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x-wmf" Extension="wmf"/>
  <Default ContentType="application/vnd.openxmlformats-package.relationships+xml" Extension="rels"/>
  <Default ContentType="application/xml" Extension="xml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3.xml"/>
  <Override ContentType="application/vnd.openxmlformats-officedocument.spreadsheetml.worksheet+xml" PartName="/xl/worksheets/sheet25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5.xml"/>
  <Override ContentType="application/vnd.openxmlformats-officedocument.spreadsheetml.worksheet+xml" PartName="/xl/worksheets/sheet40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58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1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5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9390" yWindow="120" windowWidth="9960" windowHeight="7545" tabRatio="905" firstSheet="46" activeTab="16"/>
  </bookViews>
  <sheets>
    <sheet name="SURABAYA ANTERAJA MEI - OK" sheetId="1" r:id="rId1"/>
    <sheet name="JOM-KEDIRI ANTERAJA MEI - OK" sheetId="11" r:id="rId11"/>
    <sheet name="MOJOKERTO MAYORA MEI - OK" sheetId="13" r:id="rId13"/>
    <sheet name="BANYUWANGI CREDIBOOK" sheetId="14" r:id="rId14"/>
    <sheet name="PROBOLINGGO CREDIBOOK MEI - OK" sheetId="15" r:id="rId15"/>
    <sheet name="MOJOKERTO CREDIBOOK MEI - OK" sheetId="17" r:id="rId17"/>
    <sheet name="PASURUAN CREDIBOOK MEI - OK" sheetId="18" r:id="rId18"/>
    <sheet name="SIDOARJO CREDIBOOK MEI - OK" sheetId="21" r:id="rId21"/>
    <sheet name="BALI CK MEI - OK" sheetId="23" r:id="rId23"/>
    <sheet name="BALI AOP MEI - OK" sheetId="25" r:id="rId25"/>
    <sheet name="SINGARAJA CREDIBOOK MEI - OK" sheetId="32" r:id="rId32"/>
    <sheet name="SERIRIT  CREDIBOOK MEI - OK" sheetId="33" r:id="rId33"/>
    <sheet name="SAT REMBANG MEI - OK" sheetId="35" r:id="rId35"/>
    <sheet name="KUDUS ANTERAJA MEI - OK" sheetId="40" r:id="rId40"/>
    <sheet name="JOGJA ANTERAJA MEI - OK" sheetId="47" r:id="rId47"/>
    <sheet name="SOLO ANTERAJA MEI - OK" sheetId="48" r:id="rId48"/>
    <sheet name="SUMMARY POT ABSEN" sheetId="62" state="hidden" r:id="rId58"/>
  </sheets>
  <externalReferences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a">[1]DBU!$C$4:$C$117</definedName>
    <definedName name="_xlnm.Database">#REF!</definedName>
    <definedName name="DBU">[2]DBU!$C$4:$C$219</definedName>
    <definedName name="DEPARTEMENTAL_COSTING_ON_MARCH_99">"MCOST1"</definedName>
    <definedName name="DRIVER">[2]DBD!$C$5:$C$352</definedName>
    <definedName name="int_ext_sel">1</definedName>
    <definedName name="KODE">[2]DBR!$AI$5:$AI$32</definedName>
    <definedName name="notip">#REF!</definedName>
    <definedName name="Rute">[2]DBR!$C$6:$C$607</definedName>
    <definedName name="s">[3]DBU!$C$4:$C$165</definedName>
    <definedName name="tip">#REF!</definedName>
    <definedName name="WAVE">[2]DBR!$AF$35:$AF$38</definedName>
    <definedName name="X">[4]DBR!$C$6:$C$602</definedName>
    <definedName name="_xlnm.Database" localSheetId="0">#REF!</definedName>
    <definedName name="notip" localSheetId="0">#REF!</definedName>
    <definedName name="_xlnm.Print_Area" localSheetId="0">'SURABAYA ANTERAJA MEI - OK'!$A$1:$V$142</definedName>
    <definedName name="_xlnm.Print_Titles" localSheetId="0">'SURABAYA ANTERAJA MEI - OK'!$6:$6</definedName>
    <definedName name="tip" localSheetId="0">#REF!</definedName>
    <definedName name="_xlnm._FilterDatabase" localSheetId="1" hidden="1">'JOM-KEDIRI ANTERAJA MEI - OK'!$A$9:$V$55</definedName>
    <definedName name="_xlnm.Print_Area" localSheetId="1">'JOM-KEDIRI ANTERAJA MEI - OK'!$A$1:$V$55</definedName>
    <definedName name="_xlnm.Database" localSheetId="2">#REF!</definedName>
    <definedName name="notip" localSheetId="2">#REF!</definedName>
    <definedName name="_xlnm.Print_Area" localSheetId="2">'MOJOKERTO MAYORA MEI - OK'!$A$1:$V$20</definedName>
    <definedName name="tip" localSheetId="2">#REF!</definedName>
    <definedName name="_xlnm.Database" localSheetId="3">#REF!</definedName>
    <definedName name="notip" localSheetId="3">#REF!</definedName>
    <definedName name="_xlnm.Print_Area" localSheetId="3">'BANYUWANGI CREDIBOOK'!$A$1:$V$20</definedName>
    <definedName name="tip" localSheetId="3">#REF!</definedName>
    <definedName name="_xlnm.Database" localSheetId="4">#REF!</definedName>
    <definedName name="notip" localSheetId="4">#REF!</definedName>
    <definedName name="_xlnm.Print_Area" localSheetId="4">'PROBOLINGGO CREDIBOOK MEI - OK'!$A$1:$V$21</definedName>
    <definedName name="tip" localSheetId="4">#REF!</definedName>
    <definedName name="_xlnm._FilterDatabase" localSheetId="5" hidden="1">'MOJOKERTO CREDIBOOK MEI - OK'!$A$7:$V$10</definedName>
    <definedName name="_xlnm.Database" localSheetId="5">#REF!</definedName>
    <definedName name="notip" localSheetId="5">#REF!</definedName>
    <definedName name="_xlnm.Print_Area" localSheetId="5">'MOJOKERTO CREDIBOOK MEI - OK'!$A$1:$V$20</definedName>
    <definedName name="_xlnm.Print_Titles" localSheetId="5">'MOJOKERTO CREDIBOOK MEI - OK'!$6:$6</definedName>
    <definedName name="tip" localSheetId="5">#REF!</definedName>
    <definedName name="_xlnm._FilterDatabase" localSheetId="6" hidden="1">'PASURUAN CREDIBOOK MEI - OK'!$A$7:$V$8</definedName>
    <definedName name="_xlnm.Database" localSheetId="6">#REF!</definedName>
    <definedName name="notip" localSheetId="6">#REF!</definedName>
    <definedName name="_xlnm.Print_Area" localSheetId="6">'PASURUAN CREDIBOOK MEI - OK'!$A$1:$V$18</definedName>
    <definedName name="_xlnm.Print_Titles" localSheetId="6">'PASURUAN CREDIBOOK MEI - OK'!$6:$6</definedName>
    <definedName name="tip" localSheetId="6">#REF!</definedName>
    <definedName name="_xlnm._FilterDatabase" localSheetId="7" hidden="1">'SIDOARJO CREDIBOOK MEI - OK'!$A$7:$V$8</definedName>
    <definedName name="_xlnm.Database" localSheetId="7">#REF!</definedName>
    <definedName name="notip" localSheetId="7">#REF!</definedName>
    <definedName name="_xlnm.Print_Area" localSheetId="7">'SIDOARJO CREDIBOOK MEI - OK'!$A$1:$V$18</definedName>
    <definedName name="_xlnm.Print_Titles" localSheetId="7">'SIDOARJO CREDIBOOK MEI - OK'!$6:$6</definedName>
    <definedName name="tip" localSheetId="7">#REF!</definedName>
    <definedName name="_xlnm._FilterDatabase" localSheetId="8" hidden="1">'BALI CK MEI - OK'!$A$10:$V$30</definedName>
    <definedName name="_xlnm.Print_Area" localSheetId="8">'BALI CK MEI - OK'!$A$1:$V$30</definedName>
    <definedName name="_xlnm.Print_Area" localSheetId="9">'BALI AOP MEI - OK'!$A$1:$V$13</definedName>
    <definedName name="_xlnm._FilterDatabase" localSheetId="10" hidden="1">'SINGARAJA CREDIBOOK MEI - OK'!$A$7:$V$8</definedName>
    <definedName name="_xlnm.Database" localSheetId="10">#REF!</definedName>
    <definedName name="notip" localSheetId="10">#REF!</definedName>
    <definedName name="_xlnm.Print_Area" localSheetId="10">'SINGARAJA CREDIBOOK MEI - OK'!$A$1:$V$18</definedName>
    <definedName name="_xlnm.Print_Titles" localSheetId="10">'SINGARAJA CREDIBOOK MEI - OK'!$6:$6</definedName>
    <definedName name="tip" localSheetId="10">#REF!</definedName>
    <definedName name="_xlnm._FilterDatabase" localSheetId="11" hidden="1">'SERIRIT  CREDIBOOK MEI - OK'!$A$7:$V$8</definedName>
    <definedName name="_xlnm.Database" localSheetId="11">#REF!</definedName>
    <definedName name="notip" localSheetId="11">#REF!</definedName>
    <definedName name="_xlnm.Print_Area" localSheetId="11">'SERIRIT  CREDIBOOK MEI - OK'!$A$1:$V$18</definedName>
    <definedName name="_xlnm.Print_Titles" localSheetId="11">'SERIRIT  CREDIBOOK MEI - OK'!$6:$6</definedName>
    <definedName name="tip" localSheetId="11">#REF!</definedName>
    <definedName name="_xlnm._FilterDatabase" localSheetId="12" hidden="1">'SAT REMBANG MEI - OK'!$A$6:$V$27</definedName>
    <definedName name="_xlnm.Print_Area" localSheetId="12">'SAT REMBANG MEI - OK'!$A$1:$V$149</definedName>
    <definedName name="_xlnm.Print_Titles" localSheetId="12">'SAT REMBANG MEI - OK'!$5:$6</definedName>
    <definedName name="_xlnm._FilterDatabase" localSheetId="13" hidden="1">'KUDUS ANTERAJA MEI - OK'!$A$8:$V$25</definedName>
    <definedName name="_xlnm.Print_Area" localSheetId="13">'KUDUS ANTERAJA MEI - OK'!$A$1:$V$26</definedName>
    <definedName name="_xlnm._FilterDatabase" localSheetId="14" hidden="1">'JOGJA ANTERAJA MEI - OK'!$A$11:$V$59</definedName>
    <definedName name="_xlnm.Print_Area" localSheetId="14">'JOGJA ANTERAJA MEI - OK'!$A$1:$V$59</definedName>
    <definedName name="_xlnm.Print_Titles" localSheetId="14">'JOGJA ANTERAJA MEI - OK'!$6:$6</definedName>
    <definedName name="_xlnm._FilterDatabase" localSheetId="15" hidden="1">'SOLO ANTERAJA MEI - OK'!$A$10:$V$36</definedName>
    <definedName name="_xlnm.Print_Area" localSheetId="15">'SOLO ANTERAJA MEI - OK'!$A$1:$V$36</definedName>
    <definedName name="_xlnm.Database" localSheetId="16">#REF!</definedName>
    <definedName name="notip" localSheetId="16">#REF!</definedName>
    <definedName name="_xlnm.Print_Area" localSheetId="16">'SUMMARY POT ABSEN'!$A$1:$G$50</definedName>
    <definedName name="_xlnm.Print_Titles" localSheetId="16">'SUMMARY POT ABSEN'!$5:$5</definedName>
    <definedName name="tip" localSheetId="16">#REF!</definedName>
  </definedNames>
  <calcPr calcId="144525" fullCalcOnLoad="1"/>
</workbook>
</file>

<file path=xl/comments1.xml><?xml version="1.0" encoding="utf-8"?>
<comments xmlns="http://schemas.openxmlformats.org/spreadsheetml/2006/main">
  <authors>
    <author>ASUS</author>
  </authors>
  <commentList>
    <comment ref="G10" authorId="0">
      <text>
        <r>
          <rPr>
            <sz val="9"/>
            <color indexed="81"/>
            <rFont val="宋体"/>
            <charset val="134"/>
          </rPr>
          <t>ASUS:
GP 4.700.000</t>
        </r>
      </text>
    </comment>
    <comment ref="O10" authorId="0">
      <text>
        <r>
          <rPr>
            <sz val="9"/>
            <color indexed="81"/>
            <rFont val="宋体"/>
            <charset val="134"/>
          </rPr>
          <t>ASUS:
INSENTIF FLAT 500.000
TUNJ KOST. 1.120.000</t>
        </r>
      </text>
    </comment>
    <comment ref="P10" authorId="0">
      <text>
        <r>
          <rPr>
            <sz val="9"/>
            <color indexed="81"/>
            <rFont val="宋体"/>
            <charset val="134"/>
          </rPr>
          <t>ASUS:
TUNJ PULSA 200.000</t>
        </r>
      </text>
    </comment>
    <comment ref="Q10" authorId="0">
      <text>
        <r>
          <rPr>
            <sz val="9"/>
            <color indexed="81"/>
            <rFont val="宋体"/>
            <charset val="134"/>
          </rPr>
          <t>ASUS:
PREMI HADIR 15.000</t>
        </r>
      </text>
    </comment>
  </commentList>
</comments>
</file>

<file path=xl/comments5.xml><?xml version="1.0" encoding="utf-8"?>
<comments xmlns="http://schemas.openxmlformats.org/spreadsheetml/2006/main">
  <authors>
    <author>ASUS</author>
  </authors>
  <commentList>
    <comment ref="P8" authorId="0">
      <text>
        <r>
          <rPr>
            <sz val="9"/>
            <color indexed="81"/>
            <rFont val="宋体"/>
            <charset val="134"/>
          </rPr>
          <t>ASUS:
tunjangan p[ulsa dan insentif sdh diberikan di awal gabung, yaitu bulan Desember 2021. sehingga nanti tdk ada gantungan ( double insentif, insentif jakarta 2 dan malang)</t>
        </r>
      </text>
    </comment>
    <comment ref="AL52" authorId="0">
      <text>
        <r>
          <rPr>
            <b/>
            <sz val="9"/>
            <color indexed="81"/>
            <rFont val="Tahoma"/>
            <family val="2"/>
          </rPr>
          <t>ASUS:</t>
        </r>
        <r>
          <rPr>
            <sz val="9"/>
            <color indexed="81"/>
            <rFont val="Tahoma"/>
            <family val="2"/>
          </rPr>
          <t xml:space="preserve">
SPH SCCIDENT MBK 1.500.000
</t>
        </r>
      </text>
    </comment>
  </commentList>
</comments>
</file>

<file path=xl/comments7.xml><?xml version="1.0" encoding="utf-8"?>
<comments xmlns="http://schemas.openxmlformats.org/spreadsheetml/2006/main">
  <authors>
    <author>ASUS</author>
  </authors>
  <commentList>
    <comment ref="Q22" authorId="0">
      <text>
        <r>
          <rPr>
            <sz val="9"/>
            <color indexed="81"/>
            <rFont val="宋体"/>
            <charset val="134"/>
          </rPr>
          <t>ASUS:
PREMI HADIR  15.000</t>
        </r>
      </text>
    </comment>
    <comment ref="AL141" authorId="0">
      <text>
        <r>
          <rPr>
            <b/>
            <sz val="9"/>
            <color indexed="81"/>
            <rFont val="Tahoma"/>
            <family val="2"/>
          </rPr>
          <t>ASUS:</t>
        </r>
        <r>
          <rPr>
            <sz val="9"/>
            <color indexed="81"/>
            <rFont val="Tahoma"/>
            <family val="2"/>
          </rPr>
          <t xml:space="preserve">
titipan pot dn</t>
        </r>
      </text>
    </comment>
    <comment ref="AL147" authorId="0">
      <text>
        <r>
          <rPr>
            <b/>
            <sz val="9"/>
            <color indexed="81"/>
            <rFont val="Tahoma"/>
            <family val="2"/>
          </rPr>
          <t>ASUS:</t>
        </r>
        <r>
          <rPr>
            <sz val="9"/>
            <color indexed="81"/>
            <rFont val="Tahoma"/>
            <family val="2"/>
          </rPr>
          <t xml:space="preserve">
titipan pot dn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O17" authorId="0">
      <text>
        <r>
          <rPr>
            <sz val="9"/>
            <color indexed="81"/>
            <rFont val="宋体"/>
            <charset val="134"/>
          </rPr>
          <t>Administrator:
insentif driver leader 200.000</t>
        </r>
      </text>
    </comment>
  </commentList>
</comments>
</file>

<file path=xl/sharedStrings.xml><?xml version="1.0" encoding="utf-8"?>
<sst xmlns="http://schemas.openxmlformats.org/spreadsheetml/2006/main" count="1100" uniqueCount="1100">
  <si>
    <t>PT. MULIA BINTANG KEJORA</t>
  </si>
  <si>
    <t xml:space="preserve">Tagihan Driver  PT. Assa Logistics SURABAYAANTERAJA</t>
  </si>
  <si>
    <t>Periode Bulan Mei 2022</t>
  </si>
  <si>
    <t>KROSCEK</t>
  </si>
  <si>
    <t>No</t>
  </si>
  <si>
    <t>Nik</t>
  </si>
  <si>
    <t xml:space="preserve">Name  </t>
  </si>
  <si>
    <t>Jabatan</t>
  </si>
  <si>
    <t>Lokasi</t>
  </si>
  <si>
    <t>Customer</t>
  </si>
  <si>
    <t>UMK 2022</t>
  </si>
  <si>
    <t>POT ABSENSI</t>
  </si>
  <si>
    <t>Jamsostek</t>
  </si>
  <si>
    <t>BPJS Kesehatan</t>
  </si>
  <si>
    <t>Jaminan Pensiun</t>
  </si>
  <si>
    <t>Perlengkapan</t>
  </si>
  <si>
    <t>Harga Pokok</t>
  </si>
  <si>
    <t>Management Fee</t>
  </si>
  <si>
    <t xml:space="preserve">Insentif  </t>
  </si>
  <si>
    <t>Tunj. Pulsa</t>
  </si>
  <si>
    <t>Premi Kehadiran</t>
  </si>
  <si>
    <t>Subtotal</t>
  </si>
  <si>
    <t>PPN</t>
  </si>
  <si>
    <t>Grand Total</t>
  </si>
  <si>
    <t>Masuk</t>
  </si>
  <si>
    <t>Keluar</t>
  </si>
  <si>
    <t>RECONSEL ACTUAL</t>
  </si>
  <si>
    <t>NO</t>
  </si>
  <si>
    <t>NIK</t>
  </si>
  <si>
    <t>NAMA</t>
  </si>
  <si>
    <t>STATUS K</t>
  </si>
  <si>
    <t>HASIL</t>
  </si>
  <si>
    <t>BPJS TK1</t>
  </si>
  <si>
    <t>BPJS KES</t>
  </si>
  <si>
    <t>PENSIUN1</t>
  </si>
  <si>
    <t>PTKP</t>
  </si>
  <si>
    <t>PPH 21</t>
  </si>
  <si>
    <t>NETTO</t>
  </si>
  <si>
    <t>POT CELANA</t>
  </si>
  <si>
    <t>POTONGAN</t>
  </si>
  <si>
    <t>NOMINAL</t>
  </si>
  <si>
    <t>BCA</t>
  </si>
  <si>
    <t>CASH</t>
  </si>
  <si>
    <t>BANK LAIN</t>
  </si>
  <si>
    <t>OK</t>
  </si>
  <si>
    <t>1288</t>
  </si>
  <si>
    <t xml:space="preserve">AHMAD ZAMRONI </t>
  </si>
  <si>
    <t>UC POOL</t>
  </si>
  <si>
    <t>SURABAYA</t>
  </si>
  <si>
    <t>ANTERAJA</t>
  </si>
  <si>
    <t>2325</t>
  </si>
  <si>
    <t>ERWIN SULISTYOWARNO</t>
  </si>
  <si>
    <t>DISPATCHER</t>
  </si>
  <si>
    <t>0001</t>
  </si>
  <si>
    <t>LINTANG CITRA MAHARANI</t>
  </si>
  <si>
    <t>ADMIN DISPATCHER</t>
  </si>
  <si>
    <t>0464</t>
  </si>
  <si>
    <t>NOVAN HARDIYANTO</t>
  </si>
  <si>
    <t>OPC</t>
  </si>
  <si>
    <t>2002</t>
  </si>
  <si>
    <t>STEVANUS KRISTIAN</t>
  </si>
  <si>
    <t>FM</t>
  </si>
  <si>
    <t>1983</t>
  </si>
  <si>
    <t>SURATNO</t>
  </si>
  <si>
    <t>1779</t>
  </si>
  <si>
    <t>ADITYA NUR PRATAMA</t>
  </si>
  <si>
    <t>3625</t>
  </si>
  <si>
    <t>GIFFARI IRFAN YUDI PRATAMA</t>
  </si>
  <si>
    <t>UC</t>
  </si>
  <si>
    <t>3180</t>
  </si>
  <si>
    <t>AHMAD KAMAL</t>
  </si>
  <si>
    <t>3719</t>
  </si>
  <si>
    <t>RUDI MARSUM SUWONDO</t>
  </si>
  <si>
    <t>3720</t>
  </si>
  <si>
    <t>NOVAL RISKIAWAN</t>
  </si>
  <si>
    <t>2495</t>
  </si>
  <si>
    <t>ABD. WACHID</t>
  </si>
  <si>
    <t>DRIVER</t>
  </si>
  <si>
    <t>ANTER AJA</t>
  </si>
  <si>
    <t>1572</t>
  </si>
  <si>
    <t>ABDUL KHOLIQ JUNAIDI</t>
  </si>
  <si>
    <t>2339</t>
  </si>
  <si>
    <t>ACHMAD FERRY.A</t>
  </si>
  <si>
    <t>1802</t>
  </si>
  <si>
    <t>ACHMAD HARIS SUTRISNO</t>
  </si>
  <si>
    <t>1578</t>
  </si>
  <si>
    <t>ADE OKY DWI CHRISTANTO</t>
  </si>
  <si>
    <t>1653</t>
  </si>
  <si>
    <t>AHMAD ARFANDI</t>
  </si>
  <si>
    <t>1801</t>
  </si>
  <si>
    <t>AHMAD SAMSUDIN</t>
  </si>
  <si>
    <t>1562</t>
  </si>
  <si>
    <t>AHMAD WAHID</t>
  </si>
  <si>
    <t>2875</t>
  </si>
  <si>
    <t>ANDRIAN SUAWA</t>
  </si>
  <si>
    <t>2343</t>
  </si>
  <si>
    <t>ARI GUNAWAN</t>
  </si>
  <si>
    <t>1829</t>
  </si>
  <si>
    <t>ARIEF SULISTYO</t>
  </si>
  <si>
    <t>2211</t>
  </si>
  <si>
    <t>ARYO BRAMASTA</t>
  </si>
  <si>
    <t>1980</t>
  </si>
  <si>
    <t>AYUB GALEH BINTARIANTO</t>
  </si>
  <si>
    <t>1635</t>
  </si>
  <si>
    <t>BAMBAN SATRIAWAN</t>
  </si>
  <si>
    <t>2426</t>
  </si>
  <si>
    <t>BAMBANG ANDY MERDEKA</t>
  </si>
  <si>
    <t>2205</t>
  </si>
  <si>
    <t>BENI SETIAWAN</t>
  </si>
  <si>
    <t>2392</t>
  </si>
  <si>
    <t>DANANG SETIAWAN</t>
  </si>
  <si>
    <t>2332</t>
  </si>
  <si>
    <t>DANI EKA PRASETYO</t>
  </si>
  <si>
    <t>2660</t>
  </si>
  <si>
    <t>DEDI SUCAHYONO</t>
  </si>
  <si>
    <t>1647</t>
  </si>
  <si>
    <t>DEDY PERMADI</t>
  </si>
  <si>
    <t>2040</t>
  </si>
  <si>
    <t>DENI KURNIAWAN</t>
  </si>
  <si>
    <t>2274</t>
  </si>
  <si>
    <t>DERI ARVIANTO</t>
  </si>
  <si>
    <t>1574</t>
  </si>
  <si>
    <t>DIKA SUSANTO</t>
  </si>
  <si>
    <t>2501</t>
  </si>
  <si>
    <t>DIMAS PRAMANA SUHARDI</t>
  </si>
  <si>
    <t>1575</t>
  </si>
  <si>
    <t>DODIK FAJARIANTO</t>
  </si>
  <si>
    <t>2423</t>
  </si>
  <si>
    <t>EDO BAYU HARI SAPUTRA</t>
  </si>
  <si>
    <t>2996</t>
  </si>
  <si>
    <t>EDY NUR CAHYO</t>
  </si>
  <si>
    <t>2391</t>
  </si>
  <si>
    <t>EKO SUSILO</t>
  </si>
  <si>
    <t>2010</t>
  </si>
  <si>
    <t>ERIK OKTIAL</t>
  </si>
  <si>
    <t>1961</t>
  </si>
  <si>
    <t>FAIZAL AKBARI</t>
  </si>
  <si>
    <t>1982</t>
  </si>
  <si>
    <t>FARHAN ARHIMSYAH</t>
  </si>
  <si>
    <t>1376</t>
  </si>
  <si>
    <t>FRASTIAN WIRATMAN</t>
  </si>
  <si>
    <t>2503</t>
  </si>
  <si>
    <t>GAGAH TRIJULIANTO PUTRA.S</t>
  </si>
  <si>
    <t>2329</t>
  </si>
  <si>
    <t>HARIS SETIAWAN</t>
  </si>
  <si>
    <t>1563</t>
  </si>
  <si>
    <t>HERU LAKSONO PUTRO</t>
  </si>
  <si>
    <t>2585</t>
  </si>
  <si>
    <t>HOIRI</t>
  </si>
  <si>
    <t>1780</t>
  </si>
  <si>
    <t>INDRA JUNIARTO</t>
  </si>
  <si>
    <t>1828</t>
  </si>
  <si>
    <t>ISMAN HADI</t>
  </si>
  <si>
    <t>2962</t>
  </si>
  <si>
    <t>JAKFAR</t>
  </si>
  <si>
    <t>2505</t>
  </si>
  <si>
    <t>JUMAT</t>
  </si>
  <si>
    <t>2883</t>
  </si>
  <si>
    <t>JUWANDI</t>
  </si>
  <si>
    <t>1589</t>
  </si>
  <si>
    <t>KAMILUDDIN</t>
  </si>
  <si>
    <t>2389</t>
  </si>
  <si>
    <t>KEVIN DWI CAHYO</t>
  </si>
  <si>
    <t>1557</t>
  </si>
  <si>
    <t>KRISTIAN PRASETYA INDRA PUTRA</t>
  </si>
  <si>
    <t>2328</t>
  </si>
  <si>
    <t>KUFWANI</t>
  </si>
  <si>
    <t>1783</t>
  </si>
  <si>
    <t>M SABILIN HUDAH</t>
  </si>
  <si>
    <t>0619</t>
  </si>
  <si>
    <t>MIFTAKUL ARIS MUSTOFA</t>
  </si>
  <si>
    <t>1219</t>
  </si>
  <si>
    <t>MOCH SYAKUR ROHMAN</t>
  </si>
  <si>
    <t>1827</t>
  </si>
  <si>
    <t>MOCHAMAD SUSANTO</t>
  </si>
  <si>
    <t>1736</t>
  </si>
  <si>
    <t>MOKH RIDUWAN</t>
  </si>
  <si>
    <t>1564</t>
  </si>
  <si>
    <t>MUHAMMAD AJI SANTOSO</t>
  </si>
  <si>
    <t>1567</t>
  </si>
  <si>
    <t>MUHAMMAD DIKI BAGUS NUR CAHYONO</t>
  </si>
  <si>
    <t>2341</t>
  </si>
  <si>
    <t>MUNANDAR</t>
  </si>
  <si>
    <t>1642</t>
  </si>
  <si>
    <t>NANANG SUTRISNO</t>
  </si>
  <si>
    <t>1834</t>
  </si>
  <si>
    <t>NANANG YUDO ASMORO</t>
  </si>
  <si>
    <t>2390</t>
  </si>
  <si>
    <t>NOVEL TAUFAN</t>
  </si>
  <si>
    <t>1174</t>
  </si>
  <si>
    <t>NUR KHOLIQ</t>
  </si>
  <si>
    <t>1579</t>
  </si>
  <si>
    <t>PARDAM KHOLIK</t>
  </si>
  <si>
    <t>1826</t>
  </si>
  <si>
    <t>REZA FARRIAN ANGGA</t>
  </si>
  <si>
    <t>1636</t>
  </si>
  <si>
    <t>RIFANTONO</t>
  </si>
  <si>
    <t>1651</t>
  </si>
  <si>
    <t>RIKY SETYO WIBOWO</t>
  </si>
  <si>
    <t>1576</t>
  </si>
  <si>
    <t>RISZA WAHYU PERMADANI</t>
  </si>
  <si>
    <t>2277</t>
  </si>
  <si>
    <t>RIZAL ANANDHITA</t>
  </si>
  <si>
    <t>2504</t>
  </si>
  <si>
    <t>RIZAL ARISYANTO</t>
  </si>
  <si>
    <t>2348</t>
  </si>
  <si>
    <t>ROBBY RACHMAT ISMAIL</t>
  </si>
  <si>
    <t>1558</t>
  </si>
  <si>
    <t>SAMSUL MA'ARIF</t>
  </si>
  <si>
    <t>1950</t>
  </si>
  <si>
    <t>SATUWI</t>
  </si>
  <si>
    <t>NIK Tidak Terdaftar</t>
  </si>
  <si>
    <t>2177</t>
  </si>
  <si>
    <t>SHOLEH</t>
  </si>
  <si>
    <t>2209</t>
  </si>
  <si>
    <t>SOEKARNO</t>
  </si>
  <si>
    <t>1415</t>
  </si>
  <si>
    <t>SONI RAKHMAT</t>
  </si>
  <si>
    <t>1875</t>
  </si>
  <si>
    <t>SUDORI</t>
  </si>
  <si>
    <t>1201</t>
  </si>
  <si>
    <t>SUJOKO</t>
  </si>
  <si>
    <t>0868</t>
  </si>
  <si>
    <t>WAHYU BUDI SANTOSO</t>
  </si>
  <si>
    <t>1831</t>
  </si>
  <si>
    <t>WAHYU HIDAYAT</t>
  </si>
  <si>
    <t>1027</t>
  </si>
  <si>
    <t>YUSUF RSA LIFERE</t>
  </si>
  <si>
    <t>2997</t>
  </si>
  <si>
    <t>NANANG HARIYANTO</t>
  </si>
  <si>
    <t>2998</t>
  </si>
  <si>
    <t>ACHMAD ZAINUL FAIZ</t>
  </si>
  <si>
    <t>3025</t>
  </si>
  <si>
    <t>KURNIAWAN SEPTIAN PAMUNGKAS</t>
  </si>
  <si>
    <t>3026</t>
  </si>
  <si>
    <t>DEVI YULIANDRI</t>
  </si>
  <si>
    <t>2181</t>
  </si>
  <si>
    <t>SUNARTO</t>
  </si>
  <si>
    <t>1568</t>
  </si>
  <si>
    <t>JOHAN KURNIAWAN</t>
  </si>
  <si>
    <t>2004</t>
  </si>
  <si>
    <t>MOCHAMAD RIFAI</t>
  </si>
  <si>
    <t>3223</t>
  </si>
  <si>
    <t>ANDI SUSANTO</t>
  </si>
  <si>
    <t>3297</t>
  </si>
  <si>
    <t>SUDJARWANTO</t>
  </si>
  <si>
    <t>3396</t>
  </si>
  <si>
    <t>RAHMAT SAMSUL ARIFIN</t>
  </si>
  <si>
    <t>3395</t>
  </si>
  <si>
    <t>MUHAMMAD FATHUR ROHIM</t>
  </si>
  <si>
    <t>3394</t>
  </si>
  <si>
    <t>PUJI SANTOSO</t>
  </si>
  <si>
    <t>3451</t>
  </si>
  <si>
    <t>HERWANTO</t>
  </si>
  <si>
    <t>3481</t>
  </si>
  <si>
    <t>M ARDIANSYAH ARDI NURHADI</t>
  </si>
  <si>
    <t>3482</t>
  </si>
  <si>
    <t>SUBAIDI</t>
  </si>
  <si>
    <t>3483</t>
  </si>
  <si>
    <t>HENDRO WIDODO</t>
  </si>
  <si>
    <t>3559</t>
  </si>
  <si>
    <t>FARID HARIYADI HARTONO</t>
  </si>
  <si>
    <t>3560</t>
  </si>
  <si>
    <t>SUNARYO</t>
  </si>
  <si>
    <t>3573</t>
  </si>
  <si>
    <t>MASRIP</t>
  </si>
  <si>
    <t>3574</t>
  </si>
  <si>
    <t>SAMSUL</t>
  </si>
  <si>
    <t>3644</t>
  </si>
  <si>
    <t>ZEZAR PRIHANTONO</t>
  </si>
  <si>
    <t>3680</t>
  </si>
  <si>
    <t>PANDOE HERIYAWAN</t>
  </si>
  <si>
    <t>3721</t>
  </si>
  <si>
    <t>ACHANDIS IRAWAN</t>
  </si>
  <si>
    <t>3722</t>
  </si>
  <si>
    <t>MOHAMMAD ZAINAL ABIDIN</t>
  </si>
  <si>
    <t>3723</t>
  </si>
  <si>
    <t>TRI ADI SETIAWAN</t>
  </si>
  <si>
    <t>1781</t>
  </si>
  <si>
    <t>MUCHAMAT ROMADON</t>
  </si>
  <si>
    <t>JOMBANG</t>
  </si>
  <si>
    <t>DI EOC 01 MEI 2022 DARI AA MALANG, AKTIF KEMBALI 9 MEI DI AA SURABAYA</t>
  </si>
  <si>
    <t>3753</t>
  </si>
  <si>
    <t>BAGUS PONDA SEPTIAN</t>
  </si>
  <si>
    <t>NEW</t>
  </si>
  <si>
    <t>3762</t>
  </si>
  <si>
    <t>ARIS SETIAWAN</t>
  </si>
  <si>
    <t>3785</t>
  </si>
  <si>
    <t>EDWIN WIDYANTO</t>
  </si>
  <si>
    <t>3786</t>
  </si>
  <si>
    <t>AHMAD HAFIDON</t>
  </si>
  <si>
    <t>3787</t>
  </si>
  <si>
    <t>YUNUS IBNU SUKANDAR</t>
  </si>
  <si>
    <t>3788</t>
  </si>
  <si>
    <t>GALIH PRASETYO</t>
  </si>
  <si>
    <t>3818</t>
  </si>
  <si>
    <t>SUNARSO</t>
  </si>
  <si>
    <t>3819</t>
  </si>
  <si>
    <t>I PUTU DIYAN ADIPUTRA B</t>
  </si>
  <si>
    <t>3820</t>
  </si>
  <si>
    <t>RAMA ADI SURYA PERMANA</t>
  </si>
  <si>
    <t>3823</t>
  </si>
  <si>
    <t>YANUAR RAHMADANI</t>
  </si>
  <si>
    <t>3657</t>
  </si>
  <si>
    <t>MOH HARIS</t>
  </si>
  <si>
    <t>KAWIN</t>
  </si>
  <si>
    <t>1218</t>
  </si>
  <si>
    <t>AGUNG PRASETYO</t>
  </si>
  <si>
    <t>SP3 01 MEI 2022</t>
  </si>
  <si>
    <t>1874</t>
  </si>
  <si>
    <t>ARI BIGWANTO</t>
  </si>
  <si>
    <t>MENGUNDURKAN DIRI 01 MEI 2022</t>
  </si>
  <si>
    <t>2521</t>
  </si>
  <si>
    <t>DWI SETIAWAN</t>
  </si>
  <si>
    <t>SP3 05 MEI 2022</t>
  </si>
  <si>
    <t>2206</t>
  </si>
  <si>
    <t>EDY SUSANTO</t>
  </si>
  <si>
    <t>SP3 29 APRIL 2022</t>
  </si>
  <si>
    <t>19551</t>
  </si>
  <si>
    <t>HELA PRASETYAYUDA HUSADA</t>
  </si>
  <si>
    <t>MUTASI DARI ANTERAJA SURABAYA KE MAYORA SURABAYA 01 MEI 2022</t>
  </si>
  <si>
    <t>2502</t>
  </si>
  <si>
    <t>MEDY CAHYONO</t>
  </si>
  <si>
    <t>SP3 19 april 2022</t>
  </si>
  <si>
    <t>1876</t>
  </si>
  <si>
    <t>MUHAMMAD SUBANDI</t>
  </si>
  <si>
    <t>MENGUNDURKAN DIRI 24 APRIL 2022</t>
  </si>
  <si>
    <t>2497</t>
  </si>
  <si>
    <t>TAUFIK TAUFANI</t>
  </si>
  <si>
    <t>2719</t>
  </si>
  <si>
    <t>FARHAN DHIKA HAMAZ YONANDA</t>
  </si>
  <si>
    <t>SP 3 13 APRIL 2022</t>
  </si>
  <si>
    <t>1269</t>
  </si>
  <si>
    <t>ROHIM</t>
  </si>
  <si>
    <t>EOC 01 APRIL 2022, PRORATE 16 HARI (16-31 MARET 2022)</t>
  </si>
  <si>
    <t>NIK Kosong</t>
  </si>
  <si>
    <t>MUHAMMAD ZAKARIA</t>
  </si>
  <si>
    <t>FICO</t>
  </si>
  <si>
    <t>MIRZA KHAERUL AHMAD</t>
  </si>
  <si>
    <t>Total</t>
  </si>
  <si>
    <t>RAPEL</t>
  </si>
  <si>
    <t>BPJS TK</t>
  </si>
  <si>
    <t>PERLENGKAPAN</t>
  </si>
  <si>
    <t>POT</t>
  </si>
  <si>
    <t>FEE</t>
  </si>
  <si>
    <t>TF</t>
  </si>
  <si>
    <t>TOTAL</t>
  </si>
  <si>
    <t xml:space="preserve">Tagihan Driver  PT. Assa Logistics REMBANG-SAT</t>
  </si>
  <si>
    <t>Insentif</t>
  </si>
  <si>
    <t>1266</t>
  </si>
  <si>
    <t xml:space="preserve">AFIF RIZA FAJRIA </t>
  </si>
  <si>
    <t>REMBANG</t>
  </si>
  <si>
    <t>SAT</t>
  </si>
  <si>
    <t>2271</t>
  </si>
  <si>
    <t>AHMAD MUAYYAD</t>
  </si>
  <si>
    <t>0033</t>
  </si>
  <si>
    <t>EKO BAGUS LUKITO</t>
  </si>
  <si>
    <t>CHECKER</t>
  </si>
  <si>
    <t>1265</t>
  </si>
  <si>
    <t xml:space="preserve">IBNU YULIYANTO </t>
  </si>
  <si>
    <t>0309</t>
  </si>
  <si>
    <t>M. ANIN</t>
  </si>
  <si>
    <t>1267</t>
  </si>
  <si>
    <t xml:space="preserve">MOHAMMAD ZAKKIY </t>
  </si>
  <si>
    <t>0316</t>
  </si>
  <si>
    <t>MUHAMMAD ILHAM SYAFI'I</t>
  </si>
  <si>
    <t>0595</t>
  </si>
  <si>
    <t xml:space="preserve">PANGGI MULYANJONO </t>
  </si>
  <si>
    <t>0332</t>
  </si>
  <si>
    <t>SYAIFUR ROHMAN</t>
  </si>
  <si>
    <t>0051</t>
  </si>
  <si>
    <t>ARIF ANANTA WIBAWA</t>
  </si>
  <si>
    <t>0031</t>
  </si>
  <si>
    <t>ABDUL AZIS</t>
  </si>
  <si>
    <t>0586</t>
  </si>
  <si>
    <t xml:space="preserve">DWI SULISTYO </t>
  </si>
  <si>
    <t>0034</t>
  </si>
  <si>
    <t>MOHAMMAD FARIDHON</t>
  </si>
  <si>
    <t>0274</t>
  </si>
  <si>
    <t>ROBINGUN</t>
  </si>
  <si>
    <t>0038</t>
  </si>
  <si>
    <t>WAHYU KRISTANTO</t>
  </si>
  <si>
    <t>2526</t>
  </si>
  <si>
    <t>ZAENAL ABIDIN</t>
  </si>
  <si>
    <t>KEHADIRAN RP. 15.000,-/HARI</t>
  </si>
  <si>
    <t>0037</t>
  </si>
  <si>
    <t>SUSANTO</t>
  </si>
  <si>
    <t>0077</t>
  </si>
  <si>
    <t>THOURUL CHADID</t>
  </si>
  <si>
    <t>3361</t>
  </si>
  <si>
    <t>AHMAD SAIFUDIN</t>
  </si>
  <si>
    <t>3411</t>
  </si>
  <si>
    <t>ENDRIK PRASETIYO</t>
  </si>
  <si>
    <t>3698</t>
  </si>
  <si>
    <t>HENDRI YANTO</t>
  </si>
  <si>
    <t>OUT</t>
  </si>
  <si>
    <t>0591</t>
  </si>
  <si>
    <t>ABDUL GHOFUR</t>
  </si>
  <si>
    <t>1055</t>
  </si>
  <si>
    <t>ABDUL ROZAQ</t>
  </si>
  <si>
    <t>0294</t>
  </si>
  <si>
    <t>ABDUR ROHMAN</t>
  </si>
  <si>
    <t>0039</t>
  </si>
  <si>
    <t>ACHMAD MAHMUDI</t>
  </si>
  <si>
    <t>0860</t>
  </si>
  <si>
    <t>AGUS MUJIONO</t>
  </si>
  <si>
    <t>0590</t>
  </si>
  <si>
    <t>AGUS SETIAWAN</t>
  </si>
  <si>
    <t>1058</t>
  </si>
  <si>
    <t>AHMAD RIFA'I</t>
  </si>
  <si>
    <t>2633</t>
  </si>
  <si>
    <t>AHMAD SAIFUL KHAMAL</t>
  </si>
  <si>
    <t>0043</t>
  </si>
  <si>
    <t>AHMAD SYAFI'IN</t>
  </si>
  <si>
    <t>0045</t>
  </si>
  <si>
    <t>AJIB</t>
  </si>
  <si>
    <t>1747</t>
  </si>
  <si>
    <t>AKLIS ABADI</t>
  </si>
  <si>
    <t>0049</t>
  </si>
  <si>
    <t>ALI RIF'AN</t>
  </si>
  <si>
    <t>0050</t>
  </si>
  <si>
    <t>ANTON SUSILO</t>
  </si>
  <si>
    <t>1756</t>
  </si>
  <si>
    <t>BAJURI</t>
  </si>
  <si>
    <t>0054</t>
  </si>
  <si>
    <t>DARIADI SAPUTRO</t>
  </si>
  <si>
    <t>2067</t>
  </si>
  <si>
    <t>DARMONO</t>
  </si>
  <si>
    <t>1762</t>
  </si>
  <si>
    <t>DEDI WIDYO U</t>
  </si>
  <si>
    <t>0300</t>
  </si>
  <si>
    <t>DEDY PRASTYAWAN</t>
  </si>
  <si>
    <t>1283</t>
  </si>
  <si>
    <t xml:space="preserve">EBIN PRILIAN SETIA RINTO </t>
  </si>
  <si>
    <t>1504</t>
  </si>
  <si>
    <t>EDI PRAYITNO</t>
  </si>
  <si>
    <t>1503</t>
  </si>
  <si>
    <t>FEBRY NUGROHO EKO SAPUTRO</t>
  </si>
  <si>
    <t>1056</t>
  </si>
  <si>
    <t>HABIBULLAH</t>
  </si>
  <si>
    <t>0358</t>
  </si>
  <si>
    <t>IMAM FEROS NURDIANSAH</t>
  </si>
  <si>
    <t>0056</t>
  </si>
  <si>
    <t>JAKARIA ARI SAGITA</t>
  </si>
  <si>
    <t>1285</t>
  </si>
  <si>
    <t>JAWAHIR</t>
  </si>
  <si>
    <t>0057</t>
  </si>
  <si>
    <t>JAYA WINARKO</t>
  </si>
  <si>
    <t>0058</t>
  </si>
  <si>
    <t>JOKO CAHYONO</t>
  </si>
  <si>
    <t>1753</t>
  </si>
  <si>
    <t>JOKO SUPRIYONO</t>
  </si>
  <si>
    <t>0306</t>
  </si>
  <si>
    <t>KHOSIUN</t>
  </si>
  <si>
    <t>1513</t>
  </si>
  <si>
    <t>KRISHNA BAYU MURTI</t>
  </si>
  <si>
    <t>2879</t>
  </si>
  <si>
    <t xml:space="preserve">LUKMAN </t>
  </si>
  <si>
    <t>0307</t>
  </si>
  <si>
    <t>LUTFI KHAMDAN</t>
  </si>
  <si>
    <t>1501</t>
  </si>
  <si>
    <t>M MA'ASHOBIRIN</t>
  </si>
  <si>
    <t>0310</t>
  </si>
  <si>
    <t>M. ZAMRONI</t>
  </si>
  <si>
    <t>2478</t>
  </si>
  <si>
    <t>MARGONO</t>
  </si>
  <si>
    <t>1512</t>
  </si>
  <si>
    <t>MOCHAMAD CHOIRUR RISCHA</t>
  </si>
  <si>
    <t>1502</t>
  </si>
  <si>
    <t xml:space="preserve">MOH BUSHIRI </t>
  </si>
  <si>
    <t>0062</t>
  </si>
  <si>
    <t xml:space="preserve">MOH.  FADRUL ANAM</t>
  </si>
  <si>
    <t>0315</t>
  </si>
  <si>
    <t>MOHAMMAD ABROR</t>
  </si>
  <si>
    <t>0063</t>
  </si>
  <si>
    <t>MOHAMMAD PUJIONO</t>
  </si>
  <si>
    <t>1053</t>
  </si>
  <si>
    <t>MOKHAMAD ULIL HUDA</t>
  </si>
  <si>
    <t>1757</t>
  </si>
  <si>
    <t>MUH BADRUDDIN</t>
  </si>
  <si>
    <t>0065</t>
  </si>
  <si>
    <t>MUKIDI</t>
  </si>
  <si>
    <t>0594</t>
  </si>
  <si>
    <t>NUGROHO ARDIYANTO</t>
  </si>
  <si>
    <t>0319</t>
  </si>
  <si>
    <t>PRIHATIN EDI MULYONO</t>
  </si>
  <si>
    <t>2248</t>
  </si>
  <si>
    <t>RICHO ANDI HERMAWAN</t>
  </si>
  <si>
    <t>1217</t>
  </si>
  <si>
    <t>RISA HUSAIN</t>
  </si>
  <si>
    <t>2475</t>
  </si>
  <si>
    <t>RIYANTO</t>
  </si>
  <si>
    <t>1508</t>
  </si>
  <si>
    <t>ROBY SAPTO AJI</t>
  </si>
  <si>
    <t>1949</t>
  </si>
  <si>
    <t>REHING ARIA HUTOMO</t>
  </si>
  <si>
    <t>0322</t>
  </si>
  <si>
    <t>RONI</t>
  </si>
  <si>
    <t>0068</t>
  </si>
  <si>
    <t>ROSIDI</t>
  </si>
  <si>
    <t>0069</t>
  </si>
  <si>
    <t>RUDIANTO</t>
  </si>
  <si>
    <t>0859</t>
  </si>
  <si>
    <t>RULI PRASETYA</t>
  </si>
  <si>
    <t>1022</t>
  </si>
  <si>
    <t>RUSLY MUSLENDRA</t>
  </si>
  <si>
    <t>0323</t>
  </si>
  <si>
    <t>RUSMIN</t>
  </si>
  <si>
    <t>1750</t>
  </si>
  <si>
    <t>RYANDIKA</t>
  </si>
  <si>
    <t>1514</t>
  </si>
  <si>
    <t>SLAMET</t>
  </si>
  <si>
    <t>0076</t>
  </si>
  <si>
    <t>SUEDI</t>
  </si>
  <si>
    <t>1900</t>
  </si>
  <si>
    <t>SUMARNO</t>
  </si>
  <si>
    <t>1324</t>
  </si>
  <si>
    <t xml:space="preserve">SUNARI </t>
  </si>
  <si>
    <t>1510</t>
  </si>
  <si>
    <t>TEGUH DWI SUKIATNO</t>
  </si>
  <si>
    <t>0349</t>
  </si>
  <si>
    <t>TIRTO SANTOSO</t>
  </si>
  <si>
    <t>0333</t>
  </si>
  <si>
    <t>VIKI MARDIAN</t>
  </si>
  <si>
    <t>1019</t>
  </si>
  <si>
    <t>WAHYUDI SHOLEHAN</t>
  </si>
  <si>
    <t>0585</t>
  </si>
  <si>
    <t>YUDI</t>
  </si>
  <si>
    <t>0081</t>
  </si>
  <si>
    <t>ZAENAL ARIF</t>
  </si>
  <si>
    <t>2899</t>
  </si>
  <si>
    <t xml:space="preserve">AHMAD FATHONI </t>
  </si>
  <si>
    <t>2920</t>
  </si>
  <si>
    <t xml:space="preserve">YOYOK NUR ARIFIN </t>
  </si>
  <si>
    <t>2951</t>
  </si>
  <si>
    <t xml:space="preserve">ISA PERMANA </t>
  </si>
  <si>
    <t>3042</t>
  </si>
  <si>
    <t xml:space="preserve">MISDA IKA MAHENDRA </t>
  </si>
  <si>
    <t>3003</t>
  </si>
  <si>
    <t xml:space="preserve">SUSILO </t>
  </si>
  <si>
    <t>3004</t>
  </si>
  <si>
    <t xml:space="preserve">WINARNO </t>
  </si>
  <si>
    <t>3132</t>
  </si>
  <si>
    <t>MARIJAN</t>
  </si>
  <si>
    <t>3187</t>
  </si>
  <si>
    <t>FUAD ZIAN PAMUNGKAS</t>
  </si>
  <si>
    <t>3341</t>
  </si>
  <si>
    <t>UNTUNG RIZKIANTO</t>
  </si>
  <si>
    <t>3342</t>
  </si>
  <si>
    <t>IVANDO FIRDY FATAH</t>
  </si>
  <si>
    <t>3343</t>
  </si>
  <si>
    <t>GILANG RISKI EKO KIRMANTO</t>
  </si>
  <si>
    <t>3344</t>
  </si>
  <si>
    <t>MOKHAMAD RUSDI</t>
  </si>
  <si>
    <t>3346</t>
  </si>
  <si>
    <t>DADANG DANU ADY</t>
  </si>
  <si>
    <t>3399</t>
  </si>
  <si>
    <t>YULIANTO</t>
  </si>
  <si>
    <t>3400</t>
  </si>
  <si>
    <t>AGUS ABDILLAH MUSTAGFIRI</t>
  </si>
  <si>
    <t>3401</t>
  </si>
  <si>
    <t>WAHYU RAGIL KUSMANTO</t>
  </si>
  <si>
    <t>3402</t>
  </si>
  <si>
    <t>SURYA SAPUTRA</t>
  </si>
  <si>
    <t>3403</t>
  </si>
  <si>
    <t>RAMA DWI ANGGARA MUKTI</t>
  </si>
  <si>
    <t>3406</t>
  </si>
  <si>
    <t>INDRA MUKTI ALDIANSYAH</t>
  </si>
  <si>
    <t>3407</t>
  </si>
  <si>
    <t>BIMA NUR CAHYO</t>
  </si>
  <si>
    <t>3439</t>
  </si>
  <si>
    <t>SUDARMAN</t>
  </si>
  <si>
    <t>3478</t>
  </si>
  <si>
    <t>DAMAS BUDI DARMAWAN</t>
  </si>
  <si>
    <t>3544</t>
  </si>
  <si>
    <t>ARDIYANTO</t>
  </si>
  <si>
    <t>3551</t>
  </si>
  <si>
    <t>AHMAD ABDUL AZIZ</t>
  </si>
  <si>
    <t>3578</t>
  </si>
  <si>
    <t>MUHAMAD ALI IMRON</t>
  </si>
  <si>
    <t>3605</t>
  </si>
  <si>
    <t>IMAM SYAHRONI</t>
  </si>
  <si>
    <t>3622</t>
  </si>
  <si>
    <t>MUCHAMMAD ABDURROZAQ</t>
  </si>
  <si>
    <t>3630</t>
  </si>
  <si>
    <t>ARIEF SURAHMAN</t>
  </si>
  <si>
    <t>3631</t>
  </si>
  <si>
    <t>DADIK PRASETYO DWI HANDOKO</t>
  </si>
  <si>
    <t>3658</t>
  </si>
  <si>
    <t>DWI CAHYO WAHONO</t>
  </si>
  <si>
    <t>3697</t>
  </si>
  <si>
    <t>AGUSTA PANDU NUGROHO</t>
  </si>
  <si>
    <t>3710</t>
  </si>
  <si>
    <t>EKO SISWANTO</t>
  </si>
  <si>
    <t>3715</t>
  </si>
  <si>
    <t>IMRON RUSYADI</t>
  </si>
  <si>
    <t>3730</t>
  </si>
  <si>
    <t>3736</t>
  </si>
  <si>
    <t>ANDRI SETYO TUNGGAL</t>
  </si>
  <si>
    <t>3780</t>
  </si>
  <si>
    <t>AHMAD FAUZAN</t>
  </si>
  <si>
    <t>0053</t>
  </si>
  <si>
    <t>DANI KURNIAWAN</t>
  </si>
  <si>
    <t>BERAKHIRNYA FESTIVE 07 MEI 2022</t>
  </si>
  <si>
    <t>LAJANG</t>
  </si>
  <si>
    <t>0589</t>
  </si>
  <si>
    <t>JUMADI</t>
  </si>
  <si>
    <t>BERAKHIRNYA FESTIVE 05 MEI 2022</t>
  </si>
  <si>
    <t>0060</t>
  </si>
  <si>
    <t>M. ASHARI</t>
  </si>
  <si>
    <t>2759</t>
  </si>
  <si>
    <t>MIFTAHUL HUDA</t>
  </si>
  <si>
    <t>1761</t>
  </si>
  <si>
    <t>ZAENURI</t>
  </si>
  <si>
    <t>3188</t>
  </si>
  <si>
    <t>SUMARMIN</t>
  </si>
  <si>
    <t>3189</t>
  </si>
  <si>
    <t>AKHMAD ABRODIN</t>
  </si>
  <si>
    <t>3222</t>
  </si>
  <si>
    <t>WAHYUDI SUPRAYITNO</t>
  </si>
  <si>
    <t>3244</t>
  </si>
  <si>
    <t>RIBUT BUDI SANTOSO</t>
  </si>
  <si>
    <t>3271</t>
  </si>
  <si>
    <t>NUR ISRON</t>
  </si>
  <si>
    <t>3340</t>
  </si>
  <si>
    <t>MOH. KAMIL MUSTOFA</t>
  </si>
  <si>
    <t>3349</t>
  </si>
  <si>
    <t>ERNANDA EKA PUTRA</t>
  </si>
  <si>
    <t>3404</t>
  </si>
  <si>
    <t>MOH. NURAZIS</t>
  </si>
  <si>
    <t>3405</t>
  </si>
  <si>
    <t>JATMIKO HIDAYAT JAUHAR</t>
  </si>
  <si>
    <t>3477</t>
  </si>
  <si>
    <t>AHMAD EXSAN</t>
  </si>
  <si>
    <t>3580</t>
  </si>
  <si>
    <t>DEVID CALLISTER MUHAMAD</t>
  </si>
  <si>
    <t>MENGUNDURKAN DIRI 17 APRIL</t>
  </si>
  <si>
    <t>3643</t>
  </si>
  <si>
    <t>MUHAMMAD ALI KHOIRUDIN</t>
  </si>
  <si>
    <t>3673</t>
  </si>
  <si>
    <t>RAHMAT ADHI PURWANTO</t>
  </si>
  <si>
    <t xml:space="preserve">Tagihan Driver  PT. Assa Logistics KUDUS -ANTERAJA</t>
  </si>
  <si>
    <t>Premi Hadir</t>
  </si>
  <si>
    <t>1596</t>
  </si>
  <si>
    <t xml:space="preserve">AFENDI </t>
  </si>
  <si>
    <t>KUDUS</t>
  </si>
  <si>
    <t>1763</t>
  </si>
  <si>
    <t>ABDUL KHALIM</t>
  </si>
  <si>
    <t>2488</t>
  </si>
  <si>
    <t>ANDI KURNIAWAN</t>
  </si>
  <si>
    <t>2419</t>
  </si>
  <si>
    <t>CHANDRA IBNU WARDANA</t>
  </si>
  <si>
    <t>1752</t>
  </si>
  <si>
    <t>FEBRI YOGI PRADANA</t>
  </si>
  <si>
    <t>2307</t>
  </si>
  <si>
    <t>HERI SUTIKNO</t>
  </si>
  <si>
    <t>1509</t>
  </si>
  <si>
    <t>JUMADI B</t>
  </si>
  <si>
    <t>1740</t>
  </si>
  <si>
    <t>LATUD MIFTAHUL CHOIR</t>
  </si>
  <si>
    <t>2118</t>
  </si>
  <si>
    <t>LILIK PRASETYO ADI</t>
  </si>
  <si>
    <t>2444</t>
  </si>
  <si>
    <t>MOH MALCHAN</t>
  </si>
  <si>
    <t>2575</t>
  </si>
  <si>
    <t>MUHAMMAD ABDUL SYAKUR</t>
  </si>
  <si>
    <t>2221</t>
  </si>
  <si>
    <t>RYAN ADI PRASETYO</t>
  </si>
  <si>
    <t>2381</t>
  </si>
  <si>
    <t>ZAENAL ARIFIN</t>
  </si>
  <si>
    <t>3377</t>
  </si>
  <si>
    <t>SUBARKAH</t>
  </si>
  <si>
    <t>3470</t>
  </si>
  <si>
    <t>SIGIT WIDODO</t>
  </si>
  <si>
    <t>3577</t>
  </si>
  <si>
    <t>RIYAN AJI PANDUTAMA</t>
  </si>
  <si>
    <t>OUT 14 MEI 2022</t>
  </si>
  <si>
    <t>35771</t>
  </si>
  <si>
    <t>DIKEMBALIKAN KE ASSA TAGIHAN BULAN JUNI</t>
  </si>
  <si>
    <t>3669</t>
  </si>
  <si>
    <t>AGUNG SENDI KURNIAWAN</t>
  </si>
  <si>
    <t xml:space="preserve">Tagihan Driver  PT. Assa Logistics SERIRIT-CREDIBOOK</t>
  </si>
  <si>
    <t>Insentif'</t>
  </si>
  <si>
    <t>3717</t>
  </si>
  <si>
    <t>GEDE SUJANA</t>
  </si>
  <si>
    <t>SERIRIT</t>
  </si>
  <si>
    <t>CREDIBOOK</t>
  </si>
  <si>
    <t xml:space="preserve">Tagihan Driver  PT. Assa Logistics singaraja-CREDIBOOK</t>
  </si>
  <si>
    <t>3676</t>
  </si>
  <si>
    <t>KETUT ARIK SASTRAWAN</t>
  </si>
  <si>
    <t>SINGARAJA</t>
  </si>
  <si>
    <t>Format tidak valid</t>
  </si>
  <si>
    <t>KETERANGAN</t>
  </si>
  <si>
    <t>TAGIHAN</t>
  </si>
  <si>
    <t>Periode Maret 2022</t>
  </si>
  <si>
    <t>AREA</t>
  </si>
  <si>
    <t>CUSTOMER</t>
  </si>
  <si>
    <t>POT ABSEN</t>
  </si>
  <si>
    <t>MALANG 1</t>
  </si>
  <si>
    <t>BAT</t>
  </si>
  <si>
    <t>JEMBER</t>
  </si>
  <si>
    <t>YAMAZAKI</t>
  </si>
  <si>
    <t>MALANG</t>
  </si>
  <si>
    <t>MADIUN</t>
  </si>
  <si>
    <t>PAMEKASAN</t>
  </si>
  <si>
    <t>LAMONGAN</t>
  </si>
  <si>
    <t>MAYORA</t>
  </si>
  <si>
    <t xml:space="preserve">MALANG </t>
  </si>
  <si>
    <t>BALI</t>
  </si>
  <si>
    <t>CIRCKLE -K</t>
  </si>
  <si>
    <t xml:space="preserve">AOP </t>
  </si>
  <si>
    <t>MATARAM</t>
  </si>
  <si>
    <t>SUMBAWA</t>
  </si>
  <si>
    <t>BIMA</t>
  </si>
  <si>
    <t>SEMARANG</t>
  </si>
  <si>
    <t>AOP</t>
  </si>
  <si>
    <t>PURWOKERTO</t>
  </si>
  <si>
    <t>HMS</t>
  </si>
  <si>
    <t>JOGJAKARTA</t>
  </si>
  <si>
    <t>TEGAL</t>
  </si>
  <si>
    <t>CILACAP</t>
  </si>
  <si>
    <t>PEMALANG</t>
  </si>
  <si>
    <t>SOLO</t>
  </si>
  <si>
    <t>TULUNGAGUNG</t>
  </si>
  <si>
    <t>PROBOLINGGO</t>
  </si>
  <si>
    <t>BANYUWANGI</t>
  </si>
  <si>
    <t>MOJOKERTO</t>
  </si>
  <si>
    <t>JOJAKARTA</t>
  </si>
  <si>
    <t>PASURUAN</t>
  </si>
  <si>
    <t>SAMARINDA</t>
  </si>
  <si>
    <t xml:space="preserve">Tagihan Driver  PT. Assa Logistics JOGJA -ANTERAJA</t>
  </si>
  <si>
    <t>1387</t>
  </si>
  <si>
    <t xml:space="preserve">SUWASONO </t>
  </si>
  <si>
    <t>YOGYAKARTA</t>
  </si>
  <si>
    <t>27961</t>
  </si>
  <si>
    <t>FREDDY NOFRANDIAS</t>
  </si>
  <si>
    <t>Freddy Nofrandias per 1 Mei 2022 downgrade dari Dispatcher ke Driver AA Joga</t>
  </si>
  <si>
    <t>3587</t>
  </si>
  <si>
    <t>BAYU KUNCARA JATI</t>
  </si>
  <si>
    <t>3621</t>
  </si>
  <si>
    <t>ACHMAD TEKI MULYANTO, S.Hut</t>
  </si>
  <si>
    <t xml:space="preserve">Achmad Teki per 1 Mei 2022 Upgrade dari unit Control ke Dispatcher AA Jogja </t>
  </si>
  <si>
    <t>2415</t>
  </si>
  <si>
    <t>AGUNG BUDI SUSANTO</t>
  </si>
  <si>
    <t>1062</t>
  </si>
  <si>
    <t xml:space="preserve">AGUNG RIZKIYANTO </t>
  </si>
  <si>
    <t>1179</t>
  </si>
  <si>
    <t xml:space="preserve">AGUS DENI MIFTAH SUHUR </t>
  </si>
  <si>
    <t>2228</t>
  </si>
  <si>
    <t>ARDIAN FEBRI SAPUTRA</t>
  </si>
  <si>
    <t>2704</t>
  </si>
  <si>
    <t>ASIH SUPRIYANTO</t>
  </si>
  <si>
    <t>1184</t>
  </si>
  <si>
    <t xml:space="preserve">BAGASETYO PANUNTUN </t>
  </si>
  <si>
    <t>0883</t>
  </si>
  <si>
    <t>BUDI NUR ROCHMAN</t>
  </si>
  <si>
    <t>2487</t>
  </si>
  <si>
    <t>DEQI PUTRO SEJATI</t>
  </si>
  <si>
    <t>1183</t>
  </si>
  <si>
    <t>DIDIK SUSANTO</t>
  </si>
  <si>
    <t>1710</t>
  </si>
  <si>
    <t>DJANARKO SETYANTORO</t>
  </si>
  <si>
    <t>1526</t>
  </si>
  <si>
    <t>DONY WASTU ENDRA ATMAJA</t>
  </si>
  <si>
    <t>1386</t>
  </si>
  <si>
    <t xml:space="preserve">EKA HARI BUDI S </t>
  </si>
  <si>
    <t>2801</t>
  </si>
  <si>
    <t>JOEDHI ASTANTO</t>
  </si>
  <si>
    <t>2795</t>
  </si>
  <si>
    <t>JUNIAR ANDRIAN HADI PRABOWO</t>
  </si>
  <si>
    <t>2797</t>
  </si>
  <si>
    <t>KURNIAWAN</t>
  </si>
  <si>
    <t>2017</t>
  </si>
  <si>
    <t>MOHAMAD FATKHURROHMAN</t>
  </si>
  <si>
    <t>1277</t>
  </si>
  <si>
    <t xml:space="preserve">PULUNG LAKSONO </t>
  </si>
  <si>
    <t>2878</t>
  </si>
  <si>
    <t>ACHMAD BAIHAKI</t>
  </si>
  <si>
    <t>2531</t>
  </si>
  <si>
    <t>WINARTO</t>
  </si>
  <si>
    <t>2976</t>
  </si>
  <si>
    <t>EDI HERMAWAN SUSANTO</t>
  </si>
  <si>
    <t>2979</t>
  </si>
  <si>
    <t>HERI PURWOKO</t>
  </si>
  <si>
    <t>3044</t>
  </si>
  <si>
    <t>MUHAMMAD IMAM AL MAHDI</t>
  </si>
  <si>
    <t>3167</t>
  </si>
  <si>
    <t>DEDEN SETIADI PERMANA</t>
  </si>
  <si>
    <t>3168</t>
  </si>
  <si>
    <t>BAGAS SUHENDRO</t>
  </si>
  <si>
    <t>3169</t>
  </si>
  <si>
    <t>SUGENG KUSDIANTORO</t>
  </si>
  <si>
    <t>3170</t>
  </si>
  <si>
    <t>DWI PRAYOGO</t>
  </si>
  <si>
    <t>3171</t>
  </si>
  <si>
    <t>JOKO PRIYANTO</t>
  </si>
  <si>
    <t>3183</t>
  </si>
  <si>
    <t>IMAM AJI NUGROHO</t>
  </si>
  <si>
    <t>3335</t>
  </si>
  <si>
    <t>ROCHYAN SAEFUL</t>
  </si>
  <si>
    <t>3351</t>
  </si>
  <si>
    <t>SURYANTORO</t>
  </si>
  <si>
    <t>3393</t>
  </si>
  <si>
    <t>MUHAMMAD YAMRONI</t>
  </si>
  <si>
    <t>3413</t>
  </si>
  <si>
    <t>EVAN PURNA NUGRAHA</t>
  </si>
  <si>
    <t>3444</t>
  </si>
  <si>
    <t>EKO ARI WIBOWO</t>
  </si>
  <si>
    <t>3521</t>
  </si>
  <si>
    <t>DAMAR WINARNO</t>
  </si>
  <si>
    <t>3532</t>
  </si>
  <si>
    <t>YUSUP WASONO PUTRO</t>
  </si>
  <si>
    <t>3533</t>
  </si>
  <si>
    <t>TRI YULIARSO</t>
  </si>
  <si>
    <t>3572</t>
  </si>
  <si>
    <t>FACHRUDIN</t>
  </si>
  <si>
    <t>3623</t>
  </si>
  <si>
    <t>YUSUF DWIKI RAHMAWAN</t>
  </si>
  <si>
    <t>3632</t>
  </si>
  <si>
    <t>FAJAR CAHYONO</t>
  </si>
  <si>
    <t>3656</t>
  </si>
  <si>
    <t>LINGGA ZULFIKAR AZAHI</t>
  </si>
  <si>
    <t>3685</t>
  </si>
  <si>
    <t>BANGUN KURNIANTO</t>
  </si>
  <si>
    <t>3711</t>
  </si>
  <si>
    <t>PANDUTAMA TITAN JATI ASMORO</t>
  </si>
  <si>
    <t>3718</t>
  </si>
  <si>
    <t xml:space="preserve">NUGROHO REKAR YUNIANTO </t>
  </si>
  <si>
    <t>2796</t>
  </si>
  <si>
    <t>3758</t>
  </si>
  <si>
    <t>SUYITNO</t>
  </si>
  <si>
    <t>3789</t>
  </si>
  <si>
    <t>BAYU FITRAYUDI</t>
  </si>
  <si>
    <t>OUT 19 MEI 2022</t>
  </si>
  <si>
    <t>3046</t>
  </si>
  <si>
    <t>MUJI WARSONO</t>
  </si>
  <si>
    <t>3655</t>
  </si>
  <si>
    <t>WAKHID MARJINI</t>
  </si>
  <si>
    <t>MENGUNDURKAN DIRI 12 APRIL 2022</t>
  </si>
  <si>
    <t xml:space="preserve">Tagihan Driver  PT. Assa Logistics SOLO-ANTERAJA</t>
  </si>
  <si>
    <t xml:space="preserve"> </t>
  </si>
  <si>
    <t>3114</t>
  </si>
  <si>
    <t>DEDI PRASETIO</t>
  </si>
  <si>
    <t>3757</t>
  </si>
  <si>
    <t>SONY</t>
  </si>
  <si>
    <t>RIDHO PUTRA NUGRAHA</t>
  </si>
  <si>
    <t>MUTASI JD DRIVER 01 MEI 2022</t>
  </si>
  <si>
    <t>2512</t>
  </si>
  <si>
    <t>ANANG MIYARSONO</t>
  </si>
  <si>
    <t>2123</t>
  </si>
  <si>
    <t>ENDA SEPTIYANTO</t>
  </si>
  <si>
    <t>2823</t>
  </si>
  <si>
    <t>FANDY DWI CANDRA</t>
  </si>
  <si>
    <t>1917</t>
  </si>
  <si>
    <t>FEBRIAN SURYO WICAKSONO</t>
  </si>
  <si>
    <t>2822</t>
  </si>
  <si>
    <t>JOYA ANDREAN</t>
  </si>
  <si>
    <t>2019</t>
  </si>
  <si>
    <t>MARDIANSYAH</t>
  </si>
  <si>
    <t>1809</t>
  </si>
  <si>
    <t>SUPRIYANTO</t>
  </si>
  <si>
    <t>2600</t>
  </si>
  <si>
    <t>YUDHISTIRA PRATAMA PUTRA</t>
  </si>
  <si>
    <t>3048</t>
  </si>
  <si>
    <t>HAFIDH ABIDIN</t>
  </si>
  <si>
    <t>3049</t>
  </si>
  <si>
    <t>PION ARI WIJAYA</t>
  </si>
  <si>
    <t>2308</t>
  </si>
  <si>
    <t>YULI ADI SANTOSO</t>
  </si>
  <si>
    <t>3273</t>
  </si>
  <si>
    <t>FAJAR MAHMUDI</t>
  </si>
  <si>
    <t>3182</t>
  </si>
  <si>
    <t>AGUNG SUJASWADI</t>
  </si>
  <si>
    <t>3633</t>
  </si>
  <si>
    <t>BAYU DWI SASONGKO</t>
  </si>
  <si>
    <t>3645</t>
  </si>
  <si>
    <t>CHOIRUL MUTTAQIN</t>
  </si>
  <si>
    <t>1533</t>
  </si>
  <si>
    <t>3783</t>
  </si>
  <si>
    <t>IWAN</t>
  </si>
  <si>
    <t>3821</t>
  </si>
  <si>
    <t>DANANG ADITIYO AGUNG NUGROHO</t>
  </si>
  <si>
    <t>3822</t>
  </si>
  <si>
    <t>VERNANDO ARGA BENRIVO</t>
  </si>
  <si>
    <t>3781</t>
  </si>
  <si>
    <t>DWI BUDI ONO</t>
  </si>
  <si>
    <t>NEW/OUT</t>
  </si>
  <si>
    <t>MENGUNDURKAN DIRI 22 APRIL 2022</t>
  </si>
  <si>
    <t>3782</t>
  </si>
  <si>
    <t>VICKY ARNANDA FEBYANTO</t>
  </si>
  <si>
    <t>MENGUNDURKAN DIRI 04 MEI 2022</t>
  </si>
  <si>
    <t>3226</t>
  </si>
  <si>
    <t>AGUS SUNARTO</t>
  </si>
  <si>
    <t>MENGUNDURKAN DIRI 06 MEI 2022</t>
  </si>
  <si>
    <t>3581</t>
  </si>
  <si>
    <t>AGUS TRIYANTO</t>
  </si>
  <si>
    <t>3582</t>
  </si>
  <si>
    <t>ADHITYA CANDRA MAHARDIKA</t>
  </si>
  <si>
    <t>MENGUNDURKAN DIRI 09 MEI 2022</t>
  </si>
  <si>
    <t>3752</t>
  </si>
  <si>
    <t>ARI SANTOSO</t>
  </si>
  <si>
    <t>MENGUNDURKAN DIRI 17 APRIL 2022</t>
  </si>
  <si>
    <t>3603</t>
  </si>
  <si>
    <t>PYNGKY ARYA KUSUMA</t>
  </si>
  <si>
    <t xml:space="preserve">Tagihan Driver  PT. Assa Logistics BALI-AOP</t>
  </si>
  <si>
    <t>3677</t>
  </si>
  <si>
    <t>I PUTU AGUNG NOVA NASUTION</t>
  </si>
  <si>
    <t>PENGEMBALIAN GAJI DRIVER RESIGN 22 APRIL 2022</t>
  </si>
  <si>
    <t>3813</t>
  </si>
  <si>
    <t>I WAYAN BENY SURYADI</t>
  </si>
  <si>
    <t>0600</t>
  </si>
  <si>
    <t>ADE ABI KAROMI</t>
  </si>
  <si>
    <t>1708</t>
  </si>
  <si>
    <t>JEFRY ARIYANTO NAHAK</t>
  </si>
  <si>
    <t>2787</t>
  </si>
  <si>
    <t>EDY SUGIARTO</t>
  </si>
  <si>
    <t>2670</t>
  </si>
  <si>
    <t>IDA BAGUS SEBALI SEYANA</t>
  </si>
  <si>
    <t>CK</t>
  </si>
  <si>
    <t xml:space="preserve">Tagihan Driver  PT. Assa Logistics BALI-CK</t>
  </si>
  <si>
    <t>0737</t>
  </si>
  <si>
    <t>I GST PUTU OKA KUSUMA SARI</t>
  </si>
  <si>
    <t>ADMIN</t>
  </si>
  <si>
    <t>2060</t>
  </si>
  <si>
    <t>A.A. ADITYA FARMA</t>
  </si>
  <si>
    <t>3746</t>
  </si>
  <si>
    <t>KETUT PUTRA YASA</t>
  </si>
  <si>
    <t>1665</t>
  </si>
  <si>
    <t>LOURENS UMBU NGERA</t>
  </si>
  <si>
    <t>1668</t>
  </si>
  <si>
    <t>RODI IRAWAN</t>
  </si>
  <si>
    <t>1281</t>
  </si>
  <si>
    <t>KADEK YUDIARTANA</t>
  </si>
  <si>
    <t>1543</t>
  </si>
  <si>
    <t>OSKAR NEDI KAUSE</t>
  </si>
  <si>
    <t>2229</t>
  </si>
  <si>
    <t>I KADEK PUTRA ADNYANA</t>
  </si>
  <si>
    <t>1242</t>
  </si>
  <si>
    <t>STEFRI MARKUS TUY</t>
  </si>
  <si>
    <t>1545</t>
  </si>
  <si>
    <t>KALEB OPNIAL MALESI</t>
  </si>
  <si>
    <t>3131</t>
  </si>
  <si>
    <t>IMANUEL BALLO</t>
  </si>
  <si>
    <t>3208</t>
  </si>
  <si>
    <t> I PUTU GEDE ANDIKA</t>
  </si>
  <si>
    <t>3209</t>
  </si>
  <si>
    <t>DIAZ IRIZANDI</t>
  </si>
  <si>
    <t>3248</t>
  </si>
  <si>
    <t>I GEDE ADITYA SANJAYA KESUMA</t>
  </si>
  <si>
    <t>3424</t>
  </si>
  <si>
    <t>HIRONIMUS FUNAN</t>
  </si>
  <si>
    <t>3425</t>
  </si>
  <si>
    <t>ANAK AGUNG KOMPYANG ARIANTA</t>
  </si>
  <si>
    <t>3471</t>
  </si>
  <si>
    <t>YUVEN TALLAN</t>
  </si>
  <si>
    <t>3472</t>
  </si>
  <si>
    <t>KOMANG RIAN SASTRAWAN</t>
  </si>
  <si>
    <t>3741</t>
  </si>
  <si>
    <t>I KADEK JULIARTA</t>
  </si>
  <si>
    <t>3742</t>
  </si>
  <si>
    <t>MELKIANUS BOYMAU</t>
  </si>
  <si>
    <t>3743</t>
  </si>
  <si>
    <t>I WAYAN ARJAWA</t>
  </si>
  <si>
    <t>3744</t>
  </si>
  <si>
    <t>RIKO YANUARTO</t>
  </si>
  <si>
    <t>3745</t>
  </si>
  <si>
    <t>MELIANUS PALOIM</t>
  </si>
  <si>
    <t xml:space="preserve">Tagihan Driver  PT. Assa Logistics JOMBANG-ANTERAJA</t>
  </si>
  <si>
    <t>Tunjangan Pulsa</t>
  </si>
  <si>
    <t>2794</t>
  </si>
  <si>
    <t xml:space="preserve">HARTANLEY SUDITO </t>
  </si>
  <si>
    <t>2491</t>
  </si>
  <si>
    <t>WAHYU SURYO UTOMO</t>
  </si>
  <si>
    <t>1149</t>
  </si>
  <si>
    <t>DENDY SETIYONO</t>
  </si>
  <si>
    <t>1150</t>
  </si>
  <si>
    <t xml:space="preserve">AJI SUKMAWAN PUTRA </t>
  </si>
  <si>
    <t>1175</t>
  </si>
  <si>
    <t>JOKO WIDODO</t>
  </si>
  <si>
    <t>1274</t>
  </si>
  <si>
    <t>HERI PURNOMO</t>
  </si>
  <si>
    <t>1373</t>
  </si>
  <si>
    <t>UNTUNG JOHAN RUSDIANTO</t>
  </si>
  <si>
    <t>1497</t>
  </si>
  <si>
    <t>SUHERMAN</t>
  </si>
  <si>
    <t>1498</t>
  </si>
  <si>
    <t>EDI PRASETYO</t>
  </si>
  <si>
    <t>1499</t>
  </si>
  <si>
    <t>RONNY HARYANTO</t>
  </si>
  <si>
    <t>1644</t>
  </si>
  <si>
    <t>M RIFAI</t>
  </si>
  <si>
    <t>1993</t>
  </si>
  <si>
    <t>MUHAMMAD TAHRIR</t>
  </si>
  <si>
    <t>2056</t>
  </si>
  <si>
    <t>DWI JUNE DEA PANGESTU</t>
  </si>
  <si>
    <t>2057</t>
  </si>
  <si>
    <t>ANANG ZUBAIDI</t>
  </si>
  <si>
    <t>2059</t>
  </si>
  <si>
    <t>BIMA ARIEF WIBOWO</t>
  </si>
  <si>
    <t>2105</t>
  </si>
  <si>
    <t>TITIS BAYU PRIANJANI</t>
  </si>
  <si>
    <t>2106</t>
  </si>
  <si>
    <t>RIDA PRAHASTA</t>
  </si>
  <si>
    <t>2107</t>
  </si>
  <si>
    <t>MUHAMMAD SAIFUL ARIF</t>
  </si>
  <si>
    <t>2191</t>
  </si>
  <si>
    <t>YUDI ARIS SUSANTO</t>
  </si>
  <si>
    <t>2295</t>
  </si>
  <si>
    <t>HARRY FAJAR KUSUMA YUDHIYANTO</t>
  </si>
  <si>
    <t>2370</t>
  </si>
  <si>
    <t>DANAR SINATRIA</t>
  </si>
  <si>
    <t>2371</t>
  </si>
  <si>
    <t>M ALI RIDHO</t>
  </si>
  <si>
    <t>2671</t>
  </si>
  <si>
    <t>ABDUL JABBAR</t>
  </si>
  <si>
    <t>2672</t>
  </si>
  <si>
    <t>ZAKARIA TARMIZI MAULANA</t>
  </si>
  <si>
    <t>2673</t>
  </si>
  <si>
    <t>CANDRA PRASETYO</t>
  </si>
  <si>
    <t>2674</t>
  </si>
  <si>
    <t>EKO SULISTYAWAN</t>
  </si>
  <si>
    <t>2677</t>
  </si>
  <si>
    <t>TIO SUTANTO</t>
  </si>
  <si>
    <t>2678</t>
  </si>
  <si>
    <t>DWI LUKMAN MANGGARAI</t>
  </si>
  <si>
    <t>2862</t>
  </si>
  <si>
    <t>DJOKO SANTUSO</t>
  </si>
  <si>
    <t>2863</t>
  </si>
  <si>
    <t>2864</t>
  </si>
  <si>
    <t xml:space="preserve">AKONG HARYADI </t>
  </si>
  <si>
    <t>2865</t>
  </si>
  <si>
    <t>M.KHOIRI</t>
  </si>
  <si>
    <t>2866</t>
  </si>
  <si>
    <t>NUR ROKHIM</t>
  </si>
  <si>
    <t>2868</t>
  </si>
  <si>
    <t>FAJAR ROFI'TIARMAN</t>
  </si>
  <si>
    <t>2871</t>
  </si>
  <si>
    <t xml:space="preserve">ARIF YULIONO </t>
  </si>
  <si>
    <t>3506</t>
  </si>
  <si>
    <t>GALIH SETIAWAN</t>
  </si>
  <si>
    <t>3712</t>
  </si>
  <si>
    <t>MUHAMMAD RUDY</t>
  </si>
  <si>
    <t>1275</t>
  </si>
  <si>
    <t xml:space="preserve">AGUNG WIJAYA </t>
  </si>
  <si>
    <t>EOC 30 APRIL 2022</t>
  </si>
  <si>
    <t>1374</t>
  </si>
  <si>
    <t xml:space="preserve">RAIS EFENDI </t>
  </si>
  <si>
    <t>1344</t>
  </si>
  <si>
    <t>FAKHUL QORIB</t>
  </si>
  <si>
    <t>2217</t>
  </si>
  <si>
    <t>FEBRIANTO RIKY ANANDA</t>
  </si>
  <si>
    <t>2296</t>
  </si>
  <si>
    <t>BAGAS ARDIANSYAH</t>
  </si>
  <si>
    <t>2299</t>
  </si>
  <si>
    <t>WAHYU ZAKARIA</t>
  </si>
  <si>
    <t>2301</t>
  </si>
  <si>
    <t>ALVIAN NUR ROFIQ</t>
  </si>
  <si>
    <t>RESIGN 30 APRIL 2022</t>
  </si>
  <si>
    <t>2867</t>
  </si>
  <si>
    <t>AGUS BUDIONO</t>
  </si>
  <si>
    <t>RESIGN 01 MEI 2022</t>
  </si>
  <si>
    <t>3234</t>
  </si>
  <si>
    <t>JANUAR DWI AJI ERMAWAN</t>
  </si>
  <si>
    <t>3505</t>
  </si>
  <si>
    <t>MU'AMININ</t>
  </si>
  <si>
    <t>17811</t>
  </si>
  <si>
    <t>RESIGN 01 MEI 2022, 10 MEI AKTIF KEMBALI DI AA SURABAYA</t>
  </si>
  <si>
    <t xml:space="preserve">Tagihan Driver  PT. Assa Logistics MAYORA -MOJOKERTO</t>
  </si>
  <si>
    <t>3414</t>
  </si>
  <si>
    <t>MUHAMMAD DENNY LASMANTO</t>
  </si>
  <si>
    <t xml:space="preserve">Tagihan Driver  PT. Assa Logistics PROBOLINGGO -CREDIBOOK</t>
  </si>
  <si>
    <t>1165</t>
  </si>
  <si>
    <t>PRADANA NUGRAHA</t>
  </si>
  <si>
    <t>PROBOLONGGO</t>
  </si>
  <si>
    <t>2104</t>
  </si>
  <si>
    <t>NUR AHMAD</t>
  </si>
  <si>
    <t>MUTASI DARI ANTERAJA JEMBER PER 4 APRIL 2022</t>
  </si>
  <si>
    <t xml:space="preserve">Tagihan Driver  PT. Assa Logistics SIDOARJO-CREDIBOOK</t>
  </si>
  <si>
    <t>3793</t>
  </si>
  <si>
    <t>MOCHAMMAD AZWAR RIZAL ROMADLON</t>
  </si>
  <si>
    <t>SIDOARJO</t>
  </si>
  <si>
    <t xml:space="preserve">Tagihan Driver  PT. Assa Logistics BANYUWANGI -CREDIBOOK</t>
  </si>
  <si>
    <t>MUTASI KE JEMBER AA 04 APRIL 2022</t>
  </si>
  <si>
    <t>Menyetujui,</t>
  </si>
  <si>
    <t xml:space="preserve"> Dibuat</t>
  </si>
  <si>
    <t>( Driver Management ASSA )</t>
  </si>
  <si>
    <t>( AP ASSA)</t>
  </si>
  <si>
    <t>( ADH ASSA)</t>
  </si>
  <si>
    <t>(Payroll)</t>
  </si>
  <si>
    <t xml:space="preserve">Tagihan Driver  PT. Assa Logistics PASURUAN-CREDIBOOK</t>
  </si>
  <si>
    <t>3304</t>
  </si>
  <si>
    <t>DODO WARISMAN</t>
  </si>
  <si>
    <t>MUTASI DARI AA MALANG KE CREDIBOOK PASURUAN /14 feb 22</t>
  </si>
  <si>
    <t xml:space="preserve">Tagihan Driver  PT. Assa Logistics  MOJOKERTO -CREDIBOOK</t>
  </si>
  <si>
    <t>3548</t>
  </si>
  <si>
    <t>KISMANTO</t>
  </si>
  <si>
    <t>3611</t>
  </si>
  <si>
    <t>MOCHAMAD MAKRUF</t>
  </si>
  <si>
    <t>3654</t>
  </si>
  <si>
    <t>ANWAR FARID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</si>
</sst>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9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_ ;_ * \-#,##0_ ;_ * &quot;-&quot;_ ;_ @_ "/>
    <numFmt numFmtId="165" formatCode="#,##0."/>
    <numFmt numFmtId="166" formatCode="_-* #,##0.00\ _ñ_-;\-* #,##0.00\ _ñ_-;_-* &quot;-&quot;??\ _ñ_-;_-@_-"/>
    <numFmt numFmtId="167" formatCode="_([$€]* #,##0.00_);_([$€]* \(#,##0.00\);_([$€]* &quot;-&quot;??_);_(@_)"/>
    <numFmt numFmtId="168" formatCode="_-&quot;$&quot;* #,##0_-;\-&quot;$&quot;* #,##0_-;_-&quot;$&quot;* &quot;-&quot;_-;_-@_-"/>
    <numFmt numFmtId="169" formatCode="_-* #,##0.00_-;\-* #,##0.00_-;_-* &quot;-&quot;??_-;_-@_-"/>
    <numFmt numFmtId="170" formatCode="#,##0.00\ \ \ "/>
    <numFmt numFmtId="171" formatCode="\¥#,##0.00;\¥\-\¥#,##0.00"/>
    <numFmt numFmtId="172" formatCode="_(* #,##0_);_(* \(#,##0\);_(* &quot;-&quot;??_);_(@_)"/>
    <numFmt numFmtId="173" formatCode="0.00_)"/>
    <numFmt numFmtId="174" formatCode="_-* #,##0\ _F_-;\-* #,##0\ _F_-;_-* &quot;-&quot;\ _F_-;_-@_-"/>
    <numFmt numFmtId="175" formatCode="_ * #,##0.00_)_d_ ;_ * \(#,##0.00\)_d_ ;_ * &quot;-&quot;??_)_d_ ;_ @_ "/>
    <numFmt numFmtId="176" formatCode="\¥#,##0;[Red]\¥\-#,##0"/>
    <numFmt numFmtId="177" formatCode="&quot;\&quot;#,##0;[Red]&quot;\&quot;&quot;\&quot;\-#,##0"/>
    <numFmt numFmtId="178" formatCode="#,##0.;[Red]\(#,##0.\);&quot;- &quot;"/>
    <numFmt numFmtId="179" formatCode="_ * #,##0_)&quot;$&quot;_ ;_ * \(#,##0\)&quot;$&quot;_ ;_ * &quot;-&quot;_)&quot;$&quot;_ ;_ @_ "/>
    <numFmt numFmtId="180" formatCode="_-* #,##0_ñ_-;\-* #,##0_ñ_-;_-* &quot;-&quot;_ñ_-;_-@_-"/>
    <numFmt numFmtId="181" formatCode="#,##0.00\ &quot;F&quot;;[Red]\-#,##0.00\ &quot;F&quot;"/>
    <numFmt numFmtId="182" formatCode="#,##0.00\ &quot;FB&quot;;\-#,##0.00\ &quot;FB&quot;"/>
    <numFmt numFmtId="183" formatCode="#,##0\ &quot;FB&quot;;\-#,##0\ &quot;FB&quot;"/>
    <numFmt numFmtId="184" formatCode="_-* #,##0.0\ _F_-;\-* #,##0.0\ _F_-;_-* &quot;-&quot;??\ _F_-;_-@_-"/>
    <numFmt numFmtId="185" formatCode="0.0%;[Red]\(0.0%\);&quot;-  &quot;"/>
    <numFmt numFmtId="186" formatCode="#,##0\ &quot;FB&quot;;[Red]\-#,##0\ &quot;FB&quot;"/>
    <numFmt numFmtId="187" formatCode="_-* #,##0.00_ñ_-;\-* #,##0.00_ñ_-;_-* &quot;-&quot;??_ñ_-;_-@_-"/>
    <numFmt numFmtId="188" formatCode="_-* #,##0\ _ñ_-;\-* #,##0\ _ñ_-;_-* &quot;-&quot;\ _ñ_-;_-@_-"/>
    <numFmt numFmtId="189" formatCode="[$-409]General"/>
    <numFmt numFmtId="190" formatCode="_-* #,##0.00\ _V_N_D_-;\-* #,##0.00\ _V_N_D_-;_-* &quot;-&quot;??\ _V_N_D_-;_-@_-"/>
    <numFmt numFmtId="191" formatCode="#,##0.000"/>
    <numFmt numFmtId="192" formatCode="\¥#,##0.00;[Red]\-\¥#,##0.00"/>
    <numFmt numFmtId="193" formatCode="#,##0.00\ \ "/>
    <numFmt numFmtId="194" formatCode="_-&quot;?&quot;* #,##0_-;\-&quot;?&quot;* #,##0_-;_-&quot;?&quot;* &quot;-&quot;_-;_-@_-"/>
    <numFmt numFmtId="195" formatCode="General_)"/>
    <numFmt numFmtId="196" formatCode="0.0%;[Red]\(0.0%\);&quot; &quot;"/>
    <numFmt numFmtId="197" formatCode="#,##0.00;[Red]#,##0.00"/>
    <numFmt numFmtId="198" formatCode="_-&quot;ñ&quot;* #,##0_-;\-&quot;ñ&quot;* #,##0_-;_-&quot;ñ&quot;* &quot;-&quot;_-;_-@_-"/>
    <numFmt numFmtId="199" formatCode="#,##0_);[Red]\(#,##0\);&quot;&quot;"/>
    <numFmt numFmtId="200" formatCode="_-* #,##0\ &quot;$&quot;_-;\-* #,##0\ &quot;$&quot;_-;_-* &quot;-&quot;\ &quot;$&quot;_-;_-@_-"/>
    <numFmt numFmtId="201" formatCode="_ \¥* #,##0_ ;_ \¥* \-#,##0_ ;_ \¥* &quot;-&quot;_ ;_ @_ "/>
    <numFmt numFmtId="202" formatCode="_-* #,##0\ _V_N_D_-;\-* #,##0\ _V_N_D_-;_-* &quot;-&quot;\ _V_N_D_-;_-@_-"/>
    <numFmt numFmtId="203" formatCode="#,##0_);[Red]\(#,##0\);&quot;-  &quot;"/>
    <numFmt numFmtId="204" formatCode="0%;\(0%\)"/>
    <numFmt numFmtId="205" formatCode="#,##0\ &quot;DM&quot;;\-#,##0\ &quot;DM&quot;"/>
    <numFmt numFmtId="206" formatCode="&quot;\&quot;#,##0;[Red]&quot;\&quot;\-#,##0"/>
    <numFmt numFmtId="207" formatCode="_-* #,##0.00\ _F_-;\-* #,##0.00\ _F_-;_-* &quot;-&quot;??\ _F_-;_-@_-"/>
    <numFmt numFmtId="208" formatCode="_-* #,##0\ &quot;ñ&quot;_-;\-* #,##0\ &quot;ñ&quot;_-;_-* &quot;-&quot;\ &quot;ñ&quot;_-;_-@_-"/>
    <numFmt numFmtId="209" formatCode="_ * #,##0_ ;_ * \-#,##0_ ;_ * &quot;-&quot;??_ ;_ @_ "/>
    <numFmt numFmtId="210" formatCode="#,###.;[Red]\(#,###.\)"/>
    <numFmt numFmtId="211" formatCode="_ \¥* #,##0.00_ ;_ \¥* \-#,##0.00_ ;_ \¥* &quot;-&quot;??_ ;_ @_ "/>
    <numFmt numFmtId="212" formatCode="_-* #,##0.00\ [$€]_-;\-* #,##0.00\ [$€]_-;_-* &quot;-&quot;??\ [$€]_-;_-@_-"/>
    <numFmt numFmtId="213" formatCode="_(&quot;$&quot;\ * #,##0_);_(&quot;$&quot;\ * \(#,##0\);_(&quot;$&quot;\ * &quot;-&quot;_);_(@_)"/>
    <numFmt numFmtId="214" formatCode="_-* #,##0_-;\-* #,##0_-;_-* &quot;-&quot;_-;_-@_-"/>
    <numFmt numFmtId="215" formatCode=";;;"/>
    <numFmt numFmtId="216" formatCode="\¥#,##0.00;[Red]\¥\-#,##0.00"/>
    <numFmt numFmtId="217" formatCode="_-&quot;£&quot;* #,##0.00_-;\-&quot;£&quot;* #,##0.00_-;_-&quot;£&quot;* &quot;-&quot;??_-;_-@_-"/>
    <numFmt numFmtId="218" formatCode="_-* #,##0\ _$_-;\-* #,##0\ _$_-;_-* &quot;-&quot;\ _$_-;_-@_-"/>
    <numFmt numFmtId="219" formatCode="\¥#,##0;\¥\-\¥#,##0"/>
    <numFmt numFmtId="220" formatCode="_-* #,##0\ &quot;F&quot;_-;\-* #,##0\ &quot;F&quot;_-;_-* &quot;-&quot;\ &quot;F&quot;_-;_-@_-"/>
    <numFmt numFmtId="221" formatCode="_ * #,##0.00_ ;_ * \-#,##0.00_ ;_ * &quot;-&quot;??_ ;_ @_ "/>
    <numFmt numFmtId="222" formatCode="h:mm;@"/>
    <numFmt numFmtId="223" formatCode="_(* #,##0.00_);_(* \(#,##0.00\);_(* \-??_);_(@_)"/>
    <numFmt numFmtId="224" formatCode="_(&quot;$&quot;* #,##0.00_);_(&quot;$&quot;* \(#,##0.00\);_(&quot;$&quot;* \-??_);_(@_)"/>
    <numFmt numFmtId="225" formatCode="0.000000%"/>
    <numFmt numFmtId="226" formatCode="#,##0.00\ &quot;$&quot;_);\(#,##0.00\ &quot;$&quot;\)"/>
    <numFmt numFmtId="227" formatCode="_-&quot;?&quot;* #,##0.00_-;\-&quot;?&quot;* #,##0.00_-;_-&quot;?&quot;* &quot;-&quot;??_-;_-@_-"/>
    <numFmt numFmtId="228" formatCode="&quot;£&quot;#,##0.00;[Red]\-&quot;£&quot;#,##0.00"/>
    <numFmt numFmtId="229" formatCode="\¥#,##0;\¥\-#,##0"/>
    <numFmt numFmtId="230" formatCode="&quot;$&quot;#,##0._);[Red]\(&quot;$&quot;#,##0.\)"/>
    <numFmt numFmtId="231" formatCode="#,##0&quot;$&quot;_);[Red]\(#,##0&quot;$&quot;\)"/>
    <numFmt numFmtId="232" formatCode="_-&quot;$&quot;* #,##0.00_-;\-&quot;$&quot;* #,##0.00_-;_-&quot;$&quot;* &quot;-&quot;??_-;_-@_-"/>
    <numFmt numFmtId="233" formatCode="_(* #,##0.0000000_);_(* \(#,##0.0000000\);_(* &quot;-&quot;??_);_(@_)"/>
    <numFmt numFmtId="234" formatCode="#,##0.00\ &quot;$&quot;_);[Red]\(#,##0.00\ &quot;$&quot;\)"/>
    <numFmt numFmtId="235" formatCode="_(* #,##0.00000000_);_(* \(#,##0.00000000\);_(* &quot;-&quot;??_);_(@_)"/>
    <numFmt numFmtId="236" formatCode="_-* #,##0\ &quot;Pts&quot;_-;\-* #,##0\ &quot;Pts&quot;_-;_-* &quot;-&quot;\ &quot;Pts&quot;_-;_-@_-"/>
    <numFmt numFmtId="237" formatCode="_-* #,##0.00\ _€_-;\-* #,##0.00\ _€_-;_-* &quot;-&quot;??\ _€_-;_-@_-"/>
    <numFmt numFmtId="238" formatCode="#,##0.00\ &quot;FB&quot;;[Red]\-#,##0.00\ &quot;FB&quot;"/>
    <numFmt numFmtId="239" formatCode="_-* #,##0.00\ &quot;F&quot;_-;\-* #,##0.00\ &quot;F&quot;_-;_-* &quot;-&quot;??\ &quot;F&quot;_-;_-@_-"/>
    <numFmt numFmtId="240" formatCode="[$-421]General"/>
    <numFmt numFmtId="241" formatCode="&quot;$&quot;#,##0.00;[Red]\-&quot;$&quot;#,##0.00"/>
    <numFmt numFmtId="242" formatCode="_-* #,##0_-;\-* #,##0_-;_-* &quot;-&quot;??_-;_-@_-"/>
    <numFmt numFmtId="243" formatCode="_-* #,##0\ _D_M_-;\-* #,##0\ _D_M_-;_-* &quot;-&quot;\ _D_M_-;_-@_-"/>
    <numFmt numFmtId="244" formatCode="_-* #,##0.00\ _D_M_-;\-* #,##0.00\ _D_M_-;_-* &quot;-&quot;??\ _D_M_-;_-@_-"/>
    <numFmt numFmtId="245" formatCode="_-* #,##0\ _P_t_s_-;\-* #,##0\ _P_t_s_-;_-* &quot;-&quot;\ _P_t_s_-;_-@_-"/>
    <numFmt numFmtId="246" formatCode="#,##0.0_);\(#,##0.0\)"/>
    <numFmt numFmtId="247" formatCode="_-* #,##0.00\ _P_t_s_-;\-* #,##0.00\ _P_t_s_-;_-* &quot;-&quot;??\ _P_t_s_-;_-@_-"/>
    <numFmt numFmtId="248" formatCode="_-* #,##0.00\ &quot;Pts&quot;_-;\-* #,##0.00\ &quot;Pts&quot;_-;_-* &quot;-&quot;??\ &quot;Pts&quot;_-;_-@_-"/>
    <numFmt numFmtId="249" formatCode="###0.000000_);[Red]\(###0.000000\)"/>
    <numFmt numFmtId="250" formatCode="_-* #,##0.00\ &quot;€&quot;_-;\-* #,##0.00\ &quot;€&quot;_-;_-* &quot;-&quot;??\ &quot;€&quot;_-;_-@_-"/>
    <numFmt numFmtId="251" formatCode="#,##0.00\ "/>
    <numFmt numFmtId="252" formatCode="&quot;£&quot;#,##0;[Red]\-&quot;£&quot;#,##0"/>
    <numFmt numFmtId="253" formatCode="0\ \ \ \ "/>
    <numFmt numFmtId="254" formatCode="_-* #,##0\ &quot;DM&quot;_-;\-* #,##0\ &quot;DM&quot;_-;_-* &quot;-&quot;\ &quot;DM&quot;_-;_-@_-"/>
    <numFmt numFmtId="255" formatCode="_-* #,##0.00\ &quot;DM&quot;_-;\-* #,##0.00\ &quot;DM&quot;_-;_-* &quot;-&quot;??\ &quot;DM&quot;_-;_-@_-"/>
    <numFmt numFmtId="256" formatCode="_-&quot;￡&quot;* #,##0.00_-;\-&quot;￡&quot;* #,##0.00_-;_-&quot;￡&quot;* &quot;-&quot;??_-;_-@_-"/>
    <numFmt numFmtId="257" formatCode="_-&quot;￡&quot;* #,##0_-;\-&quot;￡&quot;* #,##0_-;_-&quot;￡&quot;* &quot;-&quot;_-;_-@_-"/>
    <numFmt numFmtId="258" formatCode="_-&quot;F&quot;* #,##0_-;\-&quot;F&quot;* #,##0_-;_-&quot;F&quot;* &quot;-&quot;_-;_-@_-"/>
    <numFmt numFmtId="259" formatCode="_-&quot;F&quot;* #,##0.00_-;\-&quot;F&quot;* #,##0.00_-;_-&quot;F&quot;* &quot;-&quot;??_-;_-@_-"/>
    <numFmt numFmtId="260" formatCode="[$-409]d\-mmm\-yy;@"/>
    <numFmt numFmtId="261" formatCode="[$-421]dddd&quot;,&quot;dd\ mmmm\ yyyy"/>
    <numFmt numFmtId="262" formatCode="_(* #,##0.0_);_(* \(#,##0.0\);_(* &quot;-&quot;??_);_(@_)"/>
    <numFmt numFmtId="263" formatCode="0.0"/>
    <numFmt numFmtId="264" formatCode="00000"/>
  </numFmts>
  <fonts count="264">
    <font>
      <sz val="11"/>
      <color indexed="8"/>
      <name val="Calibri"/>
      <charset val="134"/>
    </font>
    <font>
      <b/>
      <sz val="8"/>
      <color indexed="9"/>
      <name val="Calibri"/>
      <family val="2"/>
    </font>
    <font>
      <b/>
      <sz val="8"/>
      <color indexed="9"/>
      <name val="Arial"/>
      <family val="2"/>
    </font>
    <font>
      <sz val="8"/>
      <name val="Calibri"/>
      <family val="2"/>
      <scheme val="minor"/>
    </font>
    <font>
      <sz val="8"/>
      <color theme="1"/>
      <name val="Calibri"/>
      <family val="2"/>
    </font>
    <font>
      <sz val="8"/>
      <name val="Calibri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Arial"/>
      <family val="2"/>
    </font>
    <font>
      <sz val="8"/>
      <color indexed="9"/>
      <name val="Calibri"/>
      <family val="2"/>
    </font>
    <font>
      <b/>
      <sz val="12"/>
      <color indexed="8"/>
      <name val="Calibri"/>
      <family val="2"/>
    </font>
    <font>
      <b/>
      <sz val="8"/>
      <name val="Calibri"/>
      <family val="2"/>
      <scheme val="minor"/>
    </font>
    <font>
      <sz val="8"/>
      <color indexed="8"/>
      <name val="Calibri"/>
      <family val="2"/>
    </font>
    <font>
      <sz val="10"/>
      <color indexed="8"/>
      <name val="Calibri"/>
      <family val="2"/>
    </font>
    <font>
      <b/>
      <sz val="18"/>
      <color indexed="8"/>
      <name val="Calibri"/>
      <family val="2"/>
    </font>
    <font>
      <b/>
      <sz val="14"/>
      <name val="Calibri"/>
      <family val="2"/>
    </font>
    <font>
      <b/>
      <sz val="14"/>
      <color indexed="8"/>
      <name val="Calibri"/>
      <family val="2"/>
    </font>
    <font>
      <b/>
      <sz val="11"/>
      <color indexed="8"/>
      <name val="Calibri"/>
      <family val="2"/>
    </font>
    <font>
      <sz val="14"/>
      <name val="Calibri"/>
      <family val="2"/>
    </font>
    <font>
      <sz val="14"/>
      <color indexed="8"/>
      <name val="Calibri"/>
      <family val="2"/>
    </font>
    <font>
      <b/>
      <sz val="16"/>
      <color indexed="8"/>
      <name val="Calibri"/>
      <family val="2"/>
    </font>
    <font>
      <sz val="12"/>
      <color rgb="FF202124"/>
      <name val="Arial"/>
      <family val="2"/>
    </font>
    <font>
      <sz val="12"/>
      <color indexed="8"/>
      <name val="Calibri"/>
      <family val="2"/>
    </font>
    <font>
      <b/>
      <sz val="8"/>
      <color indexed="8"/>
      <name val="Calibri"/>
      <family val="2"/>
    </font>
    <font>
      <b/>
      <sz val="10"/>
      <color indexed="8"/>
      <name val="Calibri"/>
      <family val="2"/>
    </font>
    <font>
      <sz val="10"/>
      <name val="Calibri"/>
      <family val="2"/>
    </font>
    <font>
      <sz val="12"/>
      <name val="Calibri"/>
      <family val="2"/>
    </font>
    <font>
      <b/>
      <sz val="11"/>
      <name val="Calibri"/>
      <family val="2"/>
    </font>
    <font>
      <sz val="9"/>
      <color indexed="8"/>
      <name val="Calibri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name val="Calibri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u/>
      <sz val="11"/>
      <color theme="10"/>
      <name val="Calibri"/>
      <family val="2"/>
    </font>
    <font>
      <sz val="8"/>
      <color theme="1"/>
      <name val="Arial"/>
      <family val="2"/>
    </font>
    <font>
      <sz val="8"/>
      <color theme="0" tint="-0.14893032624286631"/>
      <name val="Calibri"/>
      <family val="2"/>
    </font>
    <font>
      <sz val="8"/>
      <color rgb="FFFF0000"/>
      <name val="Calibri"/>
      <family val="2"/>
    </font>
    <font>
      <b/>
      <sz val="8"/>
      <name val="Calibri"/>
      <family val="2"/>
    </font>
    <font>
      <b/>
      <i/>
      <sz val="11"/>
      <color theme="1"/>
      <name val="Calibri"/>
      <family val="2"/>
    </font>
    <font>
      <b/>
      <i/>
      <sz val="11"/>
      <color rgb="FFFF0000"/>
      <name val="Calibri"/>
      <family val="2"/>
    </font>
    <font>
      <b/>
      <sz val="8"/>
      <color theme="1"/>
      <name val="Calibri"/>
      <family val="2"/>
    </font>
    <font>
      <b/>
      <i/>
      <sz val="8"/>
      <name val="Calibri"/>
      <family val="2"/>
    </font>
    <font>
      <b/>
      <sz val="8"/>
      <color indexed="8"/>
      <name val="Arial"/>
      <family val="2"/>
    </font>
    <font>
      <sz val="8"/>
      <color theme="0" tint="-0.249977111117893"/>
      <name val="Calibri"/>
      <family val="2"/>
    </font>
    <font>
      <b/>
      <sz val="8"/>
      <color indexed="8"/>
      <name val="Calibri"/>
      <family val="2"/>
      <scheme val="minor"/>
    </font>
    <font>
      <sz val="8"/>
      <color theme="0" tint="-0.14963225196081423"/>
      <name val="Calibri"/>
      <family val="2"/>
      <scheme val="minor"/>
    </font>
    <font>
      <sz val="8"/>
      <color theme="0" tint="-0.1490218817712943"/>
      <name val="Calibri"/>
      <family val="2"/>
      <scheme val="minor"/>
    </font>
    <font>
      <b/>
      <sz val="8"/>
      <color indexed="9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indexed="9"/>
      <name val="Calibri"/>
      <family val="2"/>
      <scheme val="minor"/>
    </font>
    <font>
      <b/>
      <i/>
      <sz val="8"/>
      <name val="Calibri"/>
      <family val="2"/>
      <scheme val="minor"/>
    </font>
    <font>
      <sz val="8"/>
      <color theme="0" tint="-0.14896084475234231"/>
      <name val="Calibri"/>
      <family val="2"/>
    </font>
    <font>
      <sz val="8"/>
      <color theme="0" tint="-0.14920499282815028"/>
      <name val="Calibri"/>
      <family val="2"/>
    </font>
    <font>
      <sz val="8"/>
      <color theme="0" tint="-0.249977111117893"/>
      <name val="Calibri"/>
      <family val="2"/>
    </font>
    <font>
      <b/>
      <i/>
      <sz val="8"/>
      <color theme="1"/>
      <name val="Calibri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8"/>
      <color theme="0" tint="-0.14917447431867428"/>
      <name val="Calibri"/>
      <family val="2"/>
    </font>
    <font>
      <sz val="10"/>
      <color indexed="8"/>
      <name val="Arial"/>
      <family val="2"/>
    </font>
    <font>
      <sz val="8"/>
      <name val="Tahoma"/>
      <family val="2"/>
    </font>
    <font>
      <u/>
      <sz val="8.25"/>
      <color indexed="12"/>
      <name val="MS P????"/>
      <charset val="134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60"/>
      <name val="Calibri"/>
      <family val="2"/>
    </font>
    <font>
      <sz val="12"/>
      <name val="VNtimes new roman"/>
      <charset val="134"/>
    </font>
    <font>
      <b/>
      <sz val="10"/>
      <color indexed="52"/>
      <name val="Calibri"/>
      <family val="2"/>
    </font>
    <font>
      <sz val="11"/>
      <color indexed="9"/>
      <name val="Calibri"/>
      <family val="2"/>
    </font>
    <font>
      <sz val="10"/>
      <name val="VNI-Times"/>
      <charset val="134"/>
    </font>
    <font>
      <b/>
      <sz val="11"/>
      <color indexed="63"/>
      <name val="Calibri"/>
      <family val="2"/>
    </font>
    <font>
      <b/>
      <i/>
      <sz val="16"/>
      <name val="Helv"/>
      <charset val="134"/>
    </font>
    <font>
      <sz val="10"/>
      <color indexed="9"/>
      <name val="Arial"/>
      <family val="2"/>
    </font>
    <font>
      <sz val="11"/>
      <name val="??"/>
      <charset val="134"/>
    </font>
    <font>
      <sz val="12"/>
      <name val="Vni-times"/>
      <charset val="134"/>
    </font>
    <font>
      <sz val="11"/>
      <color indexed="17"/>
      <name val="Calibri"/>
      <family val="2"/>
    </font>
    <font>
      <u/>
      <sz val="10"/>
      <color indexed="12"/>
      <name val="MS P????"/>
      <charset val="134"/>
    </font>
    <font>
      <sz val="10"/>
      <color indexed="62"/>
      <name val="Calibri"/>
      <family val="2"/>
    </font>
    <font>
      <u/>
      <sz val="6.6"/>
      <color indexed="12"/>
      <name val="Arial"/>
      <family val="2"/>
    </font>
    <font>
      <u/>
      <sz val="12"/>
      <color indexed="36"/>
      <name val="Osaka"/>
      <charset val="134"/>
    </font>
    <font>
      <sz val="11"/>
      <color indexed="52"/>
      <name val="Calibri"/>
      <family val="2"/>
    </font>
    <font>
      <sz val="10"/>
      <color theme="1"/>
      <name val="Arial"/>
      <family val="2"/>
    </font>
    <font>
      <u/>
      <sz val="10"/>
      <color indexed="36"/>
      <name val="MS P????"/>
      <charset val="134"/>
    </font>
    <font>
      <sz val="10"/>
      <name val="Helv"/>
      <charset val="134"/>
    </font>
    <font>
      <sz val="8"/>
      <name val="Verdana"/>
      <family val="2"/>
    </font>
    <font>
      <u/>
      <sz val="11"/>
      <color indexed="12"/>
      <name val="?? ?????"/>
      <charset val="134"/>
    </font>
    <font>
      <b/>
      <sz val="11"/>
      <color theme="3"/>
      <name val="Calibri"/>
      <family val="2"/>
      <scheme val="minor"/>
    </font>
    <font>
      <u/>
      <sz val="8"/>
      <color indexed="36"/>
      <name val="Arial"/>
      <family val="2"/>
    </font>
    <font>
      <u/>
      <sz val="8.25"/>
      <color indexed="36"/>
      <name val="lr oSVbN"/>
      <charset val="134"/>
    </font>
    <font>
      <u/>
      <sz val="8.25"/>
      <color indexed="36"/>
      <name val="?? ?????"/>
      <charset val="134"/>
    </font>
    <font>
      <u/>
      <sz val="8"/>
      <color indexed="12"/>
      <name val="Arial"/>
      <family val="2"/>
    </font>
    <font>
      <u/>
      <sz val="11"/>
      <color indexed="36"/>
      <name val="?? ?????"/>
      <charset val="134"/>
    </font>
    <font>
      <sz val="14"/>
      <name val="Cordia New"/>
      <family val="2"/>
    </font>
    <font>
      <sz val="11"/>
      <name val="?l?r ?o?S?V?b?N"/>
      <charset val="134"/>
    </font>
    <font>
      <sz val="8"/>
      <name val="Times New Roman"/>
      <family val="1"/>
    </font>
    <font>
      <u/>
      <sz val="10"/>
      <color indexed="36"/>
      <name val="Geneva"/>
      <charset val="134"/>
    </font>
    <font>
      <b/>
      <sz val="13"/>
      <color indexed="56"/>
      <name val="Calibri"/>
      <family val="2"/>
    </font>
    <font>
      <u/>
      <sz val="11"/>
      <color indexed="12"/>
      <name val="MS P????"/>
      <charset val="134"/>
    </font>
    <font>
      <u/>
      <sz val="11"/>
      <color indexed="36"/>
      <name val="MS P????"/>
      <charset val="134"/>
    </font>
    <font>
      <u/>
      <sz val="10"/>
      <color indexed="36"/>
      <name val="Arial"/>
      <family val="2"/>
    </font>
    <font>
      <sz val="11"/>
      <name val="EE"/>
      <charset val="134"/>
    </font>
    <font>
      <u/>
      <sz val="11"/>
      <color indexed="12"/>
      <name val="?l?r ?o?S?V?b?N"/>
      <charset val="134"/>
    </font>
    <font>
      <u/>
      <sz val="8.25"/>
      <color indexed="36"/>
      <name val="MS P????"/>
      <charset val="134"/>
    </font>
    <font>
      <sz val="12"/>
      <name val="Times New Roman"/>
      <family val="1"/>
    </font>
    <font>
      <u/>
      <sz val="10"/>
      <color indexed="12"/>
      <name val="Arial"/>
      <family val="2"/>
    </font>
    <font>
      <u/>
      <sz val="8.25"/>
      <color indexed="12"/>
      <name val="?? ?????"/>
      <charset val="134"/>
    </font>
    <font>
      <u/>
      <sz val="10"/>
      <color indexed="12"/>
      <name val="Geneva"/>
      <charset val="134"/>
    </font>
    <font>
      <sz val="12"/>
      <name val="??????"/>
      <charset val="134"/>
    </font>
    <font>
      <sz val="12"/>
      <name val="????"/>
      <charset val="134"/>
    </font>
    <font>
      <sz val="11"/>
      <name val="MS P????"/>
      <charset val="134"/>
    </font>
    <font>
      <b/>
      <sz val="12"/>
      <name val="Arial"/>
      <family val="2"/>
    </font>
    <font>
      <sz val="10"/>
      <color indexed="9"/>
      <name val="Calibri"/>
      <family val="2"/>
    </font>
    <font>
      <b/>
      <sz val="11"/>
      <color indexed="9"/>
      <name val="Calibri"/>
      <family val="2"/>
    </font>
    <font>
      <sz val="10"/>
      <name val="???"/>
      <charset val="134"/>
    </font>
    <font>
      <b/>
      <sz val="10"/>
      <name val="Helv"/>
      <charset val="134"/>
    </font>
    <font>
      <i/>
      <sz val="11"/>
      <color indexed="23"/>
      <name val="Calibri"/>
      <family val="2"/>
    </font>
    <font>
      <sz val="11"/>
      <color indexed="20"/>
      <name val="Calibri"/>
      <family val="2"/>
    </font>
    <font>
      <b/>
      <sz val="15"/>
      <color indexed="56"/>
      <name val="Calibri"/>
      <family val="2"/>
    </font>
    <font>
      <i/>
      <sz val="10"/>
      <color indexed="23"/>
      <name val="Arial"/>
      <family val="2"/>
    </font>
    <font>
      <u/>
      <sz val="11"/>
      <color indexed="36"/>
      <name val="?l?r ?o?S?V?b?N"/>
      <charset val="134"/>
    </font>
    <font>
      <sz val="11"/>
      <name val="??? "/>
      <charset val="134"/>
    </font>
    <font>
      <b/>
      <sz val="18"/>
      <color indexed="56"/>
      <name val="Cambria"/>
      <family val="1"/>
    </font>
    <font>
      <sz val="10"/>
      <color indexed="62"/>
      <name val="Arial"/>
      <family val="2"/>
    </font>
    <font>
      <sz val="10"/>
      <name val="?l?r ?o?S?V?b?N"/>
      <charset val="134"/>
    </font>
    <font>
      <sz val="11"/>
      <name val="?l?r ??f?"/>
      <charset val="134"/>
    </font>
    <font>
      <b/>
      <sz val="11"/>
      <color indexed="56"/>
      <name val="Calibri"/>
      <family val="2"/>
    </font>
    <font>
      <sz val="8"/>
      <name val="Helv"/>
      <charset val="134"/>
    </font>
    <font>
      <b/>
      <sz val="10"/>
      <color indexed="9"/>
      <name val="Calibri"/>
      <family val="2"/>
    </font>
    <font>
      <b/>
      <sz val="10"/>
      <color indexed="9"/>
      <name val="Arial"/>
      <family val="2"/>
    </font>
    <font>
      <u/>
      <sz val="8.25"/>
      <color indexed="36"/>
      <name val="lr oSVbN"/>
      <charset val="128"/>
    </font>
    <font>
      <sz val="1"/>
      <name val="Calibri"/>
      <family val="2"/>
    </font>
    <font>
      <b/>
      <sz val="10"/>
      <color indexed="63"/>
      <name val="Arial"/>
      <family val="2"/>
    </font>
    <font>
      <b/>
      <sz val="11"/>
      <color indexed="56"/>
      <name val="Arial"/>
      <family val="2"/>
    </font>
    <font>
      <sz val="11"/>
      <name val="ＭＳ Ｐゴシック"/>
      <charset val="134"/>
    </font>
    <font>
      <sz val="11"/>
      <color rgb="FF000000"/>
      <name val="Calibri"/>
      <family val="2"/>
    </font>
    <font>
      <sz val="11"/>
      <color indexed="10"/>
      <name val="Calibri"/>
      <family val="2"/>
    </font>
    <font>
      <sz val="10"/>
      <name val="ＭＳ Ｐゴシック"/>
      <charset val="134"/>
    </font>
    <font>
      <sz val="8"/>
      <color indexed="20"/>
      <name val="Tahoma"/>
      <family val="2"/>
    </font>
    <font>
      <b/>
      <sz val="10"/>
      <color indexed="52"/>
      <name val="Arial"/>
      <family val="2"/>
    </font>
    <font>
      <b/>
      <sz val="11"/>
      <color indexed="62"/>
      <name val="Calibri"/>
      <family val="2"/>
    </font>
    <font>
      <b/>
      <sz val="11"/>
      <color indexed="53"/>
      <name val="Calibri"/>
      <family val="2"/>
    </font>
    <font>
      <sz val="13"/>
      <name val=".VnTime"/>
      <charset val="134"/>
    </font>
    <font>
      <sz val="12"/>
      <name val="Arial"/>
      <family val="2"/>
    </font>
    <font>
      <sz val="12"/>
      <name val="¹ÙÅÁÃ¼"/>
      <charset val="134"/>
    </font>
    <font>
      <sz val="12"/>
      <name val=".VnTime"/>
      <charset val="134"/>
    </font>
    <font>
      <sz val="12"/>
      <name val="¹ÙÅÁÃ¼"/>
      <charset val="129"/>
    </font>
    <font>
      <b/>
      <sz val="10"/>
      <color indexed="63"/>
      <name val="Calibri"/>
      <family val="2"/>
    </font>
    <font>
      <sz val="11"/>
      <name val="¾©"/>
      <charset val="134"/>
    </font>
    <font>
      <sz val="10"/>
      <color indexed="8"/>
      <name val="MS Sans Serif"/>
      <family val="2"/>
    </font>
    <font>
      <sz val="10"/>
      <color indexed="20"/>
      <name val="Arial"/>
      <family val="2"/>
    </font>
    <font>
      <sz val="10"/>
      <name val="Geneva"/>
      <charset val="134"/>
    </font>
    <font>
      <sz val="10"/>
      <color indexed="8"/>
      <name val="Trebuchet MS"/>
      <family val="2"/>
    </font>
    <font>
      <sz val="10"/>
      <color indexed="19"/>
      <name val="Arial"/>
      <family val="2"/>
    </font>
    <font>
      <sz val="11"/>
      <name val="ＭＳ Ｐゴシック"/>
      <charset val="128"/>
    </font>
    <font>
      <sz val="12"/>
      <name val="¹UAAA¼"/>
      <charset val="134"/>
    </font>
    <font>
      <sz val="10"/>
      <name val=".VnArial"/>
      <charset val="134"/>
    </font>
    <font>
      <sz val="9"/>
      <name val="Arial"/>
      <family val="2"/>
    </font>
    <font>
      <sz val="11"/>
      <name val="・・"/>
      <charset val="134"/>
    </font>
    <font>
      <sz val="12"/>
      <name val="‚l‚r ‚oƒSƒVƒbƒN"/>
      <charset val="134"/>
    </font>
    <font>
      <sz val="14"/>
      <name val="lr ¾©"/>
      <charset val="134"/>
    </font>
    <font>
      <sz val="14"/>
      <name val="lr ¾©"/>
      <charset val="128"/>
    </font>
    <font>
      <u/>
      <sz val="8.25"/>
      <color indexed="12"/>
      <name val="lr oSVbN"/>
      <charset val="134"/>
    </font>
    <font>
      <u/>
      <sz val="8.25"/>
      <color indexed="12"/>
      <name val="lr oSVbN"/>
      <charset val="128"/>
    </font>
    <font>
      <sz val="11"/>
      <name val="lr ¾©"/>
      <charset val="134"/>
    </font>
    <font>
      <b/>
      <u/>
      <sz val="14"/>
      <color indexed="8"/>
      <name val=".VnBook-AntiquaH"/>
      <charset val="134"/>
    </font>
    <font>
      <i/>
      <sz val="12"/>
      <color indexed="8"/>
      <name val=".VnBook-AntiquaH"/>
      <charset val="134"/>
    </font>
    <font>
      <sz val="12"/>
      <color theme="1"/>
      <name val="Times New Roman"/>
      <family val="1"/>
    </font>
    <font>
      <sz val="16"/>
      <name val="AngsanaUPC"/>
      <family val="1"/>
    </font>
    <font>
      <sz val="10"/>
      <color indexed="17"/>
      <name val="Calibri"/>
      <family val="2"/>
    </font>
    <font>
      <sz val="10"/>
      <color indexed="17"/>
      <name val="Arial"/>
      <family val="2"/>
    </font>
    <font>
      <b/>
      <sz val="15"/>
      <color indexed="56"/>
      <name val="Arial"/>
      <family val="2"/>
    </font>
    <font>
      <b/>
      <sz val="10"/>
      <name val="Arial"/>
      <family val="2"/>
    </font>
    <font>
      <b/>
      <sz val="12"/>
      <color indexed="8"/>
      <name val=".VnBook-Antiqua"/>
      <charset val="134"/>
    </font>
    <font>
      <i/>
      <sz val="12"/>
      <color indexed="8"/>
      <name val=".VnBook-Antiqua"/>
      <charset val="134"/>
    </font>
    <font>
      <sz val="11"/>
      <name val="µ¸¿ò"/>
      <charset val="129"/>
    </font>
    <font>
      <b/>
      <sz val="11"/>
      <name val="Helv"/>
      <charset val="134"/>
    </font>
    <font>
      <b/>
      <sz val="16"/>
      <name val="VNlucida sans"/>
      <charset val="134"/>
    </font>
    <font>
      <b/>
      <sz val="18"/>
      <name val="VNnew Century Cond"/>
      <charset val="134"/>
    </font>
    <font>
      <b/>
      <sz val="16"/>
      <color indexed="14"/>
      <name val="VNottawa"/>
      <charset val="134"/>
    </font>
    <font>
      <b/>
      <sz val="14"/>
      <color indexed="14"/>
      <name val="VNottawa"/>
      <charset val="134"/>
    </font>
    <font>
      <b/>
      <sz val="16"/>
      <color indexed="16"/>
      <name val="VNbritannic"/>
      <charset val="134"/>
    </font>
    <font>
      <b/>
      <sz val="18"/>
      <color indexed="10"/>
      <name val="VNnew Century Cond"/>
      <charset val="134"/>
    </font>
    <font>
      <b/>
      <sz val="18"/>
      <color indexed="12"/>
      <name val="VNbritannic"/>
      <charset val="134"/>
    </font>
    <font>
      <b/>
      <sz val="20"/>
      <color indexed="12"/>
      <name val="VNnew Century Cond"/>
      <charset val="134"/>
    </font>
    <font>
      <i/>
      <sz val="10"/>
      <color indexed="12"/>
      <name val="Arial"/>
      <family val="2"/>
    </font>
    <font>
      <b/>
      <sz val="8"/>
      <name val="Helvetica-Narrow"/>
      <charset val="134"/>
    </font>
    <font>
      <sz val="11"/>
      <color indexed="16"/>
      <name val="Calibri"/>
      <family val="2"/>
    </font>
    <font>
      <sz val="12"/>
      <name val="Courier"/>
      <family val="3"/>
    </font>
    <font>
      <i/>
      <sz val="10"/>
      <color indexed="11"/>
      <name val="Arial"/>
      <family val="2"/>
    </font>
    <font>
      <b/>
      <sz val="13"/>
      <color indexed="56"/>
      <name val="Arial"/>
      <family val="2"/>
    </font>
    <font>
      <sz val="12"/>
      <name val="±¼¸²Ã¼"/>
      <charset val="129"/>
    </font>
    <font>
      <sz val="11"/>
      <color indexed="32"/>
      <name val="VNI-Times"/>
      <charset val="134"/>
    </font>
    <font>
      <sz val="10"/>
      <color indexed="20"/>
      <name val="Calibri"/>
      <family val="2"/>
    </font>
    <font>
      <sz val="10"/>
      <name val="MS Sans Serif"/>
      <family val="2"/>
    </font>
    <font>
      <sz val="24"/>
      <name val="Times New Roman"/>
      <family val="1"/>
    </font>
    <font>
      <b/>
      <sz val="12"/>
      <name val="Helv"/>
      <charset val="134"/>
    </font>
    <font>
      <b/>
      <sz val="12"/>
      <name val="VN-NTime"/>
      <charset val="134"/>
    </font>
    <font>
      <sz val="12"/>
      <color theme="1"/>
      <name val="Calibri"/>
      <family val="2"/>
      <scheme val="minor"/>
    </font>
    <font>
      <i/>
      <sz val="10"/>
      <color indexed="23"/>
      <name val="Calibri"/>
      <family val="2"/>
    </font>
    <font>
      <sz val="11"/>
      <name val="ｵｸｿ "/>
      <charset val="134"/>
    </font>
    <font>
      <sz val="10"/>
      <name val="VNI-Aptima"/>
      <charset val="134"/>
    </font>
    <font>
      <i/>
      <sz val="8"/>
      <color indexed="10"/>
      <name val="Tahoma"/>
      <family val="2"/>
    </font>
    <font>
      <b/>
      <sz val="10"/>
      <name val="Tms Rmn"/>
      <charset val="134"/>
    </font>
    <font>
      <sz val="12"/>
      <name val="Tms Rmn"/>
      <charset val="134"/>
    </font>
    <font>
      <sz val="10"/>
      <name val="Tahoma"/>
      <family val="2"/>
    </font>
    <font>
      <sz val="10"/>
      <color indexed="60"/>
      <name val="Calibri"/>
      <family val="2"/>
    </font>
    <font>
      <sz val="10"/>
      <color indexed="60"/>
      <name val="Arial"/>
      <family val="2"/>
    </font>
    <font>
      <sz val="11"/>
      <color indexed="19"/>
      <name val="Calibri"/>
      <family val="2"/>
    </font>
    <font>
      <u/>
      <sz val="8.25"/>
      <color indexed="12"/>
      <name val="ＭＳ Ｐゴシック"/>
      <charset val="128"/>
    </font>
    <font>
      <sz val="10"/>
      <name val="ＭＳ ゴシック"/>
      <charset val="128"/>
    </font>
    <font>
      <sz val="12"/>
      <color indexed="8"/>
      <name val="Times New Roman"/>
      <family val="1"/>
    </font>
    <font>
      <b/>
      <sz val="9.95"/>
      <color indexed="8"/>
      <name val="Arial"/>
      <family val="2"/>
    </font>
    <font>
      <b/>
      <sz val="18"/>
      <color indexed="62"/>
      <name val="Calibri"/>
      <family val="2"/>
    </font>
    <font>
      <sz val="10"/>
      <name val="Times New Roman"/>
      <family val="1"/>
    </font>
    <font>
      <i/>
      <sz val="10"/>
      <name val="Times New Roman"/>
      <family val="1"/>
    </font>
    <font>
      <b/>
      <sz val="15"/>
      <color indexed="54"/>
      <name val="Calibri"/>
      <family val="2"/>
    </font>
    <font>
      <b/>
      <sz val="15"/>
      <color indexed="62"/>
      <name val="Calibri"/>
      <family val="2"/>
    </font>
    <font>
      <b/>
      <sz val="13"/>
      <color indexed="54"/>
      <name val="Calibri"/>
      <family val="2"/>
    </font>
    <font>
      <b/>
      <sz val="13"/>
      <color indexed="62"/>
      <name val="Calibri"/>
      <family val="2"/>
    </font>
    <font>
      <b/>
      <sz val="11"/>
      <color indexed="54"/>
      <name val="Calibri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indexed="10"/>
      <name val="Arial"/>
      <family val="2"/>
    </font>
    <font>
      <sz val="12"/>
      <name val="Helv"/>
      <charset val="134"/>
    </font>
    <font>
      <sz val="10"/>
      <color indexed="52"/>
      <name val="Calibri"/>
      <family val="2"/>
    </font>
    <font>
      <sz val="10"/>
      <color indexed="52"/>
      <name val="Arial"/>
      <family val="2"/>
    </font>
    <font>
      <sz val="11"/>
      <color indexed="53"/>
      <name val="Calibri"/>
      <family val="2"/>
    </font>
    <font>
      <sz val="12"/>
      <color indexed="9"/>
      <name val="Helv"/>
      <charset val="134"/>
    </font>
    <font>
      <sz val="9"/>
      <name val="VNI-Helve-Condense"/>
      <charset val="134"/>
    </font>
    <font>
      <sz val="10"/>
      <name val="VNI-Univer"/>
      <charset val="134"/>
    </font>
    <font>
      <b/>
      <sz val="18"/>
      <color indexed="54"/>
      <name val="Calibri"/>
      <family val="2"/>
    </font>
    <font>
      <b/>
      <sz val="10"/>
      <color indexed="8"/>
      <name val="Arial"/>
      <family val="2"/>
    </font>
    <font>
      <sz val="10"/>
      <color indexed="18"/>
      <name val="Arial"/>
      <family val="2"/>
    </font>
    <font>
      <sz val="10"/>
      <name val="VNI-Helve-Condense"/>
      <charset val="134"/>
    </font>
    <font>
      <sz val="10"/>
      <name val="VNtimes new roman"/>
      <charset val="134"/>
    </font>
    <font>
      <b/>
      <sz val="12"/>
      <name val=".VnTime"/>
      <charset val="134"/>
    </font>
    <font>
      <b/>
      <sz val="10"/>
      <name val=".VnTime"/>
      <charset val="134"/>
    </font>
    <font>
      <sz val="10"/>
      <name val=".VnTime"/>
      <charset val="134"/>
    </font>
    <font>
      <sz val="9"/>
      <name val=".VnTime"/>
      <charset val="134"/>
    </font>
    <font>
      <i/>
      <sz val="10"/>
      <color indexed="8"/>
      <name val="Arial"/>
      <family val="2"/>
    </font>
    <font>
      <sz val="10"/>
      <color indexed="10"/>
      <name val="Calibri"/>
      <family val="2"/>
    </font>
    <font>
      <sz val="10"/>
      <color indexed="10"/>
      <name val="Arial"/>
      <family val="2"/>
    </font>
    <font>
      <sz val="12"/>
      <name val="ｹﾙﾅﾁﾃｼ"/>
      <charset val="128"/>
    </font>
    <font>
      <sz val="11"/>
      <name val="ｵｸｿ "/>
      <charset val="128"/>
    </font>
    <font>
      <sz val="12"/>
      <name val="新細明體"/>
      <charset val="136"/>
    </font>
    <font>
      <sz val="10"/>
      <name val=" "/>
      <charset val="136"/>
    </font>
    <font>
      <sz val="12"/>
      <name val="바탕체"/>
      <charset val="134"/>
    </font>
    <font>
      <sz val="14"/>
      <name val="ＭＳ 明朝"/>
      <charset val="128"/>
    </font>
    <font>
      <sz val="11"/>
      <color rgb="FF000000"/>
      <name val="Calibri"/>
      <family val="2"/>
      <scheme val="minor"/>
    </font>
    <font>
      <u/>
      <sz val="8.25"/>
      <color indexed="36"/>
      <name val="ＭＳ 明朝"/>
      <charset val="128"/>
    </font>
    <font>
      <u/>
      <sz val="8.25"/>
      <color indexed="36"/>
      <name val="ＭＳ Ｐゴシック"/>
      <charset val="134"/>
    </font>
    <font>
      <sz val="11"/>
      <color indexed="8"/>
      <name val="Calibri"/>
      <family val="2"/>
    </font>
    <font>
      <sz val="8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Calibri"/>
      <family val="2"/>
    </font>
    <font>
      <sz val="8"/>
      <color theme="1"/>
      <name val="Arial"/>
      <family val="2"/>
    </font>
    <font>
      <b/>
      <sz val="8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8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FF00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1"/>
        <bgColor indexed="49"/>
      </patternFill>
    </fill>
    <fill>
      <patternFill patternType="solid">
        <fgColor indexed="5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22"/>
      </patternFill>
    </fill>
    <fill>
      <patternFill patternType="solid">
        <fgColor indexed="27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47"/>
        <bgColor indexed="41"/>
      </patternFill>
    </fill>
    <fill>
      <patternFill patternType="solid">
        <fgColor indexed="44"/>
        <bgColor indexed="31"/>
      </patternFill>
    </fill>
    <fill>
      <patternFill patternType="solid">
        <fgColor indexed="55"/>
        <bgColor indexed="64"/>
      </patternFill>
    </fill>
    <fill>
      <patternFill patternType="darkGray">
        <fgColor indexed="9"/>
        <bgColor indexed="10"/>
      </patternFill>
    </fill>
    <fill>
      <patternFill patternType="solid">
        <fgColor indexed="46"/>
        <bgColor indexed="24"/>
      </patternFill>
    </fill>
    <fill>
      <patternFill patternType="solid">
        <fgColor indexed="51"/>
        <bgColor indexed="13"/>
      </patternFill>
    </fill>
    <fill>
      <patternFill patternType="solid">
        <fgColor indexed="26"/>
        <bgColor indexed="9"/>
      </patternFill>
    </fill>
    <fill>
      <patternFill patternType="solid">
        <fgColor indexed="31"/>
        <bgColor indexed="22"/>
      </patternFill>
    </fill>
    <fill>
      <patternFill patternType="solid">
        <fgColor indexed="52"/>
        <bgColor indexed="51"/>
      </patternFill>
    </fill>
    <fill>
      <patternFill patternType="solid">
        <fgColor indexed="10"/>
        <bgColor indexed="60"/>
      </patternFill>
    </fill>
    <fill>
      <patternFill patternType="solid">
        <fgColor indexed="45"/>
        <bgColor indexed="29"/>
      </patternFill>
    </fill>
    <fill>
      <patternFill patternType="mediumGray">
        <fgColor indexed="9"/>
        <bgColor indexed="12"/>
      </patternFill>
    </fill>
    <fill>
      <patternFill patternType="solid">
        <fgColor indexed="62"/>
        <bgColor indexed="56"/>
      </patternFill>
    </fill>
    <fill>
      <patternFill patternType="solid">
        <fgColor indexed="49"/>
        <bgColor indexed="40"/>
      </patternFill>
    </fill>
    <fill>
      <patternFill patternType="solid">
        <fgColor indexed="27"/>
        <bgColor indexed="41"/>
      </patternFill>
    </fill>
    <fill>
      <patternFill patternType="solid">
        <fgColor indexed="25"/>
        <bgColor indexed="64"/>
      </patternFill>
    </fill>
    <fill>
      <patternFill patternType="solid">
        <fgColor indexed="20"/>
        <bgColor indexed="36"/>
      </patternFill>
    </fill>
    <fill>
      <patternFill patternType="solid">
        <fgColor indexed="55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30"/>
        <bgColor indexed="21"/>
      </patternFill>
    </fill>
    <fill>
      <patternFill patternType="solid">
        <fgColor indexed="29"/>
        <bgColor indexed="45"/>
      </patternFill>
    </fill>
    <fill>
      <patternFill patternType="solid">
        <fgColor indexed="31"/>
        <bgColor indexed="41"/>
      </patternFill>
    </fill>
    <fill>
      <patternFill patternType="solid">
        <fgColor indexed="42"/>
        <bgColor indexed="27"/>
      </patternFill>
    </fill>
    <fill>
      <patternFill patternType="solid">
        <fgColor indexed="20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24"/>
        <bgColor indexed="64"/>
      </patternFill>
    </fill>
    <fill>
      <patternFill patternType="solid">
        <fgColor indexed="48"/>
        <bgColor indexed="64"/>
      </patternFill>
    </fill>
    <fill>
      <patternFill patternType="gray125"/>
    </fill>
    <fill>
      <patternFill patternType="solid">
        <fgColor indexed="54"/>
        <bgColor indexed="64"/>
      </patternFill>
    </fill>
    <fill>
      <patternFill patternType="gray125">
        <fgColor indexed="8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22"/>
        <bgColor indexed="25"/>
      </patternFill>
    </fill>
    <fill>
      <patternFill patternType="gray125">
        <fgColor indexed="3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 tint="0"/>
      </patternFill>
    </fill>
    <fill>
      <patternFill patternType="solid">
        <fgColor rgb="FFFF0000" tint="0.59999389629810485"/>
        <bgColor indexed="64"/>
      </patternFill>
    </fill>
    <fill>
      <patternFill patternType="solid">
        <fgColor rgb="FFFF0000" tint="0.59999389629810485"/>
        <bgColor indexed="64"/>
      </patternFill>
    </fill>
  </fills>
  <borders count="106">
    <border>
      <left/>
      <right/>
      <top/>
      <bottom/>
      <diagonal/>
    </border>
    <border>
      <left style="thin">
        <color auto="1"/>
      </left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theme="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theme="0"/>
      </right>
      <top style="double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double">
        <color auto="1"/>
      </top>
      <bottom/>
      <diagonal/>
    </border>
    <border>
      <left style="thin">
        <color theme="0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theme="0"/>
      </right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theme="0"/>
      </left>
      <right style="double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0"/>
      </right>
      <top style="thin">
        <color indexed="0"/>
      </top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theme="0"/>
      </right>
      <top style="thin">
        <color auto="1"/>
      </top>
      <bottom/>
      <diagonal/>
    </border>
    <border>
      <left style="thin">
        <color theme="0"/>
      </left>
      <right style="thin">
        <color theme="0"/>
      </right>
      <top style="thin">
        <color auto="1"/>
      </top>
      <bottom/>
      <diagonal/>
    </border>
    <border>
      <left style="thin">
        <color theme="0"/>
      </left>
      <right style="thin">
        <color theme="0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 style="thin">
        <color auto="1"/>
      </right>
      <top style="thin">
        <color auto="1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22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medium">
        <color indexed="22"/>
      </bottom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/>
      <top/>
      <bottom style="medium">
        <color indexed="44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theme="4" tint="0.39951780755027927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33681">
    <xf numFmtId="0" fontId="0" fillId="0" borderId="0"/>
    <xf numFmtId="198" fontId="79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172" fontId="71" fillId="0" borderId="69"/>
    <xf numFmtId="0" fontId="62" fillId="0" borderId="0"/>
    <xf numFmtId="192" fontId="78" fillId="0" borderId="0"/>
    <xf numFmtId="205" fontId="78" fillId="0" borderId="0"/>
    <xf numFmtId="43" fontId="62" fillId="0" borderId="0"/>
    <xf numFmtId="0" fontId="110" fillId="0" borderId="0">
      <alignment vertical="top"/>
      <protection locked="0"/>
    </xf>
    <xf numFmtId="0" fontId="94" fillId="0" borderId="0">
      <alignment vertical="top"/>
      <protection locked="0"/>
    </xf>
    <xf numFmtId="0" fontId="94" fillId="0" borderId="0">
      <alignment vertical="top"/>
      <protection locked="0"/>
    </xf>
    <xf numFmtId="0" fontId="96" fillId="0" borderId="0">
      <alignment vertical="top"/>
      <protection locked="0"/>
    </xf>
    <xf numFmtId="0" fontId="103" fillId="0" borderId="0">
      <alignment vertical="top"/>
      <protection locked="0"/>
    </xf>
    <xf numFmtId="0" fontId="83" fillId="0" borderId="0">
      <alignment vertical="top"/>
      <protection locked="0"/>
    </xf>
    <xf numFmtId="0" fontId="84" fillId="0" borderId="0">
      <alignment vertical="top"/>
      <protection locked="0"/>
    </xf>
    <xf numFmtId="0" fontId="104" fillId="0" borderId="0">
      <alignment vertical="top"/>
      <protection locked="0"/>
    </xf>
    <xf numFmtId="0" fontId="107" fillId="0" borderId="0">
      <alignment vertical="top"/>
      <protection locked="0"/>
    </xf>
    <xf numFmtId="0" fontId="92" fillId="0" borderId="0">
      <alignment vertical="top"/>
      <protection locked="0"/>
    </xf>
    <xf numFmtId="0" fontId="67" fillId="0" borderId="0">
      <alignment vertical="top"/>
      <protection locked="0"/>
    </xf>
    <xf numFmtId="0" fontId="107" fillId="0" borderId="0">
      <alignment vertical="top"/>
      <protection locked="0"/>
    </xf>
    <xf numFmtId="0" fontId="100" fillId="0" borderId="0">
      <alignment vertical="top"/>
      <protection locked="0"/>
    </xf>
    <xf numFmtId="0" fontId="100" fillId="0" borderId="0">
      <alignment vertical="top"/>
      <protection locked="0"/>
    </xf>
    <xf numFmtId="0" fontId="87" fillId="0" borderId="0">
      <alignment vertical="top"/>
      <protection locked="0"/>
    </xf>
    <xf numFmtId="0" fontId="67" fillId="0" borderId="0">
      <alignment vertical="top"/>
      <protection locked="0"/>
    </xf>
    <xf numFmtId="0" fontId="81" fillId="0" borderId="0">
      <alignment vertical="top"/>
      <protection locked="0"/>
    </xf>
    <xf numFmtId="0" fontId="67" fillId="0" borderId="0">
      <alignment vertical="top"/>
      <protection locked="0"/>
    </xf>
    <xf numFmtId="0" fontId="90" fillId="0" borderId="0">
      <alignment vertical="top"/>
      <protection locked="0"/>
    </xf>
    <xf numFmtId="0" fontId="95" fillId="0" borderId="0">
      <alignment vertical="top"/>
      <protection locked="0"/>
    </xf>
    <xf numFmtId="0" fontId="102" fillId="0" borderId="0">
      <alignment vertical="top"/>
      <protection locked="0"/>
    </xf>
    <xf numFmtId="0" fontId="109" fillId="0" borderId="0">
      <alignment vertical="top"/>
      <protection locked="0"/>
    </xf>
    <xf numFmtId="0" fontId="111" fillId="0" borderId="0">
      <alignment vertical="top"/>
      <protection locked="0"/>
    </xf>
    <xf numFmtId="9" fontId="112" fillId="0" borderId="0"/>
    <xf numFmtId="0" fontId="112" fillId="0" borderId="0"/>
    <xf numFmtId="214" fontId="113" fillId="0" borderId="0"/>
    <xf numFmtId="9" fontId="78" fillId="0" borderId="0"/>
    <xf numFmtId="40" fontId="114" fillId="0" borderId="0"/>
    <xf numFmtId="38" fontId="114" fillId="0" borderId="0"/>
    <xf numFmtId="0" fontId="118" fillId="0" borderId="0"/>
    <xf numFmtId="40" fontId="98" fillId="0" borderId="0"/>
    <xf numFmtId="38" fontId="98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124" fillId="0" borderId="0">
      <alignment vertical="top"/>
      <protection locked="0"/>
    </xf>
    <xf numFmtId="0" fontId="124" fillId="0" borderId="0">
      <alignment vertical="top"/>
      <protection locked="0"/>
    </xf>
    <xf numFmtId="0" fontId="104" fillId="0" borderId="0">
      <alignment vertical="top"/>
      <protection locked="0"/>
    </xf>
    <xf numFmtId="201" fontId="125" fillId="0" borderId="0"/>
    <xf numFmtId="211" fontId="125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169" fontId="97" fillId="0" borderId="0"/>
    <xf numFmtId="214" fontId="97" fillId="0" borderId="0"/>
    <xf numFmtId="169" fontId="97" fillId="0" borderId="0"/>
    <xf numFmtId="214" fontId="97" fillId="0" borderId="0"/>
    <xf numFmtId="169" fontId="97" fillId="0" borderId="0"/>
    <xf numFmtId="214" fontId="97" fillId="0" borderId="0"/>
    <xf numFmtId="169" fontId="97" fillId="0" borderId="0"/>
    <xf numFmtId="214" fontId="97" fillId="0" borderId="0"/>
    <xf numFmtId="169" fontId="97" fillId="0" borderId="0"/>
    <xf numFmtId="214" fontId="97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219" fontId="62" fillId="0" borderId="0"/>
    <xf numFmtId="0" fontId="106" fillId="0" borderId="0">
      <alignment vertical="top"/>
      <protection locked="0"/>
    </xf>
    <xf numFmtId="0" fontId="109" fillId="0" borderId="0">
      <alignment vertical="top"/>
      <protection locked="0"/>
    </xf>
    <xf numFmtId="0" fontId="106" fillId="0" borderId="0">
      <alignment vertical="top"/>
      <protection locked="0"/>
    </xf>
    <xf numFmtId="0" fontId="98" fillId="0" borderId="0"/>
    <xf numFmtId="0" fontId="128" fillId="0" borderId="0"/>
    <xf numFmtId="0" fontId="62" fillId="0" borderId="0"/>
    <xf numFmtId="0" fontId="62" fillId="0" borderId="0"/>
    <xf numFmtId="0" fontId="129" fillId="0" borderId="0"/>
    <xf numFmtId="0" fontId="66" fillId="0" borderId="0"/>
    <xf numFmtId="40" fontId="98" fillId="0" borderId="0"/>
    <xf numFmtId="38" fontId="98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168" fontId="74" fillId="0" borderId="0"/>
    <xf numFmtId="0" fontId="88" fillId="0" borderId="0"/>
    <xf numFmtId="0" fontId="88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88" fillId="0" borderId="0"/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200" fontId="74" fillId="0" borderId="0"/>
    <xf numFmtId="220" fontId="79" fillId="0" borderId="0"/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88" fillId="0" borderId="0"/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179" fontId="74" fillId="0" borderId="0"/>
    <xf numFmtId="179" fontId="74" fillId="0" borderId="0"/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42" fontId="74" fillId="0" borderId="0"/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168" fontId="74" fillId="0" borderId="0"/>
    <xf numFmtId="168" fontId="79" fillId="0" borderId="0"/>
    <xf numFmtId="168" fontId="79" fillId="0" borderId="0"/>
    <xf numFmtId="198" fontId="79" fillId="0" borderId="0"/>
    <xf numFmtId="169" fontId="79" fillId="0" borderId="0"/>
    <xf numFmtId="169" fontId="74" fillId="0" borderId="0"/>
    <xf numFmtId="221" fontId="74" fillId="0" borderId="0"/>
    <xf numFmtId="190" fontId="74" fillId="0" borderId="0"/>
    <xf numFmtId="207" fontId="74" fillId="0" borderId="0"/>
    <xf numFmtId="190" fontId="74" fillId="0" borderId="0"/>
    <xf numFmtId="182" fontId="62" fillId="0" borderId="0"/>
    <xf numFmtId="221" fontId="74" fillId="0" borderId="0"/>
    <xf numFmtId="0" fontId="74" fillId="0" borderId="0"/>
    <xf numFmtId="43" fontId="74" fillId="0" borderId="0"/>
    <xf numFmtId="169" fontId="74" fillId="0" borderId="0"/>
    <xf numFmtId="43" fontId="74" fillId="0" borderId="0"/>
    <xf numFmtId="207" fontId="74" fillId="0" borderId="0"/>
    <xf numFmtId="190" fontId="74" fillId="0" borderId="0"/>
    <xf numFmtId="207" fontId="74" fillId="0" borderId="0"/>
    <xf numFmtId="207" fontId="74" fillId="0" borderId="0"/>
    <xf numFmtId="207" fontId="74" fillId="0" borderId="0"/>
    <xf numFmtId="207" fontId="74" fillId="0" borderId="0"/>
    <xf numFmtId="187" fontId="74" fillId="0" borderId="0"/>
    <xf numFmtId="190" fontId="74" fillId="0" borderId="0"/>
    <xf numFmtId="207" fontId="74" fillId="0" borderId="0"/>
    <xf numFmtId="190" fontId="74" fillId="0" borderId="0"/>
    <xf numFmtId="190" fontId="74" fillId="0" borderId="0"/>
    <xf numFmtId="207" fontId="74" fillId="0" borderId="0"/>
    <xf numFmtId="190" fontId="74" fillId="0" borderId="0"/>
    <xf numFmtId="207" fontId="74" fillId="0" borderId="0"/>
    <xf numFmtId="166" fontId="74" fillId="0" borderId="0"/>
    <xf numFmtId="43" fontId="74" fillId="0" borderId="0"/>
    <xf numFmtId="169" fontId="74" fillId="0" borderId="0"/>
    <xf numFmtId="43" fontId="74" fillId="0" borderId="0"/>
    <xf numFmtId="169" fontId="74" fillId="0" borderId="0"/>
    <xf numFmtId="169" fontId="74" fillId="0" borderId="0"/>
    <xf numFmtId="214" fontId="79" fillId="0" borderId="0"/>
    <xf numFmtId="168" fontId="74" fillId="0" borderId="0"/>
    <xf numFmtId="183" fontId="62" fillId="0" borderId="0"/>
    <xf numFmtId="200" fontId="74" fillId="0" borderId="0"/>
    <xf numFmtId="220" fontId="79" fillId="0" borderId="0"/>
    <xf numFmtId="179" fontId="74" fillId="0" borderId="0"/>
    <xf numFmtId="179" fontId="74" fillId="0" borderId="0"/>
    <xf numFmtId="42" fontId="74" fillId="0" borderId="0"/>
    <xf numFmtId="42" fontId="74" fillId="0" borderId="0"/>
    <xf numFmtId="220" fontId="74" fillId="0" borderId="0"/>
    <xf numFmtId="220" fontId="79" fillId="0" borderId="0"/>
    <xf numFmtId="213" fontId="74" fillId="0" borderId="0"/>
    <xf numFmtId="220" fontId="79" fillId="0" borderId="0"/>
    <xf numFmtId="213" fontId="74" fillId="0" borderId="0"/>
    <xf numFmtId="213" fontId="74" fillId="0" borderId="0"/>
    <xf numFmtId="213" fontId="74" fillId="0" borderId="0"/>
    <xf numFmtId="213" fontId="74" fillId="0" borderId="0"/>
    <xf numFmtId="220" fontId="74" fillId="0" borderId="0"/>
    <xf numFmtId="208" fontId="74" fillId="0" borderId="0"/>
    <xf numFmtId="169" fontId="74" fillId="0" borderId="0"/>
    <xf numFmtId="221" fontId="74" fillId="0" borderId="0"/>
    <xf numFmtId="190" fontId="74" fillId="0" borderId="0"/>
    <xf numFmtId="207" fontId="74" fillId="0" borderId="0"/>
    <xf numFmtId="190" fontId="74" fillId="0" borderId="0"/>
    <xf numFmtId="182" fontId="62" fillId="0" borderId="0"/>
    <xf numFmtId="221" fontId="74" fillId="0" borderId="0"/>
    <xf numFmtId="0" fontId="74" fillId="0" borderId="0"/>
    <xf numFmtId="43" fontId="74" fillId="0" borderId="0"/>
    <xf numFmtId="169" fontId="74" fillId="0" borderId="0"/>
    <xf numFmtId="43" fontId="74" fillId="0" borderId="0"/>
    <xf numFmtId="207" fontId="74" fillId="0" borderId="0"/>
    <xf numFmtId="190" fontId="74" fillId="0" borderId="0"/>
    <xf numFmtId="207" fontId="74" fillId="0" borderId="0"/>
    <xf numFmtId="207" fontId="74" fillId="0" borderId="0"/>
    <xf numFmtId="207" fontId="74" fillId="0" borderId="0"/>
    <xf numFmtId="207" fontId="74" fillId="0" borderId="0"/>
    <xf numFmtId="187" fontId="74" fillId="0" borderId="0"/>
    <xf numFmtId="190" fontId="74" fillId="0" borderId="0"/>
    <xf numFmtId="207" fontId="74" fillId="0" borderId="0"/>
    <xf numFmtId="190" fontId="74" fillId="0" borderId="0"/>
    <xf numFmtId="190" fontId="74" fillId="0" borderId="0"/>
    <xf numFmtId="207" fontId="74" fillId="0" borderId="0"/>
    <xf numFmtId="190" fontId="74" fillId="0" borderId="0"/>
    <xf numFmtId="207" fontId="74" fillId="0" borderId="0"/>
    <xf numFmtId="166" fontId="74" fillId="0" borderId="0"/>
    <xf numFmtId="169" fontId="79" fillId="0" borderId="0"/>
    <xf numFmtId="43" fontId="74" fillId="0" borderId="0"/>
    <xf numFmtId="169" fontId="74" fillId="0" borderId="0"/>
    <xf numFmtId="43" fontId="74" fillId="0" borderId="0"/>
    <xf numFmtId="169" fontId="74" fillId="0" borderId="0"/>
    <xf numFmtId="169" fontId="74" fillId="0" borderId="0"/>
    <xf numFmtId="214" fontId="74" fillId="0" borderId="0"/>
    <xf numFmtId="164" fontId="74" fillId="0" borderId="0"/>
    <xf numFmtId="202" fontId="74" fillId="0" borderId="0"/>
    <xf numFmtId="174" fontId="74" fillId="0" borderId="0"/>
    <xf numFmtId="202" fontId="74" fillId="0" borderId="0"/>
    <xf numFmtId="186" fontId="62" fillId="0" borderId="0"/>
    <xf numFmtId="164" fontId="74" fillId="0" borderId="0"/>
    <xf numFmtId="174" fontId="79" fillId="0" borderId="0"/>
    <xf numFmtId="41" fontId="74" fillId="0" borderId="0"/>
    <xf numFmtId="214" fontId="74" fillId="0" borderId="0"/>
    <xf numFmtId="41" fontId="74" fillId="0" borderId="0"/>
    <xf numFmtId="218" fontId="74" fillId="0" borderId="0"/>
    <xf numFmtId="174" fontId="74" fillId="0" borderId="0"/>
    <xf numFmtId="202" fontId="74" fillId="0" borderId="0"/>
    <xf numFmtId="174" fontId="74" fillId="0" borderId="0"/>
    <xf numFmtId="174" fontId="74" fillId="0" borderId="0"/>
    <xf numFmtId="174" fontId="74" fillId="0" borderId="0"/>
    <xf numFmtId="174" fontId="74" fillId="0" borderId="0"/>
    <xf numFmtId="180" fontId="74" fillId="0" borderId="0"/>
    <xf numFmtId="202" fontId="74" fillId="0" borderId="0"/>
    <xf numFmtId="174" fontId="74" fillId="0" borderId="0"/>
    <xf numFmtId="202" fontId="74" fillId="0" borderId="0"/>
    <xf numFmtId="202" fontId="74" fillId="0" borderId="0"/>
    <xf numFmtId="174" fontId="74" fillId="0" borderId="0"/>
    <xf numFmtId="202" fontId="74" fillId="0" borderId="0"/>
    <xf numFmtId="174" fontId="74" fillId="0" borderId="0"/>
    <xf numFmtId="188" fontId="74" fillId="0" borderId="0"/>
    <xf numFmtId="41" fontId="74" fillId="0" borderId="0"/>
    <xf numFmtId="214" fontId="74" fillId="0" borderId="0"/>
    <xf numFmtId="41" fontId="74" fillId="0" borderId="0"/>
    <xf numFmtId="214" fontId="74" fillId="0" borderId="0"/>
    <xf numFmtId="214" fontId="74" fillId="0" borderId="0"/>
    <xf numFmtId="183" fontId="62" fillId="0" borderId="0"/>
    <xf numFmtId="200" fontId="74" fillId="0" borderId="0"/>
    <xf numFmtId="220" fontId="79" fillId="0" borderId="0"/>
    <xf numFmtId="179" fontId="74" fillId="0" borderId="0"/>
    <xf numFmtId="179" fontId="74" fillId="0" borderId="0"/>
    <xf numFmtId="42" fontId="74" fillId="0" borderId="0"/>
    <xf numFmtId="42" fontId="74" fillId="0" borderId="0"/>
    <xf numFmtId="220" fontId="74" fillId="0" borderId="0"/>
    <xf numFmtId="220" fontId="79" fillId="0" borderId="0"/>
    <xf numFmtId="213" fontId="74" fillId="0" borderId="0"/>
    <xf numFmtId="220" fontId="79" fillId="0" borderId="0"/>
    <xf numFmtId="213" fontId="74" fillId="0" borderId="0"/>
    <xf numFmtId="213" fontId="74" fillId="0" borderId="0"/>
    <xf numFmtId="213" fontId="74" fillId="0" borderId="0"/>
    <xf numFmtId="213" fontId="74" fillId="0" borderId="0"/>
    <xf numFmtId="220" fontId="74" fillId="0" borderId="0"/>
    <xf numFmtId="208" fontId="74" fillId="0" borderId="0"/>
    <xf numFmtId="214" fontId="79" fillId="0" borderId="0"/>
    <xf numFmtId="169" fontId="79" fillId="0" borderId="0"/>
    <xf numFmtId="214" fontId="74" fillId="0" borderId="0"/>
    <xf numFmtId="164" fontId="74" fillId="0" borderId="0"/>
    <xf numFmtId="202" fontId="74" fillId="0" borderId="0"/>
    <xf numFmtId="174" fontId="74" fillId="0" borderId="0"/>
    <xf numFmtId="202" fontId="74" fillId="0" borderId="0"/>
    <xf numFmtId="186" fontId="62" fillId="0" borderId="0"/>
    <xf numFmtId="164" fontId="74" fillId="0" borderId="0"/>
    <xf numFmtId="174" fontId="79" fillId="0" borderId="0"/>
    <xf numFmtId="41" fontId="74" fillId="0" borderId="0"/>
    <xf numFmtId="214" fontId="74" fillId="0" borderId="0"/>
    <xf numFmtId="41" fontId="74" fillId="0" borderId="0"/>
    <xf numFmtId="218" fontId="74" fillId="0" borderId="0"/>
    <xf numFmtId="174" fontId="74" fillId="0" borderId="0"/>
    <xf numFmtId="202" fontId="74" fillId="0" borderId="0"/>
    <xf numFmtId="174" fontId="74" fillId="0" borderId="0"/>
    <xf numFmtId="174" fontId="74" fillId="0" borderId="0"/>
    <xf numFmtId="174" fontId="74" fillId="0" borderId="0"/>
    <xf numFmtId="174" fontId="74" fillId="0" borderId="0"/>
    <xf numFmtId="180" fontId="74" fillId="0" borderId="0"/>
    <xf numFmtId="202" fontId="74" fillId="0" borderId="0"/>
    <xf numFmtId="174" fontId="74" fillId="0" borderId="0"/>
    <xf numFmtId="202" fontId="74" fillId="0" borderId="0"/>
    <xf numFmtId="202" fontId="74" fillId="0" borderId="0"/>
    <xf numFmtId="174" fontId="74" fillId="0" borderId="0"/>
    <xf numFmtId="202" fontId="74" fillId="0" borderId="0"/>
    <xf numFmtId="174" fontId="74" fillId="0" borderId="0"/>
    <xf numFmtId="188" fontId="74" fillId="0" borderId="0"/>
    <xf numFmtId="41" fontId="74" fillId="0" borderId="0"/>
    <xf numFmtId="214" fontId="74" fillId="0" borderId="0"/>
    <xf numFmtId="41" fontId="74" fillId="0" borderId="0"/>
    <xf numFmtId="214" fontId="74" fillId="0" borderId="0"/>
    <xf numFmtId="214" fontId="74" fillId="0" borderId="0"/>
    <xf numFmtId="169" fontId="74" fillId="0" borderId="0"/>
    <xf numFmtId="221" fontId="74" fillId="0" borderId="0"/>
    <xf numFmtId="190" fontId="74" fillId="0" borderId="0"/>
    <xf numFmtId="207" fontId="74" fillId="0" borderId="0"/>
    <xf numFmtId="190" fontId="74" fillId="0" borderId="0"/>
    <xf numFmtId="182" fontId="62" fillId="0" borderId="0"/>
    <xf numFmtId="221" fontId="74" fillId="0" borderId="0"/>
    <xf numFmtId="0" fontId="74" fillId="0" borderId="0"/>
    <xf numFmtId="43" fontId="74" fillId="0" borderId="0"/>
    <xf numFmtId="169" fontId="74" fillId="0" borderId="0"/>
    <xf numFmtId="43" fontId="74" fillId="0" borderId="0"/>
    <xf numFmtId="207" fontId="74" fillId="0" borderId="0"/>
    <xf numFmtId="190" fontId="74" fillId="0" borderId="0"/>
    <xf numFmtId="207" fontId="74" fillId="0" borderId="0"/>
    <xf numFmtId="207" fontId="74" fillId="0" borderId="0"/>
    <xf numFmtId="207" fontId="74" fillId="0" borderId="0"/>
    <xf numFmtId="207" fontId="74" fillId="0" borderId="0"/>
    <xf numFmtId="187" fontId="74" fillId="0" borderId="0"/>
    <xf numFmtId="190" fontId="74" fillId="0" borderId="0"/>
    <xf numFmtId="207" fontId="74" fillId="0" borderId="0"/>
    <xf numFmtId="190" fontId="74" fillId="0" borderId="0"/>
    <xf numFmtId="190" fontId="74" fillId="0" borderId="0"/>
    <xf numFmtId="207" fontId="74" fillId="0" borderId="0"/>
    <xf numFmtId="190" fontId="74" fillId="0" borderId="0"/>
    <xf numFmtId="207" fontId="74" fillId="0" borderId="0"/>
    <xf numFmtId="166" fontId="74" fillId="0" borderId="0"/>
    <xf numFmtId="43" fontId="74" fillId="0" borderId="0"/>
    <xf numFmtId="169" fontId="74" fillId="0" borderId="0"/>
    <xf numFmtId="43" fontId="74" fillId="0" borderId="0"/>
    <xf numFmtId="169" fontId="74" fillId="0" borderId="0"/>
    <xf numFmtId="169" fontId="74" fillId="0" borderId="0"/>
    <xf numFmtId="214" fontId="79" fillId="0" borderId="0"/>
    <xf numFmtId="168" fontId="79" fillId="0" borderId="0"/>
    <xf numFmtId="168" fontId="79" fillId="0" borderId="0"/>
    <xf numFmtId="198" fontId="79" fillId="0" borderId="0"/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42" fontId="74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220" fontId="74" fillId="0" borderId="0"/>
    <xf numFmtId="220" fontId="79" fillId="0" borderId="0"/>
    <xf numFmtId="213" fontId="74" fillId="0" borderId="0"/>
    <xf numFmtId="220" fontId="79" fillId="0" borderId="0"/>
    <xf numFmtId="213" fontId="74" fillId="0" borderId="0"/>
    <xf numFmtId="213" fontId="74" fillId="0" borderId="0"/>
    <xf numFmtId="213" fontId="74" fillId="0" borderId="0"/>
    <xf numFmtId="213" fontId="74" fillId="0" borderId="0"/>
    <xf numFmtId="220" fontId="74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208" fontId="74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5" fillId="0" borderId="0">
      <alignment vertical="top"/>
    </xf>
    <xf numFmtId="214" fontId="79" fillId="0" borderId="0"/>
    <xf numFmtId="214" fontId="74" fillId="0" borderId="0"/>
    <xf numFmtId="164" fontId="74" fillId="0" borderId="0"/>
    <xf numFmtId="202" fontId="74" fillId="0" borderId="0"/>
    <xf numFmtId="174" fontId="74" fillId="0" borderId="0"/>
    <xf numFmtId="202" fontId="74" fillId="0" borderId="0"/>
    <xf numFmtId="186" fontId="62" fillId="0" borderId="0"/>
    <xf numFmtId="164" fontId="74" fillId="0" borderId="0"/>
    <xf numFmtId="174" fontId="79" fillId="0" borderId="0"/>
    <xf numFmtId="41" fontId="74" fillId="0" borderId="0"/>
    <xf numFmtId="214" fontId="74" fillId="0" borderId="0"/>
    <xf numFmtId="41" fontId="74" fillId="0" borderId="0"/>
    <xf numFmtId="218" fontId="74" fillId="0" borderId="0"/>
    <xf numFmtId="174" fontId="74" fillId="0" borderId="0"/>
    <xf numFmtId="202" fontId="74" fillId="0" borderId="0"/>
    <xf numFmtId="174" fontId="74" fillId="0" borderId="0"/>
    <xf numFmtId="174" fontId="74" fillId="0" borderId="0"/>
    <xf numFmtId="174" fontId="74" fillId="0" borderId="0"/>
    <xf numFmtId="174" fontId="74" fillId="0" borderId="0"/>
    <xf numFmtId="180" fontId="74" fillId="0" borderId="0"/>
    <xf numFmtId="202" fontId="74" fillId="0" borderId="0"/>
    <xf numFmtId="174" fontId="74" fillId="0" borderId="0"/>
    <xf numFmtId="202" fontId="74" fillId="0" borderId="0"/>
    <xf numFmtId="202" fontId="74" fillId="0" borderId="0"/>
    <xf numFmtId="174" fontId="74" fillId="0" borderId="0"/>
    <xf numFmtId="202" fontId="74" fillId="0" borderId="0"/>
    <xf numFmtId="174" fontId="74" fillId="0" borderId="0"/>
    <xf numFmtId="188" fontId="74" fillId="0" borderId="0"/>
    <xf numFmtId="41" fontId="74" fillId="0" borderId="0"/>
    <xf numFmtId="214" fontId="74" fillId="0" borderId="0"/>
    <xf numFmtId="41" fontId="74" fillId="0" borderId="0"/>
    <xf numFmtId="214" fontId="74" fillId="0" borderId="0"/>
    <xf numFmtId="214" fontId="74" fillId="0" borderId="0"/>
    <xf numFmtId="169" fontId="74" fillId="0" borderId="0"/>
    <xf numFmtId="221" fontId="74" fillId="0" borderId="0"/>
    <xf numFmtId="190" fontId="74" fillId="0" borderId="0"/>
    <xf numFmtId="207" fontId="74" fillId="0" borderId="0"/>
    <xf numFmtId="190" fontId="74" fillId="0" borderId="0"/>
    <xf numFmtId="182" fontId="62" fillId="0" borderId="0"/>
    <xf numFmtId="221" fontId="74" fillId="0" borderId="0"/>
    <xf numFmtId="0" fontId="74" fillId="0" borderId="0"/>
    <xf numFmtId="43" fontId="74" fillId="0" borderId="0"/>
    <xf numFmtId="169" fontId="74" fillId="0" borderId="0"/>
    <xf numFmtId="43" fontId="74" fillId="0" borderId="0"/>
    <xf numFmtId="207" fontId="74" fillId="0" borderId="0"/>
    <xf numFmtId="190" fontId="74" fillId="0" borderId="0"/>
    <xf numFmtId="207" fontId="74" fillId="0" borderId="0"/>
    <xf numFmtId="207" fontId="74" fillId="0" borderId="0"/>
    <xf numFmtId="207" fontId="74" fillId="0" borderId="0"/>
    <xf numFmtId="207" fontId="74" fillId="0" borderId="0"/>
    <xf numFmtId="187" fontId="74" fillId="0" borderId="0"/>
    <xf numFmtId="190" fontId="74" fillId="0" borderId="0"/>
    <xf numFmtId="207" fontId="74" fillId="0" borderId="0"/>
    <xf numFmtId="190" fontId="74" fillId="0" borderId="0"/>
    <xf numFmtId="190" fontId="74" fillId="0" borderId="0"/>
    <xf numFmtId="207" fontId="74" fillId="0" borderId="0"/>
    <xf numFmtId="190" fontId="74" fillId="0" borderId="0"/>
    <xf numFmtId="207" fontId="74" fillId="0" borderId="0"/>
    <xf numFmtId="166" fontId="74" fillId="0" borderId="0"/>
    <xf numFmtId="43" fontId="74" fillId="0" borderId="0"/>
    <xf numFmtId="169" fontId="74" fillId="0" borderId="0"/>
    <xf numFmtId="43" fontId="74" fillId="0" borderId="0"/>
    <xf numFmtId="169" fontId="74" fillId="0" borderId="0"/>
    <xf numFmtId="169" fontId="74" fillId="0" borderId="0"/>
    <xf numFmtId="168" fontId="79" fillId="0" borderId="0"/>
    <xf numFmtId="168" fontId="79" fillId="0" borderId="0"/>
    <xf numFmtId="198" fontId="79" fillId="0" borderId="0"/>
    <xf numFmtId="169" fontId="79" fillId="0" borderId="0"/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88" fillId="0" borderId="0"/>
    <xf numFmtId="198" fontId="79" fillId="0" borderId="0"/>
    <xf numFmtId="227" fontId="97" fillId="0" borderId="0"/>
    <xf numFmtId="194" fontId="97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227" fontId="97" fillId="0" borderId="0"/>
    <xf numFmtId="194" fontId="97" fillId="0" borderId="0"/>
    <xf numFmtId="44" fontId="62" fillId="0" borderId="0"/>
    <xf numFmtId="227" fontId="97" fillId="0" borderId="0"/>
    <xf numFmtId="44" fontId="62" fillId="0" borderId="0"/>
    <xf numFmtId="44" fontId="62" fillId="0" borderId="0"/>
    <xf numFmtId="44" fontId="62" fillId="0" borderId="0"/>
    <xf numFmtId="42" fontId="62" fillId="0" borderId="0"/>
    <xf numFmtId="194" fontId="97" fillId="0" borderId="0"/>
    <xf numFmtId="42" fontId="62" fillId="0" borderId="0"/>
    <xf numFmtId="0" fontId="98" fillId="0" borderId="0"/>
    <xf numFmtId="216" fontId="162" fillId="0" borderId="0"/>
    <xf numFmtId="176" fontId="162" fillId="0" borderId="0"/>
    <xf numFmtId="0" fontId="104" fillId="0" borderId="0">
      <alignment vertical="top"/>
      <protection locked="0"/>
    </xf>
    <xf numFmtId="0" fontId="163" fillId="0" borderId="0"/>
    <xf numFmtId="42" fontId="62" fillId="0" borderId="0"/>
    <xf numFmtId="0" fontId="93" fillId="0" borderId="0">
      <alignment vertical="top"/>
      <protection locked="0"/>
    </xf>
    <xf numFmtId="0" fontId="134" fillId="0" borderId="0">
      <alignment vertical="top"/>
      <protection locked="0"/>
    </xf>
    <xf numFmtId="0" fontId="164" fillId="0" borderId="0"/>
    <xf numFmtId="0" fontId="165" fillId="0" borderId="0"/>
    <xf numFmtId="43" fontId="62" fillId="0" borderId="0"/>
    <xf numFmtId="41" fontId="62" fillId="0" borderId="0"/>
    <xf numFmtId="216" fontId="105" fillId="0" borderId="0"/>
    <xf numFmtId="176" fontId="105" fillId="0" borderId="0"/>
    <xf numFmtId="216" fontId="152" fillId="0" borderId="0"/>
    <xf numFmtId="176" fontId="152" fillId="0" borderId="0"/>
    <xf numFmtId="229" fontId="62" fillId="0" borderId="0"/>
    <xf numFmtId="225" fontId="62" fillId="0" borderId="0"/>
    <xf numFmtId="165" fontId="141" fillId="0" borderId="0"/>
    <xf numFmtId="215" fontId="141" fillId="0" borderId="0"/>
    <xf numFmtId="0" fontId="166" fillId="0" borderId="0">
      <alignment vertical="top"/>
      <protection locked="0"/>
    </xf>
    <xf numFmtId="0" fontId="167" fillId="0" borderId="0">
      <alignment vertical="top"/>
      <protection locked="0"/>
    </xf>
    <xf numFmtId="0" fontId="168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169" fillId="9" borderId="0"/>
    <xf numFmtId="9" fontId="148" fillId="0" borderId="0"/>
    <xf numFmtId="0" fontId="170" fillId="9" borderId="0"/>
    <xf numFmtId="0" fontId="256" fillId="28" borderId="0"/>
    <xf numFmtId="0" fontId="256" fillId="20" borderId="0"/>
    <xf numFmtId="0" fontId="256" fillId="23" borderId="0"/>
    <xf numFmtId="0" fontId="256" fillId="19" borderId="0"/>
    <xf numFmtId="0" fontId="256" fillId="38" borderId="0"/>
    <xf numFmtId="0" fontId="256" fillId="18" borderId="0"/>
    <xf numFmtId="0" fontId="256" fillId="49" borderId="0">
      <alignment vertical="center"/>
    </xf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>
      <alignment vertical="center"/>
    </xf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14" fillId="28" borderId="0"/>
    <xf numFmtId="0" fontId="256" fillId="28" borderId="0"/>
    <xf numFmtId="0" fontId="256" fillId="28" borderId="0"/>
    <xf numFmtId="0" fontId="256" fillId="28" borderId="0"/>
    <xf numFmtId="0" fontId="256" fillId="63" borderId="0"/>
    <xf numFmtId="0" fontId="256" fillId="28" borderId="0"/>
    <xf numFmtId="0" fontId="256" fillId="28" borderId="0"/>
    <xf numFmtId="0" fontId="256" fillId="28" borderId="0"/>
    <xf numFmtId="0" fontId="65" fillId="28" borderId="0"/>
    <xf numFmtId="0" fontId="256" fillId="28" borderId="0"/>
    <xf numFmtId="0" fontId="256" fillId="28" borderId="0"/>
    <xf numFmtId="0" fontId="256" fillId="28" borderId="0"/>
    <xf numFmtId="0" fontId="256" fillId="38" borderId="0">
      <alignment vertical="center"/>
    </xf>
    <xf numFmtId="0" fontId="256" fillId="28" borderId="0"/>
    <xf numFmtId="0" fontId="256" fillId="28" borderId="0"/>
    <xf numFmtId="0" fontId="256" fillId="28" borderId="0"/>
    <xf numFmtId="0" fontId="256" fillId="28" borderId="0">
      <alignment vertical="center"/>
    </xf>
    <xf numFmtId="0" fontId="256" fillId="28" borderId="0"/>
    <xf numFmtId="0" fontId="256" fillId="28" borderId="0"/>
    <xf numFmtId="0" fontId="256" fillId="28" borderId="0"/>
    <xf numFmtId="0" fontId="256" fillId="49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28" borderId="0"/>
    <xf numFmtId="0" fontId="256" fillId="52" borderId="0">
      <alignment vertical="center"/>
    </xf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14" fillId="20" borderId="0"/>
    <xf numFmtId="0" fontId="256" fillId="20" borderId="0"/>
    <xf numFmtId="0" fontId="256" fillId="20" borderId="0"/>
    <xf numFmtId="0" fontId="256" fillId="20" borderId="0"/>
    <xf numFmtId="0" fontId="256" fillId="52" borderId="0"/>
    <xf numFmtId="0" fontId="256" fillId="20" borderId="0"/>
    <xf numFmtId="0" fontId="256" fillId="20" borderId="0"/>
    <xf numFmtId="0" fontId="256" fillId="20" borderId="0"/>
    <xf numFmtId="0" fontId="65" fillId="20" borderId="0"/>
    <xf numFmtId="0" fontId="256" fillId="20" borderId="0"/>
    <xf numFmtId="0" fontId="256" fillId="20" borderId="0"/>
    <xf numFmtId="0" fontId="256" fillId="20" borderId="0"/>
    <xf numFmtId="0" fontId="256" fillId="17" borderId="0">
      <alignment vertical="center"/>
    </xf>
    <xf numFmtId="0" fontId="256" fillId="20" borderId="0"/>
    <xf numFmtId="0" fontId="256" fillId="20" borderId="0"/>
    <xf numFmtId="0" fontId="256" fillId="20" borderId="0"/>
    <xf numFmtId="0" fontId="256" fillId="22" borderId="0">
      <alignment vertical="center"/>
    </xf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20" borderId="0"/>
    <xf numFmtId="0" fontId="256" fillId="64" borderId="0">
      <alignment vertical="center"/>
    </xf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14" fillId="23" borderId="0"/>
    <xf numFmtId="0" fontId="256" fillId="23" borderId="0"/>
    <xf numFmtId="0" fontId="256" fillId="23" borderId="0"/>
    <xf numFmtId="0" fontId="256" fillId="23" borderId="0"/>
    <xf numFmtId="0" fontId="256" fillId="64" borderId="0"/>
    <xf numFmtId="0" fontId="256" fillId="23" borderId="0"/>
    <xf numFmtId="0" fontId="256" fillId="23" borderId="0"/>
    <xf numFmtId="0" fontId="256" fillId="23" borderId="0"/>
    <xf numFmtId="0" fontId="65" fillId="23" borderId="0"/>
    <xf numFmtId="0" fontId="256" fillId="23" borderId="0"/>
    <xf numFmtId="0" fontId="256" fillId="23" borderId="0"/>
    <xf numFmtId="0" fontId="256" fillId="23" borderId="0"/>
    <xf numFmtId="0" fontId="256" fillId="8" borderId="0">
      <alignment vertical="center"/>
    </xf>
    <xf numFmtId="0" fontId="256" fillId="23" borderId="0"/>
    <xf numFmtId="0" fontId="256" fillId="23" borderId="0"/>
    <xf numFmtId="0" fontId="256" fillId="23" borderId="0"/>
    <xf numFmtId="0" fontId="256" fillId="23" borderId="0">
      <alignment vertical="center"/>
    </xf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23" borderId="0"/>
    <xf numFmtId="0" fontId="256" fillId="46" borderId="0">
      <alignment vertical="center"/>
    </xf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14" fillId="19" borderId="0"/>
    <xf numFmtId="0" fontId="256" fillId="19" borderId="0"/>
    <xf numFmtId="0" fontId="256" fillId="19" borderId="0"/>
    <xf numFmtId="0" fontId="256" fillId="19" borderId="0"/>
    <xf numFmtId="0" fontId="256" fillId="46" borderId="0"/>
    <xf numFmtId="0" fontId="256" fillId="19" borderId="0"/>
    <xf numFmtId="0" fontId="256" fillId="19" borderId="0"/>
    <xf numFmtId="0" fontId="256" fillId="19" borderId="0"/>
    <xf numFmtId="0" fontId="65" fillId="19" borderId="0"/>
    <xf numFmtId="0" fontId="256" fillId="19" borderId="0"/>
    <xf numFmtId="0" fontId="256" fillId="19" borderId="0"/>
    <xf numFmtId="0" fontId="256" fillId="19" borderId="0"/>
    <xf numFmtId="0" fontId="256" fillId="17" borderId="0">
      <alignment vertical="center"/>
    </xf>
    <xf numFmtId="0" fontId="256" fillId="19" borderId="0"/>
    <xf numFmtId="0" fontId="256" fillId="19" borderId="0"/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56" borderId="0">
      <alignment vertical="center"/>
    </xf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14" fillId="38" borderId="0"/>
    <xf numFmtId="0" fontId="256" fillId="38" borderId="0"/>
    <xf numFmtId="0" fontId="256" fillId="38" borderId="0"/>
    <xf numFmtId="0" fontId="256" fillId="38" borderId="0"/>
    <xf numFmtId="0" fontId="256" fillId="40" borderId="0"/>
    <xf numFmtId="0" fontId="256" fillId="38" borderId="0"/>
    <xf numFmtId="0" fontId="256" fillId="38" borderId="0"/>
    <xf numFmtId="0" fontId="256" fillId="38" borderId="0"/>
    <xf numFmtId="0" fontId="65" fillId="38" borderId="0"/>
    <xf numFmtId="0" fontId="256" fillId="38" borderId="0"/>
    <xf numFmtId="0" fontId="256" fillId="38" borderId="0"/>
    <xf numFmtId="0" fontId="256" fillId="38" borderId="0"/>
    <xf numFmtId="0" fontId="256" fillId="28" borderId="0">
      <alignment vertical="center"/>
    </xf>
    <xf numFmtId="0" fontId="256" fillId="38" borderId="0"/>
    <xf numFmtId="0" fontId="256" fillId="38" borderId="0"/>
    <xf numFmtId="0" fontId="256" fillId="38" borderId="0"/>
    <xf numFmtId="0" fontId="256" fillId="38" borderId="0">
      <alignment vertical="center"/>
    </xf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8" borderId="0"/>
    <xf numFmtId="0" fontId="256" fillId="39" borderId="0">
      <alignment vertical="center"/>
    </xf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14" fillId="18" borderId="0"/>
    <xf numFmtId="0" fontId="256" fillId="18" borderId="0"/>
    <xf numFmtId="0" fontId="256" fillId="18" borderId="0"/>
    <xf numFmtId="0" fontId="256" fillId="18" borderId="0"/>
    <xf numFmtId="0" fontId="256" fillId="42" borderId="0"/>
    <xf numFmtId="0" fontId="256" fillId="18" borderId="0"/>
    <xf numFmtId="0" fontId="256" fillId="0" borderId="0"/>
    <xf numFmtId="0" fontId="256" fillId="18" borderId="0"/>
    <xf numFmtId="0" fontId="256" fillId="0" borderId="0"/>
    <xf numFmtId="0" fontId="31" fillId="0" borderId="0">
      <alignment vertical="center"/>
    </xf>
    <xf numFmtId="0" fontId="256" fillId="18" borderId="0"/>
    <xf numFmtId="0" fontId="31" fillId="0" borderId="0">
      <alignment vertical="center"/>
    </xf>
    <xf numFmtId="0" fontId="256" fillId="0" borderId="0">
      <alignment vertical="center"/>
    </xf>
    <xf numFmtId="0" fontId="256" fillId="18" borderId="0"/>
    <xf numFmtId="0" fontId="256" fillId="18" borderId="0"/>
    <xf numFmtId="0" fontId="256" fillId="18" borderId="0"/>
    <xf numFmtId="0" fontId="65" fillId="18" borderId="0"/>
    <xf numFmtId="0" fontId="256" fillId="23" borderId="0">
      <alignment vertical="center"/>
    </xf>
    <xf numFmtId="0" fontId="256" fillId="18" borderId="0"/>
    <xf numFmtId="0" fontId="256" fillId="18" borderId="0"/>
    <xf numFmtId="0" fontId="256" fillId="18" borderId="0"/>
    <xf numFmtId="0" fontId="256" fillId="18" borderId="0">
      <alignment vertical="center"/>
    </xf>
    <xf numFmtId="0" fontId="256" fillId="0" borderId="0">
      <alignment vertical="center"/>
    </xf>
    <xf numFmtId="0" fontId="256" fillId="18" borderId="0"/>
    <xf numFmtId="0" fontId="256" fillId="0" borderId="0">
      <alignment vertical="center"/>
    </xf>
    <xf numFmtId="0" fontId="256" fillId="18" borderId="0"/>
    <xf numFmtId="0" fontId="256" fillId="0" borderId="0">
      <alignment vertical="center"/>
    </xf>
    <xf numFmtId="0" fontId="256" fillId="18" borderId="0"/>
    <xf numFmtId="0" fontId="256" fillId="18" borderId="0"/>
    <xf numFmtId="0" fontId="256" fillId="0" borderId="0">
      <alignment vertical="center"/>
    </xf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/>
    <xf numFmtId="0" fontId="256" fillId="18" borderId="0">
      <alignment vertical="center"/>
    </xf>
    <xf numFmtId="0" fontId="256" fillId="18" borderId="0"/>
    <xf numFmtId="0" fontId="256" fillId="18" borderId="0">
      <alignment vertical="center"/>
    </xf>
    <xf numFmtId="0" fontId="256" fillId="18" borderId="0"/>
    <xf numFmtId="0" fontId="256" fillId="18" borderId="0">
      <alignment vertical="center"/>
    </xf>
    <xf numFmtId="0" fontId="256" fillId="18" borderId="0"/>
    <xf numFmtId="0" fontId="177" fillId="9" borderId="0"/>
    <xf numFmtId="0" fontId="178" fillId="0" borderId="0">
      <alignment wrapText="1"/>
    </xf>
    <xf numFmtId="0" fontId="256" fillId="30" borderId="0"/>
    <xf numFmtId="0" fontId="256" fillId="22" borderId="0"/>
    <xf numFmtId="0" fontId="256" fillId="27" borderId="0"/>
    <xf numFmtId="0" fontId="256" fillId="19" borderId="0"/>
    <xf numFmtId="0" fontId="256" fillId="30" borderId="0"/>
    <xf numFmtId="0" fontId="256" fillId="36" borderId="0"/>
    <xf numFmtId="0" fontId="256" fillId="30" borderId="0">
      <alignment vertical="center"/>
    </xf>
    <xf numFmtId="0" fontId="256" fillId="43" borderId="0">
      <alignment vertical="center"/>
    </xf>
    <xf numFmtId="0" fontId="256" fillId="30" borderId="0"/>
    <xf numFmtId="0" fontId="256" fillId="30" borderId="0"/>
    <xf numFmtId="0" fontId="256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256" fillId="30" borderId="0"/>
    <xf numFmtId="0" fontId="256" fillId="30" borderId="0"/>
    <xf numFmtId="0" fontId="256" fillId="30" borderId="0"/>
    <xf numFmtId="0" fontId="14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65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256" fillId="28" borderId="0">
      <alignment vertical="center"/>
    </xf>
    <xf numFmtId="0" fontId="256" fillId="30" borderId="0"/>
    <xf numFmtId="0" fontId="256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256" fillId="30" borderId="0"/>
    <xf numFmtId="0" fontId="256" fillId="30" borderId="0"/>
    <xf numFmtId="0" fontId="256" fillId="30" borderId="0"/>
    <xf numFmtId="0" fontId="256" fillId="30" borderId="0"/>
    <xf numFmtId="0" fontId="256" fillId="30" borderId="0"/>
    <xf numFmtId="0" fontId="256" fillId="30" borderId="0"/>
    <xf numFmtId="0" fontId="256" fillId="30" borderId="0"/>
    <xf numFmtId="0" fontId="256" fillId="22" borderId="0">
      <alignment vertical="center"/>
    </xf>
    <xf numFmtId="0" fontId="256" fillId="62" borderId="0">
      <alignment vertical="center"/>
    </xf>
    <xf numFmtId="0" fontId="256" fillId="22" borderId="0"/>
    <xf numFmtId="0" fontId="256" fillId="22" borderId="0"/>
    <xf numFmtId="0" fontId="256" fillId="22" borderId="0"/>
    <xf numFmtId="0" fontId="256" fillId="22" borderId="0"/>
    <xf numFmtId="0" fontId="256" fillId="22" borderId="0"/>
    <xf numFmtId="0" fontId="256" fillId="22" borderId="0"/>
    <xf numFmtId="0" fontId="256" fillId="22" borderId="0"/>
    <xf numFmtId="0" fontId="256" fillId="22" borderId="0"/>
    <xf numFmtId="0" fontId="256" fillId="22" borderId="0"/>
    <xf numFmtId="0" fontId="256" fillId="22" borderId="0"/>
    <xf numFmtId="0" fontId="256" fillId="22" borderId="0"/>
    <xf numFmtId="0" fontId="256" fillId="22" borderId="0"/>
    <xf numFmtId="0" fontId="256" fillId="22" borderId="0">
      <alignment vertical="center"/>
    </xf>
    <xf numFmtId="0" fontId="256" fillId="22" borderId="0"/>
    <xf numFmtId="0" fontId="256" fillId="22" borderId="0"/>
    <xf numFmtId="0" fontId="256" fillId="22" borderId="0"/>
    <xf numFmtId="0" fontId="256" fillId="22" borderId="0">
      <alignment vertical="center"/>
    </xf>
    <xf numFmtId="0" fontId="256" fillId="22" borderId="0"/>
    <xf numFmtId="0" fontId="256" fillId="22" borderId="0"/>
    <xf numFmtId="0" fontId="256" fillId="22" borderId="0"/>
    <xf numFmtId="0" fontId="256" fillId="22" borderId="0"/>
    <xf numFmtId="0" fontId="256" fillId="22" borderId="0"/>
    <xf numFmtId="0" fontId="256" fillId="22" borderId="0"/>
    <xf numFmtId="0" fontId="256" fillId="22" borderId="0">
      <alignment vertical="center"/>
    </xf>
    <xf numFmtId="0" fontId="256" fillId="22" borderId="0"/>
    <xf numFmtId="0" fontId="256" fillId="22" borderId="0"/>
    <xf numFmtId="0" fontId="256" fillId="22" borderId="0"/>
    <xf numFmtId="0" fontId="14" fillId="22" borderId="0"/>
    <xf numFmtId="0" fontId="256" fillId="22" borderId="0">
      <alignment vertical="center"/>
    </xf>
    <xf numFmtId="0" fontId="256" fillId="22" borderId="0"/>
    <xf numFmtId="0" fontId="256" fillId="22" borderId="0">
      <alignment vertical="center"/>
    </xf>
    <xf numFmtId="0" fontId="256" fillId="22" borderId="0"/>
    <xf numFmtId="0" fontId="256" fillId="22" borderId="0"/>
    <xf numFmtId="0" fontId="256" fillId="22" borderId="0">
      <alignment vertical="center"/>
    </xf>
    <xf numFmtId="0" fontId="256" fillId="22" borderId="0">
      <alignment vertical="center"/>
    </xf>
    <xf numFmtId="0" fontId="256" fillId="22" borderId="0"/>
    <xf numFmtId="0" fontId="256" fillId="22" borderId="0">
      <alignment vertical="center"/>
    </xf>
    <xf numFmtId="0" fontId="256" fillId="22" borderId="0"/>
    <xf numFmtId="0" fontId="256" fillId="22" borderId="0">
      <alignment vertical="center"/>
    </xf>
    <xf numFmtId="0" fontId="256" fillId="22" borderId="0"/>
    <xf numFmtId="0" fontId="256" fillId="62" borderId="0"/>
    <xf numFmtId="0" fontId="65" fillId="22" borderId="0"/>
    <xf numFmtId="0" fontId="256" fillId="22" borderId="0">
      <alignment vertical="center"/>
    </xf>
    <xf numFmtId="0" fontId="256" fillId="22" borderId="0"/>
    <xf numFmtId="0" fontId="256" fillId="22" borderId="0">
      <alignment vertical="center"/>
    </xf>
    <xf numFmtId="0" fontId="256" fillId="22" borderId="0"/>
    <xf numFmtId="0" fontId="256" fillId="22" borderId="0"/>
    <xf numFmtId="0" fontId="256" fillId="18" borderId="0">
      <alignment vertical="center"/>
    </xf>
    <xf numFmtId="0" fontId="256" fillId="22" borderId="0">
      <alignment vertical="center"/>
    </xf>
    <xf numFmtId="0" fontId="256" fillId="22" borderId="0"/>
    <xf numFmtId="0" fontId="256" fillId="22" borderId="0"/>
    <xf numFmtId="0" fontId="256" fillId="22" borderId="0"/>
    <xf numFmtId="0" fontId="256" fillId="22" borderId="0">
      <alignment vertical="center"/>
    </xf>
    <xf numFmtId="0" fontId="256" fillId="22" borderId="0">
      <alignment vertical="center"/>
    </xf>
    <xf numFmtId="0" fontId="256" fillId="22" borderId="0"/>
    <xf numFmtId="0" fontId="256" fillId="22" borderId="0">
      <alignment vertical="center"/>
    </xf>
    <xf numFmtId="0" fontId="256" fillId="22" borderId="0"/>
    <xf numFmtId="0" fontId="256" fillId="22" borderId="0">
      <alignment vertical="center"/>
    </xf>
    <xf numFmtId="0" fontId="256" fillId="22" borderId="0"/>
    <xf numFmtId="0" fontId="256" fillId="22" borderId="0">
      <alignment vertical="center"/>
    </xf>
    <xf numFmtId="0" fontId="256" fillId="22" borderId="0"/>
    <xf numFmtId="0" fontId="256" fillId="22" borderId="0"/>
    <xf numFmtId="0" fontId="256" fillId="22" borderId="0"/>
    <xf numFmtId="0" fontId="256" fillId="22" borderId="0"/>
    <xf numFmtId="0" fontId="256" fillId="22" borderId="0"/>
    <xf numFmtId="0" fontId="256" fillId="22" borderId="0"/>
    <xf numFmtId="0" fontId="256" fillId="22" borderId="0">
      <alignment vertical="center"/>
    </xf>
    <xf numFmtId="0" fontId="256" fillId="22" borderId="0"/>
    <xf numFmtId="0" fontId="256" fillId="22" borderId="0"/>
    <xf numFmtId="0" fontId="256" fillId="22" borderId="0"/>
    <xf numFmtId="0" fontId="256" fillId="27" borderId="0">
      <alignment vertical="center"/>
    </xf>
    <xf numFmtId="0" fontId="256" fillId="32" borderId="0">
      <alignment vertical="center"/>
    </xf>
    <xf numFmtId="0" fontId="256" fillId="27" borderId="0"/>
    <xf numFmtId="0" fontId="256" fillId="27" borderId="0">
      <alignment vertical="center"/>
    </xf>
    <xf numFmtId="0" fontId="256" fillId="27" borderId="0"/>
    <xf numFmtId="0" fontId="256" fillId="27" borderId="0">
      <alignment vertical="center"/>
    </xf>
    <xf numFmtId="0" fontId="256" fillId="27" borderId="0"/>
    <xf numFmtId="0" fontId="256" fillId="27" borderId="0">
      <alignment vertical="center"/>
    </xf>
    <xf numFmtId="0" fontId="256" fillId="27" borderId="0"/>
    <xf numFmtId="0" fontId="256" fillId="27" borderId="0"/>
    <xf numFmtId="0" fontId="256" fillId="27" borderId="0"/>
    <xf numFmtId="0" fontId="256" fillId="27" borderId="0">
      <alignment vertical="center"/>
    </xf>
    <xf numFmtId="0" fontId="256" fillId="27" borderId="0"/>
    <xf numFmtId="0" fontId="256" fillId="27" borderId="0"/>
    <xf numFmtId="0" fontId="256" fillId="27" borderId="0">
      <alignment vertical="center"/>
    </xf>
    <xf numFmtId="0" fontId="256" fillId="27" borderId="0"/>
    <xf numFmtId="0" fontId="256" fillId="27" borderId="0">
      <alignment vertical="center"/>
    </xf>
    <xf numFmtId="0" fontId="256" fillId="27" borderId="0"/>
    <xf numFmtId="0" fontId="256" fillId="0" borderId="0">
      <alignment vertical="center"/>
    </xf>
    <xf numFmtId="0" fontId="256" fillId="27" borderId="0"/>
    <xf numFmtId="0" fontId="256" fillId="27" borderId="0"/>
    <xf numFmtId="0" fontId="256" fillId="27" borderId="0"/>
    <xf numFmtId="0" fontId="256" fillId="27" borderId="0"/>
    <xf numFmtId="0" fontId="256" fillId="27" borderId="0"/>
    <xf numFmtId="0" fontId="256" fillId="27" borderId="0"/>
    <xf numFmtId="0" fontId="256" fillId="0" borderId="0">
      <alignment vertical="center"/>
    </xf>
    <xf numFmtId="0" fontId="256" fillId="27" borderId="0"/>
    <xf numFmtId="0" fontId="256" fillId="0" borderId="0">
      <alignment vertical="center"/>
    </xf>
    <xf numFmtId="0" fontId="256" fillId="27" borderId="0"/>
    <xf numFmtId="0" fontId="256" fillId="27" borderId="0">
      <alignment vertical="center"/>
    </xf>
    <xf numFmtId="0" fontId="256" fillId="27" borderId="0"/>
    <xf numFmtId="0" fontId="256" fillId="27" borderId="0"/>
    <xf numFmtId="0" fontId="256" fillId="0" borderId="0">
      <alignment vertical="center"/>
    </xf>
    <xf numFmtId="0" fontId="256" fillId="27" borderId="0"/>
    <xf numFmtId="0" fontId="256" fillId="27" borderId="0"/>
    <xf numFmtId="0" fontId="256" fillId="27" borderId="0"/>
    <xf numFmtId="0" fontId="256" fillId="27" borderId="0"/>
    <xf numFmtId="0" fontId="14" fillId="27" borderId="0">
      <alignment vertical="center"/>
    </xf>
    <xf numFmtId="0" fontId="256" fillId="27" borderId="0">
      <alignment vertical="center"/>
    </xf>
    <xf numFmtId="0" fontId="256" fillId="27" borderId="0"/>
    <xf numFmtId="0" fontId="256" fillId="27" borderId="0">
      <alignment vertical="center"/>
    </xf>
    <xf numFmtId="0" fontId="256" fillId="27" borderId="0"/>
    <xf numFmtId="0" fontId="256" fillId="27" borderId="0"/>
    <xf numFmtId="0" fontId="14" fillId="27" borderId="0"/>
    <xf numFmtId="0" fontId="256" fillId="27" borderId="0">
      <alignment vertical="center"/>
    </xf>
    <xf numFmtId="0" fontId="256" fillId="27" borderId="0">
      <alignment vertical="center"/>
    </xf>
    <xf numFmtId="0" fontId="256" fillId="27" borderId="0"/>
    <xf numFmtId="0" fontId="256" fillId="27" borderId="0"/>
    <xf numFmtId="0" fontId="256" fillId="27" borderId="0"/>
    <xf numFmtId="0" fontId="256" fillId="32" borderId="0"/>
    <xf numFmtId="0" fontId="65" fillId="27" borderId="0"/>
    <xf numFmtId="0" fontId="256" fillId="27" borderId="0">
      <alignment vertical="center"/>
    </xf>
    <xf numFmtId="0" fontId="256" fillId="27" borderId="0"/>
    <xf numFmtId="0" fontId="256" fillId="27" borderId="0">
      <alignment vertical="center"/>
    </xf>
    <xf numFmtId="0" fontId="256" fillId="27" borderId="0"/>
    <xf numFmtId="0" fontId="256" fillId="27" borderId="0">
      <alignment vertical="center"/>
    </xf>
    <xf numFmtId="0" fontId="256" fillId="27" borderId="0"/>
    <xf numFmtId="0" fontId="65" fillId="27" borderId="0"/>
    <xf numFmtId="0" fontId="256" fillId="9" borderId="0">
      <alignment vertical="center"/>
    </xf>
    <xf numFmtId="0" fontId="256" fillId="27" borderId="0">
      <alignment vertical="center"/>
    </xf>
    <xf numFmtId="0" fontId="256" fillId="27" borderId="0"/>
    <xf numFmtId="0" fontId="256" fillId="27" borderId="0">
      <alignment vertical="center"/>
    </xf>
    <xf numFmtId="0" fontId="256" fillId="27" borderId="0"/>
    <xf numFmtId="0" fontId="256" fillId="27" borderId="0"/>
    <xf numFmtId="0" fontId="256" fillId="23" borderId="0">
      <alignment vertical="center"/>
    </xf>
    <xf numFmtId="0" fontId="256" fillId="27" borderId="0"/>
    <xf numFmtId="0" fontId="256" fillId="27" borderId="0"/>
    <xf numFmtId="0" fontId="256" fillId="27" borderId="0"/>
    <xf numFmtId="0" fontId="256" fillId="27" borderId="0"/>
    <xf numFmtId="0" fontId="256" fillId="27" borderId="0"/>
    <xf numFmtId="0" fontId="256" fillId="27" borderId="0"/>
    <xf numFmtId="0" fontId="256" fillId="27" borderId="0">
      <alignment vertical="center"/>
    </xf>
    <xf numFmtId="0" fontId="256" fillId="27" borderId="0"/>
    <xf numFmtId="0" fontId="256" fillId="27" borderId="0"/>
    <xf numFmtId="0" fontId="256" fillId="27" borderId="0"/>
    <xf numFmtId="0" fontId="256" fillId="27" borderId="0">
      <alignment vertical="center"/>
    </xf>
    <xf numFmtId="0" fontId="256" fillId="27" borderId="0"/>
    <xf numFmtId="0" fontId="256" fillId="27" borderId="0"/>
    <xf numFmtId="0" fontId="256" fillId="27" borderId="0"/>
    <xf numFmtId="0" fontId="256" fillId="46" borderId="0">
      <alignment vertical="center"/>
    </xf>
    <xf numFmtId="0" fontId="256" fillId="19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/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/>
    <xf numFmtId="0" fontId="256" fillId="19" borderId="0"/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/>
    <xf numFmtId="0" fontId="256" fillId="19" borderId="0">
      <alignment vertical="center"/>
    </xf>
    <xf numFmtId="0" fontId="256" fillId="19" borderId="0"/>
    <xf numFmtId="0" fontId="14" fillId="19" borderId="0"/>
    <xf numFmtId="0" fontId="256" fillId="19" borderId="0">
      <alignment vertical="center"/>
    </xf>
    <xf numFmtId="0" fontId="256" fillId="19" borderId="0"/>
    <xf numFmtId="0" fontId="256" fillId="19" borderId="0"/>
    <xf numFmtId="0" fontId="256" fillId="19" borderId="0"/>
    <xf numFmtId="0" fontId="256" fillId="19" borderId="0">
      <alignment vertical="center"/>
    </xf>
    <xf numFmtId="0" fontId="256" fillId="19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/>
    <xf numFmtId="0" fontId="256" fillId="46" borderId="0"/>
    <xf numFmtId="0" fontId="65" fillId="19" borderId="0"/>
    <xf numFmtId="0" fontId="256" fillId="19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/>
    <xf numFmtId="0" fontId="256" fillId="21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>
      <alignment vertical="center"/>
    </xf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/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/>
    <xf numFmtId="0" fontId="256" fillId="19" borderId="0"/>
    <xf numFmtId="0" fontId="256" fillId="19" borderId="0">
      <alignment vertical="center"/>
    </xf>
    <xf numFmtId="0" fontId="256" fillId="19" borderId="0"/>
    <xf numFmtId="0" fontId="256" fillId="19" borderId="0"/>
    <xf numFmtId="0" fontId="256" fillId="19" borderId="0"/>
    <xf numFmtId="0" fontId="256" fillId="30" borderId="0">
      <alignment vertical="center"/>
    </xf>
    <xf numFmtId="0" fontId="256" fillId="43" borderId="0">
      <alignment vertical="center"/>
    </xf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256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14" fillId="30" borderId="0">
      <alignment vertical="center"/>
    </xf>
    <xf numFmtId="0" fontId="256" fillId="30" borderId="0">
      <alignment vertical="center"/>
    </xf>
    <xf numFmtId="0" fontId="256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14" fillId="30" borderId="0"/>
    <xf numFmtId="0" fontId="256" fillId="43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65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28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256" fillId="30" borderId="0"/>
    <xf numFmtId="0" fontId="256" fillId="30" borderId="0"/>
    <xf numFmtId="0" fontId="256" fillId="30" borderId="0"/>
    <xf numFmtId="0" fontId="256" fillId="30" borderId="0"/>
    <xf numFmtId="0" fontId="256" fillId="30" borderId="0">
      <alignment vertical="center"/>
    </xf>
    <xf numFmtId="0" fontId="256" fillId="30" borderId="0"/>
    <xf numFmtId="0" fontId="256" fillId="30" borderId="0"/>
    <xf numFmtId="0" fontId="256" fillId="30" borderId="0"/>
    <xf numFmtId="0" fontId="256" fillId="36" borderId="0">
      <alignment vertical="center"/>
    </xf>
    <xf numFmtId="0" fontId="256" fillId="47" borderId="0">
      <alignment vertical="center"/>
    </xf>
    <xf numFmtId="0" fontId="256" fillId="36" borderId="0">
      <alignment vertical="center"/>
    </xf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/>
    <xf numFmtId="0" fontId="256" fillId="36" borderId="0"/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/>
    <xf numFmtId="0" fontId="14" fillId="36" borderId="0">
      <alignment vertical="center"/>
    </xf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/>
    <xf numFmtId="0" fontId="14" fillId="36" borderId="0"/>
    <xf numFmtId="0" fontId="256" fillId="47" borderId="0"/>
    <xf numFmtId="0" fontId="256" fillId="36" borderId="0"/>
    <xf numFmtId="0" fontId="256" fillId="36" borderId="0"/>
    <xf numFmtId="0" fontId="256" fillId="36" borderId="0"/>
    <xf numFmtId="0" fontId="65" fillId="36" borderId="0"/>
    <xf numFmtId="0" fontId="256" fillId="36" borderId="0">
      <alignment vertical="center"/>
    </xf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>
      <alignment vertical="center"/>
    </xf>
    <xf numFmtId="0" fontId="256" fillId="36" borderId="0"/>
    <xf numFmtId="0" fontId="256" fillId="9" borderId="0">
      <alignment vertical="center"/>
    </xf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>
      <alignment vertical="center"/>
    </xf>
    <xf numFmtId="0" fontId="256" fillId="36" borderId="0"/>
    <xf numFmtId="0" fontId="256" fillId="18" borderId="0">
      <alignment vertical="center"/>
    </xf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/>
    <xf numFmtId="0" fontId="256" fillId="36" borderId="0"/>
    <xf numFmtId="0" fontId="256" fillId="36" borderId="0">
      <alignment vertical="center"/>
    </xf>
    <xf numFmtId="0" fontId="256" fillId="36" borderId="0"/>
    <xf numFmtId="0" fontId="256" fillId="36" borderId="0"/>
    <xf numFmtId="0" fontId="135" fillId="0" borderId="0">
      <alignment vertical="center"/>
    </xf>
    <xf numFmtId="0" fontId="256" fillId="36" borderId="0"/>
    <xf numFmtId="0" fontId="256" fillId="36" borderId="0">
      <alignment vertical="center"/>
    </xf>
    <xf numFmtId="0" fontId="256" fillId="36" borderId="0"/>
    <xf numFmtId="0" fontId="31" fillId="0" borderId="0">
      <alignment vertical="center"/>
    </xf>
    <xf numFmtId="0" fontId="256" fillId="36" borderId="0"/>
    <xf numFmtId="0" fontId="256" fillId="36" borderId="0"/>
    <xf numFmtId="0" fontId="73" fillId="34" borderId="0"/>
    <xf numFmtId="0" fontId="73" fillId="22" borderId="0"/>
    <xf numFmtId="0" fontId="73" fillId="27" borderId="0"/>
    <xf numFmtId="0" fontId="73" fillId="26" borderId="0"/>
    <xf numFmtId="0" fontId="73" fillId="24" borderId="0"/>
    <xf numFmtId="0" fontId="73" fillId="33" borderId="0"/>
    <xf numFmtId="0" fontId="73" fillId="61" borderId="0">
      <alignment vertical="center"/>
    </xf>
    <xf numFmtId="0" fontId="73" fillId="34" borderId="0">
      <alignment vertical="center"/>
    </xf>
    <xf numFmtId="0" fontId="73" fillId="34" borderId="0"/>
    <xf numFmtId="0" fontId="73" fillId="34" borderId="0"/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/>
    <xf numFmtId="0" fontId="73" fillId="34" borderId="0"/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/>
    <xf numFmtId="0" fontId="73" fillId="34" borderId="0"/>
    <xf numFmtId="0" fontId="73" fillId="34" borderId="0"/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/>
    <xf numFmtId="0" fontId="73" fillId="34" borderId="0"/>
    <xf numFmtId="0" fontId="73" fillId="34" borderId="0"/>
    <xf numFmtId="0" fontId="73" fillId="34" borderId="0"/>
    <xf numFmtId="0" fontId="116" fillId="34" borderId="0"/>
    <xf numFmtId="0" fontId="73" fillId="34" borderId="0"/>
    <xf numFmtId="0" fontId="73" fillId="34" borderId="0"/>
    <xf numFmtId="0" fontId="73" fillId="34" borderId="0">
      <alignment vertical="center"/>
    </xf>
    <xf numFmtId="0" fontId="73" fillId="34" borderId="0"/>
    <xf numFmtId="0" fontId="77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/>
    <xf numFmtId="0" fontId="77" fillId="34" borderId="0"/>
    <xf numFmtId="0" fontId="73" fillId="30" borderId="0">
      <alignment vertical="center"/>
    </xf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0" borderId="0">
      <alignment vertical="center"/>
    </xf>
    <xf numFmtId="0" fontId="73" fillId="34" borderId="0">
      <alignment vertical="center"/>
    </xf>
    <xf numFmtId="0" fontId="73" fillId="34" borderId="0"/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>
      <alignment vertical="center"/>
    </xf>
    <xf numFmtId="0" fontId="73" fillId="34" borderId="0"/>
    <xf numFmtId="0" fontId="73" fillId="34" borderId="0"/>
    <xf numFmtId="0" fontId="73" fillId="34" borderId="0"/>
    <xf numFmtId="0" fontId="73" fillId="34" borderId="0"/>
    <xf numFmtId="0" fontId="73" fillId="34" borderId="0"/>
    <xf numFmtId="0" fontId="73" fillId="34" borderId="0">
      <alignment vertical="center"/>
    </xf>
    <xf numFmtId="0" fontId="73" fillId="34" borderId="0"/>
    <xf numFmtId="0" fontId="73" fillId="62" borderId="0">
      <alignment vertical="center"/>
    </xf>
    <xf numFmtId="0" fontId="73" fillId="22" borderId="0">
      <alignment vertical="center"/>
    </xf>
    <xf numFmtId="0" fontId="73" fillId="22" borderId="0"/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/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/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/>
    <xf numFmtId="0" fontId="73" fillId="22" borderId="0"/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/>
    <xf numFmtId="0" fontId="116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62" borderId="0"/>
    <xf numFmtId="0" fontId="73" fillId="22" borderId="0"/>
    <xf numFmtId="0" fontId="73" fillId="22" borderId="0"/>
    <xf numFmtId="0" fontId="73" fillId="22" borderId="0"/>
    <xf numFmtId="0" fontId="77" fillId="22" borderId="0">
      <alignment vertical="center"/>
    </xf>
    <xf numFmtId="0" fontId="73" fillId="22" borderId="0"/>
    <xf numFmtId="0" fontId="73" fillId="22" borderId="0"/>
    <xf numFmtId="0" fontId="73" fillId="22" borderId="0"/>
    <xf numFmtId="0" fontId="77" fillId="22" borderId="0"/>
    <xf numFmtId="0" fontId="73" fillId="18" borderId="0">
      <alignment vertical="center"/>
    </xf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22" borderId="0">
      <alignment vertical="center"/>
    </xf>
    <xf numFmtId="0" fontId="73" fillId="22" borderId="0"/>
    <xf numFmtId="0" fontId="73" fillId="32" borderId="0">
      <alignment vertical="center"/>
    </xf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/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/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/>
    <xf numFmtId="0" fontId="73" fillId="27" borderId="0"/>
    <xf numFmtId="0" fontId="73" fillId="27" borderId="0"/>
    <xf numFmtId="0" fontId="116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32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/>
    <xf numFmtId="0" fontId="77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9" borderId="0">
      <alignment vertical="center"/>
    </xf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3" borderId="0">
      <alignment vertical="center"/>
    </xf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/>
    <xf numFmtId="0" fontId="73" fillId="27" borderId="0"/>
    <xf numFmtId="0" fontId="73" fillId="27" borderId="0">
      <alignment vertical="center"/>
    </xf>
    <xf numFmtId="0" fontId="73" fillId="27" borderId="0"/>
    <xf numFmtId="0" fontId="73" fillId="27" borderId="0">
      <alignment vertical="center"/>
    </xf>
    <xf numFmtId="0" fontId="73" fillId="27" borderId="0"/>
    <xf numFmtId="0" fontId="73" fillId="58" borderId="0">
      <alignment vertical="center"/>
    </xf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116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/>
    <xf numFmtId="0" fontId="73" fillId="58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7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7" fillId="26" borderId="0"/>
    <xf numFmtId="0" fontId="73" fillId="18" borderId="0">
      <alignment vertical="center"/>
    </xf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19" borderId="0">
      <alignment vertical="center"/>
    </xf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55" borderId="0">
      <alignment vertical="center"/>
    </xf>
    <xf numFmtId="0" fontId="73" fillId="24" borderId="0">
      <alignment vertical="center"/>
    </xf>
    <xf numFmtId="0" fontId="73" fillId="24" borderId="0"/>
    <xf numFmtId="0" fontId="73" fillId="24" borderId="0"/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/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/>
    <xf numFmtId="0" fontId="116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55" borderId="0"/>
    <xf numFmtId="0" fontId="73" fillId="24" borderId="0">
      <alignment vertical="center"/>
    </xf>
    <xf numFmtId="0" fontId="73" fillId="24" borderId="0"/>
    <xf numFmtId="0" fontId="73" fillId="24" borderId="0"/>
    <xf numFmtId="0" fontId="73" fillId="24" borderId="0"/>
    <xf numFmtId="0" fontId="77" fillId="24" borderId="0">
      <alignment vertical="center"/>
    </xf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7" fillId="24" borderId="0"/>
    <xf numFmtId="0" fontId="73" fillId="67" borderId="0">
      <alignment vertical="center"/>
    </xf>
    <xf numFmtId="0" fontId="73" fillId="24" borderId="0"/>
    <xf numFmtId="0" fontId="73" fillId="24" borderId="0"/>
    <xf numFmtId="0" fontId="73" fillId="24" borderId="0"/>
    <xf numFmtId="0" fontId="73" fillId="30" borderId="0">
      <alignment vertical="center"/>
    </xf>
    <xf numFmtId="0" fontId="73" fillId="24" borderId="0"/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/>
    <xf numFmtId="0" fontId="73" fillId="24" borderId="0">
      <alignment vertical="center"/>
    </xf>
    <xf numFmtId="0" fontId="73" fillId="24" borderId="0"/>
    <xf numFmtId="0" fontId="73" fillId="50" borderId="0">
      <alignment vertical="center"/>
    </xf>
    <xf numFmtId="0" fontId="73" fillId="33" borderId="0">
      <alignment vertical="center"/>
    </xf>
    <xf numFmtId="0" fontId="73" fillId="33" borderId="0"/>
    <xf numFmtId="0" fontId="73" fillId="33" borderId="0"/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/>
    <xf numFmtId="0" fontId="73" fillId="33" borderId="0"/>
    <xf numFmtId="0" fontId="73" fillId="33" borderId="0"/>
    <xf numFmtId="0" fontId="73" fillId="33" borderId="0"/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/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/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/>
    <xf numFmtId="0" fontId="116" fillId="33" borderId="0"/>
    <xf numFmtId="0" fontId="73" fillId="33" borderId="0">
      <alignment vertical="center"/>
    </xf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>
      <alignment vertical="center"/>
    </xf>
    <xf numFmtId="0" fontId="73" fillId="33" borderId="0"/>
    <xf numFmtId="0" fontId="73" fillId="50" borderId="0"/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>
      <alignment vertical="center"/>
    </xf>
    <xf numFmtId="0" fontId="73" fillId="33" borderId="0"/>
    <xf numFmtId="0" fontId="77" fillId="33" borderId="0"/>
    <xf numFmtId="0" fontId="73" fillId="33" borderId="0">
      <alignment vertical="center"/>
    </xf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>
      <alignment vertical="center"/>
    </xf>
    <xf numFmtId="0" fontId="73" fillId="33" borderId="0"/>
    <xf numFmtId="0" fontId="73" fillId="9" borderId="0">
      <alignment vertical="center"/>
    </xf>
    <xf numFmtId="0" fontId="73" fillId="33" borderId="0"/>
    <xf numFmtId="0" fontId="73" fillId="33" borderId="0"/>
    <xf numFmtId="0" fontId="73" fillId="33" borderId="0"/>
    <xf numFmtId="0" fontId="73" fillId="18" borderId="0">
      <alignment vertical="center"/>
    </xf>
    <xf numFmtId="0" fontId="73" fillId="33" borderId="0">
      <alignment vertical="center"/>
    </xf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/>
    <xf numFmtId="0" fontId="73" fillId="33" borderId="0"/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>
      <alignment vertical="center"/>
    </xf>
    <xf numFmtId="0" fontId="73" fillId="33" borderId="0"/>
    <xf numFmtId="0" fontId="73" fillId="33" borderId="0">
      <alignment vertical="center"/>
    </xf>
    <xf numFmtId="0" fontId="73" fillId="33" borderId="0"/>
    <xf numFmtId="9" fontId="62" fillId="0" borderId="0"/>
    <xf numFmtId="9" fontId="62" fillId="0" borderId="0"/>
    <xf numFmtId="9" fontId="62" fillId="0" borderId="0">
      <alignment vertical="center"/>
    </xf>
    <xf numFmtId="9" fontId="62" fillId="0" borderId="0"/>
    <xf numFmtId="9" fontId="62" fillId="0" borderId="0"/>
    <xf numFmtId="9" fontId="62" fillId="0" borderId="0">
      <alignment vertical="center"/>
    </xf>
    <xf numFmtId="9" fontId="62" fillId="0" borderId="0"/>
    <xf numFmtId="9" fontId="62" fillId="0" borderId="0">
      <alignment vertical="center"/>
    </xf>
    <xf numFmtId="9" fontId="62" fillId="0" borderId="0"/>
    <xf numFmtId="9" fontId="62" fillId="0" borderId="0">
      <alignment vertical="center"/>
    </xf>
    <xf numFmtId="9" fontId="62" fillId="0" borderId="0"/>
    <xf numFmtId="9" fontId="62" fillId="0" borderId="0">
      <alignment vertical="center"/>
    </xf>
    <xf numFmtId="9" fontId="62" fillId="0" borderId="0"/>
    <xf numFmtId="0" fontId="155" fillId="0" borderId="0"/>
    <xf numFmtId="201" fontId="125" fillId="0" borderId="0"/>
    <xf numFmtId="211" fontId="125" fillId="0" borderId="0"/>
    <xf numFmtId="0" fontId="73" fillId="35" borderId="0">
      <alignment vertical="center"/>
    </xf>
    <xf numFmtId="0" fontId="73" fillId="54" borderId="0">
      <alignment vertical="center"/>
    </xf>
    <xf numFmtId="0" fontId="73" fillId="35" borderId="0">
      <alignment vertical="center"/>
    </xf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/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/>
    <xf numFmtId="0" fontId="73" fillId="35" borderId="0"/>
    <xf numFmtId="0" fontId="73" fillId="35" borderId="0"/>
    <xf numFmtId="0" fontId="73" fillId="35" borderId="0"/>
    <xf numFmtId="0" fontId="73" fillId="35" borderId="0"/>
    <xf numFmtId="0" fontId="73" fillId="35" borderId="0"/>
    <xf numFmtId="0" fontId="73" fillId="35" borderId="0"/>
    <xf numFmtId="0" fontId="73" fillId="35" borderId="0"/>
    <xf numFmtId="0" fontId="73" fillId="35" borderId="0"/>
    <xf numFmtId="0" fontId="73" fillId="35" borderId="0"/>
    <xf numFmtId="0" fontId="116" fillId="35" borderId="0">
      <alignment vertical="center"/>
    </xf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>
      <alignment vertical="center"/>
    </xf>
    <xf numFmtId="0" fontId="73" fillId="35" borderId="0"/>
    <xf numFmtId="0" fontId="116" fillId="35" borderId="0"/>
    <xf numFmtId="0" fontId="73" fillId="54" borderId="0"/>
    <xf numFmtId="0" fontId="73" fillId="35" borderId="0"/>
    <xf numFmtId="0" fontId="73" fillId="35" borderId="0"/>
    <xf numFmtId="0" fontId="73" fillId="35" borderId="0"/>
    <xf numFmtId="0" fontId="77" fillId="35" borderId="0"/>
    <xf numFmtId="0" fontId="73" fillId="35" borderId="0">
      <alignment vertical="center"/>
    </xf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>
      <alignment vertical="center"/>
    </xf>
    <xf numFmtId="0" fontId="73" fillId="35" borderId="0"/>
    <xf numFmtId="0" fontId="73" fillId="68" borderId="0">
      <alignment vertical="center"/>
    </xf>
    <xf numFmtId="0" fontId="73" fillId="35" borderId="0">
      <alignment vertical="center"/>
    </xf>
    <xf numFmtId="0" fontId="73" fillId="35" borderId="0"/>
    <xf numFmtId="0" fontId="73" fillId="35" borderId="0"/>
    <xf numFmtId="0" fontId="73" fillId="35" borderId="0">
      <alignment vertical="center"/>
    </xf>
    <xf numFmtId="0" fontId="73" fillId="35" borderId="0"/>
    <xf numFmtId="0" fontId="73" fillId="24" borderId="0">
      <alignment vertical="center"/>
    </xf>
    <xf numFmtId="0" fontId="73" fillId="35" borderId="0">
      <alignment vertical="center"/>
    </xf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/>
    <xf numFmtId="0" fontId="73" fillId="35" borderId="0">
      <alignment vertical="center"/>
    </xf>
    <xf numFmtId="0" fontId="73" fillId="35" borderId="0"/>
    <xf numFmtId="0" fontId="73" fillId="35" borderId="0"/>
    <xf numFmtId="0" fontId="73" fillId="35" borderId="0">
      <alignment vertical="center"/>
    </xf>
    <xf numFmtId="0" fontId="73" fillId="35" borderId="0"/>
    <xf numFmtId="0" fontId="73" fillId="29" borderId="0">
      <alignment vertical="center"/>
    </xf>
    <xf numFmtId="0" fontId="73" fillId="51" borderId="0">
      <alignment vertical="center"/>
    </xf>
    <xf numFmtId="0" fontId="73" fillId="29" borderId="0"/>
    <xf numFmtId="0" fontId="73" fillId="29" borderId="0"/>
    <xf numFmtId="0" fontId="73" fillId="29" borderId="0"/>
    <xf numFmtId="0" fontId="73" fillId="29" borderId="0"/>
    <xf numFmtId="0" fontId="73" fillId="29" borderId="0"/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/>
    <xf numFmtId="0" fontId="73" fillId="29" borderId="0"/>
    <xf numFmtId="0" fontId="73" fillId="29" borderId="0"/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/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/>
    <xf numFmtId="0" fontId="73" fillId="29" borderId="0"/>
    <xf numFmtId="0" fontId="73" fillId="29" borderId="0">
      <alignment vertical="center"/>
    </xf>
    <xf numFmtId="0" fontId="73" fillId="29" borderId="0"/>
    <xf numFmtId="0" fontId="116" fillId="29" borderId="0">
      <alignment vertical="center"/>
    </xf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/>
    <xf numFmtId="0" fontId="116" fillId="29" borderId="0"/>
    <xf numFmtId="0" fontId="73" fillId="29" borderId="0">
      <alignment vertical="center"/>
    </xf>
    <xf numFmtId="0" fontId="73" fillId="29" borderId="0">
      <alignment vertical="center"/>
    </xf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/>
    <xf numFmtId="0" fontId="73" fillId="51" borderId="0"/>
    <xf numFmtId="0" fontId="77" fillId="29" borderId="0"/>
    <xf numFmtId="0" fontId="73" fillId="29" borderId="0">
      <alignment vertical="center"/>
    </xf>
    <xf numFmtId="0" fontId="73" fillId="29" borderId="0"/>
    <xf numFmtId="0" fontId="73" fillId="29" borderId="0"/>
    <xf numFmtId="0" fontId="73" fillId="29" borderId="0">
      <alignment vertical="center"/>
    </xf>
    <xf numFmtId="0" fontId="73" fillId="29" borderId="0"/>
    <xf numFmtId="0" fontId="73" fillId="31" borderId="0">
      <alignment vertical="center"/>
    </xf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>
      <alignment vertical="center"/>
    </xf>
    <xf numFmtId="0" fontId="73" fillId="29" borderId="0">
      <alignment vertical="center"/>
    </xf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/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/>
    <xf numFmtId="0" fontId="73" fillId="29" borderId="0">
      <alignment vertical="center"/>
    </xf>
    <xf numFmtId="0" fontId="73" fillId="29" borderId="0"/>
    <xf numFmtId="0" fontId="73" fillId="29" borderId="0">
      <alignment vertical="center"/>
    </xf>
    <xf numFmtId="0" fontId="73" fillId="29" borderId="0"/>
    <xf numFmtId="0" fontId="73" fillId="25" borderId="0">
      <alignment vertical="center"/>
    </xf>
    <xf numFmtId="0" fontId="73" fillId="41" borderId="0">
      <alignment vertical="center"/>
    </xf>
    <xf numFmtId="0" fontId="73" fillId="25" borderId="0">
      <alignment vertical="center"/>
    </xf>
    <xf numFmtId="0" fontId="73" fillId="25" borderId="0"/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/>
    <xf numFmtId="0" fontId="73" fillId="25" borderId="0"/>
    <xf numFmtId="0" fontId="73" fillId="25" borderId="0"/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/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/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/>
    <xf numFmtId="0" fontId="73" fillId="25" borderId="0"/>
    <xf numFmtId="0" fontId="73" fillId="25" borderId="0">
      <alignment vertical="center"/>
    </xf>
    <xf numFmtId="0" fontId="73" fillId="25" borderId="0"/>
    <xf numFmtId="0" fontId="116" fillId="25" borderId="0"/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>
      <alignment vertical="center"/>
    </xf>
    <xf numFmtId="0" fontId="73" fillId="25" borderId="0"/>
    <xf numFmtId="0" fontId="73" fillId="41" borderId="0"/>
    <xf numFmtId="0" fontId="77" fillId="25" borderId="0"/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>
      <alignment vertical="center"/>
    </xf>
    <xf numFmtId="0" fontId="73" fillId="25" borderId="0"/>
    <xf numFmtId="0" fontId="73" fillId="44" borderId="0">
      <alignment vertical="center"/>
    </xf>
    <xf numFmtId="0" fontId="73" fillId="25" borderId="0"/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/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>
      <alignment vertical="center"/>
    </xf>
    <xf numFmtId="0" fontId="73" fillId="25" borderId="0"/>
    <xf numFmtId="0" fontId="73" fillId="25" borderId="0"/>
    <xf numFmtId="0" fontId="73" fillId="25" borderId="0"/>
    <xf numFmtId="0" fontId="73" fillId="25" borderId="0"/>
    <xf numFmtId="0" fontId="73" fillId="65" borderId="0">
      <alignment vertical="center"/>
    </xf>
    <xf numFmtId="0" fontId="73" fillId="58" borderId="0">
      <alignment vertical="center"/>
    </xf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116" fillId="26" borderId="0">
      <alignment vertical="center"/>
    </xf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116" fillId="26" borderId="0"/>
    <xf numFmtId="0" fontId="73" fillId="65" borderId="0">
      <alignment vertical="center"/>
    </xf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/>
    <xf numFmtId="0" fontId="73" fillId="58" borderId="0"/>
    <xf numFmtId="0" fontId="77" fillId="26" borderId="0">
      <alignment vertical="center"/>
    </xf>
    <xf numFmtId="0" fontId="73" fillId="26" borderId="0"/>
    <xf numFmtId="0" fontId="73" fillId="26" borderId="0"/>
    <xf numFmtId="0" fontId="73" fillId="26" borderId="0"/>
    <xf numFmtId="0" fontId="77" fillId="26" borderId="0"/>
    <xf numFmtId="0" fontId="73" fillId="3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57" borderId="0">
      <alignment vertical="center"/>
    </xf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/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6" borderId="0">
      <alignment vertical="center"/>
    </xf>
    <xf numFmtId="0" fontId="73" fillId="26" borderId="0"/>
    <xf numFmtId="0" fontId="73" fillId="24" borderId="0">
      <alignment vertical="center"/>
    </xf>
    <xf numFmtId="0" fontId="73" fillId="55" borderId="0">
      <alignment vertical="center"/>
    </xf>
    <xf numFmtId="0" fontId="73" fillId="24" borderId="0"/>
    <xf numFmtId="0" fontId="73" fillId="24" borderId="0"/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/>
    <xf numFmtId="0" fontId="73" fillId="24" borderId="0"/>
    <xf numFmtId="0" fontId="73" fillId="24" borderId="0"/>
    <xf numFmtId="0" fontId="116" fillId="24" borderId="0">
      <alignment vertical="center"/>
    </xf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116" fillId="24" borderId="0"/>
    <xf numFmtId="0" fontId="73" fillId="24" borderId="0">
      <alignment vertical="center"/>
    </xf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55" borderId="0"/>
    <xf numFmtId="0" fontId="77" fillId="24" borderId="0"/>
    <xf numFmtId="0" fontId="73" fillId="24" borderId="0">
      <alignment vertical="center"/>
    </xf>
    <xf numFmtId="0" fontId="73" fillId="24" borderId="0"/>
    <xf numFmtId="0" fontId="73" fillId="24" borderId="0"/>
    <xf numFmtId="0" fontId="73" fillId="24" borderId="0"/>
    <xf numFmtId="0" fontId="73" fillId="70" borderId="0">
      <alignment vertical="center"/>
    </xf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24" borderId="0">
      <alignment vertical="center"/>
    </xf>
    <xf numFmtId="0" fontId="73" fillId="24" borderId="0"/>
    <xf numFmtId="0" fontId="73" fillId="60" borderId="0">
      <alignment vertical="center"/>
    </xf>
    <xf numFmtId="0" fontId="73" fillId="31" borderId="0">
      <alignment vertical="center"/>
    </xf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/>
    <xf numFmtId="0" fontId="73" fillId="31" borderId="0"/>
    <xf numFmtId="0" fontId="73" fillId="31" borderId="0"/>
    <xf numFmtId="0" fontId="73" fillId="31" borderId="0"/>
    <xf numFmtId="0" fontId="73" fillId="31" borderId="0"/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/>
    <xf numFmtId="0" fontId="73" fillId="31" borderId="0"/>
    <xf numFmtId="0" fontId="73" fillId="31" borderId="0"/>
    <xf numFmtId="0" fontId="73" fillId="31" borderId="0"/>
    <xf numFmtId="0" fontId="73" fillId="31" borderId="0"/>
    <xf numFmtId="0" fontId="73" fillId="31" borderId="0"/>
    <xf numFmtId="0" fontId="73" fillId="31" borderId="0"/>
    <xf numFmtId="0" fontId="73" fillId="31" borderId="0"/>
    <xf numFmtId="0" fontId="73" fillId="31" borderId="0"/>
    <xf numFmtId="0" fontId="116" fillId="31" borderId="0">
      <alignment vertical="center"/>
    </xf>
    <xf numFmtId="0" fontId="73" fillId="31" borderId="0"/>
    <xf numFmtId="0" fontId="73" fillId="31" borderId="0"/>
    <xf numFmtId="0" fontId="73" fillId="31" borderId="0"/>
    <xf numFmtId="0" fontId="116" fillId="31" borderId="0"/>
    <xf numFmtId="0" fontId="73" fillId="31" borderId="0">
      <alignment vertical="center"/>
    </xf>
    <xf numFmtId="0" fontId="73" fillId="31" borderId="0">
      <alignment vertical="center"/>
    </xf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/>
    <xf numFmtId="0" fontId="73" fillId="60" borderId="0"/>
    <xf numFmtId="0" fontId="77" fillId="31" borderId="0"/>
    <xf numFmtId="0" fontId="73" fillId="31" borderId="0">
      <alignment vertical="center"/>
    </xf>
    <xf numFmtId="0" fontId="73" fillId="31" borderId="0"/>
    <xf numFmtId="0" fontId="73" fillId="31" borderId="0"/>
    <xf numFmtId="0" fontId="73" fillId="31" borderId="0">
      <alignment vertical="center"/>
    </xf>
    <xf numFmtId="0" fontId="73" fillId="31" borderId="0"/>
    <xf numFmtId="0" fontId="73" fillId="25" borderId="0">
      <alignment vertical="center"/>
    </xf>
    <xf numFmtId="0" fontId="73" fillId="31" borderId="0"/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/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>
      <alignment vertical="center"/>
    </xf>
    <xf numFmtId="0" fontId="73" fillId="31" borderId="0"/>
    <xf numFmtId="0" fontId="73" fillId="31" borderId="0"/>
    <xf numFmtId="226" fontId="149" fillId="0" borderId="0"/>
    <xf numFmtId="0" fontId="159" fillId="0" borderId="0"/>
    <xf numFmtId="233" fontId="79" fillId="0" borderId="0"/>
    <xf numFmtId="234" fontId="149" fillId="0" borderId="0"/>
    <xf numFmtId="0" fontId="65" fillId="0" borderId="0">
      <alignment vertical="center"/>
    </xf>
    <xf numFmtId="235" fontId="79" fillId="0" borderId="0"/>
    <xf numFmtId="0" fontId="99" fillId="0" borderId="0">
      <alignment horizontal="center" wrapText="1"/>
      <protection locked="0"/>
    </xf>
    <xf numFmtId="164" fontId="195" fillId="0" borderId="0"/>
    <xf numFmtId="0" fontId="65" fillId="0" borderId="0">
      <alignment vertical="center"/>
    </xf>
    <xf numFmtId="164" fontId="148" fillId="0" borderId="0"/>
    <xf numFmtId="44" fontId="149" fillId="0" borderId="0"/>
    <xf numFmtId="0" fontId="65" fillId="0" borderId="0">
      <alignment vertical="center"/>
    </xf>
    <xf numFmtId="221" fontId="150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140" fillId="0" borderId="0"/>
    <xf numFmtId="0" fontId="121" fillId="52" borderId="0">
      <alignment vertical="center"/>
    </xf>
    <xf numFmtId="0" fontId="121" fillId="20" borderId="0">
      <alignment vertical="center"/>
    </xf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/>
    <xf numFmtId="0" fontId="121" fillId="20" borderId="0"/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/>
    <xf numFmtId="0" fontId="121" fillId="20" borderId="0"/>
    <xf numFmtId="0" fontId="121" fillId="20" borderId="0"/>
    <xf numFmtId="0" fontId="121" fillId="20" borderId="0"/>
    <xf numFmtId="0" fontId="121" fillId="20" borderId="0"/>
    <xf numFmtId="0" fontId="121" fillId="20" borderId="0"/>
    <xf numFmtId="0" fontId="121" fillId="20" borderId="0"/>
    <xf numFmtId="0" fontId="121" fillId="20" borderId="0"/>
    <xf numFmtId="0" fontId="121" fillId="20" borderId="0"/>
    <xf numFmtId="0" fontId="121" fillId="20" borderId="0"/>
    <xf numFmtId="0" fontId="121" fillId="20" borderId="0"/>
    <xf numFmtId="0" fontId="121" fillId="20" borderId="0"/>
    <xf numFmtId="0" fontId="197" fillId="20" borderId="0">
      <alignment vertical="center"/>
    </xf>
    <xf numFmtId="0" fontId="121" fillId="20" borderId="0">
      <alignment vertical="center"/>
    </xf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/>
    <xf numFmtId="0" fontId="197" fillId="20" borderId="0"/>
    <xf numFmtId="0" fontId="121" fillId="20" borderId="0">
      <alignment vertical="center"/>
    </xf>
    <xf numFmtId="0" fontId="121" fillId="20" borderId="0"/>
    <xf numFmtId="0" fontId="121" fillId="20" borderId="0"/>
    <xf numFmtId="0" fontId="121" fillId="20" borderId="0"/>
    <xf numFmtId="0" fontId="121" fillId="52" borderId="0"/>
    <xf numFmtId="0" fontId="154" fillId="20" borderId="0">
      <alignment vertical="center"/>
    </xf>
    <xf numFmtId="0" fontId="121" fillId="20" borderId="0">
      <alignment vertical="center"/>
    </xf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>
      <alignment vertical="center"/>
    </xf>
    <xf numFmtId="0" fontId="121" fillId="20" borderId="0"/>
    <xf numFmtId="0" fontId="154" fillId="20" borderId="0"/>
    <xf numFmtId="0" fontId="191" fillId="20" borderId="0">
      <alignment vertical="center"/>
    </xf>
    <xf numFmtId="0" fontId="121" fillId="20" borderId="0">
      <alignment vertical="center"/>
    </xf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/>
    <xf numFmtId="0" fontId="70" fillId="22" borderId="0">
      <alignment vertical="center"/>
    </xf>
    <xf numFmtId="0" fontId="121" fillId="20" borderId="0">
      <alignment vertical="center"/>
    </xf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>
      <alignment vertical="center"/>
    </xf>
    <xf numFmtId="0" fontId="121" fillId="20" borderId="0"/>
    <xf numFmtId="0" fontId="121" fillId="20" borderId="0"/>
    <xf numFmtId="0" fontId="121" fillId="20" borderId="0">
      <alignment vertical="center"/>
    </xf>
    <xf numFmtId="0" fontId="121" fillId="2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195" fontId="147" fillId="0" borderId="0">
      <alignment vertical="center"/>
    </xf>
    <xf numFmtId="195" fontId="147" fillId="0" borderId="0"/>
    <xf numFmtId="0" fontId="88" fillId="0" borderId="4"/>
    <xf numFmtId="0" fontId="88" fillId="0" borderId="4"/>
    <xf numFmtId="0" fontId="88" fillId="0" borderId="4"/>
    <xf numFmtId="0" fontId="88" fillId="0" borderId="4"/>
    <xf numFmtId="0" fontId="88" fillId="0" borderId="4"/>
    <xf numFmtId="0" fontId="88" fillId="0" borderId="4"/>
    <xf numFmtId="0" fontId="88" fillId="0" borderId="4"/>
    <xf numFmtId="0" fontId="88" fillId="0" borderId="4"/>
    <xf numFmtId="0" fontId="88" fillId="0" borderId="4"/>
    <xf numFmtId="0" fontId="119" fillId="45" borderId="4"/>
    <xf numFmtId="0" fontId="119" fillId="45" borderId="4"/>
    <xf numFmtId="0" fontId="119" fillId="45" borderId="4"/>
    <xf numFmtId="0" fontId="119" fillId="45" borderId="4"/>
    <xf numFmtId="0" fontId="119" fillId="45" borderId="4"/>
    <xf numFmtId="0" fontId="119" fillId="45" borderId="4"/>
    <xf numFmtId="0" fontId="119" fillId="45" borderId="4"/>
    <xf numFmtId="0" fontId="119" fillId="45" borderId="4"/>
    <xf numFmtId="0" fontId="119" fillId="45" borderId="4"/>
    <xf numFmtId="0" fontId="119" fillId="53" borderId="4"/>
    <xf numFmtId="0" fontId="119" fillId="53" borderId="4"/>
    <xf numFmtId="0" fontId="119" fillId="53" borderId="4"/>
    <xf numFmtId="0" fontId="119" fillId="53" borderId="4"/>
    <xf numFmtId="0" fontId="119" fillId="53" borderId="4"/>
    <xf numFmtId="0" fontId="119" fillId="53" borderId="4"/>
    <xf numFmtId="0" fontId="119" fillId="53" borderId="4"/>
    <xf numFmtId="0" fontId="119" fillId="53" borderId="4"/>
    <xf numFmtId="0" fontId="119" fillId="53" borderId="4"/>
    <xf numFmtId="0" fontId="142" fillId="0" borderId="0">
      <alignment horizontal="left"/>
    </xf>
    <xf numFmtId="0" fontId="159" fillId="0" borderId="0">
      <alignment vertical="center"/>
    </xf>
    <xf numFmtId="0" fontId="179" fillId="0" borderId="0"/>
    <xf numFmtId="0" fontId="159" fillId="0" borderId="0"/>
    <xf numFmtId="0" fontId="179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178" fontId="62" fillId="0" borderId="0">
      <alignment vertical="center"/>
    </xf>
    <xf numFmtId="178" fontId="62" fillId="0" borderId="0"/>
    <xf numFmtId="178" fontId="62" fillId="0" borderId="0"/>
    <xf numFmtId="178" fontId="62" fillId="0" borderId="0">
      <alignment vertical="center"/>
    </xf>
    <xf numFmtId="178" fontId="62" fillId="0" borderId="0"/>
    <xf numFmtId="178" fontId="62" fillId="0" borderId="0">
      <alignment vertical="center"/>
    </xf>
    <xf numFmtId="178" fontId="62" fillId="0" borderId="0"/>
    <xf numFmtId="178" fontId="62" fillId="0" borderId="0">
      <alignment vertical="center"/>
    </xf>
    <xf numFmtId="178" fontId="62" fillId="0" borderId="0"/>
    <xf numFmtId="178" fontId="62" fillId="0" borderId="0"/>
    <xf numFmtId="178" fontId="62" fillId="0" borderId="0"/>
    <xf numFmtId="178" fontId="62" fillId="0" borderId="0">
      <alignment vertical="center"/>
    </xf>
    <xf numFmtId="178" fontId="62" fillId="0" borderId="0"/>
    <xf numFmtId="178" fontId="62" fillId="0" borderId="0">
      <alignment vertical="center"/>
    </xf>
    <xf numFmtId="178" fontId="62" fillId="0" borderId="0"/>
    <xf numFmtId="178" fontId="62" fillId="0" borderId="0"/>
    <xf numFmtId="196" fontId="62" fillId="0" borderId="0">
      <alignment vertical="center"/>
    </xf>
    <xf numFmtId="196" fontId="62" fillId="0" borderId="0">
      <alignment vertical="center"/>
    </xf>
    <xf numFmtId="196" fontId="62" fillId="0" borderId="0"/>
    <xf numFmtId="196" fontId="62" fillId="0" borderId="0">
      <alignment vertical="center"/>
    </xf>
    <xf numFmtId="196" fontId="62" fillId="0" borderId="0"/>
    <xf numFmtId="196" fontId="62" fillId="0" borderId="0"/>
    <xf numFmtId="196" fontId="62" fillId="0" borderId="0">
      <alignment vertical="center"/>
    </xf>
    <xf numFmtId="196" fontId="62" fillId="0" borderId="0"/>
    <xf numFmtId="196" fontId="62" fillId="0" borderId="0">
      <alignment vertical="center"/>
    </xf>
    <xf numFmtId="196" fontId="62" fillId="0" borderId="0"/>
    <xf numFmtId="196" fontId="62" fillId="0" borderId="0">
      <alignment vertical="center"/>
    </xf>
    <xf numFmtId="196" fontId="62" fillId="0" borderId="0"/>
    <xf numFmtId="196" fontId="62" fillId="0" borderId="0"/>
    <xf numFmtId="185" fontId="62" fillId="0" borderId="0"/>
    <xf numFmtId="185" fontId="62" fillId="0" borderId="0">
      <alignment vertical="center"/>
    </xf>
    <xf numFmtId="185" fontId="62" fillId="0" borderId="0"/>
    <xf numFmtId="185" fontId="62" fillId="0" borderId="0">
      <alignment vertical="center"/>
    </xf>
    <xf numFmtId="185" fontId="62" fillId="0" borderId="0"/>
    <xf numFmtId="185" fontId="62" fillId="0" borderId="0">
      <alignment vertical="center"/>
    </xf>
    <xf numFmtId="185" fontId="62" fillId="0" borderId="0"/>
    <xf numFmtId="185" fontId="62" fillId="0" borderId="0">
      <alignment vertical="center"/>
    </xf>
    <xf numFmtId="185" fontId="62" fillId="0" borderId="0"/>
    <xf numFmtId="185" fontId="62" fillId="0" borderId="0">
      <alignment vertical="center"/>
    </xf>
    <xf numFmtId="185" fontId="62" fillId="0" borderId="0"/>
    <xf numFmtId="185" fontId="62" fillId="0" borderId="0">
      <alignment vertical="center"/>
    </xf>
    <xf numFmtId="185" fontId="62" fillId="0" borderId="0"/>
    <xf numFmtId="185" fontId="62" fillId="0" borderId="0"/>
    <xf numFmtId="203" fontId="62" fillId="0" borderId="0"/>
    <xf numFmtId="203" fontId="62" fillId="0" borderId="0">
      <alignment vertical="center"/>
    </xf>
    <xf numFmtId="203" fontId="62" fillId="0" borderId="0"/>
    <xf numFmtId="203" fontId="62" fillId="0" borderId="0"/>
    <xf numFmtId="203" fontId="62" fillId="0" borderId="0"/>
    <xf numFmtId="203" fontId="62" fillId="0" borderId="0"/>
    <xf numFmtId="203" fontId="62" fillId="0" borderId="0">
      <alignment vertical="center"/>
    </xf>
    <xf numFmtId="203" fontId="62" fillId="0" borderId="0"/>
    <xf numFmtId="203" fontId="62" fillId="0" borderId="0">
      <alignment vertical="center"/>
    </xf>
    <xf numFmtId="203" fontId="62" fillId="0" borderId="0"/>
    <xf numFmtId="203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199" fontId="62" fillId="0" borderId="0">
      <alignment vertical="center"/>
    </xf>
    <xf numFmtId="199" fontId="62" fillId="0" borderId="0"/>
    <xf numFmtId="199" fontId="62" fillId="0" borderId="0"/>
    <xf numFmtId="199" fontId="62" fillId="0" borderId="0">
      <alignment vertical="center"/>
    </xf>
    <xf numFmtId="199" fontId="62" fillId="0" borderId="0"/>
    <xf numFmtId="199" fontId="62" fillId="0" borderId="0"/>
    <xf numFmtId="199" fontId="62" fillId="0" borderId="0">
      <alignment vertical="center"/>
    </xf>
    <xf numFmtId="199" fontId="62" fillId="0" borderId="0"/>
    <xf numFmtId="199" fontId="62" fillId="0" borderId="0">
      <alignment vertical="center"/>
    </xf>
    <xf numFmtId="199" fontId="62" fillId="0" borderId="0"/>
    <xf numFmtId="199" fontId="62" fillId="0" borderId="0">
      <alignment vertical="center"/>
    </xf>
    <xf numFmtId="199" fontId="62" fillId="0" borderId="0"/>
    <xf numFmtId="178" fontId="62" fillId="0" borderId="0"/>
    <xf numFmtId="178" fontId="62" fillId="0" borderId="0"/>
    <xf numFmtId="178" fontId="62" fillId="0" borderId="0"/>
    <xf numFmtId="178" fontId="62" fillId="0" borderId="0">
      <alignment vertical="center"/>
    </xf>
    <xf numFmtId="178" fontId="62" fillId="0" borderId="0"/>
    <xf numFmtId="178" fontId="62" fillId="0" borderId="0">
      <alignment vertical="center"/>
    </xf>
    <xf numFmtId="178" fontId="62" fillId="0" borderId="0"/>
    <xf numFmtId="178" fontId="62" fillId="0" borderId="0">
      <alignment vertical="center"/>
    </xf>
    <xf numFmtId="178" fontId="62" fillId="0" borderId="0"/>
    <xf numFmtId="178" fontId="62" fillId="0" borderId="0"/>
    <xf numFmtId="178" fontId="62" fillId="0" borderId="0"/>
    <xf numFmtId="178" fontId="62" fillId="0" borderId="0">
      <alignment vertical="center"/>
    </xf>
    <xf numFmtId="178" fontId="62" fillId="0" borderId="0"/>
    <xf numFmtId="178" fontId="62" fillId="0" borderId="0"/>
    <xf numFmtId="178" fontId="62" fillId="0" borderId="0"/>
    <xf numFmtId="178" fontId="62" fillId="0" borderId="0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37" borderId="68">
      <alignment vertical="center"/>
    </xf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72" fillId="9" borderId="68">
      <alignment vertical="center"/>
    </xf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72" fillId="9" borderId="68"/>
    <xf numFmtId="0" fontId="72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72" fillId="9" borderId="68">
      <alignment vertical="center"/>
    </xf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>
      <alignment vertical="center"/>
    </xf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72" fillId="9" borderId="68"/>
    <xf numFmtId="0" fontId="69" fillId="9" borderId="68">
      <alignment vertical="center"/>
    </xf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37" borderId="68"/>
    <xf numFmtId="0" fontId="69" fillId="37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69" fillId="37" borderId="68"/>
    <xf numFmtId="0" fontId="143" fillId="9" borderId="68">
      <alignment vertical="center"/>
    </xf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143" fillId="9" borderId="68"/>
    <xf numFmtId="0" fontId="143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143" fillId="9" borderId="68">
      <alignment vertical="center"/>
    </xf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>
      <alignment vertical="center"/>
    </xf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3" fillId="9" borderId="68"/>
    <xf numFmtId="0" fontId="145" fillId="8" borderId="68">
      <alignment vertical="center"/>
    </xf>
    <xf numFmtId="0" fontId="145" fillId="8" borderId="68">
      <alignment vertical="center"/>
    </xf>
    <xf numFmtId="0" fontId="145" fillId="8" borderId="68">
      <alignment vertical="center"/>
    </xf>
    <xf numFmtId="0" fontId="145" fillId="8" borderId="68">
      <alignment vertical="center"/>
    </xf>
    <xf numFmtId="0" fontId="145" fillId="8" borderId="68">
      <alignment vertical="center"/>
    </xf>
    <xf numFmtId="0" fontId="145" fillId="8" borderId="68">
      <alignment vertical="center"/>
    </xf>
    <xf numFmtId="0" fontId="145" fillId="8" borderId="68">
      <alignment vertical="center"/>
    </xf>
    <xf numFmtId="0" fontId="145" fillId="8" borderId="68">
      <alignment vertical="center"/>
    </xf>
    <xf numFmtId="0" fontId="145" fillId="8" borderId="68">
      <alignment vertical="center"/>
    </xf>
    <xf numFmtId="0" fontId="145" fillId="8" borderId="68">
      <alignment vertical="center"/>
    </xf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145" fillId="8" borderId="68">
      <alignment vertical="center"/>
    </xf>
    <xf numFmtId="0" fontId="145" fillId="8" borderId="68">
      <alignment vertical="center"/>
    </xf>
    <xf numFmtId="0" fontId="145" fillId="8" borderId="68">
      <alignment vertical="center"/>
    </xf>
    <xf numFmtId="0" fontId="145" fillId="8" borderId="68">
      <alignment vertical="center"/>
    </xf>
    <xf numFmtId="0" fontId="145" fillId="8" borderId="68">
      <alignment vertical="center"/>
    </xf>
    <xf numFmtId="0" fontId="145" fillId="8" borderId="68">
      <alignment vertical="center"/>
    </xf>
    <xf numFmtId="0" fontId="145" fillId="8" borderId="68">
      <alignment vertical="center"/>
    </xf>
    <xf numFmtId="0" fontId="145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8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>
      <alignment vertical="center"/>
    </xf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9" fillId="9" borderId="68"/>
    <xf numFmtId="0" fontId="62" fillId="0" borderId="0">
      <alignment vertical="top"/>
    </xf>
    <xf numFmtId="0" fontId="119" fillId="0" borderId="0"/>
    <xf numFmtId="0" fontId="85" fillId="0" borderId="72"/>
    <xf numFmtId="239" fontId="74" fillId="0" borderId="0"/>
    <xf numFmtId="0" fontId="120" fillId="0" borderId="0">
      <alignment vertical="center"/>
    </xf>
    <xf numFmtId="0" fontId="117" fillId="44" borderId="75">
      <alignment vertical="center"/>
    </xf>
    <xf numFmtId="0" fontId="117" fillId="59" borderId="75">
      <alignment vertical="center"/>
    </xf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/>
    <xf numFmtId="0" fontId="117" fillId="44" borderId="75"/>
    <xf numFmtId="0" fontId="117" fillId="44" borderId="75"/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/>
    <xf numFmtId="0" fontId="117" fillId="44" borderId="75"/>
    <xf numFmtId="0" fontId="117" fillId="44" borderId="75"/>
    <xf numFmtId="0" fontId="62" fillId="0" borderId="0">
      <alignment vertical="center"/>
    </xf>
    <xf numFmtId="0" fontId="62" fillId="0" borderId="0"/>
    <xf numFmtId="0" fontId="132" fillId="44" borderId="75">
      <alignment vertical="center"/>
    </xf>
    <xf numFmtId="0" fontId="117" fillId="44" borderId="75">
      <alignment vertical="center"/>
    </xf>
    <xf numFmtId="0" fontId="117" fillId="44" borderId="75"/>
    <xf numFmtId="0" fontId="117" fillId="44" borderId="75"/>
    <xf numFmtId="0" fontId="117" fillId="44" borderId="75"/>
    <xf numFmtId="0" fontId="132" fillId="44" borderId="75"/>
    <xf numFmtId="0" fontId="117" fillId="44" borderId="75">
      <alignment vertical="center"/>
    </xf>
    <xf numFmtId="0" fontId="117" fillId="44" borderId="75">
      <alignment vertical="center"/>
    </xf>
    <xf numFmtId="0" fontId="117" fillId="44" borderId="75"/>
    <xf numFmtId="0" fontId="117" fillId="44" borderId="75"/>
    <xf numFmtId="0" fontId="117" fillId="44" borderId="75"/>
    <xf numFmtId="0" fontId="117" fillId="59" borderId="75"/>
    <xf numFmtId="0" fontId="133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/>
    <xf numFmtId="0" fontId="133" fillId="44" borderId="75"/>
    <xf numFmtId="0" fontId="117" fillId="44" borderId="75">
      <alignment vertical="center"/>
    </xf>
    <xf numFmtId="0" fontId="117" fillId="44" borderId="75">
      <alignment vertical="center"/>
    </xf>
    <xf numFmtId="0" fontId="117" fillId="44" borderId="75"/>
    <xf numFmtId="0" fontId="117" fillId="44" borderId="75"/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>
      <alignment vertical="center"/>
    </xf>
    <xf numFmtId="0" fontId="117" fillId="44" borderId="75"/>
    <xf numFmtId="0" fontId="117" fillId="44" borderId="75"/>
    <xf numFmtId="0" fontId="117" fillId="44" borderId="75">
      <alignment vertical="center"/>
    </xf>
    <xf numFmtId="0" fontId="117" fillId="44" borderId="75"/>
    <xf numFmtId="1" fontId="205" fillId="0" borderId="8"/>
    <xf numFmtId="1" fontId="205" fillId="0" borderId="8"/>
    <xf numFmtId="1" fontId="205" fillId="0" borderId="8"/>
    <xf numFmtId="0" fontId="206" fillId="0" borderId="0">
      <alignment horizontal="right"/>
    </xf>
    <xf numFmtId="43" fontId="256" fillId="0" borderId="0"/>
    <xf numFmtId="0" fontId="207" fillId="0" borderId="0"/>
    <xf numFmtId="37" fontId="208" fillId="0" borderId="0"/>
    <xf numFmtId="37" fontId="208" fillId="0" borderId="0"/>
    <xf numFmtId="37" fontId="208" fillId="0" borderId="0"/>
    <xf numFmtId="37" fontId="208" fillId="0" borderId="0"/>
    <xf numFmtId="37" fontId="208" fillId="0" borderId="0"/>
    <xf numFmtId="37" fontId="208" fillId="0" borderId="0"/>
    <xf numFmtId="37" fontId="208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164" fontId="256" fillId="0" borderId="0">
      <alignment vertical="center"/>
    </xf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164" fontId="256" fillId="0" borderId="0">
      <alignment vertical="center"/>
    </xf>
    <xf numFmtId="41" fontId="65" fillId="0" borderId="0">
      <alignment vertical="center"/>
    </xf>
    <xf numFmtId="41" fontId="256" fillId="0" borderId="0"/>
    <xf numFmtId="41" fontId="31" fillId="0" borderId="0"/>
    <xf numFmtId="41" fontId="31" fillId="0" borderId="0"/>
    <xf numFmtId="41" fontId="31" fillId="0" borderId="0"/>
    <xf numFmtId="41" fontId="31" fillId="0" borderId="0"/>
    <xf numFmtId="41" fontId="256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164" fontId="256" fillId="0" borderId="0">
      <alignment vertical="center"/>
    </xf>
    <xf numFmtId="41" fontId="65" fillId="0" borderId="0">
      <alignment vertical="center"/>
    </xf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256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256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256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256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256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256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256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214" fontId="31" fillId="0" borderId="0"/>
    <xf numFmtId="41" fontId="256" fillId="0" borderId="0"/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256" fillId="0" borderId="0"/>
    <xf numFmtId="41" fontId="256" fillId="0" borderId="0"/>
    <xf numFmtId="41" fontId="31" fillId="0" borderId="0"/>
    <xf numFmtId="41" fontId="31" fillId="0" borderId="0"/>
    <xf numFmtId="41" fontId="256" fillId="0" borderId="0"/>
    <xf numFmtId="41" fontId="65" fillId="0" borderId="0">
      <alignment vertical="center"/>
    </xf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31" fillId="0" borderId="0"/>
    <xf numFmtId="41" fontId="31" fillId="0" borderId="0"/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65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5" fillId="0" borderId="0">
      <alignment vertical="center"/>
    </xf>
    <xf numFmtId="41" fontId="31" fillId="0" borderId="0"/>
    <xf numFmtId="41" fontId="31" fillId="0" borderId="0"/>
    <xf numFmtId="41" fontId="256" fillId="0" borderId="0"/>
    <xf numFmtId="41" fontId="31" fillId="0" borderId="0"/>
    <xf numFmtId="41" fontId="31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5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31" fillId="0" borderId="0"/>
    <xf numFmtId="41" fontId="31" fillId="0" borderId="0"/>
    <xf numFmtId="41" fontId="65" fillId="0" borderId="0">
      <alignment vertical="center"/>
    </xf>
    <xf numFmtId="41" fontId="256" fillId="0" borderId="0"/>
    <xf numFmtId="41" fontId="31" fillId="0" borderId="0"/>
    <xf numFmtId="41" fontId="31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38" fontId="158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31" fillId="0" borderId="0"/>
    <xf numFmtId="41" fontId="31" fillId="0" borderId="0"/>
    <xf numFmtId="41" fontId="31" fillId="0" borderId="0"/>
    <xf numFmtId="41" fontId="31" fillId="0" borderId="0"/>
    <xf numFmtId="41" fontId="256" fillId="0" borderId="0">
      <alignment vertical="center"/>
    </xf>
    <xf numFmtId="41" fontId="31" fillId="0" borderId="0"/>
    <xf numFmtId="41" fontId="31" fillId="0" borderId="0"/>
    <xf numFmtId="41" fontId="31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31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31" fillId="0" borderId="0"/>
    <xf numFmtId="41" fontId="65" fillId="0" borderId="0">
      <alignment vertical="center"/>
    </xf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5" fillId="0" borderId="0">
      <alignment vertical="center"/>
    </xf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31" fillId="0" borderId="0"/>
    <xf numFmtId="41" fontId="31" fillId="0" borderId="0"/>
    <xf numFmtId="41" fontId="31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65" fillId="0" borderId="0">
      <alignment vertical="center"/>
    </xf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31" fillId="0" borderId="0"/>
    <xf numFmtId="41" fontId="31" fillId="0" borderId="0"/>
    <xf numFmtId="41" fontId="31" fillId="0" borderId="0"/>
    <xf numFmtId="41" fontId="31" fillId="0" borderId="0"/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31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214" fontId="31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65" fillId="0" borderId="0">
      <alignment vertical="center"/>
    </xf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38" fontId="158" fillId="0" borderId="0"/>
    <xf numFmtId="38" fontId="138" fillId="0" borderId="0"/>
    <xf numFmtId="38" fontId="158" fillId="0" borderId="0"/>
    <xf numFmtId="38" fontId="158" fillId="0" borderId="0"/>
    <xf numFmtId="164" fontId="256" fillId="0" borderId="0">
      <alignment vertical="center"/>
    </xf>
    <xf numFmtId="164" fontId="256" fillId="0" borderId="0">
      <alignment vertical="center"/>
    </xf>
    <xf numFmtId="41" fontId="31" fillId="0" borderId="0"/>
    <xf numFmtId="41" fontId="65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31" fillId="0" borderId="0"/>
    <xf numFmtId="41" fontId="65" fillId="0" borderId="0">
      <alignment vertical="center"/>
    </xf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>
      <alignment vertical="center"/>
    </xf>
    <xf numFmtId="41" fontId="65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31" fillId="0" borderId="0"/>
    <xf numFmtId="41" fontId="65" fillId="0" borderId="0">
      <alignment vertical="center"/>
    </xf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65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>
      <alignment vertical="center"/>
    </xf>
    <xf numFmtId="41" fontId="65" fillId="0" borderId="0">
      <alignment vertical="center"/>
    </xf>
    <xf numFmtId="41" fontId="62" fillId="0" borderId="0"/>
    <xf numFmtId="41" fontId="62" fillId="0" borderId="0"/>
    <xf numFmtId="41" fontId="256" fillId="0" borderId="0">
      <alignment vertical="center"/>
    </xf>
    <xf numFmtId="41" fontId="31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256" fillId="0" borderId="0"/>
    <xf numFmtId="41" fontId="139" fillId="0" borderId="0">
      <protection locked="0"/>
    </xf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38" fontId="65" fillId="0" borderId="0">
      <alignment vertical="center"/>
    </xf>
    <xf numFmtId="41" fontId="256" fillId="0" borderId="0"/>
    <xf numFmtId="41" fontId="31" fillId="0" borderId="0"/>
    <xf numFmtId="41" fontId="31" fillId="0" borderId="0"/>
    <xf numFmtId="41" fontId="31" fillId="0" borderId="0"/>
    <xf numFmtId="41" fontId="31" fillId="0" borderId="0"/>
    <xf numFmtId="41" fontId="31" fillId="0" borderId="0"/>
    <xf numFmtId="41" fontId="65" fillId="0" borderId="0">
      <alignment vertical="center"/>
    </xf>
    <xf numFmtId="41" fontId="31" fillId="0" borderId="0"/>
    <xf numFmtId="41" fontId="31" fillId="0" borderId="0"/>
    <xf numFmtId="41" fontId="31" fillId="0" borderId="0"/>
    <xf numFmtId="41" fontId="31" fillId="0" borderId="0"/>
    <xf numFmtId="41" fontId="31" fillId="0" borderId="0"/>
    <xf numFmtId="164" fontId="108" fillId="0" borderId="0">
      <alignment vertical="center"/>
    </xf>
    <xf numFmtId="164" fontId="108" fillId="0" borderId="0">
      <alignment vertical="center"/>
    </xf>
    <xf numFmtId="164" fontId="108" fillId="0" borderId="0">
      <alignment vertical="center"/>
    </xf>
    <xf numFmtId="164" fontId="108" fillId="0" borderId="0">
      <alignment vertical="center"/>
    </xf>
    <xf numFmtId="164" fontId="108" fillId="0" borderId="0">
      <alignment vertical="center"/>
    </xf>
    <xf numFmtId="164" fontId="108" fillId="0" borderId="0">
      <alignment vertical="center"/>
    </xf>
    <xf numFmtId="164" fontId="108" fillId="0" borderId="0">
      <alignment vertical="center"/>
    </xf>
    <xf numFmtId="164" fontId="108" fillId="0" borderId="0">
      <alignment vertical="center"/>
    </xf>
    <xf numFmtId="164" fontId="108" fillId="0" borderId="0">
      <alignment vertical="center"/>
    </xf>
    <xf numFmtId="41" fontId="31" fillId="0" borderId="0"/>
    <xf numFmtId="41" fontId="65" fillId="0" borderId="0">
      <alignment vertical="center"/>
    </xf>
    <xf numFmtId="41" fontId="65" fillId="0" borderId="0">
      <alignment vertical="center"/>
    </xf>
    <xf numFmtId="41" fontId="31" fillId="0" borderId="0"/>
    <xf numFmtId="41" fontId="31" fillId="0" borderId="0"/>
    <xf numFmtId="41" fontId="31" fillId="0" borderId="0"/>
    <xf numFmtId="41" fontId="31" fillId="0" borderId="0"/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/>
    <xf numFmtId="41" fontId="31" fillId="0" borderId="0"/>
    <xf numFmtId="41" fontId="31" fillId="0" borderId="0"/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65" fillId="0" borderId="0">
      <alignment vertical="center"/>
    </xf>
    <xf numFmtId="41" fontId="256" fillId="0" borderId="0"/>
    <xf numFmtId="41" fontId="31" fillId="0" borderId="0"/>
    <xf numFmtId="41" fontId="31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5" fillId="0" borderId="0">
      <alignment vertical="center"/>
    </xf>
    <xf numFmtId="41" fontId="14" fillId="0" borderId="0"/>
    <xf numFmtId="41" fontId="256" fillId="0" borderId="0"/>
    <xf numFmtId="214" fontId="31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14" fillId="0" borderId="0"/>
    <xf numFmtId="41" fontId="14" fillId="0" borderId="0"/>
    <xf numFmtId="41" fontId="14" fillId="0" borderId="0"/>
    <xf numFmtId="41" fontId="62" fillId="0" borderId="0"/>
    <xf numFmtId="41" fontId="256" fillId="0" borderId="0"/>
    <xf numFmtId="214" fontId="31" fillId="0" borderId="0"/>
    <xf numFmtId="41" fontId="65" fillId="0" borderId="0">
      <alignment vertical="center"/>
    </xf>
    <xf numFmtId="41" fontId="14" fillId="0" borderId="0"/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14" fillId="0" borderId="0"/>
    <xf numFmtId="41" fontId="14" fillId="0" borderId="0"/>
    <xf numFmtId="41" fontId="14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14" fillId="0" borderId="0"/>
    <xf numFmtId="41" fontId="14" fillId="0" borderId="0"/>
    <xf numFmtId="41" fontId="14" fillId="0" borderId="0"/>
    <xf numFmtId="41" fontId="14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14" fillId="0" borderId="0"/>
    <xf numFmtId="41" fontId="14" fillId="0" borderId="0"/>
    <xf numFmtId="41" fontId="14" fillId="0" borderId="0"/>
    <xf numFmtId="41" fontId="14" fillId="0" borderId="0"/>
    <xf numFmtId="41" fontId="65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14" fillId="0" borderId="0"/>
    <xf numFmtId="41" fontId="14" fillId="0" borderId="0"/>
    <xf numFmtId="41" fontId="14" fillId="0" borderId="0"/>
    <xf numFmtId="41" fontId="14" fillId="0" borderId="0"/>
    <xf numFmtId="41" fontId="256" fillId="0" borderId="0"/>
    <xf numFmtId="41" fontId="65" fillId="0" borderId="0">
      <alignment vertical="center"/>
    </xf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41" fontId="14" fillId="0" borderId="0"/>
    <xf numFmtId="41" fontId="14" fillId="0" borderId="0"/>
    <xf numFmtId="41" fontId="14" fillId="0" borderId="0"/>
    <xf numFmtId="41" fontId="14" fillId="0" borderId="0"/>
    <xf numFmtId="41" fontId="256" fillId="0" borderId="0"/>
    <xf numFmtId="41" fontId="65" fillId="0" borderId="0">
      <alignment vertical="center"/>
    </xf>
    <xf numFmtId="41" fontId="14" fillId="0" borderId="0"/>
    <xf numFmtId="41" fontId="14" fillId="0" borderId="0"/>
    <xf numFmtId="41" fontId="14" fillId="0" borderId="0"/>
    <xf numFmtId="41" fontId="14" fillId="0" borderId="0"/>
    <xf numFmtId="41" fontId="256" fillId="0" borderId="0"/>
    <xf numFmtId="41" fontId="65" fillId="0" borderId="0">
      <alignment vertical="center"/>
    </xf>
    <xf numFmtId="41" fontId="14" fillId="0" borderId="0"/>
    <xf numFmtId="41" fontId="14" fillId="0" borderId="0"/>
    <xf numFmtId="41" fontId="14" fillId="0" borderId="0"/>
    <xf numFmtId="41" fontId="14" fillId="0" borderId="0"/>
    <xf numFmtId="41" fontId="256" fillId="0" borderId="0">
      <alignment vertical="center"/>
    </xf>
    <xf numFmtId="164" fontId="108" fillId="0" borderId="0">
      <alignment vertical="center"/>
    </xf>
    <xf numFmtId="214" fontId="256" fillId="0" borderId="0"/>
    <xf numFmtId="164" fontId="256" fillId="0" borderId="0">
      <alignment vertical="center"/>
    </xf>
    <xf numFmtId="214" fontId="256" fillId="0" borderId="0"/>
    <xf numFmtId="164" fontId="256" fillId="0" borderId="0">
      <alignment vertical="center"/>
    </xf>
    <xf numFmtId="164" fontId="256" fillId="0" borderId="0">
      <alignment vertical="center"/>
    </xf>
    <xf numFmtId="164" fontId="256" fillId="0" borderId="0">
      <alignment vertical="center"/>
    </xf>
    <xf numFmtId="164" fontId="256" fillId="0" borderId="0">
      <alignment vertical="center"/>
    </xf>
    <xf numFmtId="164" fontId="256" fillId="0" borderId="0">
      <alignment vertical="center"/>
    </xf>
    <xf numFmtId="164" fontId="256" fillId="0" borderId="0">
      <alignment vertical="center"/>
    </xf>
    <xf numFmtId="164" fontId="256" fillId="0" borderId="0">
      <alignment vertical="center"/>
    </xf>
    <xf numFmtId="214" fontId="65" fillId="0" borderId="0">
      <alignment vertical="center"/>
    </xf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2" fillId="0" borderId="0"/>
    <xf numFmtId="214" fontId="62" fillId="0" borderId="0"/>
    <xf numFmtId="214" fontId="62" fillId="0" borderId="0"/>
    <xf numFmtId="214" fontId="65" fillId="0" borderId="0">
      <alignment vertical="center"/>
    </xf>
    <xf numFmtId="214" fontId="62" fillId="0" borderId="0"/>
    <xf numFmtId="214" fontId="62" fillId="0" borderId="0"/>
    <xf numFmtId="41" fontId="256" fillId="0" borderId="0">
      <alignment vertical="center"/>
    </xf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2" fillId="0" borderId="0"/>
    <xf numFmtId="41" fontId="215" fillId="0" borderId="0"/>
    <xf numFmtId="41" fontId="215" fillId="0" borderId="0"/>
    <xf numFmtId="41" fontId="171" fillId="0" borderId="0"/>
    <xf numFmtId="214" fontId="31" fillId="0" borderId="0"/>
    <xf numFmtId="214" fontId="65" fillId="0" borderId="0">
      <alignment vertical="center"/>
    </xf>
    <xf numFmtId="214" fontId="62" fillId="0" borderId="0"/>
    <xf numFmtId="214" fontId="62" fillId="0" borderId="0"/>
    <xf numFmtId="214" fontId="62" fillId="0" borderId="0"/>
    <xf numFmtId="214" fontId="62" fillId="0" borderId="0"/>
    <xf numFmtId="41" fontId="256" fillId="0" borderId="0">
      <alignment vertical="center"/>
    </xf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164" fontId="256" fillId="0" borderId="0">
      <alignment vertical="center"/>
    </xf>
    <xf numFmtId="41" fontId="31" fillId="0" borderId="0"/>
    <xf numFmtId="41" fontId="31" fillId="0" borderId="0"/>
    <xf numFmtId="41" fontId="31" fillId="0" borderId="0"/>
    <xf numFmtId="214" fontId="31" fillId="0" borderId="0"/>
    <xf numFmtId="41" fontId="65" fillId="0" borderId="0">
      <alignment vertical="center"/>
    </xf>
    <xf numFmtId="41" fontId="62" fillId="0" borderId="0"/>
    <xf numFmtId="41" fontId="62" fillId="0" borderId="0"/>
    <xf numFmtId="164" fontId="256" fillId="0" borderId="0">
      <alignment vertical="center"/>
    </xf>
    <xf numFmtId="214" fontId="31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5" fillId="0" borderId="0">
      <alignment vertical="center"/>
    </xf>
    <xf numFmtId="41" fontId="62" fillId="0" borderId="0"/>
    <xf numFmtId="41" fontId="62" fillId="0" borderId="0"/>
    <xf numFmtId="214" fontId="65" fillId="0" borderId="0">
      <alignment vertical="center"/>
    </xf>
    <xf numFmtId="214" fontId="62" fillId="0" borderId="0"/>
    <xf numFmtId="214" fontId="62" fillId="0" borderId="0"/>
    <xf numFmtId="164" fontId="256" fillId="0" borderId="0">
      <alignment vertical="center"/>
    </xf>
    <xf numFmtId="41" fontId="31" fillId="0" borderId="0"/>
    <xf numFmtId="214" fontId="65" fillId="0" borderId="0">
      <alignment vertical="center"/>
    </xf>
    <xf numFmtId="164" fontId="256" fillId="0" borderId="0">
      <alignment vertical="center"/>
    </xf>
    <xf numFmtId="164" fontId="256" fillId="0" borderId="0">
      <alignment vertical="center"/>
    </xf>
    <xf numFmtId="214" fontId="62" fillId="0" borderId="0"/>
    <xf numFmtId="214" fontId="62" fillId="0" borderId="0"/>
    <xf numFmtId="214" fontId="62" fillId="0" borderId="0"/>
    <xf numFmtId="214" fontId="62" fillId="0" borderId="0"/>
    <xf numFmtId="214" fontId="65" fillId="0" borderId="0">
      <alignment vertical="center"/>
    </xf>
    <xf numFmtId="41" fontId="256" fillId="0" borderId="0">
      <alignment vertical="center"/>
    </xf>
    <xf numFmtId="41" fontId="256" fillId="0" borderId="0">
      <alignment vertical="center"/>
    </xf>
    <xf numFmtId="214" fontId="62" fillId="0" borderId="0"/>
    <xf numFmtId="214" fontId="62" fillId="0" borderId="0"/>
    <xf numFmtId="214" fontId="62" fillId="0" borderId="0"/>
    <xf numFmtId="214" fontId="62" fillId="0" borderId="0"/>
    <xf numFmtId="41" fontId="256" fillId="0" borderId="0"/>
    <xf numFmtId="214" fontId="65" fillId="0" borderId="0">
      <alignment vertical="center"/>
    </xf>
    <xf numFmtId="214" fontId="62" fillId="0" borderId="0"/>
    <xf numFmtId="214" fontId="62" fillId="0" borderId="0"/>
    <xf numFmtId="214" fontId="62" fillId="0" borderId="0"/>
    <xf numFmtId="214" fontId="62" fillId="0" borderId="0"/>
    <xf numFmtId="164" fontId="256" fillId="0" borderId="0">
      <alignment vertical="center"/>
    </xf>
    <xf numFmtId="214" fontId="65" fillId="0" borderId="0">
      <alignment vertical="center"/>
    </xf>
    <xf numFmtId="214" fontId="62" fillId="0" borderId="0"/>
    <xf numFmtId="214" fontId="62" fillId="0" borderId="0"/>
    <xf numFmtId="214" fontId="62" fillId="0" borderId="0"/>
    <xf numFmtId="214" fontId="62" fillId="0" borderId="0"/>
    <xf numFmtId="164" fontId="256" fillId="0" borderId="0">
      <alignment vertical="center"/>
    </xf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2" fillId="0" borderId="0"/>
    <xf numFmtId="214" fontId="65" fillId="0" borderId="0">
      <alignment vertical="center"/>
    </xf>
    <xf numFmtId="214" fontId="62" fillId="0" borderId="0"/>
    <xf numFmtId="214" fontId="62" fillId="0" borderId="0"/>
    <xf numFmtId="41" fontId="256" fillId="0" borderId="0"/>
    <xf numFmtId="214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/>
    <xf numFmtId="41" fontId="256" fillId="0" borderId="0">
      <alignment vertical="center"/>
    </xf>
    <xf numFmtId="41" fontId="256" fillId="0" borderId="0">
      <alignment vertical="center"/>
    </xf>
    <xf numFmtId="214" fontId="62" fillId="0" borderId="0"/>
    <xf numFmtId="214" fontId="62" fillId="0" borderId="0"/>
    <xf numFmtId="214" fontId="62" fillId="0" borderId="0"/>
    <xf numFmtId="214" fontId="62" fillId="0" borderId="0"/>
    <xf numFmtId="41" fontId="256" fillId="0" borderId="0"/>
    <xf numFmtId="214" fontId="65" fillId="0" borderId="0">
      <alignment vertical="center"/>
    </xf>
    <xf numFmtId="214" fontId="62" fillId="0" borderId="0"/>
    <xf numFmtId="214" fontId="62" fillId="0" borderId="0"/>
    <xf numFmtId="214" fontId="62" fillId="0" borderId="0"/>
    <xf numFmtId="214" fontId="62" fillId="0" borderId="0"/>
    <xf numFmtId="41" fontId="256" fillId="0" borderId="0"/>
    <xf numFmtId="214" fontId="65" fillId="0" borderId="0">
      <alignment vertical="center"/>
    </xf>
    <xf numFmtId="214" fontId="62" fillId="0" borderId="0"/>
    <xf numFmtId="214" fontId="62" fillId="0" borderId="0"/>
    <xf numFmtId="214" fontId="62" fillId="0" borderId="0"/>
    <xf numFmtId="214" fontId="62" fillId="0" borderId="0"/>
    <xf numFmtId="41" fontId="256" fillId="0" borderId="0">
      <alignment vertical="center"/>
    </xf>
    <xf numFmtId="214" fontId="65" fillId="0" borderId="0">
      <alignment vertical="center"/>
    </xf>
    <xf numFmtId="214" fontId="62" fillId="0" borderId="0"/>
    <xf numFmtId="214" fontId="62" fillId="0" borderId="0"/>
    <xf numFmtId="214" fontId="62" fillId="0" borderId="0"/>
    <xf numFmtId="214" fontId="62" fillId="0" borderId="0"/>
    <xf numFmtId="41" fontId="256" fillId="0" borderId="0">
      <alignment vertical="center"/>
    </xf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2" fillId="0" borderId="0"/>
    <xf numFmtId="214" fontId="65" fillId="0" borderId="0">
      <alignment vertical="center"/>
    </xf>
    <xf numFmtId="214" fontId="62" fillId="0" borderId="0"/>
    <xf numFmtId="214" fontId="62" fillId="0" borderId="0"/>
    <xf numFmtId="41" fontId="23" fillId="0" borderId="0"/>
    <xf numFmtId="214" fontId="65" fillId="0" borderId="0">
      <alignment vertical="center"/>
    </xf>
    <xf numFmtId="214" fontId="62" fillId="0" borderId="0"/>
    <xf numFmtId="214" fontId="62" fillId="0" borderId="0"/>
    <xf numFmtId="214" fontId="62" fillId="0" borderId="0"/>
    <xf numFmtId="214" fontId="62" fillId="0" borderId="0"/>
    <xf numFmtId="41" fontId="256" fillId="0" borderId="0">
      <alignment vertical="center"/>
    </xf>
    <xf numFmtId="214" fontId="65" fillId="0" borderId="0">
      <alignment vertical="center"/>
    </xf>
    <xf numFmtId="214" fontId="62" fillId="0" borderId="0"/>
    <xf numFmtId="214" fontId="62" fillId="0" borderId="0"/>
    <xf numFmtId="214" fontId="62" fillId="0" borderId="0"/>
    <xf numFmtId="214" fontId="62" fillId="0" borderId="0"/>
    <xf numFmtId="41" fontId="256" fillId="0" borderId="0">
      <alignment vertical="center"/>
    </xf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5" fillId="0" borderId="0">
      <alignment vertical="center"/>
    </xf>
    <xf numFmtId="214" fontId="62" fillId="0" borderId="0"/>
    <xf numFmtId="214" fontId="62" fillId="0" borderId="0"/>
    <xf numFmtId="41" fontId="65" fillId="0" borderId="0">
      <alignment vertical="center"/>
    </xf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31" fillId="0" borderId="0"/>
    <xf numFmtId="41" fontId="31" fillId="0" borderId="0"/>
    <xf numFmtId="41" fontId="31" fillId="0" borderId="0"/>
    <xf numFmtId="41" fontId="31" fillId="0" borderId="0"/>
    <xf numFmtId="41" fontId="31" fillId="0" borderId="0"/>
    <xf numFmtId="41" fontId="31" fillId="0" borderId="0"/>
    <xf numFmtId="41" fontId="65" fillId="0" borderId="0">
      <alignment vertical="center"/>
    </xf>
    <xf numFmtId="41" fontId="31" fillId="0" borderId="0"/>
    <xf numFmtId="41" fontId="31" fillId="0" borderId="0"/>
    <xf numFmtId="41" fontId="31" fillId="0" borderId="0"/>
    <xf numFmtId="41" fontId="31" fillId="0" borderId="0"/>
    <xf numFmtId="41" fontId="31" fillId="0" borderId="0"/>
    <xf numFmtId="41" fontId="31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31" fillId="0" borderId="0"/>
    <xf numFmtId="41" fontId="31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256" fillId="0" borderId="0"/>
    <xf numFmtId="41" fontId="65" fillId="0" borderId="0">
      <alignment vertical="center"/>
    </xf>
    <xf numFmtId="41" fontId="62" fillId="0" borderId="0"/>
    <xf numFmtId="41" fontId="62" fillId="0" borderId="0"/>
    <xf numFmtId="41" fontId="62" fillId="0" borderId="0"/>
    <xf numFmtId="41" fontId="62" fillId="0" borderId="0"/>
    <xf numFmtId="41" fontId="256" fillId="0" borderId="0">
      <alignment vertical="center"/>
    </xf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256" fillId="0" borderId="0">
      <alignment vertical="center"/>
    </xf>
    <xf numFmtId="41" fontId="65" fillId="0" borderId="0">
      <alignment vertical="center"/>
    </xf>
    <xf numFmtId="41" fontId="256" fillId="0" borderId="0"/>
    <xf numFmtId="41" fontId="256" fillId="0" borderId="0"/>
    <xf numFmtId="41" fontId="256" fillId="0" borderId="0"/>
    <xf numFmtId="41" fontId="256" fillId="0" borderId="0"/>
    <xf numFmtId="41" fontId="31" fillId="0" borderId="0"/>
    <xf numFmtId="41" fontId="31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41" fontId="65" fillId="0" borderId="0">
      <alignment vertical="center"/>
    </xf>
    <xf numFmtId="41" fontId="256" fillId="0" borderId="0"/>
    <xf numFmtId="177" fontId="65" fillId="0" borderId="0">
      <alignment vertical="center"/>
    </xf>
    <xf numFmtId="177" fontId="65" fillId="0" borderId="0">
      <alignment vertical="center"/>
    </xf>
    <xf numFmtId="177" fontId="62" fillId="0" borderId="0"/>
    <xf numFmtId="177" fontId="65" fillId="0" borderId="0">
      <alignment vertical="center"/>
    </xf>
    <xf numFmtId="177" fontId="62" fillId="0" borderId="0"/>
    <xf numFmtId="177" fontId="65" fillId="0" borderId="0">
      <alignment vertical="center"/>
    </xf>
    <xf numFmtId="177" fontId="62" fillId="0" borderId="0"/>
    <xf numFmtId="177" fontId="65" fillId="0" borderId="0">
      <alignment vertical="center"/>
    </xf>
    <xf numFmtId="177" fontId="62" fillId="0" borderId="0"/>
    <xf numFmtId="177" fontId="65" fillId="0" borderId="0">
      <alignment vertical="center"/>
    </xf>
    <xf numFmtId="177" fontId="62" fillId="0" borderId="0"/>
    <xf numFmtId="177" fontId="65" fillId="0" borderId="0">
      <alignment vertical="center"/>
    </xf>
    <xf numFmtId="177" fontId="62" fillId="0" borderId="0"/>
    <xf numFmtId="177" fontId="65" fillId="0" borderId="0">
      <alignment vertical="center"/>
    </xf>
    <xf numFmtId="177" fontId="62" fillId="0" borderId="0"/>
    <xf numFmtId="177" fontId="62" fillId="0" borderId="0"/>
    <xf numFmtId="0" fontId="65" fillId="0" borderId="0">
      <alignment vertical="center"/>
    </xf>
    <xf numFmtId="0" fontId="65" fillId="0" borderId="0">
      <alignment vertical="center"/>
    </xf>
    <xf numFmtId="0" fontId="62" fillId="0" borderId="0"/>
    <xf numFmtId="0" fontId="65" fillId="0" borderId="0">
      <alignment vertical="center"/>
    </xf>
    <xf numFmtId="0" fontId="62" fillId="0" borderId="0"/>
    <xf numFmtId="0" fontId="65" fillId="0" borderId="0">
      <alignment vertical="center"/>
    </xf>
    <xf numFmtId="0" fontId="62" fillId="0" borderId="0"/>
    <xf numFmtId="0" fontId="65" fillId="0" borderId="0">
      <alignment vertical="center"/>
    </xf>
    <xf numFmtId="0" fontId="62" fillId="0" borderId="0"/>
    <xf numFmtId="0" fontId="65" fillId="0" borderId="0">
      <alignment vertical="center"/>
    </xf>
    <xf numFmtId="0" fontId="62" fillId="0" borderId="0"/>
    <xf numFmtId="0" fontId="65" fillId="0" borderId="0">
      <alignment vertical="center"/>
    </xf>
    <xf numFmtId="0" fontId="62" fillId="0" borderId="0"/>
    <xf numFmtId="0" fontId="65" fillId="0" borderId="0">
      <alignment vertical="center"/>
    </xf>
    <xf numFmtId="0" fontId="62" fillId="0" borderId="0"/>
    <xf numFmtId="0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256" fillId="0" borderId="0">
      <alignment vertical="center"/>
    </xf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169" fontId="31" fillId="0" borderId="0"/>
    <xf numFmtId="43" fontId="31" fillId="0" borderId="0"/>
    <xf numFmtId="43" fontId="31" fillId="0" borderId="0"/>
    <xf numFmtId="43" fontId="31" fillId="0" borderId="0"/>
    <xf numFmtId="43" fontId="256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2" fillId="0" borderId="0"/>
    <xf numFmtId="43" fontId="62" fillId="0" borderId="0"/>
    <xf numFmtId="43" fontId="23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43" fontId="65" fillId="0" borderId="0">
      <alignment vertical="center"/>
    </xf>
    <xf numFmtId="43" fontId="256" fillId="0" borderId="0">
      <alignment vertical="center"/>
    </xf>
    <xf numFmtId="43" fontId="256" fillId="0" borderId="0">
      <alignment vertical="center"/>
    </xf>
    <xf numFmtId="43" fontId="256" fillId="0" borderId="0"/>
    <xf numFmtId="43" fontId="256" fillId="0" borderId="0"/>
    <xf numFmtId="43" fontId="256" fillId="0" borderId="0"/>
    <xf numFmtId="43" fontId="256" fillId="0" borderId="0"/>
    <xf numFmtId="43" fontId="256" fillId="0" borderId="0"/>
    <xf numFmtId="43" fontId="65" fillId="0" borderId="0">
      <alignment vertical="center"/>
    </xf>
    <xf numFmtId="43" fontId="256" fillId="0" borderId="0"/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256" fillId="0" borderId="0"/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256" fillId="0" borderId="0"/>
    <xf numFmtId="43" fontId="256" fillId="0" borderId="0"/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256" fillId="0" borderId="0"/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256" fillId="0" borderId="0"/>
    <xf numFmtId="43" fontId="256" fillId="0" borderId="0"/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256" fillId="0" borderId="0"/>
    <xf numFmtId="43" fontId="256" fillId="0" borderId="0"/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256" fillId="0" borderId="0"/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256" fillId="0" borderId="0"/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256" fillId="0" borderId="0"/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256" fillId="0" borderId="0"/>
    <xf numFmtId="169" fontId="62" fillId="0" borderId="0"/>
    <xf numFmtId="169" fontId="62" fillId="0" borderId="0"/>
    <xf numFmtId="169" fontId="62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65" fillId="0" borderId="0">
      <alignment vertical="center"/>
    </xf>
    <xf numFmtId="43" fontId="256" fillId="0" borderId="0"/>
    <xf numFmtId="43" fontId="256" fillId="0" borderId="0"/>
    <xf numFmtId="43" fontId="256" fillId="0" borderId="0"/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223" fontId="62" fillId="0" borderId="0"/>
    <xf numFmtId="223" fontId="62" fillId="0" borderId="0"/>
    <xf numFmtId="223" fontId="62" fillId="0" borderId="0"/>
    <xf numFmtId="223" fontId="62" fillId="0" borderId="0"/>
    <xf numFmtId="43" fontId="256" fillId="0" borderId="0"/>
    <xf numFmtId="169" fontId="256" fillId="0" borderId="0">
      <alignment vertical="center"/>
    </xf>
    <xf numFmtId="169" fontId="256" fillId="0" borderId="0">
      <alignment vertical="center"/>
    </xf>
    <xf numFmtId="169" fontId="256" fillId="0" borderId="0">
      <alignment vertical="center"/>
    </xf>
    <xf numFmtId="169" fontId="256" fillId="0" borderId="0">
      <alignment vertical="center"/>
    </xf>
    <xf numFmtId="169" fontId="256" fillId="0" borderId="0">
      <alignment vertical="center"/>
    </xf>
    <xf numFmtId="221" fontId="108" fillId="0" borderId="0">
      <alignment vertical="center"/>
    </xf>
    <xf numFmtId="221" fontId="108" fillId="0" borderId="0">
      <alignment vertical="center"/>
    </xf>
    <xf numFmtId="221" fontId="108" fillId="0" borderId="0">
      <alignment vertical="center"/>
    </xf>
    <xf numFmtId="221" fontId="108" fillId="0" borderId="0">
      <alignment vertical="center"/>
    </xf>
    <xf numFmtId="221" fontId="108" fillId="0" borderId="0">
      <alignment vertical="center"/>
    </xf>
    <xf numFmtId="221" fontId="108" fillId="0" borderId="0">
      <alignment vertical="center"/>
    </xf>
    <xf numFmtId="43" fontId="65" fillId="0" borderId="0">
      <alignment vertical="center"/>
    </xf>
    <xf numFmtId="43" fontId="256" fillId="0" borderId="0"/>
    <xf numFmtId="43" fontId="256" fillId="0" borderId="0"/>
    <xf numFmtId="43" fontId="23" fillId="0" borderId="0"/>
    <xf numFmtId="43" fontId="65" fillId="0" borderId="0">
      <alignment vertical="center"/>
    </xf>
    <xf numFmtId="43" fontId="256" fillId="0" borderId="0"/>
    <xf numFmtId="43" fontId="256" fillId="0" borderId="0"/>
    <xf numFmtId="43" fontId="256" fillId="0" borderId="0"/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256" fillId="0" borderId="0"/>
    <xf numFmtId="43" fontId="256" fillId="0" borderId="0"/>
    <xf numFmtId="43" fontId="256" fillId="0" borderId="0"/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256" fillId="0" borderId="0"/>
    <xf numFmtId="221" fontId="108" fillId="0" borderId="0">
      <alignment vertical="center"/>
    </xf>
    <xf numFmtId="221" fontId="108" fillId="0" borderId="0">
      <alignment vertical="center"/>
    </xf>
    <xf numFmtId="221" fontId="108" fillId="0" borderId="0">
      <alignment vertical="center"/>
    </xf>
    <xf numFmtId="221" fontId="108" fillId="0" borderId="0">
      <alignment vertical="center"/>
    </xf>
    <xf numFmtId="43" fontId="256" fillId="0" borderId="0">
      <alignment vertical="center"/>
    </xf>
    <xf numFmtId="43" fontId="256" fillId="0" borderId="0">
      <alignment vertical="center"/>
    </xf>
    <xf numFmtId="43" fontId="256" fillId="0" borderId="0">
      <alignment vertical="center"/>
    </xf>
    <xf numFmtId="43" fontId="256" fillId="0" borderId="0">
      <alignment vertical="center"/>
    </xf>
    <xf numFmtId="43" fontId="256" fillId="0" borderId="0">
      <alignment vertical="center"/>
    </xf>
    <xf numFmtId="43" fontId="256" fillId="0" borderId="0">
      <alignment vertical="center"/>
    </xf>
    <xf numFmtId="222" fontId="62" fillId="0" borderId="0">
      <alignment vertical="center"/>
    </xf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256" fillId="0" borderId="0">
      <alignment vertical="center"/>
    </xf>
    <xf numFmtId="43" fontId="256" fillId="0" borderId="0">
      <alignment vertical="center"/>
    </xf>
    <xf numFmtId="43" fontId="256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222" fontId="62" fillId="0" borderId="0"/>
    <xf numFmtId="222" fontId="62" fillId="0" borderId="0"/>
    <xf numFmtId="222" fontId="62" fillId="0" borderId="0"/>
    <xf numFmtId="222" fontId="62" fillId="0" borderId="0"/>
    <xf numFmtId="43" fontId="23" fillId="0" borderId="0"/>
    <xf numFmtId="43" fontId="256" fillId="0" borderId="0">
      <alignment vertical="center"/>
    </xf>
    <xf numFmtId="43" fontId="256" fillId="0" borderId="0">
      <alignment vertical="center"/>
    </xf>
    <xf numFmtId="43" fontId="256" fillId="0" borderId="0">
      <alignment vertical="center"/>
    </xf>
    <xf numFmtId="43" fontId="256" fillId="0" borderId="0"/>
    <xf numFmtId="43" fontId="31" fillId="0" borderId="0"/>
    <xf numFmtId="43" fontId="256" fillId="0" borderId="0"/>
    <xf numFmtId="43" fontId="256" fillId="0" borderId="0"/>
    <xf numFmtId="43" fontId="256" fillId="0" borderId="0"/>
    <xf numFmtId="43" fontId="256" fillId="0" borderId="0"/>
    <xf numFmtId="43" fontId="256" fillId="0" borderId="0"/>
    <xf numFmtId="43" fontId="256" fillId="0" borderId="0"/>
    <xf numFmtId="43" fontId="65" fillId="0" borderId="0">
      <alignment vertical="center"/>
    </xf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23" fillId="0" borderId="0"/>
    <xf numFmtId="43" fontId="65" fillId="0" borderId="0">
      <alignment vertical="center"/>
    </xf>
    <xf numFmtId="43" fontId="256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256" fillId="0" borderId="0">
      <alignment vertical="center"/>
    </xf>
    <xf numFmtId="43" fontId="65" fillId="0" borderId="0">
      <alignment vertical="center"/>
    </xf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256" fillId="0" borderId="0">
      <alignment vertical="center"/>
    </xf>
    <xf numFmtId="43" fontId="65" fillId="0" borderId="0">
      <alignment vertical="center"/>
    </xf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256" fillId="0" borderId="0"/>
    <xf numFmtId="43" fontId="256" fillId="0" borderId="0"/>
    <xf numFmtId="43" fontId="256" fillId="0" borderId="0"/>
    <xf numFmtId="43" fontId="256" fillId="0" borderId="0"/>
    <xf numFmtId="43" fontId="256" fillId="0" borderId="0"/>
    <xf numFmtId="43" fontId="256" fillId="0" borderId="0"/>
    <xf numFmtId="43" fontId="256" fillId="0" borderId="0"/>
    <xf numFmtId="43" fontId="256" fillId="0" borderId="0"/>
    <xf numFmtId="43" fontId="256" fillId="0" borderId="0"/>
    <xf numFmtId="43" fontId="256" fillId="0" borderId="0"/>
    <xf numFmtId="43" fontId="65" fillId="0" borderId="0">
      <alignment vertical="center"/>
    </xf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23" fillId="0" borderId="0"/>
    <xf numFmtId="43" fontId="65" fillId="0" borderId="0">
      <alignment vertical="center"/>
    </xf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256" fillId="0" borderId="0"/>
    <xf numFmtId="43" fontId="31" fillId="0" borderId="0"/>
    <xf numFmtId="43" fontId="31" fillId="0" borderId="0"/>
    <xf numFmtId="43" fontId="256" fillId="0" borderId="0">
      <alignment vertical="center"/>
    </xf>
    <xf numFmtId="43" fontId="65" fillId="0" borderId="0">
      <alignment vertical="center"/>
    </xf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256" fillId="0" borderId="0"/>
    <xf numFmtId="43" fontId="31" fillId="0" borderId="0"/>
    <xf numFmtId="43" fontId="31" fillId="0" borderId="0"/>
    <xf numFmtId="43" fontId="256" fillId="0" borderId="0"/>
    <xf numFmtId="43" fontId="31" fillId="0" borderId="0"/>
    <xf numFmtId="43" fontId="31" fillId="0" borderId="0"/>
    <xf numFmtId="43" fontId="256" fillId="0" borderId="0">
      <alignment vertical="center"/>
    </xf>
    <xf numFmtId="43" fontId="65" fillId="0" borderId="0">
      <alignment vertical="center"/>
    </xf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256" fillId="0" borderId="0"/>
    <xf numFmtId="43" fontId="256" fillId="0" borderId="0"/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43" fontId="256" fillId="0" borderId="0">
      <alignment vertical="center"/>
    </xf>
    <xf numFmtId="43" fontId="256" fillId="0" borderId="0">
      <alignment vertical="center"/>
    </xf>
    <xf numFmtId="43" fontId="256" fillId="0" borderId="0">
      <alignment vertical="center"/>
    </xf>
    <xf numFmtId="43" fontId="256" fillId="0" borderId="0">
      <alignment vertical="center"/>
    </xf>
    <xf numFmtId="43" fontId="256" fillId="0" borderId="0">
      <alignment vertical="center"/>
    </xf>
    <xf numFmtId="43" fontId="65" fillId="0" borderId="0">
      <alignment vertical="center"/>
    </xf>
    <xf numFmtId="43" fontId="86" fillId="0" borderId="0"/>
    <xf numFmtId="43" fontId="256" fillId="0" borderId="0">
      <alignment vertical="center"/>
    </xf>
    <xf numFmtId="43" fontId="256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/>
    <xf numFmtId="43" fontId="31" fillId="0" borderId="0"/>
    <xf numFmtId="43" fontId="31" fillId="0" borderId="0"/>
    <xf numFmtId="43" fontId="256" fillId="0" borderId="0"/>
    <xf numFmtId="43" fontId="31" fillId="0" borderId="0"/>
    <xf numFmtId="43" fontId="65" fillId="0" borderId="0">
      <alignment vertical="center"/>
    </xf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/>
    <xf numFmtId="43" fontId="31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256" fillId="0" borderId="0">
      <alignment vertical="center"/>
    </xf>
    <xf numFmtId="43" fontId="256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256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256" fillId="0" borderId="0">
      <alignment vertical="center"/>
    </xf>
    <xf numFmtId="169" fontId="31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14" fillId="0" borderId="0"/>
    <xf numFmtId="0" fontId="135" fillId="0" borderId="0">
      <alignment vertical="center"/>
    </xf>
    <xf numFmtId="43" fontId="14" fillId="0" borderId="0"/>
    <xf numFmtId="0" fontId="135" fillId="0" borderId="0">
      <alignment vertical="center"/>
    </xf>
    <xf numFmtId="43" fontId="14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256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0" fontId="65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0" fontId="65" fillId="0" borderId="0">
      <alignment vertical="center"/>
    </xf>
    <xf numFmtId="43" fontId="62" fillId="0" borderId="0"/>
    <xf numFmtId="0" fontId="65" fillId="0" borderId="0">
      <alignment vertical="center"/>
    </xf>
    <xf numFmtId="43" fontId="62" fillId="0" borderId="0"/>
    <xf numFmtId="0" fontId="65" fillId="0" borderId="0">
      <alignment vertical="center"/>
    </xf>
    <xf numFmtId="0" fontId="135" fillId="0" borderId="0">
      <alignment vertical="center"/>
    </xf>
    <xf numFmtId="0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0" fontId="65" fillId="0" borderId="0">
      <alignment vertical="center"/>
    </xf>
    <xf numFmtId="43" fontId="62" fillId="0" borderId="0"/>
    <xf numFmtId="0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0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0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5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172" fontId="108" fillId="0" borderId="0">
      <alignment vertical="center"/>
    </xf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256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256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256" fillId="0" borderId="0">
      <alignment vertical="center"/>
    </xf>
    <xf numFmtId="43" fontId="256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65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56" fillId="0" borderId="0"/>
    <xf numFmtId="43" fontId="256" fillId="0" borderId="0"/>
    <xf numFmtId="43" fontId="65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256" fillId="0" borderId="0">
      <alignment vertical="center"/>
    </xf>
    <xf numFmtId="169" fontId="31" fillId="0" borderId="0"/>
    <xf numFmtId="43" fontId="65" fillId="0" borderId="0">
      <alignment vertical="center"/>
    </xf>
    <xf numFmtId="43" fontId="256" fillId="0" borderId="0"/>
    <xf numFmtId="43" fontId="256" fillId="0" borderId="0"/>
    <xf numFmtId="43" fontId="256" fillId="0" borderId="0"/>
    <xf numFmtId="43" fontId="256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256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256" fillId="0" borderId="0"/>
    <xf numFmtId="43" fontId="256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256" fillId="0" borderId="0"/>
    <xf numFmtId="43" fontId="31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223" fontId="156" fillId="0" borderId="0"/>
    <xf numFmtId="43" fontId="65" fillId="0" borderId="0"/>
    <xf numFmtId="43" fontId="256" fillId="0" borderId="0"/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216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256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65" fillId="0" borderId="0">
      <alignment vertical="center"/>
    </xf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169" fontId="62" fillId="0" borderId="0"/>
    <xf numFmtId="169" fontId="62" fillId="0" borderId="0"/>
    <xf numFmtId="43" fontId="65" fillId="0" borderId="0">
      <alignment vertical="center"/>
    </xf>
    <xf numFmtId="43" fontId="65" fillId="0" borderId="0">
      <alignment vertical="center"/>
    </xf>
    <xf numFmtId="43" fontId="256" fillId="0" borderId="0"/>
    <xf numFmtId="43" fontId="65" fillId="0" borderId="0">
      <alignment vertical="center"/>
    </xf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256" fillId="0" borderId="0">
      <alignment vertical="center"/>
    </xf>
    <xf numFmtId="169" fontId="31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256" fillId="0" borderId="0"/>
    <xf numFmtId="43" fontId="31" fillId="0" borderId="0"/>
    <xf numFmtId="43" fontId="62" fillId="0" borderId="0"/>
    <xf numFmtId="43" fontId="256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256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43" fontId="256" fillId="0" borderId="0"/>
    <xf numFmtId="169" fontId="31" fillId="0" borderId="0"/>
    <xf numFmtId="169" fontId="62" fillId="0" borderId="0"/>
    <xf numFmtId="169" fontId="62" fillId="0" borderId="0"/>
    <xf numFmtId="169" fontId="62" fillId="0" borderId="0"/>
    <xf numFmtId="43" fontId="256" fillId="0" borderId="0">
      <alignment vertical="center"/>
    </xf>
    <xf numFmtId="169" fontId="65" fillId="0" borderId="0">
      <alignment vertical="center"/>
    </xf>
    <xf numFmtId="169" fontId="62" fillId="0" borderId="0"/>
    <xf numFmtId="169" fontId="65" fillId="0" borderId="0">
      <alignment vertical="center"/>
    </xf>
    <xf numFmtId="169" fontId="62" fillId="0" borderId="0"/>
    <xf numFmtId="169" fontId="65" fillId="0" borderId="0">
      <alignment vertical="center"/>
    </xf>
    <xf numFmtId="169" fontId="62" fillId="0" borderId="0"/>
    <xf numFmtId="169" fontId="65" fillId="0" borderId="0">
      <alignment vertical="center"/>
    </xf>
    <xf numFmtId="169" fontId="62" fillId="0" borderId="0"/>
    <xf numFmtId="169" fontId="65" fillId="0" borderId="0">
      <alignment vertical="center"/>
    </xf>
    <xf numFmtId="169" fontId="62" fillId="0" borderId="0"/>
    <xf numFmtId="169" fontId="62" fillId="0" borderId="0"/>
    <xf numFmtId="169" fontId="62" fillId="0" borderId="0"/>
    <xf numFmtId="169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43" fontId="256" fillId="0" borderId="0">
      <alignment vertical="center"/>
    </xf>
    <xf numFmtId="169" fontId="65" fillId="0" borderId="0">
      <alignment vertical="center"/>
    </xf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43" fontId="31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43" fontId="23" fillId="0" borderId="0"/>
    <xf numFmtId="43" fontId="31" fillId="0" borderId="0"/>
    <xf numFmtId="169" fontId="62" fillId="0" borderId="0"/>
    <xf numFmtId="169" fontId="62" fillId="0" borderId="0"/>
    <xf numFmtId="169" fontId="62" fillId="0" borderId="0"/>
    <xf numFmtId="43" fontId="256" fillId="0" borderId="0">
      <alignment vertical="center"/>
    </xf>
    <xf numFmtId="169" fontId="62" fillId="0" borderId="0"/>
    <xf numFmtId="169" fontId="62" fillId="0" borderId="0"/>
    <xf numFmtId="169" fontId="62" fillId="0" borderId="0"/>
    <xf numFmtId="169" fontId="62" fillId="0" borderId="0"/>
    <xf numFmtId="169" fontId="65" fillId="0" borderId="0">
      <alignment vertical="center"/>
    </xf>
    <xf numFmtId="169" fontId="62" fillId="0" borderId="0"/>
    <xf numFmtId="169" fontId="62" fillId="0" borderId="0"/>
    <xf numFmtId="169" fontId="65" fillId="0" borderId="0">
      <alignment vertical="center"/>
    </xf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43" fontId="256" fillId="0" borderId="0">
      <alignment vertical="center"/>
    </xf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5" fillId="0" borderId="0">
      <alignment vertical="center"/>
    </xf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23" fillId="0" borderId="0"/>
    <xf numFmtId="43" fontId="31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256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256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5" fillId="0" borderId="0">
      <alignment vertical="center"/>
    </xf>
    <xf numFmtId="43" fontId="62" fillId="0" borderId="0"/>
    <xf numFmtId="43" fontId="62" fillId="0" borderId="0"/>
    <xf numFmtId="169" fontId="62" fillId="0" borderId="0"/>
    <xf numFmtId="169" fontId="62" fillId="0" borderId="0"/>
    <xf numFmtId="43" fontId="256" fillId="0" borderId="0"/>
    <xf numFmtId="43" fontId="256" fillId="0" borderId="0">
      <alignment vertical="center"/>
    </xf>
    <xf numFmtId="43" fontId="256" fillId="0" borderId="0">
      <alignment vertical="center"/>
    </xf>
    <xf numFmtId="169" fontId="62" fillId="0" borderId="0"/>
    <xf numFmtId="169" fontId="62" fillId="0" borderId="0"/>
    <xf numFmtId="169" fontId="62" fillId="0" borderId="0"/>
    <xf numFmtId="169" fontId="62" fillId="0" borderId="0"/>
    <xf numFmtId="43" fontId="256" fillId="0" borderId="0"/>
    <xf numFmtId="43" fontId="108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23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256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256" fillId="0" borderId="0">
      <alignment vertical="center"/>
    </xf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43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43" fontId="65" fillId="0" borderId="0">
      <alignment vertical="center"/>
    </xf>
    <xf numFmtId="43" fontId="256" fillId="0" borderId="0">
      <alignment vertical="center"/>
    </xf>
    <xf numFmtId="43" fontId="256" fillId="0" borderId="0"/>
    <xf numFmtId="43" fontId="256" fillId="0" borderId="0"/>
    <xf numFmtId="43" fontId="256" fillId="0" borderId="0"/>
    <xf numFmtId="43" fontId="256" fillId="0" borderId="0"/>
    <xf numFmtId="43" fontId="65" fillId="0" borderId="0">
      <alignment vertical="center"/>
    </xf>
    <xf numFmtId="43" fontId="256" fillId="0" borderId="0"/>
    <xf numFmtId="43" fontId="256" fillId="0" borderId="0"/>
    <xf numFmtId="43" fontId="256" fillId="0" borderId="0"/>
    <xf numFmtId="43" fontId="256" fillId="0" borderId="0"/>
    <xf numFmtId="43" fontId="256" fillId="0" borderId="0">
      <alignment vertical="center"/>
    </xf>
    <xf numFmtId="43" fontId="256" fillId="0" borderId="0"/>
    <xf numFmtId="43" fontId="65" fillId="0" borderId="0"/>
    <xf numFmtId="43" fontId="65" fillId="0" borderId="0"/>
    <xf numFmtId="43" fontId="65" fillId="0" borderId="0"/>
    <xf numFmtId="43" fontId="65" fillId="0" borderId="0"/>
    <xf numFmtId="43" fontId="65" fillId="0" borderId="0"/>
    <xf numFmtId="43" fontId="256" fillId="0" borderId="0"/>
    <xf numFmtId="43" fontId="256" fillId="0" borderId="0"/>
    <xf numFmtId="43" fontId="256" fillId="0" borderId="0"/>
    <xf numFmtId="43" fontId="23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169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3" fontId="62" fillId="0" borderId="0"/>
    <xf numFmtId="0" fontId="88" fillId="0" borderId="0"/>
    <xf numFmtId="3" fontId="62" fillId="0" borderId="0"/>
    <xf numFmtId="3" fontId="62" fillId="0" borderId="0"/>
    <xf numFmtId="3" fontId="62" fillId="0" borderId="0"/>
    <xf numFmtId="3" fontId="62" fillId="0" borderId="0"/>
    <xf numFmtId="3" fontId="62" fillId="0" borderId="0"/>
    <xf numFmtId="3" fontId="65" fillId="0" borderId="0">
      <alignment vertical="center"/>
    </xf>
    <xf numFmtId="3" fontId="62" fillId="0" borderId="0"/>
    <xf numFmtId="3" fontId="62" fillId="0" borderId="0"/>
    <xf numFmtId="0" fontId="88" fillId="0" borderId="0"/>
    <xf numFmtId="0" fontId="89" fillId="17" borderId="67"/>
    <xf numFmtId="0" fontId="89" fillId="17" borderId="67"/>
    <xf numFmtId="0" fontId="89" fillId="17" borderId="67"/>
    <xf numFmtId="0" fontId="89" fillId="17" borderId="67"/>
    <xf numFmtId="0" fontId="89" fillId="17" borderId="67"/>
    <xf numFmtId="0" fontId="89" fillId="17" borderId="67"/>
    <xf numFmtId="0" fontId="89" fillId="17" borderId="67"/>
    <xf numFmtId="0" fontId="89" fillId="17" borderId="67"/>
    <xf numFmtId="0" fontId="89" fillId="17" borderId="67"/>
    <xf numFmtId="0" fontId="89" fillId="17" borderId="67"/>
    <xf numFmtId="0" fontId="89" fillId="17" borderId="67"/>
    <xf numFmtId="0" fontId="89" fillId="17" borderId="67"/>
    <xf numFmtId="0" fontId="89" fillId="17" borderId="67"/>
    <xf numFmtId="0" fontId="89" fillId="17" borderId="67"/>
    <xf numFmtId="0" fontId="89" fillId="17" borderId="67"/>
    <xf numFmtId="0" fontId="89" fillId="17" borderId="67"/>
    <xf numFmtId="0" fontId="89" fillId="17" borderId="67"/>
    <xf numFmtId="0" fontId="89" fillId="17" borderId="67"/>
    <xf numFmtId="0" fontId="89" fillId="17" borderId="67"/>
    <xf numFmtId="197" fontId="62" fillId="0" borderId="0"/>
    <xf numFmtId="0" fontId="207" fillId="0" borderId="0">
      <alignment vertical="center"/>
    </xf>
    <xf numFmtId="0" fontId="207" fillId="0" borderId="0"/>
    <xf numFmtId="0" fontId="207" fillId="0" borderId="0"/>
    <xf numFmtId="241" fontId="218" fillId="0" borderId="0">
      <alignment horizontal="center"/>
    </xf>
    <xf numFmtId="241" fontId="218" fillId="0" borderId="0">
      <alignment horizontal="center"/>
    </xf>
    <xf numFmtId="241" fontId="218" fillId="0" borderId="0">
      <alignment horizontal="center"/>
    </xf>
    <xf numFmtId="8" fontId="62" fillId="0" borderId="4">
      <alignment vertical="center"/>
    </xf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>
      <alignment vertical="center"/>
    </xf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>
      <alignment vertical="center"/>
    </xf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>
      <alignment vertical="center"/>
    </xf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>
      <alignment vertical="center"/>
    </xf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>
      <alignment vertical="center"/>
    </xf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8" fontId="62" fillId="0" borderId="4"/>
    <xf numFmtId="42" fontId="256" fillId="0" borderId="0"/>
    <xf numFmtId="42" fontId="256" fillId="0" borderId="0"/>
    <xf numFmtId="42" fontId="256" fillId="0" borderId="0"/>
    <xf numFmtId="42" fontId="256" fillId="0" borderId="0"/>
    <xf numFmtId="42" fontId="256" fillId="0" borderId="0"/>
    <xf numFmtId="42" fontId="31" fillId="0" borderId="0"/>
    <xf numFmtId="42" fontId="31" fillId="0" borderId="0"/>
    <xf numFmtId="42" fontId="31" fillId="0" borderId="0"/>
    <xf numFmtId="42" fontId="31" fillId="0" borderId="0"/>
    <xf numFmtId="172" fontId="256" fillId="0" borderId="0"/>
    <xf numFmtId="172" fontId="31" fillId="0" borderId="0"/>
    <xf numFmtId="172" fontId="31" fillId="0" borderId="0"/>
    <xf numFmtId="172" fontId="31" fillId="0" borderId="0"/>
    <xf numFmtId="172" fontId="31" fillId="0" borderId="0"/>
    <xf numFmtId="42" fontId="31" fillId="0" borderId="0"/>
    <xf numFmtId="42" fontId="31" fillId="0" borderId="0"/>
    <xf numFmtId="191" fontId="62" fillId="0" borderId="0"/>
    <xf numFmtId="178" fontId="62" fillId="0" borderId="0"/>
    <xf numFmtId="178" fontId="65" fillId="0" borderId="0">
      <alignment vertical="center"/>
    </xf>
    <xf numFmtId="178" fontId="62" fillId="0" borderId="0"/>
    <xf numFmtId="178" fontId="65" fillId="0" borderId="0">
      <alignment vertical="center"/>
    </xf>
    <xf numFmtId="178" fontId="62" fillId="0" borderId="0"/>
    <xf numFmtId="178" fontId="62" fillId="0" borderId="0"/>
    <xf numFmtId="178" fontId="62" fillId="0" borderId="0"/>
    <xf numFmtId="178" fontId="65" fillId="0" borderId="0">
      <alignment vertical="center"/>
    </xf>
    <xf numFmtId="178" fontId="62" fillId="0" borderId="0"/>
    <xf numFmtId="178" fontId="62" fillId="0" borderId="0"/>
    <xf numFmtId="178" fontId="62" fillId="0" borderId="0"/>
    <xf numFmtId="178" fontId="65" fillId="0" borderId="0">
      <alignment vertical="center"/>
    </xf>
    <xf numFmtId="178" fontId="62" fillId="0" borderId="0"/>
    <xf numFmtId="178" fontId="62" fillId="0" borderId="0"/>
    <xf numFmtId="178" fontId="62" fillId="0" borderId="0"/>
    <xf numFmtId="178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24" fontId="156" fillId="0" borderId="0"/>
    <xf numFmtId="232" fontId="31" fillId="0" borderId="0"/>
    <xf numFmtId="232" fontId="31" fillId="0" borderId="0"/>
    <xf numFmtId="232" fontId="31" fillId="0" borderId="0"/>
    <xf numFmtId="232" fontId="31" fillId="0" borderId="0"/>
    <xf numFmtId="224" fontId="156" fillId="0" borderId="0"/>
    <xf numFmtId="224" fontId="156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44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17" fontId="62" fillId="0" borderId="0"/>
    <xf numFmtId="242" fontId="62" fillId="0" borderId="0"/>
    <xf numFmtId="0" fontId="65" fillId="0" borderId="0">
      <alignment vertical="center"/>
    </xf>
    <xf numFmtId="0" fontId="65" fillId="0" borderId="0">
      <alignment vertical="center"/>
    </xf>
    <xf numFmtId="0" fontId="62" fillId="0" borderId="0"/>
    <xf numFmtId="0" fontId="65" fillId="0" borderId="0">
      <alignment vertical="center"/>
    </xf>
    <xf numFmtId="0" fontId="62" fillId="0" borderId="0"/>
    <xf numFmtId="0" fontId="65" fillId="0" borderId="0">
      <alignment vertical="center"/>
    </xf>
    <xf numFmtId="0" fontId="62" fillId="0" borderId="0"/>
    <xf numFmtId="0" fontId="65" fillId="0" borderId="0">
      <alignment vertical="center"/>
    </xf>
    <xf numFmtId="0" fontId="62" fillId="0" borderId="0"/>
    <xf numFmtId="0" fontId="65" fillId="0" borderId="0">
      <alignment vertical="center"/>
    </xf>
    <xf numFmtId="0" fontId="62" fillId="0" borderId="0"/>
    <xf numFmtId="0" fontId="65" fillId="0" borderId="0">
      <alignment vertical="center"/>
    </xf>
    <xf numFmtId="0" fontId="62" fillId="0" borderId="0"/>
    <xf numFmtId="0" fontId="65" fillId="0" borderId="0">
      <alignment vertical="center"/>
    </xf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horizontal="left" wrapText="1"/>
    </xf>
    <xf numFmtId="0" fontId="62" fillId="0" borderId="0">
      <alignment wrapText="1"/>
    </xf>
    <xf numFmtId="0" fontId="62" fillId="0" borderId="0">
      <alignment wrapText="1"/>
    </xf>
    <xf numFmtId="0" fontId="62" fillId="0" borderId="0">
      <alignment wrapText="1"/>
    </xf>
    <xf numFmtId="37" fontId="62" fillId="0" borderId="0">
      <protection locked="0"/>
    </xf>
    <xf numFmtId="37" fontId="62" fillId="0" borderId="0">
      <alignment vertical="center"/>
      <protection locked="0"/>
    </xf>
    <xf numFmtId="37" fontId="62" fillId="0" borderId="0">
      <protection locked="0"/>
    </xf>
    <xf numFmtId="37" fontId="62" fillId="0" borderId="0">
      <alignment vertical="center"/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alignment vertical="center"/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14" fontId="65" fillId="0" borderId="0"/>
    <xf numFmtId="14" fontId="65" fillId="0" borderId="0">
      <alignment vertical="center"/>
    </xf>
    <xf numFmtId="14" fontId="65" fillId="0" borderId="0"/>
    <xf numFmtId="14" fontId="65" fillId="0" borderId="0">
      <alignment vertical="center"/>
    </xf>
    <xf numFmtId="14" fontId="65" fillId="0" borderId="0"/>
    <xf numFmtId="14" fontId="65" fillId="0" borderId="0">
      <alignment vertical="center"/>
    </xf>
    <xf numFmtId="14" fontId="65" fillId="0" borderId="0"/>
    <xf numFmtId="14" fontId="65" fillId="0" borderId="0">
      <alignment vertical="center"/>
    </xf>
    <xf numFmtId="14" fontId="65" fillId="0" borderId="0"/>
    <xf numFmtId="14" fontId="65" fillId="0" borderId="0">
      <alignment vertical="center"/>
    </xf>
    <xf numFmtId="14" fontId="65" fillId="0" borderId="0"/>
    <xf numFmtId="14" fontId="65" fillId="0" borderId="0">
      <alignment vertical="center"/>
    </xf>
    <xf numFmtId="14" fontId="65" fillId="0" borderId="0"/>
    <xf numFmtId="14" fontId="65" fillId="0" borderId="0">
      <alignment vertical="center"/>
    </xf>
    <xf numFmtId="14" fontId="65" fillId="0" borderId="0"/>
    <xf numFmtId="14" fontId="65" fillId="0" borderId="0"/>
    <xf numFmtId="37" fontId="62" fillId="0" borderId="0">
      <alignment vertical="center"/>
      <protection locked="0"/>
    </xf>
    <xf numFmtId="243" fontId="62" fillId="0" borderId="0"/>
    <xf numFmtId="244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157" fillId="0" borderId="0">
      <alignment horizontal="left"/>
    </xf>
    <xf numFmtId="0" fontId="219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210" fontId="62" fillId="0" borderId="0">
      <alignment vertical="center"/>
    </xf>
    <xf numFmtId="210" fontId="62" fillId="0" borderId="0">
      <alignment vertical="center"/>
    </xf>
    <xf numFmtId="210" fontId="62" fillId="0" borderId="0"/>
    <xf numFmtId="210" fontId="62" fillId="0" borderId="0">
      <alignment vertical="center"/>
    </xf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203" fontId="62" fillId="0" borderId="0"/>
    <xf numFmtId="203" fontId="62" fillId="0" borderId="0">
      <alignment vertical="center"/>
    </xf>
    <xf numFmtId="203" fontId="62" fillId="0" borderId="0"/>
    <xf numFmtId="203" fontId="62" fillId="0" borderId="0"/>
    <xf numFmtId="203" fontId="62" fillId="0" borderId="0"/>
    <xf numFmtId="203" fontId="62" fillId="0" borderId="0"/>
    <xf numFmtId="203" fontId="62" fillId="0" borderId="0"/>
    <xf numFmtId="203" fontId="62" fillId="0" borderId="0"/>
    <xf numFmtId="203" fontId="62" fillId="0" borderId="0">
      <alignment vertical="center"/>
    </xf>
    <xf numFmtId="203" fontId="62" fillId="0" borderId="0"/>
    <xf numFmtId="210" fontId="62" fillId="0" borderId="0">
      <alignment vertical="center"/>
    </xf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>
      <alignment vertical="center"/>
    </xf>
    <xf numFmtId="210" fontId="62" fillId="0" borderId="0"/>
    <xf numFmtId="210" fontId="62" fillId="0" borderId="0">
      <alignment vertical="center"/>
    </xf>
    <xf numFmtId="210" fontId="62" fillId="0" borderId="0"/>
    <xf numFmtId="210" fontId="62" fillId="0" borderId="0">
      <alignment vertical="center"/>
    </xf>
    <xf numFmtId="210" fontId="62" fillId="0" borderId="0"/>
    <xf numFmtId="210" fontId="62" fillId="0" borderId="0">
      <alignment vertical="center"/>
    </xf>
    <xf numFmtId="210" fontId="62" fillId="0" borderId="0"/>
    <xf numFmtId="210" fontId="62" fillId="0" borderId="0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193" fillId="0" borderId="0">
      <alignment horizontal="right"/>
    </xf>
    <xf numFmtId="167" fontId="62" fillId="0" borderId="0"/>
    <xf numFmtId="212" fontId="89" fillId="0" borderId="0"/>
    <xf numFmtId="0" fontId="256" fillId="0" borderId="0"/>
    <xf numFmtId="189" fontId="139" fillId="0" borderId="0"/>
    <xf numFmtId="189" fontId="139" fillId="0" borderId="0"/>
    <xf numFmtId="189" fontId="139" fillId="0" borderId="0"/>
    <xf numFmtId="189" fontId="139" fillId="0" borderId="0"/>
    <xf numFmtId="189" fontId="139" fillId="0" borderId="0"/>
    <xf numFmtId="189" fontId="256" fillId="0" borderId="0">
      <alignment vertical="center"/>
    </xf>
    <xf numFmtId="240" fontId="139" fillId="0" borderId="0">
      <protection locked="0"/>
    </xf>
    <xf numFmtId="189" fontId="256" fillId="0" borderId="0">
      <alignment vertical="center"/>
    </xf>
    <xf numFmtId="0" fontId="256" fillId="0" borderId="0">
      <alignment vertical="center"/>
      <protection locked="0"/>
    </xf>
    <xf numFmtId="0" fontId="139" fillId="0" borderId="0">
      <protection locked="0"/>
    </xf>
    <xf numFmtId="0" fontId="139" fillId="0" borderId="0">
      <protection locked="0"/>
    </xf>
    <xf numFmtId="0" fontId="139" fillId="0" borderId="0">
      <protection locked="0"/>
    </xf>
    <xf numFmtId="0" fontId="139" fillId="0" borderId="0">
      <protection locked="0"/>
    </xf>
    <xf numFmtId="0" fontId="256" fillId="0" borderId="0"/>
    <xf numFmtId="0" fontId="256" fillId="0" borderId="0"/>
    <xf numFmtId="0" fontId="256" fillId="0" borderId="0"/>
    <xf numFmtId="0" fontId="256" fillId="0" borderId="0"/>
    <xf numFmtId="189" fontId="256" fillId="0" borderId="0"/>
    <xf numFmtId="240" fontId="139" fillId="0" borderId="0"/>
    <xf numFmtId="195" fontId="62" fillId="0" borderId="0"/>
    <xf numFmtId="195" fontId="62" fillId="0" borderId="0"/>
    <xf numFmtId="0" fontId="120" fillId="0" borderId="0">
      <alignment vertical="center"/>
    </xf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256" fillId="0" borderId="0"/>
    <xf numFmtId="0" fontId="120" fillId="0" borderId="0"/>
    <xf numFmtId="0" fontId="120" fillId="0" borderId="0">
      <alignment vertical="center"/>
    </xf>
    <xf numFmtId="0" fontId="120" fillId="0" borderId="0"/>
    <xf numFmtId="0" fontId="120" fillId="0" borderId="0">
      <alignment vertical="center"/>
    </xf>
    <xf numFmtId="0" fontId="120" fillId="0" borderId="0"/>
    <xf numFmtId="0" fontId="120" fillId="0" borderId="0"/>
    <xf numFmtId="0" fontId="120" fillId="0" borderId="0"/>
    <xf numFmtId="0" fontId="120" fillId="0" borderId="0">
      <alignment vertical="center"/>
    </xf>
    <xf numFmtId="0" fontId="120" fillId="0" borderId="0"/>
    <xf numFmtId="0" fontId="203" fillId="0" borderId="0">
      <alignment vertical="center"/>
    </xf>
    <xf numFmtId="0" fontId="120" fillId="0" borderId="0">
      <alignment vertical="center"/>
    </xf>
    <xf numFmtId="0" fontId="120" fillId="0" borderId="0"/>
    <xf numFmtId="0" fontId="120" fillId="0" borderId="0">
      <alignment vertical="center"/>
    </xf>
    <xf numFmtId="0" fontId="120" fillId="0" borderId="0"/>
    <xf numFmtId="0" fontId="120" fillId="0" borderId="0">
      <alignment vertical="center"/>
    </xf>
    <xf numFmtId="0" fontId="120" fillId="0" borderId="0"/>
    <xf numFmtId="0" fontId="203" fillId="0" borderId="0"/>
    <xf numFmtId="0" fontId="120" fillId="0" borderId="0">
      <alignment vertical="center"/>
    </xf>
    <xf numFmtId="0" fontId="120" fillId="0" borderId="0"/>
    <xf numFmtId="0" fontId="120" fillId="0" borderId="0"/>
    <xf numFmtId="0" fontId="120" fillId="0" borderId="0"/>
    <xf numFmtId="0" fontId="123" fillId="0" borderId="0">
      <alignment vertical="center"/>
    </xf>
    <xf numFmtId="0" fontId="120" fillId="0" borderId="0"/>
    <xf numFmtId="0" fontId="120" fillId="0" borderId="0"/>
    <xf numFmtId="0" fontId="120" fillId="0" borderId="0"/>
    <xf numFmtId="0" fontId="123" fillId="0" borderId="0"/>
    <xf numFmtId="0" fontId="120" fillId="0" borderId="0"/>
    <xf numFmtId="0" fontId="120" fillId="0" borderId="0">
      <alignment vertical="center"/>
    </xf>
    <xf numFmtId="0" fontId="120" fillId="0" borderId="0"/>
    <xf numFmtId="0" fontId="120" fillId="0" borderId="0">
      <alignment vertical="center"/>
    </xf>
    <xf numFmtId="0" fontId="120" fillId="0" borderId="0"/>
    <xf numFmtId="0" fontId="120" fillId="0" borderId="0"/>
    <xf numFmtId="0" fontId="120" fillId="0" borderId="0"/>
    <xf numFmtId="0" fontId="120" fillId="0" borderId="0">
      <alignment vertical="center"/>
    </xf>
    <xf numFmtId="0" fontId="120" fillId="0" borderId="0"/>
    <xf numFmtId="0" fontId="120" fillId="0" borderId="0"/>
    <xf numFmtId="0" fontId="120" fillId="0" borderId="0"/>
    <xf numFmtId="0" fontId="120" fillId="0" borderId="0">
      <alignment vertical="center"/>
    </xf>
    <xf numFmtId="0" fontId="120" fillId="0" borderId="0"/>
    <xf numFmtId="0" fontId="120" fillId="0" borderId="0">
      <alignment vertical="center"/>
    </xf>
    <xf numFmtId="0" fontId="120" fillId="0" borderId="0"/>
    <xf numFmtId="0" fontId="120" fillId="0" borderId="0">
      <alignment vertical="center"/>
    </xf>
    <xf numFmtId="0" fontId="120" fillId="0" borderId="0"/>
    <xf numFmtId="0" fontId="120" fillId="0" borderId="0">
      <alignment vertical="center"/>
    </xf>
    <xf numFmtId="0" fontId="120" fillId="0" borderId="0"/>
    <xf numFmtId="0" fontId="120" fillId="0" borderId="0">
      <alignment vertical="center"/>
    </xf>
    <xf numFmtId="0" fontId="120" fillId="0" borderId="0"/>
    <xf numFmtId="0" fontId="120" fillId="0" borderId="0">
      <alignment vertical="center"/>
    </xf>
    <xf numFmtId="0" fontId="120" fillId="0" borderId="0"/>
    <xf numFmtId="0" fontId="120" fillId="0" borderId="0">
      <alignment vertical="center"/>
    </xf>
    <xf numFmtId="0" fontId="120" fillId="0" borderId="0"/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alignment vertical="center"/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37" fontId="62" fillId="0" borderId="0">
      <protection locked="0"/>
    </xf>
    <xf numFmtId="37" fontId="62" fillId="0" borderId="0">
      <alignment vertical="center"/>
      <protection locked="0"/>
    </xf>
    <xf numFmtId="37" fontId="62" fillId="0" borderId="0">
      <protection locked="0"/>
    </xf>
    <xf numFmtId="37" fontId="62" fillId="0" borderId="0">
      <alignment vertical="center"/>
      <protection locked="0"/>
    </xf>
    <xf numFmtId="37" fontId="62" fillId="0" borderId="0">
      <protection locked="0"/>
    </xf>
    <xf numFmtId="37" fontId="62" fillId="0" borderId="0">
      <alignment vertical="center"/>
      <protection locked="0"/>
    </xf>
    <xf numFmtId="37" fontId="62" fillId="0" borderId="0">
      <protection locked="0"/>
    </xf>
    <xf numFmtId="37" fontId="62" fillId="0" borderId="0">
      <alignment vertical="center"/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0" fontId="109" fillId="0" borderId="0">
      <alignment vertical="top"/>
      <protection locked="0"/>
    </xf>
    <xf numFmtId="0" fontId="104" fillId="0" borderId="0">
      <alignment vertical="top"/>
      <protection locked="0"/>
    </xf>
    <xf numFmtId="0" fontId="104" fillId="0" borderId="0">
      <alignment vertical="top"/>
      <protection locked="0"/>
    </xf>
    <xf numFmtId="0" fontId="185" fillId="0" borderId="0"/>
    <xf numFmtId="0" fontId="187" fillId="0" borderId="0">
      <alignment vertical="center"/>
    </xf>
    <xf numFmtId="0" fontId="182" fillId="0" borderId="0"/>
    <xf numFmtId="0" fontId="188" fillId="0" borderId="0">
      <alignment vertical="center"/>
    </xf>
    <xf numFmtId="0" fontId="181" fillId="0" borderId="0"/>
    <xf numFmtId="0" fontId="186" fillId="0" borderId="0"/>
    <xf numFmtId="175" fontId="184" fillId="0" borderId="83"/>
    <xf numFmtId="0" fontId="183" fillId="0" borderId="0"/>
    <xf numFmtId="0" fontId="189" fillId="0" borderId="0">
      <alignment horizontal="right"/>
    </xf>
    <xf numFmtId="0" fontId="80" fillId="64" borderId="0">
      <alignment vertical="center"/>
    </xf>
    <xf numFmtId="0" fontId="80" fillId="23" borderId="0"/>
    <xf numFmtId="0" fontId="80" fillId="23" borderId="0"/>
    <xf numFmtId="0" fontId="80" fillId="23" borderId="0"/>
    <xf numFmtId="0" fontId="80" fillId="23" borderId="0"/>
    <xf numFmtId="0" fontId="80" fillId="23" borderId="0"/>
    <xf numFmtId="0" fontId="80" fillId="23" borderId="0"/>
    <xf numFmtId="0" fontId="80" fillId="23" borderId="0"/>
    <xf numFmtId="0" fontId="80" fillId="23" borderId="0"/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/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/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173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173" fillId="23" borderId="0"/>
    <xf numFmtId="0" fontId="80" fillId="23" borderId="0">
      <alignment vertical="center"/>
    </xf>
    <xf numFmtId="0" fontId="80" fillId="23" borderId="0"/>
    <xf numFmtId="0" fontId="80" fillId="23" borderId="0"/>
    <xf numFmtId="0" fontId="80" fillId="23" borderId="0"/>
    <xf numFmtId="0" fontId="80" fillId="64" borderId="0"/>
    <xf numFmtId="0" fontId="174" fillId="23" borderId="0">
      <alignment vertical="center"/>
    </xf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/>
    <xf numFmtId="0" fontId="174" fillId="23" borderId="0"/>
    <xf numFmtId="0" fontId="80" fillId="23" borderId="0">
      <alignment vertical="center"/>
    </xf>
    <xf numFmtId="0" fontId="80" fillId="23" borderId="0"/>
    <xf numFmtId="0" fontId="80" fillId="23" borderId="0"/>
    <xf numFmtId="0" fontId="80" fillId="23" borderId="0"/>
    <xf numFmtId="0" fontId="80" fillId="23" borderId="0">
      <alignment vertical="center"/>
    </xf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80" fillId="23" borderId="0">
      <alignment vertical="center"/>
    </xf>
    <xf numFmtId="0" fontId="80" fillId="23" borderId="0"/>
    <xf numFmtId="0" fontId="9" fillId="9" borderId="0">
      <alignment vertical="center"/>
    </xf>
    <xf numFmtId="0" fontId="9" fillId="9" borderId="0">
      <alignment vertical="center"/>
    </xf>
    <xf numFmtId="38" fontId="9" fillId="9" borderId="0"/>
    <xf numFmtId="0" fontId="9" fillId="9" borderId="0">
      <alignment vertical="center"/>
    </xf>
    <xf numFmtId="38" fontId="9" fillId="9" borderId="0"/>
    <xf numFmtId="38" fontId="9" fillId="9" borderId="0"/>
    <xf numFmtId="38" fontId="9" fillId="9" borderId="0"/>
    <xf numFmtId="38" fontId="9" fillId="9" borderId="0"/>
    <xf numFmtId="38" fontId="9" fillId="9" borderId="0"/>
    <xf numFmtId="38" fontId="9" fillId="9" borderId="0"/>
    <xf numFmtId="38" fontId="9" fillId="9" borderId="0"/>
    <xf numFmtId="38" fontId="9" fillId="9" borderId="0"/>
    <xf numFmtId="0" fontId="200" fillId="0" borderId="0">
      <alignment horizontal="left"/>
    </xf>
    <xf numFmtId="0" fontId="209" fillId="71" borderId="86">
      <alignment vertical="center"/>
    </xf>
    <xf numFmtId="0" fontId="209" fillId="71" borderId="86"/>
    <xf numFmtId="0" fontId="115" fillId="0" borderId="14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15" fillId="0" borderId="21">
      <alignment horizontal="left" vertical="center"/>
    </xf>
    <xf numFmtId="0" fontId="176" fillId="21" borderId="24">
      <alignment vertical="center" wrapText="1"/>
    </xf>
    <xf numFmtId="0" fontId="122" fillId="0" borderId="76"/>
    <xf numFmtId="0" fontId="122" fillId="0" borderId="76">
      <alignment vertical="center"/>
    </xf>
    <xf numFmtId="0" fontId="122" fillId="0" borderId="76"/>
    <xf numFmtId="0" fontId="122" fillId="0" borderId="76">
      <alignment vertical="center"/>
    </xf>
    <xf numFmtId="0" fontId="122" fillId="0" borderId="76"/>
    <xf numFmtId="0" fontId="122" fillId="0" borderId="76">
      <alignment vertical="center"/>
    </xf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>
      <alignment vertical="center"/>
    </xf>
    <xf numFmtId="0" fontId="122" fillId="0" borderId="76"/>
    <xf numFmtId="0" fontId="122" fillId="0" borderId="76"/>
    <xf numFmtId="0" fontId="122" fillId="0" borderId="76">
      <alignment vertical="center"/>
    </xf>
    <xf numFmtId="0" fontId="122" fillId="0" borderId="76"/>
    <xf numFmtId="0" fontId="122" fillId="0" borderId="76">
      <alignment vertical="center"/>
    </xf>
    <xf numFmtId="0" fontId="122" fillId="0" borderId="76"/>
    <xf numFmtId="0" fontId="122" fillId="0" borderId="76">
      <alignment vertical="center"/>
    </xf>
    <xf numFmtId="0" fontId="122" fillId="0" borderId="76"/>
    <xf numFmtId="0" fontId="122" fillId="0" borderId="76">
      <alignment vertical="center"/>
    </xf>
    <xf numFmtId="0" fontId="122" fillId="0" borderId="76"/>
    <xf numFmtId="0" fontId="122" fillId="0" borderId="76">
      <alignment vertical="center"/>
    </xf>
    <xf numFmtId="0" fontId="122" fillId="0" borderId="76"/>
    <xf numFmtId="0" fontId="122" fillId="0" borderId="76">
      <alignment vertical="center"/>
    </xf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76" fillId="66" borderId="82">
      <alignment vertical="center" wrapText="1"/>
    </xf>
    <xf numFmtId="0" fontId="122" fillId="0" borderId="76"/>
    <xf numFmtId="0" fontId="122" fillId="0" borderId="76"/>
    <xf numFmtId="0" fontId="122" fillId="0" borderId="76"/>
    <xf numFmtId="0" fontId="175" fillId="0" borderId="76"/>
    <xf numFmtId="0" fontId="122" fillId="0" borderId="76"/>
    <xf numFmtId="0" fontId="122" fillId="0" borderId="76"/>
    <xf numFmtId="0" fontId="122" fillId="0" borderId="76"/>
    <xf numFmtId="0" fontId="220" fillId="0" borderId="87">
      <alignment vertical="center"/>
    </xf>
    <xf numFmtId="0" fontId="122" fillId="0" borderId="76"/>
    <xf numFmtId="0" fontId="122" fillId="0" borderId="76"/>
    <xf numFmtId="0" fontId="122" fillId="0" borderId="76"/>
    <xf numFmtId="0" fontId="221" fillId="0" borderId="88">
      <alignment vertical="center"/>
    </xf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22" fillId="0" borderId="76"/>
    <xf numFmtId="0" fontId="101" fillId="0" borderId="73">
      <alignment vertical="center"/>
    </xf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94" fillId="0" borderId="73"/>
    <xf numFmtId="0" fontId="101" fillId="0" borderId="73"/>
    <xf numFmtId="0" fontId="101" fillId="0" borderId="73"/>
    <xf numFmtId="0" fontId="101" fillId="0" borderId="73"/>
    <xf numFmtId="0" fontId="222" fillId="0" borderId="87">
      <alignment vertical="center"/>
    </xf>
    <xf numFmtId="0" fontId="101" fillId="0" borderId="73"/>
    <xf numFmtId="0" fontId="101" fillId="0" borderId="73"/>
    <xf numFmtId="0" fontId="101" fillId="0" borderId="73"/>
    <xf numFmtId="0" fontId="223" fillId="0" borderId="88">
      <alignment vertical="center"/>
    </xf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01" fillId="0" borderId="73"/>
    <xf numFmtId="0" fontId="130" fillId="0" borderId="77">
      <alignment vertical="center"/>
    </xf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44" fillId="0" borderId="81">
      <alignment vertical="center"/>
    </xf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44" fillId="0" borderId="81">
      <alignment vertical="center"/>
    </xf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44" fillId="0" borderId="81">
      <alignment vertical="center"/>
    </xf>
    <xf numFmtId="0" fontId="130" fillId="0" borderId="77"/>
    <xf numFmtId="0" fontId="130" fillId="0" borderId="77"/>
    <xf numFmtId="0" fontId="130" fillId="0" borderId="77"/>
    <xf numFmtId="0" fontId="130" fillId="0" borderId="77"/>
    <xf numFmtId="0" fontId="144" fillId="0" borderId="79"/>
    <xf numFmtId="0" fontId="144" fillId="0" borderId="79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44" fillId="0" borderId="79"/>
    <xf numFmtId="0" fontId="91" fillId="0" borderId="89"/>
    <xf numFmtId="0" fontId="137" fillId="0" borderId="77"/>
    <xf numFmtId="0" fontId="130" fillId="0" borderId="77"/>
    <xf numFmtId="0" fontId="130" fillId="0" borderId="77"/>
    <xf numFmtId="0" fontId="130" fillId="0" borderId="77"/>
    <xf numFmtId="0" fontId="224" fillId="0" borderId="81">
      <alignment vertical="center"/>
    </xf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77"/>
    <xf numFmtId="0" fontId="130" fillId="0" borderId="0">
      <alignment vertical="center"/>
    </xf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7" fillId="0" borderId="0"/>
    <xf numFmtId="0" fontId="130" fillId="0" borderId="0"/>
    <xf numFmtId="0" fontId="130" fillId="0" borderId="0"/>
    <xf numFmtId="0" fontId="130" fillId="0" borderId="0"/>
    <xf numFmtId="0" fontId="224" fillId="0" borderId="0">
      <alignment vertical="center"/>
    </xf>
    <xf numFmtId="0" fontId="130" fillId="0" borderId="0"/>
    <xf numFmtId="0" fontId="130" fillId="0" borderId="0"/>
    <xf numFmtId="0" fontId="130" fillId="0" borderId="0"/>
    <xf numFmtId="0" fontId="144" fillId="0" borderId="0">
      <alignment vertical="center"/>
    </xf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>
      <alignment vertical="center"/>
    </xf>
    <xf numFmtId="0" fontId="130" fillId="0" borderId="0"/>
    <xf numFmtId="0" fontId="130" fillId="0" borderId="0"/>
    <xf numFmtId="0" fontId="130" fillId="0" borderId="0"/>
    <xf numFmtId="0" fontId="130" fillId="0" borderId="0">
      <alignment vertical="center"/>
    </xf>
    <xf numFmtId="0" fontId="130" fillId="0" borderId="0"/>
    <xf numFmtId="0" fontId="130" fillId="0" borderId="0"/>
    <xf numFmtId="0" fontId="130" fillId="0" borderId="0"/>
    <xf numFmtId="0" fontId="130" fillId="0" borderId="0">
      <alignment vertical="center"/>
    </xf>
    <xf numFmtId="0" fontId="130" fillId="0" borderId="0"/>
    <xf numFmtId="0" fontId="130" fillId="0" borderId="0">
      <alignment vertical="center"/>
    </xf>
    <xf numFmtId="0" fontId="130" fillId="0" borderId="0"/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alignment vertical="center"/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37" fontId="62" fillId="0" borderId="0">
      <protection locked="0"/>
    </xf>
    <xf numFmtId="0" fontId="200" fillId="0" borderId="0"/>
    <xf numFmtId="0" fontId="40" fillId="0" borderId="0"/>
    <xf numFmtId="0" fontId="225" fillId="0" borderId="0">
      <alignment vertical="top"/>
      <protection locked="0"/>
    </xf>
    <xf numFmtId="0" fontId="225" fillId="0" borderId="0">
      <alignment vertical="top"/>
      <protection locked="0"/>
    </xf>
    <xf numFmtId="0" fontId="226" fillId="0" borderId="0"/>
    <xf numFmtId="214" fontId="74" fillId="0" borderId="0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10" fontId="9" fillId="17" borderId="4"/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39" borderId="68">
      <alignment vertical="center"/>
    </xf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82" fillId="18" borderId="68"/>
    <xf numFmtId="0" fontId="82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82" fillId="18" borderId="68"/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18" borderId="68">
      <alignment vertical="center"/>
    </xf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42" borderId="68"/>
    <xf numFmtId="0" fontId="68" fillId="42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68" fillId="42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127" fillId="18" borderId="68"/>
    <xf numFmtId="0" fontId="127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127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>
      <alignment vertical="center"/>
    </xf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>
      <alignment vertical="center"/>
    </xf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>
      <alignment vertical="center"/>
    </xf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0" fontId="68" fillId="18" borderId="68"/>
    <xf numFmtId="246" fontId="228" fillId="72" borderId="0"/>
    <xf numFmtId="0" fontId="121" fillId="20" borderId="0"/>
    <xf numFmtId="0" fontId="65" fillId="0" borderId="0">
      <alignment horizontal="left"/>
    </xf>
    <xf numFmtId="0" fontId="109" fillId="0" borderId="0">
      <alignment vertical="top"/>
      <protection locked="0"/>
    </xf>
    <xf numFmtId="0" fontId="104" fillId="0" borderId="0">
      <alignment vertical="top"/>
      <protection locked="0"/>
    </xf>
    <xf numFmtId="0" fontId="104" fillId="0" borderId="0">
      <alignment vertical="top"/>
      <protection locked="0"/>
    </xf>
    <xf numFmtId="0" fontId="104" fillId="0" borderId="0">
      <alignment vertical="top"/>
      <protection locked="0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203" fontId="62" fillId="0" borderId="0">
      <alignment vertical="center"/>
    </xf>
    <xf numFmtId="203" fontId="62" fillId="0" borderId="0"/>
    <xf numFmtId="203" fontId="62" fillId="0" borderId="0"/>
    <xf numFmtId="203" fontId="62" fillId="0" borderId="0">
      <alignment vertical="center"/>
    </xf>
    <xf numFmtId="203" fontId="62" fillId="0" borderId="0"/>
    <xf numFmtId="203" fontId="62" fillId="0" borderId="0">
      <alignment vertical="center"/>
    </xf>
    <xf numFmtId="203" fontId="62" fillId="0" borderId="0"/>
    <xf numFmtId="203" fontId="62" fillId="0" borderId="0"/>
    <xf numFmtId="203" fontId="62" fillId="0" borderId="0"/>
    <xf numFmtId="203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0" fontId="85" fillId="0" borderId="72">
      <alignment vertical="center"/>
    </xf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229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230" fillId="0" borderId="72"/>
    <xf numFmtId="0" fontId="85" fillId="0" borderId="72"/>
    <xf numFmtId="0" fontId="85" fillId="0" borderId="72"/>
    <xf numFmtId="0" fontId="85" fillId="0" borderId="72"/>
    <xf numFmtId="0" fontId="231" fillId="0" borderId="72">
      <alignment vertical="center"/>
    </xf>
    <xf numFmtId="0" fontId="85" fillId="0" borderId="72"/>
    <xf numFmtId="0" fontId="85" fillId="0" borderId="72"/>
    <xf numFmtId="0" fontId="85" fillId="0" borderId="72"/>
    <xf numFmtId="0" fontId="85" fillId="0" borderId="72">
      <alignment vertical="center"/>
    </xf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0" fontId="85" fillId="0" borderId="72"/>
    <xf numFmtId="246" fontId="232" fillId="73" borderId="0"/>
    <xf numFmtId="44" fontId="108" fillId="0" borderId="0">
      <alignment horizontal="justify"/>
    </xf>
    <xf numFmtId="245" fontId="62" fillId="0" borderId="0"/>
    <xf numFmtId="247" fontId="62" fillId="0" borderId="0"/>
    <xf numFmtId="38" fontId="198" fillId="0" borderId="0"/>
    <xf numFmtId="237" fontId="62" fillId="0" borderId="0"/>
    <xf numFmtId="0" fontId="180" fillId="0" borderId="90"/>
    <xf numFmtId="236" fontId="62" fillId="0" borderId="0"/>
    <xf numFmtId="248" fontId="62" fillId="0" borderId="0"/>
    <xf numFmtId="249" fontId="62" fillId="0" borderId="0"/>
    <xf numFmtId="250" fontId="62" fillId="0" borderId="0"/>
    <xf numFmtId="0" fontId="214" fillId="0" borderId="0"/>
    <xf numFmtId="0" fontId="147" fillId="0" borderId="0"/>
    <xf numFmtId="0" fontId="147" fillId="0" borderId="0"/>
    <xf numFmtId="4" fontId="233" fillId="0" borderId="91"/>
    <xf numFmtId="4" fontId="233" fillId="0" borderId="91"/>
    <xf numFmtId="4" fontId="233" fillId="0" borderId="91"/>
    <xf numFmtId="4" fontId="233" fillId="0" borderId="91"/>
    <xf numFmtId="4" fontId="233" fillId="0" borderId="91"/>
    <xf numFmtId="0" fontId="70" fillId="21" borderId="0">
      <alignment vertical="center"/>
    </xf>
    <xf numFmtId="0" fontId="70" fillId="66" borderId="0">
      <alignment vertical="center"/>
    </xf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210" fillId="21" borderId="0">
      <alignment vertical="center"/>
    </xf>
    <xf numFmtId="0" fontId="70" fillId="21" borderId="0"/>
    <xf numFmtId="0" fontId="70" fillId="21" borderId="0"/>
    <xf numFmtId="0" fontId="70" fillId="21" borderId="0"/>
    <xf numFmtId="0" fontId="210" fillId="21" borderId="0"/>
    <xf numFmtId="0" fontId="70" fillId="21" borderId="0">
      <alignment vertical="center"/>
    </xf>
    <xf numFmtId="0" fontId="70" fillId="21" borderId="0"/>
    <xf numFmtId="0" fontId="70" fillId="21" borderId="0"/>
    <xf numFmtId="0" fontId="70" fillId="21" borderId="0"/>
    <xf numFmtId="0" fontId="70" fillId="66" borderId="0"/>
    <xf numFmtId="0" fontId="211" fillId="21" borderId="0"/>
    <xf numFmtId="0" fontId="70" fillId="21" borderId="0"/>
    <xf numFmtId="0" fontId="70" fillId="21" borderId="0"/>
    <xf numFmtId="0" fontId="70" fillId="21" borderId="0"/>
    <xf numFmtId="0" fontId="212" fillId="21" borderId="0">
      <alignment vertical="center"/>
    </xf>
    <xf numFmtId="0" fontId="70" fillId="21" borderId="0">
      <alignment vertical="center"/>
    </xf>
    <xf numFmtId="0" fontId="70" fillId="21" borderId="0"/>
    <xf numFmtId="0" fontId="70" fillId="21" borderId="0"/>
    <xf numFmtId="0" fontId="70" fillId="21" borderId="0"/>
    <xf numFmtId="0" fontId="70" fillId="21" borderId="0">
      <alignment vertical="center"/>
    </xf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70" fillId="21" borderId="0"/>
    <xf numFmtId="0" fontId="62" fillId="0" borderId="0"/>
    <xf numFmtId="37" fontId="62" fillId="0" borderId="0"/>
    <xf numFmtId="37" fontId="62" fillId="0" borderId="0"/>
    <xf numFmtId="37" fontId="62" fillId="0" borderId="0"/>
    <xf numFmtId="37" fontId="62" fillId="0" borderId="0"/>
    <xf numFmtId="37" fontId="62" fillId="0" borderId="0"/>
    <xf numFmtId="37" fontId="62" fillId="0" borderId="0"/>
    <xf numFmtId="37" fontId="62" fillId="0" borderId="0"/>
    <xf numFmtId="37" fontId="62" fillId="0" borderId="0"/>
    <xf numFmtId="0" fontId="201" fillId="0" borderId="4">
      <alignment horizontal="center"/>
    </xf>
    <xf numFmtId="0" fontId="201" fillId="0" borderId="4">
      <alignment horizontal="center"/>
    </xf>
    <xf numFmtId="0" fontId="201" fillId="0" borderId="4">
      <alignment horizontal="center"/>
    </xf>
    <xf numFmtId="0" fontId="201" fillId="0" borderId="4">
      <alignment horizontal="center"/>
    </xf>
    <xf numFmtId="0" fontId="201" fillId="0" borderId="4">
      <alignment horizontal="center"/>
    </xf>
    <xf numFmtId="0" fontId="201" fillId="0" borderId="4">
      <alignment horizontal="center"/>
    </xf>
    <xf numFmtId="0" fontId="201" fillId="0" borderId="4">
      <alignment horizontal="center"/>
    </xf>
    <xf numFmtId="0" fontId="201" fillId="0" borderId="4">
      <alignment horizontal="center"/>
    </xf>
    <xf numFmtId="0" fontId="201" fillId="0" borderId="4">
      <alignment horizontal="center"/>
    </xf>
    <xf numFmtId="173" fontId="76" fillId="0" borderId="0"/>
    <xf numFmtId="0" fontId="207" fillId="0" borderId="0"/>
    <xf numFmtId="0" fontId="62" fillId="0" borderId="0"/>
    <xf numFmtId="0" fontId="256" fillId="0" borderId="0"/>
    <xf numFmtId="0" fontId="256" fillId="0" borderId="0"/>
    <xf numFmtId="0" fontId="31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2" fillId="0" borderId="0">
      <alignment vertical="top"/>
    </xf>
    <xf numFmtId="0" fontId="62" fillId="0" borderId="0">
      <alignment vertical="top"/>
    </xf>
    <xf numFmtId="0" fontId="62" fillId="0" borderId="0">
      <alignment vertical="top"/>
    </xf>
    <xf numFmtId="0" fontId="62" fillId="0" borderId="0">
      <alignment vertical="top"/>
    </xf>
    <xf numFmtId="0" fontId="62" fillId="0" borderId="0">
      <alignment vertical="top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>
      <alignment vertical="top"/>
    </xf>
    <xf numFmtId="0" fontId="62" fillId="0" borderId="0">
      <alignment vertical="top"/>
    </xf>
    <xf numFmtId="0" fontId="62" fillId="0" borderId="0">
      <alignment vertical="top"/>
    </xf>
    <xf numFmtId="0" fontId="62" fillId="0" borderId="0">
      <alignment vertical="top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131" fillId="0" borderId="4">
      <alignment horizontal="left" vertical="center"/>
      <protection locked="0"/>
    </xf>
    <xf numFmtId="0" fontId="131" fillId="0" borderId="4">
      <alignment horizontal="left" vertical="center"/>
      <protection locked="0"/>
    </xf>
    <xf numFmtId="0" fontId="131" fillId="0" borderId="4">
      <alignment horizontal="left" vertical="center"/>
      <protection locked="0"/>
    </xf>
    <xf numFmtId="0" fontId="131" fillId="0" borderId="4">
      <alignment horizontal="left" vertical="center"/>
      <protection locked="0"/>
    </xf>
    <xf numFmtId="0" fontId="131" fillId="0" borderId="4">
      <alignment horizontal="left" vertical="center"/>
      <protection locked="0"/>
    </xf>
    <xf numFmtId="0" fontId="131" fillId="0" borderId="4">
      <alignment horizontal="left" vertical="center"/>
      <protection locked="0"/>
    </xf>
    <xf numFmtId="0" fontId="131" fillId="0" borderId="4">
      <alignment horizontal="left" vertical="center"/>
      <protection locked="0"/>
    </xf>
    <xf numFmtId="0" fontId="131" fillId="0" borderId="4">
      <alignment horizontal="left" vertical="center"/>
      <protection locked="0"/>
    </xf>
    <xf numFmtId="0" fontId="131" fillId="0" borderId="4">
      <alignment horizontal="left" vertical="center"/>
      <protection locked="0"/>
    </xf>
    <xf numFmtId="0" fontId="8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108" fillId="0" borderId="0">
      <alignment vertical="center"/>
    </xf>
    <xf numFmtId="0" fontId="65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top"/>
    </xf>
    <xf numFmtId="0" fontId="62" fillId="0" borderId="0">
      <alignment vertical="top"/>
    </xf>
    <xf numFmtId="0" fontId="62" fillId="0" borderId="0">
      <alignment vertical="top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top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top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8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86" fillId="0" borderId="0"/>
    <xf numFmtId="0" fontId="86" fillId="0" borderId="0"/>
    <xf numFmtId="0" fontId="86" fillId="0" borderId="0"/>
    <xf numFmtId="0" fontId="86" fillId="0" borderId="0"/>
    <xf numFmtId="0" fontId="17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171" fillId="0" borderId="0"/>
    <xf numFmtId="0" fontId="171" fillId="0" borderId="0"/>
    <xf numFmtId="0" fontId="171" fillId="0" borderId="0"/>
    <xf numFmtId="0" fontId="17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17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171" fillId="0" borderId="0"/>
    <xf numFmtId="0" fontId="171" fillId="0" borderId="0"/>
    <xf numFmtId="0" fontId="171" fillId="0" borderId="0"/>
    <xf numFmtId="0" fontId="17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32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153" fillId="0" borderId="0"/>
    <xf numFmtId="0" fontId="153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153" fillId="0" borderId="0"/>
    <xf numFmtId="0" fontId="153" fillId="0" borderId="0"/>
    <xf numFmtId="0" fontId="153" fillId="0" borderId="0"/>
    <xf numFmtId="0" fontId="62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256" fillId="0" borderId="0"/>
    <xf numFmtId="0" fontId="256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153" fillId="0" borderId="0"/>
    <xf numFmtId="0" fontId="256" fillId="0" borderId="0">
      <alignment vertical="center"/>
    </xf>
    <xf numFmtId="0" fontId="256" fillId="0" borderId="0">
      <alignment vertical="center"/>
    </xf>
    <xf numFmtId="0" fontId="153" fillId="0" borderId="0"/>
    <xf numFmtId="0" fontId="153" fillId="0" borderId="0"/>
    <xf numFmtId="0" fontId="153" fillId="0" borderId="0"/>
    <xf numFmtId="0" fontId="153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256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62" fillId="0" borderId="0"/>
    <xf numFmtId="0" fontId="62" fillId="0" borderId="0"/>
    <xf numFmtId="0" fontId="62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108" fillId="0" borderId="0">
      <alignment vertical="center"/>
    </xf>
    <xf numFmtId="0" fontId="108" fillId="0" borderId="0">
      <alignment vertical="center"/>
    </xf>
    <xf numFmtId="0" fontId="108" fillId="0" borderId="0">
      <alignment vertical="center"/>
    </xf>
    <xf numFmtId="0" fontId="108" fillId="0" borderId="0">
      <alignment vertical="center"/>
    </xf>
    <xf numFmtId="0" fontId="108" fillId="0" borderId="0">
      <alignment vertical="center"/>
    </xf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protection locked="0"/>
    </xf>
    <xf numFmtId="0" fontId="139" fillId="0" borderId="0">
      <protection locked="0"/>
    </xf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2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2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4" fillId="0" borderId="0"/>
    <xf numFmtId="0" fontId="14" fillId="0" borderId="0"/>
    <xf numFmtId="0" fontId="14" fillId="0" borderId="0"/>
    <xf numFmtId="0" fontId="62" fillId="0" borderId="0"/>
    <xf numFmtId="0" fontId="14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1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240" fontId="139" fillId="0" borderId="0"/>
    <xf numFmtId="0" fontId="1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62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62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62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62" fillId="0" borderId="0"/>
    <xf numFmtId="0" fontId="62" fillId="0" borderId="0"/>
    <xf numFmtId="0" fontId="256" fillId="0" borderId="0"/>
    <xf numFmtId="0" fontId="62" fillId="0" borderId="0">
      <alignment vertical="center"/>
    </xf>
    <xf numFmtId="0" fontId="62" fillId="0" borderId="0">
      <protection locked="0"/>
    </xf>
    <xf numFmtId="0" fontId="62" fillId="0" borderId="0"/>
    <xf numFmtId="0" fontId="256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86" fillId="0" borderId="0"/>
    <xf numFmtId="0" fontId="62" fillId="0" borderId="0">
      <alignment vertical="center"/>
    </xf>
    <xf numFmtId="0" fontId="86" fillId="0" borderId="0"/>
    <xf numFmtId="0" fontId="65" fillId="0" borderId="0">
      <alignment vertical="center"/>
    </xf>
    <xf numFmtId="0" fontId="65" fillId="0" borderId="0"/>
    <xf numFmtId="0" fontId="65" fillId="0" borderId="0"/>
    <xf numFmtId="0" fontId="86" fillId="0" borderId="0"/>
    <xf numFmtId="0" fontId="86" fillId="0" borderId="0"/>
    <xf numFmtId="0" fontId="86" fillId="0" borderId="0"/>
    <xf numFmtId="0" fontId="6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153" fillId="0" borderId="0"/>
    <xf numFmtId="0" fontId="62" fillId="0" borderId="0"/>
    <xf numFmtId="0" fontId="62" fillId="0" borderId="0"/>
    <xf numFmtId="0" fontId="62" fillId="0" borderId="0"/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protection locked="0"/>
    </xf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62" fillId="0" borderId="0">
      <alignment vertical="top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62" fillId="0" borderId="0">
      <alignment vertical="top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>
      <alignment vertical="top"/>
    </xf>
    <xf numFmtId="0" fontId="62" fillId="0" borderId="0">
      <alignment vertical="top"/>
    </xf>
    <xf numFmtId="0" fontId="62" fillId="0" borderId="0"/>
    <xf numFmtId="0" fontId="62" fillId="0" borderId="0">
      <alignment vertical="top"/>
    </xf>
    <xf numFmtId="0" fontId="62" fillId="0" borderId="0">
      <alignment vertical="top"/>
    </xf>
    <xf numFmtId="0" fontId="62" fillId="0" borderId="0">
      <alignment vertical="top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>
      <alignment vertical="top"/>
    </xf>
    <xf numFmtId="0" fontId="62" fillId="0" borderId="0">
      <alignment vertical="top"/>
    </xf>
    <xf numFmtId="0" fontId="256" fillId="0" borderId="0"/>
    <xf numFmtId="0" fontId="31" fillId="0" borderId="0"/>
    <xf numFmtId="0" fontId="256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256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>
      <alignment vertical="top"/>
    </xf>
    <xf numFmtId="0" fontId="62" fillId="0" borderId="0">
      <alignment vertical="top"/>
    </xf>
    <xf numFmtId="0" fontId="62" fillId="0" borderId="0">
      <alignment vertical="top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/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center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top"/>
    </xf>
    <xf numFmtId="0" fontId="256" fillId="0" borderId="0">
      <alignment vertical="center"/>
    </xf>
    <xf numFmtId="0" fontId="31" fillId="0" borderId="0">
      <alignment vertical="top"/>
    </xf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>
      <alignment vertical="top"/>
    </xf>
    <xf numFmtId="0" fontId="31" fillId="0" borderId="0">
      <alignment vertical="top"/>
    </xf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256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top"/>
    </xf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108" fillId="0" borderId="0">
      <alignment vertical="center"/>
    </xf>
    <xf numFmtId="0" fontId="108" fillId="0" borderId="0">
      <alignment vertical="center"/>
    </xf>
    <xf numFmtId="0" fontId="108" fillId="0" borderId="0">
      <alignment vertical="center"/>
    </xf>
    <xf numFmtId="0" fontId="108" fillId="0" borderId="0">
      <alignment vertical="center"/>
    </xf>
    <xf numFmtId="0" fontId="108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256" fillId="0" borderId="0"/>
    <xf numFmtId="0" fontId="256" fillId="0" borderId="0"/>
    <xf numFmtId="0" fontId="256" fillId="0" borderId="0"/>
    <xf numFmtId="0" fontId="31" fillId="0" borderId="0"/>
    <xf numFmtId="0" fontId="62" fillId="0" borderId="0"/>
    <xf numFmtId="0" fontId="31" fillId="0" borderId="0"/>
    <xf numFmtId="0" fontId="62" fillId="0" borderId="0"/>
    <xf numFmtId="0" fontId="31" fillId="0" borderId="0"/>
    <xf numFmtId="0" fontId="62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32" fillId="0" borderId="0">
      <alignment vertical="center"/>
    </xf>
    <xf numFmtId="0" fontId="3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0" fontId="256" fillId="0" borderId="0"/>
    <xf numFmtId="0" fontId="31" fillId="0" borderId="0"/>
    <xf numFmtId="0" fontId="6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256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158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31" fillId="0" borderId="0"/>
    <xf numFmtId="0" fontId="256" fillId="0" borderId="0"/>
    <xf numFmtId="0" fontId="256" fillId="0" borderId="0">
      <alignment vertical="center"/>
    </xf>
    <xf numFmtId="0" fontId="62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31" fillId="0" borderId="0"/>
    <xf numFmtId="0" fontId="62" fillId="0" borderId="0"/>
    <xf numFmtId="0" fontId="31" fillId="0" borderId="0"/>
    <xf numFmtId="0" fontId="62" fillId="0" borderId="0"/>
    <xf numFmtId="0" fontId="62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top"/>
    </xf>
    <xf numFmtId="0" fontId="62" fillId="0" borderId="0">
      <alignment vertical="top"/>
    </xf>
    <xf numFmtId="0" fontId="62" fillId="0" borderId="0">
      <alignment vertical="top"/>
    </xf>
    <xf numFmtId="0" fontId="62" fillId="0" borderId="0">
      <alignment vertical="top"/>
    </xf>
    <xf numFmtId="0" fontId="62" fillId="0" borderId="0">
      <alignment vertical="top"/>
    </xf>
    <xf numFmtId="0" fontId="62" fillId="0" borderId="0">
      <alignment vertical="top"/>
    </xf>
    <xf numFmtId="0" fontId="62" fillId="0" borderId="0">
      <alignment vertical="top"/>
    </xf>
    <xf numFmtId="0" fontId="62" fillId="0" borderId="0">
      <alignment vertical="top"/>
    </xf>
    <xf numFmtId="0" fontId="62" fillId="0" borderId="0">
      <alignment vertical="top"/>
    </xf>
    <xf numFmtId="0" fontId="31" fillId="0" borderId="0"/>
    <xf numFmtId="0" fontId="62" fillId="0" borderId="0"/>
    <xf numFmtId="0" fontId="62" fillId="0" borderId="0"/>
    <xf numFmtId="0" fontId="62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31" fillId="0" borderId="0"/>
    <xf numFmtId="0" fontId="62" fillId="0" borderId="0">
      <alignment vertical="center"/>
    </xf>
    <xf numFmtId="0" fontId="62" fillId="0" borderId="0"/>
    <xf numFmtId="0" fontId="31" fillId="0" borderId="0"/>
    <xf numFmtId="0" fontId="62" fillId="0" borderId="0">
      <alignment vertical="center"/>
    </xf>
    <xf numFmtId="0" fontId="62" fillId="0" borderId="0"/>
    <xf numFmtId="0" fontId="139" fillId="0" borderId="0">
      <protection locked="0"/>
    </xf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top"/>
    </xf>
    <xf numFmtId="0" fontId="256" fillId="0" borderId="0">
      <alignment vertical="center"/>
    </xf>
    <xf numFmtId="0" fontId="108" fillId="0" borderId="0">
      <alignment vertical="center"/>
    </xf>
    <xf numFmtId="0" fontId="256" fillId="0" borderId="0"/>
    <xf numFmtId="0" fontId="31" fillId="0" borderId="0"/>
    <xf numFmtId="0" fontId="62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14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256" fillId="0" borderId="0"/>
    <xf numFmtId="0" fontId="256" fillId="0" borderId="0">
      <alignment vertical="center"/>
    </xf>
    <xf numFmtId="0" fontId="31" fillId="0" borderId="0"/>
    <xf numFmtId="0" fontId="256" fillId="0" borderId="0">
      <alignment vertical="center"/>
    </xf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31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31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>
      <alignment vertical="center"/>
    </xf>
    <xf numFmtId="0" fontId="31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62" fillId="0" borderId="0"/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256" fillId="0" borderId="0">
      <alignment vertical="center"/>
    </xf>
    <xf numFmtId="0" fontId="65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4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top"/>
    </xf>
    <xf numFmtId="0" fontId="6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14" fillId="0" borderId="0"/>
    <xf numFmtId="0" fontId="14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14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31" fillId="0" borderId="0"/>
    <xf numFmtId="0" fontId="62" fillId="0" borderId="0"/>
    <xf numFmtId="0" fontId="62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62" fillId="0" borderId="0"/>
    <xf numFmtId="0" fontId="256" fillId="0" borderId="0">
      <alignment vertical="center"/>
    </xf>
    <xf numFmtId="0" fontId="256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256" fillId="0" borderId="0">
      <alignment vertical="center"/>
    </xf>
    <xf numFmtId="0" fontId="62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256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/>
    <xf numFmtId="0" fontId="256" fillId="0" borderId="0"/>
    <xf numFmtId="0" fontId="256" fillId="0" borderId="0"/>
    <xf numFmtId="0" fontId="31" fillId="0" borderId="0"/>
    <xf numFmtId="0" fontId="153" fillId="0" borderId="0"/>
    <xf numFmtId="0" fontId="62" fillId="0" borderId="0"/>
    <xf numFmtId="0" fontId="62" fillId="0" borderId="0"/>
    <xf numFmtId="0" fontId="23" fillId="0" borderId="0">
      <alignment vertical="center"/>
    </xf>
    <xf numFmtId="0" fontId="62" fillId="0" borderId="0"/>
    <xf numFmtId="0" fontId="20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108" fillId="0" borderId="0"/>
    <xf numFmtId="0" fontId="62" fillId="0" borderId="0"/>
    <xf numFmtId="0" fontId="6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153" fillId="0" borderId="0"/>
    <xf numFmtId="0" fontId="62" fillId="0" borderId="0"/>
    <xf numFmtId="0" fontId="62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62" fillId="0" borderId="0">
      <alignment vertical="top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>
      <alignment vertical="top"/>
    </xf>
    <xf numFmtId="0" fontId="256" fillId="0" borderId="0">
      <alignment vertical="center"/>
    </xf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31" fillId="0" borderId="0"/>
    <xf numFmtId="0" fontId="256" fillId="0" borderId="0"/>
    <xf numFmtId="0" fontId="256" fillId="0" borderId="0">
      <alignment vertical="center"/>
    </xf>
    <xf numFmtId="0" fontId="256" fillId="0" borderId="0"/>
    <xf numFmtId="0" fontId="256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25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5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2" fillId="0" borderId="0"/>
    <xf numFmtId="0" fontId="62" fillId="0" borderId="0"/>
    <xf numFmtId="0" fontId="256" fillId="0" borderId="0">
      <alignment vertical="center"/>
    </xf>
    <xf numFmtId="0" fontId="62" fillId="0" borderId="0"/>
    <xf numFmtId="0" fontId="62" fillId="0" borderId="0"/>
    <xf numFmtId="0" fontId="256" fillId="0" borderId="0">
      <alignment vertical="center"/>
    </xf>
    <xf numFmtId="0" fontId="256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149" fillId="0" borderId="0"/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256" fillId="48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14" fillId="17" borderId="67"/>
    <xf numFmtId="0" fontId="14" fillId="17" borderId="67"/>
    <xf numFmtId="0" fontId="14" fillId="17" borderId="67"/>
    <xf numFmtId="0" fontId="14" fillId="17" borderId="67"/>
    <xf numFmtId="0" fontId="14" fillId="17" borderId="67"/>
    <xf numFmtId="0" fontId="14" fillId="17" borderId="67"/>
    <xf numFmtId="0" fontId="14" fillId="17" borderId="67"/>
    <xf numFmtId="0" fontId="14" fillId="17" borderId="67"/>
    <xf numFmtId="0" fontId="14" fillId="17" borderId="67"/>
    <xf numFmtId="0" fontId="14" fillId="17" borderId="67"/>
    <xf numFmtId="0" fontId="14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14" fillId="17" borderId="67"/>
    <xf numFmtId="0" fontId="14" fillId="17" borderId="67"/>
    <xf numFmtId="0" fontId="14" fillId="17" borderId="67"/>
    <xf numFmtId="0" fontId="14" fillId="17" borderId="67"/>
    <xf numFmtId="0" fontId="14" fillId="17" borderId="67"/>
    <xf numFmtId="0" fontId="14" fillId="17" borderId="67"/>
    <xf numFmtId="0" fontId="14" fillId="17" borderId="67"/>
    <xf numFmtId="0" fontId="14" fillId="17" borderId="67"/>
    <xf numFmtId="0" fontId="62" fillId="48" borderId="67"/>
    <xf numFmtId="0" fontId="62" fillId="48" borderId="67"/>
    <xf numFmtId="0" fontId="62" fillId="48" borderId="67"/>
    <xf numFmtId="0" fontId="62" fillId="48" borderId="67"/>
    <xf numFmtId="0" fontId="62" fillId="48" borderId="67"/>
    <xf numFmtId="0" fontId="62" fillId="48" borderId="67"/>
    <xf numFmtId="0" fontId="62" fillId="48" borderId="67"/>
    <xf numFmtId="0" fontId="62" fillId="48" borderId="67"/>
    <xf numFmtId="0" fontId="62" fillId="48" borderId="67"/>
    <xf numFmtId="0" fontId="62" fillId="48" borderId="67"/>
    <xf numFmtId="0" fontId="62" fillId="48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48" borderId="67"/>
    <xf numFmtId="0" fontId="62" fillId="48" borderId="67"/>
    <xf numFmtId="0" fontId="62" fillId="48" borderId="67"/>
    <xf numFmtId="0" fontId="62" fillId="48" borderId="67"/>
    <xf numFmtId="0" fontId="62" fillId="48" borderId="67"/>
    <xf numFmtId="0" fontId="62" fillId="48" borderId="67"/>
    <xf numFmtId="0" fontId="62" fillId="48" borderId="67"/>
    <xf numFmtId="0" fontId="62" fillId="48" borderId="67"/>
    <xf numFmtId="0" fontId="65" fillId="17" borderId="67"/>
    <xf numFmtId="0" fontId="65" fillId="17" borderId="67"/>
    <xf numFmtId="0" fontId="65" fillId="17" borderId="67"/>
    <xf numFmtId="0" fontId="65" fillId="17" borderId="67"/>
    <xf numFmtId="0" fontId="65" fillId="17" borderId="67"/>
    <xf numFmtId="0" fontId="65" fillId="17" borderId="67"/>
    <xf numFmtId="0" fontId="65" fillId="17" borderId="67"/>
    <xf numFmtId="0" fontId="65" fillId="17" borderId="67"/>
    <xf numFmtId="0" fontId="65" fillId="17" borderId="67"/>
    <xf numFmtId="0" fontId="65" fillId="17" borderId="67"/>
    <xf numFmtId="0" fontId="65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/>
    <xf numFmtId="0" fontId="65" fillId="17" borderId="67"/>
    <xf numFmtId="0" fontId="65" fillId="17" borderId="67"/>
    <xf numFmtId="0" fontId="65" fillId="17" borderId="67"/>
    <xf numFmtId="0" fontId="65" fillId="17" borderId="67"/>
    <xf numFmtId="0" fontId="65" fillId="17" borderId="67"/>
    <xf numFmtId="0" fontId="65" fillId="17" borderId="67"/>
    <xf numFmtId="0" fontId="65" fillId="17" borderId="67"/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256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5" fillId="17" borderId="67">
      <alignment vertical="center"/>
    </xf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0" fontId="62" fillId="17" borderId="67"/>
    <xf numFmtId="43" fontId="62" fillId="0" borderId="0"/>
    <xf numFmtId="41" fontId="62" fillId="0" borderId="0"/>
    <xf numFmtId="0" fontId="62" fillId="0" borderId="0"/>
    <xf numFmtId="0" fontId="157" fillId="0" borderId="0">
      <alignment horizontal="left"/>
    </xf>
    <xf numFmtId="0" fontId="218" fillId="0" borderId="0"/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37" borderId="71">
      <alignment vertical="center"/>
    </xf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151" fillId="9" borderId="71"/>
    <xf numFmtId="0" fontId="151" fillId="9" borderId="71"/>
    <xf numFmtId="0" fontId="151" fillId="9" borderId="71"/>
    <xf numFmtId="0" fontId="151" fillId="9" borderId="71"/>
    <xf numFmtId="0" fontId="151" fillId="9" borderId="71"/>
    <xf numFmtId="0" fontId="151" fillId="9" borderId="71"/>
    <xf numFmtId="0" fontId="151" fillId="9" borderId="71"/>
    <xf numFmtId="0" fontId="151" fillId="9" borderId="71"/>
    <xf numFmtId="0" fontId="151" fillId="9" borderId="71"/>
    <xf numFmtId="0" fontId="151" fillId="9" borderId="71"/>
    <xf numFmtId="0" fontId="151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151" fillId="9" borderId="71"/>
    <xf numFmtId="0" fontId="151" fillId="9" borderId="71"/>
    <xf numFmtId="0" fontId="151" fillId="9" borderId="71"/>
    <xf numFmtId="0" fontId="151" fillId="9" borderId="71"/>
    <xf numFmtId="0" fontId="151" fillId="9" borderId="71"/>
    <xf numFmtId="0" fontId="151" fillId="9" borderId="71"/>
    <xf numFmtId="0" fontId="151" fillId="9" borderId="71"/>
    <xf numFmtId="0" fontId="151" fillId="9" borderId="71"/>
    <xf numFmtId="0" fontId="75" fillId="37" borderId="71"/>
    <xf numFmtId="0" fontId="75" fillId="37" borderId="71"/>
    <xf numFmtId="0" fontId="75" fillId="37" borderId="71"/>
    <xf numFmtId="0" fontId="75" fillId="37" borderId="71"/>
    <xf numFmtId="0" fontId="75" fillId="37" borderId="71"/>
    <xf numFmtId="0" fontId="75" fillId="37" borderId="71"/>
    <xf numFmtId="0" fontId="75" fillId="37" borderId="71"/>
    <xf numFmtId="0" fontId="75" fillId="37" borderId="71"/>
    <xf numFmtId="0" fontId="75" fillId="37" borderId="71"/>
    <xf numFmtId="0" fontId="75" fillId="37" borderId="71"/>
    <xf numFmtId="0" fontId="75" fillId="37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37" borderId="71"/>
    <xf numFmtId="0" fontId="75" fillId="37" borderId="71"/>
    <xf numFmtId="0" fontId="75" fillId="37" borderId="71"/>
    <xf numFmtId="0" fontId="75" fillId="37" borderId="71"/>
    <xf numFmtId="0" fontId="75" fillId="37" borderId="71"/>
    <xf numFmtId="0" fontId="75" fillId="37" borderId="71"/>
    <xf numFmtId="0" fontId="75" fillId="37" borderId="71"/>
    <xf numFmtId="0" fontId="75" fillId="37" borderId="71"/>
    <xf numFmtId="0" fontId="136" fillId="9" borderId="71"/>
    <xf numFmtId="0" fontId="136" fillId="9" borderId="71"/>
    <xf numFmtId="0" fontId="136" fillId="9" borderId="71"/>
    <xf numFmtId="0" fontId="136" fillId="9" borderId="71"/>
    <xf numFmtId="0" fontId="136" fillId="9" borderId="71"/>
    <xf numFmtId="0" fontId="136" fillId="9" borderId="71"/>
    <xf numFmtId="0" fontId="136" fillId="9" borderId="71"/>
    <xf numFmtId="0" fontId="136" fillId="9" borderId="71"/>
    <xf numFmtId="0" fontId="136" fillId="9" borderId="71"/>
    <xf numFmtId="0" fontId="136" fillId="9" borderId="71"/>
    <xf numFmtId="0" fontId="136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136" fillId="9" borderId="71"/>
    <xf numFmtId="0" fontId="136" fillId="9" borderId="71"/>
    <xf numFmtId="0" fontId="136" fillId="9" borderId="71"/>
    <xf numFmtId="0" fontId="136" fillId="9" borderId="71"/>
    <xf numFmtId="0" fontId="136" fillId="9" borderId="71"/>
    <xf numFmtId="0" fontId="136" fillId="9" borderId="71"/>
    <xf numFmtId="0" fontId="136" fillId="9" borderId="71"/>
    <xf numFmtId="0" fontId="136" fillId="9" borderId="71"/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8" borderId="71">
      <alignment vertical="center"/>
    </xf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14" fontId="99" fillId="0" borderId="0">
      <alignment horizontal="center" wrapText="1"/>
      <protection locked="0"/>
    </xf>
    <xf numFmtId="0" fontId="88" fillId="0" borderId="0"/>
    <xf numFmtId="185" fontId="65" fillId="0" borderId="0">
      <alignment vertical="center"/>
    </xf>
    <xf numFmtId="185" fontId="62" fillId="0" borderId="0"/>
    <xf numFmtId="185" fontId="62" fillId="0" borderId="0"/>
    <xf numFmtId="185" fontId="62" fillId="0" borderId="0"/>
    <xf numFmtId="185" fontId="62" fillId="0" borderId="0"/>
    <xf numFmtId="185" fontId="62" fillId="0" borderId="0"/>
    <xf numFmtId="185" fontId="62" fillId="0" borderId="0"/>
    <xf numFmtId="185" fontId="62" fillId="0" borderId="0"/>
    <xf numFmtId="204" fontId="62" fillId="0" borderId="0"/>
    <xf numFmtId="204" fontId="62" fillId="0" borderId="0"/>
    <xf numFmtId="204" fontId="62" fillId="0" borderId="0"/>
    <xf numFmtId="204" fontId="62" fillId="0" borderId="0"/>
    <xf numFmtId="204" fontId="62" fillId="0" borderId="0"/>
    <xf numFmtId="204" fontId="62" fillId="0" borderId="0"/>
    <xf numFmtId="204" fontId="62" fillId="0" borderId="0"/>
    <xf numFmtId="204" fontId="62" fillId="0" borderId="0"/>
    <xf numFmtId="10" fontId="62" fillId="0" borderId="0"/>
    <xf numFmtId="10" fontId="62" fillId="0" borderId="0"/>
    <xf numFmtId="10" fontId="62" fillId="0" borderId="0"/>
    <xf numFmtId="10" fontId="62" fillId="0" borderId="0"/>
    <xf numFmtId="10" fontId="62" fillId="0" borderId="0"/>
    <xf numFmtId="10" fontId="62" fillId="0" borderId="0"/>
    <xf numFmtId="10" fontId="62" fillId="0" borderId="0"/>
    <xf numFmtId="10" fontId="62" fillId="0" borderId="0"/>
    <xf numFmtId="10" fontId="62" fillId="0" borderId="0"/>
    <xf numFmtId="9" fontId="256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256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256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256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256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256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256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65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65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5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5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5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5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256" fillId="0" borderId="0"/>
    <xf numFmtId="9" fontId="256" fillId="0" borderId="0"/>
    <xf numFmtId="9" fontId="256" fillId="0" borderId="0"/>
    <xf numFmtId="9" fontId="256" fillId="0" borderId="0"/>
    <xf numFmtId="9" fontId="256" fillId="0" borderId="0"/>
    <xf numFmtId="9" fontId="256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5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5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5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5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5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5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5" fillId="0" borderId="0">
      <alignment vertical="center"/>
    </xf>
    <xf numFmtId="9" fontId="62" fillId="0" borderId="0"/>
    <xf numFmtId="9" fontId="65" fillId="0" borderId="0">
      <alignment vertical="center"/>
    </xf>
    <xf numFmtId="9" fontId="62" fillId="0" borderId="0"/>
    <xf numFmtId="9" fontId="65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5" fillId="0" borderId="0">
      <alignment vertical="center"/>
    </xf>
    <xf numFmtId="9" fontId="62" fillId="0" borderId="0"/>
    <xf numFmtId="9" fontId="65" fillId="0" borderId="0">
      <alignment vertical="center"/>
    </xf>
    <xf numFmtId="9" fontId="62" fillId="0" borderId="0"/>
    <xf numFmtId="9" fontId="156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5" fillId="0" borderId="0">
      <alignment vertical="center"/>
    </xf>
    <xf numFmtId="9" fontId="62" fillId="0" borderId="0"/>
    <xf numFmtId="9" fontId="62" fillId="0" borderId="0"/>
    <xf numFmtId="9" fontId="31" fillId="0" borderId="0"/>
    <xf numFmtId="9" fontId="31" fillId="0" borderId="0"/>
    <xf numFmtId="9" fontId="31" fillId="0" borderId="0"/>
    <xf numFmtId="9" fontId="31" fillId="0" borderId="0"/>
    <xf numFmtId="9" fontId="256" fillId="0" borderId="0">
      <alignment vertical="center"/>
    </xf>
    <xf numFmtId="9" fontId="256" fillId="0" borderId="0">
      <alignment vertical="center"/>
    </xf>
    <xf numFmtId="9" fontId="256" fillId="0" borderId="0">
      <alignment vertical="center"/>
    </xf>
    <xf numFmtId="9" fontId="256" fillId="0" borderId="0">
      <alignment vertical="center"/>
    </xf>
    <xf numFmtId="9" fontId="256" fillId="0" borderId="0">
      <alignment vertical="center"/>
    </xf>
    <xf numFmtId="9" fontId="256" fillId="0" borderId="0">
      <alignment vertical="center"/>
    </xf>
    <xf numFmtId="9" fontId="256" fillId="0" borderId="0">
      <alignment vertical="center"/>
    </xf>
    <xf numFmtId="9" fontId="256" fillId="0" borderId="0">
      <alignment vertical="center"/>
    </xf>
    <xf numFmtId="9" fontId="256" fillId="0" borderId="0">
      <alignment vertical="center"/>
    </xf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2" fillId="0" borderId="0"/>
    <xf numFmtId="9" fontId="65" fillId="0" borderId="0">
      <alignment vertical="center"/>
    </xf>
    <xf numFmtId="9" fontId="62" fillId="0" borderId="0"/>
    <xf numFmtId="9" fontId="62" fillId="0" borderId="0"/>
    <xf numFmtId="9" fontId="256" fillId="0" borderId="0"/>
    <xf numFmtId="9" fontId="62" fillId="0" borderId="0"/>
    <xf numFmtId="9" fontId="86" fillId="0" borderId="0"/>
    <xf numFmtId="9" fontId="65" fillId="0" borderId="0"/>
    <xf numFmtId="9" fontId="65" fillId="0" borderId="0"/>
    <xf numFmtId="9" fontId="65" fillId="0" borderId="0"/>
    <xf numFmtId="9" fontId="65" fillId="0" borderId="0"/>
    <xf numFmtId="9" fontId="65" fillId="0" borderId="0">
      <alignment vertical="center"/>
    </xf>
    <xf numFmtId="9" fontId="65" fillId="0" borderId="0"/>
    <xf numFmtId="9" fontId="65" fillId="0" borderId="0">
      <alignment vertical="center"/>
    </xf>
    <xf numFmtId="9" fontId="65" fillId="0" borderId="0"/>
    <xf numFmtId="9" fontId="65" fillId="0" borderId="0"/>
    <xf numFmtId="9" fontId="256" fillId="0" borderId="0"/>
    <xf numFmtId="9" fontId="198" fillId="0" borderId="92"/>
    <xf numFmtId="0" fontId="123" fillId="0" borderId="0">
      <alignment horizontal="right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210" fontId="62" fillId="0" borderId="0"/>
    <xf numFmtId="210" fontId="62" fillId="0" borderId="0">
      <alignment vertical="center"/>
    </xf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>
      <alignment vertical="center"/>
    </xf>
    <xf numFmtId="0" fontId="62" fillId="0" borderId="0"/>
    <xf numFmtId="0" fontId="62" fillId="0" borderId="0"/>
    <xf numFmtId="0" fontId="62" fillId="0" borderId="0"/>
    <xf numFmtId="0" fontId="62" fillId="0" borderId="0"/>
    <xf numFmtId="203" fontId="62" fillId="0" borderId="0"/>
    <xf numFmtId="203" fontId="62" fillId="0" borderId="0">
      <alignment vertical="center"/>
    </xf>
    <xf numFmtId="203" fontId="62" fillId="0" borderId="0"/>
    <xf numFmtId="203" fontId="62" fillId="0" borderId="0">
      <alignment vertical="center"/>
    </xf>
    <xf numFmtId="203" fontId="62" fillId="0" borderId="0"/>
    <xf numFmtId="203" fontId="62" fillId="0" borderId="0">
      <alignment vertical="center"/>
    </xf>
    <xf numFmtId="203" fontId="62" fillId="0" borderId="0"/>
    <xf numFmtId="203" fontId="62" fillId="0" borderId="0">
      <alignment vertical="center"/>
    </xf>
    <xf numFmtId="203" fontId="62" fillId="0" borderId="0"/>
    <xf numFmtId="203" fontId="62" fillId="0" borderId="0"/>
    <xf numFmtId="203" fontId="62" fillId="0" borderId="0"/>
    <xf numFmtId="203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>
      <alignment vertical="center"/>
    </xf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210" fontId="62" fillId="0" borderId="0"/>
    <xf numFmtId="4" fontId="62" fillId="0" borderId="0">
      <alignment horizontal="right"/>
    </xf>
    <xf numFmtId="0" fontId="198" fillId="0" borderId="0">
      <alignment horizontal="left"/>
    </xf>
    <xf numFmtId="15" fontId="198" fillId="0" borderId="0"/>
    <xf numFmtId="15" fontId="198" fillId="0" borderId="0"/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1" fontId="62" fillId="0" borderId="25">
      <alignment horizontal="center" vertical="center"/>
    </xf>
    <xf numFmtId="214" fontId="74" fillId="0" borderId="0"/>
    <xf numFmtId="214" fontId="74" fillId="0" borderId="0"/>
    <xf numFmtId="0" fontId="80" fillId="23" borderId="0"/>
    <xf numFmtId="0" fontId="62" fillId="0" borderId="74"/>
    <xf numFmtId="0" fontId="62" fillId="0" borderId="74"/>
    <xf numFmtId="0" fontId="62" fillId="0" borderId="74"/>
    <xf numFmtId="0" fontId="62" fillId="0" borderId="74"/>
    <xf numFmtId="0" fontId="62" fillId="0" borderId="74"/>
    <xf numFmtId="0" fontId="62" fillId="0" borderId="74"/>
    <xf numFmtId="0" fontId="62" fillId="0" borderId="74"/>
    <xf numFmtId="0" fontId="62" fillId="0" borderId="74"/>
    <xf numFmtId="0" fontId="62" fillId="0" borderId="74"/>
    <xf numFmtId="0" fontId="62" fillId="0" borderId="74"/>
    <xf numFmtId="0" fontId="62" fillId="0" borderId="74"/>
    <xf numFmtId="0" fontId="62" fillId="0" borderId="74"/>
    <xf numFmtId="0" fontId="62" fillId="0" borderId="74"/>
    <xf numFmtId="0" fontId="62" fillId="0" borderId="74"/>
    <xf numFmtId="0" fontId="62" fillId="0" borderId="74"/>
    <xf numFmtId="0" fontId="62" fillId="0" borderId="74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75" fillId="9" borderId="71"/>
    <xf numFmtId="0" fontId="62" fillId="0" borderId="0"/>
    <xf numFmtId="0" fontId="199" fillId="0" borderId="4">
      <alignment horizontal="center" vertical="center"/>
      <protection locked="0"/>
    </xf>
    <xf numFmtId="0" fontId="199" fillId="0" borderId="4">
      <alignment horizontal="center" vertical="center"/>
      <protection locked="0"/>
    </xf>
    <xf numFmtId="0" fontId="199" fillId="0" borderId="4">
      <alignment horizontal="center" vertical="center"/>
      <protection locked="0"/>
    </xf>
    <xf numFmtId="0" fontId="199" fillId="0" borderId="4">
      <alignment horizontal="center" vertical="center"/>
      <protection locked="0"/>
    </xf>
    <xf numFmtId="0" fontId="199" fillId="0" borderId="4">
      <alignment horizontal="center" vertical="center"/>
      <protection locked="0"/>
    </xf>
    <xf numFmtId="0" fontId="199" fillId="0" borderId="4">
      <alignment horizontal="center" vertical="center"/>
      <protection locked="0"/>
    </xf>
    <xf numFmtId="0" fontId="199" fillId="0" borderId="4">
      <alignment horizontal="center" vertical="center"/>
      <protection locked="0"/>
    </xf>
    <xf numFmtId="0" fontId="199" fillId="0" borderId="4">
      <alignment horizontal="center" vertical="center"/>
      <protection locked="0"/>
    </xf>
    <xf numFmtId="0" fontId="199" fillId="0" borderId="4">
      <alignment horizontal="center" vertical="center"/>
      <protection locked="0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5" fillId="0" borderId="0">
      <alignment vertical="top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5" fillId="0" borderId="0">
      <alignment vertical="top"/>
    </xf>
    <xf numFmtId="41" fontId="74" fillId="0" borderId="0"/>
    <xf numFmtId="214" fontId="74" fillId="0" borderId="0"/>
    <xf numFmtId="41" fontId="74" fillId="0" borderId="0"/>
    <xf numFmtId="218" fontId="74" fillId="0" borderId="0"/>
    <xf numFmtId="174" fontId="74" fillId="0" borderId="0"/>
    <xf numFmtId="202" fontId="74" fillId="0" borderId="0"/>
    <xf numFmtId="174" fontId="74" fillId="0" borderId="0"/>
    <xf numFmtId="174" fontId="74" fillId="0" borderId="0"/>
    <xf numFmtId="174" fontId="74" fillId="0" borderId="0"/>
    <xf numFmtId="174" fontId="74" fillId="0" borderId="0"/>
    <xf numFmtId="214" fontId="74" fillId="0" borderId="0"/>
    <xf numFmtId="180" fontId="74" fillId="0" borderId="0"/>
    <xf numFmtId="202" fontId="74" fillId="0" borderId="0"/>
    <xf numFmtId="174" fontId="74" fillId="0" borderId="0"/>
    <xf numFmtId="202" fontId="74" fillId="0" borderId="0"/>
    <xf numFmtId="202" fontId="74" fillId="0" borderId="0"/>
    <xf numFmtId="174" fontId="74" fillId="0" borderId="0"/>
    <xf numFmtId="202" fontId="74" fillId="0" borderId="0"/>
    <xf numFmtId="174" fontId="74" fillId="0" borderId="0"/>
    <xf numFmtId="188" fontId="74" fillId="0" borderId="0"/>
    <xf numFmtId="41" fontId="74" fillId="0" borderId="0"/>
    <xf numFmtId="164" fontId="74" fillId="0" borderId="0"/>
    <xf numFmtId="214" fontId="74" fillId="0" borderId="0"/>
    <xf numFmtId="41" fontId="74" fillId="0" borderId="0"/>
    <xf numFmtId="214" fontId="74" fillId="0" borderId="0"/>
    <xf numFmtId="214" fontId="74" fillId="0" borderId="0"/>
    <xf numFmtId="214" fontId="74" fillId="0" borderId="0"/>
    <xf numFmtId="164" fontId="74" fillId="0" borderId="0"/>
    <xf numFmtId="202" fontId="74" fillId="0" borderId="0"/>
    <xf numFmtId="174" fontId="74" fillId="0" borderId="0"/>
    <xf numFmtId="202" fontId="74" fillId="0" borderId="0"/>
    <xf numFmtId="186" fontId="62" fillId="0" borderId="0"/>
    <xf numFmtId="202" fontId="74" fillId="0" borderId="0"/>
    <xf numFmtId="164" fontId="74" fillId="0" borderId="0"/>
    <xf numFmtId="174" fontId="79" fillId="0" borderId="0"/>
    <xf numFmtId="41" fontId="74" fillId="0" borderId="0"/>
    <xf numFmtId="214" fontId="74" fillId="0" borderId="0"/>
    <xf numFmtId="41" fontId="74" fillId="0" borderId="0"/>
    <xf numFmtId="218" fontId="74" fillId="0" borderId="0"/>
    <xf numFmtId="174" fontId="74" fillId="0" borderId="0"/>
    <xf numFmtId="202" fontId="74" fillId="0" borderId="0"/>
    <xf numFmtId="174" fontId="74" fillId="0" borderId="0"/>
    <xf numFmtId="174" fontId="74" fillId="0" borderId="0"/>
    <xf numFmtId="174" fontId="74" fillId="0" borderId="0"/>
    <xf numFmtId="174" fontId="74" fillId="0" borderId="0"/>
    <xf numFmtId="174" fontId="74" fillId="0" borderId="0"/>
    <xf numFmtId="180" fontId="74" fillId="0" borderId="0"/>
    <xf numFmtId="202" fontId="74" fillId="0" borderId="0"/>
    <xf numFmtId="174" fontId="74" fillId="0" borderId="0"/>
    <xf numFmtId="202" fontId="74" fillId="0" borderId="0"/>
    <xf numFmtId="202" fontId="74" fillId="0" borderId="0"/>
    <xf numFmtId="174" fontId="74" fillId="0" borderId="0"/>
    <xf numFmtId="202" fontId="74" fillId="0" borderId="0"/>
    <xf numFmtId="174" fontId="74" fillId="0" borderId="0"/>
    <xf numFmtId="202" fontId="74" fillId="0" borderId="0"/>
    <xf numFmtId="188" fontId="74" fillId="0" borderId="0"/>
    <xf numFmtId="41" fontId="74" fillId="0" borderId="0"/>
    <xf numFmtId="214" fontId="74" fillId="0" borderId="0"/>
    <xf numFmtId="41" fontId="74" fillId="0" borderId="0"/>
    <xf numFmtId="214" fontId="74" fillId="0" borderId="0"/>
    <xf numFmtId="214" fontId="74" fillId="0" borderId="0"/>
    <xf numFmtId="168" fontId="74" fillId="0" borderId="0"/>
    <xf numFmtId="183" fontId="62" fillId="0" borderId="0"/>
    <xf numFmtId="200" fontId="74" fillId="0" borderId="0"/>
    <xf numFmtId="220" fontId="79" fillId="0" borderId="0"/>
    <xf numFmtId="186" fontId="62" fillId="0" borderId="0"/>
    <xf numFmtId="179" fontId="74" fillId="0" borderId="0"/>
    <xf numFmtId="179" fontId="74" fillId="0" borderId="0"/>
    <xf numFmtId="42" fontId="74" fillId="0" borderId="0"/>
    <xf numFmtId="42" fontId="74" fillId="0" borderId="0"/>
    <xf numFmtId="220" fontId="74" fillId="0" borderId="0"/>
    <xf numFmtId="220" fontId="79" fillId="0" borderId="0"/>
    <xf numFmtId="213" fontId="74" fillId="0" borderId="0"/>
    <xf numFmtId="220" fontId="79" fillId="0" borderId="0"/>
    <xf numFmtId="213" fontId="74" fillId="0" borderId="0"/>
    <xf numFmtId="213" fontId="74" fillId="0" borderId="0"/>
    <xf numFmtId="164" fontId="74" fillId="0" borderId="0"/>
    <xf numFmtId="213" fontId="74" fillId="0" borderId="0"/>
    <xf numFmtId="213" fontId="74" fillId="0" borderId="0"/>
    <xf numFmtId="220" fontId="74" fillId="0" borderId="0"/>
    <xf numFmtId="208" fontId="74" fillId="0" borderId="0"/>
    <xf numFmtId="174" fontId="79" fillId="0" borderId="0"/>
    <xf numFmtId="0" fontId="196" fillId="0" borderId="0"/>
    <xf numFmtId="0" fontId="99" fillId="69" borderId="85">
      <alignment vertical="center"/>
    </xf>
    <xf numFmtId="0" fontId="99" fillId="69" borderId="85">
      <alignment vertical="center"/>
    </xf>
    <xf numFmtId="0" fontId="99" fillId="69" borderId="85">
      <alignment vertical="center"/>
    </xf>
    <xf numFmtId="0" fontId="99" fillId="69" borderId="85">
      <alignment vertical="center"/>
    </xf>
    <xf numFmtId="0" fontId="99" fillId="69" borderId="85">
      <alignment vertical="center"/>
    </xf>
    <xf numFmtId="0" fontId="180" fillId="0" borderId="0"/>
    <xf numFmtId="0" fontId="62" fillId="0" borderId="80"/>
    <xf numFmtId="0" fontId="62" fillId="0" borderId="80"/>
    <xf numFmtId="0" fontId="62" fillId="0" borderId="80"/>
    <xf numFmtId="0" fontId="62" fillId="0" borderId="80"/>
    <xf numFmtId="0" fontId="62" fillId="0" borderId="80"/>
    <xf numFmtId="0" fontId="62" fillId="0" borderId="80"/>
    <xf numFmtId="0" fontId="62" fillId="0" borderId="80"/>
    <xf numFmtId="0" fontId="62" fillId="0" borderId="80"/>
    <xf numFmtId="193" fontId="74" fillId="0" borderId="10">
      <alignment horizontal="right" vertical="center"/>
    </xf>
    <xf numFmtId="193" fontId="74" fillId="0" borderId="10">
      <alignment horizontal="right" vertical="center"/>
    </xf>
    <xf numFmtId="193" fontId="74" fillId="0" borderId="10">
      <alignment horizontal="right" vertical="center"/>
    </xf>
    <xf numFmtId="193" fontId="74" fillId="0" borderId="10">
      <alignment horizontal="right" vertical="center"/>
    </xf>
    <xf numFmtId="193" fontId="74" fillId="0" borderId="10">
      <alignment horizontal="right" vertical="center"/>
    </xf>
    <xf numFmtId="193" fontId="74" fillId="0" borderId="10">
      <alignment horizontal="right" vertical="center"/>
    </xf>
    <xf numFmtId="209" fontId="62" fillId="0" borderId="10">
      <alignment horizontal="right" vertical="center"/>
    </xf>
    <xf numFmtId="209" fontId="62" fillId="0" borderId="10">
      <alignment horizontal="right" vertical="center"/>
    </xf>
    <xf numFmtId="209" fontId="62" fillId="0" borderId="10">
      <alignment horizontal="right" vertical="center"/>
    </xf>
    <xf numFmtId="209" fontId="62" fillId="0" borderId="10">
      <alignment horizontal="right" vertical="center"/>
    </xf>
    <xf numFmtId="209" fontId="62" fillId="0" borderId="10">
      <alignment horizontal="right" vertical="center"/>
    </xf>
    <xf numFmtId="209" fontId="62" fillId="0" borderId="10">
      <alignment horizontal="right" vertical="center"/>
    </xf>
    <xf numFmtId="184" fontId="149" fillId="0" borderId="10">
      <alignment horizontal="right" vertical="center"/>
    </xf>
    <xf numFmtId="184" fontId="149" fillId="0" borderId="10">
      <alignment horizontal="right" vertical="center"/>
    </xf>
    <xf numFmtId="184" fontId="149" fillId="0" borderId="10">
      <alignment horizontal="right" vertical="center"/>
    </xf>
    <xf numFmtId="184" fontId="149" fillId="0" borderId="10">
      <alignment horizontal="right" vertical="center"/>
    </xf>
    <xf numFmtId="184" fontId="149" fillId="0" borderId="10">
      <alignment horizontal="right" vertical="center"/>
    </xf>
    <xf numFmtId="184" fontId="149" fillId="0" borderId="10">
      <alignment horizontal="right" vertical="center"/>
    </xf>
    <xf numFmtId="184" fontId="149" fillId="0" borderId="10">
      <alignment horizontal="right" vertical="center"/>
    </xf>
    <xf numFmtId="184" fontId="149" fillId="0" borderId="10">
      <alignment horizontal="right" vertical="center"/>
    </xf>
    <xf numFmtId="184" fontId="149" fillId="0" borderId="10">
      <alignment horizontal="right" vertical="center"/>
    </xf>
    <xf numFmtId="184" fontId="149" fillId="0" borderId="10">
      <alignment horizontal="right" vertical="center"/>
    </xf>
    <xf numFmtId="184" fontId="149" fillId="0" borderId="10">
      <alignment horizontal="right" vertical="center"/>
    </xf>
    <xf numFmtId="184" fontId="149" fillId="0" borderId="10">
      <alignment horizontal="right" vertical="center"/>
    </xf>
    <xf numFmtId="238" fontId="62" fillId="0" borderId="10">
      <alignment horizontal="right" vertical="center"/>
    </xf>
    <xf numFmtId="238" fontId="62" fillId="0" borderId="10">
      <alignment horizontal="right" vertical="center"/>
    </xf>
    <xf numFmtId="238" fontId="62" fillId="0" borderId="10">
      <alignment horizontal="right" vertical="center"/>
    </xf>
    <xf numFmtId="238" fontId="62" fillId="0" borderId="10">
      <alignment horizontal="right" vertical="center"/>
    </xf>
    <xf numFmtId="238" fontId="62" fillId="0" borderId="10">
      <alignment horizontal="right" vertical="center"/>
    </xf>
    <xf numFmtId="238" fontId="62" fillId="0" borderId="10">
      <alignment horizontal="right" vertical="center"/>
    </xf>
    <xf numFmtId="181" fontId="146" fillId="0" borderId="10">
      <alignment horizontal="right" vertical="center"/>
    </xf>
    <xf numFmtId="181" fontId="146" fillId="0" borderId="10">
      <alignment horizontal="right" vertical="center"/>
    </xf>
    <xf numFmtId="181" fontId="146" fillId="0" borderId="10">
      <alignment horizontal="right" vertical="center"/>
    </xf>
    <xf numFmtId="181" fontId="146" fillId="0" borderId="10">
      <alignment horizontal="right" vertical="center"/>
    </xf>
    <xf numFmtId="181" fontId="146" fillId="0" borderId="10">
      <alignment horizontal="right" vertical="center"/>
    </xf>
    <xf numFmtId="181" fontId="146" fillId="0" borderId="10">
      <alignment horizontal="right"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3" fontId="62" fillId="0" borderId="4">
      <alignment vertical="center"/>
    </xf>
    <xf numFmtId="49" fontId="65" fillId="0" borderId="0"/>
    <xf numFmtId="49" fontId="65" fillId="0" borderId="0"/>
    <xf numFmtId="49" fontId="65" fillId="0" borderId="0"/>
    <xf numFmtId="49" fontId="65" fillId="0" borderId="0"/>
    <xf numFmtId="49" fontId="65" fillId="0" borderId="0"/>
    <xf numFmtId="49" fontId="65" fillId="0" borderId="0"/>
    <xf numFmtId="49" fontId="65" fillId="0" borderId="0"/>
    <xf numFmtId="49" fontId="65" fillId="0" borderId="0"/>
    <xf numFmtId="49" fontId="65" fillId="0" borderId="0"/>
    <xf numFmtId="199" fontId="62" fillId="0" borderId="0">
      <alignment vertical="center"/>
    </xf>
    <xf numFmtId="199" fontId="62" fillId="0" borderId="0"/>
    <xf numFmtId="199" fontId="62" fillId="0" borderId="0"/>
    <xf numFmtId="199" fontId="62" fillId="0" borderId="0"/>
    <xf numFmtId="199" fontId="62" fillId="0" borderId="0"/>
    <xf numFmtId="199" fontId="62" fillId="0" borderId="0"/>
    <xf numFmtId="199" fontId="62" fillId="0" borderId="0"/>
    <xf numFmtId="199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120" fillId="0" borderId="0"/>
    <xf numFmtId="251" fontId="234" fillId="0" borderId="10">
      <alignment horizontal="center"/>
    </xf>
    <xf numFmtId="251" fontId="234" fillId="0" borderId="10">
      <alignment horizontal="center"/>
    </xf>
    <xf numFmtId="251" fontId="234" fillId="0" borderId="10">
      <alignment horizontal="center"/>
    </xf>
    <xf numFmtId="251" fontId="234" fillId="0" borderId="10">
      <alignment horizontal="center"/>
    </xf>
    <xf numFmtId="251" fontId="234" fillId="0" borderId="10">
      <alignment horizontal="center"/>
    </xf>
    <xf numFmtId="251" fontId="234" fillId="0" borderId="10">
      <alignment horizontal="center"/>
    </xf>
    <xf numFmtId="230" fontId="190" fillId="0" borderId="34">
      <alignment horizontal="right"/>
    </xf>
    <xf numFmtId="230" fontId="190" fillId="0" borderId="34">
      <alignment horizontal="right"/>
    </xf>
    <xf numFmtId="0" fontId="227" fillId="0" borderId="0">
      <alignment horizontal="left" vertical="top"/>
    </xf>
    <xf numFmtId="40" fontId="62" fillId="0" borderId="0"/>
    <xf numFmtId="40" fontId="62" fillId="0" borderId="0"/>
    <xf numFmtId="40" fontId="62" fillId="0" borderId="0"/>
    <xf numFmtId="40" fontId="62" fillId="0" borderId="0"/>
    <xf numFmtId="40" fontId="62" fillId="0" borderId="0"/>
    <xf numFmtId="40" fontId="62" fillId="0" borderId="0"/>
    <xf numFmtId="40" fontId="62" fillId="0" borderId="0"/>
    <xf numFmtId="40" fontId="62" fillId="0" borderId="0"/>
    <xf numFmtId="0" fontId="126" fillId="0" borderId="0">
      <alignment vertical="center"/>
    </xf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>
      <alignment vertical="center"/>
    </xf>
    <xf numFmtId="0" fontId="126" fillId="0" borderId="0"/>
    <xf numFmtId="0" fontId="126" fillId="0" borderId="0"/>
    <xf numFmtId="0" fontId="126" fillId="0" borderId="0"/>
    <xf numFmtId="0" fontId="235" fillId="0" borderId="0">
      <alignment vertical="center"/>
    </xf>
    <xf numFmtId="0" fontId="126" fillId="0" borderId="0"/>
    <xf numFmtId="0" fontId="126" fillId="0" borderId="0"/>
    <xf numFmtId="0" fontId="126" fillId="0" borderId="0"/>
    <xf numFmtId="0" fontId="217" fillId="0" borderId="0">
      <alignment vertical="center"/>
    </xf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2" fillId="0" borderId="76"/>
    <xf numFmtId="0" fontId="101" fillId="0" borderId="73"/>
    <xf numFmtId="0" fontId="130" fillId="0" borderId="77"/>
    <xf numFmtId="0" fontId="130" fillId="0" borderId="0"/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>
      <alignment vertical="center"/>
    </xf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25" fillId="0" borderId="70"/>
    <xf numFmtId="0" fontId="25" fillId="0" borderId="70"/>
    <xf numFmtId="0" fontId="25" fillId="0" borderId="70"/>
    <xf numFmtId="0" fontId="25" fillId="0" borderId="70"/>
    <xf numFmtId="0" fontId="25" fillId="0" borderId="70"/>
    <xf numFmtId="0" fontId="25" fillId="0" borderId="70"/>
    <xf numFmtId="0" fontId="25" fillId="0" borderId="70"/>
    <xf numFmtId="0" fontId="25" fillId="0" borderId="70"/>
    <xf numFmtId="0" fontId="25" fillId="0" borderId="70"/>
    <xf numFmtId="0" fontId="25" fillId="0" borderId="70"/>
    <xf numFmtId="0" fontId="25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25" fillId="0" borderId="70"/>
    <xf numFmtId="0" fontId="25" fillId="0" borderId="70"/>
    <xf numFmtId="0" fontId="25" fillId="0" borderId="70"/>
    <xf numFmtId="0" fontId="25" fillId="0" borderId="70"/>
    <xf numFmtId="0" fontId="25" fillId="0" borderId="70"/>
    <xf numFmtId="0" fontId="25" fillId="0" borderId="70"/>
    <xf numFmtId="0" fontId="25" fillId="0" borderId="70"/>
    <xf numFmtId="0" fontId="25" fillId="0" borderId="70"/>
    <xf numFmtId="4" fontId="62" fillId="0" borderId="93">
      <alignment vertical="center"/>
    </xf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236" fillId="0" borderId="70"/>
    <xf numFmtId="0" fontId="236" fillId="0" borderId="70"/>
    <xf numFmtId="0" fontId="236" fillId="0" borderId="70"/>
    <xf numFmtId="0" fontId="236" fillId="0" borderId="70"/>
    <xf numFmtId="0" fontId="236" fillId="0" borderId="70"/>
    <xf numFmtId="0" fontId="236" fillId="0" borderId="70"/>
    <xf numFmtId="0" fontId="236" fillId="0" borderId="70"/>
    <xf numFmtId="0" fontId="236" fillId="0" borderId="70"/>
    <xf numFmtId="0" fontId="236" fillId="0" borderId="70"/>
    <xf numFmtId="0" fontId="236" fillId="0" borderId="70"/>
    <xf numFmtId="0" fontId="236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236" fillId="0" borderId="70"/>
    <xf numFmtId="0" fontId="236" fillId="0" borderId="70"/>
    <xf numFmtId="0" fontId="236" fillId="0" borderId="70"/>
    <xf numFmtId="0" fontId="236" fillId="0" borderId="70"/>
    <xf numFmtId="0" fontId="236" fillId="0" borderId="70"/>
    <xf numFmtId="0" fontId="236" fillId="0" borderId="70"/>
    <xf numFmtId="0" fontId="236" fillId="0" borderId="70"/>
    <xf numFmtId="0" fontId="236" fillId="0" borderId="70"/>
    <xf numFmtId="0" fontId="18" fillId="0" borderId="84">
      <alignment vertical="center"/>
    </xf>
    <xf numFmtId="0" fontId="18" fillId="0" borderId="84">
      <alignment vertical="center"/>
    </xf>
    <xf numFmtId="0" fontId="18" fillId="0" borderId="84">
      <alignment vertical="center"/>
    </xf>
    <xf numFmtId="0" fontId="18" fillId="0" borderId="84">
      <alignment vertical="center"/>
    </xf>
    <xf numFmtId="0" fontId="18" fillId="0" borderId="84">
      <alignment vertical="center"/>
    </xf>
    <xf numFmtId="0" fontId="18" fillId="0" borderId="84">
      <alignment vertical="center"/>
    </xf>
    <xf numFmtId="0" fontId="18" fillId="0" borderId="84">
      <alignment vertical="center"/>
    </xf>
    <xf numFmtId="0" fontId="18" fillId="0" borderId="84">
      <alignment vertical="center"/>
    </xf>
    <xf numFmtId="0" fontId="18" fillId="0" borderId="84">
      <alignment vertical="center"/>
    </xf>
    <xf numFmtId="0" fontId="18" fillId="0" borderId="84">
      <alignment vertical="center"/>
    </xf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84">
      <alignment vertical="center"/>
    </xf>
    <xf numFmtId="0" fontId="18" fillId="0" borderId="84">
      <alignment vertical="center"/>
    </xf>
    <xf numFmtId="0" fontId="18" fillId="0" borderId="84">
      <alignment vertical="center"/>
    </xf>
    <xf numFmtId="0" fontId="18" fillId="0" borderId="84">
      <alignment vertical="center"/>
    </xf>
    <xf numFmtId="0" fontId="18" fillId="0" borderId="84">
      <alignment vertical="center"/>
    </xf>
    <xf numFmtId="0" fontId="18" fillId="0" borderId="84">
      <alignment vertical="center"/>
    </xf>
    <xf numFmtId="0" fontId="18" fillId="0" borderId="84">
      <alignment vertical="center"/>
    </xf>
    <xf numFmtId="0" fontId="18" fillId="0" borderId="84">
      <alignment vertical="center"/>
    </xf>
    <xf numFmtId="0" fontId="18" fillId="0" borderId="78">
      <alignment vertical="center"/>
    </xf>
    <xf numFmtId="0" fontId="18" fillId="0" borderId="78">
      <alignment vertical="center"/>
    </xf>
    <xf numFmtId="0" fontId="18" fillId="0" borderId="78">
      <alignment vertical="center"/>
    </xf>
    <xf numFmtId="0" fontId="18" fillId="0" borderId="78">
      <alignment vertical="center"/>
    </xf>
    <xf numFmtId="0" fontId="18" fillId="0" borderId="78">
      <alignment vertical="center"/>
    </xf>
    <xf numFmtId="0" fontId="18" fillId="0" borderId="78">
      <alignment vertical="center"/>
    </xf>
    <xf numFmtId="0" fontId="18" fillId="0" borderId="78">
      <alignment vertical="center"/>
    </xf>
    <xf numFmtId="0" fontId="18" fillId="0" borderId="78">
      <alignment vertical="center"/>
    </xf>
    <xf numFmtId="0" fontId="18" fillId="0" borderId="78">
      <alignment vertical="center"/>
    </xf>
    <xf numFmtId="0" fontId="18" fillId="0" borderId="78">
      <alignment vertical="center"/>
    </xf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8">
      <alignment vertical="center"/>
    </xf>
    <xf numFmtId="0" fontId="18" fillId="0" borderId="78">
      <alignment vertical="center"/>
    </xf>
    <xf numFmtId="0" fontId="18" fillId="0" borderId="78">
      <alignment vertical="center"/>
    </xf>
    <xf numFmtId="0" fontId="18" fillId="0" borderId="78">
      <alignment vertical="center"/>
    </xf>
    <xf numFmtId="0" fontId="18" fillId="0" borderId="78">
      <alignment vertical="center"/>
    </xf>
    <xf numFmtId="0" fontId="18" fillId="0" borderId="78">
      <alignment vertical="center"/>
    </xf>
    <xf numFmtId="0" fontId="18" fillId="0" borderId="78">
      <alignment vertical="center"/>
    </xf>
    <xf numFmtId="0" fontId="18" fillId="0" borderId="78">
      <alignment vertical="center"/>
    </xf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0" fontId="18" fillId="0" borderId="70"/>
    <xf numFmtId="38" fontId="198" fillId="0" borderId="0"/>
    <xf numFmtId="40" fontId="198" fillId="0" borderId="0"/>
    <xf numFmtId="252" fontId="198" fillId="0" borderId="0"/>
    <xf numFmtId="228" fontId="198" fillId="0" borderId="0"/>
    <xf numFmtId="0" fontId="237" fillId="0" borderId="0"/>
    <xf numFmtId="0" fontId="117" fillId="44" borderId="75"/>
    <xf numFmtId="0" fontId="154" fillId="74" borderId="94"/>
    <xf numFmtId="253" fontId="238" fillId="0" borderId="0"/>
    <xf numFmtId="170" fontId="238" fillId="0" borderId="4"/>
    <xf numFmtId="170" fontId="238" fillId="0" borderId="4"/>
    <xf numFmtId="170" fontId="238" fillId="0" borderId="4"/>
    <xf numFmtId="170" fontId="238" fillId="0" borderId="4"/>
    <xf numFmtId="170" fontId="238" fillId="0" borderId="4"/>
    <xf numFmtId="170" fontId="238" fillId="0" borderId="4"/>
    <xf numFmtId="170" fontId="238" fillId="0" borderId="4"/>
    <xf numFmtId="170" fontId="238" fillId="0" borderId="4"/>
    <xf numFmtId="170" fontId="238" fillId="0" borderId="4"/>
    <xf numFmtId="0" fontId="239" fillId="0" borderId="0"/>
    <xf numFmtId="0" fontId="239" fillId="0" borderId="0"/>
    <xf numFmtId="0" fontId="240" fillId="75" borderId="4">
      <alignment horizontal="left" vertical="center"/>
    </xf>
    <xf numFmtId="0" fontId="240" fillId="75" borderId="4">
      <alignment horizontal="left" vertical="center"/>
    </xf>
    <xf numFmtId="0" fontId="240" fillId="75" borderId="4">
      <alignment horizontal="left" vertical="center"/>
    </xf>
    <xf numFmtId="0" fontId="240" fillId="75" borderId="4">
      <alignment horizontal="left" vertical="center"/>
    </xf>
    <xf numFmtId="0" fontId="240" fillId="75" borderId="4">
      <alignment horizontal="left" vertical="center"/>
    </xf>
    <xf numFmtId="0" fontId="240" fillId="75" borderId="4">
      <alignment horizontal="left" vertical="center"/>
    </xf>
    <xf numFmtId="0" fontId="240" fillId="75" borderId="4">
      <alignment horizontal="left" vertical="center"/>
    </xf>
    <xf numFmtId="0" fontId="240" fillId="75" borderId="4">
      <alignment horizontal="left" vertical="center"/>
    </xf>
    <xf numFmtId="0" fontId="240" fillId="75" borderId="4">
      <alignment horizontal="left" vertical="center"/>
    </xf>
    <xf numFmtId="5" fontId="241" fillId="0" borderId="7">
      <alignment horizontal="left" vertical="top"/>
    </xf>
    <xf numFmtId="5" fontId="241" fillId="0" borderId="7">
      <alignment horizontal="left" vertical="top"/>
    </xf>
    <xf numFmtId="5" fontId="242" fillId="0" borderId="25">
      <alignment horizontal="left" vertical="top"/>
    </xf>
    <xf numFmtId="5" fontId="242" fillId="0" borderId="25">
      <alignment horizontal="left" vertical="top"/>
    </xf>
    <xf numFmtId="5" fontId="242" fillId="0" borderId="25">
      <alignment horizontal="left" vertical="top"/>
    </xf>
    <xf numFmtId="0" fontId="243" fillId="0" borderId="25">
      <alignment horizontal="left" vertical="center"/>
    </xf>
    <xf numFmtId="0" fontId="243" fillId="0" borderId="25">
      <alignment horizontal="left" vertical="center"/>
    </xf>
    <xf numFmtId="0" fontId="243" fillId="0" borderId="25">
      <alignment horizontal="left" vertical="center"/>
    </xf>
    <xf numFmtId="0" fontId="244" fillId="0" borderId="0">
      <alignment horizontal="right"/>
    </xf>
    <xf numFmtId="254" fontId="62" fillId="0" borderId="0"/>
    <xf numFmtId="255" fontId="62" fillId="0" borderId="0"/>
    <xf numFmtId="0" fontId="140" fillId="0" borderId="0">
      <alignment vertical="center"/>
    </xf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245" fillId="0" borderId="0"/>
    <xf numFmtId="0" fontId="140" fillId="0" borderId="0"/>
    <xf numFmtId="0" fontId="140" fillId="0" borderId="0"/>
    <xf numFmtId="0" fontId="140" fillId="0" borderId="0"/>
    <xf numFmtId="0" fontId="140" fillId="0" borderId="0">
      <alignment vertical="center"/>
    </xf>
    <xf numFmtId="0" fontId="140" fillId="0" borderId="0"/>
    <xf numFmtId="0" fontId="140" fillId="0" borderId="0"/>
    <xf numFmtId="0" fontId="140" fillId="0" borderId="0"/>
    <xf numFmtId="0" fontId="246" fillId="0" borderId="0">
      <alignment vertical="center"/>
    </xf>
    <xf numFmtId="0" fontId="140" fillId="0" borderId="0"/>
    <xf numFmtId="0" fontId="140" fillId="0" borderId="0"/>
    <xf numFmtId="0" fontId="140" fillId="0" borderId="0"/>
    <xf numFmtId="0" fontId="246" fillId="0" borderId="0"/>
    <xf numFmtId="0" fontId="140" fillId="0" borderId="0">
      <alignment vertical="center"/>
    </xf>
    <xf numFmtId="0" fontId="140" fillId="0" borderId="0"/>
    <xf numFmtId="0" fontId="140" fillId="0" borderId="0"/>
    <xf numFmtId="0" fontId="140" fillId="0" borderId="0"/>
    <xf numFmtId="0" fontId="140" fillId="0" borderId="0">
      <alignment vertical="center"/>
    </xf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209" fillId="0" borderId="95"/>
    <xf numFmtId="219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171" fontId="62" fillId="0" borderId="0"/>
    <xf numFmtId="9" fontId="247" fillId="0" borderId="0"/>
    <xf numFmtId="164" fontId="248" fillId="0" borderId="0"/>
    <xf numFmtId="221" fontId="248" fillId="0" borderId="0"/>
    <xf numFmtId="201" fontId="204" fillId="0" borderId="0"/>
    <xf numFmtId="211" fontId="248" fillId="0" borderId="0"/>
    <xf numFmtId="0" fontId="248" fillId="0" borderId="0"/>
    <xf numFmtId="0" fontId="90" fillId="0" borderId="0">
      <alignment vertical="top"/>
      <protection locked="0"/>
    </xf>
    <xf numFmtId="0" fontId="213" fillId="0" borderId="0">
      <alignment vertical="top"/>
      <protection locked="0"/>
    </xf>
    <xf numFmtId="0" fontId="109" fillId="0" borderId="0">
      <alignment vertical="top"/>
      <protection locked="0"/>
    </xf>
    <xf numFmtId="214" fontId="249" fillId="0" borderId="0"/>
    <xf numFmtId="169" fontId="249" fillId="0" borderId="0"/>
    <xf numFmtId="42" fontId="172" fillId="0" borderId="0"/>
    <xf numFmtId="44" fontId="172" fillId="0" borderId="0"/>
    <xf numFmtId="9" fontId="62" fillId="0" borderId="0"/>
    <xf numFmtId="0" fontId="62" fillId="0" borderId="0"/>
    <xf numFmtId="6" fontId="62" fillId="0" borderId="0"/>
    <xf numFmtId="8" fontId="62" fillId="0" borderId="0"/>
    <xf numFmtId="5" fontId="62" fillId="0" borderId="0"/>
    <xf numFmtId="7" fontId="62" fillId="0" borderId="0"/>
    <xf numFmtId="0" fontId="62" fillId="0" borderId="0"/>
    <xf numFmtId="0" fontId="250" fillId="0" borderId="0"/>
    <xf numFmtId="0" fontId="250" fillId="0" borderId="0"/>
    <xf numFmtId="0" fontId="108" fillId="0" borderId="0">
      <alignment vertical="center"/>
    </xf>
    <xf numFmtId="40" fontId="62" fillId="0" borderId="0"/>
    <xf numFmtId="38" fontId="62" fillId="0" borderId="0"/>
    <xf numFmtId="0" fontId="62" fillId="0" borderId="0"/>
    <xf numFmtId="0" fontId="62" fillId="0" borderId="0"/>
    <xf numFmtId="9" fontId="251" fillId="0" borderId="0"/>
    <xf numFmtId="0" fontId="62" fillId="0" borderId="0"/>
    <xf numFmtId="0" fontId="251" fillId="0" borderId="0"/>
    <xf numFmtId="0" fontId="251" fillId="0" borderId="0"/>
    <xf numFmtId="0" fontId="62" fillId="0" borderId="0"/>
    <xf numFmtId="206" fontId="65" fillId="0" borderId="0">
      <alignment vertical="center"/>
    </xf>
    <xf numFmtId="0" fontId="62" fillId="0" borderId="0"/>
    <xf numFmtId="0" fontId="62" fillId="0" borderId="0">
      <alignment vertical="top"/>
      <protection locked="0"/>
    </xf>
    <xf numFmtId="0" fontId="62" fillId="0" borderId="0">
      <alignment vertical="top"/>
      <protection locked="0"/>
    </xf>
    <xf numFmtId="0" fontId="62" fillId="0" borderId="0">
      <alignment vertical="top"/>
      <protection locked="0"/>
    </xf>
    <xf numFmtId="0" fontId="62" fillId="0" borderId="0">
      <alignment vertical="top"/>
      <protection locked="0"/>
    </xf>
    <xf numFmtId="0" fontId="62" fillId="0" borderId="0">
      <alignment vertical="top"/>
      <protection locked="0"/>
    </xf>
    <xf numFmtId="0" fontId="62" fillId="0" borderId="0">
      <alignment vertical="top"/>
      <protection locked="0"/>
    </xf>
    <xf numFmtId="0" fontId="62" fillId="0" borderId="0">
      <alignment vertical="top"/>
      <protection locked="0"/>
    </xf>
    <xf numFmtId="0" fontId="62" fillId="0" borderId="0">
      <alignment vertical="top"/>
      <protection locked="0"/>
    </xf>
    <xf numFmtId="0" fontId="147" fillId="0" borderId="0"/>
    <xf numFmtId="214" fontId="161" fillId="0" borderId="0"/>
    <xf numFmtId="169" fontId="161" fillId="0" borderId="0"/>
    <xf numFmtId="0" fontId="252" fillId="0" borderId="0"/>
    <xf numFmtId="221" fontId="160" fillId="0" borderId="0"/>
    <xf numFmtId="38" fontId="253" fillId="0" borderId="0">
      <alignment vertical="center"/>
    </xf>
    <xf numFmtId="164" fontId="160" fillId="0" borderId="0"/>
    <xf numFmtId="169" fontId="62" fillId="0" borderId="0"/>
    <xf numFmtId="214" fontId="62" fillId="0" borderId="0"/>
    <xf numFmtId="0" fontId="98" fillId="0" borderId="0"/>
    <xf numFmtId="0" fontId="62" fillId="0" borderId="0"/>
    <xf numFmtId="0" fontId="253" fillId="0" borderId="0">
      <alignment vertical="center"/>
    </xf>
    <xf numFmtId="0" fontId="160" fillId="0" borderId="0"/>
    <xf numFmtId="0" fontId="62" fillId="0" borderId="0"/>
    <xf numFmtId="0" fontId="62" fillId="0" borderId="0"/>
    <xf numFmtId="256" fontId="62" fillId="0" borderId="0"/>
    <xf numFmtId="257" fontId="62" fillId="0" borderId="0"/>
    <xf numFmtId="0" fontId="96" fillId="0" borderId="0">
      <alignment vertical="top"/>
      <protection locked="0"/>
    </xf>
    <xf numFmtId="0" fontId="254" fillId="0" borderId="0">
      <alignment vertical="top"/>
      <protection locked="0"/>
    </xf>
    <xf numFmtId="0" fontId="104" fillId="0" borderId="0">
      <alignment vertical="top"/>
      <protection locked="0"/>
    </xf>
    <xf numFmtId="0" fontId="255" fillId="0" borderId="0">
      <alignment vertical="top"/>
      <protection locked="0"/>
    </xf>
    <xf numFmtId="258" fontId="161" fillId="0" borderId="0"/>
    <xf numFmtId="231" fontId="192" fillId="0" borderId="0"/>
    <xf numFmtId="259" fontId="161" fillId="0" borderId="0"/>
    <xf numFmtId="44" fontId="160" fillId="0" borderId="0"/>
    <xf numFmtId="42" fontId="160" fillId="0" borderId="0"/>
  </cellStyleXfs>
  <cellXfs count="33681">
    <xf numFmtId="0" applyNumberFormat="1" fontId="0" applyFont="1" fillId="0" applyFill="1" borderId="0" applyBorder="1" xfId="0" applyProtection="1"/>
    <xf numFmtId="0" applyNumberFormat="1" fontId="1" applyFont="1" fillId="2" applyFill="1" borderId="1" applyBorder="1" xfId="1183" applyProtection="1" applyAlignment="1">
      <alignment horizontal="center" vertical="center" wrapText="1"/>
      <protection hidden="1"/>
    </xf>
    <xf numFmtId="0" applyNumberFormat="1" fontId="1" applyFont="1" fillId="2" applyFill="1" borderId="2" applyBorder="1" xfId="1183" applyProtection="1" applyAlignment="1">
      <alignment horizontal="center" vertical="center" wrapText="1"/>
      <protection hidden="1"/>
    </xf>
    <xf numFmtId="172" applyNumberFormat="1" fontId="1" applyFont="1" fillId="2" applyFill="1" borderId="2" applyBorder="1" xfId="7145" applyProtection="1" applyAlignment="1">
      <alignment horizontal="center" vertical="center" wrapText="1"/>
      <protection hidden="1"/>
    </xf>
    <xf numFmtId="172" applyNumberFormat="1" fontId="2" applyFont="1" fillId="2" applyFill="1" borderId="3" applyBorder="1" xfId="7145" applyProtection="1" applyAlignment="1">
      <alignment horizontal="center" vertical="center" wrapText="1"/>
      <protection hidden="1"/>
    </xf>
    <xf numFmtId="0" applyNumberFormat="1" fontId="1" applyFont="1" fillId="2" applyFill="1" borderId="2" applyBorder="1" xfId="2256" applyProtection="1" applyAlignment="1">
      <alignment horizontal="center" vertical="center" wrapText="1"/>
    </xf>
    <xf numFmtId="0" applyNumberFormat="1" fontId="1" applyFont="1" fillId="3" applyFill="1" borderId="2" applyBorder="1" xfId="1145" applyProtection="1" applyAlignment="1">
      <alignment horizontal="center" vertical="center" wrapText="1"/>
      <protection hidden="1"/>
    </xf>
    <xf numFmtId="0" applyNumberFormat="1" fontId="3" applyFont="1" fillId="0" applyFill="1" borderId="4" applyBorder="1" xfId="952" applyProtection="1" applyAlignment="1">
      <alignment horizontal="center" vertical="center"/>
    </xf>
    <xf numFmtId="0" applyNumberFormat="1" fontId="3" applyFont="1" fillId="0" applyFill="1" borderId="4" applyBorder="1" xfId="2284" applyProtection="1" applyAlignment="1">
      <alignment horizontal="center" vertical="center"/>
    </xf>
    <xf numFmtId="172" applyNumberFormat="1" fontId="3" applyFont="1" fillId="0" applyFill="1" borderId="4" applyBorder="1" xfId="7145" applyProtection="1" applyAlignment="1">
      <alignment vertical="center"/>
    </xf>
    <xf numFmtId="172" applyNumberFormat="1" fontId="3" applyFont="1" fillId="0" applyFill="1" borderId="4" applyBorder="1" xfId="20110" applyProtection="1" applyAlignment="1">
      <alignment vertical="center"/>
    </xf>
    <xf numFmtId="0" applyNumberFormat="1" fontId="4" applyFont="1" fillId="0" applyFill="1" borderId="5" applyBorder="1" xfId="952" applyProtection="1" applyAlignment="1">
      <alignment horizontal="center" vertical="center"/>
    </xf>
    <xf numFmtId="172" applyNumberFormat="1" fontId="5" applyFont="1" fillId="0" applyFill="1" borderId="4" applyBorder="1" xfId="7145" applyProtection="1" applyAlignment="1">
      <alignment horizontal="left" vertical="center"/>
    </xf>
    <xf numFmtId="0" applyNumberFormat="1" fontId="3" applyFont="1" fillId="0" applyFill="1" borderId="4" applyBorder="1" xfId="2131" applyProtection="1" applyAlignment="1">
      <alignment horizontal="left" vertical="center"/>
    </xf>
    <xf numFmtId="0" applyNumberFormat="1" fontId="6" applyFont="1" fillId="0" applyFill="1" borderId="5" applyBorder="1" xfId="952" applyProtection="1" applyAlignment="1">
      <alignment horizontal="center" vertical="center"/>
    </xf>
    <xf numFmtId="172" applyNumberFormat="1" fontId="6" applyFont="1" fillId="0" applyFill="1" borderId="4" applyBorder="1" xfId="7145" applyProtection="1" applyAlignment="1">
      <alignment vertical="center"/>
    </xf>
    <xf numFmtId="0" applyNumberFormat="1" fontId="4" applyFont="1" fillId="0" applyFill="1" borderId="4" applyBorder="1" xfId="16742" applyProtection="1" applyAlignment="1">
      <alignment horizontal="center" vertical="center"/>
    </xf>
    <xf numFmtId="0" applyNumberFormat="1" fontId="4" applyFont="1" fillId="0" applyFill="1" borderId="4" applyBorder="1" xfId="2284" applyProtection="1" applyAlignment="1">
      <alignment horizontal="left" vertical="center"/>
    </xf>
    <xf numFmtId="0" applyNumberFormat="1" fontId="4" applyFont="1" fillId="0" applyFill="1" borderId="4" applyBorder="1" xfId="2284" applyProtection="1" applyAlignment="1">
      <alignment horizontal="center" vertical="center"/>
    </xf>
    <xf numFmtId="0" applyNumberFormat="1" fontId="4" applyFont="1" fillId="0" applyFill="1" borderId="4" applyBorder="1" xfId="952" applyProtection="1" applyAlignment="1">
      <alignment horizontal="center" vertical="center"/>
    </xf>
    <xf numFmtId="172" applyNumberFormat="1" fontId="4" applyFont="1" fillId="0" applyFill="1" borderId="4" applyBorder="1" xfId="7145" applyProtection="1" applyAlignment="1">
      <alignment horizontal="left" vertical="center"/>
    </xf>
    <xf numFmtId="41" applyNumberFormat="1" fontId="1" applyFont="1" fillId="2" applyFill="1" borderId="2" applyBorder="1" xfId="2256" applyProtection="1" applyAlignment="1">
      <alignment horizontal="center" vertical="center" wrapText="1"/>
    </xf>
    <xf numFmtId="0" applyNumberFormat="1" fontId="1" applyFont="1" fillId="5" applyFill="1" borderId="2" applyBorder="1" xfId="19678" applyProtection="1" applyAlignment="1">
      <alignment horizontal="center" vertical="center" wrapText="1"/>
    </xf>
    <xf numFmtId="41" applyNumberFormat="1" fontId="1" applyFont="1" fillId="2" applyFill="1" borderId="2" applyBorder="1" xfId="19678" applyProtection="1" applyAlignment="1">
      <alignment horizontal="center" vertical="center" wrapText="1"/>
    </xf>
    <xf numFmtId="0" applyNumberFormat="1" fontId="1" applyFont="1" fillId="2" applyFill="1" borderId="2" applyBorder="1" xfId="1655" applyProtection="1" applyAlignment="1">
      <alignment horizontal="center" vertical="center" wrapText="1"/>
      <protection hidden="1"/>
    </xf>
    <xf numFmtId="9" applyNumberFormat="1" fontId="1" applyFont="1" fillId="2" applyFill="1" borderId="2" applyBorder="1" xfId="1084" applyProtection="1" applyAlignment="1">
      <alignment horizontal="center" vertical="center" wrapText="1"/>
    </xf>
    <xf numFmtId="172" applyNumberFormat="1" fontId="3" applyFont="1" fillId="0" applyFill="1" borderId="4" applyBorder="1" xfId="20110" applyProtection="1" applyAlignment="1">
      <alignment vertical="center"/>
      <protection hidden="1"/>
    </xf>
    <xf numFmtId="172" applyNumberFormat="1" fontId="7" applyFont="1" fillId="0" applyFill="1" borderId="7" applyBorder="1" xfId="20110" applyProtection="1" applyAlignment="1">
      <alignment vertical="center"/>
      <protection hidden="1"/>
    </xf>
    <xf numFmtId="172" applyNumberFormat="1" fontId="3" applyFont="1" fillId="0" applyFill="1" borderId="7" applyBorder="1" xfId="20110" applyProtection="1" applyAlignment="1">
      <alignment vertical="center"/>
      <protection hidden="1"/>
    </xf>
    <xf numFmtId="41" applyNumberFormat="1" fontId="3" applyFont="1" fillId="0" applyFill="1" borderId="4" applyBorder="1" xfId="1150" applyProtection="1" applyAlignment="1">
      <alignment vertical="center"/>
      <protection hidden="1"/>
    </xf>
    <xf numFmtId="172" applyNumberFormat="1" fontId="5" applyFont="1" fillId="0" applyFill="1" borderId="4" applyBorder="1" xfId="20110" applyProtection="1" applyAlignment="1">
      <alignment vertical="center"/>
    </xf>
    <xf numFmtId="172" applyNumberFormat="1" fontId="5" applyFont="1" fillId="0" applyFill="1" borderId="4" applyBorder="1" xfId="7145" applyProtection="1" applyAlignment="1">
      <alignment vertical="center"/>
    </xf>
    <xf numFmtId="172" applyNumberFormat="1" fontId="5" applyFont="1" fillId="0" applyFill="1" borderId="4" applyBorder="1" xfId="20110" applyProtection="1" applyAlignment="1">
      <alignment vertical="center"/>
      <protection hidden="1"/>
    </xf>
    <xf numFmtId="172" applyNumberFormat="1" fontId="8" applyFont="1" fillId="0" applyFill="1" borderId="4" applyBorder="1" xfId="20110" applyProtection="1" applyAlignment="1">
      <alignment vertical="center"/>
      <protection hidden="1"/>
    </xf>
    <xf numFmtId="172" applyNumberFormat="1" fontId="4" applyFont="1" fillId="0" applyFill="1" borderId="4" applyBorder="1" xfId="7145" applyProtection="1" applyAlignment="1">
      <alignment vertical="center"/>
    </xf>
    <xf numFmtId="172" applyNumberFormat="1" fontId="9" applyFont="1" fillId="0" applyFill="1" borderId="4" applyBorder="1" xfId="20110" applyProtection="1" applyAlignment="1">
      <alignment vertical="center"/>
      <protection hidden="1"/>
    </xf>
    <xf numFmtId="172" applyNumberFormat="1" fontId="4" applyFont="1" fillId="0" applyFill="1" borderId="4" applyBorder="1" xfId="20110" applyProtection="1" applyAlignment="1">
      <alignment vertical="center"/>
      <protection hidden="1"/>
    </xf>
    <xf numFmtId="172" applyNumberFormat="1" fontId="4" applyFont="1" fillId="0" applyFill="1" borderId="4" applyBorder="1" xfId="7145" applyProtection="1" applyAlignment="1">
      <alignment vertical="center"/>
      <protection hidden="1"/>
    </xf>
    <xf numFmtId="41" applyNumberFormat="1" fontId="1" applyFont="1" fillId="2" applyFill="1" borderId="2" applyBorder="1" xfId="7450" applyProtection="1" applyAlignment="1">
      <alignment horizontal="center" vertical="center" wrapText="1"/>
      <protection hidden="1"/>
    </xf>
    <xf numFmtId="260" applyNumberFormat="1" fontId="10" applyFont="1" fillId="2" applyFill="1" borderId="2" applyBorder="1" xfId="7450" applyProtection="1" applyAlignment="1">
      <alignment horizontal="center" vertical="center" wrapText="1"/>
      <protection hidden="1"/>
    </xf>
    <xf numFmtId="41" applyNumberFormat="1" fontId="10" applyFont="1" fillId="2" applyFill="1" borderId="12" applyBorder="1" xfId="7450" applyProtection="1" applyAlignment="1">
      <alignment horizontal="center" vertical="center" wrapText="1"/>
      <protection hidden="1"/>
    </xf>
    <xf numFmtId="261" applyNumberFormat="1" fontId="11" applyFont="1" fillId="6" applyFill="1" borderId="4" applyBorder="1" xfId="0" applyProtection="1" applyAlignment="1">
      <alignment vertical="center"/>
    </xf>
    <xf numFmtId="41" applyNumberFormat="1" fontId="3" applyFont="1" fillId="0" applyFill="1" borderId="4" applyBorder="1" xfId="952" applyProtection="1" applyAlignment="1">
      <alignment vertical="center"/>
    </xf>
    <xf numFmtId="260" applyNumberFormat="1" fontId="3" applyFont="1" fillId="0" applyFill="1" borderId="7" applyBorder="1" xfId="1802" applyProtection="1" applyAlignment="1">
      <alignment horizontal="center" vertical="center"/>
    </xf>
    <xf numFmtId="260" applyNumberFormat="1" fontId="3" applyFont="1" fillId="0" applyFill="1" borderId="7" applyBorder="1" xfId="2284" applyProtection="1" applyAlignment="1">
      <alignment horizontal="center" vertical="center"/>
    </xf>
    <xf numFmtId="260" applyNumberFormat="1" fontId="12" applyFont="1" fillId="0" applyFill="1" borderId="0" applyBorder="1" xfId="16078" applyProtection="1" applyAlignment="1">
      <alignment vertical="center"/>
    </xf>
    <xf numFmtId="0" applyNumberFormat="1" fontId="3" applyFont="1" fillId="0" applyFill="1" borderId="0" applyBorder="1" xfId="16078" applyProtection="1" applyAlignment="1">
      <alignment vertical="center"/>
    </xf>
    <xf numFmtId="260" applyNumberFormat="1" fontId="3" applyFont="1" fillId="0" applyFill="1" borderId="0" applyBorder="1" xfId="0" applyProtection="1"/>
    <xf numFmtId="41" applyNumberFormat="1" fontId="5" applyFont="1" fillId="0" applyFill="1" borderId="4" applyBorder="1" xfId="1150" applyProtection="1" applyAlignment="1">
      <alignment vertical="center"/>
      <protection hidden="1"/>
    </xf>
    <xf numFmtId="41" applyNumberFormat="1" fontId="5" applyFont="1" fillId="0" applyFill="1" borderId="4" applyBorder="1" xfId="952" applyProtection="1" applyAlignment="1">
      <alignment vertical="center"/>
    </xf>
    <xf numFmtId="0" applyNumberFormat="1" fontId="3" applyFont="1" fillId="0" applyFill="1" borderId="0" applyBorder="1" xfId="952" applyProtection="1" applyAlignment="1">
      <alignment vertical="center"/>
    </xf>
    <xf numFmtId="0" applyNumberFormat="1" fontId="5" applyFont="1" fillId="0" applyFill="1" borderId="0" applyBorder="1" xfId="0" applyProtection="1"/>
    <xf numFmtId="41" applyNumberFormat="1" fontId="6" applyFont="1" fillId="0" applyFill="1" borderId="4" applyBorder="1" xfId="1150" applyProtection="1" applyAlignment="1">
      <alignment vertical="center"/>
      <protection hidden="1"/>
    </xf>
    <xf numFmtId="172" applyNumberFormat="1" fontId="4" applyFont="1" fillId="0" applyFill="1" borderId="4" applyBorder="1" xfId="7145" applyProtection="1" applyAlignment="1">
      <alignment vertical="center"/>
    </xf>
    <xf numFmtId="260" applyNumberFormat="1" fontId="14" applyFont="1" fillId="0" applyFill="1" borderId="0" applyBorder="1" xfId="0" applyProtection="1"/>
    <xf numFmtId="0" applyNumberFormat="1" fontId="0" applyFont="1" fillId="0" applyFill="1" borderId="0" applyBorder="1" xfId="0" applyProtection="1"/>
    <xf numFmtId="0" applyNumberFormat="1" fontId="256" applyFont="1" fillId="0" applyFill="1" borderId="0" applyBorder="1" xfId="17238" applyProtection="1"/>
    <xf numFmtId="172" applyNumberFormat="1" fontId="13" applyFont="1" fillId="0" applyFill="1" borderId="0" applyBorder="1" xfId="1601" applyProtection="1"/>
    <xf numFmtId="15" applyNumberFormat="1" fontId="13" applyFont="1" fillId="0" applyFill="1" borderId="0" applyBorder="1" xfId="17238" applyProtection="1" applyAlignment="1">
      <alignment horizontal="left"/>
    </xf>
    <xf numFmtId="172" applyNumberFormat="1" fontId="15" applyFont="1" fillId="7" applyFill="1" borderId="16" applyBorder="1" xfId="1601" applyProtection="1" applyAlignment="1">
      <alignment vertical="center"/>
    </xf>
    <xf numFmtId="172" applyNumberFormat="1" fontId="0" applyFont="1" fillId="0" applyFill="1" borderId="0" applyBorder="1" xfId="1601" applyProtection="1"/>
    <xf numFmtId="0" applyNumberFormat="1" fontId="16" applyFont="1" fillId="7" applyFill="1" borderId="19" applyBorder="1" xfId="17238" applyProtection="1" applyAlignment="1">
      <alignment horizontal="center" vertical="center"/>
    </xf>
    <xf numFmtId="4" applyNumberFormat="1" fontId="16" applyFont="1" fillId="7" applyFill="1" borderId="8" applyBorder="1" xfId="17238" applyProtection="1" applyAlignment="1">
      <alignment horizontal="center" vertical="center"/>
    </xf>
    <xf numFmtId="172" applyNumberFormat="1" fontId="17" applyFont="1" fillId="7" applyFill="1" borderId="8" applyBorder="1" xfId="1601" applyProtection="1" applyAlignment="1">
      <alignment horizontal="center" vertical="center"/>
    </xf>
    <xf numFmtId="172" applyNumberFormat="1" fontId="18" applyFont="1" fillId="0" applyFill="1" borderId="0" applyBorder="1" xfId="1601" applyProtection="1" applyAlignment="1">
      <alignment vertical="center"/>
    </xf>
    <xf numFmtId="0" applyNumberFormat="1" fontId="16" applyFont="1" fillId="0" applyFill="1" borderId="20" applyBorder="1" xfId="17238" applyProtection="1" applyAlignment="1">
      <alignment horizontal="center"/>
    </xf>
    <xf numFmtId="0" applyNumberFormat="1" fontId="16" applyFont="1" fillId="0" applyFill="1" borderId="21" applyBorder="1" xfId="17238" applyProtection="1" applyAlignment="1">
      <alignment horizontal="center"/>
    </xf>
    <xf numFmtId="0" applyNumberFormat="1" fontId="16" applyFont="1" fillId="0" applyFill="1" borderId="6" applyBorder="1" xfId="17238" applyProtection="1" applyAlignment="1">
      <alignment horizontal="center"/>
    </xf>
    <xf numFmtId="4" applyNumberFormat="1" fontId="19" applyFont="1" fillId="0" applyFill="1" borderId="4" applyBorder="1" xfId="17238" applyProtection="1" applyAlignment="1">
      <alignment horizontal="left"/>
    </xf>
    <xf numFmtId="172" applyNumberFormat="1" fontId="20" applyFont="1" fillId="0" applyFill="1" borderId="4" applyBorder="1" xfId="1601" applyProtection="1"/>
    <xf numFmtId="172" applyNumberFormat="1" fontId="18" applyFont="1" fillId="0" applyFill="1" borderId="0" applyBorder="1" xfId="1601" applyProtection="1"/>
    <xf numFmtId="0" applyNumberFormat="1" fontId="16" applyFont="1" fillId="0" applyFill="1" borderId="22" applyBorder="1" xfId="17238" applyProtection="1" applyAlignment="1">
      <alignment horizontal="center"/>
    </xf>
    <xf numFmtId="0" applyNumberFormat="1" fontId="16" applyFont="1" fillId="0" applyFill="1" borderId="23" applyBorder="1" xfId="17238" applyProtection="1" applyAlignment="1">
      <alignment horizontal="center"/>
    </xf>
    <xf numFmtId="0" applyNumberFormat="1" fontId="16" applyFont="1" fillId="0" applyFill="1" borderId="11" applyBorder="1" xfId="17238" applyProtection="1" applyAlignment="1">
      <alignment horizontal="center"/>
    </xf>
    <xf numFmtId="172" applyNumberFormat="1" fontId="20" applyFont="1" fillId="0" applyFill="1" borderId="7" applyBorder="1" xfId="1601" applyProtection="1"/>
    <xf numFmtId="0" applyNumberFormat="1" fontId="17" applyFont="1" fillId="8" applyFill="1" borderId="15" applyBorder="1" xfId="17238" applyProtection="1"/>
    <xf numFmtId="172" applyNumberFormat="1" fontId="17" applyFont="1" fillId="8" applyFill="1" borderId="24" applyBorder="1" xfId="1601" applyProtection="1"/>
    <xf numFmtId="0" applyNumberFormat="1" fontId="14" applyFont="1" fillId="8" applyFill="1" borderId="0" applyBorder="1" xfId="17238" applyProtection="1" applyAlignment="1">
      <alignment horizontal="center"/>
    </xf>
    <xf numFmtId="0" applyNumberFormat="1" fontId="14" applyFont="1" fillId="8" applyFill="1" borderId="0" applyBorder="1" xfId="17238" applyProtection="1"/>
    <xf numFmtId="172" applyNumberFormat="1" fontId="14" applyFont="1" fillId="8" applyFill="1" borderId="0" applyBorder="1" xfId="1601" applyProtection="1"/>
    <xf numFmtId="0" applyNumberFormat="1" fontId="256" applyFont="1" fillId="0" applyFill="1" borderId="0" applyBorder="1" xfId="2312" applyProtection="1"/>
    <xf numFmtId="0" applyNumberFormat="1" fontId="21" applyFont="1" fillId="0" applyFill="1" borderId="0" applyBorder="1" xfId="2312" applyProtection="1"/>
    <xf numFmtId="172" applyNumberFormat="1" fontId="18" applyFont="1" fillId="0" applyFill="1" borderId="0" applyBorder="1" xfId="7145" applyProtection="1"/>
    <xf numFmtId="0" applyNumberFormat="1" fontId="21" applyFont="1" fillId="0" applyFill="1" borderId="0" applyBorder="1" xfId="2312" applyProtection="1" applyAlignment="1">
      <alignment vertical="center"/>
    </xf>
    <xf numFmtId="172" applyNumberFormat="1" fontId="18" applyFont="1" fillId="0" applyFill="1" borderId="0" applyBorder="1" xfId="7145" applyProtection="1" applyAlignment="1">
      <alignment vertical="center"/>
    </xf>
    <xf numFmtId="172" applyNumberFormat="1" fontId="21" applyFont="1" fillId="0" applyFill="1" borderId="0" applyBorder="1" xfId="2312" applyProtection="1"/>
    <xf numFmtId="172" applyNumberFormat="1" fontId="256" applyFont="1" fillId="0" applyFill="1" borderId="0" applyBorder="1" xfId="2312" applyProtection="1"/>
    <xf numFmtId="0" applyNumberFormat="1" fontId="22" applyFont="1" fillId="0" applyFill="1" borderId="0" applyBorder="1" xfId="0" applyProtection="1"/>
    <xf numFmtId="172" applyNumberFormat="1" fontId="0" applyFont="1" fillId="0" applyFill="1" borderId="0" applyBorder="1" xfId="0" applyProtection="1"/>
    <xf numFmtId="172" applyNumberFormat="1" fontId="18" applyFont="1" fillId="0" applyFill="1" borderId="0" applyBorder="1" xfId="2312" applyProtection="1"/>
    <xf numFmtId="0" applyNumberFormat="1" fontId="0" applyFont="1" fillId="0" applyFill="1" borderId="0" applyBorder="1" xfId="2312" applyProtection="1"/>
    <xf numFmtId="172" applyNumberFormat="1" fontId="17" applyFont="1" fillId="0" applyFill="1" borderId="0" applyBorder="1" xfId="7145" applyProtection="1"/>
    <xf numFmtId="172" applyNumberFormat="1" fontId="0" applyFont="1" fillId="0" applyFill="1" borderId="0" applyBorder="1" xfId="7145" applyProtection="1"/>
    <xf numFmtId="0" applyNumberFormat="1" fontId="0" applyFont="1" fillId="0" applyFill="1" borderId="0" applyBorder="1" xfId="0" applyProtection="1"/>
    <xf numFmtId="0" applyNumberFormat="1" fontId="32" applyFont="1" fillId="0" applyFill="1" borderId="0" applyBorder="1" xfId="0" applyProtection="1"/>
    <xf numFmtId="0" applyNumberFormat="1" fontId="36" applyFont="1" fillId="0" applyFill="1" borderId="0" applyBorder="1" xfId="0" applyProtection="1" applyAlignment="1">
      <alignment horizontal="center" vertical="center"/>
    </xf>
    <xf numFmtId="0" applyNumberFormat="1" fontId="36" applyFont="1" fillId="0" applyFill="1" borderId="0" applyBorder="1" xfId="20876" applyProtection="1" applyAlignment="1">
      <alignment horizontal="center" vertical="center"/>
    </xf>
    <xf numFmtId="172" applyNumberFormat="1" fontId="36" applyFont="1" fillId="0" applyFill="1" borderId="0" applyBorder="1" xfId="7145" applyProtection="1" applyAlignment="1">
      <alignment vertical="center"/>
    </xf>
    <xf numFmtId="172" applyNumberFormat="1" fontId="36" applyFont="1" fillId="0" applyFill="1" borderId="0" applyBorder="1" xfId="7145" applyProtection="1" applyAlignment="1">
      <alignment vertical="center"/>
    </xf>
    <xf numFmtId="0" applyNumberFormat="1" fontId="36" applyFont="1" fillId="0" applyFill="1" borderId="0" applyBorder="1" xfId="20876" applyProtection="1" applyAlignment="1">
      <alignment vertical="center"/>
    </xf>
    <xf numFmtId="0" applyNumberFormat="1" fontId="36" applyFont="1" fillId="0" applyFill="1" borderId="0" applyBorder="1" xfId="20876" applyProtection="1" applyAlignment="1">
      <alignment vertical="center"/>
    </xf>
    <xf numFmtId="0" applyNumberFormat="1" fontId="36" applyFont="1" fillId="0" applyFill="1" borderId="0" applyBorder="1" xfId="0" applyProtection="1" applyAlignment="1">
      <alignment vertical="center"/>
    </xf>
    <xf numFmtId="0" applyNumberFormat="1" fontId="36" applyFont="1" fillId="0" applyFill="1" borderId="0" applyBorder="1" xfId="20876" applyProtection="1" applyAlignment="1">
      <alignment vertical="center"/>
    </xf>
    <xf numFmtId="172" applyNumberFormat="1" fontId="36" applyFont="1" fillId="0" applyFill="1" borderId="0" applyBorder="1" xfId="20876" applyProtection="1" applyAlignment="1">
      <alignment vertical="center"/>
    </xf>
    <xf numFmtId="0" applyNumberFormat="1" fontId="24" applyFont="1" fillId="0" applyFill="1" borderId="0" applyBorder="1" xfId="437" applyProtection="1" applyAlignment="1">
      <alignment horizontal="left" vertical="center"/>
      <protection hidden="1"/>
    </xf>
    <xf numFmtId="0" applyNumberFormat="1" fontId="13" applyFont="1" fillId="0" applyFill="1" borderId="0" applyBorder="1" xfId="952" applyProtection="1" applyAlignment="1">
      <alignment horizontal="center" vertical="center"/>
    </xf>
    <xf numFmtId="0" applyNumberFormat="1" fontId="13" applyFont="1" fillId="0" applyFill="1" borderId="0" applyBorder="1" xfId="952" applyProtection="1" applyAlignment="1">
      <alignment horizontal="left" vertical="center"/>
    </xf>
    <xf numFmtId="172" applyNumberFormat="1" fontId="13" applyFont="1" fillId="0" applyFill="1" borderId="0" applyBorder="1" xfId="7145" applyProtection="1" applyAlignment="1">
      <alignment vertical="center"/>
    </xf>
    <xf numFmtId="0" applyNumberFormat="1" fontId="13" applyFont="1" fillId="0" applyFill="1" borderId="0" applyBorder="1" xfId="952" applyProtection="1" applyAlignment="1">
      <alignment horizontal="center" vertical="center"/>
    </xf>
    <xf numFmtId="0" applyNumberFormat="1" fontId="13" applyFont="1" fillId="0" applyFill="1" borderId="0" applyBorder="1" xfId="952" applyProtection="1" applyAlignment="1">
      <alignment horizontal="left" vertical="center"/>
    </xf>
    <xf numFmtId="172" applyNumberFormat="1" fontId="13" applyFont="1" fillId="0" applyFill="1" borderId="0" applyBorder="1" xfId="7145" applyProtection="1" applyAlignment="1">
      <alignment vertical="center"/>
    </xf>
    <xf numFmtId="172" applyNumberFormat="1" fontId="42" applyFont="1" fillId="0" applyFill="1" borderId="0" applyBorder="1" xfId="7145" applyProtection="1" applyAlignment="1">
      <alignment horizontal="left" vertical="center"/>
    </xf>
    <xf numFmtId="0" applyNumberFormat="1" fontId="1" applyFont="1" fillId="2" applyFill="1" borderId="26" applyBorder="1" xfId="1183" applyProtection="1" applyAlignment="1">
      <alignment horizontal="center" vertical="center" wrapText="1"/>
      <protection hidden="1"/>
    </xf>
    <xf numFmtId="0" applyNumberFormat="1" fontId="1" applyFont="1" fillId="2" applyFill="1" borderId="3" applyBorder="1" xfId="1183" applyProtection="1" applyAlignment="1">
      <alignment horizontal="center" vertical="center" wrapText="1"/>
      <protection hidden="1"/>
    </xf>
    <xf numFmtId="49" applyNumberFormat="1" fontId="1" applyFont="1" fillId="2" applyFill="1" borderId="3" applyBorder="1" xfId="1183" applyProtection="1" applyAlignment="1">
      <alignment horizontal="center" vertical="center" wrapText="1"/>
      <protection hidden="1"/>
    </xf>
    <xf numFmtId="0" applyNumberFormat="1" fontId="4" applyFont="1" fillId="0" applyFill="1" borderId="7" applyBorder="1" xfId="2284" applyProtection="1" applyAlignment="1">
      <alignment horizontal="center" vertical="center"/>
    </xf>
    <xf numFmtId="0" applyNumberFormat="1" fontId="4" applyFont="1" fillId="0" applyFill="1" borderId="47" applyBorder="1" xfId="2284" applyProtection="1" applyAlignment="1">
      <alignment horizontal="left" vertical="center"/>
    </xf>
    <xf numFmtId="0" applyNumberFormat="1" fontId="5" applyFont="1" fillId="0" applyFill="1" borderId="7" applyBorder="1" xfId="2284" applyProtection="1" applyAlignment="1">
      <alignment horizontal="center" vertical="center"/>
    </xf>
    <xf numFmtId="0" applyNumberFormat="1" fontId="5" applyFont="1" fillId="0" applyFill="1" borderId="48" applyBorder="1" xfId="2284" applyProtection="1" applyAlignment="1">
      <alignment horizontal="left" vertical="center"/>
    </xf>
    <xf numFmtId="0" applyNumberFormat="1" fontId="4" applyFont="1" fillId="0" applyFill="1" borderId="49" applyBorder="1" xfId="2284" applyProtection="1" applyAlignment="1">
      <alignment horizontal="left" vertical="center"/>
    </xf>
    <xf numFmtId="0" applyNumberFormat="1" fontId="5" applyFont="1" fillId="0" applyFill="1" borderId="4" applyBorder="1" xfId="2284" applyProtection="1" applyAlignment="1">
      <alignment horizontal="center" vertical="center"/>
    </xf>
    <xf numFmtId="0" applyNumberFormat="1" fontId="5" applyFont="1" fillId="0" applyFill="1" borderId="4" applyBorder="1" xfId="2284" applyProtection="1" applyAlignment="1">
      <alignment horizontal="left" vertical="center"/>
    </xf>
    <xf numFmtId="0" applyNumberFormat="1" fontId="5" applyFont="1" fillId="0" applyFill="1" borderId="51" applyBorder="1" xfId="2284" applyProtection="1" applyAlignment="1">
      <alignment horizontal="left" vertical="center"/>
    </xf>
    <xf numFmtId="0" applyNumberFormat="1" fontId="5" applyFont="1" fillId="0" applyFill="1" borderId="7" applyBorder="1" xfId="2284" applyProtection="1" applyAlignment="1">
      <alignment horizontal="left" vertical="center"/>
    </xf>
    <xf numFmtId="172" applyNumberFormat="1" fontId="5" applyFont="1" fillId="0" applyFill="1" borderId="7" applyBorder="1" xfId="7145" applyProtection="1" applyAlignment="1">
      <alignment horizontal="left" vertical="center"/>
    </xf>
    <xf numFmtId="0" applyNumberFormat="1" fontId="5" applyFont="1" fillId="11" applyFill="1" borderId="4" applyBorder="1" xfId="2284" applyProtection="1" applyAlignment="1">
      <alignment horizontal="center" vertical="center"/>
    </xf>
    <xf numFmtId="0" applyNumberFormat="1" fontId="5" applyFont="1" fillId="11" applyFill="1" borderId="4" applyBorder="1" xfId="2284" applyProtection="1" applyAlignment="1">
      <alignment vertical="center"/>
    </xf>
    <xf numFmtId="0" applyNumberFormat="1" fontId="5" applyFont="1" fillId="11" applyFill="1" borderId="48" applyBorder="1" xfId="2284" applyProtection="1" applyAlignment="1">
      <alignment horizontal="left" vertical="center"/>
    </xf>
    <xf numFmtId="0" applyNumberFormat="1" fontId="5" applyFont="1" fillId="11" applyFill="1" borderId="49" applyBorder="1" xfId="2284" applyProtection="1" applyAlignment="1">
      <alignment horizontal="left" vertical="center"/>
    </xf>
    <xf numFmtId="172" applyNumberFormat="1" fontId="5" applyFont="1" fillId="11" applyFill="1" borderId="4" applyBorder="1" xfId="7145" applyProtection="1" applyAlignment="1">
      <alignment horizontal="left" vertical="center"/>
    </xf>
    <xf numFmtId="0" applyNumberFormat="1" fontId="24" applyFont="1" fillId="8" applyFill="1" borderId="45" applyBorder="1" xfId="952" applyProtection="1" applyAlignment="1">
      <alignment horizontal="center" vertical="center"/>
    </xf>
    <xf numFmtId="172" applyNumberFormat="1" fontId="24" applyFont="1" fillId="8" applyFill="1" borderId="45" applyBorder="1" xfId="7145" applyProtection="1" applyAlignment="1">
      <alignment vertical="center"/>
    </xf>
    <xf numFmtId="0" applyNumberFormat="1" fontId="24" applyFont="1" fillId="8" applyFill="1" borderId="0" applyBorder="1" xfId="952" applyProtection="1" applyAlignment="1">
      <alignment horizontal="center" vertical="center"/>
    </xf>
    <xf numFmtId="0" applyNumberFormat="1" fontId="24" applyFont="1" fillId="8" applyFill="1" borderId="0" applyBorder="1" xfId="952" applyProtection="1" applyAlignment="1">
      <alignment horizontal="center" vertical="center"/>
    </xf>
    <xf numFmtId="0" applyNumberFormat="1" fontId="4" applyFont="1" fillId="0" applyFill="1" borderId="7" applyBorder="1" xfId="2284" applyProtection="1" applyAlignment="1">
      <alignment horizontal="left" vertical="center"/>
    </xf>
    <xf numFmtId="0" applyNumberFormat="1" fontId="4" applyFont="1" fillId="0" applyFill="1" borderId="48" applyBorder="1" xfId="2284" applyProtection="1" applyAlignment="1">
      <alignment horizontal="left" vertical="center"/>
    </xf>
    <xf numFmtId="0" applyNumberFormat="1" fontId="4" applyFont="1" fillId="0" applyFill="1" borderId="49" applyBorder="1" xfId="2284" applyProtection="1" applyAlignment="1">
      <alignment horizontal="center" vertical="center"/>
    </xf>
    <xf numFmtId="0" applyNumberFormat="1" fontId="5" applyFont="1" fillId="0" applyFill="1" borderId="49" applyBorder="1" xfId="2284" applyProtection="1" applyAlignment="1">
      <alignment horizontal="left" vertical="center"/>
    </xf>
    <xf numFmtId="0" applyNumberFormat="1" fontId="5" applyFont="1" fillId="0" applyFill="1" borderId="49" applyBorder="1" xfId="2284" applyProtection="1" applyAlignment="1">
      <alignment horizontal="center" vertical="center"/>
    </xf>
    <xf numFmtId="0" applyNumberFormat="1" fontId="4" applyFont="1" fillId="0" applyFill="1" borderId="52" applyBorder="1" xfId="2284" applyProtection="1" applyAlignment="1">
      <alignment horizontal="left" vertical="center"/>
    </xf>
    <xf numFmtId="0" applyNumberFormat="1" fontId="4" applyFont="1" fillId="0" applyFill="1" borderId="51" applyBorder="1" xfId="2284" applyProtection="1" applyAlignment="1">
      <alignment horizontal="left" vertical="center"/>
    </xf>
    <xf numFmtId="172" applyNumberFormat="1" fontId="4" applyFont="1" fillId="0" applyFill="1" borderId="7" applyBorder="1" xfId="7145" applyProtection="1" applyAlignment="1">
      <alignment horizontal="left" vertical="center"/>
    </xf>
    <xf numFmtId="0" applyNumberFormat="1" fontId="5" applyFont="1" fillId="0" applyFill="1" borderId="52" applyBorder="1" xfId="2284" applyProtection="1" applyAlignment="1">
      <alignment horizontal="left" vertical="center"/>
    </xf>
    <xf numFmtId="0" applyNumberFormat="1" fontId="24" applyFont="1" fillId="8" applyFill="1" borderId="53" applyBorder="1" xfId="952" applyProtection="1" applyAlignment="1">
      <alignment horizontal="center" vertical="center"/>
    </xf>
    <xf numFmtId="0" applyNumberFormat="1" fontId="25" applyFont="1" fillId="8" applyFill="1" borderId="45" applyBorder="1" xfId="952" applyProtection="1" applyAlignment="1">
      <alignment horizontal="center" vertical="center"/>
    </xf>
    <xf numFmtId="172" applyNumberFormat="1" fontId="25" applyFont="1" fillId="8" applyFill="1" borderId="45" applyBorder="1" xfId="7145" applyProtection="1" applyAlignment="1">
      <alignment vertical="center"/>
    </xf>
    <xf numFmtId="0" applyNumberFormat="1" fontId="24" applyFont="1" fillId="0" applyFill="1" borderId="0" applyBorder="1" xfId="2284" applyProtection="1" applyAlignment="1">
      <alignment vertical="center"/>
    </xf>
    <xf numFmtId="0" applyNumberFormat="1" fontId="24" applyFont="1" fillId="0" applyFill="1" borderId="0" applyBorder="1" xfId="952" applyProtection="1" applyAlignment="1">
      <alignment vertical="center"/>
    </xf>
    <xf numFmtId="0" applyNumberFormat="1" fontId="24" applyFont="1" fillId="0" applyFill="1" borderId="0" applyBorder="1" xfId="952" applyProtection="1" applyAlignment="1">
      <alignment horizontal="center" vertical="center"/>
    </xf>
    <xf numFmtId="0" applyNumberFormat="1" fontId="13" applyFont="1" fillId="8" applyFill="1" borderId="0" applyBorder="1" xfId="952" applyProtection="1" applyAlignment="1">
      <alignment horizontal="center" vertical="center"/>
    </xf>
    <xf numFmtId="0" applyNumberFormat="1" fontId="24" applyFont="1" fillId="0" applyFill="1" borderId="0" applyBorder="1" xfId="952" applyProtection="1" applyAlignment="1">
      <alignment horizontal="center" vertical="center"/>
    </xf>
    <xf numFmtId="172" applyNumberFormat="1" fontId="24" applyFont="1" fillId="0" applyFill="1" borderId="0" applyBorder="1" xfId="7145" applyProtection="1" applyAlignment="1">
      <alignment vertical="center"/>
    </xf>
    <xf numFmtId="0" applyNumberFormat="1" fontId="13" applyFont="1" fillId="0" applyFill="1" borderId="0" applyBorder="1" xfId="952" applyProtection="1" applyAlignment="1">
      <alignment vertical="center"/>
    </xf>
    <xf numFmtId="0" applyNumberFormat="1" fontId="24" applyFont="1" fillId="0" applyFill="1" borderId="0" applyBorder="1" xfId="2284" applyProtection="1" applyAlignment="1">
      <alignment horizontal="center" vertical="center"/>
    </xf>
    <xf numFmtId="0" applyNumberFormat="1" fontId="13" applyFont="1" fillId="0" applyFill="1" borderId="0" applyBorder="1" xfId="2284" applyProtection="1" applyAlignment="1">
      <alignment vertical="center"/>
    </xf>
    <xf numFmtId="172" applyNumberFormat="1" fontId="24" applyFont="1" fillId="0" applyFill="1" borderId="0" applyBorder="1" xfId="7145" applyProtection="1" applyAlignment="1">
      <alignment horizontal="center" vertical="center"/>
    </xf>
    <xf numFmtId="0" applyNumberFormat="1" fontId="24" applyFont="1" fillId="8" applyFill="1" borderId="0" applyBorder="1" xfId="952" applyProtection="1" applyAlignment="1">
      <alignment vertical="center"/>
    </xf>
    <xf numFmtId="0" applyNumberFormat="1" fontId="13" applyFont="1" fillId="8" applyFill="1" borderId="0" applyBorder="1" xfId="952" applyProtection="1" applyAlignment="1">
      <alignment horizontal="left" vertical="center"/>
    </xf>
    <xf numFmtId="0" applyNumberFormat="1" fontId="24" applyFont="1" fillId="0" applyFill="1" borderId="0" applyBorder="1" xfId="952" applyProtection="1" applyAlignment="1">
      <alignment horizontal="left" vertical="center"/>
    </xf>
    <xf numFmtId="172" applyNumberFormat="1" fontId="24" applyFont="1" fillId="0" applyFill="1" borderId="0" applyBorder="1" xfId="7145" applyProtection="1" applyAlignment="1">
      <alignment vertical="center"/>
    </xf>
    <xf numFmtId="0" applyNumberFormat="1" fontId="13" applyFont="1" fillId="0" applyFill="1" borderId="0" applyBorder="1" xfId="2284" applyProtection="1" applyAlignment="1">
      <alignment horizontal="center" vertical="center"/>
    </xf>
    <xf numFmtId="0" applyNumberFormat="1" fontId="24" applyFont="1" fillId="0" applyFill="1" borderId="0" applyBorder="1" xfId="952" applyProtection="1" applyAlignment="1">
      <alignment horizontal="center" vertical="center"/>
    </xf>
    <xf numFmtId="172" applyNumberFormat="1" fontId="24" applyFont="1" fillId="0" applyFill="1" borderId="0" applyBorder="1" xfId="7145" applyProtection="1" applyAlignment="1">
      <alignment vertical="center"/>
    </xf>
    <xf numFmtId="172" applyNumberFormat="1" fontId="24" applyFont="1" fillId="0" applyFill="1" borderId="0" applyBorder="1" xfId="7145" applyProtection="1" applyAlignment="1">
      <alignment horizontal="center" vertical="center"/>
    </xf>
    <xf numFmtId="0" applyNumberFormat="1" fontId="13" applyFont="1" fillId="0" applyFill="1" borderId="0" applyBorder="1" xfId="952" applyProtection="1" applyAlignment="1">
      <alignment vertical="center"/>
    </xf>
    <xf numFmtId="0" applyNumberFormat="1" fontId="13" applyFont="1" fillId="0" applyFill="1" borderId="0" applyBorder="1" xfId="2284" applyProtection="1" applyAlignment="1">
      <alignment vertical="center"/>
    </xf>
    <xf numFmtId="0" applyNumberFormat="1" fontId="1" applyFont="1" fillId="2" applyFill="1" borderId="3" applyBorder="1" xfId="2256" applyProtection="1" applyAlignment="1">
      <alignment horizontal="center" vertical="center" wrapText="1"/>
    </xf>
    <xf numFmtId="0" applyNumberFormat="1" fontId="1" applyFont="1" fillId="5" applyFill="1" borderId="3" applyBorder="1" xfId="1145" applyProtection="1" applyAlignment="1">
      <alignment horizontal="center" vertical="center" wrapText="1"/>
      <protection hidden="1"/>
    </xf>
    <xf numFmtId="41" applyNumberFormat="1" fontId="1" applyFont="1" fillId="2" applyFill="1" borderId="3" applyBorder="1" xfId="2256" applyProtection="1" applyAlignment="1">
      <alignment horizontal="center" vertical="center" wrapText="1"/>
    </xf>
    <xf numFmtId="0" applyNumberFormat="1" fontId="1" applyFont="1" fillId="5" applyFill="1" borderId="3" applyBorder="1" xfId="19678" applyProtection="1" applyAlignment="1">
      <alignment horizontal="center" vertical="center" wrapText="1"/>
    </xf>
    <xf numFmtId="0" applyNumberFormat="1" fontId="1" applyFont="1" fillId="5" applyFill="1" borderId="27" applyBorder="1" xfId="19678" applyProtection="1" applyAlignment="1">
      <alignment horizontal="center" vertical="center" wrapText="1"/>
    </xf>
    <xf numFmtId="172" applyNumberFormat="1" fontId="5" applyFont="1" fillId="0" applyFill="1" borderId="7" applyBorder="1" xfId="7145" applyProtection="1" applyAlignment="1">
      <alignment vertical="center"/>
    </xf>
    <xf numFmtId="172" applyNumberFormat="1" fontId="5" applyFont="1" fillId="0" applyFill="1" borderId="7" applyBorder="1" xfId="20110" applyProtection="1" applyAlignment="1">
      <alignment vertical="center"/>
      <protection hidden="1"/>
    </xf>
    <xf numFmtId="172" applyNumberFormat="1" fontId="5" applyFont="1" fillId="0" applyFill="1" borderId="4" applyBorder="1" xfId="7145" applyProtection="1" applyAlignment="1">
      <alignment vertical="center"/>
      <protection hidden="1"/>
    </xf>
    <xf numFmtId="172" applyNumberFormat="1" fontId="5" applyFont="1" fillId="0" applyFill="1" borderId="7" applyBorder="1" xfId="7145" applyProtection="1" applyAlignment="1">
      <alignment vertical="center"/>
      <protection hidden="1"/>
    </xf>
    <xf numFmtId="172" applyNumberFormat="1" fontId="5" applyFont="1" fillId="11" applyFill="1" borderId="4" applyBorder="1" xfId="20110" applyProtection="1" applyAlignment="1">
      <alignment vertical="center"/>
    </xf>
    <xf numFmtId="172" applyNumberFormat="1" fontId="5" applyFont="1" fillId="11" applyFill="1" borderId="7" applyBorder="1" xfId="7145" applyProtection="1" applyAlignment="1">
      <alignment vertical="center"/>
    </xf>
    <xf numFmtId="172" applyNumberFormat="1" fontId="9" applyFont="1" fillId="11" applyFill="1" borderId="4" applyBorder="1" xfId="20110" applyProtection="1" applyAlignment="1">
      <alignment vertical="center"/>
      <protection hidden="1"/>
    </xf>
    <xf numFmtId="172" applyNumberFormat="1" fontId="5" applyFont="1" fillId="11" applyFill="1" borderId="4" applyBorder="1" xfId="20110" applyProtection="1" applyAlignment="1">
      <alignment vertical="center"/>
      <protection hidden="1"/>
    </xf>
    <xf numFmtId="172" applyNumberFormat="1" fontId="5" applyFont="1" fillId="11" applyFill="1" borderId="7" applyBorder="1" xfId="20110" applyProtection="1" applyAlignment="1">
      <alignment vertical="center"/>
      <protection hidden="1"/>
    </xf>
    <xf numFmtId="172" applyNumberFormat="1" fontId="4" applyFont="1" fillId="0" applyFill="1" borderId="4" applyBorder="1" xfId="20110" applyProtection="1" applyAlignment="1">
      <alignment vertical="center"/>
    </xf>
    <xf numFmtId="172" applyNumberFormat="1" fontId="4" applyFont="1" fillId="0" applyFill="1" borderId="7" applyBorder="1" xfId="7145" applyProtection="1" applyAlignment="1">
      <alignment vertical="center"/>
    </xf>
    <xf numFmtId="172" applyNumberFormat="1" fontId="4" applyFont="1" fillId="0" applyFill="1" borderId="7" applyBorder="1" xfId="7145" applyProtection="1" applyAlignment="1">
      <alignment vertical="center"/>
      <protection hidden="1"/>
    </xf>
    <xf numFmtId="172" applyNumberFormat="1" fontId="4" applyFont="1" fillId="0" applyFill="1" borderId="49" applyBorder="1" xfId="7145" applyProtection="1" applyAlignment="1">
      <alignment vertical="center"/>
      <protection hidden="1"/>
    </xf>
    <xf numFmtId="172" applyNumberFormat="1" fontId="4" applyFont="1" fillId="13" applyFill="1" borderId="7" applyBorder="1" xfId="7145" applyProtection="1" applyAlignment="1">
      <alignment vertical="center"/>
      <protection hidden="1"/>
    </xf>
    <xf numFmtId="41" applyNumberFormat="1" fontId="13" applyFont="1" fillId="0" applyFill="1" borderId="0" applyBorder="1" xfId="952" applyProtection="1" applyAlignment="1">
      <alignment vertical="center"/>
    </xf>
    <xf numFmtId="172" applyNumberFormat="1" fontId="5" applyFont="1" fillId="0" applyFill="1" borderId="0" applyBorder="1" xfId="7145" applyProtection="1" applyAlignment="1">
      <alignment horizontal="left" vertical="center"/>
    </xf>
    <xf numFmtId="41" applyNumberFormat="1" fontId="24" applyFont="1" fillId="0" applyFill="1" borderId="0" applyBorder="1" xfId="952" applyProtection="1" applyAlignment="1">
      <alignment vertical="center"/>
    </xf>
    <xf numFmtId="172" applyNumberFormat="1" fontId="13" applyFont="1" fillId="0" applyFill="1" borderId="0" applyBorder="1" xfId="2284" applyProtection="1" applyAlignment="1">
      <alignment vertical="center"/>
    </xf>
    <xf numFmtId="172" applyNumberFormat="1" fontId="24" applyFont="1" fillId="0" applyFill="1" borderId="0" applyBorder="1" xfId="2284" applyProtection="1" applyAlignment="1">
      <alignment vertical="center"/>
    </xf>
    <xf numFmtId="172" applyNumberFormat="1" fontId="24" applyFont="1" fillId="0" applyFill="1" borderId="0" applyBorder="1" xfId="2284" applyProtection="1" applyAlignment="1">
      <alignment vertical="center"/>
    </xf>
    <xf numFmtId="0" applyNumberFormat="1" fontId="5" applyFont="1" fillId="0" applyFill="1" borderId="0" applyBorder="1" xfId="952" applyProtection="1" applyAlignment="1">
      <alignment horizontal="center" vertical="center"/>
    </xf>
    <xf numFmtId="0" applyNumberFormat="1" fontId="5" applyFont="1" fillId="0" applyFill="1" borderId="0" applyBorder="1" xfId="2284" applyProtection="1" applyAlignment="1">
      <alignment horizontal="center" vertical="center"/>
    </xf>
    <xf numFmtId="0" applyNumberFormat="1" fontId="5" applyFont="1" fillId="0" applyFill="1" borderId="0" applyBorder="1" xfId="952" applyProtection="1" applyAlignment="1">
      <alignment horizontal="center" vertical="center"/>
    </xf>
    <xf numFmtId="9" applyNumberFormat="1" fontId="1" applyFont="1" fillId="2" applyFill="1" borderId="3" applyBorder="1" xfId="1084" applyProtection="1" applyAlignment="1">
      <alignment horizontal="center" vertical="center" wrapText="1"/>
    </xf>
    <xf numFmtId="41" applyNumberFormat="1" fontId="1" applyFont="1" fillId="2" applyFill="1" borderId="3" applyBorder="1" xfId="7450" applyProtection="1" applyAlignment="1">
      <alignment horizontal="center" vertical="center" wrapText="1"/>
      <protection hidden="1"/>
    </xf>
    <xf numFmtId="41" applyNumberFormat="1" fontId="10" applyFont="1" fillId="2" applyFill="1" borderId="3" applyBorder="1" xfId="7450" applyProtection="1" applyAlignment="1">
      <alignment horizontal="center" vertical="center" wrapText="1"/>
      <protection hidden="1"/>
    </xf>
    <xf numFmtId="41" applyNumberFormat="1" fontId="10" applyFont="1" fillId="2" applyFill="1" borderId="28" applyBorder="1" xfId="7450" applyProtection="1" applyAlignment="1">
      <alignment horizontal="center" vertical="center" wrapText="1"/>
      <protection hidden="1"/>
    </xf>
    <xf numFmtId="261" applyNumberFormat="1" fontId="11" applyFont="1" fillId="6" applyFill="1" borderId="4" applyBorder="1" xfId="0" applyProtection="1" applyAlignment="1">
      <alignment horizontal="center" vertical="center"/>
    </xf>
    <xf numFmtId="41" applyNumberFormat="1" fontId="8" applyFont="1" fillId="0" applyFill="1" borderId="4" applyBorder="1" xfId="1150" applyProtection="1" applyAlignment="1">
      <alignment vertical="center"/>
      <protection hidden="1"/>
    </xf>
    <xf numFmtId="260" applyNumberFormat="1" fontId="4" applyFont="1" fillId="0" applyFill="1" borderId="4" applyBorder="1" xfId="2284" applyProtection="1" applyAlignment="1">
      <alignment horizontal="center" vertical="center"/>
    </xf>
    <xf numFmtId="260" applyNumberFormat="1" fontId="4" applyFont="1" fillId="0" applyFill="1" borderId="29" applyBorder="1" xfId="2284" applyProtection="1" applyAlignment="1">
      <alignment horizontal="center" vertical="center"/>
    </xf>
    <xf numFmtId="260" applyNumberFormat="1" fontId="4" applyFont="1" fillId="0" applyFill="1" borderId="0" applyBorder="1" xfId="2284" applyProtection="1" applyAlignment="1">
      <alignment horizontal="center" vertical="center"/>
    </xf>
    <xf numFmtId="41" applyNumberFormat="1" fontId="5" applyFont="1" fillId="0" applyFill="1" borderId="0" applyBorder="1" xfId="952" applyProtection="1" applyAlignment="1">
      <alignment horizontal="center" vertical="center"/>
    </xf>
    <xf numFmtId="260" applyNumberFormat="1" fontId="5" applyFont="1" fillId="0" applyFill="1" borderId="7" applyBorder="1" xfId="2284" applyProtection="1" applyAlignment="1">
      <alignment horizontal="center" vertical="center"/>
    </xf>
    <xf numFmtId="260" applyNumberFormat="1" fontId="5" applyFont="1" fillId="0" applyFill="1" borderId="37" applyBorder="1" xfId="2284" applyProtection="1" applyAlignment="1">
      <alignment horizontal="center" vertical="center"/>
    </xf>
    <xf numFmtId="260" applyNumberFormat="1" fontId="5" applyFont="1" fillId="0" applyFill="1" borderId="0" applyBorder="1" xfId="2284" applyProtection="1" applyAlignment="1">
      <alignment horizontal="left" vertical="center"/>
    </xf>
    <xf numFmtId="41" applyNumberFormat="1" fontId="5" applyFont="1" fillId="11" applyFill="1" borderId="4" applyBorder="1" xfId="1150" applyProtection="1" applyAlignment="1">
      <alignment vertical="center"/>
      <protection hidden="1"/>
    </xf>
    <xf numFmtId="41" applyNumberFormat="1" fontId="8" applyFont="1" fillId="11" applyFill="1" borderId="4" applyBorder="1" xfId="1150" applyProtection="1" applyAlignment="1">
      <alignment vertical="center"/>
      <protection hidden="1"/>
    </xf>
    <xf numFmtId="41" applyNumberFormat="1" fontId="5" applyFont="1" fillId="11" applyFill="1" borderId="4" applyBorder="1" xfId="952" applyProtection="1" applyAlignment="1">
      <alignment vertical="center"/>
    </xf>
    <xf numFmtId="260" applyNumberFormat="1" fontId="5" applyFont="1" fillId="11" applyFill="1" borderId="7" applyBorder="1" xfId="2284" applyProtection="1" applyAlignment="1">
      <alignment horizontal="center" vertical="center"/>
    </xf>
    <xf numFmtId="260" applyNumberFormat="1" fontId="5" applyFont="1" fillId="11" applyFill="1" borderId="37" applyBorder="1" xfId="2284" applyProtection="1" applyAlignment="1">
      <alignment horizontal="center" vertical="center"/>
    </xf>
    <xf numFmtId="260" applyNumberFormat="1" fontId="5" applyFont="1" fillId="11" applyFill="1" borderId="0" applyBorder="1" xfId="2284" applyProtection="1" applyAlignment="1">
      <alignment horizontal="left" vertical="center"/>
    </xf>
    <xf numFmtId="41" applyNumberFormat="1" fontId="5" applyFont="1" fillId="0" applyFill="1" borderId="45" applyBorder="1" xfId="952" applyProtection="1" applyAlignment="1">
      <alignment horizontal="center" vertical="center"/>
    </xf>
    <xf numFmtId="41" applyNumberFormat="1" fontId="5" applyFont="1" fillId="0" applyFill="1" borderId="46" applyBorder="1" xfId="952" applyProtection="1" applyAlignment="1">
      <alignment horizontal="center" vertical="center"/>
    </xf>
    <xf numFmtId="41" applyNumberFormat="1" fontId="4" applyFont="1" fillId="0" applyFill="1" borderId="4" applyBorder="1" xfId="1150" applyProtection="1" applyAlignment="1">
      <alignment vertical="center"/>
      <protection hidden="1"/>
    </xf>
    <xf numFmtId="41" applyNumberFormat="1" fontId="4" applyFont="1" fillId="0" applyFill="1" borderId="4" applyBorder="1" xfId="952" applyProtection="1" applyAlignment="1">
      <alignment vertical="center"/>
    </xf>
    <xf numFmtId="260" applyNumberFormat="1" fontId="4" applyFont="1" fillId="0" applyFill="1" borderId="7" applyBorder="1" xfId="2284" applyProtection="1" applyAlignment="1">
      <alignment horizontal="center" vertical="center"/>
    </xf>
    <xf numFmtId="260" applyNumberFormat="1" fontId="4" applyFont="1" fillId="0" applyFill="1" borderId="37" applyBorder="1" xfId="2284" applyProtection="1" applyAlignment="1">
      <alignment horizontal="center" vertical="center"/>
    </xf>
    <xf numFmtId="260" applyNumberFormat="1" fontId="4" applyFont="1" fillId="0" applyFill="1" borderId="0" applyBorder="1" xfId="2284" applyProtection="1" applyAlignment="1">
      <alignment horizontal="center" vertical="center"/>
    </xf>
    <xf numFmtId="260" applyNumberFormat="1" fontId="5" applyFont="1" fillId="0" applyFill="1" borderId="4" applyBorder="1" xfId="2284" applyProtection="1" applyAlignment="1">
      <alignment horizontal="center" vertical="center"/>
    </xf>
    <xf numFmtId="260" applyNumberFormat="1" fontId="5" applyFont="1" fillId="0" applyFill="1" borderId="29" applyBorder="1" xfId="2284" applyProtection="1" applyAlignment="1">
      <alignment horizontal="center" vertical="center"/>
    </xf>
    <xf numFmtId="260" applyNumberFormat="1" fontId="5" applyFont="1" fillId="0" applyFill="1" borderId="0" applyBorder="1" xfId="2284" applyProtection="1" applyAlignment="1">
      <alignment horizontal="center" vertical="center"/>
    </xf>
    <xf numFmtId="172" applyNumberFormat="1" fontId="5" applyFont="1" fillId="0" applyFill="1" borderId="4" applyBorder="1" xfId="7145" applyProtection="1" applyAlignment="1">
      <alignment vertical="center"/>
    </xf>
    <xf numFmtId="0" applyNumberFormat="1" fontId="44" applyFont="1" fillId="0" applyFill="1" borderId="0" applyBorder="1" xfId="952" applyProtection="1" applyAlignment="1">
      <alignment vertical="center"/>
    </xf>
    <xf numFmtId="261" applyNumberFormat="1" fontId="28" applyFont="1" fillId="0" applyFill="1" borderId="0" applyBorder="1" xfId="2284" applyProtection="1" applyAlignment="1">
      <alignment horizontal="center" vertical="center"/>
    </xf>
    <xf numFmtId="260" applyNumberFormat="1" fontId="44" applyFont="1" fillId="0" applyFill="1" borderId="0" applyBorder="1" xfId="2284" applyProtection="1" applyAlignment="1">
      <alignment horizontal="center" vertical="center"/>
    </xf>
    <xf numFmtId="260" applyNumberFormat="1" fontId="5" applyFont="1" fillId="11" applyFill="1" borderId="0" applyBorder="1" xfId="2284" applyProtection="1" applyAlignment="1">
      <alignment horizontal="center" vertical="center"/>
    </xf>
    <xf numFmtId="41" applyNumberFormat="1" fontId="26" applyFont="1" fillId="0" applyFill="1" borderId="45" applyBorder="1" xfId="952" applyProtection="1" applyAlignment="1">
      <alignment horizontal="center" vertical="center"/>
    </xf>
    <xf numFmtId="41" applyNumberFormat="1" fontId="26" applyFont="1" fillId="0" applyFill="1" borderId="46" applyBorder="1" xfId="952" applyProtection="1" applyAlignment="1">
      <alignment horizontal="center" vertical="center"/>
    </xf>
    <xf numFmtId="41" applyNumberFormat="1" fontId="26" applyFont="1" fillId="0" applyFill="1" borderId="0" applyBorder="1" xfId="952" applyProtection="1" applyAlignment="1">
      <alignment horizontal="center" vertical="center"/>
    </xf>
    <xf numFmtId="0" applyNumberFormat="1" fontId="5" applyFont="1" fillId="0" applyFill="1" borderId="0" applyBorder="1" xfId="2284" applyProtection="1" applyAlignment="1">
      <alignment vertical="center"/>
    </xf>
    <xf numFmtId="41" applyNumberFormat="1" fontId="13" applyFont="1" fillId="0" applyFill="1" borderId="0" applyBorder="1" xfId="952" applyProtection="1" applyAlignment="1">
      <alignment horizontal="center" vertical="center"/>
    </xf>
    <xf numFmtId="0" applyNumberFormat="1" fontId="5" applyFont="1" fillId="0" applyFill="1" borderId="0" applyBorder="1" xfId="952" applyProtection="1" applyAlignment="1">
      <alignment vertical="center"/>
    </xf>
    <xf numFmtId="0" applyNumberFormat="1" fontId="13" applyFont="1" fillId="0" applyFill="1" borderId="0" applyBorder="1" xfId="952" applyProtection="1" applyAlignment="1">
      <alignment vertical="center"/>
    </xf>
    <xf numFmtId="0" applyNumberFormat="1" fontId="4" applyFont="1" fillId="0" applyFill="1" borderId="0" applyBorder="1" xfId="952" applyProtection="1" applyAlignment="1">
      <alignment vertical="center"/>
    </xf>
    <xf numFmtId="0" applyNumberFormat="1" fontId="45" applyFont="1" fillId="0" applyFill="1" borderId="0" applyBorder="1" xfId="2284" applyProtection="1" applyAlignment="1">
      <alignment vertical="center"/>
    </xf>
    <xf numFmtId="0" applyNumberFormat="1" fontId="28" applyFont="1" fillId="11" applyFill="1" borderId="0" applyBorder="1" xfId="0" applyProtection="1"/>
    <xf numFmtId="0" applyNumberFormat="1" fontId="35" applyFont="1" fillId="0" applyFill="1" borderId="0" applyBorder="1" xfId="2284" applyProtection="1" applyAlignment="1">
      <alignment vertical="center"/>
    </xf>
    <xf numFmtId="0" applyNumberFormat="1" fontId="25" applyFont="1" fillId="8" applyFill="1" borderId="0" applyBorder="1" xfId="437" applyProtection="1" applyAlignment="1">
      <alignment horizontal="left" vertical="center"/>
      <protection hidden="1"/>
    </xf>
    <xf numFmtId="0" applyNumberFormat="1" fontId="13" applyFont="1" fillId="8" applyFill="1" borderId="0" applyBorder="1" xfId="952" applyProtection="1" applyAlignment="1">
      <alignment horizontal="center" vertical="center"/>
    </xf>
    <xf numFmtId="0" applyNumberFormat="1" fontId="13" applyFont="1" fillId="8" applyFill="1" borderId="0" applyBorder="1" xfId="952" applyProtection="1" applyAlignment="1">
      <alignment horizontal="left" vertical="center"/>
    </xf>
    <xf numFmtId="172" applyNumberFormat="1" fontId="13" applyFont="1" fillId="8" applyFill="1" borderId="0" applyBorder="1" xfId="7145" applyProtection="1" applyAlignment="1">
      <alignment vertical="center"/>
    </xf>
    <xf numFmtId="0" applyNumberFormat="1" fontId="13" applyFont="1" fillId="8" applyFill="1" borderId="0" applyBorder="1" xfId="952" applyProtection="1" applyAlignment="1">
      <alignment vertical="center"/>
    </xf>
    <xf numFmtId="172" applyNumberFormat="1" fontId="13" applyFont="1" fillId="0" applyFill="1" borderId="0" applyBorder="1" xfId="7145" applyProtection="1" applyAlignment="1">
      <alignment vertical="center"/>
    </xf>
    <xf numFmtId="0" applyNumberFormat="1" fontId="13" applyFont="1" fillId="0" applyFill="1" borderId="0" applyBorder="1" xfId="2284" applyProtection="1" applyAlignment="1">
      <alignment vertical="center"/>
    </xf>
    <xf numFmtId="0" applyNumberFormat="1" fontId="24" applyFont="1" fillId="8" applyFill="1" borderId="0" applyBorder="1" xfId="437" applyProtection="1" applyAlignment="1">
      <alignment horizontal="left" vertical="center"/>
      <protection hidden="1"/>
    </xf>
    <xf numFmtId="172" applyNumberFormat="1" fontId="42" applyFont="1" fillId="15" applyFill="1" borderId="0" applyBorder="1" xfId="7145" applyProtection="1" applyAlignment="1">
      <alignment horizontal="left" vertical="center"/>
    </xf>
    <xf numFmtId="0" applyNumberFormat="1" fontId="1" applyFont="1" fillId="2" applyFill="1" borderId="38" applyBorder="1" xfId="1183" applyProtection="1" applyAlignment="1">
      <alignment horizontal="center" vertical="center" wrapText="1"/>
      <protection hidden="1"/>
    </xf>
    <xf numFmtId="0" applyNumberFormat="1" fontId="1" applyFont="1" fillId="2" applyFill="1" borderId="27" applyBorder="1" xfId="1183" applyProtection="1" applyAlignment="1">
      <alignment horizontal="center" vertical="center" wrapText="1"/>
      <protection hidden="1"/>
    </xf>
    <xf numFmtId="49" applyNumberFormat="1" fontId="1" applyFont="1" fillId="2" applyFill="1" borderId="27" applyBorder="1" xfId="1183" applyProtection="1" applyAlignment="1">
      <alignment horizontal="center" vertical="center" wrapText="1"/>
      <protection hidden="1"/>
    </xf>
    <xf numFmtId="0" applyNumberFormat="1" fontId="4" applyFont="1" fillId="0" applyFill="1" borderId="32" applyBorder="1" xfId="952" applyProtection="1" applyAlignment="1">
      <alignment horizontal="center" vertical="center"/>
    </xf>
    <xf numFmtId="0" applyNumberFormat="1" fontId="24" applyFont="1" fillId="0" applyFill="1" borderId="35" applyBorder="1" xfId="952" applyProtection="1" applyAlignment="1">
      <alignment horizontal="center" vertical="center"/>
    </xf>
    <xf numFmtId="172" applyNumberFormat="1" fontId="24" applyFont="1" fillId="0" applyFill="1" borderId="35" applyBorder="1" xfId="7145" applyProtection="1" applyAlignment="1">
      <alignment vertical="center"/>
    </xf>
    <xf numFmtId="172" applyNumberFormat="1" fontId="2" applyFont="1" fillId="2" applyFill="1" borderId="27" applyBorder="1" xfId="7145" applyProtection="1" applyAlignment="1">
      <alignment horizontal="center" vertical="center" wrapText="1"/>
      <protection hidden="1"/>
    </xf>
    <xf numFmtId="0" applyNumberFormat="1" fontId="4" applyFont="1" fillId="0" applyFill="1" borderId="8" applyBorder="1" xfId="2284" applyProtection="1" applyAlignment="1">
      <alignment horizontal="center" vertical="center"/>
    </xf>
    <xf numFmtId="0" applyNumberFormat="1" fontId="4" applyFont="1" fillId="0" applyFill="1" borderId="54" applyBorder="1" xfId="2284" applyProtection="1" applyAlignment="1">
      <alignment horizontal="left" vertical="center"/>
    </xf>
    <xf numFmtId="0" applyNumberFormat="1" fontId="4" applyFont="1" fillId="0" applyFill="1" borderId="54" applyBorder="1" xfId="2284" applyProtection="1" applyAlignment="1">
      <alignment horizontal="center" vertical="center"/>
    </xf>
    <xf numFmtId="172" applyNumberFormat="1" fontId="4" applyFont="1" fillId="0" applyFill="1" borderId="8" applyBorder="1" xfId="7145" applyProtection="1" applyAlignment="1">
      <alignment vertical="center"/>
    </xf>
    <xf numFmtId="0" applyNumberFormat="1" fontId="24" applyFont="1" fillId="0" applyFill="1" borderId="45" applyBorder="1" xfId="952" applyProtection="1" applyAlignment="1">
      <alignment horizontal="center" vertical="center"/>
    </xf>
    <xf numFmtId="172" applyNumberFormat="1" fontId="13" applyFont="1" fillId="8" applyFill="1" borderId="0" applyBorder="1" xfId="7145" applyProtection="1" applyAlignment="1">
      <alignment vertical="center"/>
    </xf>
    <xf numFmtId="172" applyNumberFormat="1" fontId="10" applyFont="1" fillId="0" applyFill="1" borderId="0" applyBorder="1" xfId="7145" applyProtection="1" applyAlignment="1">
      <alignment vertical="center"/>
    </xf>
    <xf numFmtId="0" applyNumberFormat="1" fontId="1" applyFont="1" fillId="2" applyFill="1" borderId="27" applyBorder="1" xfId="2256" applyProtection="1" applyAlignment="1">
      <alignment horizontal="center" vertical="center" wrapText="1"/>
    </xf>
    <xf numFmtId="0" applyNumberFormat="1" fontId="1" applyFont="1" fillId="5" applyFill="1" borderId="27" applyBorder="1" xfId="1145" applyProtection="1" applyAlignment="1">
      <alignment horizontal="center" vertical="center" wrapText="1"/>
      <protection hidden="1"/>
    </xf>
    <xf numFmtId="41" applyNumberFormat="1" fontId="1" applyFont="1" fillId="2" applyFill="1" borderId="27" applyBorder="1" xfId="2256" applyProtection="1" applyAlignment="1">
      <alignment horizontal="center" vertical="center" wrapText="1"/>
    </xf>
    <xf numFmtId="172" applyNumberFormat="1" fontId="5" applyFont="1" fillId="0" applyFill="1" borderId="8" applyBorder="1" xfId="7145" applyProtection="1" applyAlignment="1">
      <alignment vertical="center"/>
    </xf>
    <xf numFmtId="172" applyNumberFormat="1" fontId="4" applyFont="1" fillId="0" applyFill="1" borderId="8" applyBorder="1" xfId="20110" applyProtection="1" applyAlignment="1">
      <alignment vertical="center"/>
    </xf>
    <xf numFmtId="172" applyNumberFormat="1" fontId="5" applyFont="1" fillId="0" applyFill="1" borderId="8" applyBorder="1" xfId="20110" applyProtection="1" applyAlignment="1">
      <alignment vertical="center"/>
      <protection hidden="1"/>
    </xf>
    <xf numFmtId="172" applyNumberFormat="1" fontId="4" applyFont="1" fillId="0" applyFill="1" borderId="8" applyBorder="1" xfId="20110" applyProtection="1" applyAlignment="1">
      <alignment vertical="center"/>
      <protection hidden="1"/>
    </xf>
    <xf numFmtId="172" applyNumberFormat="1" fontId="4" applyFont="1" fillId="0" applyFill="1" borderId="49" applyBorder="1" xfId="20110" applyProtection="1" applyAlignment="1">
      <alignment vertical="center"/>
      <protection hidden="1"/>
    </xf>
    <xf numFmtId="9" applyNumberFormat="1" fontId="1" applyFont="1" fillId="2" applyFill="1" borderId="27" applyBorder="1" xfId="1084" applyProtection="1" applyAlignment="1">
      <alignment horizontal="center" vertical="center" wrapText="1"/>
    </xf>
    <xf numFmtId="41" applyNumberFormat="1" fontId="1" applyFont="1" fillId="2" applyFill="1" borderId="27" applyBorder="1" xfId="7450" applyProtection="1" applyAlignment="1">
      <alignment horizontal="center" vertical="center" wrapText="1"/>
      <protection hidden="1"/>
    </xf>
    <xf numFmtId="41" applyNumberFormat="1" fontId="10" applyFont="1" fillId="2" applyFill="1" borderId="27" applyBorder="1" xfId="7450" applyProtection="1" applyAlignment="1">
      <alignment horizontal="center" vertical="center" wrapText="1"/>
      <protection hidden="1"/>
    </xf>
    <xf numFmtId="41" applyNumberFormat="1" fontId="10" applyFont="1" fillId="2" applyFill="1" borderId="41" applyBorder="1" xfId="7450" applyProtection="1" applyAlignment="1">
      <alignment horizontal="center" vertical="center" wrapText="1"/>
      <protection hidden="1"/>
    </xf>
    <xf numFmtId="172" applyNumberFormat="1" fontId="5" applyFont="1" fillId="0" applyFill="1" borderId="8" applyBorder="1" xfId="7145" applyProtection="1" applyAlignment="1">
      <alignment vertical="center"/>
      <protection hidden="1"/>
    </xf>
    <xf numFmtId="41" applyNumberFormat="1" fontId="26" applyFont="1" fillId="0" applyFill="1" borderId="4" applyBorder="1" xfId="1150" applyProtection="1" applyAlignment="1">
      <alignment vertical="center"/>
      <protection hidden="1"/>
    </xf>
    <xf numFmtId="0" applyNumberFormat="1" fontId="46" applyFont="1" fillId="0" applyFill="1" borderId="0" applyBorder="1" xfId="2284" applyProtection="1" applyAlignment="1">
      <alignment vertical="center"/>
    </xf>
    <xf numFmtId="261" applyNumberFormat="1" fontId="34" applyFont="1" fillId="0" applyFill="1" borderId="0" applyBorder="1" xfId="2284" applyProtection="1" applyAlignment="1">
      <alignment horizontal="center" vertical="center"/>
    </xf>
    <xf numFmtId="172" applyNumberFormat="1" fontId="24" applyFont="1" fillId="0" applyFill="1" borderId="42" applyBorder="1" xfId="7145" applyProtection="1" applyAlignment="1">
      <alignment vertical="center"/>
    </xf>
    <xf numFmtId="172" applyNumberFormat="1" fontId="4" applyFont="1" fillId="0" applyFill="1" borderId="8" applyBorder="1" xfId="7145" applyProtection="1" applyAlignment="1">
      <alignment vertical="center"/>
      <protection hidden="1"/>
    </xf>
    <xf numFmtId="172" applyNumberFormat="1" fontId="4" applyFont="1" fillId="0" applyFill="1" borderId="8" applyBorder="1" xfId="7145" applyProtection="1" applyAlignment="1">
      <alignment vertical="center"/>
    </xf>
    <xf numFmtId="260" applyNumberFormat="1" fontId="4" applyFont="1" fillId="0" applyFill="1" borderId="8" applyBorder="1" xfId="2284" applyProtection="1" applyAlignment="1">
      <alignment horizontal="center" vertical="center"/>
    </xf>
    <xf numFmtId="260" applyNumberFormat="1" fontId="4" applyFont="1" fillId="0" applyFill="1" borderId="31" applyBorder="1" xfId="2284" applyProtection="1" applyAlignment="1">
      <alignment horizontal="center" vertical="center"/>
    </xf>
    <xf numFmtId="0" applyNumberFormat="1" fontId="34" applyFont="1" fillId="0" applyFill="1" borderId="0" applyBorder="1" xfId="2284" applyProtection="1" applyAlignment="1">
      <alignment horizontal="center" vertical="center"/>
    </xf>
    <xf numFmtId="172" applyNumberFormat="1" fontId="45" applyFont="1" fillId="0" applyFill="1" borderId="0" applyBorder="1" xfId="2284" applyProtection="1" applyAlignment="1">
      <alignment vertical="center"/>
    </xf>
    <xf numFmtId="0" applyNumberFormat="1" fontId="24" applyFont="1" fillId="0" applyFill="1" borderId="0" applyBorder="1" xfId="952" applyProtection="1" applyAlignment="1">
      <alignment vertical="center"/>
    </xf>
    <xf numFmtId="172" applyNumberFormat="1" fontId="24" applyFont="1" fillId="0" applyFill="1" borderId="0" applyBorder="1" xfId="7145" applyProtection="1" applyAlignment="1">
      <alignment horizontal="center" vertical="center"/>
    </xf>
    <xf numFmtId="0" applyNumberFormat="1" fontId="24" applyFont="1" fillId="8" applyFill="1" borderId="0" applyBorder="1" xfId="952" applyProtection="1" applyAlignment="1">
      <alignment horizontal="left" vertical="center"/>
    </xf>
    <xf numFmtId="0" applyNumberFormat="1" fontId="25" applyFont="1" fillId="0" applyFill="1" borderId="0" applyBorder="1" xfId="437" applyProtection="1" applyAlignment="1">
      <alignment horizontal="left" vertical="center"/>
      <protection hidden="1"/>
    </xf>
    <xf numFmtId="0" applyNumberFormat="1" fontId="1" applyFont="1" fillId="2" applyFill="1" borderId="4" applyBorder="1" xfId="1183" applyProtection="1" applyAlignment="1">
      <alignment horizontal="center" vertical="center" wrapText="1"/>
      <protection hidden="1"/>
    </xf>
    <xf numFmtId="49" applyNumberFormat="1" fontId="1" applyFont="1" fillId="2" applyFill="1" borderId="4" applyBorder="1" xfId="1183" applyProtection="1" applyAlignment="1">
      <alignment horizontal="center" vertical="center" wrapText="1"/>
      <protection hidden="1"/>
    </xf>
    <xf numFmtId="172" applyNumberFormat="1" fontId="1" applyFont="1" fillId="2" applyFill="1" borderId="3" applyBorder="1" xfId="7145" applyProtection="1" applyAlignment="1">
      <alignment horizontal="center" vertical="center" wrapText="1"/>
      <protection hidden="1"/>
    </xf>
    <xf numFmtId="0" applyNumberFormat="1" fontId="5" applyFont="1" fillId="0" applyFill="1" borderId="4" applyBorder="1" xfId="952" applyProtection="1" applyAlignment="1">
      <alignment horizontal="center" vertical="center"/>
    </xf>
    <xf numFmtId="172" applyNumberFormat="1" fontId="5" applyFont="1" fillId="0" applyFill="1" borderId="10" applyBorder="1" xfId="7145" applyProtection="1" applyAlignment="1">
      <alignment horizontal="left" vertical="center"/>
    </xf>
    <xf numFmtId="0" applyNumberFormat="1" fontId="24" applyFont="1" fillId="0" applyFill="1" borderId="0" applyBorder="1" xfId="2284" applyProtection="1" applyAlignment="1">
      <alignment horizontal="center" vertical="center"/>
    </xf>
    <xf numFmtId="0" applyNumberFormat="1" fontId="13" applyFont="1" fillId="0" applyFill="1" borderId="0" applyBorder="1" xfId="2284" applyProtection="1" applyAlignment="1">
      <alignment horizontal="center" vertical="center"/>
    </xf>
    <xf numFmtId="43" applyNumberFormat="1" fontId="13" applyFont="1" fillId="0" applyFill="1" borderId="0" applyBorder="1" xfId="7145" applyProtection="1" applyAlignment="1">
      <alignment vertical="center"/>
    </xf>
    <xf numFmtId="0" applyNumberFormat="1" fontId="1" applyFont="1" fillId="2" applyFill="1" borderId="4" applyBorder="1" xfId="2256" applyProtection="1" applyAlignment="1">
      <alignment horizontal="center" vertical="center" wrapText="1"/>
    </xf>
    <xf numFmtId="0" applyNumberFormat="1" fontId="1" applyFont="1" fillId="5" applyFill="1" borderId="4" applyBorder="1" xfId="1145" applyProtection="1" applyAlignment="1">
      <alignment horizontal="center" vertical="center" wrapText="1"/>
      <protection hidden="1"/>
    </xf>
    <xf numFmtId="41" applyNumberFormat="1" fontId="1" applyFont="1" fillId="2" applyFill="1" borderId="4" applyBorder="1" xfId="2256" applyProtection="1" applyAlignment="1">
      <alignment horizontal="center" vertical="center" wrapText="1"/>
    </xf>
    <xf numFmtId="0" applyNumberFormat="1" fontId="1" applyFont="1" fillId="5" applyFill="1" borderId="4" applyBorder="1" xfId="19678" applyProtection="1" applyAlignment="1">
      <alignment horizontal="center" vertical="center" wrapText="1"/>
    </xf>
    <xf numFmtId="172" applyNumberFormat="1" fontId="5" applyFont="1" fillId="0" applyFill="1" borderId="6" applyBorder="1" xfId="20110" applyProtection="1" applyAlignment="1">
      <alignment vertical="center"/>
    </xf>
    <xf numFmtId="9" applyNumberFormat="1" fontId="1" applyFont="1" fillId="2" applyFill="1" borderId="4" applyBorder="1" xfId="1084" applyProtection="1" applyAlignment="1">
      <alignment horizontal="center" vertical="center" wrapText="1"/>
    </xf>
    <xf numFmtId="41" applyNumberFormat="1" fontId="1" applyFont="1" fillId="2" applyFill="1" borderId="4" applyBorder="1" xfId="7450" applyProtection="1" applyAlignment="1">
      <alignment horizontal="center" vertical="center" wrapText="1"/>
      <protection hidden="1"/>
    </xf>
    <xf numFmtId="41" applyNumberFormat="1" fontId="10" applyFont="1" fillId="2" applyFill="1" borderId="4" applyBorder="1" xfId="7450" applyProtection="1" applyAlignment="1">
      <alignment horizontal="center" vertical="center" wrapText="1"/>
      <protection hidden="1"/>
    </xf>
    <xf numFmtId="261" applyNumberFormat="1" fontId="32" applyFont="1" fillId="0" applyFill="1" borderId="0" applyBorder="1" xfId="0" applyProtection="1"/>
    <xf numFmtId="0" applyNumberFormat="1" fontId="5" applyFont="1" fillId="0" applyFill="1" borderId="5" applyBorder="1" xfId="952" applyProtection="1" applyAlignment="1">
      <alignment horizontal="center" vertical="center"/>
    </xf>
    <xf numFmtId="0" applyNumberFormat="1" fontId="5" applyFont="1" fillId="0" applyFill="1" borderId="56" applyBorder="1" xfId="2284" applyProtection="1" applyAlignment="1">
      <alignment horizontal="left" vertical="center"/>
    </xf>
    <xf numFmtId="0" applyNumberFormat="1" fontId="5" applyFont="1" fillId="0" applyFill="1" borderId="56" applyBorder="1" xfId="2284" applyProtection="1" applyAlignment="1">
      <alignment horizontal="center" vertical="center"/>
    </xf>
    <xf numFmtId="0" applyNumberFormat="1" fontId="5" applyFont="1" fillId="0" applyFill="1" borderId="4" applyBorder="1" xfId="952" applyProtection="1" applyAlignment="1">
      <alignment horizontal="left" vertical="center"/>
    </xf>
    <xf numFmtId="0" applyNumberFormat="1" fontId="4" applyFont="1" fillId="0" applyFill="1" borderId="7" applyBorder="1" xfId="952" applyProtection="1" applyAlignment="1">
      <alignment horizontal="left" vertical="center"/>
    </xf>
    <xf numFmtId="0" applyNumberFormat="1" fontId="4" applyFont="1" fillId="0" applyFill="1" borderId="7" applyBorder="1" xfId="952" applyProtection="1" applyAlignment="1">
      <alignment horizontal="center" vertical="center"/>
    </xf>
    <xf numFmtId="0" applyNumberFormat="1" fontId="3" applyFont="1" fillId="0" applyFill="1" borderId="49" applyBorder="1" xfId="952" applyProtection="1" applyAlignment="1">
      <alignment horizontal="left" vertical="center"/>
    </xf>
    <xf numFmtId="0" applyNumberFormat="1" fontId="5" applyFont="1" fillId="0" applyFill="1" borderId="0" applyBorder="1" xfId="2284" applyProtection="1" applyAlignment="1">
      <alignment horizontal="left" vertical="center"/>
    </xf>
    <xf numFmtId="172" applyNumberFormat="1" fontId="24" applyFont="1" fillId="0" applyFill="1" borderId="45" applyBorder="1" xfId="7145" applyProtection="1" applyAlignment="1">
      <alignment vertical="center"/>
    </xf>
    <xf numFmtId="41" applyNumberFormat="1" fontId="5" applyFont="1" fillId="0" applyFill="1" borderId="58" applyBorder="1" xfId="10316" applyProtection="1" applyAlignment="1">
      <alignment vertical="center"/>
    </xf>
    <xf numFmtId="260" applyNumberFormat="1" fontId="4" applyFont="1" fillId="0" applyFill="1" borderId="7" applyBorder="1" xfId="1802" applyProtection="1" applyAlignment="1">
      <alignment horizontal="center" vertical="center"/>
    </xf>
    <xf numFmtId="260" applyNumberFormat="1" fontId="5" applyFont="1" fillId="0" applyFill="1" borderId="9" applyBorder="1" xfId="2284" applyProtection="1" applyAlignment="1">
      <alignment horizontal="center" vertical="center"/>
    </xf>
    <xf numFmtId="0" applyNumberFormat="1" fontId="44" applyFont="1" fillId="0" applyFill="1" borderId="0" applyBorder="1" xfId="952" applyProtection="1" applyAlignment="1">
      <alignment vertical="center"/>
    </xf>
    <xf numFmtId="260" applyNumberFormat="1" fontId="3" applyFont="1" fillId="0" applyFill="1" borderId="4" applyBorder="1" xfId="1802" applyProtection="1" applyAlignment="1">
      <alignment horizontal="center" vertical="center"/>
    </xf>
    <xf numFmtId="260" applyNumberFormat="1" fontId="3" applyFont="1" fillId="0" applyFill="1" borderId="29" applyBorder="1" xfId="2284" applyProtection="1" applyAlignment="1">
      <alignment horizontal="center" vertical="center"/>
    </xf>
    <xf numFmtId="260" applyNumberFormat="1" fontId="3" applyFont="1" fillId="0" applyFill="1" borderId="0" applyBorder="1" xfId="952" applyProtection="1" applyAlignment="1">
      <alignment vertical="center"/>
    </xf>
    <xf numFmtId="0" applyNumberFormat="1" fontId="48" applyFont="1" fillId="0" applyFill="1" borderId="0" applyBorder="1" xfId="952" applyProtection="1" applyAlignment="1">
      <alignment vertical="center"/>
    </xf>
    <xf numFmtId="172" applyNumberFormat="1" fontId="24" applyFont="1" fillId="0" applyFill="1" borderId="46" applyBorder="1" xfId="7145" applyProtection="1" applyAlignment="1">
      <alignment vertical="center"/>
    </xf>
    <xf numFmtId="0" applyNumberFormat="1" fontId="5" applyFont="1" fillId="0" applyFill="1" borderId="4" applyBorder="1" xfId="2284" applyProtection="1" applyAlignment="1">
      <alignment vertical="center"/>
    </xf>
    <xf numFmtId="0" applyNumberFormat="1" fontId="13" applyFont="1" fillId="0" applyFill="1" borderId="0" applyBorder="1" xfId="16742" applyProtection="1" applyAlignment="1">
      <alignment horizontal="left" vertical="center"/>
    </xf>
    <xf numFmtId="0" applyNumberFormat="1" fontId="24" applyFont="1" fillId="0" applyFill="1" borderId="0" applyBorder="1" xfId="432" applyProtection="1" applyAlignment="1">
      <alignment horizontal="left" vertical="center"/>
      <protection hidden="1"/>
    </xf>
    <xf numFmtId="0" applyNumberFormat="1" fontId="5" applyFont="1" fillId="0" applyFill="1" borderId="4" applyBorder="1" xfId="16742" applyProtection="1" applyAlignment="1">
      <alignment horizontal="center" vertical="center"/>
    </xf>
    <xf numFmtId="0" applyNumberFormat="1" fontId="5" applyFont="1" fillId="0" applyFill="1" borderId="57" applyBorder="1" xfId="2284" applyProtection="1" applyAlignment="1">
      <alignment horizontal="center" vertical="center"/>
    </xf>
    <xf numFmtId="0" applyNumberFormat="1" fontId="5" applyFont="1" fillId="0" applyFill="1" borderId="48" applyBorder="1" xfId="2284" applyProtection="1" applyAlignment="1">
      <alignment horizontal="center" vertical="center"/>
    </xf>
    <xf numFmtId="0" applyNumberFormat="1" fontId="13" applyFont="1" fillId="0" applyFill="1" borderId="0" applyBorder="1" xfId="2284" applyProtection="1" applyAlignment="1">
      <alignment horizontal="center" vertical="center"/>
    </xf>
    <xf numFmtId="0" applyNumberFormat="1" fontId="5" applyFont="1" fillId="0" applyFill="1" borderId="0" applyBorder="1" xfId="2284" applyProtection="1" applyAlignment="1">
      <alignment horizontal="center" vertical="center"/>
    </xf>
    <xf numFmtId="0" applyNumberFormat="1" fontId="14" applyFont="1" fillId="0" applyFill="1" borderId="0" applyBorder="1" xfId="952" applyProtection="1" applyAlignment="1">
      <alignment vertical="center"/>
    </xf>
    <xf numFmtId="0" applyNumberFormat="1" fontId="14" applyFont="1" fillId="0" applyFill="1" borderId="0" applyBorder="1" xfId="952" applyProtection="1" applyAlignment="1">
      <alignment vertical="center"/>
    </xf>
    <xf numFmtId="0" applyNumberFormat="1" fontId="5" applyFont="1" fillId="0" applyFill="1" borderId="0" applyBorder="1" xfId="2284" applyProtection="1" applyAlignment="1">
      <alignment vertical="center"/>
    </xf>
    <xf numFmtId="0" applyNumberFormat="1" fontId="32" applyFont="1" fillId="11" applyFill="1" borderId="0" applyBorder="1" xfId="0" applyProtection="1"/>
    <xf numFmtId="260" applyNumberFormat="1" fontId="32" applyFont="1" fillId="11" applyFill="1" borderId="0" applyBorder="1" xfId="0" applyProtection="1"/>
    <xf numFmtId="172" applyNumberFormat="1" fontId="13" applyFont="1" fillId="0" applyFill="1" borderId="4" applyBorder="1" xfId="7145" applyProtection="1" applyAlignment="1">
      <alignment horizontal="left" vertical="center"/>
    </xf>
    <xf numFmtId="0" applyNumberFormat="1" fontId="13" applyFont="1" fillId="15" applyFill="1" borderId="49" applyBorder="1" xfId="2284" applyProtection="1" applyAlignment="1">
      <alignment horizontal="center" vertical="center"/>
    </xf>
    <xf numFmtId="172" applyNumberFormat="1" fontId="50" applyFont="1" fillId="0" applyFill="1" borderId="0" applyBorder="1" xfId="7145" applyProtection="1" applyAlignment="1">
      <alignment horizontal="left" vertical="center"/>
    </xf>
    <xf numFmtId="0" applyNumberFormat="1" fontId="51" applyFont="1" fillId="0" applyFill="1" borderId="0" applyBorder="1" xfId="437" applyProtection="1" applyAlignment="1">
      <alignment horizontal="left" vertical="center"/>
      <protection hidden="1"/>
    </xf>
    <xf numFmtId="0" applyNumberFormat="1" fontId="39" applyFont="1" fillId="0" applyFill="1" borderId="0" applyBorder="1" xfId="2284" applyProtection="1" applyAlignment="1">
      <alignment horizontal="center" vertical="center"/>
    </xf>
    <xf numFmtId="0" applyNumberFormat="1" fontId="39" applyFont="1" fillId="0" applyFill="1" borderId="0" applyBorder="1" xfId="952" applyProtection="1" applyAlignment="1">
      <alignment horizontal="left" vertical="center"/>
    </xf>
    <xf numFmtId="0" applyNumberFormat="1" fontId="39" applyFont="1" fillId="0" applyFill="1" borderId="0" applyBorder="1" xfId="952" applyProtection="1" applyAlignment="1">
      <alignment horizontal="center" vertical="center"/>
    </xf>
    <xf numFmtId="172" applyNumberFormat="1" fontId="39" applyFont="1" fillId="0" applyFill="1" borderId="0" applyBorder="1" xfId="7145" applyProtection="1" applyAlignment="1">
      <alignment vertical="center"/>
    </xf>
    <xf numFmtId="0" applyNumberFormat="1" fontId="39" applyFont="1" fillId="0" applyFill="1" borderId="0" applyBorder="1" xfId="952" applyProtection="1" applyAlignment="1">
      <alignment horizontal="center" vertical="center"/>
    </xf>
    <xf numFmtId="0" applyNumberFormat="1" fontId="39" applyFont="1" fillId="0" applyFill="1" borderId="0" applyBorder="1" xfId="952" applyProtection="1" applyAlignment="1">
      <alignment horizontal="left" vertical="center"/>
    </xf>
    <xf numFmtId="172" applyNumberFormat="1" fontId="39" applyFont="1" fillId="0" applyFill="1" borderId="0" applyBorder="1" xfId="7145" applyProtection="1" applyAlignment="1">
      <alignment vertical="center"/>
    </xf>
    <xf numFmtId="172" applyNumberFormat="1" fontId="52" applyFont="1" fillId="0" applyFill="1" borderId="0" applyBorder="1" xfId="7145" applyProtection="1" applyAlignment="1">
      <alignment vertical="center"/>
    </xf>
    <xf numFmtId="172" applyNumberFormat="1" fontId="53" applyFont="1" fillId="0" applyFill="1" borderId="0" applyBorder="1" xfId="7145" applyProtection="1" applyAlignment="1">
      <alignment horizontal="left" vertical="center"/>
    </xf>
    <xf numFmtId="0" applyNumberFormat="1" fontId="54" applyFont="1" fillId="2" applyFill="1" borderId="60" applyBorder="1" xfId="1183" applyProtection="1" applyAlignment="1">
      <alignment horizontal="center" vertical="center" wrapText="1"/>
      <protection hidden="1"/>
    </xf>
    <xf numFmtId="0" applyNumberFormat="1" fontId="54" applyFont="1" fillId="2" applyFill="1" borderId="61" applyBorder="1" xfId="1183" applyProtection="1" applyAlignment="1">
      <alignment horizontal="center" vertical="center" wrapText="1"/>
      <protection hidden="1"/>
    </xf>
    <xf numFmtId="0" applyNumberFormat="1" fontId="54" applyFont="1" fillId="2" applyFill="1" borderId="2" applyBorder="1" xfId="1183" applyProtection="1" applyAlignment="1">
      <alignment horizontal="center" vertical="center" wrapText="1"/>
      <protection hidden="1"/>
    </xf>
    <xf numFmtId="49" applyNumberFormat="1" fontId="54" applyFont="1" fillId="2" applyFill="1" borderId="62" applyBorder="1" xfId="1183" applyProtection="1" applyAlignment="1">
      <alignment horizontal="center" vertical="center" wrapText="1"/>
      <protection hidden="1"/>
    </xf>
    <xf numFmtId="0" applyNumberFormat="1" fontId="3" applyFont="1" fillId="0" applyFill="1" borderId="6" applyBorder="1" xfId="2284" applyProtection="1" applyAlignment="1">
      <alignment horizontal="center" vertical="center"/>
    </xf>
    <xf numFmtId="0" applyNumberFormat="1" fontId="3" applyFont="1" fillId="0" applyFill="1" borderId="4" applyBorder="1" xfId="952" applyProtection="1" applyAlignment="1">
      <alignment horizontal="left" vertical="center"/>
    </xf>
    <xf numFmtId="0" applyNumberFormat="1" fontId="3" applyFont="1" fillId="0" applyFill="1" borderId="6" applyBorder="1" xfId="952" applyProtection="1" applyAlignment="1">
      <alignment horizontal="center" vertical="center"/>
    </xf>
    <xf numFmtId="0" applyNumberFormat="1" fontId="3" applyFont="1" fillId="0" applyFill="1" borderId="10" applyBorder="1" xfId="952" applyProtection="1" applyAlignment="1">
      <alignment horizontal="center" vertical="center"/>
    </xf>
    <xf numFmtId="172" applyNumberFormat="1" fontId="3" applyFont="1" fillId="0" applyFill="1" borderId="4" applyBorder="1" xfId="7145" applyProtection="1" applyAlignment="1">
      <alignment horizontal="left" vertical="center"/>
    </xf>
    <xf numFmtId="0" applyNumberFormat="1" fontId="3" applyFont="1" fillId="0" applyFill="1" borderId="19" applyBorder="1" xfId="2284" applyProtection="1" applyAlignment="1">
      <alignment horizontal="center" vertical="center"/>
    </xf>
    <xf numFmtId="0" applyNumberFormat="1" fontId="3" applyFont="1" fillId="0" applyFill="1" borderId="8" applyBorder="1" xfId="952" applyProtection="1" applyAlignment="1">
      <alignment horizontal="left" vertical="center"/>
    </xf>
    <xf numFmtId="0" applyNumberFormat="1" fontId="3" applyFont="1" fillId="0" applyFill="1" borderId="8" applyBorder="1" xfId="952" applyProtection="1" applyAlignment="1">
      <alignment horizontal="center" vertical="center"/>
    </xf>
    <xf numFmtId="172" applyNumberFormat="1" fontId="3" applyFont="1" fillId="0" applyFill="1" borderId="8" applyBorder="1" xfId="7145" applyProtection="1" applyAlignment="1">
      <alignment horizontal="left" vertical="center"/>
    </xf>
    <xf numFmtId="0" applyNumberFormat="1" fontId="3" applyFont="1" fillId="0" applyFill="1" borderId="4" applyBorder="1" xfId="1802" applyProtection="1" applyAlignment="1">
      <alignment horizontal="left" vertical="center"/>
    </xf>
    <xf numFmtId="0" applyNumberFormat="1" fontId="3" applyFont="1" fillId="0" applyFill="1" borderId="33" applyBorder="1" xfId="952" applyProtection="1" applyAlignment="1">
      <alignment horizontal="left" vertical="center"/>
    </xf>
    <xf numFmtId="172" applyNumberFormat="1" fontId="3" applyFont="1" fillId="0" applyFill="1" borderId="25" applyBorder="1" xfId="7145" applyProtection="1" applyAlignment="1">
      <alignment horizontal="left" vertical="center"/>
    </xf>
    <xf numFmtId="0" applyNumberFormat="1" fontId="3" applyFont="1" fillId="0" applyFill="1" borderId="10" applyBorder="1" xfId="952" applyProtection="1" applyAlignment="1">
      <alignment horizontal="left" vertical="center"/>
    </xf>
    <xf numFmtId="172" applyNumberFormat="1" fontId="3" applyFont="1" fillId="0" applyFill="1" borderId="7" applyBorder="1" xfId="7145" applyProtection="1" applyAlignment="1">
      <alignment horizontal="left" vertical="center"/>
    </xf>
    <xf numFmtId="0" applyNumberFormat="1" fontId="3" applyFont="1" fillId="0" applyFill="1" borderId="9" applyBorder="1" xfId="952" applyProtection="1" applyAlignment="1">
      <alignment horizontal="left" vertical="center"/>
    </xf>
    <xf numFmtId="0" applyNumberFormat="1" fontId="3" applyFont="1" fillId="0" applyFill="1" borderId="7" applyBorder="1" xfId="952" applyProtection="1" applyAlignment="1">
      <alignment horizontal="center" vertical="center"/>
    </xf>
    <xf numFmtId="264" applyNumberFormat="1" fontId="3" applyFont="1" fillId="0" applyFill="1" borderId="4" applyBorder="1" xfId="3176" applyProtection="1" applyAlignment="1">
      <alignment horizontal="left" vertical="center"/>
    </xf>
    <xf numFmtId="0" applyNumberFormat="1" fontId="3" applyFont="1" fillId="0" applyFill="1" borderId="8" applyBorder="1" xfId="2284" applyProtection="1" applyAlignment="1">
      <alignment horizontal="center" vertical="center"/>
    </xf>
    <xf numFmtId="0" applyNumberFormat="1" fontId="3" applyFont="1" fillId="0" applyFill="1" borderId="7" applyBorder="1" xfId="952" applyProtection="1" applyAlignment="1">
      <alignment horizontal="left" vertical="center"/>
    </xf>
    <xf numFmtId="0" applyNumberFormat="1" fontId="3" applyFont="1" fillId="0" applyFill="1" borderId="25" applyBorder="1" xfId="2284" applyProtection="1" applyAlignment="1">
      <alignment vertical="center"/>
    </xf>
    <xf numFmtId="0" applyNumberFormat="1" fontId="3" applyFont="1" fillId="0" applyFill="1" borderId="25" applyBorder="1" xfId="952" applyProtection="1" applyAlignment="1">
      <alignment horizontal="center" vertical="center"/>
    </xf>
    <xf numFmtId="0" applyNumberFormat="1" fontId="3" applyFont="1" fillId="0" applyFill="1" borderId="11" applyBorder="1" xfId="952" applyProtection="1" applyAlignment="1">
      <alignment horizontal="center" vertical="center"/>
    </xf>
    <xf numFmtId="0" applyNumberFormat="1" fontId="3" applyFont="1" fillId="0" applyFill="1" borderId="9" applyBorder="1" xfId="952" applyProtection="1" applyAlignment="1">
      <alignment horizontal="center" vertical="center"/>
    </xf>
    <xf numFmtId="0" applyNumberFormat="1" fontId="3" applyFont="1" fillId="0" applyFill="1" borderId="25" applyBorder="1" xfId="1802" applyProtection="1" applyAlignment="1">
      <alignment horizontal="left" vertical="center"/>
    </xf>
    <xf numFmtId="0" applyNumberFormat="1" fontId="3" applyFont="1" fillId="11" applyFill="1" borderId="4" applyBorder="1" xfId="2284" applyProtection="1" applyAlignment="1">
      <alignment horizontal="center" vertical="center"/>
    </xf>
    <xf numFmtId="0" applyNumberFormat="1" fontId="3" applyFont="1" fillId="11" applyFill="1" borderId="7" applyBorder="1" xfId="952" applyProtection="1" applyAlignment="1">
      <alignment horizontal="left" vertical="center"/>
    </xf>
    <xf numFmtId="0" applyNumberFormat="1" fontId="3" applyFont="1" fillId="11" applyFill="1" borderId="4" applyBorder="1" xfId="952" applyProtection="1" applyAlignment="1">
      <alignment horizontal="center" vertical="center"/>
    </xf>
    <xf numFmtId="0" applyNumberFormat="1" fontId="3" applyFont="1" fillId="11" applyFill="1" borderId="7" applyBorder="1" xfId="952" applyProtection="1" applyAlignment="1">
      <alignment horizontal="center" vertical="center"/>
    </xf>
    <xf numFmtId="172" applyNumberFormat="1" fontId="3" applyFont="1" fillId="11" applyFill="1" borderId="7" applyBorder="1" xfId="7145" applyProtection="1" applyAlignment="1">
      <alignment horizontal="left" vertical="center"/>
    </xf>
    <xf numFmtId="0" applyNumberFormat="1" fontId="39" applyFont="1" fillId="0" applyFill="1" borderId="0" applyBorder="1" xfId="2284" applyProtection="1" applyAlignment="1">
      <alignment vertical="center"/>
    </xf>
    <xf numFmtId="0" applyNumberFormat="1" fontId="39" applyFont="1" fillId="0" applyFill="1" borderId="0" applyBorder="1" xfId="952" applyProtection="1" applyAlignment="1">
      <alignment vertical="center"/>
    </xf>
    <xf numFmtId="0" applyNumberFormat="1" fontId="39" applyFont="1" fillId="0" applyFill="1" borderId="0" applyBorder="1" xfId="2284" applyProtection="1" applyAlignment="1">
      <alignment vertical="center"/>
    </xf>
    <xf numFmtId="0" applyNumberFormat="1" fontId="54" applyFont="1" fillId="2" applyFill="1" borderId="63" applyBorder="1" xfId="2256" applyProtection="1" applyAlignment="1">
      <alignment horizontal="center" vertical="center" wrapText="1"/>
    </xf>
    <xf numFmtId="0" applyNumberFormat="1" fontId="54" applyFont="1" fillId="5" applyFill="1" borderId="61" applyBorder="1" xfId="1145" applyProtection="1" applyAlignment="1">
      <alignment horizontal="center" vertical="center" wrapText="1"/>
      <protection hidden="1"/>
    </xf>
    <xf numFmtId="41" applyNumberFormat="1" fontId="54" applyFont="1" fillId="2" applyFill="1" borderId="61" applyBorder="1" xfId="2256" applyProtection="1" applyAlignment="1">
      <alignment horizontal="center" vertical="center" wrapText="1"/>
    </xf>
    <xf numFmtId="0" applyNumberFormat="1" fontId="54" applyFont="1" fillId="5" applyFill="1" borderId="61" applyBorder="1" xfId="19678" applyProtection="1" applyAlignment="1">
      <alignment horizontal="center" vertical="center" wrapText="1"/>
    </xf>
    <xf numFmtId="172" applyNumberFormat="1" fontId="3" applyFont="1" fillId="0" applyFill="1" borderId="8" applyBorder="1" xfId="20110" applyProtection="1" applyAlignment="1">
      <alignment vertical="center"/>
    </xf>
    <xf numFmtId="172" applyNumberFormat="1" fontId="9" applyFont="1" fillId="0" applyFill="1" borderId="8" applyBorder="1" xfId="20110" applyProtection="1" applyAlignment="1">
      <alignment vertical="center"/>
      <protection hidden="1"/>
    </xf>
    <xf numFmtId="172" applyNumberFormat="1" fontId="3" applyFont="1" fillId="0" applyFill="1" borderId="8" applyBorder="1" xfId="20110" applyProtection="1" applyAlignment="1">
      <alignment vertical="center"/>
      <protection hidden="1"/>
    </xf>
    <xf numFmtId="172" applyNumberFormat="1" fontId="3" applyFont="1" fillId="0" applyFill="1" borderId="25" applyBorder="1" xfId="20110" applyProtection="1" applyAlignment="1">
      <alignment vertical="center"/>
    </xf>
    <xf numFmtId="172" applyNumberFormat="1" fontId="3" applyFont="1" fillId="0" applyFill="1" borderId="25" applyBorder="1" xfId="20110" applyProtection="1" applyAlignment="1">
      <alignment vertical="center"/>
      <protection hidden="1"/>
    </xf>
    <xf numFmtId="172" applyNumberFormat="1" fontId="3" applyFont="1" fillId="0" applyFill="1" borderId="7" applyBorder="1" xfId="20110" applyProtection="1" applyAlignment="1">
      <alignment vertical="center"/>
    </xf>
    <xf numFmtId="172" applyNumberFormat="1" fontId="9" applyFont="1" fillId="0" applyFill="1" borderId="7" applyBorder="1" xfId="20110" applyProtection="1" applyAlignment="1">
      <alignment vertical="center"/>
      <protection hidden="1"/>
    </xf>
    <xf numFmtId="172" applyNumberFormat="1" fontId="3" applyFont="1" fillId="0" applyFill="1" borderId="11" applyBorder="1" xfId="20110" applyProtection="1" applyAlignment="1">
      <alignment vertical="center"/>
      <protection hidden="1"/>
    </xf>
    <xf numFmtId="172" applyNumberFormat="1" fontId="3" applyFont="1" fillId="0" applyFill="1" borderId="6" applyBorder="1" xfId="20110" applyProtection="1" applyAlignment="1">
      <alignment vertical="center"/>
      <protection hidden="1"/>
    </xf>
    <xf numFmtId="172" applyNumberFormat="1" fontId="9" applyFont="1" fillId="0" applyFill="1" borderId="25" applyBorder="1" xfId="20110" applyProtection="1" applyAlignment="1">
      <alignment vertical="center"/>
      <protection hidden="1"/>
    </xf>
    <xf numFmtId="172" applyNumberFormat="1" fontId="3" applyFont="1" fillId="0" applyFill="1" borderId="64" applyBorder="1" xfId="20110" applyProtection="1" applyAlignment="1">
      <alignment vertical="center"/>
      <protection hidden="1"/>
    </xf>
    <xf numFmtId="172" applyNumberFormat="1" fontId="3" applyFont="1" fillId="0" applyFill="1" borderId="34" applyBorder="1" xfId="20110" applyProtection="1" applyAlignment="1">
      <alignment vertical="center"/>
      <protection hidden="1"/>
    </xf>
    <xf numFmtId="172" applyNumberFormat="1" fontId="3" applyFont="1" fillId="11" applyFill="1" borderId="4" applyBorder="1" xfId="20110" applyProtection="1" applyAlignment="1">
      <alignment vertical="center"/>
    </xf>
    <xf numFmtId="172" applyNumberFormat="1" fontId="3" applyFont="1" fillId="11" applyFill="1" borderId="4" applyBorder="1" xfId="20110" applyProtection="1" applyAlignment="1">
      <alignment vertical="center"/>
      <protection hidden="1"/>
    </xf>
    <xf numFmtId="0" applyNumberFormat="1" fontId="3" applyFont="1" fillId="0" applyFill="1" borderId="0" applyBorder="1" xfId="2284" applyProtection="1" applyAlignment="1">
      <alignment horizontal="center" vertical="center"/>
    </xf>
    <xf numFmtId="0" applyNumberFormat="1" fontId="3" applyFont="1" fillId="0" applyFill="1" borderId="0" applyBorder="1" xfId="952" applyProtection="1" applyAlignment="1">
      <alignment horizontal="center" vertical="center"/>
    </xf>
    <xf numFmtId="172" applyNumberFormat="1" fontId="39" applyFont="1" fillId="0" applyFill="1" borderId="0" applyBorder="1" xfId="2284" applyProtection="1" applyAlignment="1">
      <alignment vertical="center"/>
    </xf>
    <xf numFmtId="0" applyNumberFormat="1" fontId="54" applyFont="1" fillId="2" applyFill="1" borderId="61" applyBorder="1" xfId="1655" applyProtection="1" applyAlignment="1">
      <alignment horizontal="center" vertical="center" wrapText="1"/>
      <protection hidden="1"/>
    </xf>
    <xf numFmtId="9" applyNumberFormat="1" fontId="54" applyFont="1" fillId="2" applyFill="1" borderId="61" applyBorder="1" xfId="1084" applyProtection="1" applyAlignment="1">
      <alignment horizontal="center" vertical="center" wrapText="1"/>
    </xf>
    <xf numFmtId="41" applyNumberFormat="1" fontId="54" applyFont="1" fillId="2" applyFill="1" borderId="61" applyBorder="1" xfId="7450" applyProtection="1" applyAlignment="1">
      <alignment horizontal="center" vertical="center" wrapText="1"/>
      <protection hidden="1"/>
    </xf>
    <xf numFmtId="41" applyNumberFormat="1" fontId="56" applyFont="1" fillId="2" applyFill="1" borderId="61" applyBorder="1" xfId="7450" applyProtection="1" applyAlignment="1">
      <alignment horizontal="center" vertical="center" wrapText="1"/>
      <protection hidden="1"/>
    </xf>
    <xf numFmtId="41" applyNumberFormat="1" fontId="56" applyFont="1" fillId="2" applyFill="1" borderId="65" applyBorder="1" xfId="7450" applyProtection="1" applyAlignment="1">
      <alignment horizontal="center" vertical="center" wrapText="1"/>
      <protection hidden="1"/>
    </xf>
    <xf numFmtId="261" applyNumberFormat="1" fontId="11" applyFont="1" fillId="6" applyFill="1" borderId="10" applyBorder="1" xfId="0" applyProtection="1" applyAlignment="1">
      <alignment horizontal="center" vertical="center"/>
    </xf>
    <xf numFmtId="261" applyNumberFormat="1" fontId="11" applyFont="1" fillId="6" applyFill="1" borderId="6" applyBorder="1" xfId="0" applyProtection="1" applyAlignment="1">
      <alignment horizontal="center" vertical="center"/>
    </xf>
    <xf numFmtId="260" applyNumberFormat="1" fontId="3" applyFont="1" fillId="0" applyFill="1" borderId="4" applyBorder="1" xfId="2284" applyProtection="1" applyAlignment="1">
      <alignment horizontal="center" vertical="center"/>
    </xf>
    <xf numFmtId="260" applyNumberFormat="1" fontId="12" applyFont="1" fillId="0" applyFill="1" borderId="0" applyBorder="1" xfId="952" applyProtection="1" applyAlignment="1">
      <alignment vertical="center"/>
    </xf>
    <xf numFmtId="41" applyNumberFormat="1" fontId="3" applyFont="1" fillId="0" applyFill="1" borderId="8" applyBorder="1" xfId="952" applyProtection="1" applyAlignment="1">
      <alignment vertical="center"/>
    </xf>
    <xf numFmtId="260" applyNumberFormat="1" fontId="3" applyFont="1" fillId="0" applyFill="1" borderId="8" applyBorder="1" xfId="1802" applyProtection="1" applyAlignment="1">
      <alignment horizontal="center" vertical="center"/>
    </xf>
    <xf numFmtId="260" applyNumberFormat="1" fontId="3" applyFont="1" fillId="0" applyFill="1" borderId="8" applyBorder="1" xfId="2284" applyProtection="1" applyAlignment="1">
      <alignment horizontal="center" vertical="center"/>
    </xf>
    <xf numFmtId="260" applyNumberFormat="1" fontId="3" applyFont="1" fillId="0" applyFill="1" borderId="33" applyBorder="1" xfId="1802" applyProtection="1" applyAlignment="1">
      <alignment horizontal="center" vertical="center"/>
    </xf>
    <xf numFmtId="172" applyNumberFormat="1" fontId="3" applyFont="1" fillId="0" applyFill="1" borderId="19" applyBorder="1" xfId="20110" applyProtection="1" applyAlignment="1">
      <alignment vertical="center"/>
      <protection hidden="1"/>
    </xf>
    <xf numFmtId="260" applyNumberFormat="1" fontId="3" applyFont="1" fillId="0" applyFill="1" borderId="10" applyBorder="1" xfId="1802" applyProtection="1" applyAlignment="1">
      <alignment horizontal="center" vertical="center"/>
    </xf>
    <xf numFmtId="41" applyNumberFormat="1" fontId="3" applyFont="1" fillId="0" applyFill="1" borderId="7" applyBorder="1" xfId="952" applyProtection="1" applyAlignment="1">
      <alignment vertical="center"/>
    </xf>
    <xf numFmtId="260" applyNumberFormat="1" fontId="3" applyFont="1" fillId="0" applyFill="1" borderId="9" applyBorder="1" xfId="1802" applyProtection="1" applyAlignment="1">
      <alignment horizontal="center" vertical="center"/>
    </xf>
    <xf numFmtId="0" applyNumberFormat="1" fontId="3" applyFont="1" fillId="0" applyFill="1" borderId="0" applyBorder="1" xfId="952" applyProtection="1" applyAlignment="1">
      <alignment vertical="center"/>
    </xf>
    <xf numFmtId="41" applyNumberFormat="1" fontId="3" applyFont="1" fillId="0" applyFill="1" borderId="25" applyBorder="1" xfId="952" applyProtection="1" applyAlignment="1">
      <alignment vertical="center"/>
    </xf>
    <xf numFmtId="260" applyNumberFormat="1" fontId="3" applyFont="1" fillId="0" applyFill="1" borderId="25" applyBorder="1" xfId="1802" applyProtection="1" applyAlignment="1">
      <alignment horizontal="center" vertical="center"/>
    </xf>
    <xf numFmtId="260" applyNumberFormat="1" fontId="3" applyFont="1" fillId="0" applyFill="1" borderId="25" applyBorder="1" xfId="2284" applyProtection="1" applyAlignment="1">
      <alignment horizontal="center" vertical="center"/>
    </xf>
    <xf numFmtId="260" applyNumberFormat="1" fontId="3" applyFont="1" fillId="0" applyFill="1" borderId="64" applyBorder="1" xfId="1802" applyProtection="1" applyAlignment="1">
      <alignment horizontal="center" vertical="center"/>
    </xf>
    <xf numFmtId="41" applyNumberFormat="1" fontId="3" applyFont="1" fillId="11" applyFill="1" borderId="4" applyBorder="1" xfId="1150" applyProtection="1" applyAlignment="1">
      <alignment vertical="center"/>
      <protection hidden="1"/>
    </xf>
    <xf numFmtId="41" applyNumberFormat="1" fontId="3" applyFont="1" fillId="11" applyFill="1" borderId="4" applyBorder="1" xfId="952" applyProtection="1" applyAlignment="1">
      <alignment vertical="center"/>
    </xf>
    <xf numFmtId="260" applyNumberFormat="1" fontId="3" applyFont="1" fillId="11" applyFill="1" borderId="9" applyBorder="1" xfId="1802" applyProtection="1" applyAlignment="1">
      <alignment horizontal="center" vertical="center"/>
    </xf>
    <xf numFmtId="260" applyNumberFormat="1" fontId="3" applyFont="1" fillId="11" applyFill="1" borderId="4" applyBorder="1" xfId="2284" applyProtection="1" applyAlignment="1">
      <alignment horizontal="center" vertical="center"/>
    </xf>
    <xf numFmtId="260" applyNumberFormat="1" fontId="3" applyFont="1" fillId="11" applyFill="1" borderId="0" applyBorder="1" xfId="952" applyProtection="1" applyAlignment="1">
      <alignment vertical="center"/>
    </xf>
    <xf numFmtId="260" applyNumberFormat="1" fontId="3" applyFont="1" fillId="0" applyFill="1" borderId="0" applyBorder="1" xfId="2284" applyProtection="1" applyAlignment="1">
      <alignment horizontal="center" vertical="center"/>
    </xf>
    <xf numFmtId="172" applyNumberFormat="1" fontId="3" applyFont="1" fillId="0" applyFill="1" borderId="4" applyBorder="1" xfId="20110" applyProtection="1" applyAlignment="1">
      <alignment horizontal="center" vertical="center"/>
      <protection hidden="1"/>
    </xf>
    <xf numFmtId="172" applyNumberFormat="1" fontId="3" applyFont="1" fillId="0" applyFill="1" borderId="0" applyBorder="1" xfId="7145" applyProtection="1" applyAlignment="1">
      <alignment vertical="center"/>
    </xf>
    <xf numFmtId="260" applyNumberFormat="1" fontId="57" applyFont="1" fillId="0" applyFill="1" borderId="0" applyBorder="1" xfId="952" applyProtection="1" applyAlignment="1">
      <alignment vertical="center"/>
    </xf>
    <xf numFmtId="0" applyNumberFormat="1" fontId="3" applyFont="1" fillId="0" applyFill="1" borderId="7" applyBorder="1" xfId="1802" applyProtection="1" applyAlignment="1">
      <alignment horizontal="left" vertical="center"/>
    </xf>
    <xf numFmtId="0" applyNumberFormat="1" fontId="3" applyFont="1" fillId="11" applyFill="1" borderId="4" applyBorder="1" xfId="1802" applyProtection="1" applyAlignment="1">
      <alignment horizontal="left" vertical="center"/>
    </xf>
    <xf numFmtId="0" applyNumberFormat="1" fontId="3" applyFont="1" fillId="11" applyFill="1" borderId="4" applyBorder="1" xfId="952" applyProtection="1" applyAlignment="1">
      <alignment horizontal="left" vertical="center"/>
    </xf>
    <xf numFmtId="0" applyNumberFormat="1" fontId="51" applyFont="1" fillId="0" applyFill="1" borderId="45" applyBorder="1" xfId="952" applyProtection="1" applyAlignment="1">
      <alignment horizontal="center" vertical="center"/>
    </xf>
    <xf numFmtId="172" applyNumberFormat="1" fontId="51" applyFont="1" fillId="0" applyFill="1" borderId="45" applyBorder="1" xfId="7145" applyProtection="1" applyAlignment="1">
      <alignment vertical="center"/>
    </xf>
    <xf numFmtId="172" applyNumberFormat="1" fontId="51" applyFont="1" fillId="0" applyFill="1" borderId="0" applyBorder="1" xfId="7145" applyProtection="1" applyAlignment="1">
      <alignment vertical="center"/>
    </xf>
    <xf numFmtId="0" applyNumberFormat="1" fontId="51" applyFont="1" fillId="0" applyFill="1" borderId="0" applyBorder="1" xfId="952" applyProtection="1" applyAlignment="1">
      <alignment horizontal="center" vertical="center"/>
    </xf>
    <xf numFmtId="0" applyNumberFormat="1" fontId="51" applyFont="1" fillId="0" applyFill="1" borderId="0" applyBorder="1" xfId="952" applyProtection="1" applyAlignment="1">
      <alignment vertical="center"/>
    </xf>
    <xf numFmtId="0" applyNumberFormat="1" fontId="39" applyFont="1" fillId="0" applyFill="1" borderId="0" applyBorder="1" xfId="952" applyProtection="1" applyAlignment="1">
      <alignment vertical="center"/>
    </xf>
    <xf numFmtId="41" applyNumberFormat="1" fontId="51" applyFont="1" fillId="0" applyFill="1" borderId="0" applyBorder="1" xfId="952" applyProtection="1" applyAlignment="1">
      <alignment vertical="center"/>
    </xf>
    <xf numFmtId="260" applyNumberFormat="1" fontId="3" applyFont="1" fillId="11" applyFill="1" borderId="10" applyBorder="1" xfId="1802" applyProtection="1" applyAlignment="1">
      <alignment horizontal="center" vertical="center"/>
    </xf>
    <xf numFmtId="260" applyNumberFormat="1" fontId="3" applyFont="1" fillId="11" applyFill="1" borderId="4" applyBorder="1" xfId="1802" applyProtection="1" applyAlignment="1">
      <alignment horizontal="center" vertical="center"/>
    </xf>
    <xf numFmtId="260" applyNumberFormat="1" fontId="12" applyFont="1" fillId="11" applyFill="1" borderId="0" applyBorder="1" xfId="952" applyProtection="1" applyAlignment="1">
      <alignment vertical="center"/>
    </xf>
    <xf numFmtId="41" applyNumberFormat="1" fontId="3" applyFont="1" fillId="0" applyFill="1" borderId="0" applyBorder="1" xfId="952" applyProtection="1" applyAlignment="1">
      <alignment horizontal="center" vertical="center"/>
    </xf>
    <xf numFmtId="172" applyNumberFormat="1" fontId="42" applyFont="1" fillId="0" applyFill="1" borderId="0" applyBorder="1" xfId="7145" applyProtection="1" applyAlignment="1">
      <alignment vertical="center"/>
    </xf>
    <xf numFmtId="172" applyNumberFormat="1" fontId="2" applyFont="1" fillId="2" applyFill="1" borderId="4" applyBorder="1" xfId="7145" applyProtection="1" applyAlignment="1">
      <alignment horizontal="center" vertical="center" wrapText="1"/>
      <protection hidden="1"/>
    </xf>
    <xf numFmtId="0" applyNumberFormat="1" fontId="8" applyFont="1" fillId="0" applyFill="1" borderId="6" applyBorder="1" xfId="2131" applyProtection="1" applyAlignment="1">
      <alignment horizontal="left" vertical="center"/>
    </xf>
    <xf numFmtId="0" applyNumberFormat="1" fontId="8" applyFont="1" fillId="0" applyFill="1" borderId="4" applyBorder="1" xfId="952" applyProtection="1" applyAlignment="1">
      <alignment horizontal="center" vertical="center"/>
    </xf>
    <xf numFmtId="172" applyNumberFormat="1" fontId="8" applyFont="1" fillId="0" applyFill="1" borderId="4" applyBorder="1" xfId="7145" applyProtection="1" applyAlignment="1">
      <alignment vertical="center"/>
    </xf>
    <xf numFmtId="0" applyNumberFormat="1" fontId="25" applyFont="1" fillId="8" applyFill="1" borderId="45" applyBorder="1" xfId="952" applyProtection="1" applyAlignment="1">
      <alignment vertical="center"/>
    </xf>
    <xf numFmtId="172" applyNumberFormat="1" fontId="1" applyFont="1" fillId="5" applyFill="1" borderId="4" applyBorder="1" xfId="7145" applyProtection="1" applyAlignment="1">
      <alignment horizontal="center" vertical="center" wrapText="1"/>
    </xf>
    <xf numFmtId="172" applyNumberFormat="1" fontId="8" applyFont="1" fillId="0" applyFill="1" borderId="4" applyBorder="1" xfId="20110" applyProtection="1" applyAlignment="1">
      <alignment vertical="center"/>
    </xf>
    <xf numFmtId="172" applyNumberFormat="1" fontId="24" applyFont="1" fillId="0" applyFill="1" borderId="0" applyBorder="1" xfId="7145" applyProtection="1" applyAlignment="1">
      <alignment vertical="center"/>
    </xf>
    <xf numFmtId="172" applyNumberFormat="1" fontId="51" applyFont="1" fillId="0" applyFill="1" borderId="0" applyBorder="1" xfId="7145" applyProtection="1" applyAlignment="1">
      <alignment vertical="center"/>
    </xf>
    <xf numFmtId="261" applyNumberFormat="1" fontId="11" applyFont="1" fillId="6" applyFill="1" borderId="6" applyBorder="1" xfId="0" applyProtection="1" applyAlignment="1">
      <alignment horizontal="left" vertical="center"/>
    </xf>
    <xf numFmtId="41" applyNumberFormat="1" fontId="8" applyFont="1" fillId="0" applyFill="1" borderId="4" applyBorder="1" xfId="952" applyProtection="1" applyAlignment="1">
      <alignment vertical="center"/>
    </xf>
    <xf numFmtId="260" applyNumberFormat="1" fontId="8" applyFont="1" fillId="0" applyFill="1" borderId="7" applyBorder="1" xfId="2284" applyProtection="1" applyAlignment="1">
      <alignment horizontal="center" vertical="center"/>
    </xf>
    <xf numFmtId="260" applyNumberFormat="1" fontId="8" applyFont="1" fillId="0" applyFill="1" borderId="29" applyBorder="1" xfId="2284" applyProtection="1" applyAlignment="1">
      <alignment horizontal="center" vertical="center"/>
    </xf>
    <xf numFmtId="0" applyNumberFormat="1" fontId="8" applyFont="1" fillId="0" applyFill="1" borderId="0" applyBorder="1" xfId="952" applyProtection="1" applyAlignment="1">
      <alignment vertical="center"/>
    </xf>
    <xf numFmtId="41" applyNumberFormat="1" fontId="26" applyFont="1" fillId="0" applyFill="1" borderId="42" applyBorder="1" xfId="952" applyProtection="1" applyAlignment="1">
      <alignment horizontal="center" vertical="center"/>
    </xf>
    <xf numFmtId="0" applyNumberFormat="1" fontId="8" applyFont="1" fillId="0" applyFill="1" borderId="0" applyBorder="1" xfId="0" applyProtection="1"/>
    <xf numFmtId="260" applyNumberFormat="1" fontId="8" applyFont="1" fillId="0" applyFill="1" borderId="0" applyBorder="1" xfId="0" applyProtection="1"/>
    <xf numFmtId="172" applyNumberFormat="1" fontId="6" applyFont="1" fillId="0" applyFill="1" borderId="6" applyBorder="1" xfId="20110" applyProtection="1" applyAlignment="1">
      <alignment vertical="center"/>
      <protection hidden="1"/>
    </xf>
    <xf numFmtId="41" applyNumberFormat="1" fontId="10" applyFont="1" fillId="2" applyFill="1" borderId="7" applyBorder="1" xfId="7450" applyProtection="1" applyAlignment="1">
      <alignment horizontal="center" vertical="center" wrapText="1"/>
      <protection hidden="1"/>
    </xf>
    <xf numFmtId="260" applyNumberFormat="1" fontId="8" applyFont="1" fillId="0" applyFill="1" borderId="9" applyBorder="1" xfId="2284" applyProtection="1" applyAlignment="1">
      <alignment horizontal="center" vertical="center"/>
    </xf>
    <xf numFmtId="260" applyNumberFormat="1" fontId="8" applyFont="1" fillId="0" applyFill="1" borderId="4" applyBorder="1" xfId="2284" applyProtection="1" applyAlignment="1">
      <alignment horizontal="center" vertical="center"/>
    </xf>
    <xf numFmtId="0" applyNumberFormat="1" fontId="26" applyFont="1" fillId="0" applyFill="1" borderId="0" applyBorder="1" xfId="0" applyProtection="1"/>
    <xf numFmtId="172" applyNumberFormat="1" fontId="58" applyFont="1" fillId="0" applyFill="1" borderId="0" applyBorder="1" xfId="7145" applyProtection="1" applyAlignment="1">
      <alignment horizontal="left" vertical="center"/>
    </xf>
    <xf numFmtId="0" applyNumberFormat="1" fontId="9" applyFont="1" fillId="0" applyFill="1" borderId="4" applyBorder="1" xfId="2284" applyProtection="1" applyAlignment="1">
      <alignment horizontal="center" vertical="center"/>
    </xf>
    <xf numFmtId="0" applyNumberFormat="1" fontId="9" applyFont="1" fillId="0" applyFill="1" borderId="4" applyBorder="1" xfId="952" applyProtection="1" applyAlignment="1">
      <alignment horizontal="left" vertical="center"/>
    </xf>
    <xf numFmtId="0" applyNumberFormat="1" fontId="9" applyFont="1" fillId="0" applyFill="1" borderId="49" applyBorder="1" xfId="2284" applyProtection="1" applyAlignment="1">
      <alignment horizontal="center" vertical="center"/>
    </xf>
    <xf numFmtId="172" applyNumberFormat="1" fontId="9" applyFont="1" fillId="0" applyFill="1" borderId="4" applyBorder="1" xfId="7145" applyProtection="1" applyAlignment="1">
      <alignment horizontal="left" vertical="center"/>
    </xf>
    <xf numFmtId="172" applyNumberFormat="1" fontId="9" applyFont="1" fillId="0" applyFill="1" borderId="4" applyBorder="1" xfId="20110" applyProtection="1" applyAlignment="1">
      <alignment vertical="center"/>
    </xf>
    <xf numFmtId="41" applyNumberFormat="1" fontId="9" applyFont="1" fillId="0" applyFill="1" borderId="4" applyBorder="1" xfId="1150" applyProtection="1" applyAlignment="1">
      <alignment vertical="center"/>
      <protection hidden="1"/>
    </xf>
    <xf numFmtId="41" applyNumberFormat="1" fontId="9" applyFont="1" fillId="0" applyFill="1" borderId="4" applyBorder="1" xfId="952" applyProtection="1" applyAlignment="1">
      <alignment vertical="center"/>
    </xf>
    <xf numFmtId="260" applyNumberFormat="1" fontId="9" applyFont="1" fillId="0" applyFill="1" borderId="7" applyBorder="1" xfId="2284" applyProtection="1" applyAlignment="1">
      <alignment horizontal="center" vertical="center"/>
    </xf>
    <xf numFmtId="260" applyNumberFormat="1" fontId="9" applyFont="1" fillId="0" applyFill="1" borderId="37" applyBorder="1" xfId="2284" applyProtection="1" applyAlignment="1">
      <alignment horizontal="center" vertical="center"/>
    </xf>
    <xf numFmtId="0" applyNumberFormat="1" fontId="5" applyFont="1" fillId="12" applyFill="1" borderId="5" applyBorder="1" xfId="952" applyProtection="1" applyAlignment="1">
      <alignment horizontal="center" vertical="center"/>
    </xf>
    <xf numFmtId="0" applyNumberFormat="1" fontId="5" applyFont="1" fillId="11" applyFill="1" borderId="5" applyBorder="1" xfId="952" applyProtection="1" applyAlignment="1">
      <alignment horizontal="center" vertical="center"/>
    </xf>
    <xf numFmtId="0" applyNumberFormat="1" fontId="13" applyFont="1" fillId="0" applyFill="1" borderId="4" applyBorder="1" xfId="952" applyProtection="1" applyAlignment="1">
      <alignment horizontal="left" vertical="center"/>
    </xf>
    <xf numFmtId="0" applyNumberFormat="1" fontId="13" applyFont="1" fillId="15" applyFill="1" borderId="48" applyBorder="1" xfId="2284" applyProtection="1" applyAlignment="1">
      <alignment horizontal="center" vertical="center"/>
    </xf>
    <xf numFmtId="0" applyNumberFormat="1" fontId="13" applyFont="1" fillId="15" applyFill="1" borderId="57" applyBorder="1" xfId="2284" applyProtection="1" applyAlignment="1">
      <alignment horizontal="center" vertical="center"/>
    </xf>
    <xf numFmtId="172" applyNumberFormat="1" fontId="43" applyFont="1" fillId="0" applyFill="1" borderId="4" applyBorder="1" xfId="7145" applyProtection="1" applyAlignment="1">
      <alignment horizontal="left" vertical="center"/>
    </xf>
    <xf numFmtId="172" applyNumberFormat="1" fontId="5" applyFont="1" fillId="8" applyFill="1" borderId="4" applyBorder="1" xfId="20110" applyProtection="1" applyAlignment="1">
      <alignment vertical="center"/>
      <protection hidden="1"/>
    </xf>
    <xf numFmtId="0" applyNumberFormat="1" fontId="26" applyFont="1" fillId="0" applyFill="1" borderId="66" applyBorder="1" xfId="2076" applyProtection="1" applyAlignment="1">
      <alignment horizontal="center" vertical="center"/>
    </xf>
    <xf numFmtId="0" applyNumberFormat="1" fontId="59" applyFont="1" fillId="0" applyFill="1" borderId="0" applyBorder="1" xfId="2284" applyProtection="1" applyAlignment="1">
      <alignment vertical="center"/>
    </xf>
    <xf numFmtId="172" applyNumberFormat="1" fontId="5" applyFont="1" fillId="0" applyFill="1" borderId="6" applyBorder="1" xfId="7145" applyProtection="1" applyAlignment="1">
      <alignment horizontal="left" vertical="center"/>
    </xf>
    <xf numFmtId="0" applyNumberFormat="1" fontId="26" applyFont="1" fillId="0" applyFill="1" borderId="4" applyBorder="1" xfId="952" applyProtection="1" applyAlignment="1">
      <alignment horizontal="left" vertical="center"/>
    </xf>
    <xf numFmtId="172" applyNumberFormat="1" fontId="24" applyFont="1" fillId="0" applyFill="1" borderId="55" applyBorder="1" xfId="7145" applyProtection="1" applyAlignment="1">
      <alignment vertical="center"/>
    </xf>
    <xf numFmtId="261" applyNumberFormat="1" fontId="5" applyFont="1" fillId="0" applyFill="1" borderId="0" applyBorder="1" xfId="952" applyProtection="1" applyAlignment="1">
      <alignment vertical="center"/>
    </xf>
    <xf numFmtId="0" applyNumberFormat="1" fontId="30" applyFont="1" fillId="0" applyFill="1" borderId="0" applyBorder="1" xfId="0" applyProtection="1"/>
    <xf numFmtId="0" applyNumberFormat="1" fontId="28" applyFont="1" fillId="0" applyFill="1" borderId="0" applyBorder="1" xfId="0" applyProtection="1"/>
    <xf numFmtId="260" applyNumberFormat="1" fontId="8" applyFont="1" fillId="0" applyFill="1" borderId="37" applyBorder="1" xfId="2284" applyProtection="1" applyAlignment="1">
      <alignment horizontal="center" vertical="center"/>
    </xf>
    <xf numFmtId="172" applyNumberFormat="1" fontId="60" applyFont="1" fillId="0" applyFill="1" borderId="0" applyBorder="1" xfId="7145" applyProtection="1" applyAlignment="1">
      <alignment vertical="center"/>
    </xf>
    <xf numFmtId="0" applyNumberFormat="1" fontId="1" applyFont="1" fillId="2" applyFill="1" borderId="1" applyBorder="1" xfId="7788" applyProtection="1" applyAlignment="1">
      <alignment horizontal="center" vertical="center" wrapText="1"/>
      <protection hidden="1"/>
    </xf>
    <xf numFmtId="0" applyNumberFormat="1" fontId="1" applyFont="1" fillId="2" applyFill="1" borderId="2" applyBorder="1" xfId="7788" applyProtection="1" applyAlignment="1">
      <alignment horizontal="center" vertical="center" wrapText="1"/>
      <protection hidden="1"/>
    </xf>
    <xf numFmtId="49" applyNumberFormat="1" fontId="1" applyFont="1" fillId="2" applyFill="1" borderId="62" applyBorder="1" xfId="7788" applyProtection="1" applyAlignment="1">
      <alignment horizontal="center" vertical="center" wrapText="1"/>
      <protection hidden="1"/>
    </xf>
    <xf numFmtId="0" applyNumberFormat="1" fontId="5" applyFont="1" fillId="0" applyFill="1" borderId="7" applyBorder="1" xfId="2131" applyProtection="1" applyAlignment="1">
      <alignment horizontal="left" vertical="center"/>
    </xf>
    <xf numFmtId="0" applyNumberFormat="1" fontId="4" applyFont="1" fillId="0" applyFill="1" borderId="7" applyBorder="1" xfId="2131" applyProtection="1" applyAlignment="1">
      <alignment horizontal="left" vertical="center"/>
    </xf>
    <xf numFmtId="0" applyNumberFormat="1" fontId="1" applyFont="1" fillId="2" applyFill="1" borderId="62" applyBorder="1" xfId="2249" applyProtection="1" applyAlignment="1">
      <alignment horizontal="center" vertical="center" wrapText="1"/>
    </xf>
    <xf numFmtId="0" applyNumberFormat="1" fontId="1" applyFont="1" fillId="5" applyFill="1" borderId="2" applyBorder="1" xfId="1145" applyProtection="1" applyAlignment="1">
      <alignment horizontal="center" vertical="center" wrapText="1"/>
      <protection hidden="1"/>
    </xf>
    <xf numFmtId="41" applyNumberFormat="1" fontId="1" applyFont="1" fillId="2" applyFill="1" borderId="2" applyBorder="1" xfId="2249" applyProtection="1" applyAlignment="1">
      <alignment horizontal="center" vertical="center"/>
    </xf>
    <xf numFmtId="172" applyNumberFormat="1" fontId="5" applyFont="1" fillId="0" applyFill="1" borderId="10" applyBorder="1" xfId="7145" applyProtection="1" applyAlignment="1">
      <alignment vertical="center"/>
      <protection hidden="1"/>
    </xf>
    <xf numFmtId="172" applyNumberFormat="1" fontId="4" applyFont="1" fillId="0" applyFill="1" borderId="10" applyBorder="1" xfId="7145" applyProtection="1" applyAlignment="1">
      <alignment vertical="center"/>
      <protection hidden="1"/>
    </xf>
    <xf numFmtId="41" applyNumberFormat="1" fontId="4" applyFont="1" fillId="0" applyFill="1" borderId="4" applyBorder="1" xfId="16078" applyProtection="1"/>
    <xf numFmtId="172" applyNumberFormat="1" fontId="4" applyFont="1" fillId="0" applyFill="1" borderId="6" applyBorder="1" xfId="7145" applyProtection="1" applyAlignment="1">
      <alignment vertical="center"/>
      <protection hidden="1"/>
    </xf>
    <xf numFmtId="260" applyNumberFormat="1" fontId="10" applyFont="1" fillId="2" applyFill="1" borderId="2" applyBorder="1" xfId="7450" applyProtection="1" applyAlignment="1">
      <alignment horizontal="left" vertical="center" wrapText="1"/>
      <protection hidden="1"/>
    </xf>
    <xf numFmtId="41" applyNumberFormat="1" fontId="10" applyFont="1" fillId="2" applyFill="1" borderId="12" applyBorder="1" xfId="7450" applyProtection="1" applyAlignment="1">
      <alignment horizontal="left" vertical="center" wrapText="1"/>
      <protection hidden="1"/>
    </xf>
    <xf numFmtId="260" applyNumberFormat="1" fontId="5" applyFont="1" fillId="0" applyFill="1" borderId="4" applyBorder="1" xfId="952" applyProtection="1" applyAlignment="1">
      <alignment horizontal="left" vertical="center"/>
    </xf>
    <xf numFmtId="260" applyNumberFormat="1" fontId="5" applyFont="1" fillId="0" applyFill="1" borderId="7" applyBorder="1" xfId="1802" applyProtection="1" applyAlignment="1">
      <alignment horizontal="left" vertical="center"/>
    </xf>
    <xf numFmtId="0" applyNumberFormat="1" fontId="5" applyFont="1" fillId="0" applyFill="1" borderId="0" applyBorder="1" xfId="16078" applyProtection="1"/>
    <xf numFmtId="0" applyNumberFormat="1" fontId="44" applyFont="1" fillId="0" applyFill="1" borderId="0" applyBorder="1" xfId="16078" applyProtection="1"/>
    <xf numFmtId="260" applyNumberFormat="1" fontId="5" applyFont="1" fillId="0" applyFill="1" borderId="45" applyBorder="1" xfId="16742" applyProtection="1" applyAlignment="1">
      <alignment horizontal="left" vertical="center"/>
    </xf>
    <xf numFmtId="15" applyNumberFormat="1" fontId="5" applyFont="1" fillId="0" applyFill="1" borderId="45" applyBorder="1" xfId="16742" applyProtection="1" applyAlignment="1">
      <alignment horizontal="left" vertical="center"/>
    </xf>
    <xf numFmtId="260" applyNumberFormat="1" fontId="4" applyFont="1" fillId="0" applyFill="1" borderId="4" applyBorder="1" xfId="2284" applyProtection="1" applyAlignment="1">
      <alignment horizontal="left" vertical="center"/>
    </xf>
    <xf numFmtId="0" applyNumberFormat="1" fontId="4" applyFont="1" fillId="0" applyFill="1" borderId="0" applyBorder="1" xfId="952" applyProtection="1" applyAlignment="1">
      <alignment vertical="center"/>
    </xf>
    <xf numFmtId="0" applyNumberFormat="1" fontId="5" applyFont="1" fillId="10" applyFill="1" borderId="0" applyBorder="1" xfId="2284" applyProtection="1" applyAlignment="1">
      <alignment vertical="center"/>
    </xf>
    <xf numFmtId="0" applyNumberFormat="1" fontId="61" applyFont="1" fillId="0" applyFill="1" borderId="0" applyBorder="1" xfId="16078" applyProtection="1" applyAlignment="1">
      <alignment vertical="center"/>
    </xf>
    <xf numFmtId="0" applyNumberFormat="1" fontId="4" applyFont="1" fillId="0" applyFill="1" borderId="0" applyBorder="1" xfId="16078" applyProtection="1" applyAlignment="1">
      <alignment vertical="center"/>
    </xf>
    <xf numFmtId="260" applyNumberFormat="1" fontId="4" applyFont="1" fillId="0" applyFill="1" borderId="4" applyBorder="1" xfId="952" applyProtection="1" applyAlignment="1">
      <alignment horizontal="left" vertical="center"/>
    </xf>
    <xf numFmtId="260" applyNumberFormat="1" fontId="4" applyFont="1" fillId="0" applyFill="1" borderId="7" applyBorder="1" xfId="1802" applyProtection="1" applyAlignment="1">
      <alignment horizontal="left" vertical="center"/>
    </xf>
    <xf numFmtId="0" applyNumberFormat="1" fontId="4" applyFont="1" fillId="0" applyFill="1" borderId="0" applyBorder="1" xfId="16078" applyProtection="1"/>
    <xf numFmtId="0" applyNumberFormat="1" fontId="43" applyFont="1" fillId="0" applyFill="1" borderId="0" applyBorder="1" xfId="16078" applyProtection="1"/>
    <xf numFmtId="0" applyNumberFormat="1" fontId="10" applyFont="1" fillId="0" applyFill="1" borderId="0" applyBorder="1" xfId="2284" applyProtection="1" applyAlignment="1">
      <alignment vertical="center"/>
    </xf>
    <xf numFmtId="172" applyNumberFormat="1" fontId="10" applyFont="1" fillId="0" applyFill="1" borderId="0" applyBorder="1" xfId="7145" applyProtection="1" applyAlignment="1">
      <alignment vertical="center"/>
    </xf>
    <xf numFmtId="0" applyNumberFormat="1" fontId="3" applyFont="1" fillId="0" applyFill="1" borderId="7" applyBorder="1" xfId="2284" applyProtection="1" applyAlignment="1">
      <alignment horizontal="center" vertical="center"/>
    </xf>
    <xf numFmtId="0" applyNumberFormat="1" fontId="3" applyFont="1" fillId="0" applyFill="1" borderId="7" applyBorder="1" xfId="2131" applyProtection="1" applyAlignment="1">
      <alignment horizontal="left" vertical="center"/>
    </xf>
    <xf numFmtId="172" applyNumberFormat="1" fontId="3" applyFont="1" fillId="0" applyFill="1" borderId="7" applyBorder="1" xfId="7145" applyProtection="1" applyAlignment="1">
      <alignment vertical="center"/>
    </xf>
    <xf numFmtId="0" applyNumberFormat="1" fontId="7" applyFont="1" fillId="0" applyFill="1" borderId="4" applyBorder="1" xfId="2284" applyProtection="1" applyAlignment="1">
      <alignment horizontal="center" vertical="center"/>
    </xf>
    <xf numFmtId="0" applyNumberFormat="1" fontId="49" applyFont="1" fillId="0" applyFill="1" borderId="18" applyBorder="1" xfId="1802" applyProtection="1" applyAlignment="1">
      <alignment horizontal="center" vertical="center"/>
    </xf>
    <xf numFmtId="172" applyNumberFormat="1" fontId="24" applyFont="1" fillId="0" applyFill="1" borderId="18" applyBorder="1" xfId="7145" applyProtection="1" applyAlignment="1">
      <alignment horizontal="left" vertical="center"/>
    </xf>
    <xf numFmtId="49" applyNumberFormat="1" fontId="1" applyFont="1" fillId="2" applyFill="1" borderId="2" applyBorder="1" xfId="1183" applyProtection="1" applyAlignment="1">
      <alignment horizontal="center" vertical="center" wrapText="1"/>
      <protection hidden="1"/>
    </xf>
    <xf numFmtId="172" applyNumberFormat="1" fontId="64" applyFont="1" fillId="0" applyFill="1" borderId="0" applyBorder="1" xfId="7145" applyProtection="1" applyAlignment="1">
      <alignment vertical="center"/>
    </xf>
    <xf numFmtId="172" applyNumberFormat="1" fontId="1" applyFont="1" fillId="0" applyFill="1" borderId="18" applyBorder="1" xfId="7145" applyProtection="1" applyAlignment="1">
      <alignment horizontal="left" vertical="center"/>
    </xf>
    <xf numFmtId="172" applyNumberFormat="1" fontId="13" applyFont="1" fillId="0" applyFill="1" borderId="0" applyBorder="1" xfId="952" applyProtection="1" applyAlignment="1">
      <alignment vertical="center"/>
    </xf>
    <xf numFmtId="260" applyNumberFormat="1" fontId="5" applyFont="1" fillId="0" applyFill="1" borderId="0" applyBorder="1" xfId="952" applyProtection="1" applyAlignment="1">
      <alignment horizontal="center" vertical="center"/>
    </xf>
    <xf numFmtId="261" applyNumberFormat="1" fontId="3" applyFont="1" fillId="0" applyFill="1" borderId="0" applyBorder="1" xfId="2284" applyProtection="1" applyAlignment="1">
      <alignment horizontal="center" vertical="center"/>
    </xf>
    <xf numFmtId="260" applyNumberFormat="1" fontId="3" applyFont="1" fillId="0" applyFill="1" borderId="4" applyBorder="1" xfId="20259" applyProtection="1" applyAlignment="1">
      <alignment vertical="center"/>
    </xf>
    <xf numFmtId="260" applyNumberFormat="1" fontId="3" applyFont="1" fillId="0" applyFill="1" borderId="0" applyBorder="1" xfId="2284" applyProtection="1" applyAlignment="1">
      <alignment horizontal="center" vertical="center"/>
    </xf>
    <xf numFmtId="15" applyNumberFormat="1" fontId="3" applyFont="1" fillId="0" applyFill="1" borderId="0" applyBorder="1" xfId="0" applyProtection="1" applyAlignment="1">
      <alignment horizontal="center"/>
    </xf>
    <xf numFmtId="0" applyNumberFormat="1" fontId="3" applyFont="1" fillId="0" applyFill="1" borderId="4" applyBorder="1" xfId="2522" applyProtection="1" applyAlignment="1">
      <alignment horizontal="left" vertical="center"/>
    </xf>
    <xf numFmtId="0" applyNumberFormat="1" fontId="3" applyFont="1" fillId="0" applyFill="1" borderId="4" applyBorder="1" xfId="952" applyProtection="1" applyAlignment="1">
      <alignment horizontal="center" wrapText="1"/>
    </xf>
    <xf numFmtId="172" applyNumberFormat="1" fontId="3" applyFont="1" fillId="5" applyFill="1" borderId="7" applyBorder="1" xfId="20110" applyProtection="1" applyAlignment="1">
      <alignment vertical="center"/>
      <protection hidden="1"/>
    </xf>
    <xf numFmtId="172" applyNumberFormat="1" fontId="3" applyFont="1" fillId="0" applyFill="1" borderId="7" applyBorder="1" xfId="20110" applyProtection="1" applyAlignment="1">
      <alignment vertical="center"/>
      <protection hidden="1"/>
    </xf>
    <xf numFmtId="261" applyNumberFormat="1" fontId="5" applyFont="1" fillId="0" applyFill="1" borderId="0" applyBorder="1" xfId="2284" applyProtection="1" applyAlignment="1">
      <alignment horizontal="center" vertical="center"/>
    </xf>
    <xf numFmtId="261" applyNumberFormat="1" fontId="5" applyFont="1" fillId="0" applyFill="1" borderId="0" applyBorder="1" xfId="952" applyProtection="1" applyAlignment="1">
      <alignment horizontal="center" vertical="center"/>
    </xf>
    <xf numFmtId="260" applyNumberFormat="1" fontId="44" applyFont="1" fillId="0" applyFill="1" borderId="18" applyBorder="1" xfId="952" applyProtection="1" applyAlignment="1">
      <alignment horizontal="center" vertical="center"/>
    </xf>
    <xf numFmtId="0" applyNumberFormat="1" fontId="44" applyFont="1" fillId="0" applyFill="1" borderId="18" applyBorder="1" xfId="952" applyProtection="1" applyAlignment="1">
      <alignment horizontal="center" vertical="center"/>
    </xf>
    <xf numFmtId="261" applyNumberFormat="1" fontId="44" applyFont="1" fillId="0" applyFill="1" borderId="0" applyBorder="1" xfId="952" applyProtection="1" applyAlignment="1">
      <alignment vertical="center"/>
    </xf>
    <xf numFmtId="260" applyNumberFormat="1" fontId="3" applyFont="1" fillId="0" applyFill="1" borderId="4" applyBorder="1" xfId="952" applyProtection="1" applyAlignment="1">
      <alignment horizontal="center" vertical="center"/>
    </xf>
    <xf numFmtId="172" applyNumberFormat="1" fontId="3" applyFont="1" fillId="16" applyFill="1" borderId="4" applyBorder="1" xfId="20110" applyProtection="1" applyAlignment="1">
      <alignment vertical="center"/>
      <protection hidden="1"/>
    </xf>
    <xf numFmtId="260" applyNumberFormat="1" fontId="5" applyFont="1" fillId="0" applyFill="1" borderId="4" applyBorder="1" xfId="952" applyProtection="1" applyAlignment="1">
      <alignment horizontal="center" vertical="center"/>
    </xf>
    <xf numFmtId="260" applyNumberFormat="1" fontId="5" applyFont="1" fillId="0" applyFill="1" borderId="7" applyBorder="1" xfId="1802" applyProtection="1" applyAlignment="1">
      <alignment horizontal="center" vertical="center"/>
    </xf>
    <xf numFmtId="172" applyNumberFormat="1" fontId="3" applyFont="1" fillId="16" applyFill="1" borderId="7" applyBorder="1" xfId="20110" applyProtection="1" applyAlignment="1">
      <alignment vertical="center"/>
      <protection hidden="1"/>
    </xf>
    <xf numFmtId="260" applyNumberFormat="1" fontId="55" applyFont="1" fillId="0" applyFill="1" borderId="0" applyBorder="1" xfId="2284" applyProtection="1" applyAlignment="1">
      <alignment horizontal="left" vertical="center"/>
    </xf>
    <xf numFmtId="261" applyNumberFormat="1" fontId="7" applyFont="1" fillId="0" applyFill="1" borderId="0" applyBorder="1" xfId="2284" applyProtection="1" applyAlignment="1">
      <alignment horizontal="center" vertical="center"/>
    </xf>
    <xf numFmtId="0" applyNumberFormat="1" fontId="3" applyFont="1" fillId="0" applyFill="1" borderId="4" applyBorder="1" xfId="3176" applyProtection="1" applyAlignment="1">
      <alignment horizontal="left" vertical="center"/>
    </xf>
    <xf numFmtId="172" applyNumberFormat="1" fontId="3" applyFont="1" fillId="13" applyFill="1" borderId="4" applyBorder="1" xfId="20110" applyProtection="1" applyAlignment="1">
      <alignment vertical="center"/>
    </xf>
    <xf numFmtId="260" applyNumberFormat="1" fontId="3" applyFont="1" fillId="0" applyFill="1" borderId="7" applyBorder="1" xfId="952" applyProtection="1" applyAlignment="1">
      <alignment horizontal="center" vertical="center"/>
    </xf>
    <xf numFmtId="15" applyNumberFormat="1" fontId="3" applyFont="1" fillId="0" applyFill="1" borderId="29" applyBorder="1" xfId="952" applyProtection="1" applyAlignment="1">
      <alignment horizontal="center" vertical="center"/>
    </xf>
    <xf numFmtId="260" applyNumberFormat="1" fontId="5" applyFont="1" fillId="0" applyFill="1" borderId="45" applyBorder="1" xfId="952" applyProtection="1" applyAlignment="1">
      <alignment horizontal="center" vertical="center"/>
    </xf>
    <xf numFmtId="41" applyNumberFormat="1" fontId="5" applyFont="1" fillId="0" applyFill="1" borderId="29" applyBorder="1" xfId="952" applyProtection="1" applyAlignment="1">
      <alignment horizontal="center" vertical="center"/>
    </xf>
    <xf numFmtId="0" applyNumberFormat="1" fontId="3" applyFont="1" fillId="0" applyFill="1" borderId="4" applyBorder="1" xfId="2284" quotePrefix="1" applyProtection="1" applyAlignment="1">
      <alignment horizontal="center" vertical="center"/>
    </xf>
    <xf numFmtId="0" applyNumberFormat="1" fontId="5" applyFont="1" fillId="0" applyFill="1" borderId="4" applyBorder="1" xfId="2284" quotePrefix="1" applyProtection="1" applyAlignment="1">
      <alignment horizontal="center" vertical="center"/>
    </xf>
    <xf numFmtId="0" applyNumberFormat="1" fontId="13" applyFont="1" fillId="0" applyFill="1" borderId="4" applyBorder="1" xfId="2284" quotePrefix="1" applyProtection="1" applyAlignment="1">
      <alignment horizontal="center" vertical="center"/>
    </xf>
    <xf numFmtId="0" applyNumberFormat="1" fontId="3" applyFont="1" fillId="0" applyFill="1" borderId="6" applyBorder="1" xfId="2284" quotePrefix="1" applyProtection="1" applyAlignment="1">
      <alignment horizontal="center" vertical="center"/>
    </xf>
    <xf numFmtId="0" applyNumberFormat="1" fontId="3" applyFont="1" fillId="0" applyFill="1" borderId="11" applyBorder="1" xfId="2284" quotePrefix="1" applyProtection="1" applyAlignment="1">
      <alignment horizontal="center" vertical="center"/>
    </xf>
    <xf numFmtId="0" applyNumberFormat="1" fontId="3" applyFont="1" fillId="0" applyFill="1" borderId="34" applyBorder="1" xfId="2284" quotePrefix="1" applyProtection="1" applyAlignment="1">
      <alignment horizontal="center" vertical="center"/>
    </xf>
    <xf numFmtId="0" applyNumberFormat="1" fontId="3" applyFont="1" fillId="0" applyFill="1" borderId="19" applyBorder="1" xfId="2284" quotePrefix="1" applyProtection="1" applyAlignment="1">
      <alignment horizontal="center" vertical="center"/>
    </xf>
    <xf numFmtId="0" applyNumberFormat="1" fontId="3" applyFont="1" fillId="11" applyFill="1" borderId="4" applyBorder="1" xfId="2284" quotePrefix="1" applyProtection="1" applyAlignment="1">
      <alignment horizontal="center" vertical="center"/>
    </xf>
    <xf numFmtId="0" applyNumberFormat="1" fontId="4" applyFont="1" fillId="0" applyFill="1" borderId="7" applyBorder="1" xfId="2284" quotePrefix="1" applyProtection="1" applyAlignment="1">
      <alignment horizontal="center" vertical="center"/>
    </xf>
    <xf numFmtId="4" applyNumberFormat="1" fontId="19" applyFont="1" fillId="0" applyFill="1" borderId="4" applyBorder="1" xfId="17238" quotePrefix="1" applyProtection="1" applyAlignment="1">
      <alignment horizontal="left"/>
    </xf>
    <xf numFmtId="4" applyNumberFormat="1" fontId="19" applyFont="1" fillId="0" applyFill="1" borderId="7" applyBorder="1" xfId="17238" quotePrefix="1" applyProtection="1" applyAlignment="1">
      <alignment horizontal="left"/>
    </xf>
    <xf numFmtId="0" applyNumberFormat="1" fontId="258" applyFont="1" fillId="14" applyFill="1" borderId="0" applyBorder="1" xfId="0" applyProtection="1"/>
    <xf numFmtId="172" applyNumberFormat="1" fontId="259" applyFont="1" fillId="0" applyFill="1" borderId="4" applyBorder="1" xfId="7145" applyProtection="1" applyAlignment="1">
      <alignment horizontal="left" vertical="center"/>
    </xf>
    <xf numFmtId="0" applyNumberFormat="1" fontId="259" applyFont="1" fillId="14" applyFill="1" borderId="4" applyBorder="1" xfId="16742" applyProtection="1" applyAlignment="1">
      <alignment horizontal="center" vertical="center"/>
    </xf>
    <xf numFmtId="0" applyNumberFormat="1" fontId="259" applyFont="1" fillId="14" applyFill="1" borderId="7" applyBorder="1" xfId="2284" applyProtection="1" applyAlignment="1">
      <alignment horizontal="center" vertical="center"/>
    </xf>
    <xf numFmtId="0" applyNumberFormat="1" fontId="259" applyFont="1" fillId="14" applyFill="1" borderId="7" applyBorder="1" xfId="2131" applyProtection="1" applyAlignment="1">
      <alignment horizontal="left" vertical="center"/>
    </xf>
    <xf numFmtId="0" applyNumberFormat="1" fontId="259" applyFont="1" fillId="14" applyFill="1" borderId="4" applyBorder="1" xfId="952" applyProtection="1" applyAlignment="1">
      <alignment horizontal="center" vertical="center"/>
    </xf>
    <xf numFmtId="0" applyNumberFormat="1" fontId="259" applyFont="1" fillId="14" applyFill="1" borderId="4" applyBorder="1" xfId="2284" applyProtection="1" applyAlignment="1">
      <alignment horizontal="left" vertical="center"/>
    </xf>
    <xf numFmtId="172" applyNumberFormat="1" fontId="259" applyFont="1" fillId="14" applyFill="1" borderId="4" applyBorder="1" xfId="7145" applyProtection="1" applyAlignment="1">
      <alignment horizontal="left" vertical="center"/>
    </xf>
    <xf numFmtId="172" applyNumberFormat="1" fontId="260" applyFont="1" fillId="14" applyFill="1" borderId="4" applyBorder="1" xfId="20110" applyProtection="1" applyAlignment="1">
      <alignment vertical="center"/>
      <protection hidden="1"/>
    </xf>
    <xf numFmtId="172" applyNumberFormat="1" fontId="259" applyFont="1" fillId="14" applyFill="1" borderId="10" applyBorder="1" xfId="7145" applyProtection="1" applyAlignment="1">
      <alignment vertical="center"/>
      <protection hidden="1"/>
    </xf>
    <xf numFmtId="41" applyNumberFormat="1" fontId="259" applyFont="1" fillId="14" applyFill="1" borderId="4" applyBorder="1" xfId="16078" applyProtection="1"/>
    <xf numFmtId="172" applyNumberFormat="1" fontId="259" applyFont="1" fillId="14" applyFill="1" borderId="6" applyBorder="1" xfId="7145" applyProtection="1" applyAlignment="1">
      <alignment vertical="center"/>
      <protection hidden="1"/>
    </xf>
    <xf numFmtId="172" applyNumberFormat="1" fontId="259" applyFont="1" fillId="14" applyFill="1" borderId="4" applyBorder="1" xfId="7145" applyProtection="1" applyAlignment="1">
      <alignment vertical="center"/>
      <protection hidden="1"/>
    </xf>
    <xf numFmtId="41" applyNumberFormat="1" fontId="257" applyFont="1" fillId="14" applyFill="1" borderId="4" applyBorder="1" xfId="1150" applyProtection="1" applyAlignment="1">
      <alignment vertical="center"/>
      <protection hidden="1"/>
    </xf>
    <xf numFmtId="172" applyNumberFormat="1" fontId="259" applyFont="1" fillId="14" applyFill="1" borderId="4" applyBorder="1" xfId="7145" applyProtection="1" applyAlignment="1">
      <alignment vertical="center"/>
    </xf>
    <xf numFmtId="260" applyNumberFormat="1" fontId="259" applyFont="1" fillId="14" applyFill="1" borderId="4" applyBorder="1" xfId="952" applyProtection="1" applyAlignment="1">
      <alignment horizontal="left" vertical="center"/>
    </xf>
    <xf numFmtId="260" applyNumberFormat="1" fontId="259" applyFont="1" fillId="14" applyFill="1" borderId="7" applyBorder="1" xfId="1802" applyProtection="1" applyAlignment="1">
      <alignment horizontal="left" vertical="center"/>
    </xf>
    <xf numFmtId="0" applyNumberFormat="1" fontId="259" applyFont="1" fillId="14" applyFill="1" borderId="0" applyBorder="1" xfId="2284" applyProtection="1" applyAlignment="1">
      <alignment vertical="center"/>
    </xf>
    <xf numFmtId="0" applyNumberFormat="1" fontId="259" applyFont="1" fillId="14" applyFill="1" borderId="0" applyBorder="1" xfId="16078" applyProtection="1"/>
    <xf numFmtId="172" applyNumberFormat="1" fontId="259" applyFont="1" fillId="14" applyFill="1" borderId="4" applyBorder="1" xfId="7145" applyProtection="1" applyAlignment="1">
      <alignment vertical="center"/>
    </xf>
    <xf numFmtId="0" applyNumberFormat="1" fontId="259" applyFont="1" fillId="14" applyFill="1" borderId="0" applyBorder="1" xfId="16078" applyProtection="1" applyAlignment="1">
      <alignment vertical="center"/>
    </xf>
    <xf numFmtId="0" applyNumberFormat="1" fontId="259" applyFont="1" fillId="14" applyFill="1" borderId="0" applyBorder="1" xfId="16078" applyProtection="1"/>
    <xf numFmtId="0" applyNumberFormat="1" fontId="259" applyFont="1" fillId="14" applyFill="1" borderId="4" applyBorder="1" xfId="2284" applyProtection="1" applyAlignment="1">
      <alignment horizontal="center" vertical="center"/>
    </xf>
    <xf numFmtId="260" applyNumberFormat="1" fontId="259" applyFont="1" fillId="14" applyFill="1" borderId="4" applyBorder="1" xfId="2284" applyProtection="1" applyAlignment="1">
      <alignment horizontal="left" vertical="center"/>
    </xf>
    <xf numFmtId="172" applyNumberFormat="1" fontId="259" applyFont="1" fillId="0" applyFill="1" borderId="4" applyBorder="1" xfId="7145" applyProtection="1" applyAlignment="1">
      <alignment vertical="center"/>
    </xf>
    <xf numFmtId="172" applyNumberFormat="1" fontId="261" applyFont="1" fillId="0" applyFill="1" borderId="4" applyBorder="1" xfId="20110" applyProtection="1" applyAlignment="1">
      <alignment vertical="center"/>
      <protection hidden="1"/>
    </xf>
    <xf numFmtId="172" applyNumberFormat="1" fontId="7" applyFont="1" fillId="0" applyFill="1" borderId="4" applyBorder="1" xfId="20110" applyProtection="1" applyAlignment="1">
      <alignment vertical="center"/>
      <protection hidden="1"/>
    </xf>
    <xf numFmtId="0" applyNumberFormat="1" fontId="7" applyFont="1" fillId="0" applyFill="1" borderId="4" applyBorder="1" xfId="952" applyProtection="1" applyAlignment="1">
      <alignment horizontal="center" vertical="center"/>
    </xf>
    <xf numFmtId="0" applyNumberFormat="1" fontId="7" applyFont="1" fillId="0" applyFill="1" borderId="4" applyBorder="1" xfId="2284" quotePrefix="1" applyProtection="1" applyAlignment="1">
      <alignment horizontal="center" vertical="center"/>
    </xf>
    <xf numFmtId="0" applyNumberFormat="1" fontId="7" applyFont="1" fillId="0" applyFill="1" borderId="4" applyBorder="1" xfId="2131" applyProtection="1" applyAlignment="1">
      <alignment horizontal="left" vertical="center"/>
    </xf>
    <xf numFmtId="172" applyNumberFormat="1" fontId="7" applyFont="1" fillId="0" applyFill="1" borderId="4" applyBorder="1" xfId="7145" applyProtection="1" applyAlignment="1">
      <alignment vertical="center"/>
    </xf>
    <xf numFmtId="172" applyNumberFormat="1" fontId="7" applyFont="1" fillId="0" applyFill="1" borderId="4" applyBorder="1" xfId="20110" applyProtection="1" applyAlignment="1">
      <alignment vertical="center"/>
    </xf>
    <xf numFmtId="41" applyNumberFormat="1" fontId="7" applyFont="1" fillId="0" applyFill="1" borderId="4" applyBorder="1" xfId="1150" applyProtection="1" applyAlignment="1">
      <alignment vertical="center"/>
      <protection hidden="1"/>
    </xf>
    <xf numFmtId="41" applyNumberFormat="1" fontId="7" applyFont="1" fillId="0" applyFill="1" borderId="4" applyBorder="1" xfId="952" applyProtection="1" applyAlignment="1">
      <alignment vertical="center"/>
    </xf>
    <xf numFmtId="260" applyNumberFormat="1" fontId="7" applyFont="1" fillId="0" applyFill="1" borderId="7" applyBorder="1" xfId="1802" applyProtection="1" applyAlignment="1">
      <alignment horizontal="center" vertical="center"/>
    </xf>
    <xf numFmtId="260" applyNumberFormat="1" fontId="7" applyFont="1" fillId="0" applyFill="1" borderId="29" applyBorder="1" xfId="2284" applyProtection="1" applyAlignment="1">
      <alignment horizontal="center" vertical="center"/>
    </xf>
    <xf numFmtId="15" applyNumberFormat="1" fontId="7" applyFont="1" fillId="0" applyFill="1" borderId="0" applyBorder="1" xfId="0" applyProtection="1" applyAlignment="1">
      <alignment horizontal="center"/>
    </xf>
    <xf numFmtId="260" applyNumberFormat="1" fontId="262" applyFont="1" fillId="0" applyFill="1" borderId="0" applyBorder="1" xfId="16078" applyProtection="1" applyAlignment="1">
      <alignment vertical="center"/>
    </xf>
    <xf numFmtId="260" applyNumberFormat="1" fontId="7" applyFont="1" fillId="0" applyFill="1" borderId="0" applyBorder="1" xfId="0" applyProtection="1"/>
    <xf numFmtId="260" applyNumberFormat="1" fontId="7" applyFont="1" fillId="0" applyFill="1" borderId="0" applyBorder="1" xfId="2284" applyProtection="1" applyAlignment="1">
      <alignment horizontal="left" vertical="center"/>
    </xf>
    <xf numFmtId="0" applyNumberFormat="1" fontId="33" applyFont="1" fillId="0" applyFill="1" borderId="0" applyBorder="1" xfId="0" applyProtection="1"/>
    <xf numFmtId="0" applyNumberFormat="1" fontId="7" applyFont="1" fillId="0" applyFill="1" borderId="4" applyBorder="1" xfId="952" applyProtection="1" applyAlignment="1">
      <alignment horizontal="left" vertical="center"/>
    </xf>
    <xf numFmtId="260" applyNumberFormat="1" fontId="7" applyFont="1" fillId="0" applyFill="1" borderId="7" applyBorder="1" xfId="952" applyProtection="1" applyAlignment="1">
      <alignment horizontal="center" vertical="center"/>
    </xf>
    <xf numFmtId="15" applyNumberFormat="1" fontId="7" applyFont="1" fillId="0" applyFill="1" borderId="29" applyBorder="1" xfId="952" applyProtection="1" applyAlignment="1">
      <alignment horizontal="center" vertical="center"/>
    </xf>
    <xf numFmtId="172" applyNumberFormat="1" fontId="7" applyFont="1" fillId="13" applyFill="1" borderId="4" applyBorder="1" xfId="20110" applyProtection="1" applyAlignment="1">
      <alignment vertical="center"/>
    </xf>
    <xf numFmtId="0" applyNumberFormat="1" fontId="4" applyFont="1" fillId="13" applyFill="1" borderId="7" applyBorder="1" xfId="2284" applyProtection="1" applyAlignment="1">
      <alignment horizontal="center" vertical="center"/>
    </xf>
    <xf numFmtId="0" applyNumberFormat="1" fontId="4" applyFont="1" fillId="13" applyFill="1" borderId="7" applyBorder="1" xfId="2131" applyProtection="1" applyAlignment="1">
      <alignment horizontal="left" vertical="center"/>
    </xf>
    <xf numFmtId="0" applyNumberFormat="1" fontId="4" applyFont="1" fillId="13" applyFill="1" borderId="4" applyBorder="1" xfId="952" applyProtection="1" applyAlignment="1">
      <alignment horizontal="center" vertical="center"/>
    </xf>
    <xf numFmtId="0" applyNumberFormat="1" fontId="4" applyFont="1" fillId="13" applyFill="1" borderId="4" applyBorder="1" xfId="16742" applyProtection="1" applyAlignment="1">
      <alignment horizontal="center" vertical="center"/>
    </xf>
    <xf numFmtId="0" applyNumberFormat="1" fontId="4" applyFont="1" fillId="13" applyFill="1" borderId="4" applyBorder="1" xfId="2284" applyProtection="1" applyAlignment="1">
      <alignment horizontal="left" vertical="center"/>
    </xf>
    <xf numFmtId="172" applyNumberFormat="1" fontId="7" applyFont="1" fillId="13" applyFill="1" borderId="4" applyBorder="1" xfId="7145" applyProtection="1" applyAlignment="1">
      <alignment vertical="center"/>
    </xf>
    <xf numFmtId="172" applyNumberFormat="1" fontId="7" applyFont="1" fillId="13" applyFill="1" borderId="4" applyBorder="1" xfId="20110" applyProtection="1" applyAlignment="1">
      <alignment vertical="center"/>
      <protection hidden="1"/>
    </xf>
    <xf numFmtId="172" applyNumberFormat="1" fontId="7" applyFont="1" fillId="13" applyFill="1" borderId="7" applyBorder="1" xfId="20110" applyProtection="1" applyAlignment="1">
      <alignment vertical="center"/>
      <protection hidden="1"/>
    </xf>
    <xf numFmtId="172" applyNumberFormat="1" fontId="4" applyFont="1" fillId="13" applyFill="1" borderId="4" applyBorder="1" xfId="7145" applyProtection="1" applyAlignment="1">
      <alignment vertical="center"/>
      <protection hidden="1"/>
    </xf>
    <xf numFmtId="41" applyNumberFormat="1" fontId="6" applyFont="1" fillId="13" applyFill="1" borderId="4" applyBorder="1" xfId="1150" applyProtection="1" applyAlignment="1">
      <alignment vertical="center"/>
      <protection hidden="1"/>
    </xf>
    <xf numFmtId="172" applyNumberFormat="1" fontId="4" applyFont="1" fillId="13" applyFill="1" borderId="4" applyBorder="1" xfId="7145" applyProtection="1" applyAlignment="1">
      <alignment vertical="center"/>
    </xf>
    <xf numFmtId="260" applyNumberFormat="1" fontId="4" applyFont="1" fillId="13" applyFill="1" borderId="4" applyBorder="1" xfId="952" applyProtection="1" applyAlignment="1">
      <alignment horizontal="center" vertical="center"/>
    </xf>
    <xf numFmtId="260" applyNumberFormat="1" fontId="4" applyFont="1" fillId="13" applyFill="1" borderId="7" applyBorder="1" xfId="1802" applyProtection="1" applyAlignment="1">
      <alignment horizontal="center" vertical="center"/>
    </xf>
    <xf numFmtId="0" applyNumberFormat="1" fontId="4" applyFont="1" fillId="13" applyFill="1" borderId="0" applyBorder="1" xfId="16078" applyProtection="1"/>
    <xf numFmtId="0" applyNumberFormat="1" fontId="4" applyFont="1" fillId="13" applyFill="1" borderId="0" applyBorder="1" xfId="2284" applyProtection="1" applyAlignment="1">
      <alignment vertical="center"/>
    </xf>
    <xf numFmtId="0" applyNumberFormat="1" fontId="33" applyFont="1" fillId="13" applyFill="1" borderId="0" applyBorder="1" xfId="0" applyProtection="1"/>
    <xf numFmtId="0" applyNumberFormat="1" fontId="7" applyFont="1" fillId="14" applyFill="1" borderId="4" applyBorder="1" xfId="952" applyProtection="1" applyAlignment="1">
      <alignment horizontal="center" vertical="center"/>
    </xf>
    <xf numFmtId="0" applyNumberFormat="1" fontId="7" applyFont="1" fillId="14" applyFill="1" borderId="7" applyBorder="1" xfId="2284" applyProtection="1" applyAlignment="1">
      <alignment horizontal="center" vertical="center"/>
    </xf>
    <xf numFmtId="0" applyNumberFormat="1" fontId="7" applyFont="1" fillId="14" applyFill="1" borderId="7" applyBorder="1" xfId="2131" applyProtection="1" applyAlignment="1">
      <alignment horizontal="left" vertical="center"/>
    </xf>
    <xf numFmtId="0" applyNumberFormat="1" fontId="7" applyFont="1" fillId="14" applyFill="1" borderId="7" applyBorder="1" xfId="952" applyProtection="1" applyAlignment="1">
      <alignment horizontal="center" vertical="center"/>
    </xf>
    <xf numFmtId="172" applyNumberFormat="1" fontId="7" applyFont="1" fillId="14" applyFill="1" borderId="4" applyBorder="1" xfId="7145" applyProtection="1" applyAlignment="1">
      <alignment vertical="center"/>
    </xf>
    <xf numFmtId="172" applyNumberFormat="1" fontId="7" applyFont="1" fillId="14" applyFill="1" borderId="4" applyBorder="1" xfId="20110" applyProtection="1" applyAlignment="1">
      <alignment vertical="center"/>
    </xf>
    <xf numFmtId="172" applyNumberFormat="1" fontId="7" applyFont="1" fillId="14" applyFill="1" borderId="4" applyBorder="1" xfId="20110" applyProtection="1" applyAlignment="1">
      <alignment vertical="center"/>
      <protection hidden="1"/>
    </xf>
    <xf numFmtId="172" applyNumberFormat="1" fontId="7" applyFont="1" fillId="14" applyFill="1" borderId="7" applyBorder="1" xfId="20110" applyProtection="1" applyAlignment="1">
      <alignment vertical="center"/>
      <protection hidden="1"/>
    </xf>
    <xf numFmtId="41" applyNumberFormat="1" fontId="7" applyFont="1" fillId="14" applyFill="1" borderId="4" applyBorder="1" xfId="1150" applyProtection="1" applyAlignment="1">
      <alignment vertical="center"/>
      <protection hidden="1"/>
    </xf>
    <xf numFmtId="41" applyNumberFormat="1" fontId="6" applyFont="1" fillId="14" applyFill="1" borderId="4" applyBorder="1" xfId="1150" applyProtection="1" applyAlignment="1">
      <alignment vertical="center"/>
      <protection hidden="1"/>
    </xf>
    <xf numFmtId="41" applyNumberFormat="1" fontId="7" applyFont="1" fillId="14" applyFill="1" borderId="4" applyBorder="1" xfId="952" applyProtection="1" applyAlignment="1">
      <alignment vertical="center"/>
    </xf>
    <xf numFmtId="260" applyNumberFormat="1" fontId="7" applyFont="1" fillId="14" applyFill="1" borderId="7" applyBorder="1" xfId="1802" applyProtection="1" applyAlignment="1">
      <alignment horizontal="center" vertical="center"/>
    </xf>
    <xf numFmtId="260" applyNumberFormat="1" fontId="262" applyFont="1" fillId="14" applyFill="1" borderId="29" applyBorder="1" xfId="2284" applyProtection="1" applyAlignment="1">
      <alignment horizontal="center" vertical="center"/>
    </xf>
    <xf numFmtId="260" applyNumberFormat="1" fontId="7" applyFont="1" fillId="14" applyFill="1" borderId="0" applyBorder="1" xfId="2284" applyProtection="1" applyAlignment="1">
      <alignment horizontal="left" vertical="center"/>
    </xf>
    <xf numFmtId="261" applyNumberFormat="1" fontId="7" applyFont="1" fillId="14" applyFill="1" borderId="0" applyBorder="1" xfId="2284" applyProtection="1" applyAlignment="1">
      <alignment horizontal="center" vertical="center"/>
    </xf>
    <xf numFmtId="260" applyNumberFormat="1" fontId="7" applyFont="1" fillId="14" applyFill="1" borderId="0" applyBorder="1" xfId="0" applyProtection="1"/>
    <xf numFmtId="0" applyNumberFormat="1" fontId="33" applyFont="1" fillId="14" applyFill="1" borderId="0" applyBorder="1" xfId="0" applyProtection="1"/>
    <xf numFmtId="0" applyNumberFormat="1" fontId="7" applyFont="1" fillId="14" applyFill="1" borderId="7" applyBorder="1" xfId="2284" quotePrefix="1" applyProtection="1" applyAlignment="1">
      <alignment horizontal="center" vertical="center"/>
    </xf>
    <xf numFmtId="260" applyNumberFormat="1" fontId="7" applyFont="1" fillId="14" applyFill="1" borderId="0" applyBorder="1" xfId="2284" applyProtection="1" applyAlignment="1">
      <alignment horizontal="left" vertical="center"/>
    </xf>
    <xf numFmtId="0" applyNumberFormat="1" fontId="7" applyFont="1" fillId="14" applyFill="1" borderId="4" applyBorder="1" xfId="2284" applyProtection="1" applyAlignment="1">
      <alignment horizontal="center" vertical="center"/>
    </xf>
    <xf numFmtId="0" applyNumberFormat="1" fontId="7" applyFont="1" fillId="14" applyFill="1" borderId="4" applyBorder="1" xfId="2131" applyProtection="1" applyAlignment="1">
      <alignment horizontal="left" vertical="center"/>
    </xf>
    <xf numFmtId="260" applyNumberFormat="1" fontId="262" applyFont="1" fillId="14" applyFill="1" borderId="7" applyBorder="1" xfId="1802" applyProtection="1" applyAlignment="1">
      <alignment horizontal="center" vertical="center"/>
    </xf>
    <xf numFmtId="0" applyNumberFormat="1" fontId="7" applyFont="1" fillId="14" applyFill="1" borderId="7" applyBorder="1" xfId="952" applyProtection="1" applyAlignment="1">
      <alignment horizontal="left" vertical="center"/>
    </xf>
    <xf numFmtId="172" applyNumberFormat="1" fontId="7" applyFont="1" fillId="14" applyFill="1" borderId="7" applyBorder="1" xfId="7145" applyProtection="1" applyAlignment="1">
      <alignment vertical="center"/>
    </xf>
    <xf numFmtId="172" applyNumberFormat="1" fontId="7" applyFont="1" fillId="14" applyFill="1" borderId="7" applyBorder="1" xfId="20110" applyProtection="1" applyAlignment="1">
      <alignment vertical="center"/>
    </xf>
    <xf numFmtId="260" applyNumberFormat="1" fontId="262" applyFont="1" fillId="14" applyFill="1" borderId="0" applyBorder="1" xfId="16078" applyProtection="1" applyAlignment="1">
      <alignment vertical="center"/>
    </xf>
    <xf numFmtId="0" applyNumberFormat="1" fontId="5" applyFont="1" fillId="14" applyFill="1" borderId="5" applyBorder="1" xfId="952" applyProtection="1" applyAlignment="1">
      <alignment horizontal="center" vertical="center"/>
    </xf>
    <xf numFmtId="0" applyNumberFormat="1" fontId="3" applyFont="1" fillId="14" applyFill="1" borderId="4" applyBorder="1" xfId="952" applyProtection="1" applyAlignment="1">
      <alignment horizontal="center" vertical="center"/>
    </xf>
    <xf numFmtId="0" applyNumberFormat="1" fontId="5" applyFont="1" fillId="14" applyFill="1" borderId="4" applyBorder="1" xfId="2284" applyProtection="1" applyAlignment="1">
      <alignment horizontal="center" vertical="center"/>
    </xf>
    <xf numFmtId="172" applyNumberFormat="1" fontId="5" applyFont="1" fillId="14" applyFill="1" borderId="4" applyBorder="1" xfId="20110" applyProtection="1" applyAlignment="1">
      <alignment vertical="center"/>
    </xf>
    <xf numFmtId="172" applyNumberFormat="1" fontId="3" applyFont="1" fillId="14" applyFill="1" borderId="4" applyBorder="1" xfId="20110" applyProtection="1" applyAlignment="1">
      <alignment vertical="center"/>
    </xf>
    <xf numFmtId="172" applyNumberFormat="1" fontId="3" applyFont="1" fillId="14" applyFill="1" borderId="4" applyBorder="1" xfId="20110" applyProtection="1" applyAlignment="1">
      <alignment vertical="center"/>
      <protection hidden="1"/>
    </xf>
    <xf numFmtId="41" applyNumberFormat="1" fontId="5" applyFont="1" fillId="14" applyFill="1" borderId="4" applyBorder="1" xfId="1150" applyProtection="1" applyAlignment="1">
      <alignment vertical="center"/>
      <protection hidden="1"/>
    </xf>
    <xf numFmtId="41" applyNumberFormat="1" fontId="8" applyFont="1" fillId="14" applyFill="1" borderId="4" applyBorder="1" xfId="1150" applyProtection="1" applyAlignment="1">
      <alignment vertical="center"/>
      <protection hidden="1"/>
    </xf>
    <xf numFmtId="0" applyNumberFormat="1" fontId="0" applyFont="1" fillId="14" applyFill="1" borderId="0" applyBorder="1" xfId="0" applyProtection="1"/>
    <xf numFmtId="0" applyNumberFormat="1" fontId="5" applyFont="1" fillId="13" applyFill="1" borderId="5" applyBorder="1" xfId="952" applyProtection="1" applyAlignment="1">
      <alignment horizontal="center" vertical="center"/>
    </xf>
    <xf numFmtId="0" applyNumberFormat="1" fontId="3" applyFont="1" fillId="13" applyFill="1" borderId="4" applyBorder="1" xfId="952" applyProtection="1" applyAlignment="1">
      <alignment horizontal="center" vertical="center"/>
    </xf>
    <xf numFmtId="0" applyNumberFormat="1" fontId="5" applyFont="1" fillId="13" applyFill="1" borderId="4" applyBorder="1" xfId="2284" applyProtection="1" applyAlignment="1">
      <alignment horizontal="center" vertical="center"/>
    </xf>
    <xf numFmtId="172" applyNumberFormat="1" fontId="5" applyFont="1" fillId="13" applyFill="1" borderId="4" applyBorder="1" xfId="20110" applyProtection="1" applyAlignment="1">
      <alignment vertical="center"/>
    </xf>
    <xf numFmtId="172" applyNumberFormat="1" fontId="3" applyFont="1" fillId="13" applyFill="1" borderId="4" applyBorder="1" xfId="20110" applyProtection="1" applyAlignment="1">
      <alignment vertical="center"/>
      <protection hidden="1"/>
    </xf>
    <xf numFmtId="41" applyNumberFormat="1" fontId="5" applyFont="1" fillId="13" applyFill="1" borderId="4" applyBorder="1" xfId="1150" applyProtection="1" applyAlignment="1">
      <alignment vertical="center"/>
      <protection hidden="1"/>
    </xf>
    <xf numFmtId="41" applyNumberFormat="1" fontId="8" applyFont="1" fillId="13" applyFill="1" borderId="4" applyBorder="1" xfId="1150" applyProtection="1" applyAlignment="1">
      <alignment vertical="center"/>
      <protection hidden="1"/>
    </xf>
    <xf numFmtId="41" applyNumberFormat="1" fontId="3" applyFont="1" fillId="13" applyFill="1" borderId="4" applyBorder="1" xfId="952" applyProtection="1" applyAlignment="1">
      <alignment vertical="center"/>
    </xf>
    <xf numFmtId="0" applyNumberFormat="1" fontId="0" applyFont="1" fillId="13" applyFill="1" borderId="0" applyBorder="1" xfId="0" applyProtection="1"/>
    <xf numFmtId="0" applyNumberFormat="1" fontId="5" applyFont="1" fillId="14" applyFill="1" borderId="7" applyBorder="1" xfId="2284" applyProtection="1" applyAlignment="1">
      <alignment horizontal="center" vertical="center"/>
    </xf>
    <xf numFmtId="0" applyNumberFormat="1" fontId="5" applyFont="1" fillId="14" applyFill="1" borderId="4" applyBorder="1" xfId="2284" applyProtection="1" applyAlignment="1">
      <alignment horizontal="left" vertical="center"/>
    </xf>
    <xf numFmtId="172" applyNumberFormat="1" fontId="5" applyFont="1" fillId="14" applyFill="1" borderId="4" applyBorder="1" xfId="7145" applyProtection="1" applyAlignment="1">
      <alignment horizontal="left" vertical="center"/>
    </xf>
    <xf numFmtId="172" applyNumberFormat="1" fontId="5" applyFont="1" fillId="14" applyFill="1" borderId="4" applyBorder="1" xfId="7145" applyProtection="1" applyAlignment="1">
      <alignment vertical="center"/>
    </xf>
    <xf numFmtId="172" applyNumberFormat="1" fontId="5" applyFont="1" fillId="14" applyFill="1" borderId="4" applyBorder="1" xfId="20110" applyProtection="1" applyAlignment="1">
      <alignment vertical="center"/>
      <protection hidden="1"/>
    </xf>
    <xf numFmtId="41" applyNumberFormat="1" fontId="5" applyFont="1" fillId="14" applyFill="1" borderId="4" applyBorder="1" xfId="952" applyProtection="1" applyAlignment="1">
      <alignment vertical="center"/>
    </xf>
    <xf numFmtId="260" applyNumberFormat="1" fontId="5" applyFont="1" fillId="14" applyFill="1" borderId="37" applyBorder="1" xfId="2284" applyProtection="1" applyAlignment="1">
      <alignment horizontal="center" vertical="center"/>
    </xf>
    <xf numFmtId="0" applyNumberFormat="1" fontId="5" applyFont="1" fillId="14" applyFill="1" borderId="0" applyBorder="1" xfId="952" applyProtection="1" applyAlignment="1">
      <alignment vertical="center"/>
    </xf>
    <xf numFmtId="0" applyNumberFormat="1" fontId="3" applyFont="1" fillId="14" applyFill="1" borderId="4" applyBorder="1" xfId="2284" applyProtection="1" applyAlignment="1">
      <alignment horizontal="center" vertical="center"/>
    </xf>
    <xf numFmtId="0" applyNumberFormat="1" fontId="5" applyFont="1" fillId="14" applyFill="1" borderId="4" applyBorder="1" xfId="2284" applyProtection="1" applyAlignment="1">
      <alignment vertical="center"/>
    </xf>
    <xf numFmtId="172" applyNumberFormat="1" fontId="5" applyFont="1" fillId="14" applyFill="1" borderId="7" applyBorder="1" xfId="20110" applyProtection="1" applyAlignment="1">
      <alignment vertical="center"/>
      <protection hidden="1"/>
    </xf>
    <xf numFmtId="260" applyNumberFormat="1" fontId="5" applyFont="1" fillId="14" applyFill="1" borderId="7" applyBorder="1" xfId="2284" applyProtection="1" applyAlignment="1">
      <alignment horizontal="center" vertical="center"/>
    </xf>
    <xf numFmtId="0" applyNumberFormat="1" fontId="28" applyFont="1" fillId="14" applyFill="1" borderId="0" applyBorder="1" xfId="0" applyProtection="1"/>
    <xf numFmtId="41" applyNumberFormat="1" fontId="63" applyFont="1" fillId="0" applyFill="1" borderId="4" applyBorder="1" xfId="1150" applyProtection="1" applyAlignment="1">
      <alignment vertical="center"/>
      <protection hidden="1"/>
    </xf>
    <xf numFmtId="172" applyNumberFormat="1" fontId="55" applyFont="1" fillId="14" applyFill="1" borderId="4" applyBorder="1" xfId="20110" applyProtection="1" applyAlignment="1">
      <alignment vertical="center"/>
      <protection hidden="1"/>
    </xf>
    <xf numFmtId="0" applyNumberFormat="1" fontId="4" applyFont="1" fillId="13" applyFill="1" borderId="7" applyBorder="1" xfId="2284" applyProtection="1" applyAlignment="1">
      <alignment horizontal="left" vertical="center"/>
    </xf>
    <xf numFmtId="172" applyNumberFormat="1" fontId="4" applyFont="1" fillId="13" applyFill="1" borderId="4" applyBorder="1" xfId="7145" applyProtection="1" applyAlignment="1">
      <alignment horizontal="left" vertical="center"/>
    </xf>
    <xf numFmtId="172" applyNumberFormat="1" fontId="4" applyFont="1" fillId="13" applyFill="1" borderId="4" applyBorder="1" xfId="7145" applyProtection="1" applyAlignment="1">
      <alignment vertical="center"/>
    </xf>
    <xf numFmtId="172" applyNumberFormat="1" fontId="4" applyFont="1" fillId="13" applyFill="1" borderId="4" applyBorder="1" xfId="20110" applyProtection="1" applyAlignment="1">
      <alignment vertical="center"/>
      <protection hidden="1"/>
    </xf>
    <xf numFmtId="172" applyNumberFormat="1" fontId="4" applyFont="1" fillId="13" applyFill="1" borderId="8" applyBorder="1" xfId="7145" applyProtection="1" applyAlignment="1">
      <alignment vertical="center"/>
    </xf>
    <xf numFmtId="172" applyNumberFormat="1" fontId="4" applyFont="1" fillId="13" applyFill="1" borderId="8" applyBorder="1" xfId="7145" applyProtection="1" applyAlignment="1">
      <alignment vertical="center"/>
      <protection hidden="1"/>
    </xf>
    <xf numFmtId="41" applyNumberFormat="1" fontId="63" applyFont="1" fillId="13" applyFill="1" borderId="4" applyBorder="1" xfId="1150" applyProtection="1" applyAlignment="1">
      <alignment vertical="center"/>
      <protection hidden="1"/>
    </xf>
    <xf numFmtId="260" applyNumberFormat="1" fontId="4" applyFont="1" fillId="13" applyFill="1" borderId="4" applyBorder="1" xfId="2284" applyProtection="1" applyAlignment="1">
      <alignment horizontal="center" vertical="center"/>
    </xf>
    <xf numFmtId="260" applyNumberFormat="1" fontId="4" applyFont="1" fillId="13" applyFill="1" borderId="29" applyBorder="1" xfId="2284" applyProtection="1" applyAlignment="1">
      <alignment horizontal="center" vertical="center"/>
    </xf>
    <xf numFmtId="0" applyNumberFormat="1" fontId="45" applyFont="1" fillId="13" applyFill="1" borderId="0" applyBorder="1" xfId="2284" applyProtection="1" applyAlignment="1">
      <alignment vertical="center"/>
    </xf>
    <xf numFmtId="261" applyNumberFormat="1" fontId="34" applyFont="1" fillId="13" applyFill="1" borderId="0" applyBorder="1" xfId="2284" applyProtection="1" applyAlignment="1">
      <alignment horizontal="center" vertical="center"/>
    </xf>
    <xf numFmtId="0" applyNumberFormat="1" fontId="4" applyFont="1" fillId="14" applyFill="1" borderId="32" applyBorder="1" xfId="952" applyProtection="1" applyAlignment="1">
      <alignment horizontal="center" vertical="center"/>
    </xf>
    <xf numFmtId="0" applyNumberFormat="1" fontId="4" applyFont="1" fillId="14" applyFill="1" borderId="7" applyBorder="1" xfId="2284" applyProtection="1" applyAlignment="1">
      <alignment horizontal="center" vertical="center"/>
    </xf>
    <xf numFmtId="0" applyNumberFormat="1" fontId="4" applyFont="1" fillId="14" applyFill="1" borderId="7" applyBorder="1" xfId="2284" applyProtection="1" applyAlignment="1">
      <alignment horizontal="left" vertical="center"/>
    </xf>
    <xf numFmtId="172" applyNumberFormat="1" fontId="4" applyFont="1" fillId="14" applyFill="1" borderId="4" applyBorder="1" xfId="7145" applyProtection="1" applyAlignment="1">
      <alignment horizontal="left" vertical="center"/>
    </xf>
    <xf numFmtId="172" applyNumberFormat="1" fontId="4" applyFont="1" fillId="14" applyFill="1" borderId="4" applyBorder="1" xfId="7145" applyProtection="1" applyAlignment="1">
      <alignment vertical="center"/>
    </xf>
    <xf numFmtId="172" applyNumberFormat="1" fontId="4" applyFont="1" fillId="14" applyFill="1" borderId="4" applyBorder="1" xfId="20110" applyProtection="1" applyAlignment="1">
      <alignment vertical="center"/>
      <protection hidden="1"/>
    </xf>
    <xf numFmtId="172" applyNumberFormat="1" fontId="4" applyFont="1" fillId="14" applyFill="1" borderId="8" applyBorder="1" xfId="7145" applyProtection="1" applyAlignment="1">
      <alignment vertical="center"/>
    </xf>
    <xf numFmtId="172" applyNumberFormat="1" fontId="4" applyFont="1" fillId="14" applyFill="1" borderId="8" applyBorder="1" xfId="7145" applyProtection="1" applyAlignment="1">
      <alignment vertical="center"/>
      <protection hidden="1"/>
    </xf>
    <xf numFmtId="41" applyNumberFormat="1" fontId="63" applyFont="1" fillId="14" applyFill="1" borderId="4" applyBorder="1" xfId="1150" applyProtection="1" applyAlignment="1">
      <alignment vertical="center"/>
      <protection hidden="1"/>
    </xf>
    <xf numFmtId="172" applyNumberFormat="1" fontId="4" applyFont="1" fillId="14" applyFill="1" borderId="4" applyBorder="1" xfId="7145" applyProtection="1" applyAlignment="1">
      <alignment vertical="center"/>
    </xf>
    <xf numFmtId="260" applyNumberFormat="1" fontId="4" applyFont="1" fillId="14" applyFill="1" borderId="4" applyBorder="1" xfId="2284" applyProtection="1" applyAlignment="1">
      <alignment horizontal="center" vertical="center"/>
    </xf>
    <xf numFmtId="260" applyNumberFormat="1" fontId="4" applyFont="1" fillId="14" applyFill="1" borderId="29" applyBorder="1" xfId="2284" applyProtection="1" applyAlignment="1">
      <alignment horizontal="center" vertical="center"/>
    </xf>
    <xf numFmtId="0" applyNumberFormat="1" fontId="45" applyFont="1" fillId="14" applyFill="1" borderId="0" applyBorder="1" xfId="2284" applyProtection="1" applyAlignment="1">
      <alignment vertical="center"/>
    </xf>
    <xf numFmtId="261" applyNumberFormat="1" fontId="34" applyFont="1" fillId="14" applyFill="1" borderId="0" applyBorder="1" xfId="2284" applyProtection="1" applyAlignment="1">
      <alignment horizontal="center" vertical="center"/>
    </xf>
    <xf numFmtId="172" applyNumberFormat="1" fontId="5" applyFont="1" fillId="14" applyFill="1" borderId="8" applyBorder="1" xfId="7145" applyProtection="1" applyAlignment="1">
      <alignment vertical="center"/>
    </xf>
    <xf numFmtId="0" applyNumberFormat="1" fontId="4" applyFont="1" fillId="13" applyFill="1" borderId="5" applyBorder="1" xfId="952" applyProtection="1" applyAlignment="1">
      <alignment horizontal="center" vertical="center"/>
    </xf>
    <xf numFmtId="0" applyNumberFormat="1" fontId="4" applyFont="1" fillId="13" applyFill="1" borderId="4" applyBorder="1" xfId="2284" applyProtection="1" applyAlignment="1">
      <alignment horizontal="center" vertical="center"/>
    </xf>
    <xf numFmtId="0" applyNumberFormat="1" fontId="4" applyFont="1" fillId="13" applyFill="1" borderId="4" applyBorder="1" xfId="2284" applyProtection="1" applyAlignment="1">
      <alignment vertical="center"/>
    </xf>
    <xf numFmtId="0" applyNumberFormat="1" fontId="4" applyFont="1" fillId="13" applyFill="1" borderId="48" applyBorder="1" xfId="2284" applyProtection="1" applyAlignment="1">
      <alignment horizontal="left" vertical="center"/>
    </xf>
    <xf numFmtId="0" applyNumberFormat="1" fontId="4" applyFont="1" fillId="13" applyFill="1" borderId="49" applyBorder="1" xfId="2284" applyProtection="1" applyAlignment="1">
      <alignment horizontal="left" vertical="center"/>
    </xf>
    <xf numFmtId="172" applyNumberFormat="1" fontId="4" applyFont="1" fillId="13" applyFill="1" borderId="4" applyBorder="1" xfId="20110" applyProtection="1" applyAlignment="1">
      <alignment vertical="center"/>
    </xf>
    <xf numFmtId="172" applyNumberFormat="1" fontId="41" applyFont="1" fillId="13" applyFill="1" borderId="4" applyBorder="1" xfId="20110" applyProtection="1" applyAlignment="1">
      <alignment vertical="center"/>
      <protection hidden="1"/>
    </xf>
    <xf numFmtId="172" applyNumberFormat="1" fontId="4" applyFont="1" fillId="13" applyFill="1" borderId="7" applyBorder="1" xfId="20110" applyProtection="1" applyAlignment="1">
      <alignment vertical="center"/>
      <protection hidden="1"/>
    </xf>
    <xf numFmtId="41" applyNumberFormat="1" fontId="4" applyFont="1" fillId="13" applyFill="1" borderId="4" applyBorder="1" xfId="1150" applyProtection="1" applyAlignment="1">
      <alignment vertical="center"/>
      <protection hidden="1"/>
    </xf>
    <xf numFmtId="41" applyNumberFormat="1" fontId="4" applyFont="1" fillId="13" applyFill="1" borderId="4" applyBorder="1" xfId="952" applyProtection="1" applyAlignment="1">
      <alignment vertical="center"/>
    </xf>
    <xf numFmtId="260" applyNumberFormat="1" fontId="4" applyFont="1" fillId="13" applyFill="1" borderId="7" applyBorder="1" xfId="2284" applyProtection="1" applyAlignment="1">
      <alignment horizontal="center" vertical="center"/>
    </xf>
    <xf numFmtId="260" applyNumberFormat="1" fontId="4" applyFont="1" fillId="13" applyFill="1" borderId="37" applyBorder="1" xfId="2284" applyProtection="1" applyAlignment="1">
      <alignment horizontal="center" vertical="center"/>
    </xf>
    <xf numFmtId="260" applyNumberFormat="1" fontId="4" applyFont="1" fillId="13" applyFill="1" borderId="0" applyBorder="1" xfId="2284" applyProtection="1" applyAlignment="1">
      <alignment horizontal="left" vertical="center"/>
    </xf>
    <xf numFmtId="41" applyNumberFormat="1" fontId="4" applyFont="1" fillId="13" applyFill="1" borderId="0" applyBorder="1" xfId="952" applyProtection="1" applyAlignment="1">
      <alignment horizontal="center" vertical="center"/>
    </xf>
    <xf numFmtId="0" applyNumberFormat="1" fontId="34" applyFont="1" fillId="13" applyFill="1" borderId="0" applyBorder="1" xfId="0" applyProtection="1"/>
    <xf numFmtId="0" applyNumberFormat="1" fontId="4" applyFont="1" fillId="13" applyFill="1" borderId="52" applyBorder="1" xfId="2284" applyProtection="1" applyAlignment="1">
      <alignment horizontal="left" vertical="center"/>
    </xf>
    <xf numFmtId="0" applyNumberFormat="1" fontId="4" applyFont="1" fillId="13" applyFill="1" borderId="49" applyBorder="1" xfId="2284" applyProtection="1" applyAlignment="1">
      <alignment horizontal="center" vertical="center"/>
    </xf>
    <xf numFmtId="0" applyNumberFormat="1" fontId="4" applyFont="1" fillId="13" applyFill="1" borderId="51" applyBorder="1" xfId="2284" applyProtection="1" applyAlignment="1">
      <alignment horizontal="left" vertical="center"/>
    </xf>
    <xf numFmtId="172" applyNumberFormat="1" fontId="4" applyFont="1" fillId="13" applyFill="1" borderId="7" applyBorder="1" xfId="7145" applyProtection="1" applyAlignment="1">
      <alignment horizontal="left" vertical="center"/>
    </xf>
    <xf numFmtId="260" applyNumberFormat="1" fontId="47" applyFont="1" fillId="13" applyFill="1" borderId="0" applyBorder="1" xfId="2284" applyProtection="1" applyAlignment="1">
      <alignment horizontal="center" vertical="center"/>
    </xf>
    <xf numFmtId="260" applyNumberFormat="1" fontId="4" applyFont="1" fillId="13" applyFill="1" borderId="0" applyBorder="1" xfId="2284" applyProtection="1" applyAlignment="1">
      <alignment horizontal="center" vertical="center"/>
    </xf>
    <xf numFmtId="0" applyNumberFormat="1" fontId="36" applyFont="1" fillId="0" applyFill="1" borderId="0" applyBorder="1" xfId="16112" applyProtection="1" applyAlignment="1">
      <alignment vertical="center"/>
    </xf>
    <xf numFmtId="0" applyNumberFormat="1" fontId="36" applyFont="1" fillId="0" applyFill="1" borderId="0" applyBorder="1" xfId="16112" applyProtection="1" applyAlignment="1">
      <alignment vertical="center"/>
    </xf>
    <xf numFmtId="172" applyNumberFormat="1" fontId="29" applyFont="1" fillId="0" applyFill="1" borderId="4" applyBorder="1" xfId="7145" applyProtection="1" applyAlignment="1">
      <alignment horizontal="left" vertical="center"/>
    </xf>
    <xf numFmtId="172" applyNumberFormat="1" fontId="36" applyFont="1" fillId="0" applyFill="1" borderId="0" applyBorder="1" xfId="16112" applyProtection="1" applyAlignment="1">
      <alignment vertical="center"/>
    </xf>
    <xf numFmtId="172" applyNumberFormat="1" fontId="29" applyFont="1" fillId="0" applyFill="1" borderId="0" applyBorder="1" xfId="7145" applyProtection="1" applyAlignment="1">
      <alignment horizontal="left" vertical="center"/>
    </xf>
    <xf numFmtId="0" applyNumberFormat="1" fontId="263" applyFont="1" fillId="76" applyFill="1" borderId="96" applyBorder="1" xfId="0" applyProtection="1" applyAlignment="1">
      <alignment horizontal="center" vertical="center"/>
    </xf>
    <xf numFmtId="0" applyNumberFormat="1" fontId="263" applyFont="1" fillId="76" applyFill="1" borderId="97" applyBorder="1" xfId="0" applyProtection="1" applyAlignment="1">
      <alignment horizontal="center" vertical="center"/>
    </xf>
    <xf numFmtId="0" applyNumberFormat="1" fontId="263" applyFont="1" fillId="76" applyFill="1" borderId="74" applyBorder="1" xfId="0" applyProtection="1" applyAlignment="1">
      <alignment horizontal="center" vertical="center"/>
    </xf>
    <xf numFmtId="0" applyNumberFormat="1" fontId="263" applyFont="1" fillId="0" applyFill="1" borderId="74" applyBorder="1" xfId="0" applyProtection="1" applyAlignment="1">
      <alignment horizontal="center" vertical="center"/>
    </xf>
    <xf numFmtId="172" applyNumberFormat="1" fontId="263" applyFont="1" fillId="76" applyFill="1" borderId="74" applyBorder="1" xfId="7145" applyProtection="1" applyAlignment="1">
      <alignment horizontal="center" vertical="center"/>
    </xf>
    <xf numFmtId="0" applyNumberFormat="1" fontId="263" applyFont="1" fillId="76" applyFill="1" borderId="4" applyBorder="1" xfId="0" applyProtection="1" applyAlignment="1">
      <alignment horizontal="center" vertical="center"/>
    </xf>
    <xf numFmtId="0" applyNumberFormat="1" fontId="36" applyFont="1" fillId="77" applyFill="1" borderId="96" applyBorder="1" xfId="0" applyProtection="1" applyAlignment="1">
      <alignment horizontal="center" vertical="center"/>
    </xf>
    <xf numFmtId="0" applyNumberFormat="1" fontId="36" applyFont="1" fillId="77" applyFill="1" borderId="74" applyBorder="1" xfId="0" applyProtection="1" applyAlignment="1">
      <alignment horizontal="center" vertical="center"/>
    </xf>
    <xf numFmtId="0" applyNumberFormat="1" fontId="36" applyFont="1" fillId="77" applyFill="1" borderId="74" applyBorder="1" xfId="0" applyProtection="1" applyAlignment="1">
      <alignment vertical="center"/>
    </xf>
    <xf numFmtId="172" applyNumberFormat="1" fontId="36" applyFont="1" fillId="77" applyFill="1" borderId="74" applyBorder="1" xfId="7145" applyProtection="1" applyAlignment="1">
      <alignment vertical="center"/>
    </xf>
    <xf numFmtId="172" applyNumberFormat="1" fontId="36" applyFont="1" fillId="77" applyFill="1" borderId="74" applyBorder="1" xfId="7145" applyProtection="1" applyAlignment="1">
      <alignment horizontal="center" vertical="center"/>
    </xf>
    <xf numFmtId="0" applyNumberFormat="1" fontId="36" applyFont="1" fillId="0" applyFill="1" borderId="0" applyBorder="1" xfId="0" applyProtection="1" applyAlignment="1">
      <alignment vertical="center" wrapText="1"/>
    </xf>
    <xf numFmtId="0" applyNumberFormat="1" fontId="38" applyFont="1" fillId="10" applyFill="1" borderId="98" applyBorder="1" xfId="0" applyProtection="1" applyAlignment="1">
      <alignment horizontal="center" vertical="center"/>
    </xf>
    <xf numFmtId="0" applyNumberFormat="1" fontId="38" applyFont="1" fillId="10" applyFill="1" borderId="99" applyBorder="1" xfId="0" applyProtection="1" applyAlignment="1">
      <alignment horizontal="center" vertical="center"/>
    </xf>
    <xf numFmtId="264" applyNumberFormat="1" fontId="38" applyFont="1" fillId="10" applyFill="1" borderId="100" applyBorder="1" xfId="0" applyProtection="1" applyAlignment="1">
      <alignment vertical="center"/>
    </xf>
    <xf numFmtId="0" applyNumberFormat="1" fontId="36" applyFont="1" fillId="0" applyFill="1" borderId="4" applyBorder="1" xfId="20876" applyProtection="1" applyAlignment="1">
      <alignment vertical="center"/>
    </xf>
    <xf numFmtId="172" applyNumberFormat="1" fontId="38" applyFont="1" fillId="10" applyFill="1" borderId="101" applyBorder="1" xfId="9450" applyProtection="1" applyAlignment="1">
      <alignment vertical="center"/>
    </xf>
    <xf numFmtId="172" applyNumberFormat="1" fontId="38" applyFont="1" fillId="0" applyFill="1" borderId="99" applyBorder="1" xfId="7145" applyProtection="1" applyAlignment="1">
      <alignment vertical="center"/>
    </xf>
    <xf numFmtId="172" applyNumberFormat="1" fontId="38" applyFont="1" fillId="10" applyFill="1" borderId="99" applyBorder="1" xfId="9450" applyProtection="1" applyAlignment="1">
      <alignment vertical="center"/>
    </xf>
    <xf numFmtId="172" applyNumberFormat="1" fontId="38" applyFont="1" fillId="10" applyFill="1" borderId="99" applyBorder="1" xfId="0" applyProtection="1" applyAlignment="1">
      <alignment vertical="center"/>
    </xf>
    <xf numFmtId="172" applyNumberFormat="1" fontId="38" applyFont="1" fillId="0" applyFill="1" borderId="99" applyBorder="1" xfId="0" applyProtection="1" applyAlignment="1">
      <alignment vertical="center"/>
    </xf>
    <xf numFmtId="172" applyNumberFormat="1" fontId="38" applyFont="1" fillId="0" applyFill="1" borderId="102" applyBorder="1" xfId="0" applyProtection="1" applyAlignment="1">
      <alignment vertical="center"/>
    </xf>
    <xf numFmtId="0" applyNumberFormat="1" fontId="36" applyFont="1" fillId="0" applyFill="1" borderId="103" applyBorder="1" xfId="20876" applyProtection="1" applyAlignment="1">
      <alignment vertical="center"/>
    </xf>
    <xf numFmtId="0" applyNumberFormat="1" fontId="36" applyFont="1" fillId="10" applyFill="1" borderId="98" applyBorder="1" xfId="20876" applyProtection="1" applyAlignment="1">
      <alignment horizontal="center" vertical="center"/>
    </xf>
    <xf numFmtId="0" applyNumberFormat="1" fontId="36" applyFont="1" fillId="10" applyFill="1" borderId="99" applyBorder="1" xfId="20876" applyProtection="1" applyAlignment="1">
      <alignment horizontal="center" vertical="center"/>
    </xf>
    <xf numFmtId="264" applyNumberFormat="1" fontId="36" applyFont="1" fillId="10" applyFill="1" borderId="99" applyBorder="1" xfId="20876" applyProtection="1" applyAlignment="1">
      <alignment vertical="center"/>
    </xf>
    <xf numFmtId="172" applyNumberFormat="1" fontId="36" applyFont="1" fillId="0" applyFill="1" borderId="99" applyBorder="1" xfId="20876" applyProtection="1" applyAlignment="1">
      <alignment vertical="center"/>
    </xf>
    <xf numFmtId="0" applyNumberFormat="1" fontId="38" applyFont="1" fillId="0" applyFill="1" borderId="98" applyBorder="1" xfId="0" applyProtection="1" applyAlignment="1">
      <alignment horizontal="center" vertical="center"/>
    </xf>
    <xf numFmtId="0" applyNumberFormat="1" fontId="38" applyFont="1" fillId="0" applyFill="1" borderId="99" applyBorder="1" xfId="0" applyProtection="1" applyAlignment="1">
      <alignment horizontal="center" vertical="center"/>
    </xf>
    <xf numFmtId="264" applyNumberFormat="1" fontId="38" applyFont="1" fillId="0" applyFill="1" borderId="100" applyBorder="1" xfId="0" applyProtection="1" applyAlignment="1">
      <alignment vertical="center"/>
    </xf>
    <xf numFmtId="0" applyNumberFormat="1" fontId="263" applyFont="1" fillId="10" applyFill="1" borderId="104" applyBorder="1" xfId="0" applyProtection="1" applyAlignment="1">
      <alignment horizontal="center" vertical="center"/>
    </xf>
    <xf numFmtId="0" applyNumberFormat="1" fontId="263" applyFont="1" fillId="10" applyFill="1" borderId="105" applyBorder="1" xfId="0" applyProtection="1" applyAlignment="1">
      <alignment horizontal="center" vertical="center"/>
    </xf>
    <xf numFmtId="264" applyNumberFormat="1" fontId="263" applyFont="1" fillId="10" applyFill="1" borderId="105" applyBorder="1" xfId="0" applyProtection="1" applyAlignment="1">
      <alignment vertical="center"/>
    </xf>
    <xf numFmtId="0" applyNumberFormat="1" fontId="263" applyFont="1" fillId="0" applyFill="1" borderId="105" applyBorder="1" xfId="0" applyProtection="1" applyAlignment="1">
      <alignment horizontal="center" vertical="center"/>
    </xf>
    <xf numFmtId="0" applyNumberFormat="1" fontId="37" applyFont="1" fillId="10" applyFill="1" borderId="104" applyBorder="1" xfId="20876" applyProtection="1" applyAlignment="1">
      <alignment horizontal="center" vertical="center"/>
    </xf>
    <xf numFmtId="0" applyNumberFormat="1" fontId="37" applyFont="1" fillId="10" applyFill="1" borderId="105" applyBorder="1" xfId="20876" applyProtection="1" applyAlignment="1">
      <alignment horizontal="center" vertical="center"/>
    </xf>
    <xf numFmtId="264" applyNumberFormat="1" fontId="37" applyFont="1" fillId="10" applyFill="1" borderId="105" applyBorder="1" xfId="20876" applyProtection="1" applyAlignment="1">
      <alignment vertical="center"/>
    </xf>
    <xf numFmtId="0" applyNumberFormat="1" fontId="36" applyFont="1" fillId="13" applyFill="1" borderId="0" applyBorder="1" xfId="0" applyProtection="1" applyAlignment="1">
      <alignment vertical="center"/>
    </xf>
    <xf numFmtId="172" applyNumberFormat="1" fontId="36" applyFont="1" fillId="0" applyFill="1" borderId="0" applyBorder="1" xfId="20876" applyProtection="1" applyAlignment="1">
      <alignment vertical="center"/>
    </xf>
    <xf numFmtId="0" applyNumberFormat="1" fontId="36" applyFont="1" fillId="0" applyFill="1" borderId="23" applyBorder="1" xfId="20876" applyProtection="1" applyAlignment="1">
      <alignment vertical="center"/>
    </xf>
    <xf numFmtId="0" applyNumberFormat="1" fontId="36" applyFont="1" fillId="0" applyFill="1" borderId="0" applyBorder="1" xfId="0" applyProtection="1" applyAlignment="1">
      <alignment vertical="center"/>
    </xf>
    <xf numFmtId="0" applyNumberFormat="1" fontId="36" applyFont="1" fillId="14" applyFill="1" borderId="0" applyBorder="1" xfId="20876" applyProtection="1" applyAlignment="1">
      <alignment vertical="center"/>
    </xf>
    <xf numFmtId="0" applyNumberFormat="1" fontId="3" applyFont="1" fillId="78" applyFill="1" borderId="4" applyBorder="1" xfId="952" applyProtection="1" applyAlignment="1">
      <alignment horizontal="center" vertical="center"/>
    </xf>
    <xf numFmtId="0" applyNumberFormat="1" fontId="3" applyFont="1" fillId="78" applyFill="1" borderId="4" applyBorder="1" xfId="2284" quotePrefix="1" applyProtection="1" applyAlignment="1">
      <alignment horizontal="center" vertical="center"/>
    </xf>
    <xf numFmtId="0" applyNumberFormat="1" fontId="3" applyFont="1" fillId="78" applyFill="1" borderId="4" applyBorder="1" xfId="952" applyProtection="1" applyAlignment="1">
      <alignment horizontal="left" vertical="center"/>
    </xf>
    <xf numFmtId="172" applyNumberFormat="1" fontId="3" applyFont="1" fillId="78" applyFill="1" borderId="4" applyBorder="1" xfId="7145" applyProtection="1" applyAlignment="1">
      <alignment vertical="center"/>
    </xf>
    <xf numFmtId="172" applyNumberFormat="1" fontId="3" applyFont="1" fillId="78" applyFill="1" borderId="4" applyBorder="1" xfId="20110" applyProtection="1" applyAlignment="1">
      <alignment vertical="center"/>
    </xf>
    <xf numFmtId="172" applyNumberFormat="1" fontId="3" applyFont="1" fillId="78" applyFill="1" borderId="4" applyBorder="1" xfId="20110" applyProtection="1" applyAlignment="1">
      <alignment vertical="center"/>
      <protection hidden="1"/>
    </xf>
    <xf numFmtId="41" applyNumberFormat="1" fontId="3" applyFont="1" fillId="78" applyFill="1" borderId="4" applyBorder="1" xfId="1150" applyProtection="1" applyAlignment="1">
      <alignment vertical="center"/>
      <protection hidden="1"/>
    </xf>
    <xf numFmtId="41" applyNumberFormat="1" fontId="8" applyFont="1" fillId="78" applyFill="1" borderId="4" applyBorder="1" xfId="1150" applyProtection="1" applyAlignment="1">
      <alignment vertical="center"/>
      <protection hidden="1"/>
    </xf>
    <xf numFmtId="41" applyNumberFormat="1" fontId="3" applyFont="1" fillId="78" applyFill="1" borderId="4" applyBorder="1" xfId="952" applyProtection="1" applyAlignment="1">
      <alignment vertical="center"/>
    </xf>
    <xf numFmtId="260" applyNumberFormat="1" fontId="3" applyFont="1" fillId="78" applyFill="1" borderId="4" applyBorder="1" xfId="2284" applyProtection="1" applyAlignment="1">
      <alignment horizontal="center" vertical="center"/>
    </xf>
    <xf numFmtId="260" applyNumberFormat="1" fontId="3" applyFont="1" fillId="78" applyFill="1" borderId="0" applyBorder="1" xfId="2284" applyProtection="1" applyAlignment="1">
      <alignment horizontal="center" vertical="center"/>
    </xf>
    <xf numFmtId="261" applyNumberFormat="1" fontId="3" applyFont="1" fillId="78" applyFill="1" borderId="0" applyBorder="1" xfId="2284" applyProtection="1" applyAlignment="1">
      <alignment horizontal="center" vertical="center"/>
    </xf>
    <xf numFmtId="0" applyNumberFormat="1" fontId="0" applyFont="1" fillId="78" applyFill="1" borderId="0" applyBorder="1" xfId="0" applyProtection="1"/>
    <xf numFmtId="0" applyNumberFormat="1" fontId="38" applyFont="1" fillId="78" applyFill="1" borderId="98" applyBorder="1" xfId="0" applyProtection="1" applyAlignment="1">
      <alignment horizontal="center" vertical="center"/>
    </xf>
    <xf numFmtId="0" applyNumberFormat="1" fontId="38" applyFont="1" fillId="78" applyFill="1" borderId="99" applyBorder="1" xfId="0" applyProtection="1" applyAlignment="1">
      <alignment horizontal="center" vertical="center"/>
    </xf>
    <xf numFmtId="264" applyNumberFormat="1" fontId="38" applyFont="1" fillId="78" applyFill="1" borderId="100" applyBorder="1" xfId="0" applyProtection="1" applyAlignment="1">
      <alignment vertical="center"/>
    </xf>
    <xf numFmtId="0" applyNumberFormat="1" fontId="36" applyFont="1" fillId="78" applyFill="1" borderId="103" applyBorder="1" xfId="20876" applyProtection="1" applyAlignment="1">
      <alignment vertical="center"/>
    </xf>
    <xf numFmtId="172" applyNumberFormat="1" fontId="38" applyFont="1" fillId="78" applyFill="1" borderId="101" applyBorder="1" xfId="9450" applyProtection="1" applyAlignment="1">
      <alignment vertical="center"/>
    </xf>
    <xf numFmtId="172" applyNumberFormat="1" fontId="38" applyFont="1" fillId="78" applyFill="1" borderId="99" applyBorder="1" xfId="7145" applyProtection="1" applyAlignment="1">
      <alignment vertical="center"/>
    </xf>
    <xf numFmtId="172" applyNumberFormat="1" fontId="38" applyFont="1" fillId="78" applyFill="1" borderId="99" applyBorder="1" xfId="9450" applyProtection="1" applyAlignment="1">
      <alignment vertical="center"/>
    </xf>
    <xf numFmtId="172" applyNumberFormat="1" fontId="38" applyFont="1" fillId="78" applyFill="1" borderId="99" applyBorder="1" xfId="0" applyProtection="1" applyAlignment="1">
      <alignment vertical="center"/>
    </xf>
    <xf numFmtId="172" applyNumberFormat="1" fontId="38" applyFont="1" fillId="78" applyFill="1" borderId="102" applyBorder="1" xfId="0" applyProtection="1" applyAlignment="1">
      <alignment vertical="center"/>
    </xf>
    <xf numFmtId="0" applyNumberFormat="1" fontId="36" applyFont="1" fillId="78" applyFill="1" borderId="98" applyBorder="1" xfId="20876" applyProtection="1" applyAlignment="1">
      <alignment horizontal="center" vertical="center"/>
    </xf>
    <xf numFmtId="0" applyNumberFormat="1" fontId="36" applyFont="1" fillId="78" applyFill="1" borderId="99" applyBorder="1" xfId="20876" applyProtection="1" applyAlignment="1">
      <alignment horizontal="center" vertical="center"/>
    </xf>
    <xf numFmtId="264" applyNumberFormat="1" fontId="36" applyFont="1" fillId="78" applyFill="1" borderId="99" applyBorder="1" xfId="20876" applyProtection="1" applyAlignment="1">
      <alignment vertical="center"/>
    </xf>
    <xf numFmtId="172" applyNumberFormat="1" fontId="36" applyFont="1" fillId="78" applyFill="1" borderId="99" applyBorder="1" xfId="20876" applyProtection="1" applyAlignment="1">
      <alignment vertical="center"/>
    </xf>
    <xf numFmtId="172" applyNumberFormat="1" fontId="36" applyFont="1" fillId="78" applyFill="1" borderId="0" applyBorder="1" xfId="7145" applyProtection="1" applyAlignment="1">
      <alignment vertical="center"/>
    </xf>
    <xf numFmtId="172" applyNumberFormat="1" fontId="36" applyFont="1" fillId="78" applyFill="1" borderId="0" applyBorder="1" xfId="20876" applyProtection="1" applyAlignment="1">
      <alignment vertical="center"/>
    </xf>
    <xf numFmtId="260" applyNumberFormat="1" fontId="7" applyFont="1" fillId="14" applyFill="1" borderId="29" applyBorder="1" xfId="2284" applyProtection="1" applyAlignment="1">
      <alignment horizontal="center" vertical="center"/>
    </xf>
    <xf numFmtId="0" applyNumberFormat="1" fontId="38" applyFont="1" fillId="14" applyFill="1" borderId="98" applyBorder="1" xfId="0" applyProtection="1" applyAlignment="1">
      <alignment horizontal="center" vertical="center"/>
    </xf>
    <xf numFmtId="0" applyNumberFormat="1" fontId="38" applyFont="1" fillId="14" applyFill="1" borderId="99" applyBorder="1" xfId="0" applyProtection="1" applyAlignment="1">
      <alignment horizontal="center" vertical="center"/>
    </xf>
    <xf numFmtId="264" applyNumberFormat="1" fontId="38" applyFont="1" fillId="14" applyFill="1" borderId="100" applyBorder="1" xfId="0" applyProtection="1" applyAlignment="1">
      <alignment vertical="center"/>
    </xf>
    <xf numFmtId="0" applyNumberFormat="1" fontId="36" applyFont="1" fillId="14" applyFill="1" borderId="103" applyBorder="1" xfId="20876" applyProtection="1" applyAlignment="1">
      <alignment vertical="center"/>
    </xf>
    <xf numFmtId="172" applyNumberFormat="1" fontId="38" applyFont="1" fillId="14" applyFill="1" borderId="101" applyBorder="1" xfId="9450" applyProtection="1" applyAlignment="1">
      <alignment vertical="center"/>
    </xf>
    <xf numFmtId="172" applyNumberFormat="1" fontId="38" applyFont="1" fillId="14" applyFill="1" borderId="99" applyBorder="1" xfId="7145" applyProtection="1" applyAlignment="1">
      <alignment vertical="center"/>
    </xf>
    <xf numFmtId="172" applyNumberFormat="1" fontId="38" applyFont="1" fillId="14" applyFill="1" borderId="99" applyBorder="1" xfId="9450" applyProtection="1" applyAlignment="1">
      <alignment vertical="center"/>
    </xf>
    <xf numFmtId="172" applyNumberFormat="1" fontId="38" applyFont="1" fillId="14" applyFill="1" borderId="99" applyBorder="1" xfId="0" applyProtection="1" applyAlignment="1">
      <alignment vertical="center"/>
    </xf>
    <xf numFmtId="172" applyNumberFormat="1" fontId="38" applyFont="1" fillId="14" applyFill="1" borderId="102" applyBorder="1" xfId="0" applyProtection="1" applyAlignment="1">
      <alignment vertical="center"/>
    </xf>
    <xf numFmtId="0" applyNumberFormat="1" fontId="36" applyFont="1" fillId="14" applyFill="1" borderId="98" applyBorder="1" xfId="20876" applyProtection="1" applyAlignment="1">
      <alignment horizontal="center" vertical="center"/>
    </xf>
    <xf numFmtId="0" applyNumberFormat="1" fontId="36" applyFont="1" fillId="14" applyFill="1" borderId="99" applyBorder="1" xfId="20876" applyProtection="1" applyAlignment="1">
      <alignment horizontal="center" vertical="center"/>
    </xf>
    <xf numFmtId="264" applyNumberFormat="1" fontId="36" applyFont="1" fillId="14" applyFill="1" borderId="99" applyBorder="1" xfId="20876" applyProtection="1" applyAlignment="1">
      <alignment vertical="center"/>
    </xf>
    <xf numFmtId="172" applyNumberFormat="1" fontId="36" applyFont="1" fillId="14" applyFill="1" borderId="99" applyBorder="1" xfId="20876" applyProtection="1" applyAlignment="1">
      <alignment vertical="center"/>
    </xf>
    <xf numFmtId="172" applyNumberFormat="1" fontId="36" applyFont="1" fillId="14" applyFill="1" borderId="0" applyBorder="1" xfId="7145" applyProtection="1" applyAlignment="1">
      <alignment vertical="center"/>
    </xf>
    <xf numFmtId="172" applyNumberFormat="1" fontId="36" applyFont="1" fillId="14" applyFill="1" borderId="0" applyBorder="1" xfId="20876" applyProtection="1" applyAlignment="1">
      <alignment vertical="center"/>
    </xf>
    <xf numFmtId="41" applyNumberFormat="1" fontId="3" applyFont="1" fillId="14" applyFill="1" borderId="4" applyBorder="1" xfId="1150" applyProtection="1" applyAlignment="1">
      <alignment vertical="center"/>
      <protection hidden="1"/>
    </xf>
    <xf numFmtId="41" applyNumberFormat="1" fontId="3" applyFont="1" fillId="14" applyFill="1" borderId="4" applyBorder="1" xfId="952" applyProtection="1" applyAlignment="1">
      <alignment vertical="center"/>
    </xf>
    <xf numFmtId="172" applyNumberFormat="1" fontId="38" applyFont="1" fillId="0" applyFill="1" borderId="101" applyBorder="1" xfId="9450" applyProtection="1" applyAlignment="1">
      <alignment vertical="center"/>
    </xf>
    <xf numFmtId="172" applyNumberFormat="1" fontId="38" applyFont="1" fillId="0" applyFill="1" borderId="99" applyBorder="1" xfId="0" applyProtection="1" applyAlignment="1">
      <alignment vertical="center"/>
    </xf>
    <xf numFmtId="172" applyNumberFormat="1" fontId="38" applyFont="1" fillId="0" applyFill="1" borderId="102" applyBorder="1" xfId="0" applyProtection="1" applyAlignment="1">
      <alignment vertical="center"/>
    </xf>
    <xf numFmtId="0" applyNumberFormat="1" fontId="36" applyFont="1" fillId="0" applyFill="1" borderId="98" applyBorder="1" xfId="20876" applyProtection="1" applyAlignment="1">
      <alignment horizontal="center" vertical="center"/>
    </xf>
    <xf numFmtId="0" applyNumberFormat="1" fontId="36" applyFont="1" fillId="0" applyFill="1" borderId="99" applyBorder="1" xfId="20876" applyProtection="1" applyAlignment="1">
      <alignment horizontal="center" vertical="center"/>
    </xf>
    <xf numFmtId="264" applyNumberFormat="1" fontId="36" applyFont="1" fillId="0" applyFill="1" borderId="99" applyBorder="1" xfId="20876" applyProtection="1" applyAlignment="1">
      <alignment vertical="center"/>
    </xf>
    <xf numFmtId="0" applyNumberFormat="1" fontId="38" applyFont="1" fillId="13" applyFill="1" borderId="98" applyBorder="1" xfId="0" applyProtection="1" applyAlignment="1">
      <alignment horizontal="center" vertical="center"/>
    </xf>
    <xf numFmtId="0" applyNumberFormat="1" fontId="38" applyFont="1" fillId="13" applyFill="1" borderId="99" applyBorder="1" xfId="0" applyProtection="1" applyAlignment="1">
      <alignment horizontal="center" vertical="center"/>
    </xf>
    <xf numFmtId="264" applyNumberFormat="1" fontId="38" applyFont="1" fillId="13" applyFill="1" borderId="100" applyBorder="1" xfId="0" applyProtection="1" applyAlignment="1">
      <alignment vertical="center"/>
    </xf>
    <xf numFmtId="0" applyNumberFormat="1" fontId="36" applyFont="1" fillId="13" applyFill="1" borderId="103" applyBorder="1" xfId="20876" applyProtection="1" applyAlignment="1">
      <alignment vertical="center"/>
    </xf>
    <xf numFmtId="172" applyNumberFormat="1" fontId="38" applyFont="1" fillId="13" applyFill="1" borderId="101" applyBorder="1" xfId="9450" applyProtection="1" applyAlignment="1">
      <alignment vertical="center"/>
    </xf>
    <xf numFmtId="172" applyNumberFormat="1" fontId="38" applyFont="1" fillId="13" applyFill="1" borderId="99" applyBorder="1" xfId="7145" applyProtection="1" applyAlignment="1">
      <alignment vertical="center"/>
    </xf>
    <xf numFmtId="172" applyNumberFormat="1" fontId="38" applyFont="1" fillId="13" applyFill="1" borderId="99" applyBorder="1" xfId="9450" applyProtection="1" applyAlignment="1">
      <alignment vertical="center"/>
    </xf>
    <xf numFmtId="172" applyNumberFormat="1" fontId="38" applyFont="1" fillId="13" applyFill="1" borderId="99" applyBorder="1" xfId="0" applyProtection="1" applyAlignment="1">
      <alignment vertical="center"/>
    </xf>
    <xf numFmtId="172" applyNumberFormat="1" fontId="38" applyFont="1" fillId="13" applyFill="1" borderId="102" applyBorder="1" xfId="0" applyProtection="1" applyAlignment="1">
      <alignment vertical="center"/>
    </xf>
    <xf numFmtId="0" applyNumberFormat="1" fontId="36" applyFont="1" fillId="13" applyFill="1" borderId="98" applyBorder="1" xfId="20876" applyProtection="1" applyAlignment="1">
      <alignment horizontal="center" vertical="center"/>
    </xf>
    <xf numFmtId="0" applyNumberFormat="1" fontId="36" applyFont="1" fillId="13" applyFill="1" borderId="99" applyBorder="1" xfId="20876" applyProtection="1" applyAlignment="1">
      <alignment horizontal="center" vertical="center"/>
    </xf>
    <xf numFmtId="264" applyNumberFormat="1" fontId="36" applyFont="1" fillId="13" applyFill="1" borderId="99" applyBorder="1" xfId="20876" applyProtection="1" applyAlignment="1">
      <alignment vertical="center"/>
    </xf>
    <xf numFmtId="172" applyNumberFormat="1" fontId="36" applyFont="1" fillId="13" applyFill="1" borderId="99" applyBorder="1" xfId="20876" applyProtection="1" applyAlignment="1">
      <alignment vertical="center"/>
    </xf>
    <xf numFmtId="172" applyNumberFormat="1" fontId="36" applyFont="1" fillId="13" applyFill="1" borderId="0" applyBorder="1" xfId="7145" applyProtection="1" applyAlignment="1">
      <alignment vertical="center"/>
    </xf>
    <xf numFmtId="172" applyNumberFormat="1" fontId="36" applyFont="1" fillId="13" applyFill="1" borderId="0" applyBorder="1" xfId="20876" applyProtection="1" applyAlignment="1">
      <alignment vertical="center"/>
    </xf>
    <xf numFmtId="0" applyNumberFormat="1" fontId="6" applyFont="1" fillId="13" applyFill="1" borderId="5" applyBorder="1" xfId="952" applyProtection="1" applyAlignment="1">
      <alignment horizontal="center" vertical="center"/>
    </xf>
    <xf numFmtId="0" applyNumberFormat="1" fontId="8" applyFont="1" fillId="13" applyFill="1" borderId="4" applyBorder="1" xfId="952" applyProtection="1" applyAlignment="1">
      <alignment horizontal="center" vertical="center"/>
    </xf>
    <xf numFmtId="172" applyNumberFormat="1" fontId="8" applyFont="1" fillId="13" applyFill="1" borderId="4" applyBorder="1" xfId="7145" applyProtection="1" applyAlignment="1">
      <alignment vertical="center"/>
    </xf>
    <xf numFmtId="172" applyNumberFormat="1" fontId="8" applyFont="1" fillId="13" applyFill="1" borderId="4" applyBorder="1" xfId="20110" applyProtection="1" applyAlignment="1">
      <alignment vertical="center"/>
    </xf>
    <xf numFmtId="172" applyNumberFormat="1" fontId="8" applyFont="1" fillId="13" applyFill="1" borderId="4" applyBorder="1" xfId="20110" applyProtection="1" applyAlignment="1">
      <alignment vertical="center"/>
      <protection hidden="1"/>
    </xf>
    <xf numFmtId="41" applyNumberFormat="1" fontId="8" applyFont="1" fillId="13" applyFill="1" borderId="4" applyBorder="1" xfId="952" applyProtection="1" applyAlignment="1">
      <alignment vertical="center"/>
    </xf>
    <xf numFmtId="0" applyNumberFormat="1" fontId="4" applyFont="1" fillId="14" applyFill="1" borderId="4" applyBorder="1" xfId="16742" applyProtection="1" applyAlignment="1">
      <alignment horizontal="center" vertical="center"/>
    </xf>
    <xf numFmtId="172" applyNumberFormat="1" fontId="37" applyFont="1" fillId="0" applyFill="1" borderId="18" applyBorder="1" xfId="7145" applyProtection="1" applyAlignment="1">
      <alignment horizontal="center" vertical="center"/>
    </xf>
    <xf numFmtId="0" applyNumberFormat="1" fontId="5" applyFont="1" fillId="13" applyFill="1" borderId="7" applyBorder="1" xfId="2284" applyProtection="1" applyAlignment="1">
      <alignment horizontal="center" vertical="center"/>
    </xf>
    <xf numFmtId="0" applyNumberFormat="1" fontId="5" applyFont="1" fillId="13" applyFill="1" borderId="0" applyBorder="1" xfId="2284" applyProtection="1" applyAlignment="1">
      <alignment horizontal="center" vertical="center"/>
    </xf>
    <xf numFmtId="172" applyNumberFormat="1" fontId="5" applyFont="1" fillId="13" applyFill="1" borderId="4" applyBorder="1" xfId="7145" applyProtection="1" applyAlignment="1">
      <alignment horizontal="left" vertical="center"/>
    </xf>
    <xf numFmtId="172" applyNumberFormat="1" fontId="9" applyFont="1" fillId="13" applyFill="1" borderId="4" applyBorder="1" xfId="20110" applyProtection="1" applyAlignment="1">
      <alignment vertical="center"/>
      <protection hidden="1"/>
    </xf>
    <xf numFmtId="172" applyNumberFormat="1" fontId="5" applyFont="1" fillId="13" applyFill="1" borderId="4" applyBorder="1" xfId="20110" applyProtection="1" applyAlignment="1">
      <alignment vertical="center"/>
      <protection hidden="1"/>
    </xf>
    <xf numFmtId="41" applyNumberFormat="1" fontId="3" applyFont="1" fillId="13" applyFill="1" borderId="4" applyBorder="1" xfId="1150" applyProtection="1" applyAlignment="1">
      <alignment vertical="center"/>
      <protection hidden="1"/>
    </xf>
    <xf numFmtId="41" applyNumberFormat="1" fontId="5" applyFont="1" fillId="13" applyFill="1" borderId="4" applyBorder="1" xfId="952" applyProtection="1" applyAlignment="1">
      <alignment vertical="center"/>
    </xf>
    <xf numFmtId="260" applyNumberFormat="1" fontId="5" applyFont="1" fillId="13" applyFill="1" borderId="7" applyBorder="1" xfId="2284" applyProtection="1" applyAlignment="1">
      <alignment horizontal="center" vertical="center"/>
    </xf>
    <xf numFmtId="260" applyNumberFormat="1" fontId="5" applyFont="1" fillId="13" applyFill="1" borderId="37" applyBorder="1" xfId="2284" applyProtection="1" applyAlignment="1">
      <alignment horizontal="center" vertical="center"/>
    </xf>
    <xf numFmtId="0" applyNumberFormat="1" fontId="36" applyFont="1" fillId="13" applyFill="1" borderId="4" applyBorder="1" xfId="20876" applyProtection="1" applyAlignment="1">
      <alignment vertical="center"/>
    </xf>
    <xf numFmtId="0" applyNumberFormat="1" fontId="5" applyFont="1" fillId="14" applyFill="1" borderId="9" applyBorder="1" xfId="952" applyProtection="1" applyAlignment="1">
      <alignment horizontal="left" vertical="center"/>
    </xf>
    <xf numFmtId="0" applyNumberFormat="1" fontId="5" applyFont="1" fillId="14" applyFill="1" borderId="0" applyBorder="1" xfId="2284" applyProtection="1" applyAlignment="1">
      <alignment horizontal="center" vertical="center"/>
    </xf>
    <xf numFmtId="172" applyNumberFormat="1" fontId="9" applyFont="1" fillId="14" applyFill="1" borderId="4" applyBorder="1" xfId="20110" applyProtection="1" applyAlignment="1">
      <alignment vertical="center"/>
      <protection hidden="1"/>
    </xf>
    <xf numFmtId="0" applyNumberFormat="1" fontId="43" applyFont="1" fillId="14" applyFill="1" borderId="0" applyBorder="1" xfId="0" applyProtection="1"/>
    <xf numFmtId="0" applyNumberFormat="1" fontId="36" applyFont="1" fillId="14" applyFill="1" borderId="4" applyBorder="1" xfId="20876" applyProtection="1" applyAlignment="1">
      <alignment vertical="center"/>
    </xf>
    <xf numFmtId="0" applyNumberFormat="1" fontId="5" applyFont="1" fillId="13" applyFill="1" borderId="7" applyBorder="1" xfId="952" applyProtection="1" applyAlignment="1">
      <alignment horizontal="left" vertical="center"/>
    </xf>
    <xf numFmtId="0" applyNumberFormat="1" fontId="5" applyFont="1" fillId="13" applyFill="1" borderId="0" applyBorder="1" xfId="0" applyProtection="1"/>
    <xf numFmtId="0" applyNumberFormat="1" fontId="3" applyFont="1" fillId="7" applyFill="1" borderId="4" applyBorder="1" xfId="952" applyProtection="1" applyAlignment="1">
      <alignment horizontal="center" vertical="center"/>
    </xf>
    <xf numFmtId="0" applyNumberFormat="1" fontId="3" applyFont="1" fillId="7" applyFill="1" borderId="11" applyBorder="1" xfId="2284" applyProtection="1" applyAlignment="1">
      <alignment horizontal="center" vertical="center"/>
    </xf>
    <xf numFmtId="0" applyNumberFormat="1" fontId="3" applyFont="1" fillId="7" applyFill="1" borderId="7" applyBorder="1" xfId="952" applyProtection="1" applyAlignment="1">
      <alignment horizontal="left" vertical="center"/>
    </xf>
    <xf numFmtId="0" applyNumberFormat="1" fontId="3" applyFont="1" fillId="7" applyFill="1" borderId="7" applyBorder="1" xfId="952" applyProtection="1" applyAlignment="1">
      <alignment horizontal="center" vertical="center"/>
    </xf>
    <xf numFmtId="0" applyNumberFormat="1" fontId="3" applyFont="1" fillId="7" applyFill="1" borderId="6" applyBorder="1" xfId="952" applyProtection="1" applyAlignment="1">
      <alignment horizontal="center" vertical="center"/>
    </xf>
    <xf numFmtId="0" applyNumberFormat="1" fontId="3" applyFont="1" fillId="7" applyFill="1" borderId="10" applyBorder="1" xfId="952" applyProtection="1" applyAlignment="1">
      <alignment horizontal="center" vertical="center"/>
    </xf>
    <xf numFmtId="172" applyNumberFormat="1" fontId="3" applyFont="1" fillId="7" applyFill="1" borderId="7" applyBorder="1" xfId="7145" applyProtection="1" applyAlignment="1">
      <alignment horizontal="left" vertical="center"/>
    </xf>
    <xf numFmtId="172" applyNumberFormat="1" fontId="3" applyFont="1" fillId="7" applyFill="1" borderId="7" applyBorder="1" xfId="20110" applyProtection="1" applyAlignment="1">
      <alignment vertical="center"/>
    </xf>
    <xf numFmtId="172" applyNumberFormat="1" fontId="9" applyFont="1" fillId="7" applyFill="1" borderId="7" applyBorder="1" xfId="20110" applyProtection="1" applyAlignment="1">
      <alignment vertical="center"/>
      <protection hidden="1"/>
    </xf>
    <xf numFmtId="172" applyNumberFormat="1" fontId="3" applyFont="1" fillId="7" applyFill="1" borderId="7" applyBorder="1" xfId="20110" applyProtection="1" applyAlignment="1">
      <alignment vertical="center"/>
      <protection hidden="1"/>
    </xf>
    <xf numFmtId="41" applyNumberFormat="1" fontId="3" applyFont="1" fillId="7" applyFill="1" borderId="4" applyBorder="1" xfId="1150" applyProtection="1" applyAlignment="1">
      <alignment vertical="center"/>
      <protection hidden="1"/>
    </xf>
    <xf numFmtId="41" applyNumberFormat="1" fontId="8" applyFont="1" fillId="7" applyFill="1" borderId="4" applyBorder="1" xfId="1150" applyProtection="1" applyAlignment="1">
      <alignment vertical="center"/>
      <protection hidden="1"/>
    </xf>
    <xf numFmtId="41" applyNumberFormat="1" fontId="3" applyFont="1" fillId="7" applyFill="1" borderId="7" applyBorder="1" xfId="952" applyProtection="1" applyAlignment="1">
      <alignment vertical="center"/>
    </xf>
    <xf numFmtId="260" applyNumberFormat="1" fontId="3" applyFont="1" fillId="7" applyFill="1" borderId="7" applyBorder="1" xfId="1802" applyProtection="1" applyAlignment="1">
      <alignment horizontal="center" vertical="center"/>
    </xf>
    <xf numFmtId="260" applyNumberFormat="1" fontId="3" applyFont="1" fillId="7" applyFill="1" borderId="7" applyBorder="1" xfId="2284" applyProtection="1" applyAlignment="1">
      <alignment horizontal="center" vertical="center"/>
    </xf>
    <xf numFmtId="0" applyNumberFormat="1" fontId="3" applyFont="1" fillId="7" applyFill="1" borderId="0" applyBorder="1" xfId="952" applyProtection="1" applyAlignment="1">
      <alignment vertical="center"/>
    </xf>
    <xf numFmtId="260" applyNumberFormat="1" fontId="3" applyFont="1" fillId="7" applyFill="1" borderId="0" applyBorder="1" xfId="952" applyProtection="1" applyAlignment="1">
      <alignment vertical="center"/>
    </xf>
    <xf numFmtId="0" applyNumberFormat="1" fontId="38" applyFont="1" fillId="7" applyFill="1" borderId="98" applyBorder="1" xfId="0" applyProtection="1" applyAlignment="1">
      <alignment horizontal="center" vertical="center"/>
    </xf>
    <xf numFmtId="0" applyNumberFormat="1" fontId="38" applyFont="1" fillId="7" applyFill="1" borderId="99" applyBorder="1" xfId="0" applyProtection="1" applyAlignment="1">
      <alignment horizontal="center" vertical="center"/>
    </xf>
    <xf numFmtId="264" applyNumberFormat="1" fontId="38" applyFont="1" fillId="7" applyFill="1" borderId="100" applyBorder="1" xfId="0" applyProtection="1" applyAlignment="1">
      <alignment vertical="center"/>
    </xf>
    <xf numFmtId="0" applyNumberFormat="1" fontId="36" applyFont="1" fillId="7" applyFill="1" borderId="4" applyBorder="1" xfId="20876" applyProtection="1" applyAlignment="1">
      <alignment vertical="center"/>
    </xf>
    <xf numFmtId="172" applyNumberFormat="1" fontId="38" applyFont="1" fillId="7" applyFill="1" borderId="101" applyBorder="1" xfId="9450" applyProtection="1" applyAlignment="1">
      <alignment vertical="center"/>
    </xf>
    <xf numFmtId="172" applyNumberFormat="1" fontId="38" applyFont="1" fillId="7" applyFill="1" borderId="99" applyBorder="1" xfId="7145" applyProtection="1" applyAlignment="1">
      <alignment vertical="center"/>
    </xf>
    <xf numFmtId="172" applyNumberFormat="1" fontId="38" applyFont="1" fillId="7" applyFill="1" borderId="99" applyBorder="1" xfId="9450" applyProtection="1" applyAlignment="1">
      <alignment vertical="center"/>
    </xf>
    <xf numFmtId="172" applyNumberFormat="1" fontId="38" applyFont="1" fillId="7" applyFill="1" borderId="99" applyBorder="1" xfId="0" applyProtection="1" applyAlignment="1">
      <alignment vertical="center"/>
    </xf>
    <xf numFmtId="172" applyNumberFormat="1" fontId="38" applyFont="1" fillId="7" applyFill="1" borderId="102" applyBorder="1" xfId="0" applyProtection="1" applyAlignment="1">
      <alignment vertical="center"/>
    </xf>
    <xf numFmtId="0" applyNumberFormat="1" fontId="36" applyFont="1" fillId="7" applyFill="1" borderId="103" applyBorder="1" xfId="20876" applyProtection="1" applyAlignment="1">
      <alignment vertical="center"/>
    </xf>
    <xf numFmtId="0" applyNumberFormat="1" fontId="36" applyFont="1" fillId="7" applyFill="1" borderId="98" applyBorder="1" xfId="20876" applyProtection="1" applyAlignment="1">
      <alignment horizontal="center" vertical="center"/>
    </xf>
    <xf numFmtId="0" applyNumberFormat="1" fontId="36" applyFont="1" fillId="7" applyFill="1" borderId="99" applyBorder="1" xfId="20876" applyProtection="1" applyAlignment="1">
      <alignment horizontal="center" vertical="center"/>
    </xf>
    <xf numFmtId="264" applyNumberFormat="1" fontId="36" applyFont="1" fillId="7" applyFill="1" borderId="99" applyBorder="1" xfId="20876" applyProtection="1" applyAlignment="1">
      <alignment vertical="center"/>
    </xf>
    <xf numFmtId="172" applyNumberFormat="1" fontId="36" applyFont="1" fillId="7" applyFill="1" borderId="99" applyBorder="1" xfId="20876" applyProtection="1" applyAlignment="1">
      <alignment vertical="center"/>
    </xf>
    <xf numFmtId="172" applyNumberFormat="1" fontId="36" applyFont="1" fillId="7" applyFill="1" borderId="0" applyBorder="1" xfId="7145" applyProtection="1" applyAlignment="1">
      <alignment vertical="center"/>
    </xf>
    <xf numFmtId="172" applyNumberFormat="1" fontId="36" applyFont="1" fillId="7" applyFill="1" borderId="0" applyBorder="1" xfId="20876" applyProtection="1" applyAlignment="1">
      <alignment vertical="center"/>
    </xf>
    <xf numFmtId="0" applyNumberFormat="1" fontId="0" applyFont="1" fillId="7" applyFill="1" borderId="0" applyBorder="1" xfId="0" applyProtection="1"/>
    <xf numFmtId="0" applyNumberFormat="1" fontId="3" applyFont="1" fillId="14" applyFill="1" borderId="7" applyBorder="1" xfId="952" applyProtection="1" applyAlignment="1">
      <alignment horizontal="left" vertical="center"/>
    </xf>
    <xf numFmtId="0" applyNumberFormat="1" fontId="3" applyFont="1" fillId="14" applyFill="1" borderId="7" applyBorder="1" xfId="952" applyProtection="1" applyAlignment="1">
      <alignment horizontal="center" vertical="center"/>
    </xf>
    <xf numFmtId="172" applyNumberFormat="1" fontId="3" applyFont="1" fillId="14" applyFill="1" borderId="7" applyBorder="1" xfId="7145" applyProtection="1" applyAlignment="1">
      <alignment horizontal="left" vertical="center"/>
    </xf>
    <xf numFmtId="172" applyNumberFormat="1" fontId="3" applyFont="1" fillId="14" applyFill="1" borderId="8" applyBorder="1" xfId="20110" applyProtection="1" applyAlignment="1">
      <alignment vertical="center"/>
      <protection hidden="1"/>
    </xf>
    <xf numFmtId="260" applyNumberFormat="1" fontId="3" applyFont="1" fillId="14" applyFill="1" borderId="9" applyBorder="1" xfId="1802" applyProtection="1" applyAlignment="1">
      <alignment horizontal="center" vertical="center"/>
    </xf>
    <xf numFmtId="260" applyNumberFormat="1" fontId="3" applyFont="1" fillId="14" applyFill="1" borderId="4" applyBorder="1" xfId="2284" applyProtection="1" applyAlignment="1">
      <alignment horizontal="center" vertical="center"/>
    </xf>
    <xf numFmtId="260" applyNumberFormat="1" fontId="3" applyFont="1" fillId="14" applyFill="1" borderId="0" applyBorder="1" xfId="952" applyProtection="1" applyAlignment="1">
      <alignment vertical="center"/>
    </xf>
    <xf numFmtId="0" applyNumberFormat="1" fontId="5" applyFont="1" fillId="13" applyFill="1" borderId="4" applyBorder="1" xfId="2284" applyProtection="1" applyAlignment="1">
      <alignment horizontal="left" vertical="center"/>
    </xf>
    <xf numFmtId="172" applyNumberFormat="1" fontId="5" applyFont="1" fillId="13" applyFill="1" borderId="4" applyBorder="1" xfId="7145" applyProtection="1" applyAlignment="1">
      <alignment vertical="center"/>
      <protection hidden="1"/>
    </xf>
    <xf numFmtId="260" applyNumberFormat="1" fontId="5" applyFont="1" fillId="13" applyFill="1" borderId="4" applyBorder="1" xfId="2284" applyProtection="1" applyAlignment="1">
      <alignment horizontal="center" vertical="center"/>
    </xf>
    <xf numFmtId="260" applyNumberFormat="1" fontId="5" applyFont="1" fillId="13" applyFill="1" borderId="29" applyBorder="1" xfId="2284" applyProtection="1" applyAlignment="1">
      <alignment horizontal="center" vertical="center"/>
    </xf>
    <xf numFmtId="172" applyNumberFormat="1" fontId="5" applyFont="1" fillId="13" applyFill="1" borderId="4" applyBorder="1" xfId="7145" applyProtection="1" applyAlignment="1">
      <alignment vertical="center"/>
    </xf>
    <xf numFmtId="172" applyNumberFormat="1" fontId="5" applyFont="1" fillId="13" applyFill="1" borderId="4" applyBorder="1" xfId="7145" applyProtection="1" applyAlignment="1">
      <alignment vertical="center"/>
    </xf>
    <xf numFmtId="0" applyNumberFormat="1" fontId="5" applyFont="1" fillId="14" applyFill="1" borderId="49" applyBorder="1" xfId="2284" applyProtection="1" applyAlignment="1">
      <alignment horizontal="left" vertical="center"/>
    </xf>
    <xf numFmtId="0" applyNumberFormat="1" fontId="5" applyFont="1" fillId="14" applyFill="1" borderId="49" applyBorder="1" xfId="2284" applyProtection="1" applyAlignment="1">
      <alignment horizontal="center" vertical="center"/>
    </xf>
    <xf numFmtId="172" applyNumberFormat="1" fontId="5" applyFont="1" fillId="14" applyFill="1" borderId="4" applyBorder="1" xfId="7145" applyProtection="1" applyAlignment="1">
      <alignment vertical="center"/>
    </xf>
    <xf numFmtId="260" applyNumberFormat="1" fontId="5" applyFont="1" fillId="14" applyFill="1" borderId="4" applyBorder="1" xfId="2284" applyProtection="1" applyAlignment="1">
      <alignment horizontal="center" vertical="center"/>
    </xf>
    <xf numFmtId="260" applyNumberFormat="1" fontId="5" applyFont="1" fillId="14" applyFill="1" borderId="29" applyBorder="1" xfId="2284" applyProtection="1" applyAlignment="1">
      <alignment horizontal="center" vertical="center"/>
    </xf>
    <xf numFmtId="0" applyNumberFormat="1" fontId="4" applyFont="1" fillId="14" applyFill="1" borderId="5" applyBorder="1" xfId="952" applyProtection="1" applyAlignment="1">
      <alignment horizontal="center" vertical="center"/>
    </xf>
    <xf numFmtId="0" applyNumberFormat="1" fontId="5" applyFont="1" fillId="14" applyFill="1" borderId="4" applyBorder="1" xfId="2284" quotePrefix="1" applyProtection="1" applyAlignment="1">
      <alignment horizontal="center" vertical="center"/>
    </xf>
    <xf numFmtId="0" applyNumberFormat="1" fontId="5" applyFont="1" fillId="14" applyFill="1" borderId="7" applyBorder="1" xfId="2284" applyProtection="1" applyAlignment="1">
      <alignment horizontal="left" vertical="center"/>
    </xf>
    <xf numFmtId="172" applyNumberFormat="1" fontId="5" applyFont="1" fillId="14" applyFill="1" borderId="7" applyBorder="1" xfId="7145" applyProtection="1" applyAlignment="1">
      <alignment vertical="center"/>
    </xf>
    <xf numFmtId="172" applyNumberFormat="1" fontId="4" applyFont="1" fillId="14" applyFill="1" borderId="7" applyBorder="1" xfId="7145" applyProtection="1" applyAlignment="1">
      <alignment vertical="center"/>
      <protection hidden="1"/>
    </xf>
    <xf numFmtId="172" applyNumberFormat="1" fontId="5" applyFont="1" fillId="14" applyFill="1" borderId="7" applyBorder="1" xfId="7145" applyProtection="1" applyAlignment="1">
      <alignment vertical="center"/>
      <protection hidden="1"/>
    </xf>
    <xf numFmtId="0" applyNumberFormat="1" fontId="8" applyFont="1" fillId="13" applyFill="1" borderId="6" applyBorder="1" xfId="2131" applyProtection="1" applyAlignment="1">
      <alignment horizontal="left" vertical="center"/>
    </xf>
    <xf numFmtId="172" applyNumberFormat="1" fontId="6" applyFont="1" fillId="13" applyFill="1" borderId="6" applyBorder="1" xfId="20110" applyProtection="1" applyAlignment="1">
      <alignment vertical="center"/>
      <protection hidden="1"/>
    </xf>
    <xf numFmtId="260" applyNumberFormat="1" fontId="8" applyFont="1" fillId="13" applyFill="1" borderId="9" applyBorder="1" xfId="2284" applyProtection="1" applyAlignment="1">
      <alignment horizontal="center" vertical="center"/>
    </xf>
    <xf numFmtId="260" applyNumberFormat="1" fontId="8" applyFont="1" fillId="13" applyFill="1" borderId="4" applyBorder="1" xfId="2284" applyProtection="1" applyAlignment="1">
      <alignment horizontal="center" vertical="center"/>
    </xf>
    <xf numFmtId="0" applyNumberFormat="1" fontId="26" applyFont="1" fillId="13" applyFill="1" borderId="0" applyBorder="1" xfId="0" applyProtection="1"/>
    <xf numFmtId="0" applyNumberFormat="1" fontId="8" applyFont="1" fillId="13" applyFill="1" borderId="0" applyBorder="1" xfId="952" applyProtection="1" applyAlignment="1">
      <alignment vertical="center"/>
    </xf>
    <xf numFmtId="0" applyNumberFormat="1" fontId="8" applyFont="1" fillId="13" applyFill="1" borderId="0" applyBorder="1" xfId="0" applyProtection="1"/>
    <xf numFmtId="0" applyNumberFormat="1" fontId="4" applyFont="1" fillId="13" applyFill="1" borderId="32" applyBorder="1" xfId="952" applyProtection="1" applyAlignment="1">
      <alignment horizontal="center" vertical="center"/>
    </xf>
    <xf numFmtId="0" applyNumberFormat="1" fontId="5" applyFont="1" fillId="13" applyFill="1" borderId="7" applyBorder="1" xfId="2284" applyProtection="1" applyAlignment="1">
      <alignment horizontal="left" vertical="center"/>
    </xf>
    <xf numFmtId="172" applyNumberFormat="1" fontId="5" applyFont="1" fillId="13" applyFill="1" borderId="8" applyBorder="1" xfId="7145" applyProtection="1" applyAlignment="1">
      <alignment vertical="center"/>
    </xf>
    <xf numFmtId="41" applyNumberFormat="1" fontId="26" applyFont="1" fillId="13" applyFill="1" borderId="4" applyBorder="1" xfId="1150" applyProtection="1" applyAlignment="1">
      <alignment vertical="center"/>
      <protection hidden="1"/>
    </xf>
    <xf numFmtId="0" applyNumberFormat="1" fontId="44" applyFont="1" fillId="13" applyFill="1" borderId="0" applyBorder="1" xfId="952" applyProtection="1" applyAlignment="1">
      <alignment vertical="center"/>
    </xf>
    <xf numFmtId="0" applyNumberFormat="1" fontId="34" applyFont="1" fillId="13" applyFill="1" borderId="0" applyBorder="1" xfId="2284" applyProtection="1" applyAlignment="1">
      <alignment horizontal="center" vertical="center"/>
    </xf>
    <xf numFmtId="172" applyNumberFormat="1" fontId="45" applyFont="1" fillId="13" applyFill="1" borderId="0" applyBorder="1" xfId="2284" applyProtection="1" applyAlignment="1">
      <alignment vertical="center"/>
    </xf>
    <xf numFmtId="41" applyNumberFormat="1" fontId="26" applyFont="1" fillId="14" applyFill="1" borderId="4" applyBorder="1" xfId="1150" applyProtection="1" applyAlignment="1">
      <alignment vertical="center"/>
      <protection hidden="1"/>
    </xf>
    <xf numFmtId="172" applyNumberFormat="1" fontId="45" applyFont="1" fillId="14" applyFill="1" borderId="0" applyBorder="1" xfId="2284" applyProtection="1" applyAlignment="1">
      <alignment vertical="center"/>
    </xf>
    <xf numFmtId="0" applyNumberFormat="1" fontId="0" applyFont="1" fillId="14" applyFill="1" borderId="0" applyBorder="1" xfId="0" applyProtection="1"/>
    <xf numFmtId="0" applyNumberFormat="1" fontId="44" applyFont="1" fillId="14" applyFill="1" borderId="0" applyBorder="1" xfId="952" applyProtection="1" applyAlignment="1">
      <alignment vertical="center"/>
    </xf>
    <xf numFmtId="0" applyNumberFormat="1" fontId="34" applyFont="1" fillId="14" applyFill="1" borderId="0" applyBorder="1" xfId="2284" applyProtection="1" applyAlignment="1">
      <alignment horizontal="center" vertical="center"/>
    </xf>
    <xf numFmtId="0" applyNumberFormat="1" fontId="5" applyFont="1" fillId="14" applyFill="1" borderId="48" applyBorder="1" xfId="2284" applyProtection="1" applyAlignment="1">
      <alignment horizontal="left" vertical="center"/>
    </xf>
    <xf numFmtId="260" applyNumberFormat="1" fontId="5" applyFont="1" fillId="14" applyFill="1" borderId="0" applyBorder="1" xfId="2284" applyProtection="1" applyAlignment="1">
      <alignment horizontal="left" vertical="center"/>
    </xf>
    <xf numFmtId="41" applyNumberFormat="1" fontId="5" applyFont="1" fillId="14" applyFill="1" borderId="0" applyBorder="1" xfId="952" applyProtection="1" applyAlignment="1">
      <alignment horizontal="center" vertical="center"/>
    </xf>
    <xf numFmtId="0" applyNumberFormat="1" fontId="4" applyFont="1" fillId="14" applyFill="1" borderId="52" applyBorder="1" xfId="2284" applyProtection="1" applyAlignment="1">
      <alignment horizontal="left" vertical="center"/>
    </xf>
    <xf numFmtId="0" applyNumberFormat="1" fontId="4" applyFont="1" fillId="14" applyFill="1" borderId="49" applyBorder="1" xfId="2284" applyProtection="1" applyAlignment="1">
      <alignment horizontal="center" vertical="center"/>
    </xf>
    <xf numFmtId="0" applyNumberFormat="1" fontId="4" applyFont="1" fillId="14" applyFill="1" borderId="51" applyBorder="1" xfId="2284" applyProtection="1" applyAlignment="1">
      <alignment horizontal="left" vertical="center"/>
    </xf>
    <xf numFmtId="172" applyNumberFormat="1" fontId="4" applyFont="1" fillId="14" applyFill="1" borderId="7" applyBorder="1" xfId="7145" applyProtection="1" applyAlignment="1">
      <alignment horizontal="left" vertical="center"/>
    </xf>
    <xf numFmtId="172" applyNumberFormat="1" fontId="4" applyFont="1" fillId="14" applyFill="1" borderId="4" applyBorder="1" xfId="20110" applyProtection="1" applyAlignment="1">
      <alignment vertical="center"/>
    </xf>
    <xf numFmtId="172" applyNumberFormat="1" fontId="41" applyFont="1" fillId="14" applyFill="1" borderId="4" applyBorder="1" xfId="20110" applyProtection="1" applyAlignment="1">
      <alignment vertical="center"/>
      <protection hidden="1"/>
    </xf>
    <xf numFmtId="172" applyNumberFormat="1" fontId="4" applyFont="1" fillId="14" applyFill="1" borderId="4" applyBorder="1" xfId="7145" applyProtection="1" applyAlignment="1">
      <alignment vertical="center"/>
      <protection hidden="1"/>
    </xf>
    <xf numFmtId="41" applyNumberFormat="1" fontId="4" applyFont="1" fillId="14" applyFill="1" borderId="4" applyBorder="1" xfId="1150" applyProtection="1" applyAlignment="1">
      <alignment vertical="center"/>
      <protection hidden="1"/>
    </xf>
    <xf numFmtId="41" applyNumberFormat="1" fontId="4" applyFont="1" fillId="14" applyFill="1" borderId="4" applyBorder="1" xfId="952" applyProtection="1" applyAlignment="1">
      <alignment vertical="center"/>
    </xf>
    <xf numFmtId="260" applyNumberFormat="1" fontId="4" applyFont="1" fillId="14" applyFill="1" borderId="7" applyBorder="1" xfId="2284" applyProtection="1" applyAlignment="1">
      <alignment horizontal="center" vertical="center"/>
    </xf>
    <xf numFmtId="260" applyNumberFormat="1" fontId="4" applyFont="1" fillId="14" applyFill="1" borderId="37" applyBorder="1" xfId="2284" applyProtection="1" applyAlignment="1">
      <alignment horizontal="center" vertical="center"/>
    </xf>
    <xf numFmtId="260" applyNumberFormat="1" fontId="47" applyFont="1" fillId="14" applyFill="1" borderId="0" applyBorder="1" xfId="2284" applyProtection="1" applyAlignment="1">
      <alignment horizontal="left" vertical="center"/>
    </xf>
    <xf numFmtId="260" applyNumberFormat="1" fontId="4" applyFont="1" fillId="14" applyFill="1" borderId="0" applyBorder="1" xfId="2284" applyProtection="1" applyAlignment="1">
      <alignment horizontal="left" vertical="center"/>
    </xf>
    <xf numFmtId="260" applyNumberFormat="1" fontId="4" applyFont="1" fillId="14" applyFill="1" borderId="0" applyBorder="1" xfId="2284" applyProtection="1" applyAlignment="1">
      <alignment horizontal="center" vertical="center"/>
    </xf>
    <xf numFmtId="0" applyNumberFormat="1" fontId="5" applyFont="1" fillId="13" applyFill="1" borderId="50" applyBorder="1" xfId="952" applyProtection="1" applyAlignment="1">
      <alignment horizontal="center" vertical="center"/>
    </xf>
    <xf numFmtId="0" applyNumberFormat="1" fontId="5" applyFont="1" fillId="13" applyFill="1" borderId="51" applyBorder="1" xfId="2284" applyProtection="1" applyAlignment="1">
      <alignment horizontal="left" vertical="center"/>
    </xf>
    <xf numFmtId="172" applyNumberFormat="1" fontId="5" applyFont="1" fillId="13" applyFill="1" borderId="7" applyBorder="1" xfId="7145" applyProtection="1" applyAlignment="1">
      <alignment horizontal="left" vertical="center"/>
    </xf>
    <xf numFmtId="172" applyNumberFormat="1" fontId="5" applyFont="1" fillId="13" applyFill="1" borderId="7" applyBorder="1" xfId="7145" applyProtection="1" applyAlignment="1">
      <alignment vertical="center"/>
    </xf>
    <xf numFmtId="172" applyNumberFormat="1" fontId="5" applyFont="1" fillId="13" applyFill="1" borderId="7" applyBorder="1" xfId="7145" applyProtection="1" applyAlignment="1">
      <alignment vertical="center"/>
      <protection hidden="1"/>
    </xf>
    <xf numFmtId="260" applyNumberFormat="1" fontId="5" applyFont="1" fillId="13" applyFill="1" borderId="0" applyBorder="1" xfId="2284" applyProtection="1" applyAlignment="1">
      <alignment horizontal="left" vertical="center"/>
    </xf>
    <xf numFmtId="41" applyNumberFormat="1" fontId="5" applyFont="1" fillId="13" applyFill="1" borderId="0" applyBorder="1" xfId="952" applyProtection="1" applyAlignment="1">
      <alignment horizontal="center" vertical="center"/>
    </xf>
    <xf numFmtId="0" applyNumberFormat="1" fontId="3" applyFont="1" fillId="13" applyFill="1" borderId="7" applyBorder="1" xfId="952" applyProtection="1" applyAlignment="1">
      <alignment horizontal="center" vertical="center"/>
    </xf>
    <xf numFmtId="0" applyNumberFormat="1" fontId="3" applyFont="1" fillId="13" applyFill="1" borderId="4" applyBorder="1" xfId="2284" applyProtection="1" applyAlignment="1">
      <alignment horizontal="center" vertical="center"/>
    </xf>
    <xf numFmtId="0" applyNumberFormat="1" fontId="3" applyFont="1" fillId="13" applyFill="1" borderId="7" applyBorder="1" xfId="952" applyProtection="1" applyAlignment="1">
      <alignment horizontal="left" vertical="center"/>
    </xf>
    <xf numFmtId="172" applyNumberFormat="1" fontId="3" applyFont="1" fillId="13" applyFill="1" borderId="7" applyBorder="1" xfId="7145" applyProtection="1" applyAlignment="1">
      <alignment horizontal="left" vertical="center"/>
    </xf>
    <xf numFmtId="260" applyNumberFormat="1" fontId="3" applyFont="1" fillId="13" applyFill="1" borderId="9" applyBorder="1" xfId="1802" applyProtection="1" applyAlignment="1">
      <alignment horizontal="center" vertical="center"/>
    </xf>
    <xf numFmtId="260" applyNumberFormat="1" fontId="3" applyFont="1" fillId="13" applyFill="1" borderId="4" applyBorder="1" xfId="2284" applyProtection="1" applyAlignment="1">
      <alignment horizontal="center" vertical="center"/>
    </xf>
    <xf numFmtId="260" applyNumberFormat="1" fontId="3" applyFont="1" fillId="13" applyFill="1" borderId="0" applyBorder="1" xfId="952" applyProtection="1" applyAlignment="1">
      <alignment vertical="center"/>
    </xf>
    <xf numFmtId="172" applyNumberFormat="1" fontId="38" applyFont="1" fillId="79" applyFill="1" borderId="99" applyBorder="1" xfId="0" applyProtection="1" applyAlignment="1">
      <alignment vertical="center"/>
    </xf>
    <xf numFmtId="172" applyNumberFormat="1" fontId="38" applyFont="1" fillId="4" applyFill="1" borderId="99" applyBorder="1" xfId="0" applyProtection="1" applyAlignment="1">
      <alignment vertical="center"/>
    </xf>
    <xf numFmtId="0" applyNumberFormat="1" fontId="24" applyFont="1" fillId="0" applyFill="1" borderId="45" applyBorder="1" xfId="952" applyProtection="1" applyAlignment="1">
      <alignment horizontal="center" vertical="center"/>
    </xf>
    <xf numFmtId="172" applyNumberFormat="1" fontId="37" applyFont="1" fillId="0" applyFill="1" borderId="18" applyBorder="1" xfId="7145" applyProtection="1" applyAlignment="1">
      <alignment horizontal="center" vertical="center"/>
    </xf>
    <xf numFmtId="261" applyNumberFormat="1" fontId="11" applyFont="1" fillId="6" applyFill="1" borderId="4" applyBorder="1" xfId="0" applyProtection="1" applyAlignment="1">
      <alignment horizontal="center" vertical="center"/>
    </xf>
    <xf numFmtId="0" applyNumberFormat="1" fontId="25" applyFont="1" fillId="8" applyFill="1" borderId="53" applyBorder="1" xfId="952" applyProtection="1" applyAlignment="1">
      <alignment horizontal="center" vertical="center"/>
    </xf>
    <xf numFmtId="0" applyNumberFormat="1" fontId="25" applyFont="1" fillId="8" applyFill="1" borderId="45" applyBorder="1" xfId="952" applyProtection="1" applyAlignment="1">
      <alignment horizontal="center" vertical="center"/>
    </xf>
    <xf numFmtId="0" applyNumberFormat="1" fontId="24" applyFont="1" fillId="8" applyFill="1" borderId="53" applyBorder="1" xfId="952" applyProtection="1" applyAlignment="1">
      <alignment horizontal="center" vertical="center"/>
    </xf>
    <xf numFmtId="0" applyNumberFormat="1" fontId="24" applyFont="1" fillId="8" applyFill="1" borderId="45" applyBorder="1" xfId="952" applyProtection="1" applyAlignment="1">
      <alignment horizontal="center" vertical="center"/>
    </xf>
    <xf numFmtId="0" applyNumberFormat="1" fontId="25" applyFont="1" fillId="8" applyFill="1" borderId="43" applyBorder="1" xfId="952" applyProtection="1" applyAlignment="1">
      <alignment horizontal="center" vertical="center"/>
    </xf>
    <xf numFmtId="0" applyNumberFormat="1" fontId="25" applyFont="1" fillId="8" applyFill="1" borderId="44" applyBorder="1" xfId="952" applyProtection="1" applyAlignment="1">
      <alignment horizontal="center" vertical="center"/>
    </xf>
    <xf numFmtId="0" applyNumberFormat="1" fontId="25" applyFont="1" fillId="8" applyFill="1" borderId="30" applyBorder="1" xfId="952" applyProtection="1" applyAlignment="1">
      <alignment horizontal="center" vertical="center"/>
    </xf>
    <xf numFmtId="0" applyNumberFormat="1" fontId="25" applyFont="1" fillId="8" applyFill="1" borderId="39" applyBorder="1" xfId="952" applyProtection="1" applyAlignment="1">
      <alignment horizontal="center" vertical="center"/>
    </xf>
    <xf numFmtId="0" applyNumberFormat="1" fontId="25" applyFont="1" fillId="8" applyFill="1" borderId="40" applyBorder="1" xfId="952" applyProtection="1" applyAlignment="1">
      <alignment horizontal="center" vertical="center"/>
    </xf>
    <xf numFmtId="0" applyNumberFormat="1" fontId="25" applyFont="1" fillId="8" applyFill="1" borderId="36" applyBorder="1" xfId="952" applyProtection="1" applyAlignment="1">
      <alignment horizontal="center" vertical="center"/>
    </xf>
    <xf numFmtId="0" applyNumberFormat="1" fontId="25" applyFont="1" fillId="8" applyFill="1" borderId="59" applyBorder="1" xfId="952" applyProtection="1" applyAlignment="1">
      <alignment horizontal="center" vertical="center"/>
    </xf>
    <xf numFmtId="0" applyNumberFormat="1" fontId="51" applyFont="1" fillId="0" applyFill="1" borderId="55" applyBorder="1" xfId="1802" applyProtection="1" applyAlignment="1">
      <alignment horizontal="center" vertical="center"/>
    </xf>
    <xf numFmtId="0" applyNumberFormat="1" fontId="51" applyFont="1" fillId="0" applyFill="1" borderId="44" applyBorder="1" xfId="1802" applyProtection="1" applyAlignment="1">
      <alignment horizontal="center" vertical="center"/>
    </xf>
    <xf numFmtId="0" applyNumberFormat="1" fontId="51" applyFont="1" fillId="0" applyFill="1" borderId="30" applyBorder="1" xfId="1802" applyProtection="1" applyAlignment="1">
      <alignment horizontal="center" vertical="center"/>
    </xf>
    <xf numFmtId="0" applyNumberFormat="1" fontId="47" applyFont="1" fillId="0" applyFill="1" borderId="43" applyBorder="1" xfId="2284" applyProtection="1" applyAlignment="1">
      <alignment horizontal="center" vertical="center"/>
    </xf>
    <xf numFmtId="0" applyNumberFormat="1" fontId="47" applyFont="1" fillId="0" applyFill="1" borderId="44" applyBorder="1" xfId="2284" applyProtection="1" applyAlignment="1">
      <alignment horizontal="center" vertical="center"/>
    </xf>
    <xf numFmtId="0" applyNumberFormat="1" fontId="47" applyFont="1" fillId="0" applyFill="1" borderId="30" applyBorder="1" xfId="2284" applyProtection="1" applyAlignment="1">
      <alignment horizontal="center" vertical="center"/>
    </xf>
    <xf numFmtId="0" applyNumberFormat="1" fontId="24" applyFont="1" fillId="0" applyFill="1" borderId="43" applyBorder="1" xfId="952" applyProtection="1" applyAlignment="1">
      <alignment horizontal="center" vertical="center"/>
    </xf>
    <xf numFmtId="0" applyNumberFormat="1" fontId="24" applyFont="1" fillId="0" applyFill="1" borderId="44" applyBorder="1" xfId="952" applyProtection="1" applyAlignment="1">
      <alignment horizontal="center" vertical="center"/>
    </xf>
    <xf numFmtId="0" applyNumberFormat="1" fontId="24" applyFont="1" fillId="0" applyFill="1" borderId="30" applyBorder="1" xfId="952" applyProtection="1" applyAlignment="1">
      <alignment horizontal="center" vertical="center"/>
    </xf>
    <xf numFmtId="0" applyNumberFormat="1" fontId="15" applyFont="1" fillId="7" applyFill="1" borderId="13" applyBorder="1" xfId="17238" applyProtection="1" applyAlignment="1">
      <alignment horizontal="center" vertical="center"/>
    </xf>
    <xf numFmtId="0" applyNumberFormat="1" fontId="15" applyFont="1" fillId="7" applyFill="1" borderId="14" applyBorder="1" xfId="17238" applyProtection="1" applyAlignment="1">
      <alignment horizontal="center" vertical="center"/>
    </xf>
    <xf numFmtId="0" applyNumberFormat="1" fontId="15" applyFont="1" fillId="7" applyFill="1" borderId="15" applyBorder="1" xfId="17238" applyProtection="1" applyAlignment="1">
      <alignment horizontal="center" vertical="center"/>
    </xf>
    <xf numFmtId="0" applyNumberFormat="1" fontId="16" applyFont="1" fillId="7" applyFill="1" borderId="17" applyBorder="1" xfId="17238" applyProtection="1" applyAlignment="1">
      <alignment horizontal="center" vertical="center"/>
    </xf>
    <xf numFmtId="0" applyNumberFormat="1" fontId="16" applyFont="1" fillId="7" applyFill="1" borderId="18" applyBorder="1" xfId="17238" applyProtection="1" applyAlignment="1">
      <alignment horizontal="center" vertical="center"/>
    </xf>
    <xf numFmtId="0" applyNumberFormat="1" fontId="16" applyFont="1" fillId="7" applyFill="1" borderId="19" applyBorder="1" xfId="17238" applyProtection="1" applyAlignment="1">
      <alignment horizontal="center" vertical="center"/>
    </xf>
    <xf numFmtId="0" applyNumberFormat="1" fontId="16" applyFont="1" fillId="0" applyFill="1" borderId="20" applyBorder="1" xfId="17238" applyProtection="1" applyAlignment="1">
      <alignment horizontal="center"/>
    </xf>
    <xf numFmtId="0" applyNumberFormat="1" fontId="16" applyFont="1" fillId="0" applyFill="1" borderId="21" applyBorder="1" xfId="17238" applyProtection="1" applyAlignment="1">
      <alignment horizontal="center"/>
    </xf>
    <xf numFmtId="0" applyNumberFormat="1" fontId="16" applyFont="1" fillId="0" applyFill="1" borderId="6" applyBorder="1" xfId="17238" applyProtection="1" applyAlignment="1">
      <alignment horizontal="center"/>
    </xf>
    <xf numFmtId="0" applyNumberFormat="1" fontId="17" applyFont="1" fillId="8" applyFill="1" borderId="13" applyBorder="1" xfId="17238" applyProtection="1" applyAlignment="1">
      <alignment horizontal="center"/>
    </xf>
    <xf numFmtId="0" applyNumberFormat="1" fontId="17" applyFont="1" fillId="8" applyFill="1" borderId="14" applyBorder="1" xfId="17238" applyProtection="1" applyAlignment="1">
      <alignment horizontal="center"/>
    </xf>
    <xf numFmtId="0" applyNumberFormat="1" fontId="17" applyFont="1" fillId="8" applyFill="1" borderId="15" applyBorder="1" xfId="17238" applyProtection="1"/>
    <xf numFmtId="0" applyNumberFormat="1" fontId="3" applyFont="1" fillId="80" applyFill="1" borderId="4" applyBorder="1" xfId="2284" applyProtection="1" applyAlignment="1">
      <alignment horizontal="center" vertical="center"/>
    </xf>
    <xf numFmtId="0" applyNumberFormat="1" fontId="7" applyFont="1" fillId="81" applyFill="1" borderId="4" applyBorder="1" xfId="2284" applyProtection="1" applyAlignment="1">
      <alignment horizontal="center" vertical="center"/>
    </xf>
    <xf numFmtId="0" applyNumberFormat="1" fontId="7" applyFont="1" fillId="81" applyFill="1" borderId="7" applyBorder="1" xfId="2284" applyProtection="1" applyAlignment="1">
      <alignment horizontal="center" vertical="center"/>
    </xf>
    <xf numFmtId="0" applyNumberFormat="1" fontId="259" applyFont="1" fillId="81" applyFill="1" borderId="7" applyBorder="1" xfId="2284" applyProtection="1" applyAlignment="1">
      <alignment horizontal="center" vertical="center"/>
    </xf>
    <xf numFmtId="0" applyNumberFormat="1" fontId="5" applyFont="1" fillId="80" applyFill="1" borderId="4" applyBorder="1" xfId="2284" applyProtection="1" applyAlignment="1">
      <alignment horizontal="center" vertical="center"/>
    </xf>
    <xf numFmtId="0" applyNumberFormat="1" fontId="5" applyFont="1" fillId="81" applyFill="1" borderId="4" applyBorder="1" xfId="2284" applyProtection="1" applyAlignment="1">
      <alignment horizontal="center" vertical="center"/>
    </xf>
    <xf numFmtId="0" applyNumberFormat="1" fontId="8" applyFont="1" fillId="80" applyFill="1" borderId="4" applyBorder="1" xfId="2284" applyProtection="1" applyAlignment="1">
      <alignment horizontal="center" vertical="center"/>
    </xf>
    <xf numFmtId="0" applyNumberFormat="1" fontId="8" applyFont="1" fillId="82" applyFill="1" borderId="4" applyBorder="1" xfId="2284" applyProtection="1" applyAlignment="1">
      <alignment horizontal="center" vertical="center"/>
    </xf>
    <xf numFmtId="0" applyNumberFormat="1" fontId="5" applyFont="1" fillId="81" applyFill="1" borderId="7" applyBorder="1" xfId="2284" applyProtection="1" applyAlignment="1">
      <alignment horizontal="center" vertical="center"/>
    </xf>
    <xf numFmtId="0" applyNumberFormat="1" fontId="3" applyFont="1" fillId="81" applyFill="1" borderId="4" applyBorder="1" xfId="2284" applyProtection="1" applyAlignment="1">
      <alignment horizontal="center" vertical="center"/>
    </xf>
    <xf numFmtId="0" applyNumberFormat="1" fontId="5" applyFont="1" fillId="81" applyFill="1" borderId="4" applyBorder="1" xfId="2284" quotePrefix="1" applyProtection="1" applyAlignment="1">
      <alignment horizontal="center" vertical="center"/>
    </xf>
    <xf numFmtId="0" applyNumberFormat="1" fontId="4" applyFont="1" fillId="81" applyFill="1" borderId="7" applyBorder="1" xfId="2284" quotePrefix="1" applyProtection="1" applyAlignment="1">
      <alignment horizontal="center" vertical="center"/>
    </xf>
    <xf numFmtId="0" applyNumberFormat="1" fontId="4" applyFont="1" fillId="81" applyFill="1" borderId="7" applyBorder="1" xfId="2284" applyProtection="1" applyAlignment="1">
      <alignment horizontal="center" vertical="center"/>
    </xf>
    <xf numFmtId="0" applyNumberFormat="1" fontId="0" applyFont="1" fillId="80" applyFill="1" borderId="0" applyBorder="1" xfId="0" applyProtection="1"/>
  </cellXfs>
  <cellStyles count="33681">
    <cellStyle name="_x0001_" xfId="1"/>
    <cellStyle name="､@ｯ・Cefiro" xfId="2"/>
    <cellStyle name="､@ｯ・M" xfId="3"/>
    <cellStyle name="､@ｯ・M segment" xfId="4"/>
    <cellStyle name="､@ｯ・S" xfId="5"/>
    <cellStyle name="､@ｯ・S segment" xfId="6"/>
    <cellStyle name="､@ｯ・SS" xfId="7"/>
    <cellStyle name="､d､ﾀｦ・0]_Cefiro" xfId="8"/>
    <cellStyle name="､d､ﾀｦ・Cefiro" xfId="9"/>
    <cellStyle name="､d､ﾀｦ・M segment" xfId="10"/>
    <cellStyle name="､d､ﾀｦ・S segment" xfId="11"/>
    <cellStyle name="." xfId="12"/>
    <cellStyle name="??" xfId="13"/>
    <cellStyle name="?? [0.00]_????(?) " xfId="14"/>
    <cellStyle name="?? [0]" xfId="15"/>
    <cellStyle name="???? [0.00]_??4-3 ???????Format?" xfId="16"/>
    <cellStyle name="???????" xfId="17"/>
    <cellStyle name="????????????" xfId="18"/>
    <cellStyle name="???????????? Change1.5.1" xfId="19"/>
    <cellStyle name="????????????_L42C Expense Comparison Other Models version 3 axo mod 20060424 for a3a" xfId="20"/>
    <cellStyle name="????????????-21-2002 fro" xfId="21"/>
    <cellStyle name="????????????AT" xfId="22"/>
    <cellStyle name="????????????B)h1_1artsry" xfId="23"/>
    <cellStyle name="????????????esolume 02A3" xfId="24"/>
    <cellStyle name="????????????ge Details1c" xfId="25"/>
    <cellStyle name="????????????KC GLntKC GL" xfId="26"/>
    <cellStyle name="????????????le" xfId="27"/>
    <cellStyle name="????????????NOTEWINNOTET" xfId="28"/>
    <cellStyle name="????????????VC (2))VC (2" xfId="29"/>
    <cellStyle name="????????????VC (2)PVC (2" xfId="30"/>
    <cellStyle name="????????????ycountNNOTEW" xfId="31"/>
    <cellStyle name="?????????WINNO" xfId="32"/>
    <cellStyle name="????????ÀWINNO" xfId="33"/>
    <cellStyle name="????????ﾀWINNO" xfId="34"/>
    <cellStyle name="???????_A34-V42" xfId="35"/>
    <cellStyle name="???????rrentKC" xfId="36"/>
    <cellStyle name="???????uscodes" xfId="37"/>
    <cellStyle name="???????usmixes" xfId="38"/>
    <cellStyle name="???????XX vs a" xfId="39"/>
    <cellStyle name="?????_?????" xfId="40"/>
    <cellStyle name="????_??? " xfId="41"/>
    <cellStyle name="???[0]_Book1" xfId="42"/>
    <cellStyle name="???_???" xfId="43"/>
    <cellStyle name="???F [0.00]_Book2mix1" xfId="44"/>
    <cellStyle name="???F_Book2]_Bo" xfId="45"/>
    <cellStyle name="??_(????)??????" xfId="46"/>
    <cellStyle name="??a??e [0.00]_?K?,T?I?xlsTE" xfId="47"/>
    <cellStyle name="??a??e_?K?,T?I?xlsytionssTE" xfId="48"/>
    <cellStyle name="?@?·Cefiro" xfId="49"/>
    <cellStyle name="?@?·M" xfId="50"/>
    <cellStyle name="?@?·M segment" xfId="51"/>
    <cellStyle name="?@?·S" xfId="52"/>
    <cellStyle name="?@?·S segment" xfId="53"/>
    <cellStyle name="?@?·SS" xfId="54"/>
    <cellStyle name="?\??·?????n?C?p????“?N" xfId="55"/>
    <cellStyle name="?\??・?????n?C?pー???“?N" xfId="56"/>
    <cellStyle name="?\??E?????n?C?p[???g?N" xfId="57"/>
    <cellStyle name="?·? [0]_????l" xfId="58"/>
    <cellStyle name="?·?_???_?" xfId="59"/>
    <cellStyle name="?·a??e [0.00]_Ladder Report3(" xfId="60"/>
    <cellStyle name="?·a??e_Ladder Report R" xfId="61"/>
    <cellStyle name="?・a??e [0.00]_Ladder Report3(" xfId="62"/>
    <cellStyle name="?・a??e_Ladder Report R" xfId="63"/>
    <cellStyle name="?…??・?? [0.00]_currentKC GL" xfId="64"/>
    <cellStyle name="?…??・??_currentKC GL" xfId="65"/>
    <cellStyle name="?…?a??e [0.00]_currentKC GLOT" xfId="66"/>
    <cellStyle name="?…?a??e_currentKC GLnt" xfId="67"/>
    <cellStyle name="?…?a唇?e [0.00]_currentKC GL" xfId="68"/>
    <cellStyle name="?…?a唇?e_currentKC GL" xfId="69"/>
    <cellStyle name="?c??E?? [0.00]_currentKC GL" xfId="70"/>
    <cellStyle name="?c??E??_currentKC GL" xfId="71"/>
    <cellStyle name="?c?aO?e [0.00]_currentKC GL" xfId="72"/>
    <cellStyle name="?c?aO?e_currentKC GL" xfId="73"/>
    <cellStyle name="?d???·0]_Cefiro" xfId="74"/>
    <cellStyle name="?d???·Cefiro" xfId="75"/>
    <cellStyle name="?d???·M segment" xfId="76"/>
    <cellStyle name="?d???·S segment" xfId="77"/>
    <cellStyle name="?f??Cefiro" xfId="78"/>
    <cellStyle name="?f??Cefiro 2" xfId="79"/>
    <cellStyle name="?f??Cefiro 2 2" xfId="80"/>
    <cellStyle name="?f??Cefiro 2 3" xfId="81"/>
    <cellStyle name="?f??Cefiro 3" xfId="82"/>
    <cellStyle name="?f??Cefiro 3 2" xfId="83"/>
    <cellStyle name="?f??Cefiro 3 3" xfId="84"/>
    <cellStyle name="?f??Cefiro 4" xfId="85"/>
    <cellStyle name="?f??Cefiro 5" xfId="86"/>
    <cellStyle name="?f??M segment" xfId="87"/>
    <cellStyle name="?f??M segment 2" xfId="88"/>
    <cellStyle name="?f??M segment 2 2" xfId="89"/>
    <cellStyle name="?f??M segment 2 3" xfId="90"/>
    <cellStyle name="?f??M segment 3" xfId="91"/>
    <cellStyle name="?f??M segment 3 2" xfId="92"/>
    <cellStyle name="?f??M segment 3 3" xfId="93"/>
    <cellStyle name="?f??M segment 4" xfId="94"/>
    <cellStyle name="?f??M segment 5" xfId="95"/>
    <cellStyle name="?f??S segment" xfId="96"/>
    <cellStyle name="?f??S segment 2" xfId="97"/>
    <cellStyle name="?f??S segment 2 2" xfId="98"/>
    <cellStyle name="?f??S segment 2 3" xfId="99"/>
    <cellStyle name="?f??S segment 3" xfId="100"/>
    <cellStyle name="?f??S segment 3 2" xfId="101"/>
    <cellStyle name="?f??S segment 3 3" xfId="102"/>
    <cellStyle name="?f??S segment 4" xfId="103"/>
    <cellStyle name="?f??S segment 5" xfId="104"/>
    <cellStyle name="?f?·[0]_Cefiro" xfId="105"/>
    <cellStyle name="?n?C?p????“?N" xfId="106"/>
    <cellStyle name="?n?C?p[???g?N" xfId="107"/>
    <cellStyle name="?n?C?pー???“?N" xfId="108"/>
    <cellStyle name="?W?_?K?,T?I?xlsonsroio" xfId="109"/>
    <cellStyle name="?W·_Attach34_X61B_US_(2)" xfId="110"/>
    <cellStyle name="?W・_5.Commnet-NISSAN" xfId="111"/>
    <cellStyle name="?W?_5.Commnet-NISSAN" xfId="112"/>
    <cellStyle name="?WE_a(SD) Expence Info" xfId="113"/>
    <cellStyle name="?Wｷ_Ladder Report" xfId="114"/>
    <cellStyle name="?ｷa??e [0.00]_?K?,T?I?xlsTE" xfId="115"/>
    <cellStyle name="?ｷa??e_?K?,T?I?xlsytionssTE" xfId="116"/>
    <cellStyle name="_06 Laporan Stock Pool MKS 2008 Juni" xfId="117"/>
    <cellStyle name="_06 Laporan Stock Pool MKS 2008 Juni 2" xfId="118"/>
    <cellStyle name="_06 Laporan Stock Pool MKS 2008 Juni_AP Logistic 2010 Konsolidasi (091110)" xfId="119"/>
    <cellStyle name="_06 Laporan Stock Pool MKS 2008 Juni_AP Logistic 2010 Konsolidasi (091111) 1830" xfId="120"/>
    <cellStyle name="_06 Laporan Stock Pool MKS 2008 Juni_AP Logistic 2010 Konsolidasi (091111) 2230" xfId="121"/>
    <cellStyle name="_06 Laporan Stock Pool MKS 2008 Juni_AP Logistic 2010 Konsolidasi (091115) 1830" xfId="122"/>
    <cellStyle name="_06 Laporan Stock Pool MKS 2008 Juni_AP Logistic 2010 Konsolidasi (091116) 1340" xfId="123"/>
    <cellStyle name="_06 Laporan Stock Pool MKS 2008 Juni_AP Logistic 2010 Konsolidasi (091116) 1700" xfId="124"/>
    <cellStyle name="_06 Laporan Stock Pool MKS 2008 Juni_FINAL - Buku Saku3" xfId="125"/>
    <cellStyle name="_06 Laporan Stock Pool MKS 2008 Juni_Laporan Harian Dispatcher_2010_Heavy Truck" xfId="126"/>
    <cellStyle name="_06 Laporan Stock Pool MKS 2008 Juni_Laporan Harian Dispatcher_2010_Heavy Truck2" xfId="127"/>
    <cellStyle name="_06 Laporan Stock Pool MKS 2008 Juni_Laporan Harian Dispatcher_2010_Light Truck" xfId="128"/>
    <cellStyle name="_06 Laporan Stock Pool MKS 2008 Juni_Laporan Harian Dispatcher_2010_Light Truck_LHD" xfId="129"/>
    <cellStyle name="_06 Laporan Stock Pool MKS 2008 Juni_Laporan Harian Dispatcher_2010-11_Heavy Truck" xfId="130"/>
    <cellStyle name="_06 Laporan Stock Pool MKS 2008 Juni_Laporan Harian Dispatcher_2010-11_Light Truck" xfId="131"/>
    <cellStyle name="_06 Laporan Stock Pool MKS 2008 Juni_Laporan Harian Dispatcher_2010-11_Light Truck_LHD" xfId="132"/>
    <cellStyle name="_06 Laporan Stock Pool MKS 2008 Juni_LHD" xfId="133"/>
    <cellStyle name="_06 Laporan Stock Pool MKS 2008 Juni_LHD_2010-12_Heavy Truck" xfId="134"/>
    <cellStyle name="_06 Laporan Stock Pool MKS 2008 Juni_LHD_2010-12_Light Truck" xfId="135"/>
    <cellStyle name="_06 Laporan Stock Pool MKS 2008 Juni_LHD_2010-12_Light Truck_LHD" xfId="136"/>
    <cellStyle name="_06 Laporan Stock Pool MKS 2008 Juni_LHD_Heavy Truck 2011-01" xfId="137"/>
    <cellStyle name="_06 Laporan Stock Pool MKS 2008 Juni_Performance Review 091112" xfId="138"/>
    <cellStyle name="_06 Laporan Stock Pool MKS 2008 Juni_PL Oktober" xfId="139"/>
    <cellStyle name="_2008" xfId="140"/>
    <cellStyle name="_2008 07 - BSE YTJul Actual (QPR3)" xfId="141"/>
    <cellStyle name="_2008&amp;9 Budget_Enable" xfId="142"/>
    <cellStyle name="_3rd Land Area 26.11.2010" xfId="143"/>
    <cellStyle name="_4. Reminder Service Pontianak" xfId="144"/>
    <cellStyle name="_4. Reminder Service Pontianak_LHD" xfId="145"/>
    <cellStyle name="_5. Reminder Service Samarinda" xfId="146"/>
    <cellStyle name="_5. Reminder Service Samarinda 2" xfId="147"/>
    <cellStyle name="_5. Reminder Service Samarinda 3" xfId="148"/>
    <cellStyle name="_5. Reminder Service Samarinda 4" xfId="149"/>
    <cellStyle name="_5. Reminder Service Samarinda 5" xfId="150"/>
    <cellStyle name="_5. Reminder Service Samarinda 6" xfId="151"/>
    <cellStyle name="_5. Reminder Service Samarinda 7" xfId="152"/>
    <cellStyle name="_5. Reminder Service Samarinda 8" xfId="153"/>
    <cellStyle name="_5. Reminder Service Samarinda_LHD" xfId="154"/>
    <cellStyle name="_Bidding Transport Darat BaNus" xfId="155"/>
    <cellStyle name="_Bidding Transport Darat Karawang" xfId="156"/>
    <cellStyle name="_Bidding Transport Darat SbyPandaan" xfId="157"/>
    <cellStyle name="_Book1" xfId="158"/>
    <cellStyle name="_Book1 (2)" xfId="159"/>
    <cellStyle name="_Book1 (2) 2" xfId="160"/>
    <cellStyle name="_Book1 (2) 3" xfId="161"/>
    <cellStyle name="_Book1 (2) 4" xfId="162"/>
    <cellStyle name="_Book1 (2) 5" xfId="163"/>
    <cellStyle name="_Book1 (2) 6" xfId="164"/>
    <cellStyle name="_Book1 (2) 7" xfId="165"/>
    <cellStyle name="_Book1 (2) 8" xfId="166"/>
    <cellStyle name="_Book1 (2)_LHD" xfId="167"/>
    <cellStyle name="_Book1 10" xfId="168"/>
    <cellStyle name="_Book1 2" xfId="169"/>
    <cellStyle name="_Book1 3" xfId="170"/>
    <cellStyle name="_Book1 4" xfId="171"/>
    <cellStyle name="_Book1 5" xfId="172"/>
    <cellStyle name="_Book1 6" xfId="173"/>
    <cellStyle name="_Book1 7" xfId="174"/>
    <cellStyle name="_Book1 8" xfId="175"/>
    <cellStyle name="_Book1 9" xfId="176"/>
    <cellStyle name="_Book1_1" xfId="177"/>
    <cellStyle name="_Book1_12 Laporan Stock Pool MKS Desember 2008 (2)" xfId="178"/>
    <cellStyle name="_Book1_12 Laporan Stock Pool MKS Desember 2008 (2)_AP Logistic 2010 Konsolidasi (091110)" xfId="179"/>
    <cellStyle name="_Book1_12 Laporan Stock Pool MKS Desember 2008 (2)_AP Logistic 2010 Konsolidasi (091111) 1830" xfId="180"/>
    <cellStyle name="_Book1_12 Laporan Stock Pool MKS Desember 2008 (2)_AP Logistic 2010 Konsolidasi (091111) 2230" xfId="181"/>
    <cellStyle name="_Book1_12 Laporan Stock Pool MKS Desember 2008 (2)_AP Logistic 2010 Konsolidasi (091115) 1830" xfId="182"/>
    <cellStyle name="_Book1_12 Laporan Stock Pool MKS Desember 2008 (2)_AP Logistic 2010 Konsolidasi (091116) 1340" xfId="183"/>
    <cellStyle name="_Book1_12 Laporan Stock Pool MKS Desember 2008 (2)_AP Logistic 2010 Konsolidasi (091116) 1700" xfId="184"/>
    <cellStyle name="_Book1_12 Laporan Stock Pool MKS Desember 2008 (2)_LHD" xfId="185"/>
    <cellStyle name="_Book1_12 Laporan Stock Pool MKS Desember 2008 (2)_Performance Review 091112" xfId="186"/>
    <cellStyle name="_Book1_5. Reminder Service Samarinda" xfId="187"/>
    <cellStyle name="_Book1_5. Reminder Service Samarinda 2" xfId="188"/>
    <cellStyle name="_Book1_5. Reminder Service Samarinda 3" xfId="189"/>
    <cellStyle name="_Book1_5. Reminder Service Samarinda 4" xfId="190"/>
    <cellStyle name="_Book1_5. Reminder Service Samarinda 5" xfId="191"/>
    <cellStyle name="_Book1_5. Reminder Service Samarinda 6" xfId="192"/>
    <cellStyle name="_Book1_5. Reminder Service Samarinda 7" xfId="193"/>
    <cellStyle name="_Book1_5. Reminder Service Samarinda 8" xfId="194"/>
    <cellStyle name="_Book1_5. Reminder Service Samarinda_LHD" xfId="195"/>
    <cellStyle name="_Book1_5. Reminder Service Samarinda_Reimburst HO" xfId="196"/>
    <cellStyle name="_Book1_5. Reminder Service Samarinda_Reimburst HO 2" xfId="197"/>
    <cellStyle name="_Book1_5. Reminder Service Samarinda_Reimburst HO 3" xfId="198"/>
    <cellStyle name="_Book1_5. Reminder Service Samarinda_Reimburst HO 4" xfId="199"/>
    <cellStyle name="_Book1_5. Reminder Service Samarinda_Reimburst HO 5" xfId="200"/>
    <cellStyle name="_Book1_5. Reminder Service Samarinda_Reimburst HO 6" xfId="201"/>
    <cellStyle name="_Book1_5. Reminder Service Samarinda_Reimburst HO 7" xfId="202"/>
    <cellStyle name="_Book1_5. Reminder Service Samarinda_Reimburst HO 8" xfId="203"/>
    <cellStyle name="_Book1_5. Reminder Service Samarinda_Reimburst HO_LHD" xfId="204"/>
    <cellStyle name="_Book1_AP Logistic 2010 Konsolidasi (091110)" xfId="205"/>
    <cellStyle name="_Book1_AP Logistic 2010 Konsolidasi (091111) 1830" xfId="206"/>
    <cellStyle name="_Book1_AP Logistic 2010 Konsolidasi (091111) 2230" xfId="207"/>
    <cellStyle name="_Book1_AP Logistic 2010 Konsolidasi (091115) 1830" xfId="208"/>
    <cellStyle name="_Book1_AP Logistic 2010 Konsolidasi (091116) 1340" xfId="209"/>
    <cellStyle name="_Book1_AP Logistic 2010 Konsolidasi (091116) 1700" xfId="210"/>
    <cellStyle name="_Book1_BC-QT-WB-dthao" xfId="211"/>
    <cellStyle name="_Book1_Intimex-2007" xfId="212"/>
    <cellStyle name="_Book1_lap  SerPo PNTK Des  08 (2)" xfId="213"/>
    <cellStyle name="_Book1_lap  SerPo PNTK Des  08 (3)" xfId="214"/>
    <cellStyle name="_Book1_lap  SerPo PNTK November  08" xfId="215"/>
    <cellStyle name="_Book1_LAP. STOCK MEI  2010" xfId="216"/>
    <cellStyle name="_Book1_LHD" xfId="217"/>
    <cellStyle name="_Book1_LS Alvin" xfId="218"/>
    <cellStyle name="_Book1_LSP Bali - November 2008 (5)" xfId="219"/>
    <cellStyle name="_Book1_LSP Bali - November 2008 (5)_AP Logistic 2010 Konsolidasi (091110)" xfId="220"/>
    <cellStyle name="_Book1_LSP Bali - November 2008 (5)_AP Logistic 2010 Konsolidasi (091111) 1830" xfId="221"/>
    <cellStyle name="_Book1_LSP Bali - November 2008 (5)_AP Logistic 2010 Konsolidasi (091111) 2230" xfId="222"/>
    <cellStyle name="_Book1_LSP Bali - November 2008 (5)_AP Logistic 2010 Konsolidasi (091115) 1830" xfId="223"/>
    <cellStyle name="_Book1_LSP Bali - November 2008 (5)_AP Logistic 2010 Konsolidasi (091116) 1340" xfId="224"/>
    <cellStyle name="_Book1_LSP Bali - November 2008 (5)_AP Logistic 2010 Konsolidasi (091116) 1700" xfId="225"/>
    <cellStyle name="_Book1_LSP Bali - November 2008 (5)_LHD" xfId="226"/>
    <cellStyle name="_Book1_LSP Bali - November 2008 (5)_Performance Review 091112" xfId="227"/>
    <cellStyle name="_Book1_Performance Review 091112" xfId="228"/>
    <cellStyle name="_Book1_Reimburst HO" xfId="229"/>
    <cellStyle name="_Book1_Reimburst HO 2" xfId="230"/>
    <cellStyle name="_Book1_Reimburst HO 3" xfId="231"/>
    <cellStyle name="_Book1_Reimburst HO 4" xfId="232"/>
    <cellStyle name="_Book1_Reimburst HO 5" xfId="233"/>
    <cellStyle name="_Book1_Reimburst HO 6" xfId="234"/>
    <cellStyle name="_Book1_Reimburst HO 7" xfId="235"/>
    <cellStyle name="_Book1_Reimburst HO 8" xfId="236"/>
    <cellStyle name="_Book1_Reimburst HO_LHD" xfId="237"/>
    <cellStyle name="_Boůk1" xfId="238"/>
    <cellStyle name="_Boůk1_AP Logistic 2010 Konsolidasi (091110)" xfId="239"/>
    <cellStyle name="_Boůk1_AP Logistic 2010 Konsolidasi (091111) 1830" xfId="240"/>
    <cellStyle name="_Boůk1_AP Logistic 2010 Konsolidasi (091111) 2230" xfId="241"/>
    <cellStyle name="_Boůk1_AP Logistic 2010 Konsolidasi (091115) 1830" xfId="242"/>
    <cellStyle name="_Boůk1_AP Logistic 2010 Konsolidasi (091116) 1340" xfId="243"/>
    <cellStyle name="_Boůk1_AP Logistic 2010 Konsolidasi (091116) 1700" xfId="244"/>
    <cellStyle name="_Boůk1_LHD" xfId="245"/>
    <cellStyle name="_Boůk1_Performance Review 091112" xfId="246"/>
    <cellStyle name="_Cabang Mks - IBT  Agustus 2006" xfId="247"/>
    <cellStyle name="_Cabang Mks - IBT  Agustus 2006 2" xfId="248"/>
    <cellStyle name="_Cabang Mks - IBT  Agustus 2006_AP Logistic 2010 Konsolidasi (091110)" xfId="249"/>
    <cellStyle name="_Cabang Mks - IBT  Agustus 2006_AP Logistic 2010 Konsolidasi (091111) 1830" xfId="250"/>
    <cellStyle name="_Cabang Mks - IBT  Agustus 2006_AP Logistic 2010 Konsolidasi (091111) 2230" xfId="251"/>
    <cellStyle name="_Cabang Mks - IBT  Agustus 2006_AP Logistic 2010 Konsolidasi (091115) 1830" xfId="252"/>
    <cellStyle name="_Cabang Mks - IBT  Agustus 2006_AP Logistic 2010 Konsolidasi (091116) 1340" xfId="253"/>
    <cellStyle name="_Cabang Mks - IBT  Agustus 2006_AP Logistic 2010 Konsolidasi (091116) 1700" xfId="254"/>
    <cellStyle name="_Cabang Mks - IBT  Agustus 2006_FINAL - Buku Saku3" xfId="255"/>
    <cellStyle name="_Cabang Mks - IBT  Agustus 2006_Laporan Harian Dispatcher_2010_Heavy Truck" xfId="256"/>
    <cellStyle name="_Cabang Mks - IBT  Agustus 2006_Laporan Harian Dispatcher_2010_Heavy Truck2" xfId="257"/>
    <cellStyle name="_Cabang Mks - IBT  Agustus 2006_Laporan Harian Dispatcher_2010_Light Truck" xfId="258"/>
    <cellStyle name="_Cabang Mks - IBT  Agustus 2006_Laporan Harian Dispatcher_2010_Light Truck_LHD" xfId="259"/>
    <cellStyle name="_Cabang Mks - IBT  Agustus 2006_Laporan Harian Dispatcher_2010-11_Heavy Truck" xfId="260"/>
    <cellStyle name="_Cabang Mks - IBT  Agustus 2006_Laporan Harian Dispatcher_2010-11_Light Truck" xfId="261"/>
    <cellStyle name="_Cabang Mks - IBT  Agustus 2006_Laporan Harian Dispatcher_2010-11_Light Truck_LHD" xfId="262"/>
    <cellStyle name="_Cabang Mks - IBT  Agustus 2006_LHD" xfId="263"/>
    <cellStyle name="_Cabang Mks - IBT  Agustus 2006_LHD_2010-12_Heavy Truck" xfId="264"/>
    <cellStyle name="_Cabang Mks - IBT  Agustus 2006_LHD_2010-12_Light Truck" xfId="265"/>
    <cellStyle name="_Cabang Mks - IBT  Agustus 2006_LHD_2010-12_Light Truck_LHD" xfId="266"/>
    <cellStyle name="_Cabang Mks - IBT  Agustus 2006_LHD_Heavy Truck 2011-01" xfId="267"/>
    <cellStyle name="_Cabang Mks - IBT  Agustus 2006_Performance Review 091112" xfId="268"/>
    <cellStyle name="_Cabang Mks - IBT  Agustus 2006_PL Oktober" xfId="269"/>
    <cellStyle name="_CMD Report" xfId="270"/>
    <cellStyle name="_CMD Report_Untuk TSA,CRO Isi" xfId="271"/>
    <cellStyle name="_CMD Report_Untuk TSA,CRO Isi_AP Logistic 2010 Konsolidasi (091110)" xfId="272"/>
    <cellStyle name="_CMD Report_Untuk TSA,CRO Isi_AP Logistic 2010 Konsolidasi (091111) 1830" xfId="273"/>
    <cellStyle name="_CMD Report_Untuk TSA,CRO Isi_AP Logistic 2010 Konsolidasi (091111) 2230" xfId="274"/>
    <cellStyle name="_CMD Report_Untuk TSA,CRO Isi_AP Logistic 2010 Konsolidasi (091115) 1830" xfId="275"/>
    <cellStyle name="_CMD Report_Untuk TSA,CRO Isi_AP Logistic 2010 Konsolidasi (091116) 1340" xfId="276"/>
    <cellStyle name="_CMD Report_Untuk TSA,CRO Isi_AP Logistic 2010 Konsolidasi (091116) 1700" xfId="277"/>
    <cellStyle name="_CMD Report_Untuk TSA,CRO Isi_LHD" xfId="278"/>
    <cellStyle name="_CMD Report_Untuk TSA,CRO Isi_Performance Review 091112" xfId="279"/>
    <cellStyle name="_DPS" xfId="280"/>
    <cellStyle name="_DPS 2" xfId="281"/>
    <cellStyle name="_DPS 3" xfId="282"/>
    <cellStyle name="_DPS 4" xfId="283"/>
    <cellStyle name="_DPS 5" xfId="284"/>
    <cellStyle name="_DPS 6" xfId="285"/>
    <cellStyle name="_DPS 7" xfId="286"/>
    <cellStyle name="_DPS 8" xfId="287"/>
    <cellStyle name="_DPS_12 Laporan Stock Pool MKS Desember 2008 (2)" xfId="288"/>
    <cellStyle name="_DPS_12 Laporan Stock Pool MKS Desember 2008 (2)_AP Logistic 2010 Konsolidasi (091110)" xfId="289"/>
    <cellStyle name="_DPS_12 Laporan Stock Pool MKS Desember 2008 (2)_AP Logistic 2010 Konsolidasi (091111) 1830" xfId="290"/>
    <cellStyle name="_DPS_12 Laporan Stock Pool MKS Desember 2008 (2)_AP Logistic 2010 Konsolidasi (091111) 2230" xfId="291"/>
    <cellStyle name="_DPS_12 Laporan Stock Pool MKS Desember 2008 (2)_AP Logistic 2010 Konsolidasi (091115) 1830" xfId="292"/>
    <cellStyle name="_DPS_12 Laporan Stock Pool MKS Desember 2008 (2)_AP Logistic 2010 Konsolidasi (091116) 1340" xfId="293"/>
    <cellStyle name="_DPS_12 Laporan Stock Pool MKS Desember 2008 (2)_AP Logistic 2010 Konsolidasi (091116) 1700" xfId="294"/>
    <cellStyle name="_DPS_12 Laporan Stock Pool MKS Desember 2008 (2)_LHD" xfId="295"/>
    <cellStyle name="_DPS_12 Laporan Stock Pool MKS Desember 2008 (2)_Performance Review 091112" xfId="296"/>
    <cellStyle name="_DPS_AP Logistic 2010 Konsolidasi (091110)" xfId="297"/>
    <cellStyle name="_DPS_AP Logistic 2010 Konsolidasi (091111) 1830" xfId="298"/>
    <cellStyle name="_DPS_AP Logistic 2010 Konsolidasi (091111) 2230" xfId="299"/>
    <cellStyle name="_DPS_AP Logistic 2010 Konsolidasi (091115) 1830" xfId="300"/>
    <cellStyle name="_DPS_AP Logistic 2010 Konsolidasi (091116) 1340" xfId="301"/>
    <cellStyle name="_DPS_AP Logistic 2010 Konsolidasi (091116) 1700" xfId="302"/>
    <cellStyle name="_DPS_Book1" xfId="303"/>
    <cellStyle name="_DPS_lap  SerPo PNTK Des  08 (2)" xfId="304"/>
    <cellStyle name="_DPS_lap  SerPo PNTK Des  08 (3)" xfId="305"/>
    <cellStyle name="_DPS_lap  SerPo PNTK November  08" xfId="306"/>
    <cellStyle name="_DPS_LHD" xfId="307"/>
    <cellStyle name="_DPS_Performance Review 091112" xfId="308"/>
    <cellStyle name="_DPS_Reimburst HO" xfId="309"/>
    <cellStyle name="_DPS_Reimburst HO 2" xfId="310"/>
    <cellStyle name="_DPS_Reimburst HO 3" xfId="311"/>
    <cellStyle name="_DPS_Reimburst HO 4" xfId="312"/>
    <cellStyle name="_DPS_Reimburst HO 5" xfId="313"/>
    <cellStyle name="_DPS_Reimburst HO 6" xfId="314"/>
    <cellStyle name="_DPS_Reimburst HO 7" xfId="315"/>
    <cellStyle name="_DPS_Reimburst HO 8" xfId="316"/>
    <cellStyle name="_DPS_Reimburst HO_LHD" xfId="317"/>
    <cellStyle name="_EAA Sensitivity _Aug07 V2" xfId="318"/>
    <cellStyle name="_FORMAT   LHP  AGUSTUS (4)" xfId="319"/>
    <cellStyle name="_FORMAT   LHP  AGUSTUS (4)_12 Laporan Stock Pool MKS Desember 2008 (2)" xfId="320"/>
    <cellStyle name="_FORMAT   LHP  AGUSTUS (4)_12 Laporan Stock Pool MKS Desember 2008 (2)_AP Logistic 2010 Konsolidasi (091110)" xfId="321"/>
    <cellStyle name="_FORMAT   LHP  AGUSTUS (4)_12 Laporan Stock Pool MKS Desember 2008 (2)_AP Logistic 2010 Konsolidasi (091111) 1830" xfId="322"/>
    <cellStyle name="_FORMAT   LHP  AGUSTUS (4)_12 Laporan Stock Pool MKS Desember 2008 (2)_AP Logistic 2010 Konsolidasi (091111) 2230" xfId="323"/>
    <cellStyle name="_FORMAT   LHP  AGUSTUS (4)_12 Laporan Stock Pool MKS Desember 2008 (2)_AP Logistic 2010 Konsolidasi (091115) 1830" xfId="324"/>
    <cellStyle name="_FORMAT   LHP  AGUSTUS (4)_12 Laporan Stock Pool MKS Desember 2008 (2)_AP Logistic 2010 Konsolidasi (091116) 1340" xfId="325"/>
    <cellStyle name="_FORMAT   LHP  AGUSTUS (4)_12 Laporan Stock Pool MKS Desember 2008 (2)_AP Logistic 2010 Konsolidasi (091116) 1700" xfId="326"/>
    <cellStyle name="_FORMAT   LHP  AGUSTUS (4)_12 Laporan Stock Pool MKS Desember 2008 (2)_LHD" xfId="327"/>
    <cellStyle name="_FORMAT   LHP  AGUSTUS (4)_12 Laporan Stock Pool MKS Desember 2008 (2)_Performance Review 091112" xfId="328"/>
    <cellStyle name="_FORMAT   LHP  AGUSTUS (4)_AP Logistic 2010 Konsolidasi (091110)" xfId="329"/>
    <cellStyle name="_FORMAT   LHP  AGUSTUS (4)_AP Logistic 2010 Konsolidasi (091111) 1830" xfId="330"/>
    <cellStyle name="_FORMAT   LHP  AGUSTUS (4)_AP Logistic 2010 Konsolidasi (091111) 2230" xfId="331"/>
    <cellStyle name="_FORMAT   LHP  AGUSTUS (4)_AP Logistic 2010 Konsolidasi (091115) 1830" xfId="332"/>
    <cellStyle name="_FORMAT   LHP  AGUSTUS (4)_AP Logistic 2010 Konsolidasi (091116) 1340" xfId="333"/>
    <cellStyle name="_FORMAT   LHP  AGUSTUS (4)_AP Logistic 2010 Konsolidasi (091116) 1700" xfId="334"/>
    <cellStyle name="_FORMAT   LHP  AGUSTUS (4)_LAP. STOCK MEI  2010" xfId="335"/>
    <cellStyle name="_FORMAT   LHP  AGUSTUS (4)_LHD" xfId="336"/>
    <cellStyle name="_FORMAT   LHP  AGUSTUS (4)_LS Alvin" xfId="337"/>
    <cellStyle name="_FORMAT   LHP  AGUSTUS (4)_Performance Review 091112" xfId="338"/>
    <cellStyle name="_FORMAT   LHP  JULI" xfId="339"/>
    <cellStyle name="_FORMAT   LHP  JULI_12 Laporan Stock Pool MKS Desember 2008 (2)" xfId="340"/>
    <cellStyle name="_FORMAT   LHP  JULI_12 Laporan Stock Pool MKS Desember 2008 (2)_AP Logistic 2010 Konsolidasi (091110)" xfId="341"/>
    <cellStyle name="_FORMAT   LHP  JULI_12 Laporan Stock Pool MKS Desember 2008 (2)_AP Logistic 2010 Konsolidasi (091111) 1830" xfId="342"/>
    <cellStyle name="_FORMAT   LHP  JULI_12 Laporan Stock Pool MKS Desember 2008 (2)_AP Logistic 2010 Konsolidasi (091111) 2230" xfId="343"/>
    <cellStyle name="_FORMAT   LHP  JULI_12 Laporan Stock Pool MKS Desember 2008 (2)_AP Logistic 2010 Konsolidasi (091115) 1830" xfId="344"/>
    <cellStyle name="_FORMAT   LHP  JULI_12 Laporan Stock Pool MKS Desember 2008 (2)_AP Logistic 2010 Konsolidasi (091116) 1340" xfId="345"/>
    <cellStyle name="_FORMAT   LHP  JULI_12 Laporan Stock Pool MKS Desember 2008 (2)_AP Logistic 2010 Konsolidasi (091116) 1700" xfId="346"/>
    <cellStyle name="_FORMAT   LHP  JULI_12 Laporan Stock Pool MKS Desember 2008 (2)_LHD" xfId="347"/>
    <cellStyle name="_FORMAT   LHP  JULI_12 Laporan Stock Pool MKS Desember 2008 (2)_Performance Review 091112" xfId="348"/>
    <cellStyle name="_FORMAT   LHP  JULI_AP Logistic 2010 Konsolidasi (091110)" xfId="349"/>
    <cellStyle name="_FORMAT   LHP  JULI_AP Logistic 2010 Konsolidasi (091111) 1830" xfId="350"/>
    <cellStyle name="_FORMAT   LHP  JULI_AP Logistic 2010 Konsolidasi (091111) 2230" xfId="351"/>
    <cellStyle name="_FORMAT   LHP  JULI_AP Logistic 2010 Konsolidasi (091115) 1830" xfId="352"/>
    <cellStyle name="_FORMAT   LHP  JULI_AP Logistic 2010 Konsolidasi (091116) 1340" xfId="353"/>
    <cellStyle name="_FORMAT   LHP  JULI_AP Logistic 2010 Konsolidasi (091116) 1700" xfId="354"/>
    <cellStyle name="_FORMAT   LHP  JULI_LAP. STOCK MEI  2010" xfId="355"/>
    <cellStyle name="_FORMAT   LHP  JULI_LHD" xfId="356"/>
    <cellStyle name="_FORMAT   LHP  JULI_LS Alvin" xfId="357"/>
    <cellStyle name="_FORMAT   LHP  JULI_Performance Review 091112" xfId="358"/>
    <cellStyle name="_FORMAT   LHP  SEPTEMBER" xfId="359"/>
    <cellStyle name="_FORMAT   LHP  SEPTEMBER (2)" xfId="360"/>
    <cellStyle name="_FORMAT   LHP  SEPTEMBER (2)_12 Laporan Stock Pool MKS Desember 2008 (2)" xfId="361"/>
    <cellStyle name="_FORMAT   LHP  SEPTEMBER (2)_12 Laporan Stock Pool MKS Desember 2008 (2)_AP Logistic 2010 Konsolidasi (091110)" xfId="362"/>
    <cellStyle name="_FORMAT   LHP  SEPTEMBER (2)_12 Laporan Stock Pool MKS Desember 2008 (2)_AP Logistic 2010 Konsolidasi (091111) 1830" xfId="363"/>
    <cellStyle name="_FORMAT   LHP  SEPTEMBER (2)_12 Laporan Stock Pool MKS Desember 2008 (2)_AP Logistic 2010 Konsolidasi (091111) 2230" xfId="364"/>
    <cellStyle name="_FORMAT   LHP  SEPTEMBER (2)_12 Laporan Stock Pool MKS Desember 2008 (2)_AP Logistic 2010 Konsolidasi (091115) 1830" xfId="365"/>
    <cellStyle name="_FORMAT   LHP  SEPTEMBER (2)_12 Laporan Stock Pool MKS Desember 2008 (2)_AP Logistic 2010 Konsolidasi (091116) 1340" xfId="366"/>
    <cellStyle name="_FORMAT   LHP  SEPTEMBER (2)_12 Laporan Stock Pool MKS Desember 2008 (2)_AP Logistic 2010 Konsolidasi (091116) 1700" xfId="367"/>
    <cellStyle name="_FORMAT   LHP  SEPTEMBER (2)_12 Laporan Stock Pool MKS Desember 2008 (2)_LHD" xfId="368"/>
    <cellStyle name="_FORMAT   LHP  SEPTEMBER (2)_12 Laporan Stock Pool MKS Desember 2008 (2)_Performance Review 091112" xfId="369"/>
    <cellStyle name="_FORMAT   LHP  SEPTEMBER (2)_AP Logistic 2010 Konsolidasi (091110)" xfId="370"/>
    <cellStyle name="_FORMAT   LHP  SEPTEMBER (2)_AP Logistic 2010 Konsolidasi (091111) 1830" xfId="371"/>
    <cellStyle name="_FORMAT   LHP  SEPTEMBER (2)_AP Logistic 2010 Konsolidasi (091111) 2230" xfId="372"/>
    <cellStyle name="_FORMAT   LHP  SEPTEMBER (2)_AP Logistic 2010 Konsolidasi (091115) 1830" xfId="373"/>
    <cellStyle name="_FORMAT   LHP  SEPTEMBER (2)_AP Logistic 2010 Konsolidasi (091116) 1340" xfId="374"/>
    <cellStyle name="_FORMAT   LHP  SEPTEMBER (2)_AP Logistic 2010 Konsolidasi (091116) 1700" xfId="375"/>
    <cellStyle name="_FORMAT   LHP  SEPTEMBER (2)_LAP. STOCK MEI  2010" xfId="376"/>
    <cellStyle name="_FORMAT   LHP  SEPTEMBER (2)_LHD" xfId="377"/>
    <cellStyle name="_FORMAT   LHP  SEPTEMBER (2)_LS Alvin" xfId="378"/>
    <cellStyle name="_FORMAT   LHP  SEPTEMBER (2)_Performance Review 091112" xfId="379"/>
    <cellStyle name="_FORMAT   LHP  SEPTEMBER_12 Laporan Stock Pool MKS Desember 2008 (2)" xfId="380"/>
    <cellStyle name="_FORMAT   LHP  SEPTEMBER_12 Laporan Stock Pool MKS Desember 2008 (2)_AP Logistic 2010 Konsolidasi (091110)" xfId="381"/>
    <cellStyle name="_FORMAT   LHP  SEPTEMBER_12 Laporan Stock Pool MKS Desember 2008 (2)_AP Logistic 2010 Konsolidasi (091111) 1830" xfId="382"/>
    <cellStyle name="_FORMAT   LHP  SEPTEMBER_12 Laporan Stock Pool MKS Desember 2008 (2)_AP Logistic 2010 Konsolidasi (091111) 2230" xfId="383"/>
    <cellStyle name="_FORMAT   LHP  SEPTEMBER_12 Laporan Stock Pool MKS Desember 2008 (2)_AP Logistic 2010 Konsolidasi (091115) 1830" xfId="384"/>
    <cellStyle name="_FORMAT   LHP  SEPTEMBER_12 Laporan Stock Pool MKS Desember 2008 (2)_AP Logistic 2010 Konsolidasi (091116) 1340" xfId="385"/>
    <cellStyle name="_FORMAT   LHP  SEPTEMBER_12 Laporan Stock Pool MKS Desember 2008 (2)_AP Logistic 2010 Konsolidasi (091116) 1700" xfId="386"/>
    <cellStyle name="_FORMAT   LHP  SEPTEMBER_12 Laporan Stock Pool MKS Desember 2008 (2)_LHD" xfId="387"/>
    <cellStyle name="_FORMAT   LHP  SEPTEMBER_12 Laporan Stock Pool MKS Desember 2008 (2)_Performance Review 091112" xfId="388"/>
    <cellStyle name="_FORMAT   LHP  SEPTEMBER_AP Logistic 2010 Konsolidasi (091110)" xfId="389"/>
    <cellStyle name="_FORMAT   LHP  SEPTEMBER_AP Logistic 2010 Konsolidasi (091111) 1830" xfId="390"/>
    <cellStyle name="_FORMAT   LHP  SEPTEMBER_AP Logistic 2010 Konsolidasi (091111) 2230" xfId="391"/>
    <cellStyle name="_FORMAT   LHP  SEPTEMBER_AP Logistic 2010 Konsolidasi (091115) 1830" xfId="392"/>
    <cellStyle name="_FORMAT   LHP  SEPTEMBER_AP Logistic 2010 Konsolidasi (091116) 1340" xfId="393"/>
    <cellStyle name="_FORMAT   LHP  SEPTEMBER_AP Logistic 2010 Konsolidasi (091116) 1700" xfId="394"/>
    <cellStyle name="_FORMAT   LHP  SEPTEMBER_LAP. STOCK MEI  2010" xfId="395"/>
    <cellStyle name="_FORMAT   LHP  SEPTEMBER_LHD" xfId="396"/>
    <cellStyle name="_FORMAT   LHP  SEPTEMBER_LS Alvin" xfId="397"/>
    <cellStyle name="_FORMAT   LHP  SEPTEMBER_Performance Review 091112" xfId="398"/>
    <cellStyle name="_Format SPK New" xfId="399"/>
    <cellStyle name="_Format SPK New 2" xfId="400"/>
    <cellStyle name="_Format SPK New 3" xfId="401"/>
    <cellStyle name="_Format SPK New 4" xfId="402"/>
    <cellStyle name="_Format SPK New 5" xfId="403"/>
    <cellStyle name="_Format SPK New 6" xfId="404"/>
    <cellStyle name="_Format SPK New 7" xfId="405"/>
    <cellStyle name="_Format SPK New 8" xfId="406"/>
    <cellStyle name="_Format SPK New_5. Reminder Service Samarinda" xfId="407"/>
    <cellStyle name="_Format SPK New_5. Reminder Service Samarinda 2" xfId="408"/>
    <cellStyle name="_Format SPK New_5. Reminder Service Samarinda 3" xfId="409"/>
    <cellStyle name="_Format SPK New_5. Reminder Service Samarinda 4" xfId="410"/>
    <cellStyle name="_Format SPK New_5. Reminder Service Samarinda 5" xfId="411"/>
    <cellStyle name="_Format SPK New_5. Reminder Service Samarinda 6" xfId="412"/>
    <cellStyle name="_Format SPK New_5. Reminder Service Samarinda 7" xfId="413"/>
    <cellStyle name="_Format SPK New_5. Reminder Service Samarinda 8" xfId="414"/>
    <cellStyle name="_Format SPK New_5. Reminder Service Samarinda_LHD" xfId="415"/>
    <cellStyle name="_Format SPK New_5. Reminder Service Samarinda_Reimburst HO" xfId="416"/>
    <cellStyle name="_Format SPK New_5. Reminder Service Samarinda_Reimburst HO 2" xfId="417"/>
    <cellStyle name="_Format SPK New_5. Reminder Service Samarinda_Reimburst HO 3" xfId="418"/>
    <cellStyle name="_Format SPK New_5. Reminder Service Samarinda_Reimburst HO 4" xfId="419"/>
    <cellStyle name="_Format SPK New_5. Reminder Service Samarinda_Reimburst HO 5" xfId="420"/>
    <cellStyle name="_Format SPK New_5. Reminder Service Samarinda_Reimburst HO 6" xfId="421"/>
    <cellStyle name="_Format SPK New_5. Reminder Service Samarinda_Reimburst HO 7" xfId="422"/>
    <cellStyle name="_Format SPK New_5. Reminder Service Samarinda_Reimburst HO 8" xfId="423"/>
    <cellStyle name="_Format SPK New_5. Reminder Service Samarinda_Reimburst HO_LHD" xfId="424"/>
    <cellStyle name="_Format SPK New_Book1" xfId="425"/>
    <cellStyle name="_Format SPK New_LHD" xfId="426"/>
    <cellStyle name="_Format SPK New_PL Oktober" xfId="427"/>
    <cellStyle name="_Format SPK New_Reimburst HO" xfId="428"/>
    <cellStyle name="_Format SPK New_Reimburst HO 2" xfId="429"/>
    <cellStyle name="_Format SPK New_Reimburst HO 3" xfId="430"/>
    <cellStyle name="_Format SPK New_Reimburst HO 4" xfId="431"/>
    <cellStyle name="_Format SPK New_Reimburst HO 5" xfId="432"/>
    <cellStyle name="_Format SPK New_Reimburst HO 5 2" xfId="433"/>
    <cellStyle name="_Format SPK New_Reimburst HO 6" xfId="434"/>
    <cellStyle name="_Format SPK New_Reimburst HO 7" xfId="435"/>
    <cellStyle name="_Format SPK New_Reimburst HO 8" xfId="436"/>
    <cellStyle name="_Format SPK New_Reimburst HO_LHD" xfId="437"/>
    <cellStyle name="_Format SPK New_Reimburst HO_LHD 2" xfId="438"/>
    <cellStyle name="_Giai Doan 3 Hong Ngu" xfId="439"/>
    <cellStyle name="_Giai Doan 3 Hong Ngu_Book1" xfId="440"/>
    <cellStyle name="_Hasil Recons UIO Mei 2007" xfId="441"/>
    <cellStyle name="_Hasil Recons UIO Mei 2007 2" xfId="442"/>
    <cellStyle name="_Hasil Recons UIO Mei 2007 3" xfId="443"/>
    <cellStyle name="_Hasil Recons UIO Mei 2007 4" xfId="444"/>
    <cellStyle name="_Hasil Recons UIO Mei 2007 5" xfId="445"/>
    <cellStyle name="_Hasil Recons UIO Mei 2007 6" xfId="446"/>
    <cellStyle name="_Hasil Recons UIO Mei 2007 7" xfId="447"/>
    <cellStyle name="_Hasil Recons UIO Mei 2007 8" xfId="448"/>
    <cellStyle name="_Hasil Recons UIO Mei 2007_Book1" xfId="449"/>
    <cellStyle name="_Hasil Recons UIO Mei 2007_LHD" xfId="450"/>
    <cellStyle name="_Hasil Recons UIO Mei 2007_PL Oktober" xfId="451"/>
    <cellStyle name="_Hasil Recons UIO Mei 2007_Reimburst HO" xfId="452"/>
    <cellStyle name="_Hasil Recons UIO Mei 2007_Reimburst HO 2" xfId="453"/>
    <cellStyle name="_Hasil Recons UIO Mei 2007_Reimburst HO 3" xfId="454"/>
    <cellStyle name="_Hasil Recons UIO Mei 2007_Reimburst HO 4" xfId="455"/>
    <cellStyle name="_Hasil Recons UIO Mei 2007_Reimburst HO 5" xfId="456"/>
    <cellStyle name="_Hasil Recons UIO Mei 2007_Reimburst HO 6" xfId="457"/>
    <cellStyle name="_Hasil Recons UIO Mei 2007_Reimburst HO 7" xfId="458"/>
    <cellStyle name="_Hasil Recons UIO Mei 2007_Reimburst HO 8" xfId="459"/>
    <cellStyle name="_Hasil Recons UIO Mei 2007_Reimburst HO_LHD" xfId="460"/>
    <cellStyle name="_Intimex-2007" xfId="461"/>
    <cellStyle name="_JAKARTA" xfId="462"/>
    <cellStyle name="_JAKARTA 2" xfId="463"/>
    <cellStyle name="_JAKARTA 3" xfId="464"/>
    <cellStyle name="_JAKARTA 4" xfId="465"/>
    <cellStyle name="_JAKARTA 5" xfId="466"/>
    <cellStyle name="_JAKARTA 6" xfId="467"/>
    <cellStyle name="_JAKARTA 7" xfId="468"/>
    <cellStyle name="_JAKARTA 8" xfId="469"/>
    <cellStyle name="_JAKARTA_12 Laporan Stock Pool MKS Desember 2008 (2)" xfId="470"/>
    <cellStyle name="_JAKARTA_12 Laporan Stock Pool MKS Desember 2008 (2)_AP Logistic 2010 Konsolidasi (091110)" xfId="471"/>
    <cellStyle name="_JAKARTA_12 Laporan Stock Pool MKS Desember 2008 (2)_AP Logistic 2010 Konsolidasi (091111) 1830" xfId="472"/>
    <cellStyle name="_JAKARTA_12 Laporan Stock Pool MKS Desember 2008 (2)_AP Logistic 2010 Konsolidasi (091111) 2230" xfId="473"/>
    <cellStyle name="_JAKARTA_12 Laporan Stock Pool MKS Desember 2008 (2)_AP Logistic 2010 Konsolidasi (091115) 1830" xfId="474"/>
    <cellStyle name="_JAKARTA_12 Laporan Stock Pool MKS Desember 2008 (2)_AP Logistic 2010 Konsolidasi (091116) 1340" xfId="475"/>
    <cellStyle name="_JAKARTA_12 Laporan Stock Pool MKS Desember 2008 (2)_AP Logistic 2010 Konsolidasi (091116) 1700" xfId="476"/>
    <cellStyle name="_JAKARTA_12 Laporan Stock Pool MKS Desember 2008 (2)_LHD" xfId="477"/>
    <cellStyle name="_JAKARTA_12 Laporan Stock Pool MKS Desember 2008 (2)_Performance Review 091112" xfId="478"/>
    <cellStyle name="_JAKARTA_AP Logistic 2010 Konsolidasi (091110)" xfId="479"/>
    <cellStyle name="_JAKARTA_AP Logistic 2010 Konsolidasi (091111) 1830" xfId="480"/>
    <cellStyle name="_JAKARTA_AP Logistic 2010 Konsolidasi (091111) 2230" xfId="481"/>
    <cellStyle name="_JAKARTA_AP Logistic 2010 Konsolidasi (091115) 1830" xfId="482"/>
    <cellStyle name="_JAKARTA_AP Logistic 2010 Konsolidasi (091116) 1340" xfId="483"/>
    <cellStyle name="_JAKARTA_AP Logistic 2010 Konsolidasi (091116) 1700" xfId="484"/>
    <cellStyle name="_JAKARTA_Book1" xfId="485"/>
    <cellStyle name="_JAKARTA_lap  SerPo PNTK Des  08 (2)" xfId="486"/>
    <cellStyle name="_JAKARTA_lap  SerPo PNTK Des  08 (3)" xfId="487"/>
    <cellStyle name="_JAKARTA_lap  SerPo PNTK November  08" xfId="488"/>
    <cellStyle name="_JAKARTA_LHD" xfId="489"/>
    <cellStyle name="_JAKARTA_Performance Review 091112" xfId="490"/>
    <cellStyle name="_JAKARTA_Reimburst HO" xfId="491"/>
    <cellStyle name="_JAKARTA_Reimburst HO 2" xfId="492"/>
    <cellStyle name="_JAKARTA_Reimburst HO 3" xfId="493"/>
    <cellStyle name="_JAKARTA_Reimburst HO 4" xfId="494"/>
    <cellStyle name="_JAKARTA_Reimburst HO 5" xfId="495"/>
    <cellStyle name="_JAKARTA_Reimburst HO 6" xfId="496"/>
    <cellStyle name="_JAKARTA_Reimburst HO 7" xfId="497"/>
    <cellStyle name="_JAKARTA_Reimburst HO 8" xfId="498"/>
    <cellStyle name="_JAKARTA_Reimburst HO_LHD" xfId="499"/>
    <cellStyle name="_JAKARTA1" xfId="500"/>
    <cellStyle name="_JAKARTA1 2" xfId="501"/>
    <cellStyle name="_JAKARTA1 3" xfId="502"/>
    <cellStyle name="_JAKARTA1 4" xfId="503"/>
    <cellStyle name="_JAKARTA1 5" xfId="504"/>
    <cellStyle name="_JAKARTA1 6" xfId="505"/>
    <cellStyle name="_JAKARTA1 7" xfId="506"/>
    <cellStyle name="_JAKARTA1 8" xfId="507"/>
    <cellStyle name="_JAKARTA1_Book1" xfId="508"/>
    <cellStyle name="_JAKARTA1_LHD" xfId="509"/>
    <cellStyle name="_JAKARTA1_PL Oktober" xfId="510"/>
    <cellStyle name="_JAKARTA1_Reimburst HO" xfId="511"/>
    <cellStyle name="_JAKARTA1_Reimburst HO 2" xfId="512"/>
    <cellStyle name="_JAKARTA1_Reimburst HO 3" xfId="513"/>
    <cellStyle name="_JAKARTA1_Reimburst HO 4" xfId="514"/>
    <cellStyle name="_JAKARTA1_Reimburst HO 5" xfId="515"/>
    <cellStyle name="_JAKARTA1_Reimburst HO 6" xfId="516"/>
    <cellStyle name="_JAKARTA1_Reimburst HO 7" xfId="517"/>
    <cellStyle name="_JAKARTA1_Reimburst HO 8" xfId="518"/>
    <cellStyle name="_JAKARTA1_Reimburst HO_LHD" xfId="519"/>
    <cellStyle name="_JKT" xfId="520"/>
    <cellStyle name="_JKT 2" xfId="521"/>
    <cellStyle name="_JKT 3" xfId="522"/>
    <cellStyle name="_JKT 4" xfId="523"/>
    <cellStyle name="_JKT 5" xfId="524"/>
    <cellStyle name="_JKT 6" xfId="525"/>
    <cellStyle name="_JKT 7" xfId="526"/>
    <cellStyle name="_JKT 8" xfId="527"/>
    <cellStyle name="_JKT_12 Laporan Stock Pool MKS Desember 2008 (2)" xfId="528"/>
    <cellStyle name="_JKT_12 Laporan Stock Pool MKS Desember 2008 (2)_AP Logistic 2010 Konsolidasi (091110)" xfId="529"/>
    <cellStyle name="_JKT_12 Laporan Stock Pool MKS Desember 2008 (2)_AP Logistic 2010 Konsolidasi (091111) 1830" xfId="530"/>
    <cellStyle name="_JKT_12 Laporan Stock Pool MKS Desember 2008 (2)_AP Logistic 2010 Konsolidasi (091111) 2230" xfId="531"/>
    <cellStyle name="_JKT_12 Laporan Stock Pool MKS Desember 2008 (2)_AP Logistic 2010 Konsolidasi (091115) 1830" xfId="532"/>
    <cellStyle name="_JKT_12 Laporan Stock Pool MKS Desember 2008 (2)_AP Logistic 2010 Konsolidasi (091116) 1340" xfId="533"/>
    <cellStyle name="_JKT_12 Laporan Stock Pool MKS Desember 2008 (2)_AP Logistic 2010 Konsolidasi (091116) 1700" xfId="534"/>
    <cellStyle name="_JKT_12 Laporan Stock Pool MKS Desember 2008 (2)_LHD" xfId="535"/>
    <cellStyle name="_JKT_12 Laporan Stock Pool MKS Desember 2008 (2)_Performance Review 091112" xfId="536"/>
    <cellStyle name="_JKT_AP Logistic 2010 Konsolidasi (091110)" xfId="537"/>
    <cellStyle name="_JKT_AP Logistic 2010 Konsolidasi (091111) 1830" xfId="538"/>
    <cellStyle name="_JKT_AP Logistic 2010 Konsolidasi (091111) 2230" xfId="539"/>
    <cellStyle name="_JKT_AP Logistic 2010 Konsolidasi (091115) 1830" xfId="540"/>
    <cellStyle name="_JKT_AP Logistic 2010 Konsolidasi (091116) 1340" xfId="541"/>
    <cellStyle name="_JKT_AP Logistic 2010 Konsolidasi (091116) 1700" xfId="542"/>
    <cellStyle name="_JKT_Book1" xfId="543"/>
    <cellStyle name="_JKT_lap  SerPo PNTK Des  08 (2)" xfId="544"/>
    <cellStyle name="_JKT_lap  SerPo PNTK Des  08 (3)" xfId="545"/>
    <cellStyle name="_JKT_lap  SerPo PNTK November  08" xfId="546"/>
    <cellStyle name="_JKT_LHD" xfId="547"/>
    <cellStyle name="_JKT_Performance Review 091112" xfId="548"/>
    <cellStyle name="_JKT_Reimburst HO" xfId="549"/>
    <cellStyle name="_JKT_Reimburst HO 2" xfId="550"/>
    <cellStyle name="_JKT_Reimburst HO 3" xfId="551"/>
    <cellStyle name="_JKT_Reimburst HO 4" xfId="552"/>
    <cellStyle name="_JKT_Reimburst HO 5" xfId="553"/>
    <cellStyle name="_JKT_Reimburst HO 6" xfId="554"/>
    <cellStyle name="_JKT_Reimburst HO 7" xfId="555"/>
    <cellStyle name="_JKT_Reimburst HO 8" xfId="556"/>
    <cellStyle name="_JKT_Reimburst HO_LHD" xfId="557"/>
    <cellStyle name="_KOmang CMD" xfId="558"/>
    <cellStyle name="_KOmang CMD_AP Logistic 2010 Konsolidasi (091110)" xfId="559"/>
    <cellStyle name="_KOmang CMD_AP Logistic 2010 Konsolidasi (091111) 1830" xfId="560"/>
    <cellStyle name="_KOmang CMD_AP Logistic 2010 Konsolidasi (091111) 2230" xfId="561"/>
    <cellStyle name="_KOmang CMD_AP Logistic 2010 Konsolidasi (091115) 1830" xfId="562"/>
    <cellStyle name="_KOmang CMD_AP Logistic 2010 Konsolidasi (091116) 1340" xfId="563"/>
    <cellStyle name="_KOmang CMD_AP Logistic 2010 Konsolidasi (091116) 1700" xfId="564"/>
    <cellStyle name="_KOmang CMD_LHD" xfId="565"/>
    <cellStyle name="_KOmang CMD_Performance Review 091112" xfId="566"/>
    <cellStyle name="_KT (2)" xfId="567"/>
    <cellStyle name="_KT (2)_1" xfId="568"/>
    <cellStyle name="_KT (2)_1_Lora-tungchau" xfId="569"/>
    <cellStyle name="_KT (2)_1_Qt-HT3PQ1(CauKho)" xfId="570"/>
    <cellStyle name="_KT (2)_2" xfId="571"/>
    <cellStyle name="_KT (2)_2_TG-TH" xfId="572"/>
    <cellStyle name="_KT (2)_2_TG-TH_BAO CAO KLCT PT2000" xfId="573"/>
    <cellStyle name="_KT (2)_2_TG-TH_BAO CAO PT2000" xfId="574"/>
    <cellStyle name="_KT (2)_2_TG-TH_BAO CAO PT2000_Book1" xfId="575"/>
    <cellStyle name="_KT (2)_2_TG-TH_Bao cao XDCB 2001 - T11 KH dieu chinh 20-11-THAI" xfId="576"/>
    <cellStyle name="_KT (2)_2_TG-TH_Book1" xfId="577"/>
    <cellStyle name="_KT (2)_2_TG-TH_Book1_1" xfId="578"/>
    <cellStyle name="_KT (2)_2_TG-TH_Book1_2" xfId="579"/>
    <cellStyle name="_KT (2)_2_TG-TH_Book1_3" xfId="580"/>
    <cellStyle name="_KT (2)_2_TG-TH_Book1_3_Book1" xfId="581"/>
    <cellStyle name="_KT (2)_2_TG-TH_Book1_3_MENU" xfId="582"/>
    <cellStyle name="_KT (2)_2_TG-TH_Book1_Book1" xfId="583"/>
    <cellStyle name="_KT (2)_2_TG-TH_Book1_Intimex-2007" xfId="584"/>
    <cellStyle name="_KT (2)_2_TG-TH_Book1_TH KE" xfId="585"/>
    <cellStyle name="_KT (2)_2_TG-TH_Book1_THU CHI TIEN" xfId="586"/>
    <cellStyle name="_KT (2)_2_TG-TH_Book1_TKE" xfId="587"/>
    <cellStyle name="_KT (2)_2_TG-TH_DTCDT MR.2N110.HOCMON.TDTOAN.CCUNG" xfId="588"/>
    <cellStyle name="_KT (2)_2_TG-TH_Giai Doan 3 Hong Ngu" xfId="589"/>
    <cellStyle name="_KT (2)_2_TG-TH_Intimex-2007" xfId="590"/>
    <cellStyle name="_KT (2)_2_TG-TH_Lora-tungchau" xfId="591"/>
    <cellStyle name="_KT (2)_2_TG-TH_PGIA-phieu tham tra Kho bac" xfId="592"/>
    <cellStyle name="_KT (2)_2_TG-TH_PT02-02" xfId="593"/>
    <cellStyle name="_KT (2)_2_TG-TH_PT02-02_Book1" xfId="594"/>
    <cellStyle name="_KT (2)_2_TG-TH_PT02-03" xfId="595"/>
    <cellStyle name="_KT (2)_2_TG-TH_PT02-03_Book1" xfId="596"/>
    <cellStyle name="_KT (2)_2_TG-TH_Qt-HT3PQ1(CauKho)" xfId="597"/>
    <cellStyle name="_KT (2)_2_TG-TH_TH KE" xfId="598"/>
    <cellStyle name="_KT (2)_2_TG-TH_TH KE_Book1" xfId="599"/>
    <cellStyle name="_KT (2)_2_TG-TH_TH KE_MENU" xfId="600"/>
    <cellStyle name="_KT (2)_2_TG-TH_THU CHI TIEN" xfId="601"/>
    <cellStyle name="_KT (2)_2_TG-TH_TKE" xfId="602"/>
    <cellStyle name="_KT (2)_3" xfId="603"/>
    <cellStyle name="_KT (2)_3_TG-TH" xfId="604"/>
    <cellStyle name="_KT (2)_3_TG-TH_Book1" xfId="605"/>
    <cellStyle name="_KT (2)_3_TG-TH_Book1_BC-QT-WB-dthao" xfId="606"/>
    <cellStyle name="_KT (2)_3_TG-TH_Book1_Intimex-2007" xfId="607"/>
    <cellStyle name="_KT (2)_3_TG-TH_Giai Doan 3 Hong Ngu" xfId="608"/>
    <cellStyle name="_KT (2)_3_TG-TH_Giai Doan 3 Hong Ngu_Book1" xfId="609"/>
    <cellStyle name="_KT (2)_3_TG-TH_Intimex-2007" xfId="610"/>
    <cellStyle name="_KT (2)_3_TG-TH_Lora-tungchau" xfId="611"/>
    <cellStyle name="_KT (2)_3_TG-TH_PERSONAL" xfId="612"/>
    <cellStyle name="_KT (2)_3_TG-TH_PERSONAL_Book1" xfId="613"/>
    <cellStyle name="_KT (2)_3_TG-TH_PERSONAL_Book1_Book1" xfId="614"/>
    <cellStyle name="_KT (2)_3_TG-TH_PERSONAL_Book1_THU CHI TIEN" xfId="615"/>
    <cellStyle name="_KT (2)_3_TG-TH_PERSONAL_HTQ.8 GD1" xfId="616"/>
    <cellStyle name="_KT (2)_3_TG-TH_PERSONAL_TH KE" xfId="617"/>
    <cellStyle name="_KT (2)_3_TG-TH_PERSONAL_THU CHI TIEN" xfId="618"/>
    <cellStyle name="_KT (2)_3_TG-TH_PERSONAL_TKE" xfId="619"/>
    <cellStyle name="_KT (2)_3_TG-TH_PERSONAL_Tong hop KHCB 2001" xfId="620"/>
    <cellStyle name="_KT (2)_3_TG-TH_Qt-HT3PQ1(CauKho)" xfId="621"/>
    <cellStyle name="_KT (2)_4" xfId="622"/>
    <cellStyle name="_KT (2)_4_BAO CAO KLCT PT2000" xfId="623"/>
    <cellStyle name="_KT (2)_4_BAO CAO PT2000" xfId="624"/>
    <cellStyle name="_KT (2)_4_BAO CAO PT2000_Book1" xfId="625"/>
    <cellStyle name="_KT (2)_4_Bao cao XDCB 2001 - T11 KH dieu chinh 20-11-THAI" xfId="626"/>
    <cellStyle name="_KT (2)_4_Book1" xfId="627"/>
    <cellStyle name="_KT (2)_4_Book1_1" xfId="628"/>
    <cellStyle name="_KT (2)_4_Book1_2" xfId="629"/>
    <cellStyle name="_KT (2)_4_Book1_3" xfId="630"/>
    <cellStyle name="_KT (2)_4_Book1_3_Book1" xfId="631"/>
    <cellStyle name="_KT (2)_4_Book1_3_MENU" xfId="632"/>
    <cellStyle name="_KT (2)_4_Book1_Book1" xfId="633"/>
    <cellStyle name="_KT (2)_4_Book1_Intimex-2007" xfId="634"/>
    <cellStyle name="_KT (2)_4_Book1_TH KE" xfId="635"/>
    <cellStyle name="_KT (2)_4_Book1_THU CHI TIEN" xfId="636"/>
    <cellStyle name="_KT (2)_4_Book1_TKE" xfId="637"/>
    <cellStyle name="_KT (2)_4_DTCDT MR.2N110.HOCMON.TDTOAN.CCUNG" xfId="638"/>
    <cellStyle name="_KT (2)_4_Giai Doan 3 Hong Ngu" xfId="639"/>
    <cellStyle name="_KT (2)_4_Intimex-2007" xfId="640"/>
    <cellStyle name="_KT (2)_4_Lora-tungchau" xfId="641"/>
    <cellStyle name="_KT (2)_4_PGIA-phieu tham tra Kho bac" xfId="642"/>
    <cellStyle name="_KT (2)_4_PT02-02" xfId="643"/>
    <cellStyle name="_KT (2)_4_PT02-02_Book1" xfId="644"/>
    <cellStyle name="_KT (2)_4_PT02-03" xfId="645"/>
    <cellStyle name="_KT (2)_4_PT02-03_Book1" xfId="646"/>
    <cellStyle name="_KT (2)_4_Qt-HT3PQ1(CauKho)" xfId="647"/>
    <cellStyle name="_KT (2)_4_TG-TH" xfId="648"/>
    <cellStyle name="_KT (2)_4_TH KE" xfId="649"/>
    <cellStyle name="_KT (2)_4_TH KE_Book1" xfId="650"/>
    <cellStyle name="_KT (2)_4_TH KE_MENU" xfId="651"/>
    <cellStyle name="_KT (2)_4_THU CHI TIEN" xfId="652"/>
    <cellStyle name="_KT (2)_4_TKE" xfId="653"/>
    <cellStyle name="_KT (2)_5" xfId="654"/>
    <cellStyle name="_KT (2)_5_BAO CAO KLCT PT2000" xfId="655"/>
    <cellStyle name="_KT (2)_5_BAO CAO PT2000" xfId="656"/>
    <cellStyle name="_KT (2)_5_BAO CAO PT2000_Book1" xfId="657"/>
    <cellStyle name="_KT (2)_5_Bao cao XDCB 2001 - T11 KH dieu chinh 20-11-THAI" xfId="658"/>
    <cellStyle name="_KT (2)_5_Book1" xfId="659"/>
    <cellStyle name="_KT (2)_5_Book1_1" xfId="660"/>
    <cellStyle name="_KT (2)_5_Book1_2" xfId="661"/>
    <cellStyle name="_KT (2)_5_Book1_3" xfId="662"/>
    <cellStyle name="_KT (2)_5_Book1_3_Book1" xfId="663"/>
    <cellStyle name="_KT (2)_5_Book1_3_MENU" xfId="664"/>
    <cellStyle name="_KT (2)_5_Book1_BC-QT-WB-dthao" xfId="665"/>
    <cellStyle name="_KT (2)_5_Book1_Book1" xfId="666"/>
    <cellStyle name="_KT (2)_5_Book1_Intimex-2007" xfId="667"/>
    <cellStyle name="_KT (2)_5_Book1_TH KE" xfId="668"/>
    <cellStyle name="_KT (2)_5_Book1_THU CHI TIEN" xfId="669"/>
    <cellStyle name="_KT (2)_5_Book1_TKE" xfId="670"/>
    <cellStyle name="_KT (2)_5_DTCDT MR.2N110.HOCMON.TDTOAN.CCUNG" xfId="671"/>
    <cellStyle name="_KT (2)_5_Giai Doan 3 Hong Ngu" xfId="672"/>
    <cellStyle name="_KT (2)_5_Intimex-2007" xfId="673"/>
    <cellStyle name="_KT (2)_5_Lora-tungchau" xfId="674"/>
    <cellStyle name="_KT (2)_5_PGIA-phieu tham tra Kho bac" xfId="675"/>
    <cellStyle name="_KT (2)_5_PT02-02" xfId="676"/>
    <cellStyle name="_KT (2)_5_PT02-02_Book1" xfId="677"/>
    <cellStyle name="_KT (2)_5_PT02-03" xfId="678"/>
    <cellStyle name="_KT (2)_5_PT02-03_Book1" xfId="679"/>
    <cellStyle name="_KT (2)_5_Qt-HT3PQ1(CauKho)" xfId="680"/>
    <cellStyle name="_KT (2)_5_TH KE" xfId="681"/>
    <cellStyle name="_KT (2)_5_TH KE_Book1" xfId="682"/>
    <cellStyle name="_KT (2)_5_TH KE_MENU" xfId="683"/>
    <cellStyle name="_KT (2)_5_THU CHI TIEN" xfId="684"/>
    <cellStyle name="_KT (2)_5_TKE" xfId="685"/>
    <cellStyle name="_KT (2)_Book1" xfId="686"/>
    <cellStyle name="_KT (2)_Book1_BC-QT-WB-dthao" xfId="687"/>
    <cellStyle name="_KT (2)_Book1_Intimex-2007" xfId="688"/>
    <cellStyle name="_KT (2)_Giai Doan 3 Hong Ngu" xfId="689"/>
    <cellStyle name="_KT (2)_Giai Doan 3 Hong Ngu_Book1" xfId="690"/>
    <cellStyle name="_KT (2)_Intimex-2007" xfId="691"/>
    <cellStyle name="_KT (2)_Lora-tungchau" xfId="692"/>
    <cellStyle name="_KT (2)_PERSONAL" xfId="693"/>
    <cellStyle name="_KT (2)_PERSONAL_Book1" xfId="694"/>
    <cellStyle name="_KT (2)_PERSONAL_Book1_Book1" xfId="695"/>
    <cellStyle name="_KT (2)_PERSONAL_Book1_THU CHI TIEN" xfId="696"/>
    <cellStyle name="_KT (2)_PERSONAL_HTQ.8 GD1" xfId="697"/>
    <cellStyle name="_KT (2)_PERSONAL_TH KE" xfId="698"/>
    <cellStyle name="_KT (2)_PERSONAL_THU CHI TIEN" xfId="699"/>
    <cellStyle name="_KT (2)_PERSONAL_TKE" xfId="700"/>
    <cellStyle name="_KT (2)_PERSONAL_Tong hop KHCB 2001" xfId="701"/>
    <cellStyle name="_KT (2)_Qt-HT3PQ1(CauKho)" xfId="702"/>
    <cellStyle name="_KT (2)_TG-TH" xfId="703"/>
    <cellStyle name="_KT_TG" xfId="704"/>
    <cellStyle name="_KT_TG_1" xfId="705"/>
    <cellStyle name="_KT_TG_1_BAO CAO KLCT PT2000" xfId="706"/>
    <cellStyle name="_KT_TG_1_BAO CAO PT2000" xfId="707"/>
    <cellStyle name="_KT_TG_1_BAO CAO PT2000_Book1" xfId="708"/>
    <cellStyle name="_KT_TG_1_Bao cao XDCB 2001 - T11 KH dieu chinh 20-11-THAI" xfId="709"/>
    <cellStyle name="_KT_TG_1_Book1" xfId="710"/>
    <cellStyle name="_KT_TG_1_Book1_1" xfId="711"/>
    <cellStyle name="_KT_TG_1_Book1_2" xfId="712"/>
    <cellStyle name="_KT_TG_1_Book1_3" xfId="713"/>
    <cellStyle name="_KT_TG_1_Book1_3_Book1" xfId="714"/>
    <cellStyle name="_KT_TG_1_Book1_3_MENU" xfId="715"/>
    <cellStyle name="_KT_TG_1_Book1_BC-QT-WB-dthao" xfId="716"/>
    <cellStyle name="_KT_TG_1_Book1_Book1" xfId="717"/>
    <cellStyle name="_KT_TG_1_Book1_Intimex-2007" xfId="718"/>
    <cellStyle name="_KT_TG_1_Book1_TH KE" xfId="719"/>
    <cellStyle name="_KT_TG_1_Book1_THU CHI TIEN" xfId="720"/>
    <cellStyle name="_KT_TG_1_Book1_TKE" xfId="721"/>
    <cellStyle name="_KT_TG_1_DTCDT MR.2N110.HOCMON.TDTOAN.CCUNG" xfId="722"/>
    <cellStyle name="_KT_TG_1_Giai Doan 3 Hong Ngu" xfId="723"/>
    <cellStyle name="_KT_TG_1_Intimex-2007" xfId="724"/>
    <cellStyle name="_KT_TG_1_Lora-tungchau" xfId="725"/>
    <cellStyle name="_KT_TG_1_PGIA-phieu tham tra Kho bac" xfId="726"/>
    <cellStyle name="_KT_TG_1_PT02-02" xfId="727"/>
    <cellStyle name="_KT_TG_1_PT02-02_Book1" xfId="728"/>
    <cellStyle name="_KT_TG_1_PT02-03" xfId="729"/>
    <cellStyle name="_KT_TG_1_PT02-03_Book1" xfId="730"/>
    <cellStyle name="_KT_TG_1_Qt-HT3PQ1(CauKho)" xfId="731"/>
    <cellStyle name="_KT_TG_1_TH KE" xfId="732"/>
    <cellStyle name="_KT_TG_1_TH KE_Book1" xfId="733"/>
    <cellStyle name="_KT_TG_1_TH KE_MENU" xfId="734"/>
    <cellStyle name="_KT_TG_1_THU CHI TIEN" xfId="735"/>
    <cellStyle name="_KT_TG_1_TKE" xfId="736"/>
    <cellStyle name="_KT_TG_2" xfId="737"/>
    <cellStyle name="_KT_TG_2_BAO CAO KLCT PT2000" xfId="738"/>
    <cellStyle name="_KT_TG_2_BAO CAO PT2000" xfId="739"/>
    <cellStyle name="_KT_TG_2_BAO CAO PT2000_Book1" xfId="740"/>
    <cellStyle name="_KT_TG_2_Bao cao XDCB 2001 - T11 KH dieu chinh 20-11-THAI" xfId="741"/>
    <cellStyle name="_KT_TG_2_Book1" xfId="742"/>
    <cellStyle name="_KT_TG_2_Book1_1" xfId="743"/>
    <cellStyle name="_KT_TG_2_Book1_2" xfId="744"/>
    <cellStyle name="_KT_TG_2_Book1_3" xfId="745"/>
    <cellStyle name="_KT_TG_2_Book1_3_Book1" xfId="746"/>
    <cellStyle name="_KT_TG_2_Book1_3_MENU" xfId="747"/>
    <cellStyle name="_KT_TG_2_Book1_Book1" xfId="748"/>
    <cellStyle name="_KT_TG_2_Book1_Intimex-2007" xfId="749"/>
    <cellStyle name="_KT_TG_2_Book1_TH KE" xfId="750"/>
    <cellStyle name="_KT_TG_2_Book1_THU CHI TIEN" xfId="751"/>
    <cellStyle name="_KT_TG_2_Book1_TKE" xfId="752"/>
    <cellStyle name="_KT_TG_2_DTCDT MR.2N110.HOCMON.TDTOAN.CCUNG" xfId="753"/>
    <cellStyle name="_KT_TG_2_Giai Doan 3 Hong Ngu" xfId="754"/>
    <cellStyle name="_KT_TG_2_Intimex-2007" xfId="755"/>
    <cellStyle name="_KT_TG_2_Lora-tungchau" xfId="756"/>
    <cellStyle name="_KT_TG_2_PGIA-phieu tham tra Kho bac" xfId="757"/>
    <cellStyle name="_KT_TG_2_PT02-02" xfId="758"/>
    <cellStyle name="_KT_TG_2_PT02-02_Book1" xfId="759"/>
    <cellStyle name="_KT_TG_2_PT02-03" xfId="760"/>
    <cellStyle name="_KT_TG_2_PT02-03_Book1" xfId="761"/>
    <cellStyle name="_KT_TG_2_Qt-HT3PQ1(CauKho)" xfId="762"/>
    <cellStyle name="_KT_TG_2_TH KE" xfId="763"/>
    <cellStyle name="_KT_TG_2_TH KE_Book1" xfId="764"/>
    <cellStyle name="_KT_TG_2_TH KE_MENU" xfId="765"/>
    <cellStyle name="_KT_TG_2_THU CHI TIEN" xfId="766"/>
    <cellStyle name="_KT_TG_2_TKE" xfId="767"/>
    <cellStyle name="_KT_TG_3" xfId="768"/>
    <cellStyle name="_KT_TG_4" xfId="769"/>
    <cellStyle name="_KT_TG_4_Lora-tungchau" xfId="770"/>
    <cellStyle name="_KT_TG_4_Qt-HT3PQ1(CauKho)" xfId="771"/>
    <cellStyle name="_KUMPULAN PICA 2007" xfId="772"/>
    <cellStyle name="_KUMPULAN PICA 2007 2" xfId="773"/>
    <cellStyle name="_KUMPULAN PICA 2007 3" xfId="774"/>
    <cellStyle name="_KUMPULAN PICA 2007 4" xfId="775"/>
    <cellStyle name="_KUMPULAN PICA 2007 5" xfId="776"/>
    <cellStyle name="_KUMPULAN PICA 2007 6" xfId="777"/>
    <cellStyle name="_KUMPULAN PICA 2007 7" xfId="778"/>
    <cellStyle name="_KUMPULAN PICA 2007 8" xfId="779"/>
    <cellStyle name="_KUMPULAN PICA 2007_Book1" xfId="780"/>
    <cellStyle name="_KUMPULAN PICA 2007_LHD" xfId="781"/>
    <cellStyle name="_KUMPULAN PICA 2007_PL Oktober" xfId="782"/>
    <cellStyle name="_KUMPULAN PICA 2007_Reimburst HO" xfId="783"/>
    <cellStyle name="_KUMPULAN PICA 2007_Reimburst HO 2" xfId="784"/>
    <cellStyle name="_KUMPULAN PICA 2007_Reimburst HO 3" xfId="785"/>
    <cellStyle name="_KUMPULAN PICA 2007_Reimburst HO 4" xfId="786"/>
    <cellStyle name="_KUMPULAN PICA 2007_Reimburst HO 5" xfId="787"/>
    <cellStyle name="_KUMPULAN PICA 2007_Reimburst HO 6" xfId="788"/>
    <cellStyle name="_KUMPULAN PICA 2007_Reimburst HO 7" xfId="789"/>
    <cellStyle name="_KUMPULAN PICA 2007_Reimburst HO 8" xfId="790"/>
    <cellStyle name="_KUMPULAN PICA 2007_Reimburst HO_LHD" xfId="791"/>
    <cellStyle name="_lap  SerPo PNTK Des  08 (2)" xfId="792"/>
    <cellStyle name="_lap  SerPo PNTK Des  08 (2)_AP Logistic 2010 Konsolidasi (091110)" xfId="793"/>
    <cellStyle name="_lap  SerPo PNTK Des  08 (2)_AP Logistic 2010 Konsolidasi (091111) 1830" xfId="794"/>
    <cellStyle name="_lap  SerPo PNTK Des  08 (2)_AP Logistic 2010 Konsolidasi (091111) 2230" xfId="795"/>
    <cellStyle name="_lap  SerPo PNTK Des  08 (2)_AP Logistic 2010 Konsolidasi (091115) 1830" xfId="796"/>
    <cellStyle name="_lap  SerPo PNTK Des  08 (2)_AP Logistic 2010 Konsolidasi (091116) 1340" xfId="797"/>
    <cellStyle name="_lap  SerPo PNTK Des  08 (2)_AP Logistic 2010 Konsolidasi (091116) 1700" xfId="798"/>
    <cellStyle name="_lap  SerPo PNTK Des  08 (2)_LHD" xfId="799"/>
    <cellStyle name="_lap  SerPo PNTK Des  08 (2)_Performance Review 091112" xfId="800"/>
    <cellStyle name="_lap  SerPo PNTK Des  08 (3)" xfId="801"/>
    <cellStyle name="_lap  SerPo PNTK Des  08 (3)_AP Logistic 2010 Konsolidasi (091110)" xfId="802"/>
    <cellStyle name="_lap  SerPo PNTK Des  08 (3)_AP Logistic 2010 Konsolidasi (091111) 1830" xfId="803"/>
    <cellStyle name="_lap  SerPo PNTK Des  08 (3)_AP Logistic 2010 Konsolidasi (091111) 2230" xfId="804"/>
    <cellStyle name="_lap  SerPo PNTK Des  08 (3)_AP Logistic 2010 Konsolidasi (091115) 1830" xfId="805"/>
    <cellStyle name="_lap  SerPo PNTK Des  08 (3)_AP Logistic 2010 Konsolidasi (091116) 1340" xfId="806"/>
    <cellStyle name="_lap  SerPo PNTK Des  08 (3)_AP Logistic 2010 Konsolidasi (091116) 1700" xfId="807"/>
    <cellStyle name="_lap  SerPo PNTK Des  08 (3)_LHD" xfId="808"/>
    <cellStyle name="_lap  SerPo PNTK Des  08 (3)_Performance Review 091112" xfId="809"/>
    <cellStyle name="_lap  SerPo PNTK November  08" xfId="810"/>
    <cellStyle name="_lap  SerPo PNTK November  08_AP Logistic 2010 Konsolidasi (091110)" xfId="811"/>
    <cellStyle name="_lap  SerPo PNTK November  08_AP Logistic 2010 Konsolidasi (091111) 1830" xfId="812"/>
    <cellStyle name="_lap  SerPo PNTK November  08_AP Logistic 2010 Konsolidasi (091111) 2230" xfId="813"/>
    <cellStyle name="_lap  SerPo PNTK November  08_AP Logistic 2010 Konsolidasi (091115) 1830" xfId="814"/>
    <cellStyle name="_lap  SerPo PNTK November  08_AP Logistic 2010 Konsolidasi (091116) 1340" xfId="815"/>
    <cellStyle name="_lap  SerPo PNTK November  08_AP Logistic 2010 Konsolidasi (091116) 1700" xfId="816"/>
    <cellStyle name="_lap  SerPo PNTK November  08_LHD" xfId="817"/>
    <cellStyle name="_lap  SerPo PNTK November  08_Performance Review 091112" xfId="818"/>
    <cellStyle name="_Lap Stock Pool Denpasar - Feb  08" xfId="819"/>
    <cellStyle name="_Lap Stock Pool Denpasar - Feb  08_12 Laporan Stock Pool MKS Desember 2008 (2)" xfId="820"/>
    <cellStyle name="_Lap Stock Pool Denpasar - Feb  08_12 Laporan Stock Pool MKS Desember 2008 (2)_AP Logistic 2010 Konsolidasi (091110)" xfId="821"/>
    <cellStyle name="_Lap Stock Pool Denpasar - Feb  08_12 Laporan Stock Pool MKS Desember 2008 (2)_AP Logistic 2010 Konsolidasi (091111) 1830" xfId="822"/>
    <cellStyle name="_Lap Stock Pool Denpasar - Feb  08_12 Laporan Stock Pool MKS Desember 2008 (2)_AP Logistic 2010 Konsolidasi (091111) 2230" xfId="823"/>
    <cellStyle name="_Lap Stock Pool Denpasar - Feb  08_12 Laporan Stock Pool MKS Desember 2008 (2)_AP Logistic 2010 Konsolidasi (091115) 1830" xfId="824"/>
    <cellStyle name="_Lap Stock Pool Denpasar - Feb  08_12 Laporan Stock Pool MKS Desember 2008 (2)_AP Logistic 2010 Konsolidasi (091116) 1340" xfId="825"/>
    <cellStyle name="_Lap Stock Pool Denpasar - Feb  08_12 Laporan Stock Pool MKS Desember 2008 (2)_AP Logistic 2010 Konsolidasi (091116) 1700" xfId="826"/>
    <cellStyle name="_Lap Stock Pool Denpasar - Feb  08_12 Laporan Stock Pool MKS Desember 2008 (2)_LHD" xfId="827"/>
    <cellStyle name="_Lap Stock Pool Denpasar - Feb  08_12 Laporan Stock Pool MKS Desember 2008 (2)_Performance Review 091112" xfId="828"/>
    <cellStyle name="_Lap Stock Pool Denpasar - Feb  08_AP Logistic 2010 Konsolidasi (091110)" xfId="829"/>
    <cellStyle name="_Lap Stock Pool Denpasar - Feb  08_AP Logistic 2010 Konsolidasi (091111) 1830" xfId="830"/>
    <cellStyle name="_Lap Stock Pool Denpasar - Feb  08_AP Logistic 2010 Konsolidasi (091111) 2230" xfId="831"/>
    <cellStyle name="_Lap Stock Pool Denpasar - Feb  08_AP Logistic 2010 Konsolidasi (091115) 1830" xfId="832"/>
    <cellStyle name="_Lap Stock Pool Denpasar - Feb  08_AP Logistic 2010 Konsolidasi (091116) 1340" xfId="833"/>
    <cellStyle name="_Lap Stock Pool Denpasar - Feb  08_AP Logistic 2010 Konsolidasi (091116) 1700" xfId="834"/>
    <cellStyle name="_Lap Stock Pool Denpasar - Feb  08_LHD" xfId="835"/>
    <cellStyle name="_Lap Stock Pool Denpasar - Feb  08_Performance Review 091112" xfId="836"/>
    <cellStyle name="_Lap stok  Banjarmasin Des 08" xfId="837"/>
    <cellStyle name="_Lap stok  Banjarmasin Des 08 2" xfId="838"/>
    <cellStyle name="_Lap stok  Banjarmasin Des 08_AP Logistic 2010 Konsolidasi (091110)" xfId="839"/>
    <cellStyle name="_Lap stok  Banjarmasin Des 08_AP Logistic 2010 Konsolidasi (091111) 1830" xfId="840"/>
    <cellStyle name="_Lap stok  Banjarmasin Des 08_AP Logistic 2010 Konsolidasi (091111) 2230" xfId="841"/>
    <cellStyle name="_Lap stok  Banjarmasin Des 08_AP Logistic 2010 Konsolidasi (091115) 1830" xfId="842"/>
    <cellStyle name="_Lap stok  Banjarmasin Des 08_AP Logistic 2010 Konsolidasi (091116) 1340" xfId="843"/>
    <cellStyle name="_Lap stok  Banjarmasin Des 08_AP Logistic 2010 Konsolidasi (091116) 1700" xfId="844"/>
    <cellStyle name="_Lap stok  Banjarmasin Des 08_FINAL - Buku Saku3" xfId="845"/>
    <cellStyle name="_Lap stok  Banjarmasin Des 08_Laporan Harian Dispatcher_2010_Heavy Truck" xfId="846"/>
    <cellStyle name="_Lap stok  Banjarmasin Des 08_Laporan Harian Dispatcher_2010_Heavy Truck2" xfId="847"/>
    <cellStyle name="_Lap stok  Banjarmasin Des 08_Laporan Harian Dispatcher_2010_Light Truck" xfId="848"/>
    <cellStyle name="_Lap stok  Banjarmasin Des 08_Laporan Harian Dispatcher_2010_Light Truck_LHD" xfId="849"/>
    <cellStyle name="_Lap stok  Banjarmasin Des 08_Laporan Harian Dispatcher_2010-11_Heavy Truck" xfId="850"/>
    <cellStyle name="_Lap stok  Banjarmasin Des 08_Laporan Harian Dispatcher_2010-11_Light Truck" xfId="851"/>
    <cellStyle name="_Lap stok  Banjarmasin Des 08_Laporan Harian Dispatcher_2010-11_Light Truck_LHD" xfId="852"/>
    <cellStyle name="_Lap stok  Banjarmasin Des 08_LHD" xfId="853"/>
    <cellStyle name="_Lap stok  Banjarmasin Des 08_LHD_2010-12_Heavy Truck" xfId="854"/>
    <cellStyle name="_Lap stok  Banjarmasin Des 08_LHD_2010-12_Light Truck" xfId="855"/>
    <cellStyle name="_Lap stok  Banjarmasin Des 08_LHD_2010-12_Light Truck_LHD" xfId="856"/>
    <cellStyle name="_Lap stok  Banjarmasin Des 08_LHD_Heavy Truck 2011-01" xfId="857"/>
    <cellStyle name="_Lap stok  Banjarmasin Des 08_Performance Review 091112" xfId="858"/>
    <cellStyle name="_Lap stok  Banjarmasin Des 08_PL Oktober" xfId="859"/>
    <cellStyle name="_Lap stok  Pontianak Desember 08" xfId="860"/>
    <cellStyle name="_Lap stok  Pontianak Desember 08 2" xfId="861"/>
    <cellStyle name="_Lap stok  Pontianak Desember 08_AP Logistic 2010 Konsolidasi (091110)" xfId="862"/>
    <cellStyle name="_Lap stok  Pontianak Desember 08_AP Logistic 2010 Konsolidasi (091111) 1830" xfId="863"/>
    <cellStyle name="_Lap stok  Pontianak Desember 08_AP Logistic 2010 Konsolidasi (091111) 2230" xfId="864"/>
    <cellStyle name="_Lap stok  Pontianak Desember 08_AP Logistic 2010 Konsolidasi (091115) 1830" xfId="865"/>
    <cellStyle name="_Lap stok  Pontianak Desember 08_AP Logistic 2010 Konsolidasi (091116) 1340" xfId="866"/>
    <cellStyle name="_Lap stok  Pontianak Desember 08_AP Logistic 2010 Konsolidasi (091116) 1700" xfId="867"/>
    <cellStyle name="_Lap stok  Pontianak Desember 08_FINAL - Buku Saku3" xfId="868"/>
    <cellStyle name="_Lap stok  Pontianak Desember 08_Laporan Harian Dispatcher_2010_Heavy Truck" xfId="869"/>
    <cellStyle name="_Lap stok  Pontianak Desember 08_Laporan Harian Dispatcher_2010_Heavy Truck2" xfId="870"/>
    <cellStyle name="_Lap stok  Pontianak Desember 08_Laporan Harian Dispatcher_2010_Light Truck" xfId="871"/>
    <cellStyle name="_Lap stok  Pontianak Desember 08_Laporan Harian Dispatcher_2010_Light Truck_LHD" xfId="872"/>
    <cellStyle name="_Lap stok  Pontianak Desember 08_Laporan Harian Dispatcher_2010-11_Heavy Truck" xfId="873"/>
    <cellStyle name="_Lap stok  Pontianak Desember 08_Laporan Harian Dispatcher_2010-11_Light Truck" xfId="874"/>
    <cellStyle name="_Lap stok  Pontianak Desember 08_Laporan Harian Dispatcher_2010-11_Light Truck_LHD" xfId="875"/>
    <cellStyle name="_Lap stok  Pontianak Desember 08_LHD" xfId="876"/>
    <cellStyle name="_Lap stok  Pontianak Desember 08_LHD_2010-12_Heavy Truck" xfId="877"/>
    <cellStyle name="_Lap stok  Pontianak Desember 08_LHD_2010-12_Light Truck" xfId="878"/>
    <cellStyle name="_Lap stok  Pontianak Desember 08_LHD_2010-12_Light Truck_LHD" xfId="879"/>
    <cellStyle name="_Lap stok  Pontianak Desember 08_LHD_Heavy Truck 2011-01" xfId="880"/>
    <cellStyle name="_Lap stok  Pontianak Desember 08_Performance Review 091112" xfId="881"/>
    <cellStyle name="_Lap stok  Pontianak Desember 08_PL Oktober" xfId="882"/>
    <cellStyle name="_Lap stok Mks Des 08" xfId="883"/>
    <cellStyle name="_Lap stok Mks Des 08 2" xfId="884"/>
    <cellStyle name="_Lap stok Mks Des 08_AP Logistic 2010 Konsolidasi (091110)" xfId="885"/>
    <cellStyle name="_Lap stok Mks Des 08_AP Logistic 2010 Konsolidasi (091111) 1830" xfId="886"/>
    <cellStyle name="_Lap stok Mks Des 08_AP Logistic 2010 Konsolidasi (091111) 2230" xfId="887"/>
    <cellStyle name="_Lap stok Mks Des 08_AP Logistic 2010 Konsolidasi (091115) 1830" xfId="888"/>
    <cellStyle name="_Lap stok Mks Des 08_AP Logistic 2010 Konsolidasi (091116) 1340" xfId="889"/>
    <cellStyle name="_Lap stok Mks Des 08_AP Logistic 2010 Konsolidasi (091116) 1700" xfId="890"/>
    <cellStyle name="_Lap stok Mks Des 08_FINAL - Buku Saku3" xfId="891"/>
    <cellStyle name="_Lap stok Mks Des 08_Laporan Harian Dispatcher_2010_Heavy Truck" xfId="892"/>
    <cellStyle name="_Lap stok Mks Des 08_Laporan Harian Dispatcher_2010_Heavy Truck2" xfId="893"/>
    <cellStyle name="_Lap stok Mks Des 08_Laporan Harian Dispatcher_2010_Light Truck" xfId="894"/>
    <cellStyle name="_Lap stok Mks Des 08_Laporan Harian Dispatcher_2010_Light Truck_LHD" xfId="895"/>
    <cellStyle name="_Lap stok Mks Des 08_Laporan Harian Dispatcher_2010-11_Heavy Truck" xfId="896"/>
    <cellStyle name="_Lap stok Mks Des 08_Laporan Harian Dispatcher_2010-11_Light Truck" xfId="897"/>
    <cellStyle name="_Lap stok Mks Des 08_Laporan Harian Dispatcher_2010-11_Light Truck_LHD" xfId="898"/>
    <cellStyle name="_Lap stok Mks Des 08_LHD" xfId="899"/>
    <cellStyle name="_Lap stok Mks Des 08_LHD_2010-12_Heavy Truck" xfId="900"/>
    <cellStyle name="_Lap stok Mks Des 08_LHD_2010-12_Light Truck" xfId="901"/>
    <cellStyle name="_Lap stok Mks Des 08_LHD_2010-12_Light Truck_LHD" xfId="902"/>
    <cellStyle name="_Lap stok Mks Des 08_LHD_Heavy Truck 2011-01" xfId="903"/>
    <cellStyle name="_Lap stok Mks Des 08_Performance Review 091112" xfId="904"/>
    <cellStyle name="_Lap stok Mks Des 08_PL Oktober" xfId="905"/>
    <cellStyle name="_Laporan Stok Harian 18-Desember-2008" xfId="906"/>
    <cellStyle name="_Laporan Stok Harian 18-Desember-2008_AP Logistic 2010 Konsolidasi (091110)" xfId="907"/>
    <cellStyle name="_Laporan Stok Harian 18-Desember-2008_AP Logistic 2010 Konsolidasi (091111) 1830" xfId="908"/>
    <cellStyle name="_Laporan Stok Harian 18-Desember-2008_AP Logistic 2010 Konsolidasi (091111) 2230" xfId="909"/>
    <cellStyle name="_Laporan Stok Harian 18-Desember-2008_AP Logistic 2010 Konsolidasi (091115) 1830" xfId="910"/>
    <cellStyle name="_Laporan Stok Harian 18-Desember-2008_AP Logistic 2010 Konsolidasi (091116) 1340" xfId="911"/>
    <cellStyle name="_Laporan Stok Harian 18-Desember-2008_AP Logistic 2010 Konsolidasi (091116) 1700" xfId="912"/>
    <cellStyle name="_Laporan Stok Harian 18-Desember-2008_LHD" xfId="913"/>
    <cellStyle name="_Laporan Stok Harian 18-Desember-2008_Performance Review 091112" xfId="914"/>
    <cellStyle name="_Laporan Stok Harian 20-Desember-2008" xfId="915"/>
    <cellStyle name="_Laporan Stok Harian 20-Desember-2008_AP Logistic 2010 Konsolidasi (091110)" xfId="916"/>
    <cellStyle name="_Laporan Stok Harian 20-Desember-2008_AP Logistic 2010 Konsolidasi (091111) 1830" xfId="917"/>
    <cellStyle name="_Laporan Stok Harian 20-Desember-2008_AP Logistic 2010 Konsolidasi (091111) 2230" xfId="918"/>
    <cellStyle name="_Laporan Stok Harian 20-Desember-2008_AP Logistic 2010 Konsolidasi (091115) 1830" xfId="919"/>
    <cellStyle name="_Laporan Stok Harian 20-Desember-2008_AP Logistic 2010 Konsolidasi (091116) 1340" xfId="920"/>
    <cellStyle name="_Laporan Stok Harian 20-Desember-2008_AP Logistic 2010 Konsolidasi (091116) 1700" xfId="921"/>
    <cellStyle name="_Laporan Stok Harian 20-Desember-2008_LHD" xfId="922"/>
    <cellStyle name="_Laporan Stok Harian 20-Desember-2008_Performance Review 091112" xfId="923"/>
    <cellStyle name="_Laporan Stok Harian 24-Desember-2008" xfId="924"/>
    <cellStyle name="_Laporan Stok Harian 24-Desember-2008_AP Logistic 2010 Konsolidasi (091110)" xfId="925"/>
    <cellStyle name="_Laporan Stok Harian 24-Desember-2008_AP Logistic 2010 Konsolidasi (091111) 1830" xfId="926"/>
    <cellStyle name="_Laporan Stok Harian 24-Desember-2008_AP Logistic 2010 Konsolidasi (091111) 2230" xfId="927"/>
    <cellStyle name="_Laporan Stok Harian 24-Desember-2008_AP Logistic 2010 Konsolidasi (091115) 1830" xfId="928"/>
    <cellStyle name="_Laporan Stok Harian 24-Desember-2008_AP Logistic 2010 Konsolidasi (091116) 1340" xfId="929"/>
    <cellStyle name="_Laporan Stok Harian 24-Desember-2008_AP Logistic 2010 Konsolidasi (091116) 1700" xfId="930"/>
    <cellStyle name="_Laporan Stok Harian 24-Desember-2008_LHD" xfId="931"/>
    <cellStyle name="_Laporan Stok Harian 24-Desember-2008_Performance Review 091112" xfId="932"/>
    <cellStyle name="_Laporan Stok Harian 26-Desember-2008" xfId="933"/>
    <cellStyle name="_Laporan Stok Harian 26-Desember-2008_AP Logistic 2010 Konsolidasi (091110)" xfId="934"/>
    <cellStyle name="_Laporan Stok Harian 26-Desember-2008_AP Logistic 2010 Konsolidasi (091111) 1830" xfId="935"/>
    <cellStyle name="_Laporan Stok Harian 26-Desember-2008_AP Logistic 2010 Konsolidasi (091111) 2230" xfId="936"/>
    <cellStyle name="_Laporan Stok Harian 26-Desember-2008_AP Logistic 2010 Konsolidasi (091115) 1830" xfId="937"/>
    <cellStyle name="_Laporan Stok Harian 26-Desember-2008_AP Logistic 2010 Konsolidasi (091116) 1340" xfId="938"/>
    <cellStyle name="_Laporan Stok Harian 26-Desember-2008_AP Logistic 2010 Konsolidasi (091116) 1700" xfId="939"/>
    <cellStyle name="_Laporan Stok Harian 26-Desember-2008_LHD" xfId="940"/>
    <cellStyle name="_Laporan Stok Harian 26-Desember-2008_Performance Review 091112" xfId="941"/>
    <cellStyle name="_LHP - Agustus 2007" xfId="942"/>
    <cellStyle name="_LHP - Agustus 2007 (2)" xfId="943"/>
    <cellStyle name="_LHP - Agustus 2007 (2)_12 Laporan Stock Pool MKS Desember 2008 (2)" xfId="944"/>
    <cellStyle name="_LHP - Agustus 2007 (2)_12 Laporan Stock Pool MKS Desember 2008 (2)_AP Logistic 2010 Konsolidasi (091110)" xfId="945"/>
    <cellStyle name="_LHP - Agustus 2007 (2)_12 Laporan Stock Pool MKS Desember 2008 (2)_AP Logistic 2010 Konsolidasi (091111) 1830" xfId="946"/>
    <cellStyle name="_LHP - Agustus 2007 (2)_12 Laporan Stock Pool MKS Desember 2008 (2)_AP Logistic 2010 Konsolidasi (091111) 2230" xfId="947"/>
    <cellStyle name="_LHP - Agustus 2007 (2)_12 Laporan Stock Pool MKS Desember 2008 (2)_AP Logistic 2010 Konsolidasi (091115) 1830" xfId="948"/>
    <cellStyle name="_LHP - Agustus 2007 (2)_12 Laporan Stock Pool MKS Desember 2008 (2)_AP Logistic 2010 Konsolidasi (091116) 1340" xfId="949"/>
    <cellStyle name="_LHP - Agustus 2007 (2)_12 Laporan Stock Pool MKS Desember 2008 (2)_AP Logistic 2010 Konsolidasi (091116) 1700" xfId="950"/>
    <cellStyle name="_LHP - Agustus 2007 (2)_12 Laporan Stock Pool MKS Desember 2008 (2)_LHD" xfId="951"/>
    <cellStyle name="_LHP - Agustus 2007 (2)_12 Laporan Stock Pool MKS Desember 2008 (2)_Performance Review 091112" xfId="952"/>
    <cellStyle name="_LHP - Agustus 2007 (2)_12 Laporan Stock Pool MKS Desember 2008 (2)_Performance Review 091112 2" xfId="953"/>
    <cellStyle name="_LHP - Agustus 2007 (2)_AP Logistic 2010 Konsolidasi (091110)" xfId="954"/>
    <cellStyle name="_LHP - Agustus 2007 (2)_AP Logistic 2010 Konsolidasi (091111) 1830" xfId="955"/>
    <cellStyle name="_LHP - Agustus 2007 (2)_AP Logistic 2010 Konsolidasi (091111) 2230" xfId="956"/>
    <cellStyle name="_LHP - Agustus 2007 (2)_AP Logistic 2010 Konsolidasi (091115) 1830" xfId="957"/>
    <cellStyle name="_LHP - Agustus 2007 (2)_AP Logistic 2010 Konsolidasi (091116) 1340" xfId="958"/>
    <cellStyle name="_LHP - Agustus 2007 (2)_AP Logistic 2010 Konsolidasi (091116) 1700" xfId="959"/>
    <cellStyle name="_LHP - Agustus 2007 (2)_LAP. STOCK MEI  2010" xfId="960"/>
    <cellStyle name="_LHP - Agustus 2007 (2)_LHD" xfId="961"/>
    <cellStyle name="_LHP - Agustus 2007 (2)_LS Alvin" xfId="962"/>
    <cellStyle name="_LHP - Agustus 2007 (2)_Performance Review 091112" xfId="963"/>
    <cellStyle name="_LHP - Agustus 2007 (3)" xfId="964"/>
    <cellStyle name="_LHP - Agustus 2007 (3)_12 Laporan Stock Pool MKS Desember 2008 (2)" xfId="965"/>
    <cellStyle name="_LHP - Agustus 2007 (3)_12 Laporan Stock Pool MKS Desember 2008 (2)_AP Logistic 2010 Konsolidasi (091110)" xfId="966"/>
    <cellStyle name="_LHP - Agustus 2007 (3)_12 Laporan Stock Pool MKS Desember 2008 (2)_AP Logistic 2010 Konsolidasi (091111) 1830" xfId="967"/>
    <cellStyle name="_LHP - Agustus 2007 (3)_12 Laporan Stock Pool MKS Desember 2008 (2)_AP Logistic 2010 Konsolidasi (091111) 2230" xfId="968"/>
    <cellStyle name="_LHP - Agustus 2007 (3)_12 Laporan Stock Pool MKS Desember 2008 (2)_AP Logistic 2010 Konsolidasi (091115) 1830" xfId="969"/>
    <cellStyle name="_LHP - Agustus 2007 (3)_12 Laporan Stock Pool MKS Desember 2008 (2)_AP Logistic 2010 Konsolidasi (091116) 1340" xfId="970"/>
    <cellStyle name="_LHP - Agustus 2007 (3)_12 Laporan Stock Pool MKS Desember 2008 (2)_AP Logistic 2010 Konsolidasi (091116) 1700" xfId="971"/>
    <cellStyle name="_LHP - Agustus 2007 (3)_12 Laporan Stock Pool MKS Desember 2008 (2)_LHD" xfId="972"/>
    <cellStyle name="_LHP - Agustus 2007 (3)_12 Laporan Stock Pool MKS Desember 2008 (2)_Performance Review 091112" xfId="973"/>
    <cellStyle name="_LHP - Agustus 2007 (3)_AP Logistic 2010 Konsolidasi (091110)" xfId="974"/>
    <cellStyle name="_LHP - Agustus 2007 (3)_AP Logistic 2010 Konsolidasi (091111) 1830" xfId="975"/>
    <cellStyle name="_LHP - Agustus 2007 (3)_AP Logistic 2010 Konsolidasi (091111) 2230" xfId="976"/>
    <cellStyle name="_LHP - Agustus 2007 (3)_AP Logistic 2010 Konsolidasi (091115) 1830" xfId="977"/>
    <cellStyle name="_LHP - Agustus 2007 (3)_AP Logistic 2010 Konsolidasi (091116) 1340" xfId="978"/>
    <cellStyle name="_LHP - Agustus 2007 (3)_AP Logistic 2010 Konsolidasi (091116) 1700" xfId="979"/>
    <cellStyle name="_LHP - Agustus 2007 (3)_LAP. STOCK MEI  2010" xfId="980"/>
    <cellStyle name="_LHP - Agustus 2007 (3)_LHD" xfId="981"/>
    <cellStyle name="_LHP - Agustus 2007 (3)_LS Alvin" xfId="982"/>
    <cellStyle name="_LHP - Agustus 2007 (3)_Performance Review 091112" xfId="983"/>
    <cellStyle name="_LHP - Agustus 2007 (4)" xfId="984"/>
    <cellStyle name="_LHP - Agustus 2007 (4)_12 Laporan Stock Pool MKS Desember 2008 (2)" xfId="985"/>
    <cellStyle name="_LHP - Agustus 2007 (4)_12 Laporan Stock Pool MKS Desember 2008 (2)_AP Logistic 2010 Konsolidasi (091110)" xfId="986"/>
    <cellStyle name="_LHP - Agustus 2007 (4)_12 Laporan Stock Pool MKS Desember 2008 (2)_AP Logistic 2010 Konsolidasi (091111) 1830" xfId="987"/>
    <cellStyle name="_LHP - Agustus 2007 (4)_12 Laporan Stock Pool MKS Desember 2008 (2)_AP Logistic 2010 Konsolidasi (091111) 2230" xfId="988"/>
    <cellStyle name="_LHP - Agustus 2007 (4)_12 Laporan Stock Pool MKS Desember 2008 (2)_AP Logistic 2010 Konsolidasi (091115) 1830" xfId="989"/>
    <cellStyle name="_LHP - Agustus 2007 (4)_12 Laporan Stock Pool MKS Desember 2008 (2)_AP Logistic 2010 Konsolidasi (091116) 1340" xfId="990"/>
    <cellStyle name="_LHP - Agustus 2007 (4)_12 Laporan Stock Pool MKS Desember 2008 (2)_AP Logistic 2010 Konsolidasi (091116) 1700" xfId="991"/>
    <cellStyle name="_LHP - Agustus 2007 (4)_12 Laporan Stock Pool MKS Desember 2008 (2)_LHD" xfId="992"/>
    <cellStyle name="_LHP - Agustus 2007 (4)_12 Laporan Stock Pool MKS Desember 2008 (2)_Performance Review 091112" xfId="993"/>
    <cellStyle name="_LHP - Agustus 2007 (4)_AP Logistic 2010 Konsolidasi (091110)" xfId="994"/>
    <cellStyle name="_LHP - Agustus 2007 (4)_AP Logistic 2010 Konsolidasi (091111) 1830" xfId="995"/>
    <cellStyle name="_LHP - Agustus 2007 (4)_AP Logistic 2010 Konsolidasi (091111) 2230" xfId="996"/>
    <cellStyle name="_LHP - Agustus 2007 (4)_AP Logistic 2010 Konsolidasi (091115) 1830" xfId="997"/>
    <cellStyle name="_LHP - Agustus 2007 (4)_AP Logistic 2010 Konsolidasi (091116) 1340" xfId="998"/>
    <cellStyle name="_LHP - Agustus 2007 (4)_AP Logistic 2010 Konsolidasi (091116) 1700" xfId="999"/>
    <cellStyle name="_LHP - Agustus 2007 (4)_LAP. STOCK MEI  2010" xfId="1000"/>
    <cellStyle name="_LHP - Agustus 2007 (4)_LHD" xfId="1001"/>
    <cellStyle name="_LHP - Agustus 2007 (4)_LS Alvin" xfId="1002"/>
    <cellStyle name="_LHP - Agustus 2007 (4)_Performance Review 091112" xfId="1003"/>
    <cellStyle name="_LHP - Agustus 2007_12 Laporan Stock Pool MKS Desember 2008 (2)" xfId="1004"/>
    <cellStyle name="_LHP - Agustus 2007_12 Laporan Stock Pool MKS Desember 2008 (2)_AP Logistic 2010 Konsolidasi (091110)" xfId="1005"/>
    <cellStyle name="_LHP - Agustus 2007_12 Laporan Stock Pool MKS Desember 2008 (2)_AP Logistic 2010 Konsolidasi (091111) 1830" xfId="1006"/>
    <cellStyle name="_LHP - Agustus 2007_12 Laporan Stock Pool MKS Desember 2008 (2)_AP Logistic 2010 Konsolidasi (091111) 2230" xfId="1007"/>
    <cellStyle name="_LHP - Agustus 2007_12 Laporan Stock Pool MKS Desember 2008 (2)_AP Logistic 2010 Konsolidasi (091115) 1830" xfId="1008"/>
    <cellStyle name="_LHP - Agustus 2007_12 Laporan Stock Pool MKS Desember 2008 (2)_AP Logistic 2010 Konsolidasi (091116) 1340" xfId="1009"/>
    <cellStyle name="_LHP - Agustus 2007_12 Laporan Stock Pool MKS Desember 2008 (2)_AP Logistic 2010 Konsolidasi (091116) 1700" xfId="1010"/>
    <cellStyle name="_LHP - Agustus 2007_12 Laporan Stock Pool MKS Desember 2008 (2)_LHD" xfId="1011"/>
    <cellStyle name="_LHP - Agustus 2007_12 Laporan Stock Pool MKS Desember 2008 (2)_Performance Review 091112" xfId="1012"/>
    <cellStyle name="_LHP - Agustus 2007_AP Logistic 2010 Konsolidasi (091110)" xfId="1013"/>
    <cellStyle name="_LHP - Agustus 2007_AP Logistic 2010 Konsolidasi (091111) 1830" xfId="1014"/>
    <cellStyle name="_LHP - Agustus 2007_AP Logistic 2010 Konsolidasi (091111) 2230" xfId="1015"/>
    <cellStyle name="_LHP - Agustus 2007_AP Logistic 2010 Konsolidasi (091115) 1830" xfId="1016"/>
    <cellStyle name="_LHP - Agustus 2007_AP Logistic 2010 Konsolidasi (091116) 1340" xfId="1017"/>
    <cellStyle name="_LHP - Agustus 2007_AP Logistic 2010 Konsolidasi (091116) 1700" xfId="1018"/>
    <cellStyle name="_LHP - Agustus 2007_LAP. STOCK MEI  2010" xfId="1019"/>
    <cellStyle name="_LHP - Agustus 2007_LHD" xfId="1020"/>
    <cellStyle name="_LHP - Agustus 2007_LS Alvin" xfId="1021"/>
    <cellStyle name="_LHP - Agustus 2007_Performance Review 091112" xfId="1022"/>
    <cellStyle name="_LHP Des 2007 (2)" xfId="1023"/>
    <cellStyle name="_LHP Des 2007 (2) 2" xfId="1024"/>
    <cellStyle name="_LHP Des 2007 (2)_AP Logistic 2010 Konsolidasi (091110)" xfId="1025"/>
    <cellStyle name="_LHP Des 2007 (2)_AP Logistic 2010 Konsolidasi (091111) 1830" xfId="1026"/>
    <cellStyle name="_LHP Des 2007 (2)_AP Logistic 2010 Konsolidasi (091111) 2230" xfId="1027"/>
    <cellStyle name="_LHP Des 2007 (2)_AP Logistic 2010 Konsolidasi (091115) 1830" xfId="1028"/>
    <cellStyle name="_LHP Des 2007 (2)_AP Logistic 2010 Konsolidasi (091116) 1340" xfId="1029"/>
    <cellStyle name="_LHP Des 2007 (2)_AP Logistic 2010 Konsolidasi (091116) 1700" xfId="1030"/>
    <cellStyle name="_LHP Des 2007 (2)_FINAL - Buku Saku3" xfId="1031"/>
    <cellStyle name="_LHP Des 2007 (2)_Laporan Harian Dispatcher_2010_Heavy Truck" xfId="1032"/>
    <cellStyle name="_LHP Des 2007 (2)_Laporan Harian Dispatcher_2010_Heavy Truck2" xfId="1033"/>
    <cellStyle name="_LHP Des 2007 (2)_Laporan Harian Dispatcher_2010_Light Truck" xfId="1034"/>
    <cellStyle name="_LHP Des 2007 (2)_Laporan Harian Dispatcher_2010_Light Truck_LHD" xfId="1035"/>
    <cellStyle name="_LHP Des 2007 (2)_Laporan Harian Dispatcher_2010-11_Heavy Truck" xfId="1036"/>
    <cellStyle name="_LHP Des 2007 (2)_Laporan Harian Dispatcher_2010-11_Light Truck" xfId="1037"/>
    <cellStyle name="_LHP Des 2007 (2)_Laporan Harian Dispatcher_2010-11_Light Truck_LHD" xfId="1038"/>
    <cellStyle name="_LHP Des 2007 (2)_LHD" xfId="1039"/>
    <cellStyle name="_LHP Des 2007 (2)_LHD_2010-12_Heavy Truck" xfId="1040"/>
    <cellStyle name="_LHP Des 2007 (2)_LHD_2010-12_Light Truck" xfId="1041"/>
    <cellStyle name="_LHP Des 2007 (2)_LHD_2010-12_Light Truck_LHD" xfId="1042"/>
    <cellStyle name="_LHP Des 2007 (2)_LHD_Heavy Truck 2011-01" xfId="1043"/>
    <cellStyle name="_LHP Des 2007 (2)_Performance Review 091112" xfId="1044"/>
    <cellStyle name="_LHP Des 2007 (2)_PL Oktober" xfId="1045"/>
    <cellStyle name="_LHP NOV 2007 (new)" xfId="1046"/>
    <cellStyle name="_LHP NOV 2007 (new) 2" xfId="1047"/>
    <cellStyle name="_LHP NOV 2007 (new)_AP Logistic 2010 Konsolidasi (091110)" xfId="1048"/>
    <cellStyle name="_LHP NOV 2007 (new)_AP Logistic 2010 Konsolidasi (091111) 1830" xfId="1049"/>
    <cellStyle name="_LHP NOV 2007 (new)_AP Logistic 2010 Konsolidasi (091111) 2230" xfId="1050"/>
    <cellStyle name="_LHP NOV 2007 (new)_AP Logistic 2010 Konsolidasi (091115) 1830" xfId="1051"/>
    <cellStyle name="_LHP NOV 2007 (new)_AP Logistic 2010 Konsolidasi (091116) 1340" xfId="1052"/>
    <cellStyle name="_LHP NOV 2007 (new)_AP Logistic 2010 Konsolidasi (091116) 1700" xfId="1053"/>
    <cellStyle name="_LHP NOV 2007 (new)_FINAL - Buku Saku3" xfId="1054"/>
    <cellStyle name="_LHP NOV 2007 (new)_Laporan Harian Dispatcher_2010_Heavy Truck" xfId="1055"/>
    <cellStyle name="_LHP NOV 2007 (new)_Laporan Harian Dispatcher_2010_Heavy Truck2" xfId="1056"/>
    <cellStyle name="_LHP NOV 2007 (new)_Laporan Harian Dispatcher_2010_Light Truck" xfId="1057"/>
    <cellStyle name="_LHP NOV 2007 (new)_Laporan Harian Dispatcher_2010_Light Truck_LHD" xfId="1058"/>
    <cellStyle name="_LHP NOV 2007 (new)_Laporan Harian Dispatcher_2010-11_Heavy Truck" xfId="1059"/>
    <cellStyle name="_LHP NOV 2007 (new)_Laporan Harian Dispatcher_2010-11_Light Truck" xfId="1060"/>
    <cellStyle name="_LHP NOV 2007 (new)_Laporan Harian Dispatcher_2010-11_Light Truck_LHD" xfId="1061"/>
    <cellStyle name="_LHP NOV 2007 (new)_LHD" xfId="1062"/>
    <cellStyle name="_LHP NOV 2007 (new)_LHD_2010-12_Heavy Truck" xfId="1063"/>
    <cellStyle name="_LHP NOV 2007 (new)_LHD_2010-12_Light Truck" xfId="1064"/>
    <cellStyle name="_LHP NOV 2007 (new)_LHD_2010-12_Light Truck_LHD" xfId="1065"/>
    <cellStyle name="_LHP NOV 2007 (new)_LHD_Heavy Truck 2011-01" xfId="1066"/>
    <cellStyle name="_LHP NOV 2007 (new)_Performance Review 091112" xfId="1067"/>
    <cellStyle name="_LHP NOV 2007 (new)_PL Oktober" xfId="1068"/>
    <cellStyle name="_LHP OKT 2007 (new)" xfId="1069"/>
    <cellStyle name="_LHP OKT 2007 (new) 2" xfId="1070"/>
    <cellStyle name="_LHP OKT 2007 (new)_AP Logistic 2010 Konsolidasi (091110)" xfId="1071"/>
    <cellStyle name="_LHP OKT 2007 (new)_AP Logistic 2010 Konsolidasi (091111) 1830" xfId="1072"/>
    <cellStyle name="_LHP OKT 2007 (new)_AP Logistic 2010 Konsolidasi (091111) 2230" xfId="1073"/>
    <cellStyle name="_LHP OKT 2007 (new)_AP Logistic 2010 Konsolidasi (091115) 1830" xfId="1074"/>
    <cellStyle name="_LHP OKT 2007 (new)_AP Logistic 2010 Konsolidasi (091116) 1340" xfId="1075"/>
    <cellStyle name="_LHP OKT 2007 (new)_AP Logistic 2010 Konsolidasi (091116) 1700" xfId="1076"/>
    <cellStyle name="_LHP OKT 2007 (new)_FINAL - Buku Saku3" xfId="1077"/>
    <cellStyle name="_LHP OKT 2007 (new)_Laporan Harian Dispatcher_2010_Heavy Truck" xfId="1078"/>
    <cellStyle name="_LHP OKT 2007 (new)_Laporan Harian Dispatcher_2010_Heavy Truck2" xfId="1079"/>
    <cellStyle name="_LHP OKT 2007 (new)_Laporan Harian Dispatcher_2010_Light Truck" xfId="1080"/>
    <cellStyle name="_LHP OKT 2007 (new)_Laporan Harian Dispatcher_2010_Light Truck_LHD" xfId="1081"/>
    <cellStyle name="_LHP OKT 2007 (new)_Laporan Harian Dispatcher_2010-11_Heavy Truck" xfId="1082"/>
    <cellStyle name="_LHP OKT 2007 (new)_Laporan Harian Dispatcher_2010-11_Light Truck" xfId="1083"/>
    <cellStyle name="_LHP OKT 2007 (new)_Laporan Harian Dispatcher_2010-11_Light Truck_LHD" xfId="1084"/>
    <cellStyle name="_LHP OKT 2007 (new)_Laporan Harian Dispatcher_2010-11_Light Truck_LHD 2" xfId="1085"/>
    <cellStyle name="_LHP OKT 2007 (new)_LHD" xfId="1086"/>
    <cellStyle name="_LHP OKT 2007 (new)_LHD_2010-12_Heavy Truck" xfId="1087"/>
    <cellStyle name="_LHP OKT 2007 (new)_LHD_2010-12_Light Truck" xfId="1088"/>
    <cellStyle name="_LHP OKT 2007 (new)_LHD_2010-12_Light Truck_LHD" xfId="1089"/>
    <cellStyle name="_LHP OKT 2007 (new)_LHD_Heavy Truck 2011-01" xfId="1090"/>
    <cellStyle name="_LHP OKT 2007 (new)_Performance Review 091112" xfId="1091"/>
    <cellStyle name="_LHP OKT 2007 (new)_PL Oktober" xfId="1092"/>
    <cellStyle name="_LHP Unit Harian Feb.2008" xfId="1093"/>
    <cellStyle name="_LHP Unit Harian Feb.2008 2" xfId="1094"/>
    <cellStyle name="_LHP Unit Harian Feb.2008_AP Logistic 2010 Konsolidasi (091110)" xfId="1095"/>
    <cellStyle name="_LHP Unit Harian Feb.2008_AP Logistic 2010 Konsolidasi (091111) 1830" xfId="1096"/>
    <cellStyle name="_LHP Unit Harian Feb.2008_AP Logistic 2010 Konsolidasi (091111) 2230" xfId="1097"/>
    <cellStyle name="_LHP Unit Harian Feb.2008_AP Logistic 2010 Konsolidasi (091115) 1830" xfId="1098"/>
    <cellStyle name="_LHP Unit Harian Feb.2008_AP Logistic 2010 Konsolidasi (091116) 1340" xfId="1099"/>
    <cellStyle name="_LHP Unit Harian Feb.2008_AP Logistic 2010 Konsolidasi (091116) 1700" xfId="1100"/>
    <cellStyle name="_LHP Unit Harian Feb.2008_FINAL - Buku Saku3" xfId="1101"/>
    <cellStyle name="_LHP Unit Harian Feb.2008_Laporan Harian Dispatcher_2010_Heavy Truck" xfId="1102"/>
    <cellStyle name="_LHP Unit Harian Feb.2008_Laporan Harian Dispatcher_2010_Heavy Truck2" xfId="1103"/>
    <cellStyle name="_LHP Unit Harian Feb.2008_Laporan Harian Dispatcher_2010_Light Truck" xfId="1104"/>
    <cellStyle name="_LHP Unit Harian Feb.2008_Laporan Harian Dispatcher_2010_Light Truck_LHD" xfId="1105"/>
    <cellStyle name="_LHP Unit Harian Feb.2008_Laporan Harian Dispatcher_2010-11_Heavy Truck" xfId="1106"/>
    <cellStyle name="_LHP Unit Harian Feb.2008_Laporan Harian Dispatcher_2010-11_Light Truck" xfId="1107"/>
    <cellStyle name="_LHP Unit Harian Feb.2008_Laporan Harian Dispatcher_2010-11_Light Truck_LHD" xfId="1108"/>
    <cellStyle name="_LHP Unit Harian Feb.2008_LHD" xfId="1109"/>
    <cellStyle name="_LHP Unit Harian Feb.2008_LHD_2010-12_Heavy Truck" xfId="1110"/>
    <cellStyle name="_LHP Unit Harian Feb.2008_LHD_2010-12_Light Truck" xfId="1111"/>
    <cellStyle name="_LHP Unit Harian Feb.2008_LHD_2010-12_Light Truck_LHD" xfId="1112"/>
    <cellStyle name="_LHP Unit Harian Feb.2008_LHD_Heavy Truck 2011-01" xfId="1113"/>
    <cellStyle name="_LHP Unit Harian Feb.2008_Performance Review 091112" xfId="1114"/>
    <cellStyle name="_LHP Unit Harian Feb.2008_PL Oktober" xfId="1115"/>
    <cellStyle name="_LHP-Jkt Des 08" xfId="1116"/>
    <cellStyle name="_LHP-Jkt Des 08 2" xfId="1117"/>
    <cellStyle name="_LHP-Jkt Des 08_AP Logistic 2010 Konsolidasi (091110)" xfId="1118"/>
    <cellStyle name="_LHP-Jkt Des 08_AP Logistic 2010 Konsolidasi (091111) 1830" xfId="1119"/>
    <cellStyle name="_LHP-Jkt Des 08_AP Logistic 2010 Konsolidasi (091111) 2230" xfId="1120"/>
    <cellStyle name="_LHP-Jkt Des 08_AP Logistic 2010 Konsolidasi (091115) 1830" xfId="1121"/>
    <cellStyle name="_LHP-Jkt Des 08_AP Logistic 2010 Konsolidasi (091116) 1340" xfId="1122"/>
    <cellStyle name="_LHP-Jkt Des 08_AP Logistic 2010 Konsolidasi (091116) 1700" xfId="1123"/>
    <cellStyle name="_LHP-Jkt Des 08_FINAL - Buku Saku3" xfId="1124"/>
    <cellStyle name="_LHP-Jkt Des 08_Laporan Harian Dispatcher_2010_Heavy Truck" xfId="1125"/>
    <cellStyle name="_LHP-Jkt Des 08_Laporan Harian Dispatcher_2010_Heavy Truck2" xfId="1126"/>
    <cellStyle name="_LHP-Jkt Des 08_Laporan Harian Dispatcher_2010_Light Truck" xfId="1127"/>
    <cellStyle name="_LHP-Jkt Des 08_Laporan Harian Dispatcher_2010_Light Truck_LHD" xfId="1128"/>
    <cellStyle name="_LHP-Jkt Des 08_Laporan Harian Dispatcher_2010-11_Heavy Truck" xfId="1129"/>
    <cellStyle name="_LHP-Jkt Des 08_Laporan Harian Dispatcher_2010-11_Light Truck" xfId="1130"/>
    <cellStyle name="_LHP-Jkt Des 08_Laporan Harian Dispatcher_2010-11_Light Truck_LHD" xfId="1131"/>
    <cellStyle name="_LHP-Jkt Des 08_LHD" xfId="1132"/>
    <cellStyle name="_LHP-Jkt Des 08_LHD_2010-12_Heavy Truck" xfId="1133"/>
    <cellStyle name="_LHP-Jkt Des 08_LHD_2010-12_Light Truck" xfId="1134"/>
    <cellStyle name="_LHP-Jkt Des 08_LHD_2010-12_Light Truck_LHD" xfId="1135"/>
    <cellStyle name="_LHP-Jkt Des 08_LHD_Heavy Truck 2011-01" xfId="1136"/>
    <cellStyle name="_LHP-Jkt Des 08_Performance Review 091112" xfId="1137"/>
    <cellStyle name="_LHP-Jkt Des 08_PL Oktober" xfId="1138"/>
    <cellStyle name="_LHP-Juli - 2007xls" xfId="1139"/>
    <cellStyle name="_LHP-Juli - 2007xls (2)" xfId="1140"/>
    <cellStyle name="_LHP-Juli - 2007xls (2)_12 Laporan Stock Pool MKS Desember 2008 (2)" xfId="1141"/>
    <cellStyle name="_LHP-Juli - 2007xls (2)_12 Laporan Stock Pool MKS Desember 2008 (2)_AP Logistic 2010 Konsolidasi (091110)" xfId="1142"/>
    <cellStyle name="_LHP-Juli - 2007xls (2)_12 Laporan Stock Pool MKS Desember 2008 (2)_AP Logistic 2010 Konsolidasi (091111) 1830" xfId="1143"/>
    <cellStyle name="_LHP-Juli - 2007xls (2)_12 Laporan Stock Pool MKS Desember 2008 (2)_AP Logistic 2010 Konsolidasi (091111) 2230" xfId="1144"/>
    <cellStyle name="_LHP-Juli - 2007xls (2)_12 Laporan Stock Pool MKS Desember 2008 (2)_AP Logistic 2010 Konsolidasi (091115) 1830" xfId="1145"/>
    <cellStyle name="_LHP-Juli - 2007xls (2)_12 Laporan Stock Pool MKS Desember 2008 (2)_AP Logistic 2010 Konsolidasi (091115) 1830 2" xfId="1146"/>
    <cellStyle name="_LHP-Juli - 2007xls (2)_12 Laporan Stock Pool MKS Desember 2008 (2)_AP Logistic 2010 Konsolidasi (091116) 1340" xfId="1147"/>
    <cellStyle name="_LHP-Juli - 2007xls (2)_12 Laporan Stock Pool MKS Desember 2008 (2)_AP Logistic 2010 Konsolidasi (091116) 1700" xfId="1148"/>
    <cellStyle name="_LHP-Juli - 2007xls (2)_12 Laporan Stock Pool MKS Desember 2008 (2)_LHD" xfId="1149"/>
    <cellStyle name="_LHP-Juli - 2007xls (2)_12 Laporan Stock Pool MKS Desember 2008 (2)_Performance Review 091112" xfId="1150"/>
    <cellStyle name="_LHP-Juli - 2007xls (2)_12 Laporan Stock Pool MKS Desember 2008 (2)_Performance Review 091112 2" xfId="1151"/>
    <cellStyle name="_LHP-Juli - 2007xls (2)_AP Logistic 2010 Konsolidasi (091110)" xfId="1152"/>
    <cellStyle name="_LHP-Juli - 2007xls (2)_AP Logistic 2010 Konsolidasi (091111) 1830" xfId="1153"/>
    <cellStyle name="_LHP-Juli - 2007xls (2)_AP Logistic 2010 Konsolidasi (091111) 2230" xfId="1154"/>
    <cellStyle name="_LHP-Juli - 2007xls (2)_AP Logistic 2010 Konsolidasi (091115) 1830" xfId="1155"/>
    <cellStyle name="_LHP-Juli - 2007xls (2)_AP Logistic 2010 Konsolidasi (091116) 1340" xfId="1156"/>
    <cellStyle name="_LHP-Juli - 2007xls (2)_AP Logistic 2010 Konsolidasi (091116) 1700" xfId="1157"/>
    <cellStyle name="_LHP-Juli - 2007xls (2)_LAP. STOCK MEI  2010" xfId="1158"/>
    <cellStyle name="_LHP-Juli - 2007xls (2)_LHD" xfId="1159"/>
    <cellStyle name="_LHP-Juli - 2007xls (2)_LS Alvin" xfId="1160"/>
    <cellStyle name="_LHP-Juli - 2007xls (2)_Performance Review 091112" xfId="1161"/>
    <cellStyle name="_LHP-Juli - 2007xls_12 Laporan Stock Pool MKS Desember 2008 (2)" xfId="1162"/>
    <cellStyle name="_LHP-Juli - 2007xls_12 Laporan Stock Pool MKS Desember 2008 (2)_AP Logistic 2010 Konsolidasi (091110)" xfId="1163"/>
    <cellStyle name="_LHP-Juli - 2007xls_12 Laporan Stock Pool MKS Desember 2008 (2)_AP Logistic 2010 Konsolidasi (091111) 1830" xfId="1164"/>
    <cellStyle name="_LHP-Juli - 2007xls_12 Laporan Stock Pool MKS Desember 2008 (2)_AP Logistic 2010 Konsolidasi (091111) 2230" xfId="1165"/>
    <cellStyle name="_LHP-Juli - 2007xls_12 Laporan Stock Pool MKS Desember 2008 (2)_AP Logistic 2010 Konsolidasi (091115) 1830" xfId="1166"/>
    <cellStyle name="_LHP-Juli - 2007xls_12 Laporan Stock Pool MKS Desember 2008 (2)_AP Logistic 2010 Konsolidasi (091116) 1340" xfId="1167"/>
    <cellStyle name="_LHP-Juli - 2007xls_12 Laporan Stock Pool MKS Desember 2008 (2)_AP Logistic 2010 Konsolidasi (091116) 1700" xfId="1168"/>
    <cellStyle name="_LHP-Juli - 2007xls_12 Laporan Stock Pool MKS Desember 2008 (2)_LHD" xfId="1169"/>
    <cellStyle name="_LHP-Juli - 2007xls_12 Laporan Stock Pool MKS Desember 2008 (2)_Performance Review 091112" xfId="1170"/>
    <cellStyle name="_LHP-Juli - 2007xls_AP Logistic 2010 Konsolidasi (091110)" xfId="1171"/>
    <cellStyle name="_LHP-Juli - 2007xls_AP Logistic 2010 Konsolidasi (091111) 1830" xfId="1172"/>
    <cellStyle name="_LHP-Juli - 2007xls_AP Logistic 2010 Konsolidasi (091111) 2230" xfId="1173"/>
    <cellStyle name="_LHP-Juli - 2007xls_AP Logistic 2010 Konsolidasi (091115) 1830" xfId="1174"/>
    <cellStyle name="_LHP-Juli - 2007xls_AP Logistic 2010 Konsolidasi (091116) 1340" xfId="1175"/>
    <cellStyle name="_LHP-Juli - 2007xls_AP Logistic 2010 Konsolidasi (091116) 1700" xfId="1176"/>
    <cellStyle name="_LHP-Juli - 2007xls_LAP. STOCK MEI  2010" xfId="1177"/>
    <cellStyle name="_LHP-Juli - 2007xls_LHD" xfId="1178"/>
    <cellStyle name="_LHP-Juli - 2007xls_LS Alvin" xfId="1179"/>
    <cellStyle name="_LHP-Juli - 2007xls_Performance Review 091112" xfId="1180"/>
    <cellStyle name="_Lora-tungchau" xfId="1181"/>
    <cellStyle name="_LSP Bali - Desember 2008" xfId="1182"/>
    <cellStyle name="_LSP Bali - Desember 2008 (2)" xfId="1183"/>
    <cellStyle name="_LSP Bali - Desember 2008 (2) 2" xfId="1184"/>
    <cellStyle name="_LSP Bali - Desember 2008 (2) 3" xfId="1185"/>
    <cellStyle name="_LSP Bali - Desember 2008 (2)_AP Logistic 2010 Konsolidasi (091110)" xfId="1186"/>
    <cellStyle name="_LSP Bali - Desember 2008 (2)_AP Logistic 2010 Konsolidasi (091111) 1830" xfId="1187"/>
    <cellStyle name="_LSP Bali - Desember 2008 (2)_AP Logistic 2010 Konsolidasi (091111) 2230" xfId="1188"/>
    <cellStyle name="_LSP Bali - Desember 2008 (2)_AP Logistic 2010 Konsolidasi (091115) 1830" xfId="1189"/>
    <cellStyle name="_LSP Bali - Desember 2008 (2)_AP Logistic 2010 Konsolidasi (091116) 1340" xfId="1190"/>
    <cellStyle name="_LSP Bali - Desember 2008 (2)_AP Logistic 2010 Konsolidasi (091116) 1700" xfId="1191"/>
    <cellStyle name="_LSP Bali - Desember 2008 (2)_FINAL - Buku Saku3" xfId="1192"/>
    <cellStyle name="_LSP Bali - Desember 2008 (2)_Laporan Harian Dispatcher_2010_Heavy Truck" xfId="1193"/>
    <cellStyle name="_LSP Bali - Desember 2008 (2)_Laporan Harian Dispatcher_2010_Heavy Truck2" xfId="1194"/>
    <cellStyle name="_LSP Bali - Desember 2008 (2)_Laporan Harian Dispatcher_2010_Light Truck" xfId="1195"/>
    <cellStyle name="_LSP Bali - Desember 2008 (2)_Laporan Harian Dispatcher_2010_Light Truck_LHD" xfId="1196"/>
    <cellStyle name="_LSP Bali - Desember 2008 (2)_Laporan Harian Dispatcher_2010-11_Heavy Truck" xfId="1197"/>
    <cellStyle name="_LSP Bali - Desember 2008 (2)_Laporan Harian Dispatcher_2010-11_Light Truck" xfId="1198"/>
    <cellStyle name="_LSP Bali - Desember 2008 (2)_Laporan Harian Dispatcher_2010-11_Light Truck_LHD" xfId="1199"/>
    <cellStyle name="_LSP Bali - Desember 2008 (2)_LHD" xfId="1200"/>
    <cellStyle name="_LSP Bali - Desember 2008 (2)_LHD_2010-12_Heavy Truck" xfId="1201"/>
    <cellStyle name="_LSP Bali - Desember 2008 (2)_LHD_2010-12_Light Truck" xfId="1202"/>
    <cellStyle name="_LSP Bali - Desember 2008 (2)_LHD_2010-12_Light Truck_LHD" xfId="1203"/>
    <cellStyle name="_LSP Bali - Desember 2008 (2)_LHD_Heavy Truck 2011-01" xfId="1204"/>
    <cellStyle name="_LSP Bali - Desember 2008 (2)_Performance Review 091112" xfId="1205"/>
    <cellStyle name="_LSP Bali - Desember 2008 (2)_PL Oktober" xfId="1206"/>
    <cellStyle name="_LSP Bali - Desember 2008 2" xfId="1207"/>
    <cellStyle name="_LSP Bali - Desember 2008_AP Logistic 2010 Konsolidasi (091110)" xfId="1208"/>
    <cellStyle name="_LSP Bali - Desember 2008_AP Logistic 2010 Konsolidasi (091111) 1830" xfId="1209"/>
    <cellStyle name="_LSP Bali - Desember 2008_AP Logistic 2010 Konsolidasi (091111) 2230" xfId="1210"/>
    <cellStyle name="_LSP Bali - Desember 2008_AP Logistic 2010 Konsolidasi (091115) 1830" xfId="1211"/>
    <cellStyle name="_LSP Bali - Desember 2008_AP Logistic 2010 Konsolidasi (091116) 1340" xfId="1212"/>
    <cellStyle name="_LSP Bali - Desember 2008_AP Logistic 2010 Konsolidasi (091116) 1700" xfId="1213"/>
    <cellStyle name="_LSP Bali - Desember 2008_FINAL - Buku Saku3" xfId="1214"/>
    <cellStyle name="_LSP Bali - Desember 2008_Laporan Harian Dispatcher_2010_Heavy Truck" xfId="1215"/>
    <cellStyle name="_LSP Bali - Desember 2008_Laporan Harian Dispatcher_2010_Heavy Truck2" xfId="1216"/>
    <cellStyle name="_LSP Bali - Desember 2008_Laporan Harian Dispatcher_2010_Light Truck" xfId="1217"/>
    <cellStyle name="_LSP Bali - Desember 2008_Laporan Harian Dispatcher_2010_Light Truck_LHD" xfId="1218"/>
    <cellStyle name="_LSP Bali - Desember 2008_Laporan Harian Dispatcher_2010-11_Heavy Truck" xfId="1219"/>
    <cellStyle name="_LSP Bali - Desember 2008_Laporan Harian Dispatcher_2010-11_Light Truck" xfId="1220"/>
    <cellStyle name="_LSP Bali - Desember 2008_Laporan Harian Dispatcher_2010-11_Light Truck_LHD" xfId="1221"/>
    <cellStyle name="_LSP Bali - Desember 2008_LHD" xfId="1222"/>
    <cellStyle name="_LSP Bali - Desember 2008_LHD_2010-12_Heavy Truck" xfId="1223"/>
    <cellStyle name="_LSP Bali - Desember 2008_LHD_2010-12_Light Truck" xfId="1224"/>
    <cellStyle name="_LSP Bali - Desember 2008_LHD_2010-12_Light Truck_LHD" xfId="1225"/>
    <cellStyle name="_LSP Bali - Desember 2008_LHD_Heavy Truck 2011-01" xfId="1226"/>
    <cellStyle name="_LSP Bali - Desember 2008_Performance Review 091112" xfId="1227"/>
    <cellStyle name="_LSP Bali - Desember 2008_PL Oktober" xfId="1228"/>
    <cellStyle name="_LSP Bali - Januari 2009" xfId="1229"/>
    <cellStyle name="_LSP Bali - Januari 2009 2" xfId="1230"/>
    <cellStyle name="_LSP Bali - Januari 2009_AP Logistic 2010 Konsolidasi (091110)" xfId="1231"/>
    <cellStyle name="_LSP Bali - Januari 2009_AP Logistic 2010 Konsolidasi (091111) 1830" xfId="1232"/>
    <cellStyle name="_LSP Bali - Januari 2009_AP Logistic 2010 Konsolidasi (091111) 2230" xfId="1233"/>
    <cellStyle name="_LSP Bali - Januari 2009_AP Logistic 2010 Konsolidasi (091115) 1830" xfId="1234"/>
    <cellStyle name="_LSP Bali - Januari 2009_AP Logistic 2010 Konsolidasi (091116) 1340" xfId="1235"/>
    <cellStyle name="_LSP Bali - Januari 2009_AP Logistic 2010 Konsolidasi (091116) 1700" xfId="1236"/>
    <cellStyle name="_LSP Bali - Januari 2009_FINAL - Buku Saku3" xfId="1237"/>
    <cellStyle name="_LSP Bali - Januari 2009_Laporan Harian Dispatcher_2010_Heavy Truck" xfId="1238"/>
    <cellStyle name="_LSP Bali - Januari 2009_Laporan Harian Dispatcher_2010_Heavy Truck2" xfId="1239"/>
    <cellStyle name="_LSP Bali - Januari 2009_Laporan Harian Dispatcher_2010_Light Truck" xfId="1240"/>
    <cellStyle name="_LSP Bali - Januari 2009_Laporan Harian Dispatcher_2010_Light Truck_LHD" xfId="1241"/>
    <cellStyle name="_LSP Bali - Januari 2009_Laporan Harian Dispatcher_2010-11_Heavy Truck" xfId="1242"/>
    <cellStyle name="_LSP Bali - Januari 2009_Laporan Harian Dispatcher_2010-11_Light Truck" xfId="1243"/>
    <cellStyle name="_LSP Bali - Januari 2009_Laporan Harian Dispatcher_2010-11_Light Truck_LHD" xfId="1244"/>
    <cellStyle name="_LSP Bali - Januari 2009_LHD" xfId="1245"/>
    <cellStyle name="_LSP Bali - Januari 2009_LHD_2010-12_Heavy Truck" xfId="1246"/>
    <cellStyle name="_LSP Bali - Januari 2009_LHD_2010-12_Light Truck" xfId="1247"/>
    <cellStyle name="_LSP Bali - Januari 2009_LHD_2010-12_Light Truck_LHD" xfId="1248"/>
    <cellStyle name="_LSP Bali - Januari 2009_LHD_Heavy Truck 2011-01" xfId="1249"/>
    <cellStyle name="_LSP Bali - Januari 2009_Performance Review 091112" xfId="1250"/>
    <cellStyle name="_LSP Bali - Januari 2009_PL Oktober" xfId="1251"/>
    <cellStyle name="_LSP Bali - November 2008 (2)" xfId="1252"/>
    <cellStyle name="_LSP Bali - November 2008 (2) 2" xfId="1253"/>
    <cellStyle name="_LSP Bali - November 2008 (2)_AP Logistic 2010 Konsolidasi (091110)" xfId="1254"/>
    <cellStyle name="_LSP Bali - November 2008 (2)_AP Logistic 2010 Konsolidasi (091111) 1830" xfId="1255"/>
    <cellStyle name="_LSP Bali - November 2008 (2)_AP Logistic 2010 Konsolidasi (091111) 2230" xfId="1256"/>
    <cellStyle name="_LSP Bali - November 2008 (2)_AP Logistic 2010 Konsolidasi (091115) 1830" xfId="1257"/>
    <cellStyle name="_LSP Bali - November 2008 (2)_AP Logistic 2010 Konsolidasi (091116) 1340" xfId="1258"/>
    <cellStyle name="_LSP Bali - November 2008 (2)_AP Logistic 2010 Konsolidasi (091116) 1700" xfId="1259"/>
    <cellStyle name="_LSP Bali - November 2008 (2)_FINAL - Buku Saku3" xfId="1260"/>
    <cellStyle name="_LSP Bali - November 2008 (2)_Laporan Harian Dispatcher_2010_Heavy Truck" xfId="1261"/>
    <cellStyle name="_LSP Bali - November 2008 (2)_Laporan Harian Dispatcher_2010_Heavy Truck2" xfId="1262"/>
    <cellStyle name="_LSP Bali - November 2008 (2)_Laporan Harian Dispatcher_2010_Light Truck" xfId="1263"/>
    <cellStyle name="_LSP Bali - November 2008 (2)_Laporan Harian Dispatcher_2010_Light Truck_LHD" xfId="1264"/>
    <cellStyle name="_LSP Bali - November 2008 (2)_Laporan Harian Dispatcher_2010-11_Heavy Truck" xfId="1265"/>
    <cellStyle name="_LSP Bali - November 2008 (2)_Laporan Harian Dispatcher_2010-11_Light Truck" xfId="1266"/>
    <cellStyle name="_LSP Bali - November 2008 (2)_Laporan Harian Dispatcher_2010-11_Light Truck_LHD" xfId="1267"/>
    <cellStyle name="_LSP Bali - November 2008 (2)_LHD" xfId="1268"/>
    <cellStyle name="_LSP Bali - November 2008 (2)_LHD_2010-12_Heavy Truck" xfId="1269"/>
    <cellStyle name="_LSP Bali - November 2008 (2)_LHD_2010-12_Light Truck" xfId="1270"/>
    <cellStyle name="_LSP Bali - November 2008 (2)_LHD_2010-12_Light Truck_LHD" xfId="1271"/>
    <cellStyle name="_LSP Bali - November 2008 (2)_LHD_Heavy Truck 2011-01" xfId="1272"/>
    <cellStyle name="_LSP Bali - November 2008 (2)_Performance Review 091112" xfId="1273"/>
    <cellStyle name="_LSP Bali - November 2008 (2)_PL Oktober" xfId="1274"/>
    <cellStyle name="_LSP Bali - November 2008 (5)" xfId="1275"/>
    <cellStyle name="_LSP Bali - November 2008 (5) 2" xfId="1276"/>
    <cellStyle name="_LSP Bali - November 2008 (5)_AP Logistic 2010 Konsolidasi (091110)" xfId="1277"/>
    <cellStyle name="_LSP Bali - November 2008 (5)_AP Logistic 2010 Konsolidasi (091111) 1830" xfId="1278"/>
    <cellStyle name="_LSP Bali - November 2008 (5)_AP Logistic 2010 Konsolidasi (091111) 2230" xfId="1279"/>
    <cellStyle name="_LSP Bali - November 2008 (5)_AP Logistic 2010 Konsolidasi (091115) 1830" xfId="1280"/>
    <cellStyle name="_LSP Bali - November 2008 (5)_AP Logistic 2010 Konsolidasi (091116) 1340" xfId="1281"/>
    <cellStyle name="_LSP Bali - November 2008 (5)_AP Logistic 2010 Konsolidasi (091116) 1700" xfId="1282"/>
    <cellStyle name="_LSP Bali - November 2008 (5)_FINAL - Buku Saku3" xfId="1283"/>
    <cellStyle name="_LSP Bali - November 2008 (5)_Laporan Harian Dispatcher_2010_Heavy Truck" xfId="1284"/>
    <cellStyle name="_LSP Bali - November 2008 (5)_Laporan Harian Dispatcher_2010_Heavy Truck2" xfId="1285"/>
    <cellStyle name="_LSP Bali - November 2008 (5)_Laporan Harian Dispatcher_2010_Light Truck" xfId="1286"/>
    <cellStyle name="_LSP Bali - November 2008 (5)_Laporan Harian Dispatcher_2010_Light Truck_LHD" xfId="1287"/>
    <cellStyle name="_LSP Bali - November 2008 (5)_Laporan Harian Dispatcher_2010-11_Heavy Truck" xfId="1288"/>
    <cellStyle name="_LSP Bali - November 2008 (5)_Laporan Harian Dispatcher_2010-11_Light Truck" xfId="1289"/>
    <cellStyle name="_LSP Bali - November 2008 (5)_Laporan Harian Dispatcher_2010-11_Light Truck_LHD" xfId="1290"/>
    <cellStyle name="_LSP Bali - November 2008 (5)_LHD" xfId="1291"/>
    <cellStyle name="_LSP Bali - November 2008 (5)_LHD_2010-12_Heavy Truck" xfId="1292"/>
    <cellStyle name="_LSP Bali - November 2008 (5)_LHD_2010-12_Light Truck" xfId="1293"/>
    <cellStyle name="_LSP Bali - November 2008 (5)_LHD_2010-12_Light Truck_LHD" xfId="1294"/>
    <cellStyle name="_LSP Bali - November 2008 (5)_LHD_Heavy Truck 2011-01" xfId="1295"/>
    <cellStyle name="_LSP Bali - November 2008 (5)_Performance Review 091112" xfId="1296"/>
    <cellStyle name="_LSP Bali - November 2008 (5)_PL Oktober" xfId="1297"/>
    <cellStyle name="_LSP Bali januari 09" xfId="1298"/>
    <cellStyle name="_LSP Bali januari 09 2" xfId="1299"/>
    <cellStyle name="_LSP Bali januari 09_AP Logistic 2010 Konsolidasi (091110)" xfId="1300"/>
    <cellStyle name="_LSP Bali januari 09_AP Logistic 2010 Konsolidasi (091111) 1830" xfId="1301"/>
    <cellStyle name="_LSP Bali januari 09_AP Logistic 2010 Konsolidasi (091111) 2230" xfId="1302"/>
    <cellStyle name="_LSP Bali januari 09_AP Logistic 2010 Konsolidasi (091115) 1830" xfId="1303"/>
    <cellStyle name="_LSP Bali januari 09_AP Logistic 2010 Konsolidasi (091116) 1340" xfId="1304"/>
    <cellStyle name="_LSP Bali januari 09_AP Logistic 2010 Konsolidasi (091116) 1700" xfId="1305"/>
    <cellStyle name="_LSP Bali januari 09_FINAL - Buku Saku3" xfId="1306"/>
    <cellStyle name="_LSP Bali januari 09_Laporan Harian Dispatcher_2010_Heavy Truck" xfId="1307"/>
    <cellStyle name="_LSP Bali januari 09_Laporan Harian Dispatcher_2010_Heavy Truck2" xfId="1308"/>
    <cellStyle name="_LSP Bali januari 09_Laporan Harian Dispatcher_2010_Light Truck" xfId="1309"/>
    <cellStyle name="_LSP Bali januari 09_Laporan Harian Dispatcher_2010_Light Truck_LHD" xfId="1310"/>
    <cellStyle name="_LSP Bali januari 09_Laporan Harian Dispatcher_2010-11_Heavy Truck" xfId="1311"/>
    <cellStyle name="_LSP Bali januari 09_Laporan Harian Dispatcher_2010-11_Light Truck" xfId="1312"/>
    <cellStyle name="_LSP Bali januari 09_Laporan Harian Dispatcher_2010-11_Light Truck_LHD" xfId="1313"/>
    <cellStyle name="_LSP Bali januari 09_LHD" xfId="1314"/>
    <cellStyle name="_LSP Bali januari 09_LHD_2010-12_Heavy Truck" xfId="1315"/>
    <cellStyle name="_LSP Bali januari 09_LHD_2010-12_Light Truck" xfId="1316"/>
    <cellStyle name="_LSP Bali januari 09_LHD_2010-12_Light Truck_LHD" xfId="1317"/>
    <cellStyle name="_LSP Bali januari 09_LHD_Heavy Truck 2011-01" xfId="1318"/>
    <cellStyle name="_LSP Bali januari 09_Performance Review 091112" xfId="1319"/>
    <cellStyle name="_LSP Bali januari 09_PL Oktober" xfId="1320"/>
    <cellStyle name="_Makassar 2007" xfId="1321"/>
    <cellStyle name="_Makassar 2007 2" xfId="1322"/>
    <cellStyle name="_Makassar 2007_AP Logistic 2010 Konsolidasi (091110)" xfId="1323"/>
    <cellStyle name="_Makassar 2007_AP Logistic 2010 Konsolidasi (091111) 1830" xfId="1324"/>
    <cellStyle name="_Makassar 2007_AP Logistic 2010 Konsolidasi (091111) 2230" xfId="1325"/>
    <cellStyle name="_Makassar 2007_AP Logistic 2010 Konsolidasi (091115) 1830" xfId="1326"/>
    <cellStyle name="_Makassar 2007_AP Logistic 2010 Konsolidasi (091116) 1340" xfId="1327"/>
    <cellStyle name="_Makassar 2007_AP Logistic 2010 Konsolidasi (091116) 1700" xfId="1328"/>
    <cellStyle name="_Makassar 2007_FINAL - Buku Saku3" xfId="1329"/>
    <cellStyle name="_Makassar 2007_Laporan Harian Dispatcher_2010_Heavy Truck" xfId="1330"/>
    <cellStyle name="_Makassar 2007_Laporan Harian Dispatcher_2010_Heavy Truck2" xfId="1331"/>
    <cellStyle name="_Makassar 2007_Laporan Harian Dispatcher_2010_Light Truck" xfId="1332"/>
    <cellStyle name="_Makassar 2007_Laporan Harian Dispatcher_2010_Light Truck_LHD" xfId="1333"/>
    <cellStyle name="_Makassar 2007_Laporan Harian Dispatcher_2010-11_Heavy Truck" xfId="1334"/>
    <cellStyle name="_Makassar 2007_Laporan Harian Dispatcher_2010-11_Light Truck" xfId="1335"/>
    <cellStyle name="_Makassar 2007_Laporan Harian Dispatcher_2010-11_Light Truck_LHD" xfId="1336"/>
    <cellStyle name="_Makassar 2007_LHD" xfId="1337"/>
    <cellStyle name="_Makassar 2007_LHD_2010-12_Heavy Truck" xfId="1338"/>
    <cellStyle name="_Makassar 2007_LHD_2010-12_Heavy Truck 2" xfId="1339"/>
    <cellStyle name="_Makassar 2007_LHD_2010-12_Heavy Truck 3" xfId="1340"/>
    <cellStyle name="_Makassar 2007_LHD_2010-12_Light Truck" xfId="1341"/>
    <cellStyle name="_Makassar 2007_LHD_2010-12_Light Truck_LHD" xfId="1342"/>
    <cellStyle name="_Makassar 2007_LHD_Heavy Truck 2011-01" xfId="1343"/>
    <cellStyle name="_Makassar 2007_Performance Review 091112" xfId="1344"/>
    <cellStyle name="_Makassar 2007_PL Oktober" xfId="1345"/>
    <cellStyle name="_Makassar Operation Performance Review Maret 2007" xfId="1346"/>
    <cellStyle name="_Makassar Operation Performance Review Maret 2007 2" xfId="1347"/>
    <cellStyle name="_Makassar Operation Performance Review Maret 2007_AP Logistic 2010 Konsolidasi (091110)" xfId="1348"/>
    <cellStyle name="_Makassar Operation Performance Review Maret 2007_AP Logistic 2010 Konsolidasi (091111) 1830" xfId="1349"/>
    <cellStyle name="_Makassar Operation Performance Review Maret 2007_AP Logistic 2010 Konsolidasi (091111) 2230" xfId="1350"/>
    <cellStyle name="_Makassar Operation Performance Review Maret 2007_AP Logistic 2010 Konsolidasi (091115) 1830" xfId="1351"/>
    <cellStyle name="_Makassar Operation Performance Review Maret 2007_AP Logistic 2010 Konsolidasi (091116) 1340" xfId="1352"/>
    <cellStyle name="_Makassar Operation Performance Review Maret 2007_AP Logistic 2010 Konsolidasi (091116) 1700" xfId="1353"/>
    <cellStyle name="_Makassar Operation Performance Review Maret 2007_FINAL - Buku Saku3" xfId="1354"/>
    <cellStyle name="_Makassar Operation Performance Review Maret 2007_Laporan Harian Dispatcher_2010_Heavy Truck" xfId="1355"/>
    <cellStyle name="_Makassar Operation Performance Review Maret 2007_Laporan Harian Dispatcher_2010_Heavy Truck2" xfId="1356"/>
    <cellStyle name="_Makassar Operation Performance Review Maret 2007_Laporan Harian Dispatcher_2010_Light Truck" xfId="1357"/>
    <cellStyle name="_Makassar Operation Performance Review Maret 2007_Laporan Harian Dispatcher_2010_Light Truck_LHD" xfId="1358"/>
    <cellStyle name="_Makassar Operation Performance Review Maret 2007_Laporan Harian Dispatcher_2010-11_Heavy Truck" xfId="1359"/>
    <cellStyle name="_Makassar Operation Performance Review Maret 2007_Laporan Harian Dispatcher_2010-11_Light Truck" xfId="1360"/>
    <cellStyle name="_Makassar Operation Performance Review Maret 2007_Laporan Harian Dispatcher_2010-11_Light Truck_LHD" xfId="1361"/>
    <cellStyle name="_Makassar Operation Performance Review Maret 2007_LHD" xfId="1362"/>
    <cellStyle name="_Makassar Operation Performance Review Maret 2007_LHD_2010-12_Heavy Truck" xfId="1363"/>
    <cellStyle name="_Makassar Operation Performance Review Maret 2007_LHD_2010-12_Light Truck" xfId="1364"/>
    <cellStyle name="_Makassar Operation Performance Review Maret 2007_LHD_2010-12_Light Truck_LHD" xfId="1365"/>
    <cellStyle name="_Makassar Operation Performance Review Maret 2007_LHD_Heavy Truck 2011-01" xfId="1366"/>
    <cellStyle name="_Makassar Operation Performance Review Maret 2007_Performance Review 091112" xfId="1367"/>
    <cellStyle name="_Makassar Operation Performance Review Maret 2007_PL Oktober" xfId="1368"/>
    <cellStyle name="_Mutasi unit nov 07" xfId="1369"/>
    <cellStyle name="_Mutasi unit nov 07_12 Laporan Stock Pool MKS Desember 2008 (2)" xfId="1370"/>
    <cellStyle name="_Mutasi unit nov 07_12 Laporan Stock Pool MKS Desember 2008 (2)_AP Logistic 2010 Konsolidasi (091110)" xfId="1371"/>
    <cellStyle name="_Mutasi unit nov 07_12 Laporan Stock Pool MKS Desember 2008 (2)_AP Logistic 2010 Konsolidasi (091111) 1830" xfId="1372"/>
    <cellStyle name="_Mutasi unit nov 07_12 Laporan Stock Pool MKS Desember 2008 (2)_AP Logistic 2010 Konsolidasi (091111) 2230" xfId="1373"/>
    <cellStyle name="_Mutasi unit nov 07_12 Laporan Stock Pool MKS Desember 2008 (2)_AP Logistic 2010 Konsolidasi (091115) 1830" xfId="1374"/>
    <cellStyle name="_Mutasi unit nov 07_12 Laporan Stock Pool MKS Desember 2008 (2)_AP Logistic 2010 Konsolidasi (091116) 1340" xfId="1375"/>
    <cellStyle name="_Mutasi unit nov 07_12 Laporan Stock Pool MKS Desember 2008 (2)_AP Logistic 2010 Konsolidasi (091116) 1700" xfId="1376"/>
    <cellStyle name="_Mutasi unit nov 07_12 Laporan Stock Pool MKS Desember 2008 (2)_LHD" xfId="1377"/>
    <cellStyle name="_Mutasi unit nov 07_12 Laporan Stock Pool MKS Desember 2008 (2)_Performance Review 091112" xfId="1378"/>
    <cellStyle name="_Mutasi unit nov 07_AP Logistic 2010 Konsolidasi (091110)" xfId="1379"/>
    <cellStyle name="_Mutasi unit nov 07_AP Logistic 2010 Konsolidasi (091111) 1830" xfId="1380"/>
    <cellStyle name="_Mutasi unit nov 07_AP Logistic 2010 Konsolidasi (091111) 2230" xfId="1381"/>
    <cellStyle name="_Mutasi unit nov 07_AP Logistic 2010 Konsolidasi (091115) 1830" xfId="1382"/>
    <cellStyle name="_Mutasi unit nov 07_AP Logistic 2010 Konsolidasi (091116) 1340" xfId="1383"/>
    <cellStyle name="_Mutasi unit nov 07_AP Logistic 2010 Konsolidasi (091116) 1700" xfId="1384"/>
    <cellStyle name="_Mutasi unit nov 07_LHD" xfId="1385"/>
    <cellStyle name="_Mutasi unit nov 07_Performance Review 091112" xfId="1386"/>
    <cellStyle name="_NEW" xfId="1387"/>
    <cellStyle name="_NEW PICA ruli" xfId="1388"/>
    <cellStyle name="_NEW PICA ruli 2" xfId="1389"/>
    <cellStyle name="_NEW PICA ruli 3" xfId="1390"/>
    <cellStyle name="_NEW PICA ruli 4" xfId="1391"/>
    <cellStyle name="_NEW PICA ruli 5" xfId="1392"/>
    <cellStyle name="_NEW PICA ruli 6" xfId="1393"/>
    <cellStyle name="_NEW PICA ruli 7" xfId="1394"/>
    <cellStyle name="_NEW PICA ruli 8" xfId="1395"/>
    <cellStyle name="_NEW PICA ruli_LHD" xfId="1396"/>
    <cellStyle name="_operation new april" xfId="1397"/>
    <cellStyle name="_operation new april 2" xfId="1398"/>
    <cellStyle name="_operation new april_AP Logistic 2010 Konsolidasi (091110)" xfId="1399"/>
    <cellStyle name="_operation new april_AP Logistic 2010 Konsolidasi (091111) 1830" xfId="1400"/>
    <cellStyle name="_operation new april_AP Logistic 2010 Konsolidasi (091111) 2230" xfId="1401"/>
    <cellStyle name="_operation new april_AP Logistic 2010 Konsolidasi (091115) 1830" xfId="1402"/>
    <cellStyle name="_operation new april_AP Logistic 2010 Konsolidasi (091116) 1340" xfId="1403"/>
    <cellStyle name="_operation new april_AP Logistic 2010 Konsolidasi (091116) 1700" xfId="1404"/>
    <cellStyle name="_operation new april_FINAL - Buku Saku3" xfId="1405"/>
    <cellStyle name="_operation new april_Laporan Harian Dispatcher_2010_Heavy Truck" xfId="1406"/>
    <cellStyle name="_operation new april_Laporan Harian Dispatcher_2010_Heavy Truck2" xfId="1407"/>
    <cellStyle name="_operation new april_Laporan Harian Dispatcher_2010_Light Truck" xfId="1408"/>
    <cellStyle name="_operation new april_Laporan Harian Dispatcher_2010_Light Truck_LHD" xfId="1409"/>
    <cellStyle name="_operation new april_Laporan Harian Dispatcher_2010-11_Heavy Truck" xfId="1410"/>
    <cellStyle name="_operation new april_Laporan Harian Dispatcher_2010-11_Light Truck" xfId="1411"/>
    <cellStyle name="_operation new april_Laporan Harian Dispatcher_2010-11_Light Truck_LHD" xfId="1412"/>
    <cellStyle name="_operation new april_LHD" xfId="1413"/>
    <cellStyle name="_operation new april_LHD_2010-12_Heavy Truck" xfId="1414"/>
    <cellStyle name="_operation new april_LHD_2010-12_Light Truck" xfId="1415"/>
    <cellStyle name="_operation new april_LHD_2010-12_Light Truck_LHD" xfId="1416"/>
    <cellStyle name="_operation new april_LHD_Heavy Truck 2011-01" xfId="1417"/>
    <cellStyle name="_operation new april_Performance Review 091112" xfId="1418"/>
    <cellStyle name="_operation new april_PL Oktober" xfId="1419"/>
    <cellStyle name="_Performance review UIO Maret 2007" xfId="1420"/>
    <cellStyle name="_Performance review UIO Maret 2007 2" xfId="1421"/>
    <cellStyle name="_Performance review UIO Maret 2007 3" xfId="1422"/>
    <cellStyle name="_Performance review UIO Maret 2007 4" xfId="1423"/>
    <cellStyle name="_Performance review UIO Maret 2007 5" xfId="1424"/>
    <cellStyle name="_Performance review UIO Maret 2007 6" xfId="1425"/>
    <cellStyle name="_Performance review UIO Maret 2007 7" xfId="1426"/>
    <cellStyle name="_Performance review UIO Maret 2007 8" xfId="1427"/>
    <cellStyle name="_Performance review UIO Maret 2007_Book1" xfId="1428"/>
    <cellStyle name="_Performance review UIO Maret 2007_LHD" xfId="1429"/>
    <cellStyle name="_Performance review UIO Maret 2007_PL Oktober" xfId="1430"/>
    <cellStyle name="_Performance review UIO Maret 2007_Reimburst HO" xfId="1431"/>
    <cellStyle name="_Performance review UIO Maret 2007_Reimburst HO 2" xfId="1432"/>
    <cellStyle name="_Performance review UIO Maret 2007_Reimburst HO 3" xfId="1433"/>
    <cellStyle name="_Performance review UIO Maret 2007_Reimburst HO 4" xfId="1434"/>
    <cellStyle name="_Performance review UIO Maret 2007_Reimburst HO 5" xfId="1435"/>
    <cellStyle name="_Performance review UIO Maret 2007_Reimburst HO 6" xfId="1436"/>
    <cellStyle name="_Performance review UIO Maret 2007_Reimburst HO 7" xfId="1437"/>
    <cellStyle name="_Performance review UIO Maret 2007_Reimburst HO 8" xfId="1438"/>
    <cellStyle name="_Performance review UIO Maret 2007_Reimburst HO_LHD" xfId="1439"/>
    <cellStyle name="_PERSONAL" xfId="1440"/>
    <cellStyle name="_PERSONAL_Book1" xfId="1441"/>
    <cellStyle name="_PERSONAL_Book1_Book1" xfId="1442"/>
    <cellStyle name="_PERSONAL_Book1_THU CHI TIEN" xfId="1443"/>
    <cellStyle name="_PERSONAL_HTQ.8 GD1" xfId="1444"/>
    <cellStyle name="_PERSONAL_TH KE" xfId="1445"/>
    <cellStyle name="_PERSONAL_THU CHI TIEN" xfId="1446"/>
    <cellStyle name="_PERSONAL_TKE" xfId="1447"/>
    <cellStyle name="_PERSONAL_Tong hop KHCB 2001" xfId="1448"/>
    <cellStyle name="_Pica final mei" xfId="1449"/>
    <cellStyle name="_Pica final mei 2" xfId="1450"/>
    <cellStyle name="_Pica final mei 3" xfId="1451"/>
    <cellStyle name="_Pica final mei 4" xfId="1452"/>
    <cellStyle name="_Pica final mei 5" xfId="1453"/>
    <cellStyle name="_Pica final mei 6" xfId="1454"/>
    <cellStyle name="_Pica final mei 7" xfId="1455"/>
    <cellStyle name="_Pica final mei 8" xfId="1456"/>
    <cellStyle name="_Pica final mei_LHD" xfId="1457"/>
    <cellStyle name="_PICA PERFORMANCE MEI 2007" xfId="1458"/>
    <cellStyle name="_PICA PERFORMANCE MEI 2007 2" xfId="1459"/>
    <cellStyle name="_PICA PERFORMANCE MEI 2007 3" xfId="1460"/>
    <cellStyle name="_PICA PERFORMANCE MEI 2007 4" xfId="1461"/>
    <cellStyle name="_PICA PERFORMANCE MEI 2007 5" xfId="1462"/>
    <cellStyle name="_PICA PERFORMANCE MEI 2007 6" xfId="1463"/>
    <cellStyle name="_PICA PERFORMANCE MEI 2007 7" xfId="1464"/>
    <cellStyle name="_PICA PERFORMANCE MEI 2007 8" xfId="1465"/>
    <cellStyle name="_PICA PERFORMANCE MEI 2007_LHD" xfId="1466"/>
    <cellStyle name="_Q1 - CC" xfId="1467"/>
    <cellStyle name="_Q1 - CC 2" xfId="1468"/>
    <cellStyle name="_Q1 - CC 3" xfId="1469"/>
    <cellStyle name="_Q1 - CC 4" xfId="1470"/>
    <cellStyle name="_Q1 - CC 5" xfId="1471"/>
    <cellStyle name="_Q1 - CC 6" xfId="1472"/>
    <cellStyle name="_Q1 - CC 7" xfId="1473"/>
    <cellStyle name="_Q1 - CC 8" xfId="1474"/>
    <cellStyle name="_Q1 - CC_Book1" xfId="1475"/>
    <cellStyle name="_Q1 - CC_LHD" xfId="1476"/>
    <cellStyle name="_Q1 - CC_PL Oktober" xfId="1477"/>
    <cellStyle name="_Q1 - CC_Reimburst HO" xfId="1478"/>
    <cellStyle name="_Q1 - CC_Reimburst HO 2" xfId="1479"/>
    <cellStyle name="_Q1 - CC_Reimburst HO 3" xfId="1480"/>
    <cellStyle name="_Q1 - CC_Reimburst HO 4" xfId="1481"/>
    <cellStyle name="_Q1 - CC_Reimburst HO 5" xfId="1482"/>
    <cellStyle name="_Q1 - CC_Reimburst HO 6" xfId="1483"/>
    <cellStyle name="_Q1 - CC_Reimburst HO 7" xfId="1484"/>
    <cellStyle name="_Q1 - CC_Reimburst HO 8" xfId="1485"/>
    <cellStyle name="_Q1 - CC_Reimburst HO_LHD" xfId="1486"/>
    <cellStyle name="_Qt-HT3PQ1(CauKho)" xfId="1487"/>
    <cellStyle name="_Reconcille UIO HO vs UIO Cabang Jan 07" xfId="1488"/>
    <cellStyle name="_Reconcille UIO HO vs UIO Cabang Jan 07 2" xfId="1489"/>
    <cellStyle name="_Reconcille UIO HO vs UIO Cabang Jan 07 3" xfId="1490"/>
    <cellStyle name="_Reconcille UIO HO vs UIO Cabang Jan 07 4" xfId="1491"/>
    <cellStyle name="_Reconcille UIO HO vs UIO Cabang Jan 07 5" xfId="1492"/>
    <cellStyle name="_Reconcille UIO HO vs UIO Cabang Jan 07 6" xfId="1493"/>
    <cellStyle name="_Reconcille UIO HO vs UIO Cabang Jan 07 7" xfId="1494"/>
    <cellStyle name="_Reconcille UIO HO vs UIO Cabang Jan 07 8" xfId="1495"/>
    <cellStyle name="_Reconcille UIO HO vs UIO Cabang Jan 07 9" xfId="1496"/>
    <cellStyle name="_Reconcille UIO HO vs UIO Cabang Jan 07_AP Logistic 2010 Konsolidasi (091110)" xfId="1497"/>
    <cellStyle name="_Reconcille UIO HO vs UIO Cabang Jan 07_AP Logistic 2010 Konsolidasi (091111) 1830" xfId="1498"/>
    <cellStyle name="_Reconcille UIO HO vs UIO Cabang Jan 07_AP Logistic 2010 Konsolidasi (091111) 2230" xfId="1499"/>
    <cellStyle name="_Reconcille UIO HO vs UIO Cabang Jan 07_AP Logistic 2010 Konsolidasi (091115) 1830" xfId="1500"/>
    <cellStyle name="_Reconcille UIO HO vs UIO Cabang Jan 07_AP Logistic 2010 Konsolidasi (091116) 1340" xfId="1501"/>
    <cellStyle name="_Reconcille UIO HO vs UIO Cabang Jan 07_AP Logistic 2010 Konsolidasi (091116) 1700" xfId="1502"/>
    <cellStyle name="_Reconcille UIO HO vs UIO Cabang Jan 07_Book1" xfId="1503"/>
    <cellStyle name="_Reconcille UIO HO vs UIO Cabang Jan 07_Book1_Laporan Harian Dispatcher_2010_Heavy Truck" xfId="1504"/>
    <cellStyle name="_Reconcille UIO HO vs UIO Cabang Jan 07_Book1_Laporan Harian Dispatcher_2010_Heavy Truck2" xfId="1505"/>
    <cellStyle name="_Reconcille UIO HO vs UIO Cabang Jan 07_Book1_Laporan Harian Dispatcher_2010_Light Truck" xfId="1506"/>
    <cellStyle name="_Reconcille UIO HO vs UIO Cabang Jan 07_Book1_Laporan Harian Dispatcher_2010_Light Truck_LHD" xfId="1507"/>
    <cellStyle name="_Reconcille UIO HO vs UIO Cabang Jan 07_Book1_Laporan Harian Dispatcher_2010-11_Heavy Truck" xfId="1508"/>
    <cellStyle name="_Reconcille UIO HO vs UIO Cabang Jan 07_Book1_Laporan Harian Dispatcher_2010-11_Light Truck" xfId="1509"/>
    <cellStyle name="_Reconcille UIO HO vs UIO Cabang Jan 07_Book1_Laporan Harian Dispatcher_2010-11_Light Truck_LHD" xfId="1510"/>
    <cellStyle name="_Reconcille UIO HO vs UIO Cabang Jan 07_Book1_LHD" xfId="1511"/>
    <cellStyle name="_Reconcille UIO HO vs UIO Cabang Jan 07_Book1_LHD_2010-12_Heavy Truck" xfId="1512"/>
    <cellStyle name="_Reconcille UIO HO vs UIO Cabang Jan 07_Book1_LHD_2010-12_Light Truck" xfId="1513"/>
    <cellStyle name="_Reconcille UIO HO vs UIO Cabang Jan 07_Book1_LHD_2010-12_Light Truck_LHD" xfId="1514"/>
    <cellStyle name="_Reconcille UIO HO vs UIO Cabang Jan 07_Book1_LHD_Heavy Truck 2011-01" xfId="1515"/>
    <cellStyle name="_Reconcille UIO HO vs UIO Cabang Jan 07_Book1_PL Oktober" xfId="1516"/>
    <cellStyle name="_Reconcille UIO HO vs UIO Cabang Jan 07_FINAL - Buku Saku3" xfId="1517"/>
    <cellStyle name="_Reconcille UIO HO vs UIO Cabang Jan 07_lap  SerPo PNTK Des  08 (2)" xfId="1518"/>
    <cellStyle name="_Reconcille UIO HO vs UIO Cabang Jan 07_lap  SerPo PNTK Des  08 (2)_LHD" xfId="1519"/>
    <cellStyle name="_Reconcille UIO HO vs UIO Cabang Jan 07_lap  SerPo PNTK Des  08 (3)" xfId="1520"/>
    <cellStyle name="_Reconcille UIO HO vs UIO Cabang Jan 07_lap  SerPo PNTK Des  08 (3)_LHD" xfId="1521"/>
    <cellStyle name="_Reconcille UIO HO vs UIO Cabang Jan 07_lap  SerPo PNTK November  08" xfId="1522"/>
    <cellStyle name="_Reconcille UIO HO vs UIO Cabang Jan 07_lap  SerPo PNTK November  08_LHD" xfId="1523"/>
    <cellStyle name="_Reconcille UIO HO vs UIO Cabang Jan 07_LHD" xfId="1524"/>
    <cellStyle name="_Reconcille UIO HO vs UIO Cabang Jan 07_Performance Review 091112" xfId="1525"/>
    <cellStyle name="_Recons Cab vs UIO HO Feb 07" xfId="1526"/>
    <cellStyle name="_Recons Cab vs UIO HO Feb 07 2" xfId="1527"/>
    <cellStyle name="_Recons Cab vs UIO HO Feb 07 3" xfId="1528"/>
    <cellStyle name="_Recons Cab vs UIO HO Feb 07 4" xfId="1529"/>
    <cellStyle name="_Recons Cab vs UIO HO Feb 07 5" xfId="1530"/>
    <cellStyle name="_Recons Cab vs UIO HO Feb 07 6" xfId="1531"/>
    <cellStyle name="_Recons Cab vs UIO HO Feb 07 7" xfId="1532"/>
    <cellStyle name="_Recons Cab vs UIO HO Feb 07 8" xfId="1533"/>
    <cellStyle name="_Recons Cab vs UIO HO Feb 07_LHD" xfId="1534"/>
    <cellStyle name="_Rekons" xfId="1535"/>
    <cellStyle name="_Rekons 2" xfId="1536"/>
    <cellStyle name="_Rekons_AP Logistic 2010 Konsolidasi (091110)" xfId="1537"/>
    <cellStyle name="_Rekons_AP Logistic 2010 Konsolidasi (091111) 1830" xfId="1538"/>
    <cellStyle name="_Rekons_AP Logistic 2010 Konsolidasi (091111) 2230" xfId="1539"/>
    <cellStyle name="_Rekons_AP Logistic 2010 Konsolidasi (091115) 1830" xfId="1540"/>
    <cellStyle name="_Rekons_AP Logistic 2010 Konsolidasi (091116) 1340" xfId="1541"/>
    <cellStyle name="_Rekons_AP Logistic 2010 Konsolidasi (091116) 1700" xfId="1542"/>
    <cellStyle name="_Rekons_FINAL - Buku Saku3" xfId="1543"/>
    <cellStyle name="_Rekons_Laporan Harian Dispatcher_2010_Heavy Truck" xfId="1544"/>
    <cellStyle name="_Rekons_Laporan Harian Dispatcher_2010_Heavy Truck2" xfId="1545"/>
    <cellStyle name="_Rekons_Laporan Harian Dispatcher_2010_Light Truck" xfId="1546"/>
    <cellStyle name="_Rekons_Laporan Harian Dispatcher_2010_Light Truck_LHD" xfId="1547"/>
    <cellStyle name="_Rekons_Laporan Harian Dispatcher_2010-11_Heavy Truck" xfId="1548"/>
    <cellStyle name="_Rekons_Laporan Harian Dispatcher_2010-11_Light Truck" xfId="1549"/>
    <cellStyle name="_Rekons_Laporan Harian Dispatcher_2010-11_Light Truck_LHD" xfId="1550"/>
    <cellStyle name="_Rekons_LHD" xfId="1551"/>
    <cellStyle name="_Rekons_LHD_2010-12_Heavy Truck" xfId="1552"/>
    <cellStyle name="_Rekons_LHD_2010-12_Light Truck" xfId="1553"/>
    <cellStyle name="_Rekons_LHD_2010-12_Light Truck_LHD" xfId="1554"/>
    <cellStyle name="_Rekons_LHD_Heavy Truck 2011-01" xfId="1555"/>
    <cellStyle name="_Rekons_Performance Review 091112" xfId="1556"/>
    <cellStyle name="_Rekons_PL Oktober" xfId="1557"/>
    <cellStyle name="_Report Disposal" xfId="1558"/>
    <cellStyle name="_Report Disposal_AP 2009 Trip-Basis Moderate (Update Ferdi 1 November 2008)" xfId="1559"/>
    <cellStyle name="_Report Disposal_AP 2009 Trip-Basis Moderate (Update Ferdi 15 Oktober 2008)" xfId="1560"/>
    <cellStyle name="_Report Disposal_AP 2009 Trip-Basis Moderate (Update Ferdi 15 Oktober 2008)_AP Logistic 2010 Konsolidasi (091110)" xfId="1561"/>
    <cellStyle name="_Report Disposal_AP 2009 Trip-Basis Moderate (Update Ferdi 15 Oktober 2008)_AP Logistic 2010 Konsolidasi (091111) 1830" xfId="1562"/>
    <cellStyle name="_Report Disposal_AP 2009 Trip-Basis Moderate (Update Ferdi 15 Oktober 2008)_AP Logistic 2010 Konsolidasi (091111) 2230" xfId="1563"/>
    <cellStyle name="_Report Disposal_AP 2009 Trip-Basis Moderate (Update Ferdi 15 Oktober 2008)_AP Logistic 2010 Konsolidasi (091115) 1830" xfId="1564"/>
    <cellStyle name="_Report Disposal_AP 2009 Trip-Basis Moderate (Update Ferdi 15 Oktober 2008)_AP Logistic 2010 Konsolidasi (091116) 1340" xfId="1565"/>
    <cellStyle name="_Report Disposal_AP 2009 Trip-Basis Moderate (Update Ferdi 15 Oktober 2008)_AP Logistic 2010 Konsolidasi (091116) 1700" xfId="1566"/>
    <cellStyle name="_Report Disposal_AP 2009 Trip-Basis Moderate (Update Ferdi 15 Oktober 2008)_Performance Review 091112" xfId="1567"/>
    <cellStyle name="_Report Disposal_AP Logistic 2010 Konsolidasi (091110)" xfId="1568"/>
    <cellStyle name="_Report Disposal_AP Logistic 2010 Konsolidasi (091111) 1830" xfId="1569"/>
    <cellStyle name="_Report Disposal_AP Logistic 2010 Konsolidasi (091111) 2230" xfId="1570"/>
    <cellStyle name="_Report Disposal_AP Logistic 2010 Konsolidasi (091115) 1830" xfId="1571"/>
    <cellStyle name="_Report Disposal_AP Logistic 2010 Konsolidasi (091116) 1340" xfId="1572"/>
    <cellStyle name="_Report Disposal_AP Logistic 2010 Konsolidasi (091116) 1700" xfId="1573"/>
    <cellStyle name="_Report Disposal_Database Depreciation" xfId="1574"/>
    <cellStyle name="_Report Disposal_Performance Review 091112" xfId="1575"/>
    <cellStyle name="_SLS--bdg- Jan'07 (Comment)" xfId="1576"/>
    <cellStyle name="_SLS--bdg- Jan'07 (Comment) 2" xfId="1577"/>
    <cellStyle name="_SLS--bdg- Jan'07 (Comment) 3" xfId="1578"/>
    <cellStyle name="_SLS--bdg- Jan'07 (Comment) 4" xfId="1579"/>
    <cellStyle name="_SLS--bdg- Jan'07 (Comment) 5" xfId="1580"/>
    <cellStyle name="_SLS--bdg- Jan'07 (Comment) 6" xfId="1581"/>
    <cellStyle name="_SLS--bdg- Jan'07 (Comment) 7" xfId="1582"/>
    <cellStyle name="_SLS--bdg- Jan'07 (Comment) 8" xfId="1583"/>
    <cellStyle name="_SLS--bdg- Jan'07 (Comment) 9" xfId="1584"/>
    <cellStyle name="_SLS--bdg- Jan'07 (Comment)_AP 2009 Trip-Basis Moderate (Update Ferdi 1 November 2008)" xfId="1585"/>
    <cellStyle name="_SLS--bdg- Jan'07 (Comment)_Book1" xfId="1586"/>
    <cellStyle name="_SLS--bdg- Jan'07 (Comment)_Book1_Laporan Harian Dispatcher_2010_Heavy Truck" xfId="1587"/>
    <cellStyle name="_SLS--bdg- Jan'07 (Comment)_Book1_Laporan Harian Dispatcher_2010_Heavy Truck2" xfId="1588"/>
    <cellStyle name="_SLS--bdg- Jan'07 (Comment)_Book1_Laporan Harian Dispatcher_2010_Light Truck" xfId="1589"/>
    <cellStyle name="_SLS--bdg- Jan'07 (Comment)_Book1_Laporan Harian Dispatcher_2010_Light Truck_LHD" xfId="1590"/>
    <cellStyle name="_SLS--bdg- Jan'07 (Comment)_Book1_Laporan Harian Dispatcher_2010-11_Heavy Truck" xfId="1591"/>
    <cellStyle name="_SLS--bdg- Jan'07 (Comment)_Book1_Laporan Harian Dispatcher_2010-11_Light Truck" xfId="1592"/>
    <cellStyle name="_SLS--bdg- Jan'07 (Comment)_Book1_Laporan Harian Dispatcher_2010-11_Light Truck_LHD" xfId="1593"/>
    <cellStyle name="_SLS--bdg- Jan'07 (Comment)_Book1_LHD" xfId="1594"/>
    <cellStyle name="_SLS--bdg- Jan'07 (Comment)_Book1_LHD_2010-12_Heavy Truck" xfId="1595"/>
    <cellStyle name="_SLS--bdg- Jan'07 (Comment)_Book1_LHD_2010-12_Light Truck" xfId="1596"/>
    <cellStyle name="_SLS--bdg- Jan'07 (Comment)_Book1_LHD_2010-12_Light Truck_LHD" xfId="1597"/>
    <cellStyle name="_SLS--bdg- Jan'07 (Comment)_Book1_LHD_Heavy Truck 2011-01" xfId="1598"/>
    <cellStyle name="_SLS--bdg- Jan'07 (Comment)_Book1_PL Oktober" xfId="1599"/>
    <cellStyle name="_SLS--bdg- Jan'07 (Comment)_FINAL - Buku Saku3" xfId="1600"/>
    <cellStyle name="_SLS--bdg- Jan'07 (Comment)_lap  SerPo PNTK Des  08 (2)" xfId="1601"/>
    <cellStyle name="_SLS--bdg- Jan'07 (Comment)_lap  SerPo PNTK Des  08 (2)_LHD" xfId="1602"/>
    <cellStyle name="_SLS--bdg- Jan'07 (Comment)_lap  SerPo PNTK Des  08 (3)" xfId="1603"/>
    <cellStyle name="_SLS--bdg- Jan'07 (Comment)_lap  SerPo PNTK Des  08 (3)_LHD" xfId="1604"/>
    <cellStyle name="_SLS--bdg- Jan'07 (Comment)_lap  SerPo PNTK November  08" xfId="1605"/>
    <cellStyle name="_SLS--bdg- Jan'07 (Comment)_lap  SerPo PNTK November  08_LHD" xfId="1606"/>
    <cellStyle name="_SLS--bdg- Jan'07 (Comment)_LAP. STOCK MEI  2010" xfId="1607"/>
    <cellStyle name="_SLS--bdg- Jan'07 (Comment)_LHD" xfId="1608"/>
    <cellStyle name="_SLS--bdg- Jan'07 (Comment)_LSP Bali - November 2008 (5)" xfId="1609"/>
    <cellStyle name="_SLS--bdg- Jan'07 (Comment)_LSP Bali - November 2008 (5) 2" xfId="1610"/>
    <cellStyle name="_SLS--bdg- Jan'07 (Comment)_LSP Bali - November 2008 (5)_AP Logistic 2010 Konsolidasi (091110)" xfId="1611"/>
    <cellStyle name="_SLS--bdg- Jan'07 (Comment)_LSP Bali - November 2008 (5)_AP Logistic 2010 Konsolidasi (091111) 1830" xfId="1612"/>
    <cellStyle name="_SLS--bdg- Jan'07 (Comment)_LSP Bali - November 2008 (5)_AP Logistic 2010 Konsolidasi (091111) 2230" xfId="1613"/>
    <cellStyle name="_SLS--bdg- Jan'07 (Comment)_LSP Bali - November 2008 (5)_AP Logistic 2010 Konsolidasi (091115) 1830" xfId="1614"/>
    <cellStyle name="_SLS--bdg- Jan'07 (Comment)_LSP Bali - November 2008 (5)_AP Logistic 2010 Konsolidasi (091116) 1340" xfId="1615"/>
    <cellStyle name="_SLS--bdg- Jan'07 (Comment)_LSP Bali - November 2008 (5)_AP Logistic 2010 Konsolidasi (091116) 1700" xfId="1616"/>
    <cellStyle name="_SLS--bdg- Jan'07 (Comment)_LSP Bali - November 2008 (5)_FINAL - Buku Saku3" xfId="1617"/>
    <cellStyle name="_SLS--bdg- Jan'07 (Comment)_LSP Bali - November 2008 (5)_Laporan Harian Dispatcher_2010_Heavy Truck" xfId="1618"/>
    <cellStyle name="_SLS--bdg- Jan'07 (Comment)_LSP Bali - November 2008 (5)_Laporan Harian Dispatcher_2010_Heavy Truck2" xfId="1619"/>
    <cellStyle name="_SLS--bdg- Jan'07 (Comment)_LSP Bali - November 2008 (5)_Laporan Harian Dispatcher_2010_Light Truck" xfId="1620"/>
    <cellStyle name="_SLS--bdg- Jan'07 (Comment)_LSP Bali - November 2008 (5)_Laporan Harian Dispatcher_2010_Light Truck_LHD" xfId="1621"/>
    <cellStyle name="_SLS--bdg- Jan'07 (Comment)_LSP Bali - November 2008 (5)_Laporan Harian Dispatcher_2010-11_Heavy Truck" xfId="1622"/>
    <cellStyle name="_SLS--bdg- Jan'07 (Comment)_LSP Bali - November 2008 (5)_Laporan Harian Dispatcher_2010-11_Light Truck" xfId="1623"/>
    <cellStyle name="_SLS--bdg- Jan'07 (Comment)_LSP Bali - November 2008 (5)_Laporan Harian Dispatcher_2010-11_Light Truck_LHD" xfId="1624"/>
    <cellStyle name="_SLS--bdg- Jan'07 (Comment)_LSP Bali - November 2008 (5)_LHD" xfId="1625"/>
    <cellStyle name="_SLS--bdg- Jan'07 (Comment)_LSP Bali - November 2008 (5)_LHD_2010-12_Heavy Truck" xfId="1626"/>
    <cellStyle name="_SLS--bdg- Jan'07 (Comment)_LSP Bali - November 2008 (5)_LHD_2010-12_Light Truck" xfId="1627"/>
    <cellStyle name="_SLS--bdg- Jan'07 (Comment)_LSP Bali - November 2008 (5)_LHD_2010-12_Light Truck_LHD" xfId="1628"/>
    <cellStyle name="_SLS--bdg- Jan'07 (Comment)_LSP Bali - November 2008 (5)_LHD_Heavy Truck 2011-01" xfId="1629"/>
    <cellStyle name="_SLS--bdg- Jan'07 (Comment)_LSP Bali - November 2008 (5)_Performance Review 091112" xfId="1630"/>
    <cellStyle name="_SLS--bdg- Jan'07 (Comment)_LSP Bali - November 2008 (5)_PL Oktober" xfId="1631"/>
    <cellStyle name="_SLS--bdg- Jan'07 (Comment)_UIO April 27" xfId="1632"/>
    <cellStyle name="_SLS--bdg- Jan'07 (Comment)_UIO April 27_AP Logistic 2010 Konsolidasi (091110)" xfId="1633"/>
    <cellStyle name="_SLS--bdg- Jan'07 (Comment)_UIO April 27_AP Logistic 2010 Konsolidasi (091111) 1830" xfId="1634"/>
    <cellStyle name="_SLS--bdg- Jan'07 (Comment)_UIO April 27_AP Logistic 2010 Konsolidasi (091111) 2230" xfId="1635"/>
    <cellStyle name="_SLS--bdg- Jan'07 (Comment)_UIO April 27_AP Logistic 2010 Konsolidasi (091115) 1830" xfId="1636"/>
    <cellStyle name="_SLS--bdg- Jan'07 (Comment)_UIO April 27_AP Logistic 2010 Konsolidasi (091116) 1340" xfId="1637"/>
    <cellStyle name="_SLS--bdg- Jan'07 (Comment)_UIO April 27_AP Logistic 2010 Konsolidasi (091116) 1700" xfId="1638"/>
    <cellStyle name="_SLS--bdg- Jan'07 (Comment)_UIO April 27_Performance Review 091112" xfId="1639"/>
    <cellStyle name="_SLS-Progress'07-Mar" xfId="1640"/>
    <cellStyle name="_SLS-Progress'07-Mar 2" xfId="1641"/>
    <cellStyle name="_SLS-Progress'07-Mar 3" xfId="1642"/>
    <cellStyle name="_SLS-Progress'07-Mar 4" xfId="1643"/>
    <cellStyle name="_SLS-Progress'07-Mar 5" xfId="1644"/>
    <cellStyle name="_SLS-Progress'07-Mar 6" xfId="1645"/>
    <cellStyle name="_SLS-Progress'07-Mar 7" xfId="1646"/>
    <cellStyle name="_SLS-Progress'07-Mar 8" xfId="1647"/>
    <cellStyle name="_SLS-Progress'07-Mar_Book1" xfId="1648"/>
    <cellStyle name="_SLS-Progress'07-Mar_LHD" xfId="1649"/>
    <cellStyle name="_SLS-Progress'07-Mar_PL Oktober" xfId="1650"/>
    <cellStyle name="_SLS-Progress'07-Mar_Reimburst HO" xfId="1651"/>
    <cellStyle name="_SLS-Progress'07-Mar_Reimburst HO 2" xfId="1652"/>
    <cellStyle name="_SLS-Progress'07-Mar_Reimburst HO 3" xfId="1653"/>
    <cellStyle name="_SLS-Progress'07-Mar_Reimburst HO 4" xfId="1654"/>
    <cellStyle name="_SLS-Progress'07-Mar_Reimburst HO 5" xfId="1655"/>
    <cellStyle name="_SLS-Progress'07-Mar_Reimburst HO 6" xfId="1656"/>
    <cellStyle name="_SLS-Progress'07-Mar_Reimburst HO 7" xfId="1657"/>
    <cellStyle name="_SLS-Progress'07-Mar_Reimburst HO 8" xfId="1658"/>
    <cellStyle name="_SLS-Progress'07-Mar_Reimburst HO_LHD" xfId="1659"/>
    <cellStyle name="_Sulawesi Operation Performance Review 2007-Mei" xfId="1660"/>
    <cellStyle name="_Sulawesi Operation Performance Review 2007-Mei 2" xfId="1661"/>
    <cellStyle name="_Sulawesi Operation Performance Review 2007-Mei_AP Logistic 2010 Konsolidasi (091110)" xfId="1662"/>
    <cellStyle name="_Sulawesi Operation Performance Review 2007-Mei_AP Logistic 2010 Konsolidasi (091111) 1830" xfId="1663"/>
    <cellStyle name="_Sulawesi Operation Performance Review 2007-Mei_AP Logistic 2010 Konsolidasi (091111) 2230" xfId="1664"/>
    <cellStyle name="_Sulawesi Operation Performance Review 2007-Mei_AP Logistic 2010 Konsolidasi (091115) 1830" xfId="1665"/>
    <cellStyle name="_Sulawesi Operation Performance Review 2007-Mei_AP Logistic 2010 Konsolidasi (091116) 1340" xfId="1666"/>
    <cellStyle name="_Sulawesi Operation Performance Review 2007-Mei_AP Logistic 2010 Konsolidasi (091116) 1700" xfId="1667"/>
    <cellStyle name="_Sulawesi Operation Performance Review 2007-Mei_FINAL - Buku Saku3" xfId="1668"/>
    <cellStyle name="_Sulawesi Operation Performance Review 2007-Mei_Laporan Harian Dispatcher_2010_Heavy Truck" xfId="1669"/>
    <cellStyle name="_Sulawesi Operation Performance Review 2007-Mei_Laporan Harian Dispatcher_2010_Heavy Truck2" xfId="1670"/>
    <cellStyle name="_Sulawesi Operation Performance Review 2007-Mei_Laporan Harian Dispatcher_2010_Light Truck" xfId="1671"/>
    <cellStyle name="_Sulawesi Operation Performance Review 2007-Mei_Laporan Harian Dispatcher_2010_Light Truck_LHD" xfId="1672"/>
    <cellStyle name="_Sulawesi Operation Performance Review 2007-Mei_Laporan Harian Dispatcher_2010-11_Heavy Truck" xfId="1673"/>
    <cellStyle name="_Sulawesi Operation Performance Review 2007-Mei_Laporan Harian Dispatcher_2010-11_Light Truck" xfId="1674"/>
    <cellStyle name="_Sulawesi Operation Performance Review 2007-Mei_Laporan Harian Dispatcher_2010-11_Light Truck_LHD" xfId="1675"/>
    <cellStyle name="_Sulawesi Operation Performance Review 2007-Mei_LHD" xfId="1676"/>
    <cellStyle name="_Sulawesi Operation Performance Review 2007-Mei_LHD_2010-12_Heavy Truck" xfId="1677"/>
    <cellStyle name="_Sulawesi Operation Performance Review 2007-Mei_LHD_2010-12_Light Truck" xfId="1678"/>
    <cellStyle name="_Sulawesi Operation Performance Review 2007-Mei_LHD_2010-12_Light Truck_LHD" xfId="1679"/>
    <cellStyle name="_Sulawesi Operation Performance Review 2007-Mei_LHD_Heavy Truck 2011-01" xfId="1680"/>
    <cellStyle name="_Sulawesi Operation Performance Review 2007-Mei_Performance Review 091112" xfId="1681"/>
    <cellStyle name="_Sulawesi Operation Performance Review 2007-Mei_PL Oktober" xfId="1682"/>
    <cellStyle name="_TAGIHAN SEPTEMBER 09 JV012340-JV012529" xfId="1683"/>
    <cellStyle name="_TG-TH" xfId="1684"/>
    <cellStyle name="_TG-TH_1" xfId="1685"/>
    <cellStyle name="_TG-TH_1_BAO CAO KLCT PT2000" xfId="1686"/>
    <cellStyle name="_TG-TH_1_BAO CAO PT2000" xfId="1687"/>
    <cellStyle name="_TG-TH_1_BAO CAO PT2000_Book1" xfId="1688"/>
    <cellStyle name="_TG-TH_1_Bao cao XDCB 2001 - T11 KH dieu chinh 20-11-THAI" xfId="1689"/>
    <cellStyle name="_TG-TH_1_Book1" xfId="1690"/>
    <cellStyle name="_TG-TH_1_Book1_1" xfId="1691"/>
    <cellStyle name="_TG-TH_1_Book1_2" xfId="1692"/>
    <cellStyle name="_TG-TH_1_Book1_3" xfId="1693"/>
    <cellStyle name="_TG-TH_1_Book1_3_Book1" xfId="1694"/>
    <cellStyle name="_TG-TH_1_Book1_3_MENU" xfId="1695"/>
    <cellStyle name="_TG-TH_1_Book1_BC-QT-WB-dthao" xfId="1696"/>
    <cellStyle name="_TG-TH_1_Book1_Book1" xfId="1697"/>
    <cellStyle name="_TG-TH_1_Book1_Intimex-2007" xfId="1698"/>
    <cellStyle name="_TG-TH_1_Book1_TH KE" xfId="1699"/>
    <cellStyle name="_TG-TH_1_Book1_THU CHI TIEN" xfId="1700"/>
    <cellStyle name="_TG-TH_1_Book1_TKE" xfId="1701"/>
    <cellStyle name="_TG-TH_1_DTCDT MR.2N110.HOCMON.TDTOAN.CCUNG" xfId="1702"/>
    <cellStyle name="_TG-TH_1_Giai Doan 3 Hong Ngu" xfId="1703"/>
    <cellStyle name="_TG-TH_1_Intimex-2007" xfId="1704"/>
    <cellStyle name="_TG-TH_1_Lora-tungchau" xfId="1705"/>
    <cellStyle name="_TG-TH_1_PGIA-phieu tham tra Kho bac" xfId="1706"/>
    <cellStyle name="_TG-TH_1_PT02-02" xfId="1707"/>
    <cellStyle name="_TG-TH_1_PT02-02_Book1" xfId="1708"/>
    <cellStyle name="_TG-TH_1_PT02-03" xfId="1709"/>
    <cellStyle name="_TG-TH_1_PT02-03_Book1" xfId="1710"/>
    <cellStyle name="_TG-TH_1_Qt-HT3PQ1(CauKho)" xfId="1711"/>
    <cellStyle name="_TG-TH_1_TH KE" xfId="1712"/>
    <cellStyle name="_TG-TH_1_TH KE_Book1" xfId="1713"/>
    <cellStyle name="_TG-TH_1_TH KE_MENU" xfId="1714"/>
    <cellStyle name="_TG-TH_1_THU CHI TIEN" xfId="1715"/>
    <cellStyle name="_TG-TH_1_TKE" xfId="1716"/>
    <cellStyle name="_TG-TH_2" xfId="1717"/>
    <cellStyle name="_TG-TH_2_BAO CAO KLCT PT2000" xfId="1718"/>
    <cellStyle name="_TG-TH_2_BAO CAO PT2000" xfId="1719"/>
    <cellStyle name="_TG-TH_2_BAO CAO PT2000_Book1" xfId="1720"/>
    <cellStyle name="_TG-TH_2_Bao cao XDCB 2001 - T11 KH dieu chinh 20-11-THAI" xfId="1721"/>
    <cellStyle name="_TG-TH_2_Book1" xfId="1722"/>
    <cellStyle name="_TG-TH_2_Book1_1" xfId="1723"/>
    <cellStyle name="_TG-TH_2_Book1_2" xfId="1724"/>
    <cellStyle name="_TG-TH_2_Book1_3" xfId="1725"/>
    <cellStyle name="_TG-TH_2_Book1_3_Book1" xfId="1726"/>
    <cellStyle name="_TG-TH_2_Book1_3_MENU" xfId="1727"/>
    <cellStyle name="_TG-TH_2_Book1_Book1" xfId="1728"/>
    <cellStyle name="_TG-TH_2_Book1_Intimex-2007" xfId="1729"/>
    <cellStyle name="_TG-TH_2_Book1_TH KE" xfId="1730"/>
    <cellStyle name="_TG-TH_2_Book1_THU CHI TIEN" xfId="1731"/>
    <cellStyle name="_TG-TH_2_Book1_TKE" xfId="1732"/>
    <cellStyle name="_TG-TH_2_DTCDT MR.2N110.HOCMON.TDTOAN.CCUNG" xfId="1733"/>
    <cellStyle name="_TG-TH_2_Giai Doan 3 Hong Ngu" xfId="1734"/>
    <cellStyle name="_TG-TH_2_Intimex-2007" xfId="1735"/>
    <cellStyle name="_TG-TH_2_Lora-tungchau" xfId="1736"/>
    <cellStyle name="_TG-TH_2_PGIA-phieu tham tra Kho bac" xfId="1737"/>
    <cellStyle name="_TG-TH_2_PT02-02" xfId="1738"/>
    <cellStyle name="_TG-TH_2_PT02-02_Book1" xfId="1739"/>
    <cellStyle name="_TG-TH_2_PT02-03" xfId="1740"/>
    <cellStyle name="_TG-TH_2_PT02-03_Book1" xfId="1741"/>
    <cellStyle name="_TG-TH_2_Qt-HT3PQ1(CauKho)" xfId="1742"/>
    <cellStyle name="_TG-TH_2_TH KE" xfId="1743"/>
    <cellStyle name="_TG-TH_2_TH KE_Book1" xfId="1744"/>
    <cellStyle name="_TG-TH_2_TH KE_MENU" xfId="1745"/>
    <cellStyle name="_TG-TH_2_THU CHI TIEN" xfId="1746"/>
    <cellStyle name="_TG-TH_2_TKE" xfId="1747"/>
    <cellStyle name="_TG-TH_3" xfId="1748"/>
    <cellStyle name="_TG-TH_3_Lora-tungchau" xfId="1749"/>
    <cellStyle name="_TG-TH_3_Qt-HT3PQ1(CauKho)" xfId="1750"/>
    <cellStyle name="_TG-TH_4" xfId="1751"/>
    <cellStyle name="_UIO 31 Agustus 2007" xfId="1752"/>
    <cellStyle name="_UIO 31 Agustus 2007 2" xfId="1753"/>
    <cellStyle name="_UIO 31 Agustus 2007 3" xfId="1754"/>
    <cellStyle name="_UIO 31 Agustus 2007 4" xfId="1755"/>
    <cellStyle name="_UIO 31 Agustus 2007 5" xfId="1756"/>
    <cellStyle name="_UIO 31 Agustus 2007 6" xfId="1757"/>
    <cellStyle name="_UIO 31 Agustus 2007 7" xfId="1758"/>
    <cellStyle name="_UIO 31 Agustus 2007 8" xfId="1759"/>
    <cellStyle name="_UIO 31 Agustus 2007_Book1" xfId="1760"/>
    <cellStyle name="_UIO 31 Agustus 2007_LHD" xfId="1761"/>
    <cellStyle name="_UIO 31 Agustus 2007_PL Oktober" xfId="1762"/>
    <cellStyle name="_UIO 31 Agustus 2007_Reimburst HO" xfId="1763"/>
    <cellStyle name="_UIO 31 Agustus 2007_Reimburst HO 2" xfId="1764"/>
    <cellStyle name="_UIO 31 Agustus 2007_Reimburst HO 3" xfId="1765"/>
    <cellStyle name="_UIO 31 Agustus 2007_Reimburst HO 4" xfId="1766"/>
    <cellStyle name="_UIO 31 Agustus 2007_Reimburst HO 5" xfId="1767"/>
    <cellStyle name="_UIO 31 Agustus 2007_Reimburst HO 6" xfId="1768"/>
    <cellStyle name="_UIO 31 Agustus 2007_Reimburst HO 7" xfId="1769"/>
    <cellStyle name="_UIO 31 Agustus 2007_Reimburst HO 8" xfId="1770"/>
    <cellStyle name="_UIO 31 Agustus 2007_Reimburst HO_LHD" xfId="1771"/>
    <cellStyle name="_UIO Agustus 2007" xfId="1772"/>
    <cellStyle name="_UIO Agustus 2007 2" xfId="1773"/>
    <cellStyle name="_UIO Agustus 2007 3" xfId="1774"/>
    <cellStyle name="_UIO Agustus 2007 4" xfId="1775"/>
    <cellStyle name="_UIO Agustus 2007 5" xfId="1776"/>
    <cellStyle name="_UIO Agustus 2007 6" xfId="1777"/>
    <cellStyle name="_UIO Agustus 2007 7" xfId="1778"/>
    <cellStyle name="_UIO Agustus 2007 8" xfId="1779"/>
    <cellStyle name="_UIO Agustus 2007_Book1" xfId="1780"/>
    <cellStyle name="_UIO Agustus 2007_LHD" xfId="1781"/>
    <cellStyle name="_UIO Agustus 2007_PL Oktober" xfId="1782"/>
    <cellStyle name="_UIO Agustus 2007_Reimburst HO" xfId="1783"/>
    <cellStyle name="_UIO Agustus 2007_Reimburst HO 2" xfId="1784"/>
    <cellStyle name="_UIO Agustus 2007_Reimburst HO 3" xfId="1785"/>
    <cellStyle name="_UIO Agustus 2007_Reimburst HO 4" xfId="1786"/>
    <cellStyle name="_UIO Agustus 2007_Reimburst HO 5" xfId="1787"/>
    <cellStyle name="_UIO Agustus 2007_Reimburst HO 6" xfId="1788"/>
    <cellStyle name="_UIO Agustus 2007_Reimburst HO 7" xfId="1789"/>
    <cellStyle name="_UIO Agustus 2007_Reimburst HO 8" xfId="1790"/>
    <cellStyle name="_UIO Agustus 2007_Reimburst HO_LHD" xfId="1791"/>
    <cellStyle name="_UIO Jakarta Desember 08" xfId="1792"/>
    <cellStyle name="_UIO Jakarta Desember 08_AP Logistic 2010 Konsolidasi (091110)" xfId="1793"/>
    <cellStyle name="_UIO Jakarta Desember 08_AP Logistic 2010 Konsolidasi (091111) 1830" xfId="1794"/>
    <cellStyle name="_UIO Jakarta Desember 08_AP Logistic 2010 Konsolidasi (091111) 2230" xfId="1795"/>
    <cellStyle name="_UIO Jakarta Desember 08_AP Logistic 2010 Konsolidasi (091115) 1830" xfId="1796"/>
    <cellStyle name="_UIO Jakarta Desember 08_AP Logistic 2010 Konsolidasi (091116) 1340" xfId="1797"/>
    <cellStyle name="_UIO Jakarta Desember 08_AP Logistic 2010 Konsolidasi (091116) 1700" xfId="1798"/>
    <cellStyle name="_UIO Jakarta Desember 08_LHD" xfId="1799"/>
    <cellStyle name="_UIO Jakarta Desember 08_Performance Review 091112" xfId="1800"/>
    <cellStyle name="_UIO Jan 2007 Reconsile" xfId="1801"/>
    <cellStyle name="_UIO Jan 2007 Reconsile 2" xfId="1802"/>
    <cellStyle name="_UIO Jan 2007 Reconsile 2 2" xfId="1803"/>
    <cellStyle name="_UIO Jan 2007 Reconsile 3" xfId="1804"/>
    <cellStyle name="_UIO Jan 2007 Reconsile 4" xfId="1805"/>
    <cellStyle name="_UIO Jan 2007 Reconsile 5" xfId="1806"/>
    <cellStyle name="_UIO Jan 2007 Reconsile 6" xfId="1807"/>
    <cellStyle name="_UIO Jan 2007 Reconsile 7" xfId="1808"/>
    <cellStyle name="_UIO Jan 2007 Reconsile 8" xfId="1809"/>
    <cellStyle name="_UIO Jan 2007 Reconsile_12 Laporan Stock Pool MKS Desember 2008 (2)" xfId="1810"/>
    <cellStyle name="_UIO Jan 2007 Reconsile_12 Laporan Stock Pool MKS Desember 2008 (2)_AP Logistic 2010 Konsolidasi (091110)" xfId="1811"/>
    <cellStyle name="_UIO Jan 2007 Reconsile_12 Laporan Stock Pool MKS Desember 2008 (2)_AP Logistic 2010 Konsolidasi (091111) 1830" xfId="1812"/>
    <cellStyle name="_UIO Jan 2007 Reconsile_12 Laporan Stock Pool MKS Desember 2008 (2)_AP Logistic 2010 Konsolidasi (091111) 2230" xfId="1813"/>
    <cellStyle name="_UIO Jan 2007 Reconsile_12 Laporan Stock Pool MKS Desember 2008 (2)_AP Logistic 2010 Konsolidasi (091115) 1830" xfId="1814"/>
    <cellStyle name="_UIO Jan 2007 Reconsile_12 Laporan Stock Pool MKS Desember 2008 (2)_AP Logistic 2010 Konsolidasi (091116) 1340" xfId="1815"/>
    <cellStyle name="_UIO Jan 2007 Reconsile_12 Laporan Stock Pool MKS Desember 2008 (2)_AP Logistic 2010 Konsolidasi (091116) 1700" xfId="1816"/>
    <cellStyle name="_UIO Jan 2007 Reconsile_12 Laporan Stock Pool MKS Desember 2008 (2)_LHD" xfId="1817"/>
    <cellStyle name="_UIO Jan 2007 Reconsile_12 Laporan Stock Pool MKS Desember 2008 (2)_Performance Review 091112" xfId="1818"/>
    <cellStyle name="_UIO Jan 2007 Reconsile_AP Logistic 2010 Konsolidasi (091110)" xfId="1819"/>
    <cellStyle name="_UIO Jan 2007 Reconsile_AP Logistic 2010 Konsolidasi (091111) 1830" xfId="1820"/>
    <cellStyle name="_UIO Jan 2007 Reconsile_AP Logistic 2010 Konsolidasi (091111) 2230" xfId="1821"/>
    <cellStyle name="_UIO Jan 2007 Reconsile_AP Logistic 2010 Konsolidasi (091115) 1830" xfId="1822"/>
    <cellStyle name="_UIO Jan 2007 Reconsile_AP Logistic 2010 Konsolidasi (091116) 1340" xfId="1823"/>
    <cellStyle name="_UIO Jan 2007 Reconsile_AP Logistic 2010 Konsolidasi (091116) 1700" xfId="1824"/>
    <cellStyle name="_UIO Jan 2007 Reconsile_Book1" xfId="1825"/>
    <cellStyle name="_UIO Jan 2007 Reconsile_lap  SerPo PNTK Des  08 (2)" xfId="1826"/>
    <cellStyle name="_UIO Jan 2007 Reconsile_lap  SerPo PNTK Des  08 (3)" xfId="1827"/>
    <cellStyle name="_UIO Jan 2007 Reconsile_lap  SerPo PNTK November  08" xfId="1828"/>
    <cellStyle name="_UIO Jan 2007 Reconsile_LHD" xfId="1829"/>
    <cellStyle name="_UIO Jan 2007 Reconsile_Performance Review 091112" xfId="1830"/>
    <cellStyle name="_UIO Jan 2007 Reconsile_Reimburst HO" xfId="1831"/>
    <cellStyle name="_UIO Jan 2007 Reconsile_Reimburst HO 2" xfId="1832"/>
    <cellStyle name="_UIO Jan 2007 Reconsile_Reimburst HO 3" xfId="1833"/>
    <cellStyle name="_UIO Jan 2007 Reconsile_Reimburst HO 4" xfId="1834"/>
    <cellStyle name="_UIO Jan 2007 Reconsile_Reimburst HO 5" xfId="1835"/>
    <cellStyle name="_UIO Jan 2007 Reconsile_Reimburst HO 6" xfId="1836"/>
    <cellStyle name="_UIO Jan 2007 Reconsile_Reimburst HO 7" xfId="1837"/>
    <cellStyle name="_UIO Jan 2007 Reconsile_Reimburst HO 8" xfId="1838"/>
    <cellStyle name="_UIO Jan 2007 Reconsile_Reimburst HO_LHD" xfId="1839"/>
    <cellStyle name="_UIO Januari 07." xfId="1840"/>
    <cellStyle name="_UIO Januari 07. 2" xfId="1841"/>
    <cellStyle name="_UIO Januari 07. 3" xfId="1842"/>
    <cellStyle name="_UIO Januari 07. 4" xfId="1843"/>
    <cellStyle name="_UIO Januari 07. 5" xfId="1844"/>
    <cellStyle name="_UIO Januari 07. 6" xfId="1845"/>
    <cellStyle name="_UIO Januari 07. 7" xfId="1846"/>
    <cellStyle name="_UIO Januari 07. 8" xfId="1847"/>
    <cellStyle name="_UIO Januari 07._12 Laporan Stock Pool MKS Desember 2008 (2)" xfId="1848"/>
    <cellStyle name="_UIO Januari 07._12 Laporan Stock Pool MKS Desember 2008 (2)_AP Logistic 2010 Konsolidasi (091110)" xfId="1849"/>
    <cellStyle name="_UIO Januari 07._12 Laporan Stock Pool MKS Desember 2008 (2)_AP Logistic 2010 Konsolidasi (091111) 1830" xfId="1850"/>
    <cellStyle name="_UIO Januari 07._12 Laporan Stock Pool MKS Desember 2008 (2)_AP Logistic 2010 Konsolidasi (091111) 2230" xfId="1851"/>
    <cellStyle name="_UIO Januari 07._12 Laporan Stock Pool MKS Desember 2008 (2)_AP Logistic 2010 Konsolidasi (091115) 1830" xfId="1852"/>
    <cellStyle name="_UIO Januari 07._12 Laporan Stock Pool MKS Desember 2008 (2)_AP Logistic 2010 Konsolidasi (091116) 1340" xfId="1853"/>
    <cellStyle name="_UIO Januari 07._12 Laporan Stock Pool MKS Desember 2008 (2)_AP Logistic 2010 Konsolidasi (091116) 1700" xfId="1854"/>
    <cellStyle name="_UIO Januari 07._12 Laporan Stock Pool MKS Desember 2008 (2)_LHD" xfId="1855"/>
    <cellStyle name="_UIO Januari 07._12 Laporan Stock Pool MKS Desember 2008 (2)_Performance Review 091112" xfId="1856"/>
    <cellStyle name="_UIO Januari 07._5. Reminder Service Samarinda" xfId="1857"/>
    <cellStyle name="_UIO Januari 07._5. Reminder Service Samarinda 2" xfId="1858"/>
    <cellStyle name="_UIO Januari 07._5. Reminder Service Samarinda 3" xfId="1859"/>
    <cellStyle name="_UIO Januari 07._5. Reminder Service Samarinda 4" xfId="1860"/>
    <cellStyle name="_UIO Januari 07._5. Reminder Service Samarinda 5" xfId="1861"/>
    <cellStyle name="_UIO Januari 07._5. Reminder Service Samarinda 6" xfId="1862"/>
    <cellStyle name="_UIO Januari 07._5. Reminder Service Samarinda 7" xfId="1863"/>
    <cellStyle name="_UIO Januari 07._5. Reminder Service Samarinda 8" xfId="1864"/>
    <cellStyle name="_UIO Januari 07._5. Reminder Service Samarinda_LHD" xfId="1865"/>
    <cellStyle name="_UIO Januari 07._5. Reminder Service Samarinda_Reimburst HO" xfId="1866"/>
    <cellStyle name="_UIO Januari 07._5. Reminder Service Samarinda_Reimburst HO 2" xfId="1867"/>
    <cellStyle name="_UIO Januari 07._5. Reminder Service Samarinda_Reimburst HO 3" xfId="1868"/>
    <cellStyle name="_UIO Januari 07._5. Reminder Service Samarinda_Reimburst HO 4" xfId="1869"/>
    <cellStyle name="_UIO Januari 07._5. Reminder Service Samarinda_Reimburst HO 5" xfId="1870"/>
    <cellStyle name="_UIO Januari 07._5. Reminder Service Samarinda_Reimburst HO 6" xfId="1871"/>
    <cellStyle name="_UIO Januari 07._5. Reminder Service Samarinda_Reimburst HO 7" xfId="1872"/>
    <cellStyle name="_UIO Januari 07._5. Reminder Service Samarinda_Reimburst HO 8" xfId="1873"/>
    <cellStyle name="_UIO Januari 07._5. Reminder Service Samarinda_Reimburst HO_LHD" xfId="1874"/>
    <cellStyle name="_UIO Januari 07._AP Logistic 2010 Konsolidasi (091110)" xfId="1875"/>
    <cellStyle name="_UIO Januari 07._AP Logistic 2010 Konsolidasi (091111) 1830" xfId="1876"/>
    <cellStyle name="_UIO Januari 07._AP Logistic 2010 Konsolidasi (091111) 2230" xfId="1877"/>
    <cellStyle name="_UIO Januari 07._AP Logistic 2010 Konsolidasi (091115) 1830" xfId="1878"/>
    <cellStyle name="_UIO Januari 07._AP Logistic 2010 Konsolidasi (091116) 1340" xfId="1879"/>
    <cellStyle name="_UIO Januari 07._AP Logistic 2010 Konsolidasi (091116) 1700" xfId="1880"/>
    <cellStyle name="_UIO Januari 07._Book1" xfId="1881"/>
    <cellStyle name="_UIO Januari 07._lap  SerPo PNTK Des  08 (2)" xfId="1882"/>
    <cellStyle name="_UIO Januari 07._lap  SerPo PNTK Des  08 (3)" xfId="1883"/>
    <cellStyle name="_UIO Januari 07._lap  SerPo PNTK November  08" xfId="1884"/>
    <cellStyle name="_UIO Januari 07._LHD" xfId="1885"/>
    <cellStyle name="_UIO Januari 07._Performance Review 091112" xfId="1886"/>
    <cellStyle name="_UIO Januari 07._Reimburst HO" xfId="1887"/>
    <cellStyle name="_UIO Januari 07._Reimburst HO 2" xfId="1888"/>
    <cellStyle name="_UIO Januari 07._Reimburst HO 3" xfId="1889"/>
    <cellStyle name="_UIO Januari 07._Reimburst HO 4" xfId="1890"/>
    <cellStyle name="_UIO Januari 07._Reimburst HO 5" xfId="1891"/>
    <cellStyle name="_UIO Januari 07._Reimburst HO 6" xfId="1892"/>
    <cellStyle name="_UIO Januari 07._Reimburst HO 7" xfId="1893"/>
    <cellStyle name="_UIO Januari 07._Reimburst HO 8" xfId="1894"/>
    <cellStyle name="_UIO Januari 07._Reimburst HO_LHD" xfId="1895"/>
    <cellStyle name="_UIO Makassar 2008" xfId="1896"/>
    <cellStyle name="_UIO Makassar 2008_12 Laporan Stock Pool MKS Desember 2008 (2)" xfId="1897"/>
    <cellStyle name="_UIO Makassar 2008_12 Laporan Stock Pool MKS Desember 2008 (2)_AP Logistic 2010 Konsolidasi (091110)" xfId="1898"/>
    <cellStyle name="_UIO Makassar 2008_12 Laporan Stock Pool MKS Desember 2008 (2)_AP Logistic 2010 Konsolidasi (091111) 1830" xfId="1899"/>
    <cellStyle name="_UIO Makassar 2008_12 Laporan Stock Pool MKS Desember 2008 (2)_AP Logistic 2010 Konsolidasi (091111) 2230" xfId="1900"/>
    <cellStyle name="_UIO Makassar 2008_12 Laporan Stock Pool MKS Desember 2008 (2)_AP Logistic 2010 Konsolidasi (091115) 1830" xfId="1901"/>
    <cellStyle name="_UIO Makassar 2008_12 Laporan Stock Pool MKS Desember 2008 (2)_AP Logistic 2010 Konsolidasi (091116) 1340" xfId="1902"/>
    <cellStyle name="_UIO Makassar 2008_12 Laporan Stock Pool MKS Desember 2008 (2)_AP Logistic 2010 Konsolidasi (091116) 1700" xfId="1903"/>
    <cellStyle name="_UIO Makassar 2008_12 Laporan Stock Pool MKS Desember 2008 (2)_LHD" xfId="1904"/>
    <cellStyle name="_UIO Makassar 2008_12 Laporan Stock Pool MKS Desember 2008 (2)_Performance Review 091112" xfId="1905"/>
    <cellStyle name="_UIO Makassar 2008_AP Logistic 2010 Konsolidasi (091110)" xfId="1906"/>
    <cellStyle name="_UIO Makassar 2008_AP Logistic 2010 Konsolidasi (091111) 1830" xfId="1907"/>
    <cellStyle name="_UIO Makassar 2008_AP Logistic 2010 Konsolidasi (091111) 2230" xfId="1908"/>
    <cellStyle name="_UIO Makassar 2008_AP Logistic 2010 Konsolidasi (091115) 1830" xfId="1909"/>
    <cellStyle name="_UIO Makassar 2008_AP Logistic 2010 Konsolidasi (091116) 1340" xfId="1910"/>
    <cellStyle name="_UIO Makassar 2008_AP Logistic 2010 Konsolidasi (091116) 1700" xfId="1911"/>
    <cellStyle name="_UIO Makassar 2008_LHD" xfId="1912"/>
    <cellStyle name="_UIO Makassar 2008_Performance Review 091112" xfId="1913"/>
    <cellStyle name="_Unit Baru 2008" xfId="1914"/>
    <cellStyle name="_Unit Baru 2008_AP Logistic 2010 Konsolidasi (091110)" xfId="1915"/>
    <cellStyle name="_Unit Baru 2008_AP Logistic 2010 Konsolidasi (091111) 1830" xfId="1916"/>
    <cellStyle name="_Unit Baru 2008_AP Logistic 2010 Konsolidasi (091111) 2230" xfId="1917"/>
    <cellStyle name="_Unit Baru 2008_AP Logistic 2010 Konsolidasi (091115) 1830" xfId="1918"/>
    <cellStyle name="_Unit Baru 2008_AP Logistic 2010 Konsolidasi (091116) 1340" xfId="1919"/>
    <cellStyle name="_Unit Baru 2008_AP Logistic 2010 Konsolidasi (091116) 1700" xfId="1920"/>
    <cellStyle name="_Unit Baru 2008_LHD" xfId="1921"/>
    <cellStyle name="_Unit Baru 2008_Performance Review 091112" xfId="1922"/>
    <cellStyle name="_Worksheet in C: DOCUME~1 NGUYEN~1 LOCALS~1 Temp notes8F0C36 ~6796529" xfId="1923"/>
    <cellStyle name="_x005f_x0001_" xfId="1924"/>
    <cellStyle name="’?‰? [0.00]_currentKC GL" xfId="1925"/>
    <cellStyle name="’?‰?_currentKC GL" xfId="1926"/>
    <cellStyle name="’E]Y [0.00]_Ladder Report" xfId="1927"/>
    <cellStyle name="’E］Y [0.00]_Ladder Report" xfId="1928"/>
    <cellStyle name="’E]Y_Ladder Report" xfId="1929"/>
    <cellStyle name="’E］Y_Ladder Report" xfId="1930"/>
    <cellStyle name="’E・Y [0.00]_currentKC GL" xfId="1931"/>
    <cellStyle name="’E・Y_currentKC GL" xfId="1932"/>
    <cellStyle name="’Ê‰Ý [0.00]_01MY Value Cost Study" xfId="1933"/>
    <cellStyle name="’E‰Y [0.00]_currentKC GLRG" xfId="1934"/>
    <cellStyle name="’Ê‰Ý [0.00]_NNA_serv_fee" xfId="1935"/>
    <cellStyle name="’E‰Y [0.00]_Packages and Options (2)" xfId="1936"/>
    <cellStyle name="’Ê‰Ý [0.00]_Sheet1" xfId="1937"/>
    <cellStyle name="’Ê‰Ý_01MY Value Cost Study" xfId="1938"/>
    <cellStyle name="’E‰Y_currentKC GLnt" xfId="1939"/>
    <cellStyle name="’Ê‰Ý_NNA_serv_fee" xfId="1940"/>
    <cellStyle name="’E‰Y_Read me first" xfId="1941"/>
    <cellStyle name="・・ [0.00]_127・予算・（経営・・）" xfId="1942"/>
    <cellStyle name="・・_127・予算・（経営・・）" xfId="1943"/>
    <cellStyle name="•\Ž¦Ï‚Ý‚ÌƒnƒCƒp[ƒŠƒ“ƒN" xfId="1944"/>
    <cellStyle name="•W€_•ÏX“_—v–ñ" xfId="1945"/>
    <cellStyle name="??_Sheet1" xfId="1946"/>
    <cellStyle name="\¦ÏÝÌnCp[N" xfId="1947"/>
    <cellStyle name="\¦ÏÝÌnCp[N 2" xfId="1948"/>
    <cellStyle name="¢è`" xfId="1949"/>
    <cellStyle name="¢è` 2" xfId="1950"/>
    <cellStyle name="æØè [0.00]_Sheet1" xfId="1951"/>
    <cellStyle name="æØè_Sheet1" xfId="1952"/>
    <cellStyle name="EE [0.00]_127E\ZEiocEEj" xfId="1953"/>
    <cellStyle name="EE_127E\ZEiocEEj" xfId="1954"/>
    <cellStyle name="ÊÝ [0.00]_127ã\ZÄiocéæj" xfId="1955"/>
    <cellStyle name="ÊÝ_127ã\ZÄiocéæj" xfId="1956"/>
    <cellStyle name="fEEY [0.00]_currentKC GL" xfId="1957"/>
    <cellStyle name="fEEY_currentKC GL" xfId="1958"/>
    <cellStyle name="fEñY [0.00]_?`?p?O???Lñ??\" xfId="1959"/>
    <cellStyle name="fEñY_?`?p?O???Lñ??\" xfId="1960"/>
    <cellStyle name="nCp[N" xfId="1961"/>
    <cellStyle name="nCp[N 2" xfId="1962"/>
    <cellStyle name="W_¢P¿" xfId="1963"/>
    <cellStyle name="0,0_x000d__x000a_NA_x000d__x000a_" xfId="1964"/>
    <cellStyle name="0,0_x000d__x000a_NA_x000d__x000a_ 2" xfId="1965"/>
    <cellStyle name="0,0_x000d__x000a_NA_x000d__x000a_ 2 2" xfId="1966"/>
    <cellStyle name="0,0_x000d__x000a_NA_x000d__x000a_ 3" xfId="1967"/>
    <cellStyle name="0,0_x000d__x000a_NA_x000d__x000a__UIO New Logistic" xfId="1968"/>
    <cellStyle name="0,0_x005f_x000d__x005f_x000a_NA_x005f_x000d__x005f_x000a_" xfId="1969"/>
    <cellStyle name="1" xfId="1970"/>
    <cellStyle name="¹éºÐÀ²_±âÅ¸" xfId="1971"/>
    <cellStyle name="2" xfId="1972"/>
    <cellStyle name="20 % - Accent1" xfId="1973"/>
    <cellStyle name="20 % - Accent2" xfId="1974"/>
    <cellStyle name="20 % - Accent3" xfId="1975"/>
    <cellStyle name="20 % - Accent4" xfId="1976"/>
    <cellStyle name="20 % - Accent5" xfId="1977"/>
    <cellStyle name="20 % - Accent6" xfId="1978"/>
    <cellStyle name="20% - Accent1 1" xfId="1979"/>
    <cellStyle name="20% - Accent1 10 2" xfId="1980"/>
    <cellStyle name="20% - Accent1 10 3" xfId="1981"/>
    <cellStyle name="20% - Accent1 10 4" xfId="1982"/>
    <cellStyle name="20% - Accent1 11 2" xfId="1983"/>
    <cellStyle name="20% - Accent1 11 3" xfId="1984"/>
    <cellStyle name="20% - Accent1 11 4" xfId="1985"/>
    <cellStyle name="20% - Accent1 12 2" xfId="1986"/>
    <cellStyle name="20% - Accent1 12 3" xfId="1987"/>
    <cellStyle name="20% - Accent1 12 4" xfId="1988"/>
    <cellStyle name="20% - Accent1 13 2" xfId="1989"/>
    <cellStyle name="20% - Accent1 13 3" xfId="1990"/>
    <cellStyle name="20% - Accent1 13 4" xfId="1991"/>
    <cellStyle name="20% - Accent1 13 5" xfId="1992"/>
    <cellStyle name="20% - Accent1 14 2" xfId="1993"/>
    <cellStyle name="20% - Accent1 14 3" xfId="1994"/>
    <cellStyle name="20% - Accent1 14 4" xfId="1995"/>
    <cellStyle name="20% - Accent1 15 2" xfId="1996"/>
    <cellStyle name="20% - Accent1 15 3" xfId="1997"/>
    <cellStyle name="20% - Accent1 15 4" xfId="1998"/>
    <cellStyle name="20% - Accent1 16 2" xfId="1999"/>
    <cellStyle name="20% - Accent1 16 3" xfId="2000"/>
    <cellStyle name="20% - Accent1 16 4" xfId="2001"/>
    <cellStyle name="20% - Accent1 17 2" xfId="2002"/>
    <cellStyle name="20% - Accent1 17 3" xfId="2003"/>
    <cellStyle name="20% - Accent1 17 4" xfId="2004"/>
    <cellStyle name="20% - Accent1 2" xfId="2005"/>
    <cellStyle name="20% - Accent1 2 2" xfId="2006"/>
    <cellStyle name="20% - Accent1 2 3" xfId="2007"/>
    <cellStyle name="20% - Accent1 2 4" xfId="2008"/>
    <cellStyle name="20% - Accent1 3" xfId="2009"/>
    <cellStyle name="20% - Accent1 3 2" xfId="2010"/>
    <cellStyle name="20% - Accent1 3 3" xfId="2011"/>
    <cellStyle name="20% - Accent1 3 4" xfId="2012"/>
    <cellStyle name="20% - Accent1 4" xfId="2013"/>
    <cellStyle name="20% - Accent1 4 2" xfId="2014"/>
    <cellStyle name="20% - Accent1 4 3" xfId="2015"/>
    <cellStyle name="20% - Accent1 4 4" xfId="2016"/>
    <cellStyle name="20% - Accent1 5" xfId="2017"/>
    <cellStyle name="20% - Accent1 5 2" xfId="2018"/>
    <cellStyle name="20% - Accent1 5 3" xfId="2019"/>
    <cellStyle name="20% - Accent1 5 4" xfId="2020"/>
    <cellStyle name="20% - Accent1 6" xfId="2021"/>
    <cellStyle name="20% - Accent1 6 2" xfId="2022"/>
    <cellStyle name="20% - Accent1 6 3" xfId="2023"/>
    <cellStyle name="20% - Accent1 6 4" xfId="2024"/>
    <cellStyle name="20% - Accent1 7" xfId="2025"/>
    <cellStyle name="20% - Accent1 7 2" xfId="2026"/>
    <cellStyle name="20% - Accent1 7 3" xfId="2027"/>
    <cellStyle name="20% - Accent1 7 4" xfId="2028"/>
    <cellStyle name="20% - Accent1 8 2" xfId="2029"/>
    <cellStyle name="20% - Accent1 8 3" xfId="2030"/>
    <cellStyle name="20% - Accent1 8 4" xfId="2031"/>
    <cellStyle name="20% - Accent1 9 2" xfId="2032"/>
    <cellStyle name="20% - Accent1 9 3" xfId="2033"/>
    <cellStyle name="20% - Accent1 9 4" xfId="2034"/>
    <cellStyle name="20% - Accent2 1" xfId="2035"/>
    <cellStyle name="20% - Accent2 10 2" xfId="2036"/>
    <cellStyle name="20% - Accent2 10 3" xfId="2037"/>
    <cellStyle name="20% - Accent2 10 4" xfId="2038"/>
    <cellStyle name="20% - Accent2 11 2" xfId="2039"/>
    <cellStyle name="20% - Accent2 11 3" xfId="2040"/>
    <cellStyle name="20% - Accent2 11 4" xfId="2041"/>
    <cellStyle name="20% - Accent2 12 2" xfId="2042"/>
    <cellStyle name="20% - Accent2 12 3" xfId="2043"/>
    <cellStyle name="20% - Accent2 12 4" xfId="2044"/>
    <cellStyle name="20% - Accent2 13 2" xfId="2045"/>
    <cellStyle name="20% - Accent2 13 3" xfId="2046"/>
    <cellStyle name="20% - Accent2 13 4" xfId="2047"/>
    <cellStyle name="20% - Accent2 14 2" xfId="2048"/>
    <cellStyle name="20% - Accent2 14 3" xfId="2049"/>
    <cellStyle name="20% - Accent2 14 4" xfId="2050"/>
    <cellStyle name="20% - Accent2 15 2" xfId="2051"/>
    <cellStyle name="20% - Accent2 15 3" xfId="2052"/>
    <cellStyle name="20% - Accent2 15 4" xfId="2053"/>
    <cellStyle name="20% - Accent2 16 2" xfId="2054"/>
    <cellStyle name="20% - Accent2 16 3" xfId="2055"/>
    <cellStyle name="20% - Accent2 16 4" xfId="2056"/>
    <cellStyle name="20% - Accent2 17 2" xfId="2057"/>
    <cellStyle name="20% - Accent2 17 3" xfId="2058"/>
    <cellStyle name="20% - Accent2 17 4" xfId="2059"/>
    <cellStyle name="20% - Accent2 2" xfId="2060"/>
    <cellStyle name="20% - Accent2 2 2" xfId="2061"/>
    <cellStyle name="20% - Accent2 2 3" xfId="2062"/>
    <cellStyle name="20% - Accent2 2 4" xfId="2063"/>
    <cellStyle name="20% - Accent2 3" xfId="2064"/>
    <cellStyle name="20% - Accent2 3 2" xfId="2065"/>
    <cellStyle name="20% - Accent2 3 3" xfId="2066"/>
    <cellStyle name="20% - Accent2 3 4" xfId="2067"/>
    <cellStyle name="20% - Accent2 4" xfId="2068"/>
    <cellStyle name="20% - Accent2 4 2" xfId="2069"/>
    <cellStyle name="20% - Accent2 4 3" xfId="2070"/>
    <cellStyle name="20% - Accent2 4 4" xfId="2071"/>
    <cellStyle name="20% - Accent2 5" xfId="2072"/>
    <cellStyle name="20% - Accent2 5 2" xfId="2073"/>
    <cellStyle name="20% - Accent2 5 3" xfId="2074"/>
    <cellStyle name="20% - Accent2 5 4" xfId="2075"/>
    <cellStyle name="20% - Accent2 6" xfId="2076"/>
    <cellStyle name="20% - Accent2 6 2" xfId="2077"/>
    <cellStyle name="20% - Accent2 6 3" xfId="2078"/>
    <cellStyle name="20% - Accent2 6 4" xfId="2079"/>
    <cellStyle name="20% - Accent2 7 2" xfId="2080"/>
    <cellStyle name="20% - Accent2 7 3" xfId="2081"/>
    <cellStyle name="20% - Accent2 7 4" xfId="2082"/>
    <cellStyle name="20% - Accent2 8 2" xfId="2083"/>
    <cellStyle name="20% - Accent2 8 3" xfId="2084"/>
    <cellStyle name="20% - Accent2 8 4" xfId="2085"/>
    <cellStyle name="20% - Accent2 9 2" xfId="2086"/>
    <cellStyle name="20% - Accent2 9 3" xfId="2087"/>
    <cellStyle name="20% - Accent2 9 4" xfId="2088"/>
    <cellStyle name="20% - Accent3 1" xfId="2089"/>
    <cellStyle name="20% - Accent3 10 2" xfId="2090"/>
    <cellStyle name="20% - Accent3 10 3" xfId="2091"/>
    <cellStyle name="20% - Accent3 10 4" xfId="2092"/>
    <cellStyle name="20% - Accent3 11 2" xfId="2093"/>
    <cellStyle name="20% - Accent3 11 3" xfId="2094"/>
    <cellStyle name="20% - Accent3 11 4" xfId="2095"/>
    <cellStyle name="20% - Accent3 12 2" xfId="2096"/>
    <cellStyle name="20% - Accent3 12 3" xfId="2097"/>
    <cellStyle name="20% - Accent3 12 4" xfId="2098"/>
    <cellStyle name="20% - Accent3 13 2" xfId="2099"/>
    <cellStyle name="20% - Accent3 13 3" xfId="2100"/>
    <cellStyle name="20% - Accent3 13 4" xfId="2101"/>
    <cellStyle name="20% - Accent3 14 2" xfId="2102"/>
    <cellStyle name="20% - Accent3 14 3" xfId="2103"/>
    <cellStyle name="20% - Accent3 14 4" xfId="2104"/>
    <cellStyle name="20% - Accent3 15 2" xfId="2105"/>
    <cellStyle name="20% - Accent3 15 3" xfId="2106"/>
    <cellStyle name="20% - Accent3 15 4" xfId="2107"/>
    <cellStyle name="20% - Accent3 16 2" xfId="2108"/>
    <cellStyle name="20% - Accent3 16 3" xfId="2109"/>
    <cellStyle name="20% - Accent3 16 4" xfId="2110"/>
    <cellStyle name="20% - Accent3 17 2" xfId="2111"/>
    <cellStyle name="20% - Accent3 17 3" xfId="2112"/>
    <cellStyle name="20% - Accent3 17 4" xfId="2113"/>
    <cellStyle name="20% - Accent3 2" xfId="2114"/>
    <cellStyle name="20% - Accent3 2 2" xfId="2115"/>
    <cellStyle name="20% - Accent3 2 3" xfId="2116"/>
    <cellStyle name="20% - Accent3 2 4" xfId="2117"/>
    <cellStyle name="20% - Accent3 3" xfId="2118"/>
    <cellStyle name="20% - Accent3 3 2" xfId="2119"/>
    <cellStyle name="20% - Accent3 3 3" xfId="2120"/>
    <cellStyle name="20% - Accent3 3 4" xfId="2121"/>
    <cellStyle name="20% - Accent3 4" xfId="2122"/>
    <cellStyle name="20% - Accent3 4 2" xfId="2123"/>
    <cellStyle name="20% - Accent3 4 3" xfId="2124"/>
    <cellStyle name="20% - Accent3 4 4" xfId="2125"/>
    <cellStyle name="20% - Accent3 5" xfId="2126"/>
    <cellStyle name="20% - Accent3 5 2" xfId="2127"/>
    <cellStyle name="20% - Accent3 5 3" xfId="2128"/>
    <cellStyle name="20% - Accent3 5 4" xfId="2129"/>
    <cellStyle name="20% - Accent3 6" xfId="2130"/>
    <cellStyle name="20% - Accent3 6 2" xfId="2131"/>
    <cellStyle name="20% - Accent3 6 3" xfId="2132"/>
    <cellStyle name="20% - Accent3 6 4" xfId="2133"/>
    <cellStyle name="20% - Accent3 7 2" xfId="2134"/>
    <cellStyle name="20% - Accent3 7 3" xfId="2135"/>
    <cellStyle name="20% - Accent3 7 4" xfId="2136"/>
    <cellStyle name="20% - Accent3 8 2" xfId="2137"/>
    <cellStyle name="20% - Accent3 8 3" xfId="2138"/>
    <cellStyle name="20% - Accent3 8 4" xfId="2139"/>
    <cellStyle name="20% - Accent3 9 2" xfId="2140"/>
    <cellStyle name="20% - Accent3 9 3" xfId="2141"/>
    <cellStyle name="20% - Accent3 9 4" xfId="2142"/>
    <cellStyle name="20% - Accent4 1" xfId="2143"/>
    <cellStyle name="20% - Accent4 10 2" xfId="2144"/>
    <cellStyle name="20% - Accent4 10 3" xfId="2145"/>
    <cellStyle name="20% - Accent4 10 4" xfId="2146"/>
    <cellStyle name="20% - Accent4 11 2" xfId="2147"/>
    <cellStyle name="20% - Accent4 11 3" xfId="2148"/>
    <cellStyle name="20% - Accent4 11 4" xfId="2149"/>
    <cellStyle name="20% - Accent4 12 2" xfId="2150"/>
    <cellStyle name="20% - Accent4 12 3" xfId="2151"/>
    <cellStyle name="20% - Accent4 12 4" xfId="2152"/>
    <cellStyle name="20% - Accent4 13 2" xfId="2153"/>
    <cellStyle name="20% - Accent4 13 3" xfId="2154"/>
    <cellStyle name="20% - Accent4 13 4" xfId="2155"/>
    <cellStyle name="20% - Accent4 14 2" xfId="2156"/>
    <cellStyle name="20% - Accent4 14 3" xfId="2157"/>
    <cellStyle name="20% - Accent4 14 4" xfId="2158"/>
    <cellStyle name="20% - Accent4 15 2" xfId="2159"/>
    <cellStyle name="20% - Accent4 15 3" xfId="2160"/>
    <cellStyle name="20% - Accent4 15 4" xfId="2161"/>
    <cellStyle name="20% - Accent4 16 2" xfId="2162"/>
    <cellStyle name="20% - Accent4 16 3" xfId="2163"/>
    <cellStyle name="20% - Accent4 16 4" xfId="2164"/>
    <cellStyle name="20% - Accent4 17 2" xfId="2165"/>
    <cellStyle name="20% - Accent4 17 3" xfId="2166"/>
    <cellStyle name="20% - Accent4 17 4" xfId="2167"/>
    <cellStyle name="20% - Accent4 2" xfId="2168"/>
    <cellStyle name="20% - Accent4 2 2" xfId="2169"/>
    <cellStyle name="20% - Accent4 2 3" xfId="2170"/>
    <cellStyle name="20% - Accent4 2 4" xfId="2171"/>
    <cellStyle name="20% - Accent4 3" xfId="2172"/>
    <cellStyle name="20% - Accent4 3 2" xfId="2173"/>
    <cellStyle name="20% - Accent4 3 3" xfId="2174"/>
    <cellStyle name="20% - Accent4 3 4" xfId="2175"/>
    <cellStyle name="20% - Accent4 4" xfId="2176"/>
    <cellStyle name="20% - Accent4 4 2" xfId="2177"/>
    <cellStyle name="20% - Accent4 4 3" xfId="2178"/>
    <cellStyle name="20% - Accent4 4 4" xfId="2179"/>
    <cellStyle name="20% - Accent4 5" xfId="2180"/>
    <cellStyle name="20% - Accent4 5 2" xfId="2181"/>
    <cellStyle name="20% - Accent4 5 3" xfId="2182"/>
    <cellStyle name="20% - Accent4 5 4" xfId="2183"/>
    <cellStyle name="20% - Accent4 6" xfId="2184"/>
    <cellStyle name="20% - Accent4 6 2" xfId="2185"/>
    <cellStyle name="20% - Accent4 6 3" xfId="2186"/>
    <cellStyle name="20% - Accent4 6 4" xfId="2187"/>
    <cellStyle name="20% - Accent4 7 2" xfId="2188"/>
    <cellStyle name="20% - Accent4 7 3" xfId="2189"/>
    <cellStyle name="20% - Accent4 7 4" xfId="2190"/>
    <cellStyle name="20% - Accent4 8 2" xfId="2191"/>
    <cellStyle name="20% - Accent4 8 3" xfId="2192"/>
    <cellStyle name="20% - Accent4 8 4" xfId="2193"/>
    <cellStyle name="20% - Accent4 9 2" xfId="2194"/>
    <cellStyle name="20% - Accent4 9 3" xfId="2195"/>
    <cellStyle name="20% - Accent4 9 4" xfId="2196"/>
    <cellStyle name="20% - Accent5 1" xfId="2197"/>
    <cellStyle name="20% - Accent5 10 2" xfId="2198"/>
    <cellStyle name="20% - Accent5 10 3" xfId="2199"/>
    <cellStyle name="20% - Accent5 10 4" xfId="2200"/>
    <cellStyle name="20% - Accent5 11 2" xfId="2201"/>
    <cellStyle name="20% - Accent5 11 3" xfId="2202"/>
    <cellStyle name="20% - Accent5 11 4" xfId="2203"/>
    <cellStyle name="20% - Accent5 12 2" xfId="2204"/>
    <cellStyle name="20% - Accent5 12 3" xfId="2205"/>
    <cellStyle name="20% - Accent5 12 4" xfId="2206"/>
    <cellStyle name="20% - Accent5 13 2" xfId="2207"/>
    <cellStyle name="20% - Accent5 13 3" xfId="2208"/>
    <cellStyle name="20% - Accent5 13 4" xfId="2209"/>
    <cellStyle name="20% - Accent5 14 2" xfId="2210"/>
    <cellStyle name="20% - Accent5 14 3" xfId="2211"/>
    <cellStyle name="20% - Accent5 14 4" xfId="2212"/>
    <cellStyle name="20% - Accent5 15 2" xfId="2213"/>
    <cellStyle name="20% - Accent5 15 3" xfId="2214"/>
    <cellStyle name="20% - Accent5 15 4" xfId="2215"/>
    <cellStyle name="20% - Accent5 16 2" xfId="2216"/>
    <cellStyle name="20% - Accent5 16 3" xfId="2217"/>
    <cellStyle name="20% - Accent5 16 4" xfId="2218"/>
    <cellStyle name="20% - Accent5 17 2" xfId="2219"/>
    <cellStyle name="20% - Accent5 17 3" xfId="2220"/>
    <cellStyle name="20% - Accent5 17 4" xfId="2221"/>
    <cellStyle name="20% - Accent5 2" xfId="2222"/>
    <cellStyle name="20% - Accent5 2 2" xfId="2223"/>
    <cellStyle name="20% - Accent5 2 3" xfId="2224"/>
    <cellStyle name="20% - Accent5 2 4" xfId="2225"/>
    <cellStyle name="20% - Accent5 3" xfId="2226"/>
    <cellStyle name="20% - Accent5 3 2" xfId="2227"/>
    <cellStyle name="20% - Accent5 3 3" xfId="2228"/>
    <cellStyle name="20% - Accent5 3 4" xfId="2229"/>
    <cellStyle name="20% - Accent5 4" xfId="2230"/>
    <cellStyle name="20% - Accent5 4 2" xfId="2231"/>
    <cellStyle name="20% - Accent5 4 3" xfId="2232"/>
    <cellStyle name="20% - Accent5 4 4" xfId="2233"/>
    <cellStyle name="20% - Accent5 5" xfId="2234"/>
    <cellStyle name="20% - Accent5 5 2" xfId="2235"/>
    <cellStyle name="20% - Accent5 5 3" xfId="2236"/>
    <cellStyle name="20% - Accent5 5 4" xfId="2237"/>
    <cellStyle name="20% - Accent5 6" xfId="2238"/>
    <cellStyle name="20% - Accent5 6 2" xfId="2239"/>
    <cellStyle name="20% - Accent5 6 3" xfId="2240"/>
    <cellStyle name="20% - Accent5 6 4" xfId="2241"/>
    <cellStyle name="20% - Accent5 7 2" xfId="2242"/>
    <cellStyle name="20% - Accent5 7 3" xfId="2243"/>
    <cellStyle name="20% - Accent5 7 4" xfId="2244"/>
    <cellStyle name="20% - Accent5 8 2" xfId="2245"/>
    <cellStyle name="20% - Accent5 8 3" xfId="2246"/>
    <cellStyle name="20% - Accent5 8 4" xfId="2247"/>
    <cellStyle name="20% - Accent5 9 2" xfId="2248"/>
    <cellStyle name="20% - Accent5 9 3" xfId="2249"/>
    <cellStyle name="20% - Accent5 9 3 2" xfId="2250"/>
    <cellStyle name="20% - Accent5 9 4" xfId="2251"/>
    <cellStyle name="20% - Accent6 1" xfId="2252"/>
    <cellStyle name="20% - Accent6 10 2" xfId="2253"/>
    <cellStyle name="20% - Accent6 10 3" xfId="2254"/>
    <cellStyle name="20% - Accent6 10 4" xfId="2255"/>
    <cellStyle name="20% - Accent6 11 2" xfId="2256"/>
    <cellStyle name="20% - Accent6 11 2 2" xfId="2257"/>
    <cellStyle name="20% - Accent6 11 3" xfId="2258"/>
    <cellStyle name="20% - Accent6 11 4" xfId="2259"/>
    <cellStyle name="20% - Accent6 12 2" xfId="2260"/>
    <cellStyle name="20% - Accent6 12 3" xfId="2261"/>
    <cellStyle name="20% - Accent6 12 4" xfId="2262"/>
    <cellStyle name="20% - Accent6 13 2" xfId="2263"/>
    <cellStyle name="20% - Accent6 13 3" xfId="2264"/>
    <cellStyle name="20% - Accent6 13 4" xfId="2265"/>
    <cellStyle name="20% - Accent6 14 2" xfId="2266"/>
    <cellStyle name="20% - Accent6 14 3" xfId="2267"/>
    <cellStyle name="20% - Accent6 14 4" xfId="2268"/>
    <cellStyle name="20% - Accent6 15 2" xfId="2269"/>
    <cellStyle name="20% - Accent6 15 3" xfId="2270"/>
    <cellStyle name="20% - Accent6 15 4" xfId="2271"/>
    <cellStyle name="20% - Accent6 16 2" xfId="2272"/>
    <cellStyle name="20% - Accent6 16 3" xfId="2273"/>
    <cellStyle name="20% - Accent6 16 4" xfId="2274"/>
    <cellStyle name="20% - Accent6 17 2" xfId="2275"/>
    <cellStyle name="20% - Accent6 17 3" xfId="2276"/>
    <cellStyle name="20% - Accent6 17 4" xfId="2277"/>
    <cellStyle name="20% - Accent6 2" xfId="2278"/>
    <cellStyle name="20% - Accent6 2 2" xfId="2279"/>
    <cellStyle name="20% - Accent6 2 3" xfId="2280"/>
    <cellStyle name="20% - Accent6 2 4" xfId="2281"/>
    <cellStyle name="20% - Accent6 3" xfId="2282"/>
    <cellStyle name="20% - Accent6 3 2" xfId="2283"/>
    <cellStyle name="20% - Accent6 3 3" xfId="2284"/>
    <cellStyle name="20% - Accent6 3 3 2" xfId="2285"/>
    <cellStyle name="20% - Accent6 3 3 3" xfId="2286"/>
    <cellStyle name="20% - Accent6 3 4" xfId="2287"/>
    <cellStyle name="20% - Accent6 3 4 2" xfId="2288"/>
    <cellStyle name="20% - Accent6 4" xfId="2289"/>
    <cellStyle name="20% - Accent6 4 2" xfId="2290"/>
    <cellStyle name="20% - Accent6 4 2 2" xfId="2291"/>
    <cellStyle name="20% - Accent6 4 3" xfId="2292"/>
    <cellStyle name="20% - Accent6 4 4" xfId="2293"/>
    <cellStyle name="20% - Accent6 4 5" xfId="2294"/>
    <cellStyle name="20% - Accent6 5" xfId="2295"/>
    <cellStyle name="20% - Accent6 5 2" xfId="2296"/>
    <cellStyle name="20% - Accent6 5 3" xfId="2297"/>
    <cellStyle name="20% - Accent6 5 4" xfId="2298"/>
    <cellStyle name="20% - Accent6 6" xfId="2299"/>
    <cellStyle name="20% - Accent6 6 2" xfId="2300"/>
    <cellStyle name="20% - Accent6 6 2 2" xfId="2301"/>
    <cellStyle name="20% - Accent6 6 3" xfId="2302"/>
    <cellStyle name="20% - Accent6 6 3 2" xfId="2303"/>
    <cellStyle name="20% - Accent6 6 4" xfId="2304"/>
    <cellStyle name="20% - Accent6 6 4 2" xfId="2305"/>
    <cellStyle name="20% - Accent6 7 2" xfId="2306"/>
    <cellStyle name="20% - Accent6 7 3" xfId="2307"/>
    <cellStyle name="20% - Accent6 7 3 2" xfId="2308"/>
    <cellStyle name="20% - Accent6 7 4" xfId="2309"/>
    <cellStyle name="20% - Accent6 8 2" xfId="2310"/>
    <cellStyle name="20% - Accent6 8 3" xfId="2311"/>
    <cellStyle name="20% - Accent6 8 4" xfId="2312"/>
    <cellStyle name="20% - Accent6 9 2" xfId="2313"/>
    <cellStyle name="20% - Accent6 9 2 2" xfId="2314"/>
    <cellStyle name="20% - Accent6 9 3" xfId="2315"/>
    <cellStyle name="20% - Accent6 9 3 2" xfId="2316"/>
    <cellStyle name="20% - Accent6 9 4" xfId="2317"/>
    <cellStyle name="20% - Accent6 9 4 2" xfId="2318"/>
    <cellStyle name="3" xfId="2319"/>
    <cellStyle name="4" xfId="2320"/>
    <cellStyle name="40 % - Accent1" xfId="2321"/>
    <cellStyle name="40 % - Accent2" xfId="2322"/>
    <cellStyle name="40 % - Accent3" xfId="2323"/>
    <cellStyle name="40 % - Accent4" xfId="2324"/>
    <cellStyle name="40 % - Accent5" xfId="2325"/>
    <cellStyle name="40 % - Accent6" xfId="2326"/>
    <cellStyle name="40% - Accent1 1" xfId="2327"/>
    <cellStyle name="40% - Accent1 1 2" xfId="2328"/>
    <cellStyle name="40% - Accent1 10 2" xfId="2329"/>
    <cellStyle name="40% - Accent1 10 3" xfId="2330"/>
    <cellStyle name="40% - Accent1 10 4" xfId="2331"/>
    <cellStyle name="40% - Accent1 11 2" xfId="2332"/>
    <cellStyle name="40% - Accent1 11 3" xfId="2333"/>
    <cellStyle name="40% - Accent1 11 3 2" xfId="2334"/>
    <cellStyle name="40% - Accent1 11 4" xfId="2335"/>
    <cellStyle name="40% - Accent1 12 2" xfId="2336"/>
    <cellStyle name="40% - Accent1 12 3" xfId="2337"/>
    <cellStyle name="40% - Accent1 12 3 2" xfId="2338"/>
    <cellStyle name="40% - Accent1 12 4" xfId="2339"/>
    <cellStyle name="40% - Accent1 12 4 2" xfId="2340"/>
    <cellStyle name="40% - Accent1 13 2" xfId="2341"/>
    <cellStyle name="40% - Accent1 13 3" xfId="2342"/>
    <cellStyle name="40% - Accent1 13 4" xfId="2343"/>
    <cellStyle name="40% - Accent1 13 4 2" xfId="2344"/>
    <cellStyle name="40% - Accent1 14 2" xfId="2345"/>
    <cellStyle name="40% - Accent1 14 2 2" xfId="2346"/>
    <cellStyle name="40% - Accent1 14 3" xfId="2347"/>
    <cellStyle name="40% - Accent1 14 4" xfId="2348"/>
    <cellStyle name="40% - Accent1 14 4 2" xfId="2349"/>
    <cellStyle name="40% - Accent1 15 2" xfId="2350"/>
    <cellStyle name="40% - Accent1 15 3" xfId="2351"/>
    <cellStyle name="40% - Accent1 15 3 2" xfId="2352"/>
    <cellStyle name="40% - Accent1 15 4" xfId="2353"/>
    <cellStyle name="40% - Accent1 15 4 2" xfId="2354"/>
    <cellStyle name="40% - Accent1 16 2" xfId="2355"/>
    <cellStyle name="40% - Accent1 16 2 2" xfId="2356"/>
    <cellStyle name="40% - Accent1 16 3" xfId="2357"/>
    <cellStyle name="40% - Accent1 16 3 2" xfId="2358"/>
    <cellStyle name="40% - Accent1 16 4" xfId="2359"/>
    <cellStyle name="40% - Accent1 16 4 2" xfId="2360"/>
    <cellStyle name="40% - Accent1 17 2" xfId="2361"/>
    <cellStyle name="40% - Accent1 17 3" xfId="2362"/>
    <cellStyle name="40% - Accent1 17 3 2" xfId="2363"/>
    <cellStyle name="40% - Accent1 17 4" xfId="2364"/>
    <cellStyle name="40% - Accent1 2" xfId="2365"/>
    <cellStyle name="40% - Accent1 2 2" xfId="2366"/>
    <cellStyle name="40% - Accent1 2 3" xfId="2367"/>
    <cellStyle name="40% - Accent1 2 3 2" xfId="2368"/>
    <cellStyle name="40% - Accent1 2 4" xfId="2369"/>
    <cellStyle name="40% - Accent1 2 4 2" xfId="2370"/>
    <cellStyle name="40% - Accent1 3" xfId="2371"/>
    <cellStyle name="40% - Accent1 3 2" xfId="2372"/>
    <cellStyle name="40% - Accent1 3 3" xfId="2373"/>
    <cellStyle name="40% - Accent1 3 4" xfId="2374"/>
    <cellStyle name="40% - Accent1 4" xfId="2375"/>
    <cellStyle name="40% - Accent1 4 2" xfId="2376"/>
    <cellStyle name="40% - Accent1 4 3" xfId="2377"/>
    <cellStyle name="40% - Accent1 4 3 2" xfId="2378"/>
    <cellStyle name="40% - Accent1 4 4" xfId="2379"/>
    <cellStyle name="40% - Accent1 4 4 2" xfId="2380"/>
    <cellStyle name="40% - Accent1 5" xfId="2381"/>
    <cellStyle name="40% - Accent1 5 2" xfId="2382"/>
    <cellStyle name="40% - Accent1 5 3" xfId="2383"/>
    <cellStyle name="40% - Accent1 5 3 2" xfId="2384"/>
    <cellStyle name="40% - Accent1 5 4" xfId="2385"/>
    <cellStyle name="40% - Accent1 6" xfId="2386"/>
    <cellStyle name="40% - Accent1 6 2" xfId="2387"/>
    <cellStyle name="40% - Accent1 6 3" xfId="2388"/>
    <cellStyle name="40% - Accent1 6 4" xfId="2389"/>
    <cellStyle name="40% - Accent1 7" xfId="2390"/>
    <cellStyle name="40% - Accent1 7 2" xfId="2391"/>
    <cellStyle name="40% - Accent1 7 3" xfId="2392"/>
    <cellStyle name="40% - Accent1 7 4" xfId="2393"/>
    <cellStyle name="40% - Accent1 8 2" xfId="2394"/>
    <cellStyle name="40% - Accent1 8 3" xfId="2395"/>
    <cellStyle name="40% - Accent1 8 4" xfId="2396"/>
    <cellStyle name="40% - Accent1 9 2" xfId="2397"/>
    <cellStyle name="40% - Accent1 9 3" xfId="2398"/>
    <cellStyle name="40% - Accent1 9 4" xfId="2399"/>
    <cellStyle name="40% - Accent2 1" xfId="2400"/>
    <cellStyle name="40% - Accent2 1 2" xfId="2401"/>
    <cellStyle name="40% - Accent2 10 2" xfId="2402"/>
    <cellStyle name="40% - Accent2 10 3" xfId="2403"/>
    <cellStyle name="40% - Accent2 10 4" xfId="2404"/>
    <cellStyle name="40% - Accent2 11 2" xfId="2405"/>
    <cellStyle name="40% - Accent2 11 3" xfId="2406"/>
    <cellStyle name="40% - Accent2 11 4" xfId="2407"/>
    <cellStyle name="40% - Accent2 12 2" xfId="2408"/>
    <cellStyle name="40% - Accent2 12 3" xfId="2409"/>
    <cellStyle name="40% - Accent2 12 4" xfId="2410"/>
    <cellStyle name="40% - Accent2 13 2" xfId="2411"/>
    <cellStyle name="40% - Accent2 13 3" xfId="2412"/>
    <cellStyle name="40% - Accent2 13 4" xfId="2413"/>
    <cellStyle name="40% - Accent2 14 2" xfId="2414"/>
    <cellStyle name="40% - Accent2 14 2 2" xfId="2415"/>
    <cellStyle name="40% - Accent2 14 3" xfId="2416"/>
    <cellStyle name="40% - Accent2 14 4" xfId="2417"/>
    <cellStyle name="40% - Accent2 15 2" xfId="2418"/>
    <cellStyle name="40% - Accent2 15 2 2" xfId="2419"/>
    <cellStyle name="40% - Accent2 15 3" xfId="2420"/>
    <cellStyle name="40% - Accent2 15 4" xfId="2421"/>
    <cellStyle name="40% - Accent2 16 2" xfId="2422"/>
    <cellStyle name="40% - Accent2 16 3" xfId="2423"/>
    <cellStyle name="40% - Accent2 16 4" xfId="2424"/>
    <cellStyle name="40% - Accent2 17 2" xfId="2425"/>
    <cellStyle name="40% - Accent2 17 2 2" xfId="2426"/>
    <cellStyle name="40% - Accent2 17 3" xfId="2427"/>
    <cellStyle name="40% - Accent2 17 4" xfId="2428"/>
    <cellStyle name="40% - Accent2 2" xfId="2429"/>
    <cellStyle name="40% - Accent2 2 2" xfId="2430"/>
    <cellStyle name="40% - Accent2 2 2 2" xfId="2431"/>
    <cellStyle name="40% - Accent2 2 3" xfId="2432"/>
    <cellStyle name="40% - Accent2 2 3 2" xfId="2433"/>
    <cellStyle name="40% - Accent2 2 4" xfId="2434"/>
    <cellStyle name="40% - Accent2 3" xfId="2435"/>
    <cellStyle name="40% - Accent2 3 2" xfId="2436"/>
    <cellStyle name="40% - Accent2 3 2 2" xfId="2437"/>
    <cellStyle name="40% - Accent2 3 3" xfId="2438"/>
    <cellStyle name="40% - Accent2 3 3 2" xfId="2439"/>
    <cellStyle name="40% - Accent2 3 4" xfId="2440"/>
    <cellStyle name="40% - Accent2 3 4 2" xfId="2441"/>
    <cellStyle name="40% - Accent2 3 5" xfId="2442"/>
    <cellStyle name="40% - Accent2 4" xfId="2443"/>
    <cellStyle name="40% - Accent2 4 2" xfId="2444"/>
    <cellStyle name="40% - Accent2 4 2 2" xfId="2445"/>
    <cellStyle name="40% - Accent2 4 3" xfId="2446"/>
    <cellStyle name="40% - Accent2 4 3 2" xfId="2447"/>
    <cellStyle name="40% - Accent2 4 4" xfId="2448"/>
    <cellStyle name="40% - Accent2 5" xfId="2449"/>
    <cellStyle name="40% - Accent2 5 2" xfId="2450"/>
    <cellStyle name="40% - Accent2 5 2 2" xfId="2451"/>
    <cellStyle name="40% - Accent2 5 3" xfId="2452"/>
    <cellStyle name="40% - Accent2 5 4" xfId="2453"/>
    <cellStyle name="40% - Accent2 6" xfId="2454"/>
    <cellStyle name="40% - Accent2 6 2" xfId="2455"/>
    <cellStyle name="40% - Accent2 6 2 2" xfId="2456"/>
    <cellStyle name="40% - Accent2 6 3" xfId="2457"/>
    <cellStyle name="40% - Accent2 6 3 2" xfId="2458"/>
    <cellStyle name="40% - Accent2 6 4" xfId="2459"/>
    <cellStyle name="40% - Accent2 6 4 2" xfId="2460"/>
    <cellStyle name="40% - Accent2 7 2" xfId="2461"/>
    <cellStyle name="40% - Accent2 7 2 2" xfId="2462"/>
    <cellStyle name="40% - Accent2 7 3" xfId="2463"/>
    <cellStyle name="40% - Accent2 7 4" xfId="2464"/>
    <cellStyle name="40% - Accent2 8 2" xfId="2465"/>
    <cellStyle name="40% - Accent2 8 3" xfId="2466"/>
    <cellStyle name="40% - Accent2 8 4" xfId="2467"/>
    <cellStyle name="40% - Accent2 9 2" xfId="2468"/>
    <cellStyle name="40% - Accent2 9 2 2" xfId="2469"/>
    <cellStyle name="40% - Accent2 9 3" xfId="2470"/>
    <cellStyle name="40% - Accent2 9 4" xfId="2471"/>
    <cellStyle name="40% - Accent3 1" xfId="2472"/>
    <cellStyle name="40% - Accent3 1 2" xfId="2473"/>
    <cellStyle name="40% - Accent3 10 2" xfId="2474"/>
    <cellStyle name="40% - Accent3 10 3" xfId="2475"/>
    <cellStyle name="40% - Accent3 10 3 2" xfId="2476"/>
    <cellStyle name="40% - Accent3 10 4" xfId="2477"/>
    <cellStyle name="40% - Accent3 10 4 2" xfId="2478"/>
    <cellStyle name="40% - Accent3 11 2" xfId="2479"/>
    <cellStyle name="40% - Accent3 11 2 2" xfId="2480"/>
    <cellStyle name="40% - Accent3 11 3" xfId="2481"/>
    <cellStyle name="40% - Accent3 11 4" xfId="2482"/>
    <cellStyle name="40% - Accent3 12 2" xfId="2483"/>
    <cellStyle name="40% - Accent3 12 2 2" xfId="2484"/>
    <cellStyle name="40% - Accent3 12 3" xfId="2485"/>
    <cellStyle name="40% - Accent3 12 4" xfId="2486"/>
    <cellStyle name="40% - Accent3 12 4 2" xfId="2487"/>
    <cellStyle name="40% - Accent3 13 2" xfId="2488"/>
    <cellStyle name="40% - Accent3 13 2 2" xfId="2489"/>
    <cellStyle name="40% - Accent3 13 3" xfId="2490"/>
    <cellStyle name="40% - Accent3 13 3 2" xfId="2491"/>
    <cellStyle name="40% - Accent3 13 4" xfId="2492"/>
    <cellStyle name="40% - Accent3 14 2" xfId="2493"/>
    <cellStyle name="40% - Accent3 14 3" xfId="2494"/>
    <cellStyle name="40% - Accent3 14 4" xfId="2495"/>
    <cellStyle name="40% - Accent3 15 2" xfId="2496"/>
    <cellStyle name="40% - Accent3 15 3" xfId="2497"/>
    <cellStyle name="40% - Accent3 15 3 2" xfId="2498"/>
    <cellStyle name="40% - Accent3 15 4" xfId="2499"/>
    <cellStyle name="40% - Accent3 15 4 2" xfId="2500"/>
    <cellStyle name="40% - Accent3 16 2" xfId="2501"/>
    <cellStyle name="40% - Accent3 16 2 2" xfId="2502"/>
    <cellStyle name="40% - Accent3 16 3" xfId="2503"/>
    <cellStyle name="40% - Accent3 16 4" xfId="2504"/>
    <cellStyle name="40% - Accent3 16 4 2" xfId="2505"/>
    <cellStyle name="40% - Accent3 17 2" xfId="2506"/>
    <cellStyle name="40% - Accent3 17 3" xfId="2507"/>
    <cellStyle name="40% - Accent3 17 4" xfId="2508"/>
    <cellStyle name="40% - Accent3 2" xfId="2509"/>
    <cellStyle name="40% - Accent3 2 2" xfId="2510"/>
    <cellStyle name="40% - Accent3 2 2 2" xfId="2511"/>
    <cellStyle name="40% - Accent3 2 3" xfId="2512"/>
    <cellStyle name="40% - Accent3 2 3 2" xfId="2513"/>
    <cellStyle name="40% - Accent3 2 4" xfId="2514"/>
    <cellStyle name="40% - Accent3 2 5" xfId="2515"/>
    <cellStyle name="40% - Accent3 3" xfId="2516"/>
    <cellStyle name="40% - Accent3 3 2" xfId="2517"/>
    <cellStyle name="40% - Accent3 3 2 2" xfId="2518"/>
    <cellStyle name="40% - Accent3 3 3" xfId="2519"/>
    <cellStyle name="40% - Accent3 3 4" xfId="2520"/>
    <cellStyle name="40% - Accent3 3 5" xfId="2521"/>
    <cellStyle name="40% - Accent3 4" xfId="2522"/>
    <cellStyle name="40% - Accent3 4 2" xfId="2523"/>
    <cellStyle name="40% - Accent3 4 2 2" xfId="2524"/>
    <cellStyle name="40% - Accent3 4 3" xfId="2525"/>
    <cellStyle name="40% - Accent3 4 3 2" xfId="2526"/>
    <cellStyle name="40% - Accent3 4 4" xfId="2527"/>
    <cellStyle name="40% - Accent3 4 4 2" xfId="2528"/>
    <cellStyle name="40% - Accent3 4 5" xfId="2529"/>
    <cellStyle name="40% - Accent3 5" xfId="2530"/>
    <cellStyle name="40% - Accent3 5 2" xfId="2531"/>
    <cellStyle name="40% - Accent3 5 2 2" xfId="2532"/>
    <cellStyle name="40% - Accent3 5 3" xfId="2533"/>
    <cellStyle name="40% - Accent3 5 3 2" xfId="2534"/>
    <cellStyle name="40% - Accent3 5 4" xfId="2535"/>
    <cellStyle name="40% - Accent3 6" xfId="2536"/>
    <cellStyle name="40% - Accent3 6 2" xfId="2537"/>
    <cellStyle name="40% - Accent3 6 3" xfId="2538"/>
    <cellStyle name="40% - Accent3 6 4" xfId="2539"/>
    <cellStyle name="40% - Accent3 7 2" xfId="2540"/>
    <cellStyle name="40% - Accent3 7 3" xfId="2541"/>
    <cellStyle name="40% - Accent3 7 4" xfId="2542"/>
    <cellStyle name="40% - Accent3 8 2" xfId="2543"/>
    <cellStyle name="40% - Accent3 8 2 2" xfId="2544"/>
    <cellStyle name="40% - Accent3 8 3" xfId="2545"/>
    <cellStyle name="40% - Accent3 8 4" xfId="2546"/>
    <cellStyle name="40% - Accent3 9 2" xfId="2547"/>
    <cellStyle name="40% - Accent3 9 2 2" xfId="2548"/>
    <cellStyle name="40% - Accent3 9 3" xfId="2549"/>
    <cellStyle name="40% - Accent3 9 4" xfId="2550"/>
    <cellStyle name="40% - Accent4 1" xfId="2551"/>
    <cellStyle name="40% - Accent4 10 2" xfId="2552"/>
    <cellStyle name="40% - Accent4 10 2 2" xfId="2553"/>
    <cellStyle name="40% - Accent4 10 3" xfId="2554"/>
    <cellStyle name="40% - Accent4 10 3 2" xfId="2555"/>
    <cellStyle name="40% - Accent4 10 4" xfId="2556"/>
    <cellStyle name="40% - Accent4 10 4 2" xfId="2557"/>
    <cellStyle name="40% - Accent4 11 2" xfId="2558"/>
    <cellStyle name="40% - Accent4 11 2 2" xfId="2559"/>
    <cellStyle name="40% - Accent4 11 3" xfId="2560"/>
    <cellStyle name="40% - Accent4 11 3 2" xfId="2561"/>
    <cellStyle name="40% - Accent4 11 4" xfId="2562"/>
    <cellStyle name="40% - Accent4 11 4 2" xfId="2563"/>
    <cellStyle name="40% - Accent4 12 2" xfId="2564"/>
    <cellStyle name="40% - Accent4 12 3" xfId="2565"/>
    <cellStyle name="40% - Accent4 12 3 2" xfId="2566"/>
    <cellStyle name="40% - Accent4 12 4" xfId="2567"/>
    <cellStyle name="40% - Accent4 13 2" xfId="2568"/>
    <cellStyle name="40% - Accent4 13 3" xfId="2569"/>
    <cellStyle name="40% - Accent4 13 3 2" xfId="2570"/>
    <cellStyle name="40% - Accent4 13 4" xfId="2571"/>
    <cellStyle name="40% - Accent4 13 4 2" xfId="2572"/>
    <cellStyle name="40% - Accent4 14 2" xfId="2573"/>
    <cellStyle name="40% - Accent4 14 3" xfId="2574"/>
    <cellStyle name="40% - Accent4 14 4" xfId="2575"/>
    <cellStyle name="40% - Accent4 15 2" xfId="2576"/>
    <cellStyle name="40% - Accent4 15 2 2" xfId="2577"/>
    <cellStyle name="40% - Accent4 15 3" xfId="2578"/>
    <cellStyle name="40% - Accent4 15 3 2" xfId="2579"/>
    <cellStyle name="40% - Accent4 15 4" xfId="2580"/>
    <cellStyle name="40% - Accent4 15 4 2" xfId="2581"/>
    <cellStyle name="40% - Accent4 16 2" xfId="2582"/>
    <cellStyle name="40% - Accent4 16 2 2" xfId="2583"/>
    <cellStyle name="40% - Accent4 16 3" xfId="2584"/>
    <cellStyle name="40% - Accent4 16 3 2" xfId="2585"/>
    <cellStyle name="40% - Accent4 16 4" xfId="2586"/>
    <cellStyle name="40% - Accent4 17 2" xfId="2587"/>
    <cellStyle name="40% - Accent4 17 2 2" xfId="2588"/>
    <cellStyle name="40% - Accent4 17 3" xfId="2589"/>
    <cellStyle name="40% - Accent4 17 4" xfId="2590"/>
    <cellStyle name="40% - Accent4 17 4 2" xfId="2591"/>
    <cellStyle name="40% - Accent4 2" xfId="2592"/>
    <cellStyle name="40% - Accent4 2 2" xfId="2593"/>
    <cellStyle name="40% - Accent4 2 2 2" xfId="2594"/>
    <cellStyle name="40% - Accent4 2 3" xfId="2595"/>
    <cellStyle name="40% - Accent4 2 4" xfId="2596"/>
    <cellStyle name="40% - Accent4 3" xfId="2597"/>
    <cellStyle name="40% - Accent4 3 2" xfId="2598"/>
    <cellStyle name="40% - Accent4 3 2 2" xfId="2599"/>
    <cellStyle name="40% - Accent4 3 3" xfId="2600"/>
    <cellStyle name="40% - Accent4 3 3 2" xfId="2601"/>
    <cellStyle name="40% - Accent4 3 4" xfId="2602"/>
    <cellStyle name="40% - Accent4 3 5" xfId="2603"/>
    <cellStyle name="40% - Accent4 4" xfId="2604"/>
    <cellStyle name="40% - Accent4 4 2" xfId="2605"/>
    <cellStyle name="40% - Accent4 4 2 2" xfId="2606"/>
    <cellStyle name="40% - Accent4 4 3" xfId="2607"/>
    <cellStyle name="40% - Accent4 4 3 2" xfId="2608"/>
    <cellStyle name="40% - Accent4 4 4" xfId="2609"/>
    <cellStyle name="40% - Accent4 5" xfId="2610"/>
    <cellStyle name="40% - Accent4 5 2" xfId="2611"/>
    <cellStyle name="40% - Accent4 5 3" xfId="2612"/>
    <cellStyle name="40% - Accent4 5 3 2" xfId="2613"/>
    <cellStyle name="40% - Accent4 5 4" xfId="2614"/>
    <cellStyle name="40% - Accent4 5 4 2" xfId="2615"/>
    <cellStyle name="40% - Accent4 6" xfId="2616"/>
    <cellStyle name="40% - Accent4 6 2" xfId="2617"/>
    <cellStyle name="40% - Accent4 6 2 2" xfId="2618"/>
    <cellStyle name="40% - Accent4 6 3" xfId="2619"/>
    <cellStyle name="40% - Accent4 6 3 2" xfId="2620"/>
    <cellStyle name="40% - Accent4 6 4" xfId="2621"/>
    <cellStyle name="40% - Accent4 7 2" xfId="2622"/>
    <cellStyle name="40% - Accent4 7 2 2" xfId="2623"/>
    <cellStyle name="40% - Accent4 7 3" xfId="2624"/>
    <cellStyle name="40% - Accent4 7 4" xfId="2625"/>
    <cellStyle name="40% - Accent4 8 2" xfId="2626"/>
    <cellStyle name="40% - Accent4 8 2 2" xfId="2627"/>
    <cellStyle name="40% - Accent4 8 3" xfId="2628"/>
    <cellStyle name="40% - Accent4 8 4" xfId="2629"/>
    <cellStyle name="40% - Accent4 9 2" xfId="2630"/>
    <cellStyle name="40% - Accent4 9 2 2" xfId="2631"/>
    <cellStyle name="40% - Accent4 9 3" xfId="2632"/>
    <cellStyle name="40% - Accent4 9 4" xfId="2633"/>
    <cellStyle name="40% - Accent5 1" xfId="2634"/>
    <cellStyle name="40% - Accent5 1 2" xfId="2635"/>
    <cellStyle name="40% - Accent5 10 2" xfId="2636"/>
    <cellStyle name="40% - Accent5 10 2 2" xfId="2637"/>
    <cellStyle name="40% - Accent5 10 3" xfId="2638"/>
    <cellStyle name="40% - Accent5 10 3 2" xfId="2639"/>
    <cellStyle name="40% - Accent5 10 4" xfId="2640"/>
    <cellStyle name="40% - Accent5 10 4 2" xfId="2641"/>
    <cellStyle name="40% - Accent5 11 2" xfId="2642"/>
    <cellStyle name="40% - Accent5 11 3" xfId="2643"/>
    <cellStyle name="40% - Accent5 11 3 2" xfId="2644"/>
    <cellStyle name="40% - Accent5 11 4" xfId="2645"/>
    <cellStyle name="40% - Accent5 11 4 2" xfId="2646"/>
    <cellStyle name="40% - Accent5 12 2" xfId="2647"/>
    <cellStyle name="40% - Accent5 12 2 2" xfId="2648"/>
    <cellStyle name="40% - Accent5 12 3" xfId="2649"/>
    <cellStyle name="40% - Accent5 12 3 2" xfId="2650"/>
    <cellStyle name="40% - Accent5 12 4" xfId="2651"/>
    <cellStyle name="40% - Accent5 12 4 2" xfId="2652"/>
    <cellStyle name="40% - Accent5 13 2" xfId="2653"/>
    <cellStyle name="40% - Accent5 13 2 2" xfId="2654"/>
    <cellStyle name="40% - Accent5 13 3" xfId="2655"/>
    <cellStyle name="40% - Accent5 13 4" xfId="2656"/>
    <cellStyle name="40% - Accent5 14 2" xfId="2657"/>
    <cellStyle name="40% - Accent5 14 3" xfId="2658"/>
    <cellStyle name="40% - Accent5 14 3 2" xfId="2659"/>
    <cellStyle name="40% - Accent5 14 4" xfId="2660"/>
    <cellStyle name="40% - Accent5 14 4 2" xfId="2661"/>
    <cellStyle name="40% - Accent5 15 2" xfId="2662"/>
    <cellStyle name="40% - Accent5 15 2 2" xfId="2663"/>
    <cellStyle name="40% - Accent5 15 3" xfId="2664"/>
    <cellStyle name="40% - Accent5 15 3 2" xfId="2665"/>
    <cellStyle name="40% - Accent5 15 4" xfId="2666"/>
    <cellStyle name="40% - Accent5 16 2" xfId="2667"/>
    <cellStyle name="40% - Accent5 16 2 2" xfId="2668"/>
    <cellStyle name="40% - Accent5 16 3" xfId="2669"/>
    <cellStyle name="40% - Accent5 16 3 2" xfId="2670"/>
    <cellStyle name="40% - Accent5 16 4" xfId="2671"/>
    <cellStyle name="40% - Accent5 17 2" xfId="2672"/>
    <cellStyle name="40% - Accent5 17 3" xfId="2673"/>
    <cellStyle name="40% - Accent5 17 3 2" xfId="2674"/>
    <cellStyle name="40% - Accent5 17 4" xfId="2675"/>
    <cellStyle name="40% - Accent5 2" xfId="2676"/>
    <cellStyle name="40% - Accent5 2 2" xfId="2677"/>
    <cellStyle name="40% - Accent5 2 2 2" xfId="2678"/>
    <cellStyle name="40% - Accent5 2 3" xfId="2679"/>
    <cellStyle name="40% - Accent5 2 4" xfId="2680"/>
    <cellStyle name="40% - Accent5 2 4 2" xfId="2681"/>
    <cellStyle name="40% - Accent5 2 5" xfId="2682"/>
    <cellStyle name="40% - Accent5 3" xfId="2683"/>
    <cellStyle name="40% - Accent5 3 2" xfId="2684"/>
    <cellStyle name="40% - Accent5 3 2 2" xfId="2685"/>
    <cellStyle name="40% - Accent5 3 3" xfId="2686"/>
    <cellStyle name="40% - Accent5 3 3 2" xfId="2687"/>
    <cellStyle name="40% - Accent5 3 4" xfId="2688"/>
    <cellStyle name="40% - Accent5 3 4 2" xfId="2689"/>
    <cellStyle name="40% - Accent5 4" xfId="2690"/>
    <cellStyle name="40% - Accent5 4 2" xfId="2691"/>
    <cellStyle name="40% - Accent5 4 3" xfId="2692"/>
    <cellStyle name="40% - Accent5 4 3 2" xfId="2693"/>
    <cellStyle name="40% - Accent5 4 4" xfId="2694"/>
    <cellStyle name="40% - Accent5 4 4 2" xfId="2695"/>
    <cellStyle name="40% - Accent5 5" xfId="2696"/>
    <cellStyle name="40% - Accent5 5 2" xfId="2697"/>
    <cellStyle name="40% - Accent5 5 3" xfId="2698"/>
    <cellStyle name="40% - Accent5 5 3 2" xfId="2699"/>
    <cellStyle name="40% - Accent5 5 4" xfId="2700"/>
    <cellStyle name="40% - Accent5 5 4 2" xfId="2701"/>
    <cellStyle name="40% - Accent5 6" xfId="2702"/>
    <cellStyle name="40% - Accent5 6 2" xfId="2703"/>
    <cellStyle name="40% - Accent5 6 2 2" xfId="2704"/>
    <cellStyle name="40% - Accent5 6 3" xfId="2705"/>
    <cellStyle name="40% - Accent5 6 3 2" xfId="2706"/>
    <cellStyle name="40% - Accent5 6 4" xfId="2707"/>
    <cellStyle name="40% - Accent5 6 4 2" xfId="2708"/>
    <cellStyle name="40% - Accent5 7 2" xfId="2709"/>
    <cellStyle name="40% - Accent5 7 2 2" xfId="2710"/>
    <cellStyle name="40% - Accent5 7 3" xfId="2711"/>
    <cellStyle name="40% - Accent5 7 4" xfId="2712"/>
    <cellStyle name="40% - Accent5 8 2" xfId="2713"/>
    <cellStyle name="40% - Accent5 8 3" xfId="2714"/>
    <cellStyle name="40% - Accent5 8 4" xfId="2715"/>
    <cellStyle name="40% - Accent5 9 2" xfId="2716"/>
    <cellStyle name="40% - Accent5 9 2 2" xfId="2717"/>
    <cellStyle name="40% - Accent5 9 3" xfId="2718"/>
    <cellStyle name="40% - Accent5 9 4" xfId="2719"/>
    <cellStyle name="40% - Accent6 1" xfId="2720"/>
    <cellStyle name="40% - Accent6 1 2" xfId="2721"/>
    <cellStyle name="40% - Accent6 10 2" xfId="2722"/>
    <cellStyle name="40% - Accent6 10 2 2" xfId="2723"/>
    <cellStyle name="40% - Accent6 10 3" xfId="2724"/>
    <cellStyle name="40% - Accent6 10 3 2" xfId="2725"/>
    <cellStyle name="40% - Accent6 10 4" xfId="2726"/>
    <cellStyle name="40% - Accent6 10 4 2" xfId="2727"/>
    <cellStyle name="40% - Accent6 11 2" xfId="2728"/>
    <cellStyle name="40% - Accent6 11 3" xfId="2729"/>
    <cellStyle name="40% - Accent6 11 3 2" xfId="2730"/>
    <cellStyle name="40% - Accent6 11 4" xfId="2731"/>
    <cellStyle name="40% - Accent6 12 2" xfId="2732"/>
    <cellStyle name="40% - Accent6 12 2 2" xfId="2733"/>
    <cellStyle name="40% - Accent6 12 3" xfId="2734"/>
    <cellStyle name="40% - Accent6 12 4" xfId="2735"/>
    <cellStyle name="40% - Accent6 12 4 2" xfId="2736"/>
    <cellStyle name="40% - Accent6 13 2" xfId="2737"/>
    <cellStyle name="40% - Accent6 13 3" xfId="2738"/>
    <cellStyle name="40% - Accent6 13 4" xfId="2739"/>
    <cellStyle name="40% - Accent6 14 2" xfId="2740"/>
    <cellStyle name="40% - Accent6 14 2 2" xfId="2741"/>
    <cellStyle name="40% - Accent6 14 3" xfId="2742"/>
    <cellStyle name="40% - Accent6 14 4" xfId="2743"/>
    <cellStyle name="40% - Accent6 14 4 2" xfId="2744"/>
    <cellStyle name="40% - Accent6 15 2" xfId="2745"/>
    <cellStyle name="40% - Accent6 15 2 2" xfId="2746"/>
    <cellStyle name="40% - Accent6 15 3" xfId="2747"/>
    <cellStyle name="40% - Accent6 15 4" xfId="2748"/>
    <cellStyle name="40% - Accent6 15 4 2" xfId="2749"/>
    <cellStyle name="40% - Accent6 16 2" xfId="2750"/>
    <cellStyle name="40% - Accent6 16 2 2" xfId="2751"/>
    <cellStyle name="40% - Accent6 16 3" xfId="2752"/>
    <cellStyle name="40% - Accent6 16 3 2" xfId="2753"/>
    <cellStyle name="40% - Accent6 16 4" xfId="2754"/>
    <cellStyle name="40% - Accent6 16 4 2" xfId="2755"/>
    <cellStyle name="40% - Accent6 17 2" xfId="2756"/>
    <cellStyle name="40% - Accent6 17 3" xfId="2757"/>
    <cellStyle name="40% - Accent6 17 3 2" xfId="2758"/>
    <cellStyle name="40% - Accent6 17 4" xfId="2759"/>
    <cellStyle name="40% - Accent6 2" xfId="2760"/>
    <cellStyle name="40% - Accent6 2 2" xfId="2761"/>
    <cellStyle name="40% - Accent6 2 3" xfId="2762"/>
    <cellStyle name="40% - Accent6 2 3 2" xfId="2763"/>
    <cellStyle name="40% - Accent6 2 4" xfId="2764"/>
    <cellStyle name="40% - Accent6 2 5" xfId="2765"/>
    <cellStyle name="40% - Accent6 3" xfId="2766"/>
    <cellStyle name="40% - Accent6 3 2" xfId="2767"/>
    <cellStyle name="40% - Accent6 3 3" xfId="2768"/>
    <cellStyle name="40% - Accent6 3 4" xfId="2769"/>
    <cellStyle name="40% - Accent6 4" xfId="2770"/>
    <cellStyle name="40% - Accent6 4 2" xfId="2771"/>
    <cellStyle name="40% - Accent6 4 2 2" xfId="2772"/>
    <cellStyle name="40% - Accent6 4 3" xfId="2773"/>
    <cellStyle name="40% - Accent6 4 3 2" xfId="2774"/>
    <cellStyle name="40% - Accent6 4 4" xfId="2775"/>
    <cellStyle name="40% - Accent6 4 4 2" xfId="2776"/>
    <cellStyle name="40% - Accent6 5" xfId="2777"/>
    <cellStyle name="40% - Accent6 5 2" xfId="2778"/>
    <cellStyle name="40% - Accent6 5 3" xfId="2779"/>
    <cellStyle name="40% - Accent6 5 3 2" xfId="2780"/>
    <cellStyle name="40% - Accent6 5 4" xfId="2781"/>
    <cellStyle name="40% - Accent6 5 4 2" xfId="2782"/>
    <cellStyle name="40% - Accent6 6" xfId="2783"/>
    <cellStyle name="40% - Accent6 6 2" xfId="2784"/>
    <cellStyle name="40% - Accent6 6 3" xfId="2785"/>
    <cellStyle name="40% - Accent6 6 3 2" xfId="2786"/>
    <cellStyle name="40% - Accent6 6 4" xfId="2787"/>
    <cellStyle name="40% - Accent6 6 4 2" xfId="2788"/>
    <cellStyle name="40% - Accent6 7 2" xfId="2789"/>
    <cellStyle name="40% - Accent6 7 2 2" xfId="2790"/>
    <cellStyle name="40% - Accent6 7 3" xfId="2791"/>
    <cellStyle name="40% - Accent6 7 4" xfId="2792"/>
    <cellStyle name="40% - Accent6 8 2" xfId="2793"/>
    <cellStyle name="40% - Accent6 8 2 2" xfId="2794"/>
    <cellStyle name="40% - Accent6 8 3" xfId="2795"/>
    <cellStyle name="40% - Accent6 8 4" xfId="2796"/>
    <cellStyle name="40% - Accent6 8 4 2" xfId="2797"/>
    <cellStyle name="40% - Accent6 9 2" xfId="2798"/>
    <cellStyle name="40% - Accent6 9 2 2" xfId="2799"/>
    <cellStyle name="40% - Accent6 9 3" xfId="2800"/>
    <cellStyle name="40% - Accent6 9 3 2" xfId="2801"/>
    <cellStyle name="40% - Accent6 9 4" xfId="2802"/>
    <cellStyle name="60 % - Accent1" xfId="2803"/>
    <cellStyle name="60 % - Accent2" xfId="2804"/>
    <cellStyle name="60 % - Accent3" xfId="2805"/>
    <cellStyle name="60 % - Accent4" xfId="2806"/>
    <cellStyle name="60 % - Accent5" xfId="2807"/>
    <cellStyle name="60 % - Accent6" xfId="2808"/>
    <cellStyle name="60% - Accent1 1" xfId="2809"/>
    <cellStyle name="60% - Accent1 10 2" xfId="2810"/>
    <cellStyle name="60% - Accent1 10 2 2" xfId="2811"/>
    <cellStyle name="60% - Accent1 10 3" xfId="2812"/>
    <cellStyle name="60% - Accent1 10 4" xfId="2813"/>
    <cellStyle name="60% - Accent1 11 2" xfId="2814"/>
    <cellStyle name="60% - Accent1 11 2 2" xfId="2815"/>
    <cellStyle name="60% - Accent1 11 3" xfId="2816"/>
    <cellStyle name="60% - Accent1 11 4" xfId="2817"/>
    <cellStyle name="60% - Accent1 11 4 2" xfId="2818"/>
    <cellStyle name="60% - Accent1 12 2" xfId="2819"/>
    <cellStyle name="60% - Accent1 12 2 2" xfId="2820"/>
    <cellStyle name="60% - Accent1 12 3" xfId="2821"/>
    <cellStyle name="60% - Accent1 12 3 2" xfId="2822"/>
    <cellStyle name="60% - Accent1 12 4" xfId="2823"/>
    <cellStyle name="60% - Accent1 12 4 2" xfId="2824"/>
    <cellStyle name="60% - Accent1 13 2" xfId="2825"/>
    <cellStyle name="60% - Accent1 13 2 2" xfId="2826"/>
    <cellStyle name="60% - Accent1 13 3" xfId="2827"/>
    <cellStyle name="60% - Accent1 13 3 2" xfId="2828"/>
    <cellStyle name="60% - Accent1 13 4" xfId="2829"/>
    <cellStyle name="60% - Accent1 13 4 2" xfId="2830"/>
    <cellStyle name="60% - Accent1 14 2" xfId="2831"/>
    <cellStyle name="60% - Accent1 14 3" xfId="2832"/>
    <cellStyle name="60% - Accent1 14 4" xfId="2833"/>
    <cellStyle name="60% - Accent1 15 2" xfId="2834"/>
    <cellStyle name="60% - Accent1 15 2 2" xfId="2835"/>
    <cellStyle name="60% - Accent1 15 3" xfId="2836"/>
    <cellStyle name="60% - Accent1 15 3 2" xfId="2837"/>
    <cellStyle name="60% - Accent1 15 4" xfId="2838"/>
    <cellStyle name="60% - Accent1 15 4 2" xfId="2839"/>
    <cellStyle name="60% - Accent1 16 2" xfId="2840"/>
    <cellStyle name="60% - Accent1 16 2 2" xfId="2841"/>
    <cellStyle name="60% - Accent1 16 3" xfId="2842"/>
    <cellStyle name="60% - Accent1 16 3 2" xfId="2843"/>
    <cellStyle name="60% - Accent1 16 4" xfId="2844"/>
    <cellStyle name="60% - Accent1 16 4 2" xfId="2845"/>
    <cellStyle name="60% - Accent1 17 2" xfId="2846"/>
    <cellStyle name="60% - Accent1 17 2 2" xfId="2847"/>
    <cellStyle name="60% - Accent1 17 3" xfId="2848"/>
    <cellStyle name="60% - Accent1 17 3 2" xfId="2849"/>
    <cellStyle name="60% - Accent1 17 4" xfId="2850"/>
    <cellStyle name="60% - Accent1 2" xfId="2851"/>
    <cellStyle name="60% - Accent1 2 2" xfId="2852"/>
    <cellStyle name="60% - Accent1 2 3" xfId="2853"/>
    <cellStyle name="60% - Accent1 2 4" xfId="2854"/>
    <cellStyle name="60% - Accent1 2 4 2" xfId="2855"/>
    <cellStyle name="60% - Accent1 3" xfId="2856"/>
    <cellStyle name="60% - Accent1 3 2" xfId="2857"/>
    <cellStyle name="60% - Accent1 3 3" xfId="2858"/>
    <cellStyle name="60% - Accent1 3 4" xfId="2859"/>
    <cellStyle name="60% - Accent1 4" xfId="2860"/>
    <cellStyle name="60% - Accent1 4 2" xfId="2861"/>
    <cellStyle name="60% - Accent1 4 3" xfId="2862"/>
    <cellStyle name="60% - Accent1 4 4" xfId="2863"/>
    <cellStyle name="60% - Accent1 4 4 2" xfId="2864"/>
    <cellStyle name="60% - Accent1 5" xfId="2865"/>
    <cellStyle name="60% - Accent1 5 2" xfId="2866"/>
    <cellStyle name="60% - Accent1 5 3" xfId="2867"/>
    <cellStyle name="60% - Accent1 5 3 2" xfId="2868"/>
    <cellStyle name="60% - Accent1 5 4" xfId="2869"/>
    <cellStyle name="60% - Accent1 5 5" xfId="2870"/>
    <cellStyle name="60% - Accent1 6" xfId="2871"/>
    <cellStyle name="60% - Accent1 6 2" xfId="2872"/>
    <cellStyle name="60% - Accent1 6 2 2" xfId="2873"/>
    <cellStyle name="60% - Accent1 6 3" xfId="2874"/>
    <cellStyle name="60% - Accent1 6 3 2" xfId="2875"/>
    <cellStyle name="60% - Accent1 6 4" xfId="2876"/>
    <cellStyle name="60% - Accent1 6 4 2" xfId="2877"/>
    <cellStyle name="60% - Accent1 7" xfId="2878"/>
    <cellStyle name="60% - Accent1 7 2" xfId="2879"/>
    <cellStyle name="60% - Accent1 7 2 2" xfId="2880"/>
    <cellStyle name="60% - Accent1 7 3" xfId="2881"/>
    <cellStyle name="60% - Accent1 7 4" xfId="2882"/>
    <cellStyle name="60% - Accent1 7 4 2" xfId="2883"/>
    <cellStyle name="60% - Accent1 8 2" xfId="2884"/>
    <cellStyle name="60% - Accent1 8 2 2" xfId="2885"/>
    <cellStyle name="60% - Accent1 8 3" xfId="2886"/>
    <cellStyle name="60% - Accent1 8 4" xfId="2887"/>
    <cellStyle name="60% - Accent1 9 2" xfId="2888"/>
    <cellStyle name="60% - Accent1 9 3" xfId="2889"/>
    <cellStyle name="60% - Accent1 9 4" xfId="2890"/>
    <cellStyle name="60% - Accent1 9 4 2" xfId="2891"/>
    <cellStyle name="60% - Accent2 1" xfId="2892"/>
    <cellStyle name="60% - Accent2 10 2" xfId="2893"/>
    <cellStyle name="60% - Accent2 10 2 2" xfId="2894"/>
    <cellStyle name="60% - Accent2 10 3" xfId="2895"/>
    <cellStyle name="60% - Accent2 10 4" xfId="2896"/>
    <cellStyle name="60% - Accent2 10 4 2" xfId="2897"/>
    <cellStyle name="60% - Accent2 11 2" xfId="2898"/>
    <cellStyle name="60% - Accent2 11 2 2" xfId="2899"/>
    <cellStyle name="60% - Accent2 11 3" xfId="2900"/>
    <cellStyle name="60% - Accent2 11 4" xfId="2901"/>
    <cellStyle name="60% - Accent2 12 2" xfId="2902"/>
    <cellStyle name="60% - Accent2 12 2 2" xfId="2903"/>
    <cellStyle name="60% - Accent2 12 3" xfId="2904"/>
    <cellStyle name="60% - Accent2 12 3 2" xfId="2905"/>
    <cellStyle name="60% - Accent2 12 4" xfId="2906"/>
    <cellStyle name="60% - Accent2 12 4 2" xfId="2907"/>
    <cellStyle name="60% - Accent2 13 2" xfId="2908"/>
    <cellStyle name="60% - Accent2 13 3" xfId="2909"/>
    <cellStyle name="60% - Accent2 13 4" xfId="2910"/>
    <cellStyle name="60% - Accent2 13 4 2" xfId="2911"/>
    <cellStyle name="60% - Accent2 14 2" xfId="2912"/>
    <cellStyle name="60% - Accent2 14 3" xfId="2913"/>
    <cellStyle name="60% - Accent2 14 4" xfId="2914"/>
    <cellStyle name="60% - Accent2 15 2" xfId="2915"/>
    <cellStyle name="60% - Accent2 15 2 2" xfId="2916"/>
    <cellStyle name="60% - Accent2 15 3" xfId="2917"/>
    <cellStyle name="60% - Accent2 15 3 2" xfId="2918"/>
    <cellStyle name="60% - Accent2 15 4" xfId="2919"/>
    <cellStyle name="60% - Accent2 16 2" xfId="2920"/>
    <cellStyle name="60% - Accent2 16 2 2" xfId="2921"/>
    <cellStyle name="60% - Accent2 16 3" xfId="2922"/>
    <cellStyle name="60% - Accent2 16 4" xfId="2923"/>
    <cellStyle name="60% - Accent2 16 4 2" xfId="2924"/>
    <cellStyle name="60% - Accent2 17 2" xfId="2925"/>
    <cellStyle name="60% - Accent2 17 2 2" xfId="2926"/>
    <cellStyle name="60% - Accent2 17 3" xfId="2927"/>
    <cellStyle name="60% - Accent2 17 3 2" xfId="2928"/>
    <cellStyle name="60% - Accent2 17 4" xfId="2929"/>
    <cellStyle name="60% - Accent2 2" xfId="2930"/>
    <cellStyle name="60% - Accent2 2 2" xfId="2931"/>
    <cellStyle name="60% - Accent2 2 2 2" xfId="2932"/>
    <cellStyle name="60% - Accent2 2 3" xfId="2933"/>
    <cellStyle name="60% - Accent2 2 3 2" xfId="2934"/>
    <cellStyle name="60% - Accent2 2 4" xfId="2935"/>
    <cellStyle name="60% - Accent2 2 4 2" xfId="2936"/>
    <cellStyle name="60% - Accent2 3" xfId="2937"/>
    <cellStyle name="60% - Accent2 3 2" xfId="2938"/>
    <cellStyle name="60% - Accent2 3 3" xfId="2939"/>
    <cellStyle name="60% - Accent2 3 4" xfId="2940"/>
    <cellStyle name="60% - Accent2 4" xfId="2941"/>
    <cellStyle name="60% - Accent2 4 2" xfId="2942"/>
    <cellStyle name="60% - Accent2 4 3" xfId="2943"/>
    <cellStyle name="60% - Accent2 4 4" xfId="2944"/>
    <cellStyle name="60% - Accent2 4 5" xfId="2945"/>
    <cellStyle name="60% - Accent2 5" xfId="2946"/>
    <cellStyle name="60% - Accent2 5 2" xfId="2947"/>
    <cellStyle name="60% - Accent2 5 2 2" xfId="2948"/>
    <cellStyle name="60% - Accent2 5 3" xfId="2949"/>
    <cellStyle name="60% - Accent2 5 3 2" xfId="2950"/>
    <cellStyle name="60% - Accent2 5 4" xfId="2951"/>
    <cellStyle name="60% - Accent2 5 4 2" xfId="2952"/>
    <cellStyle name="60% - Accent2 6" xfId="2953"/>
    <cellStyle name="60% - Accent2 6 2" xfId="2954"/>
    <cellStyle name="60% - Accent2 6 3" xfId="2955"/>
    <cellStyle name="60% - Accent2 6 3 2" xfId="2956"/>
    <cellStyle name="60% - Accent2 6 4" xfId="2957"/>
    <cellStyle name="60% - Accent2 7 2" xfId="2958"/>
    <cellStyle name="60% - Accent2 7 2 2" xfId="2959"/>
    <cellStyle name="60% - Accent2 7 3" xfId="2960"/>
    <cellStyle name="60% - Accent2 7 3 2" xfId="2961"/>
    <cellStyle name="60% - Accent2 7 4" xfId="2962"/>
    <cellStyle name="60% - Accent2 7 4 2" xfId="2963"/>
    <cellStyle name="60% - Accent2 8 2" xfId="2964"/>
    <cellStyle name="60% - Accent2 8 3" xfId="2965"/>
    <cellStyle name="60% - Accent2 8 3 2" xfId="2966"/>
    <cellStyle name="60% - Accent2 8 4" xfId="2967"/>
    <cellStyle name="60% - Accent2 8 4 2" xfId="2968"/>
    <cellStyle name="60% - Accent2 9 2" xfId="2969"/>
    <cellStyle name="60% - Accent2 9 2 2" xfId="2970"/>
    <cellStyle name="60% - Accent2 9 3" xfId="2971"/>
    <cellStyle name="60% - Accent2 9 3 2" xfId="2972"/>
    <cellStyle name="60% - Accent2 9 4" xfId="2973"/>
    <cellStyle name="60% - Accent2 9 4 2" xfId="2974"/>
    <cellStyle name="60% - Accent3 1" xfId="2975"/>
    <cellStyle name="60% - Accent3 10 2" xfId="2976"/>
    <cellStyle name="60% - Accent3 10 2 2" xfId="2977"/>
    <cellStyle name="60% - Accent3 10 3" xfId="2978"/>
    <cellStyle name="60% - Accent3 10 3 2" xfId="2979"/>
    <cellStyle name="60% - Accent3 10 4" xfId="2980"/>
    <cellStyle name="60% - Accent3 10 4 2" xfId="2981"/>
    <cellStyle name="60% - Accent3 11 2" xfId="2982"/>
    <cellStyle name="60% - Accent3 11 2 2" xfId="2983"/>
    <cellStyle name="60% - Accent3 11 3" xfId="2984"/>
    <cellStyle name="60% - Accent3 11 3 2" xfId="2985"/>
    <cellStyle name="60% - Accent3 11 4" xfId="2986"/>
    <cellStyle name="60% - Accent3 11 4 2" xfId="2987"/>
    <cellStyle name="60% - Accent3 12 2" xfId="2988"/>
    <cellStyle name="60% - Accent3 12 2 2" xfId="2989"/>
    <cellStyle name="60% - Accent3 12 3" xfId="2990"/>
    <cellStyle name="60% - Accent3 12 3 2" xfId="2991"/>
    <cellStyle name="60% - Accent3 12 4" xfId="2992"/>
    <cellStyle name="60% - Accent3 13 2" xfId="2993"/>
    <cellStyle name="60% - Accent3 13 3" xfId="2994"/>
    <cellStyle name="60% - Accent3 13 3 2" xfId="2995"/>
    <cellStyle name="60% - Accent3 13 4" xfId="2996"/>
    <cellStyle name="60% - Accent3 14 2" xfId="2997"/>
    <cellStyle name="60% - Accent3 14 3" xfId="2998"/>
    <cellStyle name="60% - Accent3 14 3 2" xfId="2999"/>
    <cellStyle name="60% - Accent3 14 4" xfId="3000"/>
    <cellStyle name="60% - Accent3 14 4 2" xfId="3001"/>
    <cellStyle name="60% - Accent3 15 2" xfId="3002"/>
    <cellStyle name="60% - Accent3 15 3" xfId="3003"/>
    <cellStyle name="60% - Accent3 15 3 2" xfId="3004"/>
    <cellStyle name="60% - Accent3 15 4" xfId="3005"/>
    <cellStyle name="60% - Accent3 15 4 2" xfId="3006"/>
    <cellStyle name="60% - Accent3 16 2" xfId="3007"/>
    <cellStyle name="60% - Accent3 16 2 2" xfId="3008"/>
    <cellStyle name="60% - Accent3 16 3" xfId="3009"/>
    <cellStyle name="60% - Accent3 16 3 2" xfId="3010"/>
    <cellStyle name="60% - Accent3 16 4" xfId="3011"/>
    <cellStyle name="60% - Accent3 16 4 2" xfId="3012"/>
    <cellStyle name="60% - Accent3 17 2" xfId="3013"/>
    <cellStyle name="60% - Accent3 17 3" xfId="3014"/>
    <cellStyle name="60% - Accent3 17 4" xfId="3015"/>
    <cellStyle name="60% - Accent3 2" xfId="3016"/>
    <cellStyle name="60% - Accent3 2 2" xfId="3017"/>
    <cellStyle name="60% - Accent3 2 2 2" xfId="3018"/>
    <cellStyle name="60% - Accent3 2 3" xfId="3019"/>
    <cellStyle name="60% - Accent3 2 3 2" xfId="3020"/>
    <cellStyle name="60% - Accent3 2 4" xfId="3021"/>
    <cellStyle name="60% - Accent3 2 4 2" xfId="3022"/>
    <cellStyle name="60% - Accent3 3" xfId="3023"/>
    <cellStyle name="60% - Accent3 3 2" xfId="3024"/>
    <cellStyle name="60% - Accent3 3 2 2" xfId="3025"/>
    <cellStyle name="60% - Accent3 3 3" xfId="3026"/>
    <cellStyle name="60% - Accent3 3 3 2" xfId="3027"/>
    <cellStyle name="60% - Accent3 3 4" xfId="3028"/>
    <cellStyle name="60% - Accent3 4" xfId="3029"/>
    <cellStyle name="60% - Accent3 4 2" xfId="3030"/>
    <cellStyle name="60% - Accent3 4 2 2" xfId="3031"/>
    <cellStyle name="60% - Accent3 4 3" xfId="3032"/>
    <cellStyle name="60% - Accent3 4 3 2" xfId="3033"/>
    <cellStyle name="60% - Accent3 4 4" xfId="3034"/>
    <cellStyle name="60% - Accent3 4 4 2" xfId="3035"/>
    <cellStyle name="60% - Accent3 5" xfId="3036"/>
    <cellStyle name="60% - Accent3 5 2" xfId="3037"/>
    <cellStyle name="60% - Accent3 5 2 2" xfId="3038"/>
    <cellStyle name="60% - Accent3 5 3" xfId="3039"/>
    <cellStyle name="60% - Accent3 5 3 2" xfId="3040"/>
    <cellStyle name="60% - Accent3 5 4" xfId="3041"/>
    <cellStyle name="60% - Accent3 5 4 2" xfId="3042"/>
    <cellStyle name="60% - Accent3 6" xfId="3043"/>
    <cellStyle name="60% - Accent3 6 2" xfId="3044"/>
    <cellStyle name="60% - Accent3 6 2 2" xfId="3045"/>
    <cellStyle name="60% - Accent3 6 3" xfId="3046"/>
    <cellStyle name="60% - Accent3 6 3 2" xfId="3047"/>
    <cellStyle name="60% - Accent3 6 4" xfId="3048"/>
    <cellStyle name="60% - Accent3 6 4 2" xfId="3049"/>
    <cellStyle name="60% - Accent3 7 2" xfId="3050"/>
    <cellStyle name="60% - Accent3 7 3" xfId="3051"/>
    <cellStyle name="60% - Accent3 7 3 2" xfId="3052"/>
    <cellStyle name="60% - Accent3 7 4" xfId="3053"/>
    <cellStyle name="60% - Accent3 7 4 2" xfId="3054"/>
    <cellStyle name="60% - Accent3 8 2" xfId="3055"/>
    <cellStyle name="60% - Accent3 8 2 2" xfId="3056"/>
    <cellStyle name="60% - Accent3 8 3" xfId="3057"/>
    <cellStyle name="60% - Accent3 8 3 2" xfId="3058"/>
    <cellStyle name="60% - Accent3 8 4" xfId="3059"/>
    <cellStyle name="60% - Accent3 9 2" xfId="3060"/>
    <cellStyle name="60% - Accent3 9 3" xfId="3061"/>
    <cellStyle name="60% - Accent3 9 3 2" xfId="3062"/>
    <cellStyle name="60% - Accent3 9 4" xfId="3063"/>
    <cellStyle name="60% - Accent3 9 4 2" xfId="3064"/>
    <cellStyle name="60% - Accent4 1" xfId="3065"/>
    <cellStyle name="60% - Accent4 10 2" xfId="3066"/>
    <cellStyle name="60% - Accent4 10 2 2" xfId="3067"/>
    <cellStyle name="60% - Accent4 10 3" xfId="3068"/>
    <cellStyle name="60% - Accent4 10 3 2" xfId="3069"/>
    <cellStyle name="60% - Accent4 10 4" xfId="3070"/>
    <cellStyle name="60% - Accent4 11 2" xfId="3071"/>
    <cellStyle name="60% - Accent4 11 2 2" xfId="3072"/>
    <cellStyle name="60% - Accent4 11 3" xfId="3073"/>
    <cellStyle name="60% - Accent4 11 3 2" xfId="3074"/>
    <cellStyle name="60% - Accent4 11 4" xfId="3075"/>
    <cellStyle name="60% - Accent4 12 2" xfId="3076"/>
    <cellStyle name="60% - Accent4 12 2 2" xfId="3077"/>
    <cellStyle name="60% - Accent4 12 3" xfId="3078"/>
    <cellStyle name="60% - Accent4 12 3 2" xfId="3079"/>
    <cellStyle name="60% - Accent4 12 4" xfId="3080"/>
    <cellStyle name="60% - Accent4 13 2" xfId="3081"/>
    <cellStyle name="60% - Accent4 13 2 2" xfId="3082"/>
    <cellStyle name="60% - Accent4 13 3" xfId="3083"/>
    <cellStyle name="60% - Accent4 13 3 2" xfId="3084"/>
    <cellStyle name="60% - Accent4 13 4" xfId="3085"/>
    <cellStyle name="60% - Accent4 14 2" xfId="3086"/>
    <cellStyle name="60% - Accent4 14 3" xfId="3087"/>
    <cellStyle name="60% - Accent4 14 3 2" xfId="3088"/>
    <cellStyle name="60% - Accent4 14 4" xfId="3089"/>
    <cellStyle name="60% - Accent4 15 2" xfId="3090"/>
    <cellStyle name="60% - Accent4 15 2 2" xfId="3091"/>
    <cellStyle name="60% - Accent4 15 3" xfId="3092"/>
    <cellStyle name="60% - Accent4 15 4" xfId="3093"/>
    <cellStyle name="60% - Accent4 16 2" xfId="3094"/>
    <cellStyle name="60% - Accent4 16 2 2" xfId="3095"/>
    <cellStyle name="60% - Accent4 16 3" xfId="3096"/>
    <cellStyle name="60% - Accent4 16 3 2" xfId="3097"/>
    <cellStyle name="60% - Accent4 16 4" xfId="3098"/>
    <cellStyle name="60% - Accent4 17 2" xfId="3099"/>
    <cellStyle name="60% - Accent4 17 3" xfId="3100"/>
    <cellStyle name="60% - Accent4 17 3 2" xfId="3101"/>
    <cellStyle name="60% - Accent4 17 4" xfId="3102"/>
    <cellStyle name="60% - Accent4 2" xfId="3103"/>
    <cellStyle name="60% - Accent4 2 2" xfId="3104"/>
    <cellStyle name="60% - Accent4 2 2 2" xfId="3105"/>
    <cellStyle name="60% - Accent4 2 3" xfId="3106"/>
    <cellStyle name="60% - Accent4 2 4" xfId="3107"/>
    <cellStyle name="60% - Accent4 3" xfId="3108"/>
    <cellStyle name="60% - Accent4 3 2" xfId="3109"/>
    <cellStyle name="60% - Accent4 3 2 2" xfId="3110"/>
    <cellStyle name="60% - Accent4 3 3" xfId="3111"/>
    <cellStyle name="60% - Accent4 3 3 2" xfId="3112"/>
    <cellStyle name="60% - Accent4 3 4" xfId="3113"/>
    <cellStyle name="60% - Accent4 4" xfId="3114"/>
    <cellStyle name="60% - Accent4 4 2" xfId="3115"/>
    <cellStyle name="60% - Accent4 4 3" xfId="3116"/>
    <cellStyle name="60% - Accent4 4 3 2" xfId="3117"/>
    <cellStyle name="60% - Accent4 4 4" xfId="3118"/>
    <cellStyle name="60% - Accent4 4 5" xfId="3119"/>
    <cellStyle name="60% - Accent4 5" xfId="3120"/>
    <cellStyle name="60% - Accent4 5 2" xfId="3121"/>
    <cellStyle name="60% - Accent4 5 2 2" xfId="3122"/>
    <cellStyle name="60% - Accent4 5 3" xfId="3123"/>
    <cellStyle name="60% - Accent4 5 3 2" xfId="3124"/>
    <cellStyle name="60% - Accent4 5 4" xfId="3125"/>
    <cellStyle name="60% - Accent4 6" xfId="3126"/>
    <cellStyle name="60% - Accent4 6 2" xfId="3127"/>
    <cellStyle name="60% - Accent4 6 2 2" xfId="3128"/>
    <cellStyle name="60% - Accent4 6 3" xfId="3129"/>
    <cellStyle name="60% - Accent4 6 3 2" xfId="3130"/>
    <cellStyle name="60% - Accent4 6 4" xfId="3131"/>
    <cellStyle name="60% - Accent4 7 2" xfId="3132"/>
    <cellStyle name="60% - Accent4 7 2 2" xfId="3133"/>
    <cellStyle name="60% - Accent4 7 3" xfId="3134"/>
    <cellStyle name="60% - Accent4 7 3 2" xfId="3135"/>
    <cellStyle name="60% - Accent4 7 4" xfId="3136"/>
    <cellStyle name="60% - Accent4 8 2" xfId="3137"/>
    <cellStyle name="60% - Accent4 8 3" xfId="3138"/>
    <cellStyle name="60% - Accent4 8 3 2" xfId="3139"/>
    <cellStyle name="60% - Accent4 8 4" xfId="3140"/>
    <cellStyle name="60% - Accent4 8 4 2" xfId="3141"/>
    <cellStyle name="60% - Accent4 9 2" xfId="3142"/>
    <cellStyle name="60% - Accent4 9 2 2" xfId="3143"/>
    <cellStyle name="60% - Accent4 9 3" xfId="3144"/>
    <cellStyle name="60% - Accent4 9 3 2" xfId="3145"/>
    <cellStyle name="60% - Accent4 9 4" xfId="3146"/>
    <cellStyle name="60% - Accent4 9 4 2" xfId="3147"/>
    <cellStyle name="60% - Accent5 1" xfId="3148"/>
    <cellStyle name="60% - Accent5 10 2" xfId="3149"/>
    <cellStyle name="60% - Accent5 10 2 2" xfId="3150"/>
    <cellStyle name="60% - Accent5 10 3" xfId="3151"/>
    <cellStyle name="60% - Accent5 10 4" xfId="3152"/>
    <cellStyle name="60% - Accent5 11 2" xfId="3153"/>
    <cellStyle name="60% - Accent5 11 2 2" xfId="3154"/>
    <cellStyle name="60% - Accent5 11 3" xfId="3155"/>
    <cellStyle name="60% - Accent5 11 3 2" xfId="3156"/>
    <cellStyle name="60% - Accent5 11 4" xfId="3157"/>
    <cellStyle name="60% - Accent5 11 4 2" xfId="3158"/>
    <cellStyle name="60% - Accent5 12 2" xfId="3159"/>
    <cellStyle name="60% - Accent5 12 3" xfId="3160"/>
    <cellStyle name="60% - Accent5 12 4" xfId="3161"/>
    <cellStyle name="60% - Accent5 13 2" xfId="3162"/>
    <cellStyle name="60% - Accent5 13 3" xfId="3163"/>
    <cellStyle name="60% - Accent5 13 3 2" xfId="3164"/>
    <cellStyle name="60% - Accent5 13 4" xfId="3165"/>
    <cellStyle name="60% - Accent5 14 2" xfId="3166"/>
    <cellStyle name="60% - Accent5 14 3" xfId="3167"/>
    <cellStyle name="60% - Accent5 14 3 2" xfId="3168"/>
    <cellStyle name="60% - Accent5 14 4" xfId="3169"/>
    <cellStyle name="60% - Accent5 15 2" xfId="3170"/>
    <cellStyle name="60% - Accent5 15 3" xfId="3171"/>
    <cellStyle name="60% - Accent5 15 4" xfId="3172"/>
    <cellStyle name="60% - Accent5 16 2" xfId="3173"/>
    <cellStyle name="60% - Accent5 16 3" xfId="3174"/>
    <cellStyle name="60% - Accent5 16 4" xfId="3175"/>
    <cellStyle name="60% - Accent5 17 2" xfId="3176"/>
    <cellStyle name="60% - Accent5 17 3" xfId="3177"/>
    <cellStyle name="60% - Accent5 17 3 2" xfId="3178"/>
    <cellStyle name="60% - Accent5 17 4" xfId="3179"/>
    <cellStyle name="60% - Accent5 2" xfId="3180"/>
    <cellStyle name="60% - Accent5 2 2" xfId="3181"/>
    <cellStyle name="60% - Accent5 2 2 2" xfId="3182"/>
    <cellStyle name="60% - Accent5 2 3" xfId="3183"/>
    <cellStyle name="60% - Accent5 2 3 2" xfId="3184"/>
    <cellStyle name="60% - Accent5 2 4" xfId="3185"/>
    <cellStyle name="60% - Accent5 2 4 2" xfId="3186"/>
    <cellStyle name="60% - Accent5 3" xfId="3187"/>
    <cellStyle name="60% - Accent5 3 2" xfId="3188"/>
    <cellStyle name="60% - Accent5 3 2 2" xfId="3189"/>
    <cellStyle name="60% - Accent5 3 3" xfId="3190"/>
    <cellStyle name="60% - Accent5 3 4" xfId="3191"/>
    <cellStyle name="60% - Accent5 4" xfId="3192"/>
    <cellStyle name="60% - Accent5 4 2" xfId="3193"/>
    <cellStyle name="60% - Accent5 4 2 2" xfId="3194"/>
    <cellStyle name="60% - Accent5 4 3" xfId="3195"/>
    <cellStyle name="60% - Accent5 4 3 2" xfId="3196"/>
    <cellStyle name="60% - Accent5 4 4" xfId="3197"/>
    <cellStyle name="60% - Accent5 4 4 2" xfId="3198"/>
    <cellStyle name="60% - Accent5 4 5" xfId="3199"/>
    <cellStyle name="60% - Accent5 5" xfId="3200"/>
    <cellStyle name="60% - Accent5 5 2" xfId="3201"/>
    <cellStyle name="60% - Accent5 5 3" xfId="3202"/>
    <cellStyle name="60% - Accent5 5 4" xfId="3203"/>
    <cellStyle name="60% - Accent5 6" xfId="3204"/>
    <cellStyle name="60% - Accent5 6 2" xfId="3205"/>
    <cellStyle name="60% - Accent5 6 3" xfId="3206"/>
    <cellStyle name="60% - Accent5 6 4" xfId="3207"/>
    <cellStyle name="60% - Accent5 6 4 2" xfId="3208"/>
    <cellStyle name="60% - Accent5 7 2" xfId="3209"/>
    <cellStyle name="60% - Accent5 7 2 2" xfId="3210"/>
    <cellStyle name="60% - Accent5 7 3" xfId="3211"/>
    <cellStyle name="60% - Accent5 7 3 2" xfId="3212"/>
    <cellStyle name="60% - Accent5 7 4" xfId="3213"/>
    <cellStyle name="60% - Accent5 8 2" xfId="3214"/>
    <cellStyle name="60% - Accent5 8 2 2" xfId="3215"/>
    <cellStyle name="60% - Accent5 8 3" xfId="3216"/>
    <cellStyle name="60% - Accent5 8 3 2" xfId="3217"/>
    <cellStyle name="60% - Accent5 8 4" xfId="3218"/>
    <cellStyle name="60% - Accent5 8 4 2" xfId="3219"/>
    <cellStyle name="60% - Accent5 9 2" xfId="3220"/>
    <cellStyle name="60% - Accent5 9 2 2" xfId="3221"/>
    <cellStyle name="60% - Accent5 9 3" xfId="3222"/>
    <cellStyle name="60% - Accent5 9 4" xfId="3223"/>
    <cellStyle name="60% - Accent5 9 4 2" xfId="3224"/>
    <cellStyle name="60% - Accent6 1" xfId="3225"/>
    <cellStyle name="60% - Accent6 10 2" xfId="3226"/>
    <cellStyle name="60% - Accent6 10 2 2" xfId="3227"/>
    <cellStyle name="60% - Accent6 10 3" xfId="3228"/>
    <cellStyle name="60% - Accent6 10 4" xfId="3229"/>
    <cellStyle name="60% - Accent6 11 2" xfId="3230"/>
    <cellStyle name="60% - Accent6 11 2 2" xfId="3231"/>
    <cellStyle name="60% - Accent6 11 3" xfId="3232"/>
    <cellStyle name="60% - Accent6 11 4" xfId="3233"/>
    <cellStyle name="60% - Accent6 11 4 2" xfId="3234"/>
    <cellStyle name="60% - Accent6 12 2" xfId="3235"/>
    <cellStyle name="60% - Accent6 12 2 2" xfId="3236"/>
    <cellStyle name="60% - Accent6 12 3" xfId="3237"/>
    <cellStyle name="60% - Accent6 12 3 2" xfId="3238"/>
    <cellStyle name="60% - Accent6 12 4" xfId="3239"/>
    <cellStyle name="60% - Accent6 12 4 2" xfId="3240"/>
    <cellStyle name="60% - Accent6 13 2" xfId="3241"/>
    <cellStyle name="60% - Accent6 13 2 2" xfId="3242"/>
    <cellStyle name="60% - Accent6 13 3" xfId="3243"/>
    <cellStyle name="60% - Accent6 13 4" xfId="3244"/>
    <cellStyle name="60% - Accent6 14 2" xfId="3245"/>
    <cellStyle name="60% - Accent6 14 3" xfId="3246"/>
    <cellStyle name="60% - Accent6 14 4" xfId="3247"/>
    <cellStyle name="60% - Accent6 15 2" xfId="3248"/>
    <cellStyle name="60% - Accent6 15 2 2" xfId="3249"/>
    <cellStyle name="60% - Accent6 15 3" xfId="3250"/>
    <cellStyle name="60% - Accent6 15 4" xfId="3251"/>
    <cellStyle name="60% - Accent6 16 2" xfId="3252"/>
    <cellStyle name="60% - Accent6 16 2 2" xfId="3253"/>
    <cellStyle name="60% - Accent6 16 3" xfId="3254"/>
    <cellStyle name="60% - Accent6 16 3 2" xfId="3255"/>
    <cellStyle name="60% - Accent6 16 4" xfId="3256"/>
    <cellStyle name="60% - Accent6 17 2" xfId="3257"/>
    <cellStyle name="60% - Accent6 17 3" xfId="3258"/>
    <cellStyle name="60% - Accent6 17 3 2" xfId="3259"/>
    <cellStyle name="60% - Accent6 17 4" xfId="3260"/>
    <cellStyle name="60% - Accent6 2" xfId="3261"/>
    <cellStyle name="60% - Accent6 2 2" xfId="3262"/>
    <cellStyle name="60% - Accent6 2 2 2" xfId="3263"/>
    <cellStyle name="60% - Accent6 2 3" xfId="3264"/>
    <cellStyle name="60% - Accent6 2 3 2" xfId="3265"/>
    <cellStyle name="60% - Accent6 2 4" xfId="3266"/>
    <cellStyle name="60% - Accent6 2 4 2" xfId="3267"/>
    <cellStyle name="60% - Accent6 3" xfId="3268"/>
    <cellStyle name="60% - Accent6 3 2" xfId="3269"/>
    <cellStyle name="60% - Accent6 3 3" xfId="3270"/>
    <cellStyle name="60% - Accent6 3 3 2" xfId="3271"/>
    <cellStyle name="60% - Accent6 3 4" xfId="3272"/>
    <cellStyle name="60% - Accent6 3 4 2" xfId="3273"/>
    <cellStyle name="60% - Accent6 4" xfId="3274"/>
    <cellStyle name="60% - Accent6 4 2" xfId="3275"/>
    <cellStyle name="60% - Accent6 4 2 2" xfId="3276"/>
    <cellStyle name="60% - Accent6 4 3" xfId="3277"/>
    <cellStyle name="60% - Accent6 4 3 2" xfId="3278"/>
    <cellStyle name="60% - Accent6 4 4" xfId="3279"/>
    <cellStyle name="60% - Accent6 4 4 2" xfId="3280"/>
    <cellStyle name="60% - Accent6 5" xfId="3281"/>
    <cellStyle name="60% - Accent6 5 2" xfId="3282"/>
    <cellStyle name="60% - Accent6 5 3" xfId="3283"/>
    <cellStyle name="60% - Accent6 5 4" xfId="3284"/>
    <cellStyle name="60% - Accent6 6" xfId="3285"/>
    <cellStyle name="60% - Accent6 6 2" xfId="3286"/>
    <cellStyle name="60% - Accent6 6 2 2" xfId="3287"/>
    <cellStyle name="60% - Accent6 6 3" xfId="3288"/>
    <cellStyle name="60% - Accent6 6 3 2" xfId="3289"/>
    <cellStyle name="60% - Accent6 6 4" xfId="3290"/>
    <cellStyle name="60% - Accent6 6 4 2" xfId="3291"/>
    <cellStyle name="60% - Accent6 7 2" xfId="3292"/>
    <cellStyle name="60% - Accent6 7 2 2" xfId="3293"/>
    <cellStyle name="60% - Accent6 7 3" xfId="3294"/>
    <cellStyle name="60% - Accent6 7 4" xfId="3295"/>
    <cellStyle name="60% - Accent6 7 4 2" xfId="3296"/>
    <cellStyle name="60% - Accent6 8 2" xfId="3297"/>
    <cellStyle name="60% - Accent6 8 3" xfId="3298"/>
    <cellStyle name="60% - Accent6 8 4" xfId="3299"/>
    <cellStyle name="60% - Accent6 9 2" xfId="3300"/>
    <cellStyle name="60% - Accent6 9 2 2" xfId="3301"/>
    <cellStyle name="60% - Accent6 9 3" xfId="3302"/>
    <cellStyle name="60% - Accent6 9 3 2" xfId="3303"/>
    <cellStyle name="60% - Accent6 9 4" xfId="3304"/>
    <cellStyle name="60% - Accent6 9 4 2" xfId="3305"/>
    <cellStyle name="75" xfId="3306"/>
    <cellStyle name="75 2" xfId="3307"/>
    <cellStyle name="75 3" xfId="3308"/>
    <cellStyle name="75 3 2" xfId="3309"/>
    <cellStyle name="75 4" xfId="3310"/>
    <cellStyle name="75 5" xfId="3311"/>
    <cellStyle name="75 5 2" xfId="3312"/>
    <cellStyle name="75 6" xfId="3313"/>
    <cellStyle name="75 6 2" xfId="3314"/>
    <cellStyle name="75 7" xfId="3315"/>
    <cellStyle name="75 7 2" xfId="3316"/>
    <cellStyle name="75 8" xfId="3317"/>
    <cellStyle name="75 8 2" xfId="3318"/>
    <cellStyle name="9" xfId="3319"/>
    <cellStyle name="ÅE­ [0]_°èÈ¹" xfId="3320"/>
    <cellStyle name="ÅE­_°èÈ¹" xfId="3321"/>
    <cellStyle name="Accent1 1" xfId="3322"/>
    <cellStyle name="Accent1 1 2" xfId="3323"/>
    <cellStyle name="Accent1 10 2" xfId="3324"/>
    <cellStyle name="Accent1 10 2 2" xfId="3325"/>
    <cellStyle name="Accent1 10 3" xfId="3326"/>
    <cellStyle name="Accent1 10 3 2" xfId="3327"/>
    <cellStyle name="Accent1 10 4" xfId="3328"/>
    <cellStyle name="Accent1 10 4 2" xfId="3329"/>
    <cellStyle name="Accent1 11 2" xfId="3330"/>
    <cellStyle name="Accent1 11 2 2" xfId="3331"/>
    <cellStyle name="Accent1 11 3" xfId="3332"/>
    <cellStyle name="Accent1 11 4" xfId="3333"/>
    <cellStyle name="Accent1 12 2" xfId="3334"/>
    <cellStyle name="Accent1 12 2 2" xfId="3335"/>
    <cellStyle name="Accent1 12 3" xfId="3336"/>
    <cellStyle name="Accent1 12 3 2" xfId="3337"/>
    <cellStyle name="Accent1 12 4" xfId="3338"/>
    <cellStyle name="Accent1 13 2" xfId="3339"/>
    <cellStyle name="Accent1 13 2 2" xfId="3340"/>
    <cellStyle name="Accent1 13 3" xfId="3341"/>
    <cellStyle name="Accent1 13 4" xfId="3342"/>
    <cellStyle name="Accent1 13 4 2" xfId="3343"/>
    <cellStyle name="Accent1 14 2" xfId="3344"/>
    <cellStyle name="Accent1 14 2 2" xfId="3345"/>
    <cellStyle name="Accent1 14 3" xfId="3346"/>
    <cellStyle name="Accent1 14 3 2" xfId="3347"/>
    <cellStyle name="Accent1 14 4" xfId="3348"/>
    <cellStyle name="Accent1 15 2" xfId="3349"/>
    <cellStyle name="Accent1 15 3" xfId="3350"/>
    <cellStyle name="Accent1 15 4" xfId="3351"/>
    <cellStyle name="Accent1 16 2" xfId="3352"/>
    <cellStyle name="Accent1 16 3" xfId="3353"/>
    <cellStyle name="Accent1 16 4" xfId="3354"/>
    <cellStyle name="Accent1 17 2" xfId="3355"/>
    <cellStyle name="Accent1 17 3" xfId="3356"/>
    <cellStyle name="Accent1 17 4" xfId="3357"/>
    <cellStyle name="Accent1 2" xfId="3358"/>
    <cellStyle name="Accent1 2 2" xfId="3359"/>
    <cellStyle name="Accent1 2 3" xfId="3360"/>
    <cellStyle name="Accent1 2 3 2" xfId="3361"/>
    <cellStyle name="Accent1 2 4" xfId="3362"/>
    <cellStyle name="Accent1 2 4 2" xfId="3363"/>
    <cellStyle name="Accent1 2 5" xfId="3364"/>
    <cellStyle name="Accent1 3" xfId="3365"/>
    <cellStyle name="Accent1 3 2" xfId="3366"/>
    <cellStyle name="Accent1 3 3" xfId="3367"/>
    <cellStyle name="Accent1 3 4" xfId="3368"/>
    <cellStyle name="Accent1 4" xfId="3369"/>
    <cellStyle name="Accent1 4 2" xfId="3370"/>
    <cellStyle name="Accent1 4 2 2" xfId="3371"/>
    <cellStyle name="Accent1 4 3" xfId="3372"/>
    <cellStyle name="Accent1 4 3 2" xfId="3373"/>
    <cellStyle name="Accent1 4 4" xfId="3374"/>
    <cellStyle name="Accent1 4 4 2" xfId="3375"/>
    <cellStyle name="Accent1 5" xfId="3376"/>
    <cellStyle name="Accent1 5 2" xfId="3377"/>
    <cellStyle name="Accent1 5 2 2" xfId="3378"/>
    <cellStyle name="Accent1 5 3" xfId="3379"/>
    <cellStyle name="Accent1 5 4" xfId="3380"/>
    <cellStyle name="Accent1 5 4 2" xfId="3381"/>
    <cellStyle name="Accent1 6" xfId="3382"/>
    <cellStyle name="Accent1 6 2" xfId="3383"/>
    <cellStyle name="Accent1 6 2 2" xfId="3384"/>
    <cellStyle name="Accent1 6 3" xfId="3385"/>
    <cellStyle name="Accent1 6 3 2" xfId="3386"/>
    <cellStyle name="Accent1 6 4" xfId="3387"/>
    <cellStyle name="Accent1 6 4 2" xfId="3388"/>
    <cellStyle name="Accent1 7 2" xfId="3389"/>
    <cellStyle name="Accent1 7 2 2" xfId="3390"/>
    <cellStyle name="Accent1 7 3" xfId="3391"/>
    <cellStyle name="Accent1 7 4" xfId="3392"/>
    <cellStyle name="Accent1 7 4 2" xfId="3393"/>
    <cellStyle name="Accent1 8 2" xfId="3394"/>
    <cellStyle name="Accent1 8 2 2" xfId="3395"/>
    <cellStyle name="Accent1 8 3" xfId="3396"/>
    <cellStyle name="Accent1 8 3 2" xfId="3397"/>
    <cellStyle name="Accent1 8 4" xfId="3398"/>
    <cellStyle name="Accent1 9 2" xfId="3399"/>
    <cellStyle name="Accent1 9 2 2" xfId="3400"/>
    <cellStyle name="Accent1 9 3" xfId="3401"/>
    <cellStyle name="Accent1 9 4" xfId="3402"/>
    <cellStyle name="Accent1 9 4 2" xfId="3403"/>
    <cellStyle name="Accent2 1" xfId="3404"/>
    <cellStyle name="Accent2 1 2" xfId="3405"/>
    <cellStyle name="Accent2 10 2" xfId="3406"/>
    <cellStyle name="Accent2 10 3" xfId="3407"/>
    <cellStyle name="Accent2 10 4" xfId="3408"/>
    <cellStyle name="Accent2 11 2" xfId="3409"/>
    <cellStyle name="Accent2 11 3" xfId="3410"/>
    <cellStyle name="Accent2 11 4" xfId="3411"/>
    <cellStyle name="Accent2 12 2" xfId="3412"/>
    <cellStyle name="Accent2 12 2 2" xfId="3413"/>
    <cellStyle name="Accent2 12 3" xfId="3414"/>
    <cellStyle name="Accent2 12 3 2" xfId="3415"/>
    <cellStyle name="Accent2 12 4" xfId="3416"/>
    <cellStyle name="Accent2 13 2" xfId="3417"/>
    <cellStyle name="Accent2 13 2 2" xfId="3418"/>
    <cellStyle name="Accent2 13 3" xfId="3419"/>
    <cellStyle name="Accent2 13 3 2" xfId="3420"/>
    <cellStyle name="Accent2 13 4" xfId="3421"/>
    <cellStyle name="Accent2 13 4 2" xfId="3422"/>
    <cellStyle name="Accent2 14 2" xfId="3423"/>
    <cellStyle name="Accent2 14 2 2" xfId="3424"/>
    <cellStyle name="Accent2 14 3" xfId="3425"/>
    <cellStyle name="Accent2 14 4" xfId="3426"/>
    <cellStyle name="Accent2 15 2" xfId="3427"/>
    <cellStyle name="Accent2 15 3" xfId="3428"/>
    <cellStyle name="Accent2 15 4" xfId="3429"/>
    <cellStyle name="Accent2 15 4 2" xfId="3430"/>
    <cellStyle name="Accent2 16 2" xfId="3431"/>
    <cellStyle name="Accent2 16 3" xfId="3432"/>
    <cellStyle name="Accent2 16 4" xfId="3433"/>
    <cellStyle name="Accent2 16 4 2" xfId="3434"/>
    <cellStyle name="Accent2 17 2" xfId="3435"/>
    <cellStyle name="Accent2 17 3" xfId="3436"/>
    <cellStyle name="Accent2 17 4" xfId="3437"/>
    <cellStyle name="Accent2 17 4 2" xfId="3438"/>
    <cellStyle name="Accent2 2" xfId="3439"/>
    <cellStyle name="Accent2 2 2" xfId="3440"/>
    <cellStyle name="Accent2 2 3" xfId="3441"/>
    <cellStyle name="Accent2 2 3 2" xfId="3442"/>
    <cellStyle name="Accent2 2 4" xfId="3443"/>
    <cellStyle name="Accent2 2 5" xfId="3444"/>
    <cellStyle name="Accent2 3" xfId="3445"/>
    <cellStyle name="Accent2 3 2" xfId="3446"/>
    <cellStyle name="Accent2 3 2 2" xfId="3447"/>
    <cellStyle name="Accent2 3 3" xfId="3448"/>
    <cellStyle name="Accent2 3 3 2" xfId="3449"/>
    <cellStyle name="Accent2 3 4" xfId="3450"/>
    <cellStyle name="Accent2 3 5" xfId="3451"/>
    <cellStyle name="Accent2 4" xfId="3452"/>
    <cellStyle name="Accent2 4 2" xfId="3453"/>
    <cellStyle name="Accent2 4 2 2" xfId="3454"/>
    <cellStyle name="Accent2 4 3" xfId="3455"/>
    <cellStyle name="Accent2 4 4" xfId="3456"/>
    <cellStyle name="Accent2 4 4 2" xfId="3457"/>
    <cellStyle name="Accent2 5" xfId="3458"/>
    <cellStyle name="Accent2 5 2" xfId="3459"/>
    <cellStyle name="Accent2 5 3" xfId="3460"/>
    <cellStyle name="Accent2 5 3 2" xfId="3461"/>
    <cellStyle name="Accent2 5 4" xfId="3462"/>
    <cellStyle name="Accent2 5 4 2" xfId="3463"/>
    <cellStyle name="Accent2 6" xfId="3464"/>
    <cellStyle name="Accent2 6 2" xfId="3465"/>
    <cellStyle name="Accent2 6 2 2" xfId="3466"/>
    <cellStyle name="Accent2 6 3" xfId="3467"/>
    <cellStyle name="Accent2 6 3 2" xfId="3468"/>
    <cellStyle name="Accent2 6 4" xfId="3469"/>
    <cellStyle name="Accent2 7 2" xfId="3470"/>
    <cellStyle name="Accent2 7 3" xfId="3471"/>
    <cellStyle name="Accent2 7 3 2" xfId="3472"/>
    <cellStyle name="Accent2 7 4" xfId="3473"/>
    <cellStyle name="Accent2 8 2" xfId="3474"/>
    <cellStyle name="Accent2 8 2 2" xfId="3475"/>
    <cellStyle name="Accent2 8 3" xfId="3476"/>
    <cellStyle name="Accent2 8 3 2" xfId="3477"/>
    <cellStyle name="Accent2 8 4" xfId="3478"/>
    <cellStyle name="Accent2 8 4 2" xfId="3479"/>
    <cellStyle name="Accent2 9 2" xfId="3480"/>
    <cellStyle name="Accent2 9 3" xfId="3481"/>
    <cellStyle name="Accent2 9 3 2" xfId="3482"/>
    <cellStyle name="Accent2 9 4" xfId="3483"/>
    <cellStyle name="Accent2 9 4 2" xfId="3484"/>
    <cellStyle name="Accent3 1" xfId="3485"/>
    <cellStyle name="Accent3 1 2" xfId="3486"/>
    <cellStyle name="Accent3 10 2" xfId="3487"/>
    <cellStyle name="Accent3 10 2 2" xfId="3488"/>
    <cellStyle name="Accent3 10 3" xfId="3489"/>
    <cellStyle name="Accent3 10 4" xfId="3490"/>
    <cellStyle name="Accent3 10 4 2" xfId="3491"/>
    <cellStyle name="Accent3 11 2" xfId="3492"/>
    <cellStyle name="Accent3 11 3" xfId="3493"/>
    <cellStyle name="Accent3 11 3 2" xfId="3494"/>
    <cellStyle name="Accent3 11 4" xfId="3495"/>
    <cellStyle name="Accent3 11 4 2" xfId="3496"/>
    <cellStyle name="Accent3 12 2" xfId="3497"/>
    <cellStyle name="Accent3 12 3" xfId="3498"/>
    <cellStyle name="Accent3 12 4" xfId="3499"/>
    <cellStyle name="Accent3 13 2" xfId="3500"/>
    <cellStyle name="Accent3 13 3" xfId="3501"/>
    <cellStyle name="Accent3 13 3 2" xfId="3502"/>
    <cellStyle name="Accent3 13 4" xfId="3503"/>
    <cellStyle name="Accent3 13 4 2" xfId="3504"/>
    <cellStyle name="Accent3 14 2" xfId="3505"/>
    <cellStyle name="Accent3 14 2 2" xfId="3506"/>
    <cellStyle name="Accent3 14 3" xfId="3507"/>
    <cellStyle name="Accent3 14 3 2" xfId="3508"/>
    <cellStyle name="Accent3 14 4" xfId="3509"/>
    <cellStyle name="Accent3 14 4 2" xfId="3510"/>
    <cellStyle name="Accent3 15 2" xfId="3511"/>
    <cellStyle name="Accent3 15 3" xfId="3512"/>
    <cellStyle name="Accent3 15 4" xfId="3513"/>
    <cellStyle name="Accent3 15 4 2" xfId="3514"/>
    <cellStyle name="Accent3 16 2" xfId="3515"/>
    <cellStyle name="Accent3 16 3" xfId="3516"/>
    <cellStyle name="Accent3 16 4" xfId="3517"/>
    <cellStyle name="Accent3 16 4 2" xfId="3518"/>
    <cellStyle name="Accent3 17 2" xfId="3519"/>
    <cellStyle name="Accent3 17 3" xfId="3520"/>
    <cellStyle name="Accent3 17 4" xfId="3521"/>
    <cellStyle name="Accent3 17 4 2" xfId="3522"/>
    <cellStyle name="Accent3 2" xfId="3523"/>
    <cellStyle name="Accent3 2 2" xfId="3524"/>
    <cellStyle name="Accent3 2 3" xfId="3525"/>
    <cellStyle name="Accent3 2 3 2" xfId="3526"/>
    <cellStyle name="Accent3 2 4" xfId="3527"/>
    <cellStyle name="Accent3 2 4 2" xfId="3528"/>
    <cellStyle name="Accent3 3" xfId="3529"/>
    <cellStyle name="Accent3 3 2" xfId="3530"/>
    <cellStyle name="Accent3 3 3" xfId="3531"/>
    <cellStyle name="Accent3 3 3 2" xfId="3532"/>
    <cellStyle name="Accent3 3 4" xfId="3533"/>
    <cellStyle name="Accent3 3 4 2" xfId="3534"/>
    <cellStyle name="Accent3 3 5" xfId="3535"/>
    <cellStyle name="Accent3 4" xfId="3536"/>
    <cellStyle name="Accent3 4 2" xfId="3537"/>
    <cellStyle name="Accent3 4 3" xfId="3538"/>
    <cellStyle name="Accent3 4 3 2" xfId="3539"/>
    <cellStyle name="Accent3 4 4" xfId="3540"/>
    <cellStyle name="Accent3 4 4 2" xfId="3541"/>
    <cellStyle name="Accent3 5" xfId="3542"/>
    <cellStyle name="Accent3 5 2" xfId="3543"/>
    <cellStyle name="Accent3 5 3" xfId="3544"/>
    <cellStyle name="Accent3 5 4" xfId="3545"/>
    <cellStyle name="Accent3 5 4 2" xfId="3546"/>
    <cellStyle name="Accent3 6" xfId="3547"/>
    <cellStyle name="Accent3 6 2" xfId="3548"/>
    <cellStyle name="Accent3 6 3" xfId="3549"/>
    <cellStyle name="Accent3 6 4" xfId="3550"/>
    <cellStyle name="Accent3 7 2" xfId="3551"/>
    <cellStyle name="Accent3 7 2 2" xfId="3552"/>
    <cellStyle name="Accent3 7 3" xfId="3553"/>
    <cellStyle name="Accent3 7 4" xfId="3554"/>
    <cellStyle name="Accent3 7 4 2" xfId="3555"/>
    <cellStyle name="Accent3 8 2" xfId="3556"/>
    <cellStyle name="Accent3 8 2 2" xfId="3557"/>
    <cellStyle name="Accent3 8 3" xfId="3558"/>
    <cellStyle name="Accent3 8 3 2" xfId="3559"/>
    <cellStyle name="Accent3 8 4" xfId="3560"/>
    <cellStyle name="Accent3 8 4 2" xfId="3561"/>
    <cellStyle name="Accent3 9 2" xfId="3562"/>
    <cellStyle name="Accent3 9 3" xfId="3563"/>
    <cellStyle name="Accent3 9 4" xfId="3564"/>
    <cellStyle name="Accent4 1" xfId="3565"/>
    <cellStyle name="Accent4 1 2" xfId="3566"/>
    <cellStyle name="Accent4 10 2" xfId="3567"/>
    <cellStyle name="Accent4 10 3" xfId="3568"/>
    <cellStyle name="Accent4 10 4" xfId="3569"/>
    <cellStyle name="Accent4 10 4 2" xfId="3570"/>
    <cellStyle name="Accent4 11 2" xfId="3571"/>
    <cellStyle name="Accent4 11 3" xfId="3572"/>
    <cellStyle name="Accent4 11 3 2" xfId="3573"/>
    <cellStyle name="Accent4 11 4" xfId="3574"/>
    <cellStyle name="Accent4 11 4 2" xfId="3575"/>
    <cellStyle name="Accent4 12 2" xfId="3576"/>
    <cellStyle name="Accent4 12 3" xfId="3577"/>
    <cellStyle name="Accent4 12 3 2" xfId="3578"/>
    <cellStyle name="Accent4 12 4" xfId="3579"/>
    <cellStyle name="Accent4 12 4 2" xfId="3580"/>
    <cellStyle name="Accent4 13 2" xfId="3581"/>
    <cellStyle name="Accent4 13 2 2" xfId="3582"/>
    <cellStyle name="Accent4 13 3" xfId="3583"/>
    <cellStyle name="Accent4 13 3 2" xfId="3584"/>
    <cellStyle name="Accent4 13 4" xfId="3585"/>
    <cellStyle name="Accent4 14 2" xfId="3586"/>
    <cellStyle name="Accent4 14 2 2" xfId="3587"/>
    <cellStyle name="Accent4 14 3" xfId="3588"/>
    <cellStyle name="Accent4 14 3 2" xfId="3589"/>
    <cellStyle name="Accent4 14 4" xfId="3590"/>
    <cellStyle name="Accent4 14 4 2" xfId="3591"/>
    <cellStyle name="Accent4 15 2" xfId="3592"/>
    <cellStyle name="Accent4 15 3" xfId="3593"/>
    <cellStyle name="Accent4 15 4" xfId="3594"/>
    <cellStyle name="Accent4 15 4 2" xfId="3595"/>
    <cellStyle name="Accent4 16 2" xfId="3596"/>
    <cellStyle name="Accent4 16 3" xfId="3597"/>
    <cellStyle name="Accent4 16 4" xfId="3598"/>
    <cellStyle name="Accent4 16 4 2" xfId="3599"/>
    <cellStyle name="Accent4 17 2" xfId="3600"/>
    <cellStyle name="Accent4 17 3" xfId="3601"/>
    <cellStyle name="Accent4 17 4" xfId="3602"/>
    <cellStyle name="Accent4 17 4 2" xfId="3603"/>
    <cellStyle name="Accent4 2" xfId="3604"/>
    <cellStyle name="Accent4 2 2" xfId="3605"/>
    <cellStyle name="Accent4 2 2 2" xfId="3606"/>
    <cellStyle name="Accent4 2 3" xfId="3607"/>
    <cellStyle name="Accent4 2 3 2" xfId="3608"/>
    <cellStyle name="Accent4 2 4" xfId="3609"/>
    <cellStyle name="Accent4 2 4 2" xfId="3610"/>
    <cellStyle name="Accent4 2 5" xfId="3611"/>
    <cellStyle name="Accent4 3" xfId="3612"/>
    <cellStyle name="Accent4 3 2" xfId="3613"/>
    <cellStyle name="Accent4 3 2 2" xfId="3614"/>
    <cellStyle name="Accent4 3 3" xfId="3615"/>
    <cellStyle name="Accent4 3 4" xfId="3616"/>
    <cellStyle name="Accent4 3 5" xfId="3617"/>
    <cellStyle name="Accent4 4" xfId="3618"/>
    <cellStyle name="Accent4 4 2" xfId="3619"/>
    <cellStyle name="Accent4 4 3" xfId="3620"/>
    <cellStyle name="Accent4 4 4" xfId="3621"/>
    <cellStyle name="Accent4 4 5" xfId="3622"/>
    <cellStyle name="Accent4 5" xfId="3623"/>
    <cellStyle name="Accent4 5 2" xfId="3624"/>
    <cellStyle name="Accent4 5 3" xfId="3625"/>
    <cellStyle name="Accent4 5 3 2" xfId="3626"/>
    <cellStyle name="Accent4 5 4" xfId="3627"/>
    <cellStyle name="Accent4 5 4 2" xfId="3628"/>
    <cellStyle name="Accent4 6" xfId="3629"/>
    <cellStyle name="Accent4 6 2" xfId="3630"/>
    <cellStyle name="Accent4 6 2 2" xfId="3631"/>
    <cellStyle name="Accent4 6 3" xfId="3632"/>
    <cellStyle name="Accent4 6 3 2" xfId="3633"/>
    <cellStyle name="Accent4 6 4" xfId="3634"/>
    <cellStyle name="Accent4 6 4 2" xfId="3635"/>
    <cellStyle name="Accent4 7 2" xfId="3636"/>
    <cellStyle name="Accent4 7 3" xfId="3637"/>
    <cellStyle name="Accent4 7 3 2" xfId="3638"/>
    <cellStyle name="Accent4 7 4" xfId="3639"/>
    <cellStyle name="Accent4 7 4 2" xfId="3640"/>
    <cellStyle name="Accent4 8 2" xfId="3641"/>
    <cellStyle name="Accent4 8 3" xfId="3642"/>
    <cellStyle name="Accent4 8 4" xfId="3643"/>
    <cellStyle name="Accent4 8 4 2" xfId="3644"/>
    <cellStyle name="Accent4 9 2" xfId="3645"/>
    <cellStyle name="Accent4 9 2 2" xfId="3646"/>
    <cellStyle name="Accent4 9 3" xfId="3647"/>
    <cellStyle name="Accent4 9 3 2" xfId="3648"/>
    <cellStyle name="Accent4 9 4" xfId="3649"/>
    <cellStyle name="Accent4 9 4 2" xfId="3650"/>
    <cellStyle name="Accent5 1" xfId="3651"/>
    <cellStyle name="Accent5 1 2" xfId="3652"/>
    <cellStyle name="Accent5 10 2" xfId="3653"/>
    <cellStyle name="Accent5 10 3" xfId="3654"/>
    <cellStyle name="Accent5 10 4" xfId="3655"/>
    <cellStyle name="Accent5 11 2" xfId="3656"/>
    <cellStyle name="Accent5 11 2 2" xfId="3657"/>
    <cellStyle name="Accent5 11 3" xfId="3658"/>
    <cellStyle name="Accent5 11 3 2" xfId="3659"/>
    <cellStyle name="Accent5 11 4" xfId="3660"/>
    <cellStyle name="Accent5 12 2" xfId="3661"/>
    <cellStyle name="Accent5 12 3" xfId="3662"/>
    <cellStyle name="Accent5 12 4" xfId="3663"/>
    <cellStyle name="Accent5 13 2" xfId="3664"/>
    <cellStyle name="Accent5 13 3" xfId="3665"/>
    <cellStyle name="Accent5 13 3 2" xfId="3666"/>
    <cellStyle name="Accent5 13 4" xfId="3667"/>
    <cellStyle name="Accent5 13 4 2" xfId="3668"/>
    <cellStyle name="Accent5 14 2" xfId="3669"/>
    <cellStyle name="Accent5 14 2 2" xfId="3670"/>
    <cellStyle name="Accent5 14 3" xfId="3671"/>
    <cellStyle name="Accent5 14 3 2" xfId="3672"/>
    <cellStyle name="Accent5 14 4" xfId="3673"/>
    <cellStyle name="Accent5 15 2" xfId="3674"/>
    <cellStyle name="Accent5 15 3" xfId="3675"/>
    <cellStyle name="Accent5 15 4" xfId="3676"/>
    <cellStyle name="Accent5 16 2" xfId="3677"/>
    <cellStyle name="Accent5 16 3" xfId="3678"/>
    <cellStyle name="Accent5 16 4" xfId="3679"/>
    <cellStyle name="Accent5 16 4 2" xfId="3680"/>
    <cellStyle name="Accent5 17 2" xfId="3681"/>
    <cellStyle name="Accent5 17 3" xfId="3682"/>
    <cellStyle name="Accent5 17 4" xfId="3683"/>
    <cellStyle name="Accent5 2" xfId="3684"/>
    <cellStyle name="Accent5 2 2" xfId="3685"/>
    <cellStyle name="Accent5 2 2 2" xfId="3686"/>
    <cellStyle name="Accent5 2 3" xfId="3687"/>
    <cellStyle name="Accent5 2 3 2" xfId="3688"/>
    <cellStyle name="Accent5 2 4" xfId="3689"/>
    <cellStyle name="Accent5 2 4 2" xfId="3690"/>
    <cellStyle name="Accent5 2 5" xfId="3691"/>
    <cellStyle name="Accent5 3" xfId="3692"/>
    <cellStyle name="Accent5 3 2" xfId="3693"/>
    <cellStyle name="Accent5 3 2 2" xfId="3694"/>
    <cellStyle name="Accent5 3 3" xfId="3695"/>
    <cellStyle name="Accent5 3 3 2" xfId="3696"/>
    <cellStyle name="Accent5 3 4" xfId="3697"/>
    <cellStyle name="Accent5 3 4 2" xfId="3698"/>
    <cellStyle name="Accent5 3 5" xfId="3699"/>
    <cellStyle name="Accent5 4" xfId="3700"/>
    <cellStyle name="Accent5 4 2" xfId="3701"/>
    <cellStyle name="Accent5 4 2 2" xfId="3702"/>
    <cellStyle name="Accent5 4 3" xfId="3703"/>
    <cellStyle name="Accent5 4 4" xfId="3704"/>
    <cellStyle name="Accent5 5" xfId="3705"/>
    <cellStyle name="Accent5 5 2" xfId="3706"/>
    <cellStyle name="Accent5 5 2 2" xfId="3707"/>
    <cellStyle name="Accent5 5 3" xfId="3708"/>
    <cellStyle name="Accent5 5 3 2" xfId="3709"/>
    <cellStyle name="Accent5 5 4" xfId="3710"/>
    <cellStyle name="Accent5 5 4 2" xfId="3711"/>
    <cellStyle name="Accent5 6" xfId="3712"/>
    <cellStyle name="Accent5 6 2" xfId="3713"/>
    <cellStyle name="Accent5 6 3" xfId="3714"/>
    <cellStyle name="Accent5 6 4" xfId="3715"/>
    <cellStyle name="Accent5 7 2" xfId="3716"/>
    <cellStyle name="Accent5 7 3" xfId="3717"/>
    <cellStyle name="Accent5 7 4" xfId="3718"/>
    <cellStyle name="Accent5 8 2" xfId="3719"/>
    <cellStyle name="Accent5 8 3" xfId="3720"/>
    <cellStyle name="Accent5 8 3 2" xfId="3721"/>
    <cellStyle name="Accent5 8 4" xfId="3722"/>
    <cellStyle name="Accent5 8 4 2" xfId="3723"/>
    <cellStyle name="Accent5 9 2" xfId="3724"/>
    <cellStyle name="Accent5 9 2 2" xfId="3725"/>
    <cellStyle name="Accent5 9 3" xfId="3726"/>
    <cellStyle name="Accent5 9 3 2" xfId="3727"/>
    <cellStyle name="Accent5 9 4" xfId="3728"/>
    <cellStyle name="Accent5 9 4 2" xfId="3729"/>
    <cellStyle name="Accent6 1" xfId="3730"/>
    <cellStyle name="Accent6 10 2" xfId="3731"/>
    <cellStyle name="Accent6 10 2 2" xfId="3732"/>
    <cellStyle name="Accent6 10 3" xfId="3733"/>
    <cellStyle name="Accent6 10 3 2" xfId="3734"/>
    <cellStyle name="Accent6 10 4" xfId="3735"/>
    <cellStyle name="Accent6 10 4 2" xfId="3736"/>
    <cellStyle name="Accent6 11 2" xfId="3737"/>
    <cellStyle name="Accent6 11 3" xfId="3738"/>
    <cellStyle name="Accent6 11 4" xfId="3739"/>
    <cellStyle name="Accent6 12 2" xfId="3740"/>
    <cellStyle name="Accent6 12 3" xfId="3741"/>
    <cellStyle name="Accent6 12 4" xfId="3742"/>
    <cellStyle name="Accent6 13 2" xfId="3743"/>
    <cellStyle name="Accent6 13 2 2" xfId="3744"/>
    <cellStyle name="Accent6 13 3" xfId="3745"/>
    <cellStyle name="Accent6 13 3 2" xfId="3746"/>
    <cellStyle name="Accent6 13 4" xfId="3747"/>
    <cellStyle name="Accent6 14 2" xfId="3748"/>
    <cellStyle name="Accent6 14 2 2" xfId="3749"/>
    <cellStyle name="Accent6 14 3" xfId="3750"/>
    <cellStyle name="Accent6 14 3 2" xfId="3751"/>
    <cellStyle name="Accent6 14 4" xfId="3752"/>
    <cellStyle name="Accent6 14 4 2" xfId="3753"/>
    <cellStyle name="Accent6 15 2" xfId="3754"/>
    <cellStyle name="Accent6 15 3" xfId="3755"/>
    <cellStyle name="Accent6 15 4" xfId="3756"/>
    <cellStyle name="Accent6 16 2" xfId="3757"/>
    <cellStyle name="Accent6 16 3" xfId="3758"/>
    <cellStyle name="Accent6 16 4" xfId="3759"/>
    <cellStyle name="Accent6 17 2" xfId="3760"/>
    <cellStyle name="Accent6 17 3" xfId="3761"/>
    <cellStyle name="Accent6 17 4" xfId="3762"/>
    <cellStyle name="Accent6 2" xfId="3763"/>
    <cellStyle name="Accent6 2 2" xfId="3764"/>
    <cellStyle name="Accent6 2 3" xfId="3765"/>
    <cellStyle name="Accent6 2 4" xfId="3766"/>
    <cellStyle name="Accent6 2 5" xfId="3767"/>
    <cellStyle name="Accent6 3" xfId="3768"/>
    <cellStyle name="Accent6 3 2" xfId="3769"/>
    <cellStyle name="Accent6 3 2 2" xfId="3770"/>
    <cellStyle name="Accent6 3 3" xfId="3771"/>
    <cellStyle name="Accent6 3 3 2" xfId="3772"/>
    <cellStyle name="Accent6 3 4" xfId="3773"/>
    <cellStyle name="Accent6 3 5" xfId="3774"/>
    <cellStyle name="Accent6 4" xfId="3775"/>
    <cellStyle name="Accent6 4 2" xfId="3776"/>
    <cellStyle name="Accent6 4 2 2" xfId="3777"/>
    <cellStyle name="Accent6 4 3" xfId="3778"/>
    <cellStyle name="Accent6 4 4" xfId="3779"/>
    <cellStyle name="Accent6 4 4 2" xfId="3780"/>
    <cellStyle name="Accent6 5" xfId="3781"/>
    <cellStyle name="Accent6 5 2" xfId="3782"/>
    <cellStyle name="Accent6 5 3" xfId="3783"/>
    <cellStyle name="Accent6 5 4" xfId="3784"/>
    <cellStyle name="Accent6 5 4 2" xfId="3785"/>
    <cellStyle name="Accent6 6" xfId="3786"/>
    <cellStyle name="Accent6 6 2" xfId="3787"/>
    <cellStyle name="Accent6 6 3" xfId="3788"/>
    <cellStyle name="Accent6 6 3 2" xfId="3789"/>
    <cellStyle name="Accent6 6 4" xfId="3790"/>
    <cellStyle name="Accent6 6 4 2" xfId="3791"/>
    <cellStyle name="Accent6 7 2" xfId="3792"/>
    <cellStyle name="Accent6 7 2 2" xfId="3793"/>
    <cellStyle name="Accent6 7 3" xfId="3794"/>
    <cellStyle name="Accent6 7 3 2" xfId="3795"/>
    <cellStyle name="Accent6 7 4" xfId="3796"/>
    <cellStyle name="Accent6 8 2" xfId="3797"/>
    <cellStyle name="Accent6 8 2 2" xfId="3798"/>
    <cellStyle name="Accent6 8 3" xfId="3799"/>
    <cellStyle name="Accent6 8 4" xfId="3800"/>
    <cellStyle name="Accent6 9 2" xfId="3801"/>
    <cellStyle name="Accent6 9 2 2" xfId="3802"/>
    <cellStyle name="Accent6 9 3" xfId="3803"/>
    <cellStyle name="Accent6 9 3 2" xfId="3804"/>
    <cellStyle name="Accent6 9 4" xfId="3805"/>
    <cellStyle name="ÅëÈ­ [0]_¿ì¹°Åë" xfId="3806"/>
    <cellStyle name="AeE­ [0]_INQUIRY ¿?¾÷AßAø " xfId="3807"/>
    <cellStyle name="ÅëÈ­ [0]_L601CPT" xfId="3808"/>
    <cellStyle name="ÅëÈ­_¿ì¹°Åë" xfId="3809"/>
    <cellStyle name="AeE­_INQUIRY ¿?¾÷AßAø " xfId="3810"/>
    <cellStyle name="ÅëÈ­_L601CPT" xfId="3811"/>
    <cellStyle name="args.style" xfId="3812"/>
    <cellStyle name="ÄÞ¸¶ [0]_¿ì¹°Åë" xfId="3813"/>
    <cellStyle name="AÞ¸¶ [0]_INQUIRY ¿?¾÷AßAø " xfId="3814"/>
    <cellStyle name="ÄÞ¸¶ [0]_L601CPT" xfId="3815"/>
    <cellStyle name="ÄÞ¸¶_¿ì¹°Åë" xfId="3816"/>
    <cellStyle name="AÞ¸¶_INQUIRY ¿?¾÷AßAø " xfId="3817"/>
    <cellStyle name="ÄÞ¸¶_L601CPT" xfId="3818"/>
    <cellStyle name="AutoFormat Options" xfId="3819"/>
    <cellStyle name="AutoFormat Options 2" xfId="3820"/>
    <cellStyle name="AutoFormat Options 2 2" xfId="3821"/>
    <cellStyle name="AutoFormat Options 3" xfId="3822"/>
    <cellStyle name="AutoFormat Options 3 2" xfId="3823"/>
    <cellStyle name="AutoFormat Options 4" xfId="3824"/>
    <cellStyle name="AutoFormat Options 5" xfId="3825"/>
    <cellStyle name="AutoFormat Options 6" xfId="3826"/>
    <cellStyle name="AutoFormat Options 6 2" xfId="3827"/>
    <cellStyle name="AutoFormat Options 7" xfId="3828"/>
    <cellStyle name="AutoFormat Options 7 2" xfId="3829"/>
    <cellStyle name="AutoFormat Options 8" xfId="3830"/>
    <cellStyle name="AutoFormat Options 8 2" xfId="3831"/>
    <cellStyle name="AutoFormat Options_ALLIANZ AGUSTUS 09" xfId="3832"/>
    <cellStyle name="Avertissement" xfId="3833"/>
    <cellStyle name="Bad 1" xfId="3834"/>
    <cellStyle name="Bad 10 2" xfId="3835"/>
    <cellStyle name="Bad 10 2 2" xfId="3836"/>
    <cellStyle name="Bad 10 3" xfId="3837"/>
    <cellStyle name="Bad 10 3 2" xfId="3838"/>
    <cellStyle name="Bad 10 4" xfId="3839"/>
    <cellStyle name="Bad 10 4 2" xfId="3840"/>
    <cellStyle name="Bad 11 2" xfId="3841"/>
    <cellStyle name="Bad 11 3" xfId="3842"/>
    <cellStyle name="Bad 11 4" xfId="3843"/>
    <cellStyle name="Bad 12 2" xfId="3844"/>
    <cellStyle name="Bad 12 2 2" xfId="3845"/>
    <cellStyle name="Bad 12 3" xfId="3846"/>
    <cellStyle name="Bad 12 4" xfId="3847"/>
    <cellStyle name="Bad 12 4 2" xfId="3848"/>
    <cellStyle name="Bad 13 2" xfId="3849"/>
    <cellStyle name="Bad 13 2 2" xfId="3850"/>
    <cellStyle name="Bad 13 3" xfId="3851"/>
    <cellStyle name="Bad 13 3 2" xfId="3852"/>
    <cellStyle name="Bad 13 4" xfId="3853"/>
    <cellStyle name="Bad 13 4 2" xfId="3854"/>
    <cellStyle name="Bad 14 2" xfId="3855"/>
    <cellStyle name="Bad 14 3" xfId="3856"/>
    <cellStyle name="Bad 14 4" xfId="3857"/>
    <cellStyle name="Bad 15 2" xfId="3858"/>
    <cellStyle name="Bad 15 3" xfId="3859"/>
    <cellStyle name="Bad 15 4" xfId="3860"/>
    <cellStyle name="Bad 16 2" xfId="3861"/>
    <cellStyle name="Bad 16 3" xfId="3862"/>
    <cellStyle name="Bad 16 4" xfId="3863"/>
    <cellStyle name="Bad 17 2" xfId="3864"/>
    <cellStyle name="Bad 17 3" xfId="3865"/>
    <cellStyle name="Bad 17 4" xfId="3866"/>
    <cellStyle name="Bad 2" xfId="3867"/>
    <cellStyle name="Bad 2 2" xfId="3868"/>
    <cellStyle name="Bad 2 2 2" xfId="3869"/>
    <cellStyle name="Bad 2 3" xfId="3870"/>
    <cellStyle name="Bad 2 3 2" xfId="3871"/>
    <cellStyle name="Bad 2 4" xfId="3872"/>
    <cellStyle name="Bad 2 5" xfId="3873"/>
    <cellStyle name="Bad 3" xfId="3874"/>
    <cellStyle name="Bad 3 2" xfId="3875"/>
    <cellStyle name="Bad 3 3" xfId="3876"/>
    <cellStyle name="Bad 3 4" xfId="3877"/>
    <cellStyle name="Bad 3 5" xfId="3878"/>
    <cellStyle name="Bad 4" xfId="3879"/>
    <cellStyle name="Bad 4 2" xfId="3880"/>
    <cellStyle name="Bad 4 2 2" xfId="3881"/>
    <cellStyle name="Bad 4 3" xfId="3882"/>
    <cellStyle name="Bad 4 3 2" xfId="3883"/>
    <cellStyle name="Bad 4 4" xfId="3884"/>
    <cellStyle name="Bad 4 4 2" xfId="3885"/>
    <cellStyle name="Bad 4 5" xfId="3886"/>
    <cellStyle name="Bad 5" xfId="3887"/>
    <cellStyle name="Bad 5 2" xfId="3888"/>
    <cellStyle name="Bad 5 2 2" xfId="3889"/>
    <cellStyle name="Bad 5 3" xfId="3890"/>
    <cellStyle name="Bad 5 3 2" xfId="3891"/>
    <cellStyle name="Bad 5 4" xfId="3892"/>
    <cellStyle name="Bad 6" xfId="3893"/>
    <cellStyle name="Bad 6 2" xfId="3894"/>
    <cellStyle name="Bad 6 2 2" xfId="3895"/>
    <cellStyle name="Bad 6 3" xfId="3896"/>
    <cellStyle name="Bad 6 3 2" xfId="3897"/>
    <cellStyle name="Bad 6 4" xfId="3898"/>
    <cellStyle name="Bad 6 4 2" xfId="3899"/>
    <cellStyle name="Bad 7 2" xfId="3900"/>
    <cellStyle name="Bad 7 3" xfId="3901"/>
    <cellStyle name="Bad 7 3 2" xfId="3902"/>
    <cellStyle name="Bad 7 4" xfId="3903"/>
    <cellStyle name="Bad 7 4 2" xfId="3904"/>
    <cellStyle name="Bad 8 2" xfId="3905"/>
    <cellStyle name="Bad 8 2 2" xfId="3906"/>
    <cellStyle name="Bad 8 3" xfId="3907"/>
    <cellStyle name="Bad 8 4" xfId="3908"/>
    <cellStyle name="Bad 8 4 2" xfId="3909"/>
    <cellStyle name="Bad 9 2" xfId="3910"/>
    <cellStyle name="Bad 9 2 2" xfId="3911"/>
    <cellStyle name="Bad 9 3" xfId="3912"/>
    <cellStyle name="Bad 9 4" xfId="3913"/>
    <cellStyle name="Bad 9 4 2" xfId="3914"/>
    <cellStyle name="Body" xfId="3915"/>
    <cellStyle name="Body 2" xfId="3916"/>
    <cellStyle name="Body 2 2" xfId="3917"/>
    <cellStyle name="Body 3" xfId="3918"/>
    <cellStyle name="Body 4" xfId="3919"/>
    <cellStyle name="Body 4 2" xfId="3920"/>
    <cellStyle name="Body 5" xfId="3921"/>
    <cellStyle name="Body 5 2" xfId="3922"/>
    <cellStyle name="Body 6" xfId="3923"/>
    <cellStyle name="Body 7" xfId="3924"/>
    <cellStyle name="Body 8" xfId="3925"/>
    <cellStyle name="Border" xfId="3926"/>
    <cellStyle name="Border 2" xfId="3927"/>
    <cellStyle name="Border1" xfId="3928"/>
    <cellStyle name="Border1 2" xfId="3929"/>
    <cellStyle name="Border1 2 2" xfId="3930"/>
    <cellStyle name="Border1 2 3" xfId="3931"/>
    <cellStyle name="Border1 3" xfId="3932"/>
    <cellStyle name="Border1 4" xfId="3933"/>
    <cellStyle name="Border1 5" xfId="3934"/>
    <cellStyle name="Border1 6" xfId="3935"/>
    <cellStyle name="Border1 7" xfId="3936"/>
    <cellStyle name="Border2" xfId="3937"/>
    <cellStyle name="Border2 2" xfId="3938"/>
    <cellStyle name="Border2 2 2" xfId="3939"/>
    <cellStyle name="Border2 2 3" xfId="3940"/>
    <cellStyle name="Border2 3" xfId="3941"/>
    <cellStyle name="Border2 4" xfId="3942"/>
    <cellStyle name="Border2 5" xfId="3943"/>
    <cellStyle name="Border2 6" xfId="3944"/>
    <cellStyle name="Border2 7" xfId="3945"/>
    <cellStyle name="Border3" xfId="3946"/>
    <cellStyle name="Border3 2" xfId="3947"/>
    <cellStyle name="Border3 2 2" xfId="3948"/>
    <cellStyle name="Border3 2 3" xfId="3949"/>
    <cellStyle name="Border3 3" xfId="3950"/>
    <cellStyle name="Border3 4" xfId="3951"/>
    <cellStyle name="Border3 5" xfId="3952"/>
    <cellStyle name="Border3 6" xfId="3953"/>
    <cellStyle name="Border3 7" xfId="3954"/>
    <cellStyle name="BuiltOpt_Content" xfId="3955"/>
    <cellStyle name="C?AØ_¿?¾÷CoE² " xfId="3956"/>
    <cellStyle name="Ç¥ÁØ_#2(M17)_1" xfId="3957"/>
    <cellStyle name="C￥AØ_¿μ¾÷CoE² " xfId="3958"/>
    <cellStyle name="Ç¥ÁØ_±¸¹Ì´ëÃ¥" xfId="3959"/>
    <cellStyle name="Calc Currency (0)" xfId="3960"/>
    <cellStyle name="Calc Currency (0) 2" xfId="3961"/>
    <cellStyle name="Calc Currency (0) 3" xfId="3962"/>
    <cellStyle name="Calc Currency (0) 3 2" xfId="3963"/>
    <cellStyle name="Calc Currency (0) 4" xfId="3964"/>
    <cellStyle name="Calc Currency (0) 5" xfId="3965"/>
    <cellStyle name="Calc Currency (0) 5 2" xfId="3966"/>
    <cellStyle name="Calc Currency (0) 6" xfId="3967"/>
    <cellStyle name="Calc Currency (0) 7" xfId="3968"/>
    <cellStyle name="Calc Currency (0) 7 2" xfId="3969"/>
    <cellStyle name="Calc Currency (0) 8" xfId="3970"/>
    <cellStyle name="Calc Currency (0) 8 2" xfId="3971"/>
    <cellStyle name="Calc Currency (2)" xfId="3972"/>
    <cellStyle name="Calc Currency (2) 2" xfId="3973"/>
    <cellStyle name="Calc Currency (2) 2 2" xfId="3974"/>
    <cellStyle name="Calc Currency (2) 3" xfId="3975"/>
    <cellStyle name="Calc Currency (2) 3 2" xfId="3976"/>
    <cellStyle name="Calc Currency (2) 4" xfId="3977"/>
    <cellStyle name="Calc Currency (2) 4 2" xfId="3978"/>
    <cellStyle name="Calc Currency (2) 5" xfId="3979"/>
    <cellStyle name="Calc Currency (2) 5 2" xfId="3980"/>
    <cellStyle name="Calc Currency (2) 6" xfId="3981"/>
    <cellStyle name="Calc Currency (2) 6 2" xfId="3982"/>
    <cellStyle name="Calc Currency (2) 7" xfId="3983"/>
    <cellStyle name="Calc Currency (2) 7 2" xfId="3984"/>
    <cellStyle name="Calc Currency (2) 8" xfId="3985"/>
    <cellStyle name="Calc Currency (2) 8 2" xfId="3986"/>
    <cellStyle name="Calc Currency (2) 9" xfId="3987"/>
    <cellStyle name="Calc Percent (0)" xfId="3988"/>
    <cellStyle name="Calc Percent (0) 2" xfId="3989"/>
    <cellStyle name="Calc Percent (0) 2 2" xfId="3990"/>
    <cellStyle name="Calc Percent (0) 3" xfId="3991"/>
    <cellStyle name="Calc Percent (0) 3 2" xfId="3992"/>
    <cellStyle name="Calc Percent (0) 4" xfId="3993"/>
    <cellStyle name="Calc Percent (0) 5" xfId="3994"/>
    <cellStyle name="Calc Percent (0) 5 2" xfId="3995"/>
    <cellStyle name="Calc Percent (0) 6" xfId="3996"/>
    <cellStyle name="Calc Percent (0) 6 2" xfId="3997"/>
    <cellStyle name="Calc Percent (0) 7" xfId="3998"/>
    <cellStyle name="Calc Percent (0) 7 2" xfId="3999"/>
    <cellStyle name="Calc Percent (0) 8" xfId="4000"/>
    <cellStyle name="Calc Percent (1)" xfId="4001"/>
    <cellStyle name="Calc Percent (1) 2" xfId="4002"/>
    <cellStyle name="Calc Percent (1) 2 2" xfId="4003"/>
    <cellStyle name="Calc Percent (1) 3" xfId="4004"/>
    <cellStyle name="Calc Percent (1) 3 2" xfId="4005"/>
    <cellStyle name="Calc Percent (1) 4" xfId="4006"/>
    <cellStyle name="Calc Percent (1) 4 2" xfId="4007"/>
    <cellStyle name="Calc Percent (1) 5" xfId="4008"/>
    <cellStyle name="Calc Percent (1) 5 2" xfId="4009"/>
    <cellStyle name="Calc Percent (1) 6" xfId="4010"/>
    <cellStyle name="Calc Percent (1) 6 2" xfId="4011"/>
    <cellStyle name="Calc Percent (1) 7" xfId="4012"/>
    <cellStyle name="Calc Percent (1) 7 2" xfId="4013"/>
    <cellStyle name="Calc Percent (1) 8" xfId="4014"/>
    <cellStyle name="Calc Percent (2)" xfId="4015"/>
    <cellStyle name="Calc Percent (2) 2" xfId="4016"/>
    <cellStyle name="Calc Percent (2) 2 2" xfId="4017"/>
    <cellStyle name="Calc Percent (2) 3" xfId="4018"/>
    <cellStyle name="Calc Percent (2) 4" xfId="4019"/>
    <cellStyle name="Calc Percent (2) 5" xfId="4020"/>
    <cellStyle name="Calc Percent (2) 6" xfId="4021"/>
    <cellStyle name="Calc Percent (2) 6 2" xfId="4022"/>
    <cellStyle name="Calc Percent (2) 7" xfId="4023"/>
    <cellStyle name="Calc Percent (2) 7 2" xfId="4024"/>
    <cellStyle name="Calc Percent (2) 8" xfId="4025"/>
    <cellStyle name="Calc Units (0)" xfId="4026"/>
    <cellStyle name="Calc Units (0) 2" xfId="4027"/>
    <cellStyle name="Calc Units (0) 3" xfId="4028"/>
    <cellStyle name="Calc Units (0) 3 2" xfId="4029"/>
    <cellStyle name="Calc Units (0) 4" xfId="4030"/>
    <cellStyle name="Calc Units (0) 5" xfId="4031"/>
    <cellStyle name="Calc Units (0) 5 2" xfId="4032"/>
    <cellStyle name="Calc Units (0) 6" xfId="4033"/>
    <cellStyle name="Calc Units (0) 6 2" xfId="4034"/>
    <cellStyle name="Calc Units (0) 7" xfId="4035"/>
    <cellStyle name="Calc Units (0) 7 2" xfId="4036"/>
    <cellStyle name="Calc Units (0) 8" xfId="4037"/>
    <cellStyle name="Calc Units (1)" xfId="4038"/>
    <cellStyle name="Calc Units (1) 2" xfId="4039"/>
    <cellStyle name="Calc Units (1) 3" xfId="4040"/>
    <cellStyle name="Calc Units (1) 4" xfId="4041"/>
    <cellStyle name="Calc Units (1) 4 2" xfId="4042"/>
    <cellStyle name="Calc Units (1) 5" xfId="4043"/>
    <cellStyle name="Calc Units (1) 6" xfId="4044"/>
    <cellStyle name="Calc Units (1) 6 2" xfId="4045"/>
    <cellStyle name="Calc Units (1) 7" xfId="4046"/>
    <cellStyle name="Calc Units (1) 7 2" xfId="4047"/>
    <cellStyle name="Calc Units (1) 8" xfId="4048"/>
    <cellStyle name="Calc Units (1) 8 2" xfId="4049"/>
    <cellStyle name="Calc Units (2)" xfId="4050"/>
    <cellStyle name="Calc Units (2) 2" xfId="4051"/>
    <cellStyle name="Calc Units (2) 2 2" xfId="4052"/>
    <cellStyle name="Calc Units (2) 3" xfId="4053"/>
    <cellStyle name="Calc Units (2) 3 2" xfId="4054"/>
    <cellStyle name="Calc Units (2) 4" xfId="4055"/>
    <cellStyle name="Calc Units (2) 4 2" xfId="4056"/>
    <cellStyle name="Calc Units (2) 5" xfId="4057"/>
    <cellStyle name="Calc Units (2) 5 2" xfId="4058"/>
    <cellStyle name="Calc Units (2) 6" xfId="4059"/>
    <cellStyle name="Calc Units (2) 6 2" xfId="4060"/>
    <cellStyle name="Calc Units (2) 7" xfId="4061"/>
    <cellStyle name="Calc Units (2) 7 2" xfId="4062"/>
    <cellStyle name="Calc Units (2) 8" xfId="4063"/>
    <cellStyle name="Calc Units (2) 8 2" xfId="4064"/>
    <cellStyle name="Calc Units (2) 9" xfId="4065"/>
    <cellStyle name="Calcul" xfId="4066"/>
    <cellStyle name="Calcul 10" xfId="4067"/>
    <cellStyle name="Calcul 11" xfId="4068"/>
    <cellStyle name="Calcul 12" xfId="4069"/>
    <cellStyle name="Calcul 13" xfId="4070"/>
    <cellStyle name="Calcul 14" xfId="4071"/>
    <cellStyle name="Calcul 15" xfId="4072"/>
    <cellStyle name="Calcul 16" xfId="4073"/>
    <cellStyle name="Calcul 2" xfId="4074"/>
    <cellStyle name="Calcul 2 2" xfId="4075"/>
    <cellStyle name="Calcul 2 3" xfId="4076"/>
    <cellStyle name="Calcul 2 4" xfId="4077"/>
    <cellStyle name="Calcul 3" xfId="4078"/>
    <cellStyle name="Calcul 4" xfId="4079"/>
    <cellStyle name="Calcul 5" xfId="4080"/>
    <cellStyle name="Calcul 6" xfId="4081"/>
    <cellStyle name="Calcul 7" xfId="4082"/>
    <cellStyle name="Calcul 8" xfId="4083"/>
    <cellStyle name="Calcul 9" xfId="4084"/>
    <cellStyle name="Calculation 1" xfId="4085"/>
    <cellStyle name="Calculation 1 10" xfId="4086"/>
    <cellStyle name="Calculation 1 11" xfId="4087"/>
    <cellStyle name="Calculation 1 12" xfId="4088"/>
    <cellStyle name="Calculation 1 13" xfId="4089"/>
    <cellStyle name="Calculation 1 14" xfId="4090"/>
    <cellStyle name="Calculation 1 15" xfId="4091"/>
    <cellStyle name="Calculation 1 16" xfId="4092"/>
    <cellStyle name="Calculation 1 2" xfId="4093"/>
    <cellStyle name="Calculation 1 2 2" xfId="4094"/>
    <cellStyle name="Calculation 1 2 3" xfId="4095"/>
    <cellStyle name="Calculation 1 2 4" xfId="4096"/>
    <cellStyle name="Calculation 1 3" xfId="4097"/>
    <cellStyle name="Calculation 1 4" xfId="4098"/>
    <cellStyle name="Calculation 1 5" xfId="4099"/>
    <cellStyle name="Calculation 1 6" xfId="4100"/>
    <cellStyle name="Calculation 1 7" xfId="4101"/>
    <cellStyle name="Calculation 1 8" xfId="4102"/>
    <cellStyle name="Calculation 1 9" xfId="4103"/>
    <cellStyle name="Calculation 10 2" xfId="4104"/>
    <cellStyle name="Calculation 10 2 10" xfId="4105"/>
    <cellStyle name="Calculation 10 2 11" xfId="4106"/>
    <cellStyle name="Calculation 10 2 12" xfId="4107"/>
    <cellStyle name="Calculation 10 2 13" xfId="4108"/>
    <cellStyle name="Calculation 10 2 14" xfId="4109"/>
    <cellStyle name="Calculation 10 2 15" xfId="4110"/>
    <cellStyle name="Calculation 10 2 16" xfId="4111"/>
    <cellStyle name="Calculation 10 2 17" xfId="4112"/>
    <cellStyle name="Calculation 10 2 18" xfId="4113"/>
    <cellStyle name="Calculation 10 2 2" xfId="4114"/>
    <cellStyle name="Calculation 10 2 2 10" xfId="4115"/>
    <cellStyle name="Calculation 10 2 2 11" xfId="4116"/>
    <cellStyle name="Calculation 10 2 2 12" xfId="4117"/>
    <cellStyle name="Calculation 10 2 2 13" xfId="4118"/>
    <cellStyle name="Calculation 10 2 2 14" xfId="4119"/>
    <cellStyle name="Calculation 10 2 2 15" xfId="4120"/>
    <cellStyle name="Calculation 10 2 2 16" xfId="4121"/>
    <cellStyle name="Calculation 10 2 2 2" xfId="4122"/>
    <cellStyle name="Calculation 10 2 2 2 2" xfId="4123"/>
    <cellStyle name="Calculation 10 2 2 2 3" xfId="4124"/>
    <cellStyle name="Calculation 10 2 2 2 4" xfId="4125"/>
    <cellStyle name="Calculation 10 2 2 3" xfId="4126"/>
    <cellStyle name="Calculation 10 2 2 4" xfId="4127"/>
    <cellStyle name="Calculation 10 2 2 5" xfId="4128"/>
    <cellStyle name="Calculation 10 2 2 6" xfId="4129"/>
    <cellStyle name="Calculation 10 2 2 7" xfId="4130"/>
    <cellStyle name="Calculation 10 2 2 8" xfId="4131"/>
    <cellStyle name="Calculation 10 2 2 9" xfId="4132"/>
    <cellStyle name="Calculation 10 2 3" xfId="4133"/>
    <cellStyle name="Calculation 10 2 3 10" xfId="4134"/>
    <cellStyle name="Calculation 10 2 3 11" xfId="4135"/>
    <cellStyle name="Calculation 10 2 3 12" xfId="4136"/>
    <cellStyle name="Calculation 10 2 3 13" xfId="4137"/>
    <cellStyle name="Calculation 10 2 3 14" xfId="4138"/>
    <cellStyle name="Calculation 10 2 3 15" xfId="4139"/>
    <cellStyle name="Calculation 10 2 3 16" xfId="4140"/>
    <cellStyle name="Calculation 10 2 3 2" xfId="4141"/>
    <cellStyle name="Calculation 10 2 3 2 2" xfId="4142"/>
    <cellStyle name="Calculation 10 2 3 2 3" xfId="4143"/>
    <cellStyle name="Calculation 10 2 3 2 4" xfId="4144"/>
    <cellStyle name="Calculation 10 2 3 3" xfId="4145"/>
    <cellStyle name="Calculation 10 2 3 4" xfId="4146"/>
    <cellStyle name="Calculation 10 2 3 5" xfId="4147"/>
    <cellStyle name="Calculation 10 2 3 6" xfId="4148"/>
    <cellStyle name="Calculation 10 2 3 7" xfId="4149"/>
    <cellStyle name="Calculation 10 2 3 8" xfId="4150"/>
    <cellStyle name="Calculation 10 2 3 9" xfId="4151"/>
    <cellStyle name="Calculation 10 2 4" xfId="4152"/>
    <cellStyle name="Calculation 10 2 4 2" xfId="4153"/>
    <cellStyle name="Calculation 10 2 4 3" xfId="4154"/>
    <cellStyle name="Calculation 10 2 4 4" xfId="4155"/>
    <cellStyle name="Calculation 10 2 5" xfId="4156"/>
    <cellStyle name="Calculation 10 2 6" xfId="4157"/>
    <cellStyle name="Calculation 10 2 7" xfId="4158"/>
    <cellStyle name="Calculation 10 2 8" xfId="4159"/>
    <cellStyle name="Calculation 10 2 9" xfId="4160"/>
    <cellStyle name="Calculation 10 3" xfId="4161"/>
    <cellStyle name="Calculation 10 3 10" xfId="4162"/>
    <cellStyle name="Calculation 10 3 11" xfId="4163"/>
    <cellStyle name="Calculation 10 3 12" xfId="4164"/>
    <cellStyle name="Calculation 10 3 13" xfId="4165"/>
    <cellStyle name="Calculation 10 3 14" xfId="4166"/>
    <cellStyle name="Calculation 10 3 15" xfId="4167"/>
    <cellStyle name="Calculation 10 3 16" xfId="4168"/>
    <cellStyle name="Calculation 10 3 17" xfId="4169"/>
    <cellStyle name="Calculation 10 3 18" xfId="4170"/>
    <cellStyle name="Calculation 10 3 2" xfId="4171"/>
    <cellStyle name="Calculation 10 3 2 10" xfId="4172"/>
    <cellStyle name="Calculation 10 3 2 11" xfId="4173"/>
    <cellStyle name="Calculation 10 3 2 12" xfId="4174"/>
    <cellStyle name="Calculation 10 3 2 13" xfId="4175"/>
    <cellStyle name="Calculation 10 3 2 14" xfId="4176"/>
    <cellStyle name="Calculation 10 3 2 15" xfId="4177"/>
    <cellStyle name="Calculation 10 3 2 16" xfId="4178"/>
    <cellStyle name="Calculation 10 3 2 2" xfId="4179"/>
    <cellStyle name="Calculation 10 3 2 2 2" xfId="4180"/>
    <cellStyle name="Calculation 10 3 2 2 3" xfId="4181"/>
    <cellStyle name="Calculation 10 3 2 2 4" xfId="4182"/>
    <cellStyle name="Calculation 10 3 2 3" xfId="4183"/>
    <cellStyle name="Calculation 10 3 2 4" xfId="4184"/>
    <cellStyle name="Calculation 10 3 2 5" xfId="4185"/>
    <cellStyle name="Calculation 10 3 2 6" xfId="4186"/>
    <cellStyle name="Calculation 10 3 2 7" xfId="4187"/>
    <cellStyle name="Calculation 10 3 2 8" xfId="4188"/>
    <cellStyle name="Calculation 10 3 2 9" xfId="4189"/>
    <cellStyle name="Calculation 10 3 3" xfId="4190"/>
    <cellStyle name="Calculation 10 3 3 10" xfId="4191"/>
    <cellStyle name="Calculation 10 3 3 11" xfId="4192"/>
    <cellStyle name="Calculation 10 3 3 12" xfId="4193"/>
    <cellStyle name="Calculation 10 3 3 13" xfId="4194"/>
    <cellStyle name="Calculation 10 3 3 14" xfId="4195"/>
    <cellStyle name="Calculation 10 3 3 15" xfId="4196"/>
    <cellStyle name="Calculation 10 3 3 16" xfId="4197"/>
    <cellStyle name="Calculation 10 3 3 2" xfId="4198"/>
    <cellStyle name="Calculation 10 3 3 2 2" xfId="4199"/>
    <cellStyle name="Calculation 10 3 3 2 3" xfId="4200"/>
    <cellStyle name="Calculation 10 3 3 2 4" xfId="4201"/>
    <cellStyle name="Calculation 10 3 3 3" xfId="4202"/>
    <cellStyle name="Calculation 10 3 3 4" xfId="4203"/>
    <cellStyle name="Calculation 10 3 3 5" xfId="4204"/>
    <cellStyle name="Calculation 10 3 3 6" xfId="4205"/>
    <cellStyle name="Calculation 10 3 3 7" xfId="4206"/>
    <cellStyle name="Calculation 10 3 3 8" xfId="4207"/>
    <cellStyle name="Calculation 10 3 3 9" xfId="4208"/>
    <cellStyle name="Calculation 10 3 4" xfId="4209"/>
    <cellStyle name="Calculation 10 3 4 2" xfId="4210"/>
    <cellStyle name="Calculation 10 3 4 3" xfId="4211"/>
    <cellStyle name="Calculation 10 3 4 4" xfId="4212"/>
    <cellStyle name="Calculation 10 3 5" xfId="4213"/>
    <cellStyle name="Calculation 10 3 6" xfId="4214"/>
    <cellStyle name="Calculation 10 3 7" xfId="4215"/>
    <cellStyle name="Calculation 10 3 8" xfId="4216"/>
    <cellStyle name="Calculation 10 3 9" xfId="4217"/>
    <cellStyle name="Calculation 10 4" xfId="4218"/>
    <cellStyle name="Calculation 10 4 10" xfId="4219"/>
    <cellStyle name="Calculation 10 4 11" xfId="4220"/>
    <cellStyle name="Calculation 10 4 12" xfId="4221"/>
    <cellStyle name="Calculation 10 4 13" xfId="4222"/>
    <cellStyle name="Calculation 10 4 14" xfId="4223"/>
    <cellStyle name="Calculation 10 4 15" xfId="4224"/>
    <cellStyle name="Calculation 10 4 16" xfId="4225"/>
    <cellStyle name="Calculation 10 4 17" xfId="4226"/>
    <cellStyle name="Calculation 10 4 18" xfId="4227"/>
    <cellStyle name="Calculation 10 4 2" xfId="4228"/>
    <cellStyle name="Calculation 10 4 2 10" xfId="4229"/>
    <cellStyle name="Calculation 10 4 2 11" xfId="4230"/>
    <cellStyle name="Calculation 10 4 2 12" xfId="4231"/>
    <cellStyle name="Calculation 10 4 2 13" xfId="4232"/>
    <cellStyle name="Calculation 10 4 2 14" xfId="4233"/>
    <cellStyle name="Calculation 10 4 2 15" xfId="4234"/>
    <cellStyle name="Calculation 10 4 2 16" xfId="4235"/>
    <cellStyle name="Calculation 10 4 2 2" xfId="4236"/>
    <cellStyle name="Calculation 10 4 2 2 2" xfId="4237"/>
    <cellStyle name="Calculation 10 4 2 2 3" xfId="4238"/>
    <cellStyle name="Calculation 10 4 2 2 4" xfId="4239"/>
    <cellStyle name="Calculation 10 4 2 3" xfId="4240"/>
    <cellStyle name="Calculation 10 4 2 4" xfId="4241"/>
    <cellStyle name="Calculation 10 4 2 5" xfId="4242"/>
    <cellStyle name="Calculation 10 4 2 6" xfId="4243"/>
    <cellStyle name="Calculation 10 4 2 7" xfId="4244"/>
    <cellStyle name="Calculation 10 4 2 8" xfId="4245"/>
    <cellStyle name="Calculation 10 4 2 9" xfId="4246"/>
    <cellStyle name="Calculation 10 4 3" xfId="4247"/>
    <cellStyle name="Calculation 10 4 3 10" xfId="4248"/>
    <cellStyle name="Calculation 10 4 3 11" xfId="4249"/>
    <cellStyle name="Calculation 10 4 3 12" xfId="4250"/>
    <cellStyle name="Calculation 10 4 3 13" xfId="4251"/>
    <cellStyle name="Calculation 10 4 3 14" xfId="4252"/>
    <cellStyle name="Calculation 10 4 3 15" xfId="4253"/>
    <cellStyle name="Calculation 10 4 3 16" xfId="4254"/>
    <cellStyle name="Calculation 10 4 3 2" xfId="4255"/>
    <cellStyle name="Calculation 10 4 3 2 2" xfId="4256"/>
    <cellStyle name="Calculation 10 4 3 2 3" xfId="4257"/>
    <cellStyle name="Calculation 10 4 3 2 4" xfId="4258"/>
    <cellStyle name="Calculation 10 4 3 3" xfId="4259"/>
    <cellStyle name="Calculation 10 4 3 4" xfId="4260"/>
    <cellStyle name="Calculation 10 4 3 5" xfId="4261"/>
    <cellStyle name="Calculation 10 4 3 6" xfId="4262"/>
    <cellStyle name="Calculation 10 4 3 7" xfId="4263"/>
    <cellStyle name="Calculation 10 4 3 8" xfId="4264"/>
    <cellStyle name="Calculation 10 4 3 9" xfId="4265"/>
    <cellStyle name="Calculation 10 4 4" xfId="4266"/>
    <cellStyle name="Calculation 10 4 4 2" xfId="4267"/>
    <cellStyle name="Calculation 10 4 4 3" xfId="4268"/>
    <cellStyle name="Calculation 10 4 4 4" xfId="4269"/>
    <cellStyle name="Calculation 10 4 5" xfId="4270"/>
    <cellStyle name="Calculation 10 4 6" xfId="4271"/>
    <cellStyle name="Calculation 10 4 7" xfId="4272"/>
    <cellStyle name="Calculation 10 4 8" xfId="4273"/>
    <cellStyle name="Calculation 10 4 9" xfId="4274"/>
    <cellStyle name="Calculation 11 2" xfId="4275"/>
    <cellStyle name="Calculation 11 2 10" xfId="4276"/>
    <cellStyle name="Calculation 11 2 11" xfId="4277"/>
    <cellStyle name="Calculation 11 2 12" xfId="4278"/>
    <cellStyle name="Calculation 11 2 13" xfId="4279"/>
    <cellStyle name="Calculation 11 2 14" xfId="4280"/>
    <cellStyle name="Calculation 11 2 15" xfId="4281"/>
    <cellStyle name="Calculation 11 2 16" xfId="4282"/>
    <cellStyle name="Calculation 11 2 17" xfId="4283"/>
    <cellStyle name="Calculation 11 2 18" xfId="4284"/>
    <cellStyle name="Calculation 11 2 2" xfId="4285"/>
    <cellStyle name="Calculation 11 2 2 10" xfId="4286"/>
    <cellStyle name="Calculation 11 2 2 11" xfId="4287"/>
    <cellStyle name="Calculation 11 2 2 12" xfId="4288"/>
    <cellStyle name="Calculation 11 2 2 13" xfId="4289"/>
    <cellStyle name="Calculation 11 2 2 14" xfId="4290"/>
    <cellStyle name="Calculation 11 2 2 15" xfId="4291"/>
    <cellStyle name="Calculation 11 2 2 16" xfId="4292"/>
    <cellStyle name="Calculation 11 2 2 2" xfId="4293"/>
    <cellStyle name="Calculation 11 2 2 2 2" xfId="4294"/>
    <cellStyle name="Calculation 11 2 2 2 3" xfId="4295"/>
    <cellStyle name="Calculation 11 2 2 2 4" xfId="4296"/>
    <cellStyle name="Calculation 11 2 2 3" xfId="4297"/>
    <cellStyle name="Calculation 11 2 2 4" xfId="4298"/>
    <cellStyle name="Calculation 11 2 2 5" xfId="4299"/>
    <cellStyle name="Calculation 11 2 2 6" xfId="4300"/>
    <cellStyle name="Calculation 11 2 2 7" xfId="4301"/>
    <cellStyle name="Calculation 11 2 2 8" xfId="4302"/>
    <cellStyle name="Calculation 11 2 2 9" xfId="4303"/>
    <cellStyle name="Calculation 11 2 3" xfId="4304"/>
    <cellStyle name="Calculation 11 2 3 10" xfId="4305"/>
    <cellStyle name="Calculation 11 2 3 11" xfId="4306"/>
    <cellStyle name="Calculation 11 2 3 12" xfId="4307"/>
    <cellStyle name="Calculation 11 2 3 13" xfId="4308"/>
    <cellStyle name="Calculation 11 2 3 14" xfId="4309"/>
    <cellStyle name="Calculation 11 2 3 15" xfId="4310"/>
    <cellStyle name="Calculation 11 2 3 16" xfId="4311"/>
    <cellStyle name="Calculation 11 2 3 2" xfId="4312"/>
    <cellStyle name="Calculation 11 2 3 2 2" xfId="4313"/>
    <cellStyle name="Calculation 11 2 3 2 3" xfId="4314"/>
    <cellStyle name="Calculation 11 2 3 2 4" xfId="4315"/>
    <cellStyle name="Calculation 11 2 3 3" xfId="4316"/>
    <cellStyle name="Calculation 11 2 3 4" xfId="4317"/>
    <cellStyle name="Calculation 11 2 3 5" xfId="4318"/>
    <cellStyle name="Calculation 11 2 3 6" xfId="4319"/>
    <cellStyle name="Calculation 11 2 3 7" xfId="4320"/>
    <cellStyle name="Calculation 11 2 3 8" xfId="4321"/>
    <cellStyle name="Calculation 11 2 3 9" xfId="4322"/>
    <cellStyle name="Calculation 11 2 4" xfId="4323"/>
    <cellStyle name="Calculation 11 2 4 2" xfId="4324"/>
    <cellStyle name="Calculation 11 2 4 3" xfId="4325"/>
    <cellStyle name="Calculation 11 2 4 4" xfId="4326"/>
    <cellStyle name="Calculation 11 2 5" xfId="4327"/>
    <cellStyle name="Calculation 11 2 6" xfId="4328"/>
    <cellStyle name="Calculation 11 2 7" xfId="4329"/>
    <cellStyle name="Calculation 11 2 8" xfId="4330"/>
    <cellStyle name="Calculation 11 2 9" xfId="4331"/>
    <cellStyle name="Calculation 11 3" xfId="4332"/>
    <cellStyle name="Calculation 11 3 10" xfId="4333"/>
    <cellStyle name="Calculation 11 3 11" xfId="4334"/>
    <cellStyle name="Calculation 11 3 12" xfId="4335"/>
    <cellStyle name="Calculation 11 3 13" xfId="4336"/>
    <cellStyle name="Calculation 11 3 14" xfId="4337"/>
    <cellStyle name="Calculation 11 3 15" xfId="4338"/>
    <cellStyle name="Calculation 11 3 16" xfId="4339"/>
    <cellStyle name="Calculation 11 3 17" xfId="4340"/>
    <cellStyle name="Calculation 11 3 18" xfId="4341"/>
    <cellStyle name="Calculation 11 3 2" xfId="4342"/>
    <cellStyle name="Calculation 11 3 2 10" xfId="4343"/>
    <cellStyle name="Calculation 11 3 2 11" xfId="4344"/>
    <cellStyle name="Calculation 11 3 2 12" xfId="4345"/>
    <cellStyle name="Calculation 11 3 2 13" xfId="4346"/>
    <cellStyle name="Calculation 11 3 2 14" xfId="4347"/>
    <cellStyle name="Calculation 11 3 2 15" xfId="4348"/>
    <cellStyle name="Calculation 11 3 2 16" xfId="4349"/>
    <cellStyle name="Calculation 11 3 2 2" xfId="4350"/>
    <cellStyle name="Calculation 11 3 2 2 2" xfId="4351"/>
    <cellStyle name="Calculation 11 3 2 2 3" xfId="4352"/>
    <cellStyle name="Calculation 11 3 2 2 4" xfId="4353"/>
    <cellStyle name="Calculation 11 3 2 3" xfId="4354"/>
    <cellStyle name="Calculation 11 3 2 4" xfId="4355"/>
    <cellStyle name="Calculation 11 3 2 5" xfId="4356"/>
    <cellStyle name="Calculation 11 3 2 6" xfId="4357"/>
    <cellStyle name="Calculation 11 3 2 7" xfId="4358"/>
    <cellStyle name="Calculation 11 3 2 8" xfId="4359"/>
    <cellStyle name="Calculation 11 3 2 9" xfId="4360"/>
    <cellStyle name="Calculation 11 3 3" xfId="4361"/>
    <cellStyle name="Calculation 11 3 3 10" xfId="4362"/>
    <cellStyle name="Calculation 11 3 3 11" xfId="4363"/>
    <cellStyle name="Calculation 11 3 3 12" xfId="4364"/>
    <cellStyle name="Calculation 11 3 3 13" xfId="4365"/>
    <cellStyle name="Calculation 11 3 3 14" xfId="4366"/>
    <cellStyle name="Calculation 11 3 3 15" xfId="4367"/>
    <cellStyle name="Calculation 11 3 3 16" xfId="4368"/>
    <cellStyle name="Calculation 11 3 3 2" xfId="4369"/>
    <cellStyle name="Calculation 11 3 3 2 2" xfId="4370"/>
    <cellStyle name="Calculation 11 3 3 2 3" xfId="4371"/>
    <cellStyle name="Calculation 11 3 3 2 4" xfId="4372"/>
    <cellStyle name="Calculation 11 3 3 3" xfId="4373"/>
    <cellStyle name="Calculation 11 3 3 4" xfId="4374"/>
    <cellStyle name="Calculation 11 3 3 5" xfId="4375"/>
    <cellStyle name="Calculation 11 3 3 6" xfId="4376"/>
    <cellStyle name="Calculation 11 3 3 7" xfId="4377"/>
    <cellStyle name="Calculation 11 3 3 8" xfId="4378"/>
    <cellStyle name="Calculation 11 3 3 9" xfId="4379"/>
    <cellStyle name="Calculation 11 3 4" xfId="4380"/>
    <cellStyle name="Calculation 11 3 4 2" xfId="4381"/>
    <cellStyle name="Calculation 11 3 4 3" xfId="4382"/>
    <cellStyle name="Calculation 11 3 4 4" xfId="4383"/>
    <cellStyle name="Calculation 11 3 5" xfId="4384"/>
    <cellStyle name="Calculation 11 3 6" xfId="4385"/>
    <cellStyle name="Calculation 11 3 7" xfId="4386"/>
    <cellStyle name="Calculation 11 3 8" xfId="4387"/>
    <cellStyle name="Calculation 11 3 9" xfId="4388"/>
    <cellStyle name="Calculation 11 4" xfId="4389"/>
    <cellStyle name="Calculation 11 4 10" xfId="4390"/>
    <cellStyle name="Calculation 11 4 11" xfId="4391"/>
    <cellStyle name="Calculation 11 4 12" xfId="4392"/>
    <cellStyle name="Calculation 11 4 13" xfId="4393"/>
    <cellStyle name="Calculation 11 4 14" xfId="4394"/>
    <cellStyle name="Calculation 11 4 15" xfId="4395"/>
    <cellStyle name="Calculation 11 4 16" xfId="4396"/>
    <cellStyle name="Calculation 11 4 17" xfId="4397"/>
    <cellStyle name="Calculation 11 4 18" xfId="4398"/>
    <cellStyle name="Calculation 11 4 2" xfId="4399"/>
    <cellStyle name="Calculation 11 4 2 10" xfId="4400"/>
    <cellStyle name="Calculation 11 4 2 11" xfId="4401"/>
    <cellStyle name="Calculation 11 4 2 12" xfId="4402"/>
    <cellStyle name="Calculation 11 4 2 13" xfId="4403"/>
    <cellStyle name="Calculation 11 4 2 14" xfId="4404"/>
    <cellStyle name="Calculation 11 4 2 15" xfId="4405"/>
    <cellStyle name="Calculation 11 4 2 16" xfId="4406"/>
    <cellStyle name="Calculation 11 4 2 2" xfId="4407"/>
    <cellStyle name="Calculation 11 4 2 2 2" xfId="4408"/>
    <cellStyle name="Calculation 11 4 2 2 3" xfId="4409"/>
    <cellStyle name="Calculation 11 4 2 2 4" xfId="4410"/>
    <cellStyle name="Calculation 11 4 2 3" xfId="4411"/>
    <cellStyle name="Calculation 11 4 2 4" xfId="4412"/>
    <cellStyle name="Calculation 11 4 2 5" xfId="4413"/>
    <cellStyle name="Calculation 11 4 2 6" xfId="4414"/>
    <cellStyle name="Calculation 11 4 2 7" xfId="4415"/>
    <cellStyle name="Calculation 11 4 2 8" xfId="4416"/>
    <cellStyle name="Calculation 11 4 2 9" xfId="4417"/>
    <cellStyle name="Calculation 11 4 3" xfId="4418"/>
    <cellStyle name="Calculation 11 4 3 10" xfId="4419"/>
    <cellStyle name="Calculation 11 4 3 11" xfId="4420"/>
    <cellStyle name="Calculation 11 4 3 12" xfId="4421"/>
    <cellStyle name="Calculation 11 4 3 13" xfId="4422"/>
    <cellStyle name="Calculation 11 4 3 14" xfId="4423"/>
    <cellStyle name="Calculation 11 4 3 15" xfId="4424"/>
    <cellStyle name="Calculation 11 4 3 16" xfId="4425"/>
    <cellStyle name="Calculation 11 4 3 2" xfId="4426"/>
    <cellStyle name="Calculation 11 4 3 2 2" xfId="4427"/>
    <cellStyle name="Calculation 11 4 3 2 3" xfId="4428"/>
    <cellStyle name="Calculation 11 4 3 2 4" xfId="4429"/>
    <cellStyle name="Calculation 11 4 3 3" xfId="4430"/>
    <cellStyle name="Calculation 11 4 3 4" xfId="4431"/>
    <cellStyle name="Calculation 11 4 3 5" xfId="4432"/>
    <cellStyle name="Calculation 11 4 3 6" xfId="4433"/>
    <cellStyle name="Calculation 11 4 3 7" xfId="4434"/>
    <cellStyle name="Calculation 11 4 3 8" xfId="4435"/>
    <cellStyle name="Calculation 11 4 3 9" xfId="4436"/>
    <cellStyle name="Calculation 11 4 4" xfId="4437"/>
    <cellStyle name="Calculation 11 4 4 2" xfId="4438"/>
    <cellStyle name="Calculation 11 4 4 3" xfId="4439"/>
    <cellStyle name="Calculation 11 4 4 4" xfId="4440"/>
    <cellStyle name="Calculation 11 4 5" xfId="4441"/>
    <cellStyle name="Calculation 11 4 6" xfId="4442"/>
    <cellStyle name="Calculation 11 4 7" xfId="4443"/>
    <cellStyle name="Calculation 11 4 8" xfId="4444"/>
    <cellStyle name="Calculation 11 4 9" xfId="4445"/>
    <cellStyle name="Calculation 12 2" xfId="4446"/>
    <cellStyle name="Calculation 12 2 10" xfId="4447"/>
    <cellStyle name="Calculation 12 2 11" xfId="4448"/>
    <cellStyle name="Calculation 12 2 12" xfId="4449"/>
    <cellStyle name="Calculation 12 2 13" xfId="4450"/>
    <cellStyle name="Calculation 12 2 14" xfId="4451"/>
    <cellStyle name="Calculation 12 2 15" xfId="4452"/>
    <cellStyle name="Calculation 12 2 16" xfId="4453"/>
    <cellStyle name="Calculation 12 2 17" xfId="4454"/>
    <cellStyle name="Calculation 12 2 18" xfId="4455"/>
    <cellStyle name="Calculation 12 2 2" xfId="4456"/>
    <cellStyle name="Calculation 12 2 2 10" xfId="4457"/>
    <cellStyle name="Calculation 12 2 2 11" xfId="4458"/>
    <cellStyle name="Calculation 12 2 2 12" xfId="4459"/>
    <cellStyle name="Calculation 12 2 2 13" xfId="4460"/>
    <cellStyle name="Calculation 12 2 2 14" xfId="4461"/>
    <cellStyle name="Calculation 12 2 2 15" xfId="4462"/>
    <cellStyle name="Calculation 12 2 2 16" xfId="4463"/>
    <cellStyle name="Calculation 12 2 2 2" xfId="4464"/>
    <cellStyle name="Calculation 12 2 2 2 2" xfId="4465"/>
    <cellStyle name="Calculation 12 2 2 2 3" xfId="4466"/>
    <cellStyle name="Calculation 12 2 2 2 4" xfId="4467"/>
    <cellStyle name="Calculation 12 2 2 3" xfId="4468"/>
    <cellStyle name="Calculation 12 2 2 4" xfId="4469"/>
    <cellStyle name="Calculation 12 2 2 5" xfId="4470"/>
    <cellStyle name="Calculation 12 2 2 6" xfId="4471"/>
    <cellStyle name="Calculation 12 2 2 7" xfId="4472"/>
    <cellStyle name="Calculation 12 2 2 8" xfId="4473"/>
    <cellStyle name="Calculation 12 2 2 9" xfId="4474"/>
    <cellStyle name="Calculation 12 2 3" xfId="4475"/>
    <cellStyle name="Calculation 12 2 3 10" xfId="4476"/>
    <cellStyle name="Calculation 12 2 3 11" xfId="4477"/>
    <cellStyle name="Calculation 12 2 3 12" xfId="4478"/>
    <cellStyle name="Calculation 12 2 3 13" xfId="4479"/>
    <cellStyle name="Calculation 12 2 3 14" xfId="4480"/>
    <cellStyle name="Calculation 12 2 3 15" xfId="4481"/>
    <cellStyle name="Calculation 12 2 3 16" xfId="4482"/>
    <cellStyle name="Calculation 12 2 3 2" xfId="4483"/>
    <cellStyle name="Calculation 12 2 3 2 2" xfId="4484"/>
    <cellStyle name="Calculation 12 2 3 2 3" xfId="4485"/>
    <cellStyle name="Calculation 12 2 3 2 4" xfId="4486"/>
    <cellStyle name="Calculation 12 2 3 3" xfId="4487"/>
    <cellStyle name="Calculation 12 2 3 4" xfId="4488"/>
    <cellStyle name="Calculation 12 2 3 5" xfId="4489"/>
    <cellStyle name="Calculation 12 2 3 6" xfId="4490"/>
    <cellStyle name="Calculation 12 2 3 7" xfId="4491"/>
    <cellStyle name="Calculation 12 2 3 8" xfId="4492"/>
    <cellStyle name="Calculation 12 2 3 9" xfId="4493"/>
    <cellStyle name="Calculation 12 2 4" xfId="4494"/>
    <cellStyle name="Calculation 12 2 4 2" xfId="4495"/>
    <cellStyle name="Calculation 12 2 4 3" xfId="4496"/>
    <cellStyle name="Calculation 12 2 4 4" xfId="4497"/>
    <cellStyle name="Calculation 12 2 5" xfId="4498"/>
    <cellStyle name="Calculation 12 2 6" xfId="4499"/>
    <cellStyle name="Calculation 12 2 7" xfId="4500"/>
    <cellStyle name="Calculation 12 2 8" xfId="4501"/>
    <cellStyle name="Calculation 12 2 9" xfId="4502"/>
    <cellStyle name="Calculation 12 3" xfId="4503"/>
    <cellStyle name="Calculation 12 3 10" xfId="4504"/>
    <cellStyle name="Calculation 12 3 11" xfId="4505"/>
    <cellStyle name="Calculation 12 3 12" xfId="4506"/>
    <cellStyle name="Calculation 12 3 13" xfId="4507"/>
    <cellStyle name="Calculation 12 3 14" xfId="4508"/>
    <cellStyle name="Calculation 12 3 15" xfId="4509"/>
    <cellStyle name="Calculation 12 3 16" xfId="4510"/>
    <cellStyle name="Calculation 12 3 17" xfId="4511"/>
    <cellStyle name="Calculation 12 3 18" xfId="4512"/>
    <cellStyle name="Calculation 12 3 2" xfId="4513"/>
    <cellStyle name="Calculation 12 3 2 10" xfId="4514"/>
    <cellStyle name="Calculation 12 3 2 11" xfId="4515"/>
    <cellStyle name="Calculation 12 3 2 12" xfId="4516"/>
    <cellStyle name="Calculation 12 3 2 13" xfId="4517"/>
    <cellStyle name="Calculation 12 3 2 14" xfId="4518"/>
    <cellStyle name="Calculation 12 3 2 15" xfId="4519"/>
    <cellStyle name="Calculation 12 3 2 16" xfId="4520"/>
    <cellStyle name="Calculation 12 3 2 2" xfId="4521"/>
    <cellStyle name="Calculation 12 3 2 2 2" xfId="4522"/>
    <cellStyle name="Calculation 12 3 2 2 3" xfId="4523"/>
    <cellStyle name="Calculation 12 3 2 2 4" xfId="4524"/>
    <cellStyle name="Calculation 12 3 2 3" xfId="4525"/>
    <cellStyle name="Calculation 12 3 2 4" xfId="4526"/>
    <cellStyle name="Calculation 12 3 2 5" xfId="4527"/>
    <cellStyle name="Calculation 12 3 2 6" xfId="4528"/>
    <cellStyle name="Calculation 12 3 2 7" xfId="4529"/>
    <cellStyle name="Calculation 12 3 2 8" xfId="4530"/>
    <cellStyle name="Calculation 12 3 2 9" xfId="4531"/>
    <cellStyle name="Calculation 12 3 3" xfId="4532"/>
    <cellStyle name="Calculation 12 3 3 10" xfId="4533"/>
    <cellStyle name="Calculation 12 3 3 11" xfId="4534"/>
    <cellStyle name="Calculation 12 3 3 12" xfId="4535"/>
    <cellStyle name="Calculation 12 3 3 13" xfId="4536"/>
    <cellStyle name="Calculation 12 3 3 14" xfId="4537"/>
    <cellStyle name="Calculation 12 3 3 15" xfId="4538"/>
    <cellStyle name="Calculation 12 3 3 16" xfId="4539"/>
    <cellStyle name="Calculation 12 3 3 2" xfId="4540"/>
    <cellStyle name="Calculation 12 3 3 2 2" xfId="4541"/>
    <cellStyle name="Calculation 12 3 3 2 3" xfId="4542"/>
    <cellStyle name="Calculation 12 3 3 2 4" xfId="4543"/>
    <cellStyle name="Calculation 12 3 3 3" xfId="4544"/>
    <cellStyle name="Calculation 12 3 3 4" xfId="4545"/>
    <cellStyle name="Calculation 12 3 3 5" xfId="4546"/>
    <cellStyle name="Calculation 12 3 3 6" xfId="4547"/>
    <cellStyle name="Calculation 12 3 3 7" xfId="4548"/>
    <cellStyle name="Calculation 12 3 3 8" xfId="4549"/>
    <cellStyle name="Calculation 12 3 3 9" xfId="4550"/>
    <cellStyle name="Calculation 12 3 4" xfId="4551"/>
    <cellStyle name="Calculation 12 3 4 2" xfId="4552"/>
    <cellStyle name="Calculation 12 3 4 3" xfId="4553"/>
    <cellStyle name="Calculation 12 3 4 4" xfId="4554"/>
    <cellStyle name="Calculation 12 3 5" xfId="4555"/>
    <cellStyle name="Calculation 12 3 6" xfId="4556"/>
    <cellStyle name="Calculation 12 3 7" xfId="4557"/>
    <cellStyle name="Calculation 12 3 8" xfId="4558"/>
    <cellStyle name="Calculation 12 3 9" xfId="4559"/>
    <cellStyle name="Calculation 12 4" xfId="4560"/>
    <cellStyle name="Calculation 12 4 10" xfId="4561"/>
    <cellStyle name="Calculation 12 4 11" xfId="4562"/>
    <cellStyle name="Calculation 12 4 12" xfId="4563"/>
    <cellStyle name="Calculation 12 4 13" xfId="4564"/>
    <cellStyle name="Calculation 12 4 14" xfId="4565"/>
    <cellStyle name="Calculation 12 4 15" xfId="4566"/>
    <cellStyle name="Calculation 12 4 16" xfId="4567"/>
    <cellStyle name="Calculation 12 4 17" xfId="4568"/>
    <cellStyle name="Calculation 12 4 18" xfId="4569"/>
    <cellStyle name="Calculation 12 4 2" xfId="4570"/>
    <cellStyle name="Calculation 12 4 2 10" xfId="4571"/>
    <cellStyle name="Calculation 12 4 2 11" xfId="4572"/>
    <cellStyle name="Calculation 12 4 2 12" xfId="4573"/>
    <cellStyle name="Calculation 12 4 2 13" xfId="4574"/>
    <cellStyle name="Calculation 12 4 2 14" xfId="4575"/>
    <cellStyle name="Calculation 12 4 2 15" xfId="4576"/>
    <cellStyle name="Calculation 12 4 2 16" xfId="4577"/>
    <cellStyle name="Calculation 12 4 2 2" xfId="4578"/>
    <cellStyle name="Calculation 12 4 2 2 2" xfId="4579"/>
    <cellStyle name="Calculation 12 4 2 2 3" xfId="4580"/>
    <cellStyle name="Calculation 12 4 2 2 4" xfId="4581"/>
    <cellStyle name="Calculation 12 4 2 3" xfId="4582"/>
    <cellStyle name="Calculation 12 4 2 4" xfId="4583"/>
    <cellStyle name="Calculation 12 4 2 5" xfId="4584"/>
    <cellStyle name="Calculation 12 4 2 6" xfId="4585"/>
    <cellStyle name="Calculation 12 4 2 7" xfId="4586"/>
    <cellStyle name="Calculation 12 4 2 8" xfId="4587"/>
    <cellStyle name="Calculation 12 4 2 9" xfId="4588"/>
    <cellStyle name="Calculation 12 4 3" xfId="4589"/>
    <cellStyle name="Calculation 12 4 3 10" xfId="4590"/>
    <cellStyle name="Calculation 12 4 3 11" xfId="4591"/>
    <cellStyle name="Calculation 12 4 3 12" xfId="4592"/>
    <cellStyle name="Calculation 12 4 3 13" xfId="4593"/>
    <cellStyle name="Calculation 12 4 3 14" xfId="4594"/>
    <cellStyle name="Calculation 12 4 3 15" xfId="4595"/>
    <cellStyle name="Calculation 12 4 3 16" xfId="4596"/>
    <cellStyle name="Calculation 12 4 3 2" xfId="4597"/>
    <cellStyle name="Calculation 12 4 3 2 2" xfId="4598"/>
    <cellStyle name="Calculation 12 4 3 2 3" xfId="4599"/>
    <cellStyle name="Calculation 12 4 3 2 4" xfId="4600"/>
    <cellStyle name="Calculation 12 4 3 3" xfId="4601"/>
    <cellStyle name="Calculation 12 4 3 4" xfId="4602"/>
    <cellStyle name="Calculation 12 4 3 5" xfId="4603"/>
    <cellStyle name="Calculation 12 4 3 6" xfId="4604"/>
    <cellStyle name="Calculation 12 4 3 7" xfId="4605"/>
    <cellStyle name="Calculation 12 4 3 8" xfId="4606"/>
    <cellStyle name="Calculation 12 4 3 9" xfId="4607"/>
    <cellStyle name="Calculation 12 4 4" xfId="4608"/>
    <cellStyle name="Calculation 12 4 4 2" xfId="4609"/>
    <cellStyle name="Calculation 12 4 4 3" xfId="4610"/>
    <cellStyle name="Calculation 12 4 4 4" xfId="4611"/>
    <cellStyle name="Calculation 12 4 5" xfId="4612"/>
    <cellStyle name="Calculation 12 4 6" xfId="4613"/>
    <cellStyle name="Calculation 12 4 7" xfId="4614"/>
    <cellStyle name="Calculation 12 4 8" xfId="4615"/>
    <cellStyle name="Calculation 12 4 9" xfId="4616"/>
    <cellStyle name="Calculation 13 2" xfId="4617"/>
    <cellStyle name="Calculation 13 2 10" xfId="4618"/>
    <cellStyle name="Calculation 13 2 11" xfId="4619"/>
    <cellStyle name="Calculation 13 2 12" xfId="4620"/>
    <cellStyle name="Calculation 13 2 13" xfId="4621"/>
    <cellStyle name="Calculation 13 2 14" xfId="4622"/>
    <cellStyle name="Calculation 13 2 15" xfId="4623"/>
    <cellStyle name="Calculation 13 2 16" xfId="4624"/>
    <cellStyle name="Calculation 13 2 17" xfId="4625"/>
    <cellStyle name="Calculation 13 2 18" xfId="4626"/>
    <cellStyle name="Calculation 13 2 2" xfId="4627"/>
    <cellStyle name="Calculation 13 2 2 10" xfId="4628"/>
    <cellStyle name="Calculation 13 2 2 11" xfId="4629"/>
    <cellStyle name="Calculation 13 2 2 12" xfId="4630"/>
    <cellStyle name="Calculation 13 2 2 13" xfId="4631"/>
    <cellStyle name="Calculation 13 2 2 14" xfId="4632"/>
    <cellStyle name="Calculation 13 2 2 15" xfId="4633"/>
    <cellStyle name="Calculation 13 2 2 16" xfId="4634"/>
    <cellStyle name="Calculation 13 2 2 2" xfId="4635"/>
    <cellStyle name="Calculation 13 2 2 2 2" xfId="4636"/>
    <cellStyle name="Calculation 13 2 2 2 3" xfId="4637"/>
    <cellStyle name="Calculation 13 2 2 2 4" xfId="4638"/>
    <cellStyle name="Calculation 13 2 2 3" xfId="4639"/>
    <cellStyle name="Calculation 13 2 2 4" xfId="4640"/>
    <cellStyle name="Calculation 13 2 2 5" xfId="4641"/>
    <cellStyle name="Calculation 13 2 2 6" xfId="4642"/>
    <cellStyle name="Calculation 13 2 2 7" xfId="4643"/>
    <cellStyle name="Calculation 13 2 2 8" xfId="4644"/>
    <cellStyle name="Calculation 13 2 2 9" xfId="4645"/>
    <cellStyle name="Calculation 13 2 3" xfId="4646"/>
    <cellStyle name="Calculation 13 2 3 10" xfId="4647"/>
    <cellStyle name="Calculation 13 2 3 11" xfId="4648"/>
    <cellStyle name="Calculation 13 2 3 12" xfId="4649"/>
    <cellStyle name="Calculation 13 2 3 13" xfId="4650"/>
    <cellStyle name="Calculation 13 2 3 14" xfId="4651"/>
    <cellStyle name="Calculation 13 2 3 15" xfId="4652"/>
    <cellStyle name="Calculation 13 2 3 16" xfId="4653"/>
    <cellStyle name="Calculation 13 2 3 2" xfId="4654"/>
    <cellStyle name="Calculation 13 2 3 2 2" xfId="4655"/>
    <cellStyle name="Calculation 13 2 3 2 3" xfId="4656"/>
    <cellStyle name="Calculation 13 2 3 2 4" xfId="4657"/>
    <cellStyle name="Calculation 13 2 3 3" xfId="4658"/>
    <cellStyle name="Calculation 13 2 3 4" xfId="4659"/>
    <cellStyle name="Calculation 13 2 3 5" xfId="4660"/>
    <cellStyle name="Calculation 13 2 3 6" xfId="4661"/>
    <cellStyle name="Calculation 13 2 3 7" xfId="4662"/>
    <cellStyle name="Calculation 13 2 3 8" xfId="4663"/>
    <cellStyle name="Calculation 13 2 3 9" xfId="4664"/>
    <cellStyle name="Calculation 13 2 4" xfId="4665"/>
    <cellStyle name="Calculation 13 2 4 2" xfId="4666"/>
    <cellStyle name="Calculation 13 2 4 3" xfId="4667"/>
    <cellStyle name="Calculation 13 2 4 4" xfId="4668"/>
    <cellStyle name="Calculation 13 2 5" xfId="4669"/>
    <cellStyle name="Calculation 13 2 6" xfId="4670"/>
    <cellStyle name="Calculation 13 2 7" xfId="4671"/>
    <cellStyle name="Calculation 13 2 8" xfId="4672"/>
    <cellStyle name="Calculation 13 2 9" xfId="4673"/>
    <cellStyle name="Calculation 13 3" xfId="4674"/>
    <cellStyle name="Calculation 13 3 10" xfId="4675"/>
    <cellStyle name="Calculation 13 3 11" xfId="4676"/>
    <cellStyle name="Calculation 13 3 12" xfId="4677"/>
    <cellStyle name="Calculation 13 3 13" xfId="4678"/>
    <cellStyle name="Calculation 13 3 14" xfId="4679"/>
    <cellStyle name="Calculation 13 3 15" xfId="4680"/>
    <cellStyle name="Calculation 13 3 16" xfId="4681"/>
    <cellStyle name="Calculation 13 3 17" xfId="4682"/>
    <cellStyle name="Calculation 13 3 18" xfId="4683"/>
    <cellStyle name="Calculation 13 3 2" xfId="4684"/>
    <cellStyle name="Calculation 13 3 2 10" xfId="4685"/>
    <cellStyle name="Calculation 13 3 2 11" xfId="4686"/>
    <cellStyle name="Calculation 13 3 2 12" xfId="4687"/>
    <cellStyle name="Calculation 13 3 2 13" xfId="4688"/>
    <cellStyle name="Calculation 13 3 2 14" xfId="4689"/>
    <cellStyle name="Calculation 13 3 2 15" xfId="4690"/>
    <cellStyle name="Calculation 13 3 2 16" xfId="4691"/>
    <cellStyle name="Calculation 13 3 2 2" xfId="4692"/>
    <cellStyle name="Calculation 13 3 2 2 2" xfId="4693"/>
    <cellStyle name="Calculation 13 3 2 2 3" xfId="4694"/>
    <cellStyle name="Calculation 13 3 2 2 4" xfId="4695"/>
    <cellStyle name="Calculation 13 3 2 3" xfId="4696"/>
    <cellStyle name="Calculation 13 3 2 4" xfId="4697"/>
    <cellStyle name="Calculation 13 3 2 5" xfId="4698"/>
    <cellStyle name="Calculation 13 3 2 6" xfId="4699"/>
    <cellStyle name="Calculation 13 3 2 7" xfId="4700"/>
    <cellStyle name="Calculation 13 3 2 8" xfId="4701"/>
    <cellStyle name="Calculation 13 3 2 9" xfId="4702"/>
    <cellStyle name="Calculation 13 3 3" xfId="4703"/>
    <cellStyle name="Calculation 13 3 3 10" xfId="4704"/>
    <cellStyle name="Calculation 13 3 3 11" xfId="4705"/>
    <cellStyle name="Calculation 13 3 3 12" xfId="4706"/>
    <cellStyle name="Calculation 13 3 3 13" xfId="4707"/>
    <cellStyle name="Calculation 13 3 3 14" xfId="4708"/>
    <cellStyle name="Calculation 13 3 3 15" xfId="4709"/>
    <cellStyle name="Calculation 13 3 3 16" xfId="4710"/>
    <cellStyle name="Calculation 13 3 3 2" xfId="4711"/>
    <cellStyle name="Calculation 13 3 3 2 2" xfId="4712"/>
    <cellStyle name="Calculation 13 3 3 2 3" xfId="4713"/>
    <cellStyle name="Calculation 13 3 3 2 4" xfId="4714"/>
    <cellStyle name="Calculation 13 3 3 3" xfId="4715"/>
    <cellStyle name="Calculation 13 3 3 4" xfId="4716"/>
    <cellStyle name="Calculation 13 3 3 5" xfId="4717"/>
    <cellStyle name="Calculation 13 3 3 6" xfId="4718"/>
    <cellStyle name="Calculation 13 3 3 7" xfId="4719"/>
    <cellStyle name="Calculation 13 3 3 8" xfId="4720"/>
    <cellStyle name="Calculation 13 3 3 9" xfId="4721"/>
    <cellStyle name="Calculation 13 3 4" xfId="4722"/>
    <cellStyle name="Calculation 13 3 4 2" xfId="4723"/>
    <cellStyle name="Calculation 13 3 4 3" xfId="4724"/>
    <cellStyle name="Calculation 13 3 4 4" xfId="4725"/>
    <cellStyle name="Calculation 13 3 5" xfId="4726"/>
    <cellStyle name="Calculation 13 3 6" xfId="4727"/>
    <cellStyle name="Calculation 13 3 7" xfId="4728"/>
    <cellStyle name="Calculation 13 3 8" xfId="4729"/>
    <cellStyle name="Calculation 13 3 9" xfId="4730"/>
    <cellStyle name="Calculation 13 4" xfId="4731"/>
    <cellStyle name="Calculation 13 4 10" xfId="4732"/>
    <cellStyle name="Calculation 13 4 11" xfId="4733"/>
    <cellStyle name="Calculation 13 4 12" xfId="4734"/>
    <cellStyle name="Calculation 13 4 13" xfId="4735"/>
    <cellStyle name="Calculation 13 4 14" xfId="4736"/>
    <cellStyle name="Calculation 13 4 15" xfId="4737"/>
    <cellStyle name="Calculation 13 4 16" xfId="4738"/>
    <cellStyle name="Calculation 13 4 17" xfId="4739"/>
    <cellStyle name="Calculation 13 4 18" xfId="4740"/>
    <cellStyle name="Calculation 13 4 2" xfId="4741"/>
    <cellStyle name="Calculation 13 4 2 10" xfId="4742"/>
    <cellStyle name="Calculation 13 4 2 11" xfId="4743"/>
    <cellStyle name="Calculation 13 4 2 12" xfId="4744"/>
    <cellStyle name="Calculation 13 4 2 13" xfId="4745"/>
    <cellStyle name="Calculation 13 4 2 14" xfId="4746"/>
    <cellStyle name="Calculation 13 4 2 15" xfId="4747"/>
    <cellStyle name="Calculation 13 4 2 16" xfId="4748"/>
    <cellStyle name="Calculation 13 4 2 2" xfId="4749"/>
    <cellStyle name="Calculation 13 4 2 2 2" xfId="4750"/>
    <cellStyle name="Calculation 13 4 2 2 3" xfId="4751"/>
    <cellStyle name="Calculation 13 4 2 2 4" xfId="4752"/>
    <cellStyle name="Calculation 13 4 2 3" xfId="4753"/>
    <cellStyle name="Calculation 13 4 2 4" xfId="4754"/>
    <cellStyle name="Calculation 13 4 2 5" xfId="4755"/>
    <cellStyle name="Calculation 13 4 2 6" xfId="4756"/>
    <cellStyle name="Calculation 13 4 2 7" xfId="4757"/>
    <cellStyle name="Calculation 13 4 2 8" xfId="4758"/>
    <cellStyle name="Calculation 13 4 2 9" xfId="4759"/>
    <cellStyle name="Calculation 13 4 3" xfId="4760"/>
    <cellStyle name="Calculation 13 4 3 10" xfId="4761"/>
    <cellStyle name="Calculation 13 4 3 11" xfId="4762"/>
    <cellStyle name="Calculation 13 4 3 12" xfId="4763"/>
    <cellStyle name="Calculation 13 4 3 13" xfId="4764"/>
    <cellStyle name="Calculation 13 4 3 14" xfId="4765"/>
    <cellStyle name="Calculation 13 4 3 15" xfId="4766"/>
    <cellStyle name="Calculation 13 4 3 16" xfId="4767"/>
    <cellStyle name="Calculation 13 4 3 2" xfId="4768"/>
    <cellStyle name="Calculation 13 4 3 2 2" xfId="4769"/>
    <cellStyle name="Calculation 13 4 3 2 3" xfId="4770"/>
    <cellStyle name="Calculation 13 4 3 2 4" xfId="4771"/>
    <cellStyle name="Calculation 13 4 3 3" xfId="4772"/>
    <cellStyle name="Calculation 13 4 3 4" xfId="4773"/>
    <cellStyle name="Calculation 13 4 3 5" xfId="4774"/>
    <cellStyle name="Calculation 13 4 3 6" xfId="4775"/>
    <cellStyle name="Calculation 13 4 3 7" xfId="4776"/>
    <cellStyle name="Calculation 13 4 3 8" xfId="4777"/>
    <cellStyle name="Calculation 13 4 3 9" xfId="4778"/>
    <cellStyle name="Calculation 13 4 4" xfId="4779"/>
    <cellStyle name="Calculation 13 4 4 2" xfId="4780"/>
    <cellStyle name="Calculation 13 4 4 3" xfId="4781"/>
    <cellStyle name="Calculation 13 4 4 4" xfId="4782"/>
    <cellStyle name="Calculation 13 4 5" xfId="4783"/>
    <cellStyle name="Calculation 13 4 6" xfId="4784"/>
    <cellStyle name="Calculation 13 4 7" xfId="4785"/>
    <cellStyle name="Calculation 13 4 8" xfId="4786"/>
    <cellStyle name="Calculation 13 4 9" xfId="4787"/>
    <cellStyle name="Calculation 14 2" xfId="4788"/>
    <cellStyle name="Calculation 14 2 10" xfId="4789"/>
    <cellStyle name="Calculation 14 2 11" xfId="4790"/>
    <cellStyle name="Calculation 14 2 12" xfId="4791"/>
    <cellStyle name="Calculation 14 2 13" xfId="4792"/>
    <cellStyle name="Calculation 14 2 14" xfId="4793"/>
    <cellStyle name="Calculation 14 2 15" xfId="4794"/>
    <cellStyle name="Calculation 14 2 16" xfId="4795"/>
    <cellStyle name="Calculation 14 2 17" xfId="4796"/>
    <cellStyle name="Calculation 14 2 18" xfId="4797"/>
    <cellStyle name="Calculation 14 2 2" xfId="4798"/>
    <cellStyle name="Calculation 14 2 2 10" xfId="4799"/>
    <cellStyle name="Calculation 14 2 2 11" xfId="4800"/>
    <cellStyle name="Calculation 14 2 2 12" xfId="4801"/>
    <cellStyle name="Calculation 14 2 2 13" xfId="4802"/>
    <cellStyle name="Calculation 14 2 2 14" xfId="4803"/>
    <cellStyle name="Calculation 14 2 2 15" xfId="4804"/>
    <cellStyle name="Calculation 14 2 2 16" xfId="4805"/>
    <cellStyle name="Calculation 14 2 2 2" xfId="4806"/>
    <cellStyle name="Calculation 14 2 2 2 2" xfId="4807"/>
    <cellStyle name="Calculation 14 2 2 2 3" xfId="4808"/>
    <cellStyle name="Calculation 14 2 2 2 4" xfId="4809"/>
    <cellStyle name="Calculation 14 2 2 3" xfId="4810"/>
    <cellStyle name="Calculation 14 2 2 4" xfId="4811"/>
    <cellStyle name="Calculation 14 2 2 5" xfId="4812"/>
    <cellStyle name="Calculation 14 2 2 6" xfId="4813"/>
    <cellStyle name="Calculation 14 2 2 7" xfId="4814"/>
    <cellStyle name="Calculation 14 2 2 8" xfId="4815"/>
    <cellStyle name="Calculation 14 2 2 9" xfId="4816"/>
    <cellStyle name="Calculation 14 2 3" xfId="4817"/>
    <cellStyle name="Calculation 14 2 3 10" xfId="4818"/>
    <cellStyle name="Calculation 14 2 3 11" xfId="4819"/>
    <cellStyle name="Calculation 14 2 3 12" xfId="4820"/>
    <cellStyle name="Calculation 14 2 3 13" xfId="4821"/>
    <cellStyle name="Calculation 14 2 3 14" xfId="4822"/>
    <cellStyle name="Calculation 14 2 3 15" xfId="4823"/>
    <cellStyle name="Calculation 14 2 3 16" xfId="4824"/>
    <cellStyle name="Calculation 14 2 3 2" xfId="4825"/>
    <cellStyle name="Calculation 14 2 3 2 2" xfId="4826"/>
    <cellStyle name="Calculation 14 2 3 2 3" xfId="4827"/>
    <cellStyle name="Calculation 14 2 3 2 4" xfId="4828"/>
    <cellStyle name="Calculation 14 2 3 3" xfId="4829"/>
    <cellStyle name="Calculation 14 2 3 4" xfId="4830"/>
    <cellStyle name="Calculation 14 2 3 5" xfId="4831"/>
    <cellStyle name="Calculation 14 2 3 6" xfId="4832"/>
    <cellStyle name="Calculation 14 2 3 7" xfId="4833"/>
    <cellStyle name="Calculation 14 2 3 8" xfId="4834"/>
    <cellStyle name="Calculation 14 2 3 9" xfId="4835"/>
    <cellStyle name="Calculation 14 2 4" xfId="4836"/>
    <cellStyle name="Calculation 14 2 4 2" xfId="4837"/>
    <cellStyle name="Calculation 14 2 4 3" xfId="4838"/>
    <cellStyle name="Calculation 14 2 4 4" xfId="4839"/>
    <cellStyle name="Calculation 14 2 5" xfId="4840"/>
    <cellStyle name="Calculation 14 2 6" xfId="4841"/>
    <cellStyle name="Calculation 14 2 7" xfId="4842"/>
    <cellStyle name="Calculation 14 2 8" xfId="4843"/>
    <cellStyle name="Calculation 14 2 9" xfId="4844"/>
    <cellStyle name="Calculation 14 3" xfId="4845"/>
    <cellStyle name="Calculation 14 3 10" xfId="4846"/>
    <cellStyle name="Calculation 14 3 11" xfId="4847"/>
    <cellStyle name="Calculation 14 3 12" xfId="4848"/>
    <cellStyle name="Calculation 14 3 13" xfId="4849"/>
    <cellStyle name="Calculation 14 3 14" xfId="4850"/>
    <cellStyle name="Calculation 14 3 15" xfId="4851"/>
    <cellStyle name="Calculation 14 3 16" xfId="4852"/>
    <cellStyle name="Calculation 14 3 17" xfId="4853"/>
    <cellStyle name="Calculation 14 3 18" xfId="4854"/>
    <cellStyle name="Calculation 14 3 2" xfId="4855"/>
    <cellStyle name="Calculation 14 3 2 10" xfId="4856"/>
    <cellStyle name="Calculation 14 3 2 11" xfId="4857"/>
    <cellStyle name="Calculation 14 3 2 12" xfId="4858"/>
    <cellStyle name="Calculation 14 3 2 13" xfId="4859"/>
    <cellStyle name="Calculation 14 3 2 14" xfId="4860"/>
    <cellStyle name="Calculation 14 3 2 15" xfId="4861"/>
    <cellStyle name="Calculation 14 3 2 16" xfId="4862"/>
    <cellStyle name="Calculation 14 3 2 2" xfId="4863"/>
    <cellStyle name="Calculation 14 3 2 2 2" xfId="4864"/>
    <cellStyle name="Calculation 14 3 2 2 3" xfId="4865"/>
    <cellStyle name="Calculation 14 3 2 2 4" xfId="4866"/>
    <cellStyle name="Calculation 14 3 2 3" xfId="4867"/>
    <cellStyle name="Calculation 14 3 2 4" xfId="4868"/>
    <cellStyle name="Calculation 14 3 2 5" xfId="4869"/>
    <cellStyle name="Calculation 14 3 2 6" xfId="4870"/>
    <cellStyle name="Calculation 14 3 2 7" xfId="4871"/>
    <cellStyle name="Calculation 14 3 2 8" xfId="4872"/>
    <cellStyle name="Calculation 14 3 2 9" xfId="4873"/>
    <cellStyle name="Calculation 14 3 3" xfId="4874"/>
    <cellStyle name="Calculation 14 3 3 10" xfId="4875"/>
    <cellStyle name="Calculation 14 3 3 11" xfId="4876"/>
    <cellStyle name="Calculation 14 3 3 12" xfId="4877"/>
    <cellStyle name="Calculation 14 3 3 13" xfId="4878"/>
    <cellStyle name="Calculation 14 3 3 14" xfId="4879"/>
    <cellStyle name="Calculation 14 3 3 15" xfId="4880"/>
    <cellStyle name="Calculation 14 3 3 16" xfId="4881"/>
    <cellStyle name="Calculation 14 3 3 2" xfId="4882"/>
    <cellStyle name="Calculation 14 3 3 2 2" xfId="4883"/>
    <cellStyle name="Calculation 14 3 3 2 3" xfId="4884"/>
    <cellStyle name="Calculation 14 3 3 2 4" xfId="4885"/>
    <cellStyle name="Calculation 14 3 3 3" xfId="4886"/>
    <cellStyle name="Calculation 14 3 3 4" xfId="4887"/>
    <cellStyle name="Calculation 14 3 3 5" xfId="4888"/>
    <cellStyle name="Calculation 14 3 3 6" xfId="4889"/>
    <cellStyle name="Calculation 14 3 3 7" xfId="4890"/>
    <cellStyle name="Calculation 14 3 3 8" xfId="4891"/>
    <cellStyle name="Calculation 14 3 3 9" xfId="4892"/>
    <cellStyle name="Calculation 14 3 4" xfId="4893"/>
    <cellStyle name="Calculation 14 3 4 2" xfId="4894"/>
    <cellStyle name="Calculation 14 3 4 3" xfId="4895"/>
    <cellStyle name="Calculation 14 3 4 4" xfId="4896"/>
    <cellStyle name="Calculation 14 3 5" xfId="4897"/>
    <cellStyle name="Calculation 14 3 6" xfId="4898"/>
    <cellStyle name="Calculation 14 3 7" xfId="4899"/>
    <cellStyle name="Calculation 14 3 8" xfId="4900"/>
    <cellStyle name="Calculation 14 3 9" xfId="4901"/>
    <cellStyle name="Calculation 14 4" xfId="4902"/>
    <cellStyle name="Calculation 14 4 10" xfId="4903"/>
    <cellStyle name="Calculation 14 4 11" xfId="4904"/>
    <cellStyle name="Calculation 14 4 12" xfId="4905"/>
    <cellStyle name="Calculation 14 4 13" xfId="4906"/>
    <cellStyle name="Calculation 14 4 14" xfId="4907"/>
    <cellStyle name="Calculation 14 4 15" xfId="4908"/>
    <cellStyle name="Calculation 14 4 16" xfId="4909"/>
    <cellStyle name="Calculation 14 4 17" xfId="4910"/>
    <cellStyle name="Calculation 14 4 18" xfId="4911"/>
    <cellStyle name="Calculation 14 4 2" xfId="4912"/>
    <cellStyle name="Calculation 14 4 2 10" xfId="4913"/>
    <cellStyle name="Calculation 14 4 2 11" xfId="4914"/>
    <cellStyle name="Calculation 14 4 2 12" xfId="4915"/>
    <cellStyle name="Calculation 14 4 2 13" xfId="4916"/>
    <cellStyle name="Calculation 14 4 2 14" xfId="4917"/>
    <cellStyle name="Calculation 14 4 2 15" xfId="4918"/>
    <cellStyle name="Calculation 14 4 2 16" xfId="4919"/>
    <cellStyle name="Calculation 14 4 2 2" xfId="4920"/>
    <cellStyle name="Calculation 14 4 2 2 2" xfId="4921"/>
    <cellStyle name="Calculation 14 4 2 2 3" xfId="4922"/>
    <cellStyle name="Calculation 14 4 2 2 4" xfId="4923"/>
    <cellStyle name="Calculation 14 4 2 3" xfId="4924"/>
    <cellStyle name="Calculation 14 4 2 4" xfId="4925"/>
    <cellStyle name="Calculation 14 4 2 5" xfId="4926"/>
    <cellStyle name="Calculation 14 4 2 6" xfId="4927"/>
    <cellStyle name="Calculation 14 4 2 7" xfId="4928"/>
    <cellStyle name="Calculation 14 4 2 8" xfId="4929"/>
    <cellStyle name="Calculation 14 4 2 9" xfId="4930"/>
    <cellStyle name="Calculation 14 4 3" xfId="4931"/>
    <cellStyle name="Calculation 14 4 3 10" xfId="4932"/>
    <cellStyle name="Calculation 14 4 3 11" xfId="4933"/>
    <cellStyle name="Calculation 14 4 3 12" xfId="4934"/>
    <cellStyle name="Calculation 14 4 3 13" xfId="4935"/>
    <cellStyle name="Calculation 14 4 3 14" xfId="4936"/>
    <cellStyle name="Calculation 14 4 3 15" xfId="4937"/>
    <cellStyle name="Calculation 14 4 3 16" xfId="4938"/>
    <cellStyle name="Calculation 14 4 3 2" xfId="4939"/>
    <cellStyle name="Calculation 14 4 3 2 2" xfId="4940"/>
    <cellStyle name="Calculation 14 4 3 2 3" xfId="4941"/>
    <cellStyle name="Calculation 14 4 3 2 4" xfId="4942"/>
    <cellStyle name="Calculation 14 4 3 3" xfId="4943"/>
    <cellStyle name="Calculation 14 4 3 4" xfId="4944"/>
    <cellStyle name="Calculation 14 4 3 5" xfId="4945"/>
    <cellStyle name="Calculation 14 4 3 6" xfId="4946"/>
    <cellStyle name="Calculation 14 4 3 7" xfId="4947"/>
    <cellStyle name="Calculation 14 4 3 8" xfId="4948"/>
    <cellStyle name="Calculation 14 4 3 9" xfId="4949"/>
    <cellStyle name="Calculation 14 4 4" xfId="4950"/>
    <cellStyle name="Calculation 14 4 4 2" xfId="4951"/>
    <cellStyle name="Calculation 14 4 4 3" xfId="4952"/>
    <cellStyle name="Calculation 14 4 4 4" xfId="4953"/>
    <cellStyle name="Calculation 14 4 5" xfId="4954"/>
    <cellStyle name="Calculation 14 4 6" xfId="4955"/>
    <cellStyle name="Calculation 14 4 7" xfId="4956"/>
    <cellStyle name="Calculation 14 4 8" xfId="4957"/>
    <cellStyle name="Calculation 14 4 9" xfId="4958"/>
    <cellStyle name="Calculation 15 2" xfId="4959"/>
    <cellStyle name="Calculation 15 2 10" xfId="4960"/>
    <cellStyle name="Calculation 15 2 11" xfId="4961"/>
    <cellStyle name="Calculation 15 2 12" xfId="4962"/>
    <cellStyle name="Calculation 15 2 13" xfId="4963"/>
    <cellStyle name="Calculation 15 2 14" xfId="4964"/>
    <cellStyle name="Calculation 15 2 15" xfId="4965"/>
    <cellStyle name="Calculation 15 2 16" xfId="4966"/>
    <cellStyle name="Calculation 15 2 17" xfId="4967"/>
    <cellStyle name="Calculation 15 2 18" xfId="4968"/>
    <cellStyle name="Calculation 15 2 2" xfId="4969"/>
    <cellStyle name="Calculation 15 2 2 10" xfId="4970"/>
    <cellStyle name="Calculation 15 2 2 11" xfId="4971"/>
    <cellStyle name="Calculation 15 2 2 12" xfId="4972"/>
    <cellStyle name="Calculation 15 2 2 13" xfId="4973"/>
    <cellStyle name="Calculation 15 2 2 14" xfId="4974"/>
    <cellStyle name="Calculation 15 2 2 15" xfId="4975"/>
    <cellStyle name="Calculation 15 2 2 16" xfId="4976"/>
    <cellStyle name="Calculation 15 2 2 2" xfId="4977"/>
    <cellStyle name="Calculation 15 2 2 2 2" xfId="4978"/>
    <cellStyle name="Calculation 15 2 2 2 3" xfId="4979"/>
    <cellStyle name="Calculation 15 2 2 2 4" xfId="4980"/>
    <cellStyle name="Calculation 15 2 2 3" xfId="4981"/>
    <cellStyle name="Calculation 15 2 2 4" xfId="4982"/>
    <cellStyle name="Calculation 15 2 2 5" xfId="4983"/>
    <cellStyle name="Calculation 15 2 2 6" xfId="4984"/>
    <cellStyle name="Calculation 15 2 2 7" xfId="4985"/>
    <cellStyle name="Calculation 15 2 2 8" xfId="4986"/>
    <cellStyle name="Calculation 15 2 2 9" xfId="4987"/>
    <cellStyle name="Calculation 15 2 3" xfId="4988"/>
    <cellStyle name="Calculation 15 2 3 10" xfId="4989"/>
    <cellStyle name="Calculation 15 2 3 11" xfId="4990"/>
    <cellStyle name="Calculation 15 2 3 12" xfId="4991"/>
    <cellStyle name="Calculation 15 2 3 13" xfId="4992"/>
    <cellStyle name="Calculation 15 2 3 14" xfId="4993"/>
    <cellStyle name="Calculation 15 2 3 15" xfId="4994"/>
    <cellStyle name="Calculation 15 2 3 16" xfId="4995"/>
    <cellStyle name="Calculation 15 2 3 2" xfId="4996"/>
    <cellStyle name="Calculation 15 2 3 2 2" xfId="4997"/>
    <cellStyle name="Calculation 15 2 3 2 3" xfId="4998"/>
    <cellStyle name="Calculation 15 2 3 2 4" xfId="4999"/>
    <cellStyle name="Calculation 15 2 3 3" xfId="5000"/>
    <cellStyle name="Calculation 15 2 3 4" xfId="5001"/>
    <cellStyle name="Calculation 15 2 3 5" xfId="5002"/>
    <cellStyle name="Calculation 15 2 3 6" xfId="5003"/>
    <cellStyle name="Calculation 15 2 3 7" xfId="5004"/>
    <cellStyle name="Calculation 15 2 3 8" xfId="5005"/>
    <cellStyle name="Calculation 15 2 3 9" xfId="5006"/>
    <cellStyle name="Calculation 15 2 4" xfId="5007"/>
    <cellStyle name="Calculation 15 2 4 2" xfId="5008"/>
    <cellStyle name="Calculation 15 2 4 3" xfId="5009"/>
    <cellStyle name="Calculation 15 2 4 4" xfId="5010"/>
    <cellStyle name="Calculation 15 2 5" xfId="5011"/>
    <cellStyle name="Calculation 15 2 6" xfId="5012"/>
    <cellStyle name="Calculation 15 2 7" xfId="5013"/>
    <cellStyle name="Calculation 15 2 8" xfId="5014"/>
    <cellStyle name="Calculation 15 2 9" xfId="5015"/>
    <cellStyle name="Calculation 15 3" xfId="5016"/>
    <cellStyle name="Calculation 15 3 10" xfId="5017"/>
    <cellStyle name="Calculation 15 3 11" xfId="5018"/>
    <cellStyle name="Calculation 15 3 12" xfId="5019"/>
    <cellStyle name="Calculation 15 3 13" xfId="5020"/>
    <cellStyle name="Calculation 15 3 14" xfId="5021"/>
    <cellStyle name="Calculation 15 3 15" xfId="5022"/>
    <cellStyle name="Calculation 15 3 16" xfId="5023"/>
    <cellStyle name="Calculation 15 3 17" xfId="5024"/>
    <cellStyle name="Calculation 15 3 18" xfId="5025"/>
    <cellStyle name="Calculation 15 3 2" xfId="5026"/>
    <cellStyle name="Calculation 15 3 2 10" xfId="5027"/>
    <cellStyle name="Calculation 15 3 2 11" xfId="5028"/>
    <cellStyle name="Calculation 15 3 2 12" xfId="5029"/>
    <cellStyle name="Calculation 15 3 2 13" xfId="5030"/>
    <cellStyle name="Calculation 15 3 2 14" xfId="5031"/>
    <cellStyle name="Calculation 15 3 2 15" xfId="5032"/>
    <cellStyle name="Calculation 15 3 2 16" xfId="5033"/>
    <cellStyle name="Calculation 15 3 2 2" xfId="5034"/>
    <cellStyle name="Calculation 15 3 2 2 2" xfId="5035"/>
    <cellStyle name="Calculation 15 3 2 2 3" xfId="5036"/>
    <cellStyle name="Calculation 15 3 2 2 4" xfId="5037"/>
    <cellStyle name="Calculation 15 3 2 3" xfId="5038"/>
    <cellStyle name="Calculation 15 3 2 4" xfId="5039"/>
    <cellStyle name="Calculation 15 3 2 5" xfId="5040"/>
    <cellStyle name="Calculation 15 3 2 6" xfId="5041"/>
    <cellStyle name="Calculation 15 3 2 7" xfId="5042"/>
    <cellStyle name="Calculation 15 3 2 8" xfId="5043"/>
    <cellStyle name="Calculation 15 3 2 9" xfId="5044"/>
    <cellStyle name="Calculation 15 3 3" xfId="5045"/>
    <cellStyle name="Calculation 15 3 3 10" xfId="5046"/>
    <cellStyle name="Calculation 15 3 3 11" xfId="5047"/>
    <cellStyle name="Calculation 15 3 3 12" xfId="5048"/>
    <cellStyle name="Calculation 15 3 3 13" xfId="5049"/>
    <cellStyle name="Calculation 15 3 3 14" xfId="5050"/>
    <cellStyle name="Calculation 15 3 3 15" xfId="5051"/>
    <cellStyle name="Calculation 15 3 3 16" xfId="5052"/>
    <cellStyle name="Calculation 15 3 3 2" xfId="5053"/>
    <cellStyle name="Calculation 15 3 3 2 2" xfId="5054"/>
    <cellStyle name="Calculation 15 3 3 2 3" xfId="5055"/>
    <cellStyle name="Calculation 15 3 3 2 4" xfId="5056"/>
    <cellStyle name="Calculation 15 3 3 3" xfId="5057"/>
    <cellStyle name="Calculation 15 3 3 4" xfId="5058"/>
    <cellStyle name="Calculation 15 3 3 5" xfId="5059"/>
    <cellStyle name="Calculation 15 3 3 6" xfId="5060"/>
    <cellStyle name="Calculation 15 3 3 7" xfId="5061"/>
    <cellStyle name="Calculation 15 3 3 8" xfId="5062"/>
    <cellStyle name="Calculation 15 3 3 9" xfId="5063"/>
    <cellStyle name="Calculation 15 3 4" xfId="5064"/>
    <cellStyle name="Calculation 15 3 4 2" xfId="5065"/>
    <cellStyle name="Calculation 15 3 4 3" xfId="5066"/>
    <cellStyle name="Calculation 15 3 4 4" xfId="5067"/>
    <cellStyle name="Calculation 15 3 5" xfId="5068"/>
    <cellStyle name="Calculation 15 3 6" xfId="5069"/>
    <cellStyle name="Calculation 15 3 7" xfId="5070"/>
    <cellStyle name="Calculation 15 3 8" xfId="5071"/>
    <cellStyle name="Calculation 15 3 9" xfId="5072"/>
    <cellStyle name="Calculation 15 4" xfId="5073"/>
    <cellStyle name="Calculation 15 4 10" xfId="5074"/>
    <cellStyle name="Calculation 15 4 11" xfId="5075"/>
    <cellStyle name="Calculation 15 4 12" xfId="5076"/>
    <cellStyle name="Calculation 15 4 13" xfId="5077"/>
    <cellStyle name="Calculation 15 4 14" xfId="5078"/>
    <cellStyle name="Calculation 15 4 15" xfId="5079"/>
    <cellStyle name="Calculation 15 4 16" xfId="5080"/>
    <cellStyle name="Calculation 15 4 17" xfId="5081"/>
    <cellStyle name="Calculation 15 4 18" xfId="5082"/>
    <cellStyle name="Calculation 15 4 2" xfId="5083"/>
    <cellStyle name="Calculation 15 4 2 10" xfId="5084"/>
    <cellStyle name="Calculation 15 4 2 11" xfId="5085"/>
    <cellStyle name="Calculation 15 4 2 12" xfId="5086"/>
    <cellStyle name="Calculation 15 4 2 13" xfId="5087"/>
    <cellStyle name="Calculation 15 4 2 14" xfId="5088"/>
    <cellStyle name="Calculation 15 4 2 15" xfId="5089"/>
    <cellStyle name="Calculation 15 4 2 16" xfId="5090"/>
    <cellStyle name="Calculation 15 4 2 2" xfId="5091"/>
    <cellStyle name="Calculation 15 4 2 2 2" xfId="5092"/>
    <cellStyle name="Calculation 15 4 2 2 3" xfId="5093"/>
    <cellStyle name="Calculation 15 4 2 2 4" xfId="5094"/>
    <cellStyle name="Calculation 15 4 2 3" xfId="5095"/>
    <cellStyle name="Calculation 15 4 2 4" xfId="5096"/>
    <cellStyle name="Calculation 15 4 2 5" xfId="5097"/>
    <cellStyle name="Calculation 15 4 2 6" xfId="5098"/>
    <cellStyle name="Calculation 15 4 2 7" xfId="5099"/>
    <cellStyle name="Calculation 15 4 2 8" xfId="5100"/>
    <cellStyle name="Calculation 15 4 2 9" xfId="5101"/>
    <cellStyle name="Calculation 15 4 3" xfId="5102"/>
    <cellStyle name="Calculation 15 4 3 10" xfId="5103"/>
    <cellStyle name="Calculation 15 4 3 11" xfId="5104"/>
    <cellStyle name="Calculation 15 4 3 12" xfId="5105"/>
    <cellStyle name="Calculation 15 4 3 13" xfId="5106"/>
    <cellStyle name="Calculation 15 4 3 14" xfId="5107"/>
    <cellStyle name="Calculation 15 4 3 15" xfId="5108"/>
    <cellStyle name="Calculation 15 4 3 16" xfId="5109"/>
    <cellStyle name="Calculation 15 4 3 2" xfId="5110"/>
    <cellStyle name="Calculation 15 4 3 2 2" xfId="5111"/>
    <cellStyle name="Calculation 15 4 3 2 3" xfId="5112"/>
    <cellStyle name="Calculation 15 4 3 2 4" xfId="5113"/>
    <cellStyle name="Calculation 15 4 3 3" xfId="5114"/>
    <cellStyle name="Calculation 15 4 3 4" xfId="5115"/>
    <cellStyle name="Calculation 15 4 3 5" xfId="5116"/>
    <cellStyle name="Calculation 15 4 3 6" xfId="5117"/>
    <cellStyle name="Calculation 15 4 3 7" xfId="5118"/>
    <cellStyle name="Calculation 15 4 3 8" xfId="5119"/>
    <cellStyle name="Calculation 15 4 3 9" xfId="5120"/>
    <cellStyle name="Calculation 15 4 4" xfId="5121"/>
    <cellStyle name="Calculation 15 4 4 2" xfId="5122"/>
    <cellStyle name="Calculation 15 4 4 3" xfId="5123"/>
    <cellStyle name="Calculation 15 4 4 4" xfId="5124"/>
    <cellStyle name="Calculation 15 4 5" xfId="5125"/>
    <cellStyle name="Calculation 15 4 6" xfId="5126"/>
    <cellStyle name="Calculation 15 4 7" xfId="5127"/>
    <cellStyle name="Calculation 15 4 8" xfId="5128"/>
    <cellStyle name="Calculation 15 4 9" xfId="5129"/>
    <cellStyle name="Calculation 16 2" xfId="5130"/>
    <cellStyle name="Calculation 16 2 10" xfId="5131"/>
    <cellStyle name="Calculation 16 2 11" xfId="5132"/>
    <cellStyle name="Calculation 16 2 12" xfId="5133"/>
    <cellStyle name="Calculation 16 2 13" xfId="5134"/>
    <cellStyle name="Calculation 16 2 14" xfId="5135"/>
    <cellStyle name="Calculation 16 2 15" xfId="5136"/>
    <cellStyle name="Calculation 16 2 16" xfId="5137"/>
    <cellStyle name="Calculation 16 2 17" xfId="5138"/>
    <cellStyle name="Calculation 16 2 18" xfId="5139"/>
    <cellStyle name="Calculation 16 2 2" xfId="5140"/>
    <cellStyle name="Calculation 16 2 2 10" xfId="5141"/>
    <cellStyle name="Calculation 16 2 2 11" xfId="5142"/>
    <cellStyle name="Calculation 16 2 2 12" xfId="5143"/>
    <cellStyle name="Calculation 16 2 2 13" xfId="5144"/>
    <cellStyle name="Calculation 16 2 2 14" xfId="5145"/>
    <cellStyle name="Calculation 16 2 2 15" xfId="5146"/>
    <cellStyle name="Calculation 16 2 2 16" xfId="5147"/>
    <cellStyle name="Calculation 16 2 2 2" xfId="5148"/>
    <cellStyle name="Calculation 16 2 2 2 2" xfId="5149"/>
    <cellStyle name="Calculation 16 2 2 2 3" xfId="5150"/>
    <cellStyle name="Calculation 16 2 2 2 4" xfId="5151"/>
    <cellStyle name="Calculation 16 2 2 3" xfId="5152"/>
    <cellStyle name="Calculation 16 2 2 4" xfId="5153"/>
    <cellStyle name="Calculation 16 2 2 5" xfId="5154"/>
    <cellStyle name="Calculation 16 2 2 6" xfId="5155"/>
    <cellStyle name="Calculation 16 2 2 7" xfId="5156"/>
    <cellStyle name="Calculation 16 2 2 8" xfId="5157"/>
    <cellStyle name="Calculation 16 2 2 9" xfId="5158"/>
    <cellStyle name="Calculation 16 2 3" xfId="5159"/>
    <cellStyle name="Calculation 16 2 3 10" xfId="5160"/>
    <cellStyle name="Calculation 16 2 3 11" xfId="5161"/>
    <cellStyle name="Calculation 16 2 3 12" xfId="5162"/>
    <cellStyle name="Calculation 16 2 3 13" xfId="5163"/>
    <cellStyle name="Calculation 16 2 3 14" xfId="5164"/>
    <cellStyle name="Calculation 16 2 3 15" xfId="5165"/>
    <cellStyle name="Calculation 16 2 3 16" xfId="5166"/>
    <cellStyle name="Calculation 16 2 3 2" xfId="5167"/>
    <cellStyle name="Calculation 16 2 3 2 2" xfId="5168"/>
    <cellStyle name="Calculation 16 2 3 2 3" xfId="5169"/>
    <cellStyle name="Calculation 16 2 3 2 4" xfId="5170"/>
    <cellStyle name="Calculation 16 2 3 3" xfId="5171"/>
    <cellStyle name="Calculation 16 2 3 4" xfId="5172"/>
    <cellStyle name="Calculation 16 2 3 5" xfId="5173"/>
    <cellStyle name="Calculation 16 2 3 6" xfId="5174"/>
    <cellStyle name="Calculation 16 2 3 7" xfId="5175"/>
    <cellStyle name="Calculation 16 2 3 8" xfId="5176"/>
    <cellStyle name="Calculation 16 2 3 9" xfId="5177"/>
    <cellStyle name="Calculation 16 2 4" xfId="5178"/>
    <cellStyle name="Calculation 16 2 4 2" xfId="5179"/>
    <cellStyle name="Calculation 16 2 4 3" xfId="5180"/>
    <cellStyle name="Calculation 16 2 4 4" xfId="5181"/>
    <cellStyle name="Calculation 16 2 5" xfId="5182"/>
    <cellStyle name="Calculation 16 2 6" xfId="5183"/>
    <cellStyle name="Calculation 16 2 7" xfId="5184"/>
    <cellStyle name="Calculation 16 2 8" xfId="5185"/>
    <cellStyle name="Calculation 16 2 9" xfId="5186"/>
    <cellStyle name="Calculation 16 3" xfId="5187"/>
    <cellStyle name="Calculation 16 3 10" xfId="5188"/>
    <cellStyle name="Calculation 16 3 11" xfId="5189"/>
    <cellStyle name="Calculation 16 3 12" xfId="5190"/>
    <cellStyle name="Calculation 16 3 13" xfId="5191"/>
    <cellStyle name="Calculation 16 3 14" xfId="5192"/>
    <cellStyle name="Calculation 16 3 15" xfId="5193"/>
    <cellStyle name="Calculation 16 3 16" xfId="5194"/>
    <cellStyle name="Calculation 16 3 17" xfId="5195"/>
    <cellStyle name="Calculation 16 3 18" xfId="5196"/>
    <cellStyle name="Calculation 16 3 2" xfId="5197"/>
    <cellStyle name="Calculation 16 3 2 10" xfId="5198"/>
    <cellStyle name="Calculation 16 3 2 11" xfId="5199"/>
    <cellStyle name="Calculation 16 3 2 12" xfId="5200"/>
    <cellStyle name="Calculation 16 3 2 13" xfId="5201"/>
    <cellStyle name="Calculation 16 3 2 14" xfId="5202"/>
    <cellStyle name="Calculation 16 3 2 15" xfId="5203"/>
    <cellStyle name="Calculation 16 3 2 16" xfId="5204"/>
    <cellStyle name="Calculation 16 3 2 2" xfId="5205"/>
    <cellStyle name="Calculation 16 3 2 2 2" xfId="5206"/>
    <cellStyle name="Calculation 16 3 2 2 3" xfId="5207"/>
    <cellStyle name="Calculation 16 3 2 2 4" xfId="5208"/>
    <cellStyle name="Calculation 16 3 2 3" xfId="5209"/>
    <cellStyle name="Calculation 16 3 2 4" xfId="5210"/>
    <cellStyle name="Calculation 16 3 2 5" xfId="5211"/>
    <cellStyle name="Calculation 16 3 2 6" xfId="5212"/>
    <cellStyle name="Calculation 16 3 2 7" xfId="5213"/>
    <cellStyle name="Calculation 16 3 2 8" xfId="5214"/>
    <cellStyle name="Calculation 16 3 2 9" xfId="5215"/>
    <cellStyle name="Calculation 16 3 3" xfId="5216"/>
    <cellStyle name="Calculation 16 3 3 10" xfId="5217"/>
    <cellStyle name="Calculation 16 3 3 11" xfId="5218"/>
    <cellStyle name="Calculation 16 3 3 12" xfId="5219"/>
    <cellStyle name="Calculation 16 3 3 13" xfId="5220"/>
    <cellStyle name="Calculation 16 3 3 14" xfId="5221"/>
    <cellStyle name="Calculation 16 3 3 15" xfId="5222"/>
    <cellStyle name="Calculation 16 3 3 16" xfId="5223"/>
    <cellStyle name="Calculation 16 3 3 2" xfId="5224"/>
    <cellStyle name="Calculation 16 3 3 2 2" xfId="5225"/>
    <cellStyle name="Calculation 16 3 3 2 3" xfId="5226"/>
    <cellStyle name="Calculation 16 3 3 2 4" xfId="5227"/>
    <cellStyle name="Calculation 16 3 3 3" xfId="5228"/>
    <cellStyle name="Calculation 16 3 3 4" xfId="5229"/>
    <cellStyle name="Calculation 16 3 3 5" xfId="5230"/>
    <cellStyle name="Calculation 16 3 3 6" xfId="5231"/>
    <cellStyle name="Calculation 16 3 3 7" xfId="5232"/>
    <cellStyle name="Calculation 16 3 3 8" xfId="5233"/>
    <cellStyle name="Calculation 16 3 3 9" xfId="5234"/>
    <cellStyle name="Calculation 16 3 4" xfId="5235"/>
    <cellStyle name="Calculation 16 3 4 2" xfId="5236"/>
    <cellStyle name="Calculation 16 3 4 3" xfId="5237"/>
    <cellStyle name="Calculation 16 3 4 4" xfId="5238"/>
    <cellStyle name="Calculation 16 3 5" xfId="5239"/>
    <cellStyle name="Calculation 16 3 6" xfId="5240"/>
    <cellStyle name="Calculation 16 3 7" xfId="5241"/>
    <cellStyle name="Calculation 16 3 8" xfId="5242"/>
    <cellStyle name="Calculation 16 3 9" xfId="5243"/>
    <cellStyle name="Calculation 16 4" xfId="5244"/>
    <cellStyle name="Calculation 16 4 10" xfId="5245"/>
    <cellStyle name="Calculation 16 4 11" xfId="5246"/>
    <cellStyle name="Calculation 16 4 12" xfId="5247"/>
    <cellStyle name="Calculation 16 4 13" xfId="5248"/>
    <cellStyle name="Calculation 16 4 14" xfId="5249"/>
    <cellStyle name="Calculation 16 4 15" xfId="5250"/>
    <cellStyle name="Calculation 16 4 16" xfId="5251"/>
    <cellStyle name="Calculation 16 4 17" xfId="5252"/>
    <cellStyle name="Calculation 16 4 18" xfId="5253"/>
    <cellStyle name="Calculation 16 4 2" xfId="5254"/>
    <cellStyle name="Calculation 16 4 2 10" xfId="5255"/>
    <cellStyle name="Calculation 16 4 2 11" xfId="5256"/>
    <cellStyle name="Calculation 16 4 2 12" xfId="5257"/>
    <cellStyle name="Calculation 16 4 2 13" xfId="5258"/>
    <cellStyle name="Calculation 16 4 2 14" xfId="5259"/>
    <cellStyle name="Calculation 16 4 2 15" xfId="5260"/>
    <cellStyle name="Calculation 16 4 2 16" xfId="5261"/>
    <cellStyle name="Calculation 16 4 2 2" xfId="5262"/>
    <cellStyle name="Calculation 16 4 2 2 2" xfId="5263"/>
    <cellStyle name="Calculation 16 4 2 2 3" xfId="5264"/>
    <cellStyle name="Calculation 16 4 2 2 4" xfId="5265"/>
    <cellStyle name="Calculation 16 4 2 3" xfId="5266"/>
    <cellStyle name="Calculation 16 4 2 4" xfId="5267"/>
    <cellStyle name="Calculation 16 4 2 5" xfId="5268"/>
    <cellStyle name="Calculation 16 4 2 6" xfId="5269"/>
    <cellStyle name="Calculation 16 4 2 7" xfId="5270"/>
    <cellStyle name="Calculation 16 4 2 8" xfId="5271"/>
    <cellStyle name="Calculation 16 4 2 9" xfId="5272"/>
    <cellStyle name="Calculation 16 4 3" xfId="5273"/>
    <cellStyle name="Calculation 16 4 3 10" xfId="5274"/>
    <cellStyle name="Calculation 16 4 3 11" xfId="5275"/>
    <cellStyle name="Calculation 16 4 3 12" xfId="5276"/>
    <cellStyle name="Calculation 16 4 3 13" xfId="5277"/>
    <cellStyle name="Calculation 16 4 3 14" xfId="5278"/>
    <cellStyle name="Calculation 16 4 3 15" xfId="5279"/>
    <cellStyle name="Calculation 16 4 3 16" xfId="5280"/>
    <cellStyle name="Calculation 16 4 3 2" xfId="5281"/>
    <cellStyle name="Calculation 16 4 3 2 2" xfId="5282"/>
    <cellStyle name="Calculation 16 4 3 2 3" xfId="5283"/>
    <cellStyle name="Calculation 16 4 3 2 4" xfId="5284"/>
    <cellStyle name="Calculation 16 4 3 3" xfId="5285"/>
    <cellStyle name="Calculation 16 4 3 4" xfId="5286"/>
    <cellStyle name="Calculation 16 4 3 5" xfId="5287"/>
    <cellStyle name="Calculation 16 4 3 6" xfId="5288"/>
    <cellStyle name="Calculation 16 4 3 7" xfId="5289"/>
    <cellStyle name="Calculation 16 4 3 8" xfId="5290"/>
    <cellStyle name="Calculation 16 4 3 9" xfId="5291"/>
    <cellStyle name="Calculation 16 4 4" xfId="5292"/>
    <cellStyle name="Calculation 16 4 4 2" xfId="5293"/>
    <cellStyle name="Calculation 16 4 4 3" xfId="5294"/>
    <cellStyle name="Calculation 16 4 4 4" xfId="5295"/>
    <cellStyle name="Calculation 16 4 5" xfId="5296"/>
    <cellStyle name="Calculation 16 4 6" xfId="5297"/>
    <cellStyle name="Calculation 16 4 7" xfId="5298"/>
    <cellStyle name="Calculation 16 4 8" xfId="5299"/>
    <cellStyle name="Calculation 16 4 9" xfId="5300"/>
    <cellStyle name="Calculation 17 2" xfId="5301"/>
    <cellStyle name="Calculation 17 2 10" xfId="5302"/>
    <cellStyle name="Calculation 17 2 11" xfId="5303"/>
    <cellStyle name="Calculation 17 2 12" xfId="5304"/>
    <cellStyle name="Calculation 17 2 13" xfId="5305"/>
    <cellStyle name="Calculation 17 2 14" xfId="5306"/>
    <cellStyle name="Calculation 17 2 15" xfId="5307"/>
    <cellStyle name="Calculation 17 2 16" xfId="5308"/>
    <cellStyle name="Calculation 17 2 17" xfId="5309"/>
    <cellStyle name="Calculation 17 2 18" xfId="5310"/>
    <cellStyle name="Calculation 17 2 2" xfId="5311"/>
    <cellStyle name="Calculation 17 2 2 10" xfId="5312"/>
    <cellStyle name="Calculation 17 2 2 11" xfId="5313"/>
    <cellStyle name="Calculation 17 2 2 12" xfId="5314"/>
    <cellStyle name="Calculation 17 2 2 13" xfId="5315"/>
    <cellStyle name="Calculation 17 2 2 14" xfId="5316"/>
    <cellStyle name="Calculation 17 2 2 15" xfId="5317"/>
    <cellStyle name="Calculation 17 2 2 16" xfId="5318"/>
    <cellStyle name="Calculation 17 2 2 2" xfId="5319"/>
    <cellStyle name="Calculation 17 2 2 2 2" xfId="5320"/>
    <cellStyle name="Calculation 17 2 2 2 3" xfId="5321"/>
    <cellStyle name="Calculation 17 2 2 2 4" xfId="5322"/>
    <cellStyle name="Calculation 17 2 2 3" xfId="5323"/>
    <cellStyle name="Calculation 17 2 2 4" xfId="5324"/>
    <cellStyle name="Calculation 17 2 2 5" xfId="5325"/>
    <cellStyle name="Calculation 17 2 2 6" xfId="5326"/>
    <cellStyle name="Calculation 17 2 2 7" xfId="5327"/>
    <cellStyle name="Calculation 17 2 2 8" xfId="5328"/>
    <cellStyle name="Calculation 17 2 2 9" xfId="5329"/>
    <cellStyle name="Calculation 17 2 3" xfId="5330"/>
    <cellStyle name="Calculation 17 2 3 10" xfId="5331"/>
    <cellStyle name="Calculation 17 2 3 11" xfId="5332"/>
    <cellStyle name="Calculation 17 2 3 12" xfId="5333"/>
    <cellStyle name="Calculation 17 2 3 13" xfId="5334"/>
    <cellStyle name="Calculation 17 2 3 14" xfId="5335"/>
    <cellStyle name="Calculation 17 2 3 15" xfId="5336"/>
    <cellStyle name="Calculation 17 2 3 16" xfId="5337"/>
    <cellStyle name="Calculation 17 2 3 2" xfId="5338"/>
    <cellStyle name="Calculation 17 2 3 2 2" xfId="5339"/>
    <cellStyle name="Calculation 17 2 3 2 3" xfId="5340"/>
    <cellStyle name="Calculation 17 2 3 2 4" xfId="5341"/>
    <cellStyle name="Calculation 17 2 3 3" xfId="5342"/>
    <cellStyle name="Calculation 17 2 3 4" xfId="5343"/>
    <cellStyle name="Calculation 17 2 3 5" xfId="5344"/>
    <cellStyle name="Calculation 17 2 3 6" xfId="5345"/>
    <cellStyle name="Calculation 17 2 3 7" xfId="5346"/>
    <cellStyle name="Calculation 17 2 3 8" xfId="5347"/>
    <cellStyle name="Calculation 17 2 3 9" xfId="5348"/>
    <cellStyle name="Calculation 17 2 4" xfId="5349"/>
    <cellStyle name="Calculation 17 2 4 2" xfId="5350"/>
    <cellStyle name="Calculation 17 2 4 3" xfId="5351"/>
    <cellStyle name="Calculation 17 2 4 4" xfId="5352"/>
    <cellStyle name="Calculation 17 2 5" xfId="5353"/>
    <cellStyle name="Calculation 17 2 6" xfId="5354"/>
    <cellStyle name="Calculation 17 2 7" xfId="5355"/>
    <cellStyle name="Calculation 17 2 8" xfId="5356"/>
    <cellStyle name="Calculation 17 2 9" xfId="5357"/>
    <cellStyle name="Calculation 17 3" xfId="5358"/>
    <cellStyle name="Calculation 17 3 10" xfId="5359"/>
    <cellStyle name="Calculation 17 3 11" xfId="5360"/>
    <cellStyle name="Calculation 17 3 12" xfId="5361"/>
    <cellStyle name="Calculation 17 3 13" xfId="5362"/>
    <cellStyle name="Calculation 17 3 14" xfId="5363"/>
    <cellStyle name="Calculation 17 3 15" xfId="5364"/>
    <cellStyle name="Calculation 17 3 16" xfId="5365"/>
    <cellStyle name="Calculation 17 3 17" xfId="5366"/>
    <cellStyle name="Calculation 17 3 18" xfId="5367"/>
    <cellStyle name="Calculation 17 3 2" xfId="5368"/>
    <cellStyle name="Calculation 17 3 2 10" xfId="5369"/>
    <cellStyle name="Calculation 17 3 2 11" xfId="5370"/>
    <cellStyle name="Calculation 17 3 2 12" xfId="5371"/>
    <cellStyle name="Calculation 17 3 2 13" xfId="5372"/>
    <cellStyle name="Calculation 17 3 2 14" xfId="5373"/>
    <cellStyle name="Calculation 17 3 2 15" xfId="5374"/>
    <cellStyle name="Calculation 17 3 2 16" xfId="5375"/>
    <cellStyle name="Calculation 17 3 2 2" xfId="5376"/>
    <cellStyle name="Calculation 17 3 2 2 2" xfId="5377"/>
    <cellStyle name="Calculation 17 3 2 2 3" xfId="5378"/>
    <cellStyle name="Calculation 17 3 2 2 4" xfId="5379"/>
    <cellStyle name="Calculation 17 3 2 3" xfId="5380"/>
    <cellStyle name="Calculation 17 3 2 4" xfId="5381"/>
    <cellStyle name="Calculation 17 3 2 5" xfId="5382"/>
    <cellStyle name="Calculation 17 3 2 6" xfId="5383"/>
    <cellStyle name="Calculation 17 3 2 7" xfId="5384"/>
    <cellStyle name="Calculation 17 3 2 8" xfId="5385"/>
    <cellStyle name="Calculation 17 3 2 9" xfId="5386"/>
    <cellStyle name="Calculation 17 3 3" xfId="5387"/>
    <cellStyle name="Calculation 17 3 3 10" xfId="5388"/>
    <cellStyle name="Calculation 17 3 3 11" xfId="5389"/>
    <cellStyle name="Calculation 17 3 3 12" xfId="5390"/>
    <cellStyle name="Calculation 17 3 3 13" xfId="5391"/>
    <cellStyle name="Calculation 17 3 3 14" xfId="5392"/>
    <cellStyle name="Calculation 17 3 3 15" xfId="5393"/>
    <cellStyle name="Calculation 17 3 3 16" xfId="5394"/>
    <cellStyle name="Calculation 17 3 3 2" xfId="5395"/>
    <cellStyle name="Calculation 17 3 3 2 2" xfId="5396"/>
    <cellStyle name="Calculation 17 3 3 2 3" xfId="5397"/>
    <cellStyle name="Calculation 17 3 3 2 4" xfId="5398"/>
    <cellStyle name="Calculation 17 3 3 3" xfId="5399"/>
    <cellStyle name="Calculation 17 3 3 4" xfId="5400"/>
    <cellStyle name="Calculation 17 3 3 5" xfId="5401"/>
    <cellStyle name="Calculation 17 3 3 6" xfId="5402"/>
    <cellStyle name="Calculation 17 3 3 7" xfId="5403"/>
    <cellStyle name="Calculation 17 3 3 8" xfId="5404"/>
    <cellStyle name="Calculation 17 3 3 9" xfId="5405"/>
    <cellStyle name="Calculation 17 3 4" xfId="5406"/>
    <cellStyle name="Calculation 17 3 4 2" xfId="5407"/>
    <cellStyle name="Calculation 17 3 4 3" xfId="5408"/>
    <cellStyle name="Calculation 17 3 4 4" xfId="5409"/>
    <cellStyle name="Calculation 17 3 5" xfId="5410"/>
    <cellStyle name="Calculation 17 3 6" xfId="5411"/>
    <cellStyle name="Calculation 17 3 7" xfId="5412"/>
    <cellStyle name="Calculation 17 3 8" xfId="5413"/>
    <cellStyle name="Calculation 17 3 9" xfId="5414"/>
    <cellStyle name="Calculation 17 4" xfId="5415"/>
    <cellStyle name="Calculation 17 4 10" xfId="5416"/>
    <cellStyle name="Calculation 17 4 11" xfId="5417"/>
    <cellStyle name="Calculation 17 4 12" xfId="5418"/>
    <cellStyle name="Calculation 17 4 13" xfId="5419"/>
    <cellStyle name="Calculation 17 4 14" xfId="5420"/>
    <cellStyle name="Calculation 17 4 15" xfId="5421"/>
    <cellStyle name="Calculation 17 4 16" xfId="5422"/>
    <cellStyle name="Calculation 17 4 17" xfId="5423"/>
    <cellStyle name="Calculation 17 4 18" xfId="5424"/>
    <cellStyle name="Calculation 17 4 2" xfId="5425"/>
    <cellStyle name="Calculation 17 4 2 10" xfId="5426"/>
    <cellStyle name="Calculation 17 4 2 11" xfId="5427"/>
    <cellStyle name="Calculation 17 4 2 12" xfId="5428"/>
    <cellStyle name="Calculation 17 4 2 13" xfId="5429"/>
    <cellStyle name="Calculation 17 4 2 14" xfId="5430"/>
    <cellStyle name="Calculation 17 4 2 15" xfId="5431"/>
    <cellStyle name="Calculation 17 4 2 16" xfId="5432"/>
    <cellStyle name="Calculation 17 4 2 2" xfId="5433"/>
    <cellStyle name="Calculation 17 4 2 2 2" xfId="5434"/>
    <cellStyle name="Calculation 17 4 2 2 3" xfId="5435"/>
    <cellStyle name="Calculation 17 4 2 2 4" xfId="5436"/>
    <cellStyle name="Calculation 17 4 2 3" xfId="5437"/>
    <cellStyle name="Calculation 17 4 2 4" xfId="5438"/>
    <cellStyle name="Calculation 17 4 2 5" xfId="5439"/>
    <cellStyle name="Calculation 17 4 2 6" xfId="5440"/>
    <cellStyle name="Calculation 17 4 2 7" xfId="5441"/>
    <cellStyle name="Calculation 17 4 2 8" xfId="5442"/>
    <cellStyle name="Calculation 17 4 2 9" xfId="5443"/>
    <cellStyle name="Calculation 17 4 3" xfId="5444"/>
    <cellStyle name="Calculation 17 4 3 10" xfId="5445"/>
    <cellStyle name="Calculation 17 4 3 11" xfId="5446"/>
    <cellStyle name="Calculation 17 4 3 12" xfId="5447"/>
    <cellStyle name="Calculation 17 4 3 13" xfId="5448"/>
    <cellStyle name="Calculation 17 4 3 14" xfId="5449"/>
    <cellStyle name="Calculation 17 4 3 15" xfId="5450"/>
    <cellStyle name="Calculation 17 4 3 16" xfId="5451"/>
    <cellStyle name="Calculation 17 4 3 2" xfId="5452"/>
    <cellStyle name="Calculation 17 4 3 2 2" xfId="5453"/>
    <cellStyle name="Calculation 17 4 3 2 3" xfId="5454"/>
    <cellStyle name="Calculation 17 4 3 2 4" xfId="5455"/>
    <cellStyle name="Calculation 17 4 3 3" xfId="5456"/>
    <cellStyle name="Calculation 17 4 3 4" xfId="5457"/>
    <cellStyle name="Calculation 17 4 3 5" xfId="5458"/>
    <cellStyle name="Calculation 17 4 3 6" xfId="5459"/>
    <cellStyle name="Calculation 17 4 3 7" xfId="5460"/>
    <cellStyle name="Calculation 17 4 3 8" xfId="5461"/>
    <cellStyle name="Calculation 17 4 3 9" xfId="5462"/>
    <cellStyle name="Calculation 17 4 4" xfId="5463"/>
    <cellStyle name="Calculation 17 4 4 2" xfId="5464"/>
    <cellStyle name="Calculation 17 4 4 3" xfId="5465"/>
    <cellStyle name="Calculation 17 4 4 4" xfId="5466"/>
    <cellStyle name="Calculation 17 4 5" xfId="5467"/>
    <cellStyle name="Calculation 17 4 6" xfId="5468"/>
    <cellStyle name="Calculation 17 4 7" xfId="5469"/>
    <cellStyle name="Calculation 17 4 8" xfId="5470"/>
    <cellStyle name="Calculation 17 4 9" xfId="5471"/>
    <cellStyle name="Calculation 2" xfId="5472"/>
    <cellStyle name="Calculation 2 10" xfId="5473"/>
    <cellStyle name="Calculation 2 11" xfId="5474"/>
    <cellStyle name="Calculation 2 12" xfId="5475"/>
    <cellStyle name="Calculation 2 13" xfId="5476"/>
    <cellStyle name="Calculation 2 14" xfId="5477"/>
    <cellStyle name="Calculation 2 15" xfId="5478"/>
    <cellStyle name="Calculation 2 16" xfId="5479"/>
    <cellStyle name="Calculation 2 17" xfId="5480"/>
    <cellStyle name="Calculation 2 18" xfId="5481"/>
    <cellStyle name="Calculation 2 19" xfId="5482"/>
    <cellStyle name="Calculation 2 2" xfId="5483"/>
    <cellStyle name="Calculation 2 2 10" xfId="5484"/>
    <cellStyle name="Calculation 2 2 11" xfId="5485"/>
    <cellStyle name="Calculation 2 2 12" xfId="5486"/>
    <cellStyle name="Calculation 2 2 13" xfId="5487"/>
    <cellStyle name="Calculation 2 2 14" xfId="5488"/>
    <cellStyle name="Calculation 2 2 15" xfId="5489"/>
    <cellStyle name="Calculation 2 2 16" xfId="5490"/>
    <cellStyle name="Calculation 2 2 17" xfId="5491"/>
    <cellStyle name="Calculation 2 2 18" xfId="5492"/>
    <cellStyle name="Calculation 2 2 2" xfId="5493"/>
    <cellStyle name="Calculation 2 2 2 10" xfId="5494"/>
    <cellStyle name="Calculation 2 2 2 11" xfId="5495"/>
    <cellStyle name="Calculation 2 2 2 12" xfId="5496"/>
    <cellStyle name="Calculation 2 2 2 13" xfId="5497"/>
    <cellStyle name="Calculation 2 2 2 14" xfId="5498"/>
    <cellStyle name="Calculation 2 2 2 15" xfId="5499"/>
    <cellStyle name="Calculation 2 2 2 16" xfId="5500"/>
    <cellStyle name="Calculation 2 2 2 2" xfId="5501"/>
    <cellStyle name="Calculation 2 2 2 2 2" xfId="5502"/>
    <cellStyle name="Calculation 2 2 2 2 3" xfId="5503"/>
    <cellStyle name="Calculation 2 2 2 2 4" xfId="5504"/>
    <cellStyle name="Calculation 2 2 2 3" xfId="5505"/>
    <cellStyle name="Calculation 2 2 2 4" xfId="5506"/>
    <cellStyle name="Calculation 2 2 2 5" xfId="5507"/>
    <cellStyle name="Calculation 2 2 2 6" xfId="5508"/>
    <cellStyle name="Calculation 2 2 2 7" xfId="5509"/>
    <cellStyle name="Calculation 2 2 2 8" xfId="5510"/>
    <cellStyle name="Calculation 2 2 2 9" xfId="5511"/>
    <cellStyle name="Calculation 2 2 3" xfId="5512"/>
    <cellStyle name="Calculation 2 2 3 10" xfId="5513"/>
    <cellStyle name="Calculation 2 2 3 11" xfId="5514"/>
    <cellStyle name="Calculation 2 2 3 12" xfId="5515"/>
    <cellStyle name="Calculation 2 2 3 13" xfId="5516"/>
    <cellStyle name="Calculation 2 2 3 14" xfId="5517"/>
    <cellStyle name="Calculation 2 2 3 15" xfId="5518"/>
    <cellStyle name="Calculation 2 2 3 16" xfId="5519"/>
    <cellStyle name="Calculation 2 2 3 2" xfId="5520"/>
    <cellStyle name="Calculation 2 2 3 2 2" xfId="5521"/>
    <cellStyle name="Calculation 2 2 3 2 3" xfId="5522"/>
    <cellStyle name="Calculation 2 2 3 2 4" xfId="5523"/>
    <cellStyle name="Calculation 2 2 3 3" xfId="5524"/>
    <cellStyle name="Calculation 2 2 3 4" xfId="5525"/>
    <cellStyle name="Calculation 2 2 3 5" xfId="5526"/>
    <cellStyle name="Calculation 2 2 3 6" xfId="5527"/>
    <cellStyle name="Calculation 2 2 3 7" xfId="5528"/>
    <cellStyle name="Calculation 2 2 3 8" xfId="5529"/>
    <cellStyle name="Calculation 2 2 3 9" xfId="5530"/>
    <cellStyle name="Calculation 2 2 4" xfId="5531"/>
    <cellStyle name="Calculation 2 2 4 2" xfId="5532"/>
    <cellStyle name="Calculation 2 2 4 3" xfId="5533"/>
    <cellStyle name="Calculation 2 2 4 4" xfId="5534"/>
    <cellStyle name="Calculation 2 2 5" xfId="5535"/>
    <cellStyle name="Calculation 2 2 6" xfId="5536"/>
    <cellStyle name="Calculation 2 2 7" xfId="5537"/>
    <cellStyle name="Calculation 2 2 8" xfId="5538"/>
    <cellStyle name="Calculation 2 2 9" xfId="5539"/>
    <cellStyle name="Calculation 2 20" xfId="5540"/>
    <cellStyle name="Calculation 2 21" xfId="5541"/>
    <cellStyle name="Calculation 2 3" xfId="5542"/>
    <cellStyle name="Calculation 2 3 10" xfId="5543"/>
    <cellStyle name="Calculation 2 3 11" xfId="5544"/>
    <cellStyle name="Calculation 2 3 12" xfId="5545"/>
    <cellStyle name="Calculation 2 3 13" xfId="5546"/>
    <cellStyle name="Calculation 2 3 14" xfId="5547"/>
    <cellStyle name="Calculation 2 3 15" xfId="5548"/>
    <cellStyle name="Calculation 2 3 16" xfId="5549"/>
    <cellStyle name="Calculation 2 3 17" xfId="5550"/>
    <cellStyle name="Calculation 2 3 18" xfId="5551"/>
    <cellStyle name="Calculation 2 3 2" xfId="5552"/>
    <cellStyle name="Calculation 2 3 2 10" xfId="5553"/>
    <cellStyle name="Calculation 2 3 2 11" xfId="5554"/>
    <cellStyle name="Calculation 2 3 2 12" xfId="5555"/>
    <cellStyle name="Calculation 2 3 2 13" xfId="5556"/>
    <cellStyle name="Calculation 2 3 2 14" xfId="5557"/>
    <cellStyle name="Calculation 2 3 2 15" xfId="5558"/>
    <cellStyle name="Calculation 2 3 2 16" xfId="5559"/>
    <cellStyle name="Calculation 2 3 2 2" xfId="5560"/>
    <cellStyle name="Calculation 2 3 2 2 2" xfId="5561"/>
    <cellStyle name="Calculation 2 3 2 2 3" xfId="5562"/>
    <cellStyle name="Calculation 2 3 2 2 4" xfId="5563"/>
    <cellStyle name="Calculation 2 3 2 3" xfId="5564"/>
    <cellStyle name="Calculation 2 3 2 4" xfId="5565"/>
    <cellStyle name="Calculation 2 3 2 5" xfId="5566"/>
    <cellStyle name="Calculation 2 3 2 6" xfId="5567"/>
    <cellStyle name="Calculation 2 3 2 7" xfId="5568"/>
    <cellStyle name="Calculation 2 3 2 8" xfId="5569"/>
    <cellStyle name="Calculation 2 3 2 9" xfId="5570"/>
    <cellStyle name="Calculation 2 3 3" xfId="5571"/>
    <cellStyle name="Calculation 2 3 3 10" xfId="5572"/>
    <cellStyle name="Calculation 2 3 3 11" xfId="5573"/>
    <cellStyle name="Calculation 2 3 3 12" xfId="5574"/>
    <cellStyle name="Calculation 2 3 3 13" xfId="5575"/>
    <cellStyle name="Calculation 2 3 3 14" xfId="5576"/>
    <cellStyle name="Calculation 2 3 3 15" xfId="5577"/>
    <cellStyle name="Calculation 2 3 3 16" xfId="5578"/>
    <cellStyle name="Calculation 2 3 3 2" xfId="5579"/>
    <cellStyle name="Calculation 2 3 3 2 2" xfId="5580"/>
    <cellStyle name="Calculation 2 3 3 2 3" xfId="5581"/>
    <cellStyle name="Calculation 2 3 3 2 4" xfId="5582"/>
    <cellStyle name="Calculation 2 3 3 3" xfId="5583"/>
    <cellStyle name="Calculation 2 3 3 4" xfId="5584"/>
    <cellStyle name="Calculation 2 3 3 5" xfId="5585"/>
    <cellStyle name="Calculation 2 3 3 6" xfId="5586"/>
    <cellStyle name="Calculation 2 3 3 7" xfId="5587"/>
    <cellStyle name="Calculation 2 3 3 8" xfId="5588"/>
    <cellStyle name="Calculation 2 3 3 9" xfId="5589"/>
    <cellStyle name="Calculation 2 3 4" xfId="5590"/>
    <cellStyle name="Calculation 2 3 4 2" xfId="5591"/>
    <cellStyle name="Calculation 2 3 4 3" xfId="5592"/>
    <cellStyle name="Calculation 2 3 4 4" xfId="5593"/>
    <cellStyle name="Calculation 2 3 5" xfId="5594"/>
    <cellStyle name="Calculation 2 3 6" xfId="5595"/>
    <cellStyle name="Calculation 2 3 7" xfId="5596"/>
    <cellStyle name="Calculation 2 3 8" xfId="5597"/>
    <cellStyle name="Calculation 2 3 9" xfId="5598"/>
    <cellStyle name="Calculation 2 4" xfId="5599"/>
    <cellStyle name="Calculation 2 4 10" xfId="5600"/>
    <cellStyle name="Calculation 2 4 11" xfId="5601"/>
    <cellStyle name="Calculation 2 4 12" xfId="5602"/>
    <cellStyle name="Calculation 2 4 13" xfId="5603"/>
    <cellStyle name="Calculation 2 4 14" xfId="5604"/>
    <cellStyle name="Calculation 2 4 15" xfId="5605"/>
    <cellStyle name="Calculation 2 4 16" xfId="5606"/>
    <cellStyle name="Calculation 2 4 17" xfId="5607"/>
    <cellStyle name="Calculation 2 4 18" xfId="5608"/>
    <cellStyle name="Calculation 2 4 2" xfId="5609"/>
    <cellStyle name="Calculation 2 4 2 10" xfId="5610"/>
    <cellStyle name="Calculation 2 4 2 11" xfId="5611"/>
    <cellStyle name="Calculation 2 4 2 12" xfId="5612"/>
    <cellStyle name="Calculation 2 4 2 13" xfId="5613"/>
    <cellStyle name="Calculation 2 4 2 14" xfId="5614"/>
    <cellStyle name="Calculation 2 4 2 15" xfId="5615"/>
    <cellStyle name="Calculation 2 4 2 16" xfId="5616"/>
    <cellStyle name="Calculation 2 4 2 2" xfId="5617"/>
    <cellStyle name="Calculation 2 4 2 2 2" xfId="5618"/>
    <cellStyle name="Calculation 2 4 2 2 3" xfId="5619"/>
    <cellStyle name="Calculation 2 4 2 2 4" xfId="5620"/>
    <cellStyle name="Calculation 2 4 2 3" xfId="5621"/>
    <cellStyle name="Calculation 2 4 2 4" xfId="5622"/>
    <cellStyle name="Calculation 2 4 2 5" xfId="5623"/>
    <cellStyle name="Calculation 2 4 2 6" xfId="5624"/>
    <cellStyle name="Calculation 2 4 2 7" xfId="5625"/>
    <cellStyle name="Calculation 2 4 2 8" xfId="5626"/>
    <cellStyle name="Calculation 2 4 2 9" xfId="5627"/>
    <cellStyle name="Calculation 2 4 3" xfId="5628"/>
    <cellStyle name="Calculation 2 4 3 10" xfId="5629"/>
    <cellStyle name="Calculation 2 4 3 11" xfId="5630"/>
    <cellStyle name="Calculation 2 4 3 12" xfId="5631"/>
    <cellStyle name="Calculation 2 4 3 13" xfId="5632"/>
    <cellStyle name="Calculation 2 4 3 14" xfId="5633"/>
    <cellStyle name="Calculation 2 4 3 15" xfId="5634"/>
    <cellStyle name="Calculation 2 4 3 16" xfId="5635"/>
    <cellStyle name="Calculation 2 4 3 2" xfId="5636"/>
    <cellStyle name="Calculation 2 4 3 2 2" xfId="5637"/>
    <cellStyle name="Calculation 2 4 3 2 3" xfId="5638"/>
    <cellStyle name="Calculation 2 4 3 2 4" xfId="5639"/>
    <cellStyle name="Calculation 2 4 3 3" xfId="5640"/>
    <cellStyle name="Calculation 2 4 3 4" xfId="5641"/>
    <cellStyle name="Calculation 2 4 3 5" xfId="5642"/>
    <cellStyle name="Calculation 2 4 3 6" xfId="5643"/>
    <cellStyle name="Calculation 2 4 3 7" xfId="5644"/>
    <cellStyle name="Calculation 2 4 3 8" xfId="5645"/>
    <cellStyle name="Calculation 2 4 3 9" xfId="5646"/>
    <cellStyle name="Calculation 2 4 4" xfId="5647"/>
    <cellStyle name="Calculation 2 4 4 2" xfId="5648"/>
    <cellStyle name="Calculation 2 4 4 3" xfId="5649"/>
    <cellStyle name="Calculation 2 4 4 4" xfId="5650"/>
    <cellStyle name="Calculation 2 4 5" xfId="5651"/>
    <cellStyle name="Calculation 2 4 6" xfId="5652"/>
    <cellStyle name="Calculation 2 4 7" xfId="5653"/>
    <cellStyle name="Calculation 2 4 8" xfId="5654"/>
    <cellStyle name="Calculation 2 4 9" xfId="5655"/>
    <cellStyle name="Calculation 2 5" xfId="5656"/>
    <cellStyle name="Calculation 2 5 10" xfId="5657"/>
    <cellStyle name="Calculation 2 5 11" xfId="5658"/>
    <cellStyle name="Calculation 2 5 12" xfId="5659"/>
    <cellStyle name="Calculation 2 5 13" xfId="5660"/>
    <cellStyle name="Calculation 2 5 14" xfId="5661"/>
    <cellStyle name="Calculation 2 5 15" xfId="5662"/>
    <cellStyle name="Calculation 2 5 16" xfId="5663"/>
    <cellStyle name="Calculation 2 5 2" xfId="5664"/>
    <cellStyle name="Calculation 2 5 2 2" xfId="5665"/>
    <cellStyle name="Calculation 2 5 2 3" xfId="5666"/>
    <cellStyle name="Calculation 2 5 2 4" xfId="5667"/>
    <cellStyle name="Calculation 2 5 3" xfId="5668"/>
    <cellStyle name="Calculation 2 5 4" xfId="5669"/>
    <cellStyle name="Calculation 2 5 5" xfId="5670"/>
    <cellStyle name="Calculation 2 5 6" xfId="5671"/>
    <cellStyle name="Calculation 2 5 7" xfId="5672"/>
    <cellStyle name="Calculation 2 5 8" xfId="5673"/>
    <cellStyle name="Calculation 2 5 9" xfId="5674"/>
    <cellStyle name="Calculation 2 6" xfId="5675"/>
    <cellStyle name="Calculation 2 6 10" xfId="5676"/>
    <cellStyle name="Calculation 2 6 11" xfId="5677"/>
    <cellStyle name="Calculation 2 6 12" xfId="5678"/>
    <cellStyle name="Calculation 2 6 13" xfId="5679"/>
    <cellStyle name="Calculation 2 6 14" xfId="5680"/>
    <cellStyle name="Calculation 2 6 15" xfId="5681"/>
    <cellStyle name="Calculation 2 6 16" xfId="5682"/>
    <cellStyle name="Calculation 2 6 2" xfId="5683"/>
    <cellStyle name="Calculation 2 6 2 2" xfId="5684"/>
    <cellStyle name="Calculation 2 6 2 3" xfId="5685"/>
    <cellStyle name="Calculation 2 6 2 4" xfId="5686"/>
    <cellStyle name="Calculation 2 6 3" xfId="5687"/>
    <cellStyle name="Calculation 2 6 4" xfId="5688"/>
    <cellStyle name="Calculation 2 6 5" xfId="5689"/>
    <cellStyle name="Calculation 2 6 6" xfId="5690"/>
    <cellStyle name="Calculation 2 6 7" xfId="5691"/>
    <cellStyle name="Calculation 2 6 8" xfId="5692"/>
    <cellStyle name="Calculation 2 6 9" xfId="5693"/>
    <cellStyle name="Calculation 2 7" xfId="5694"/>
    <cellStyle name="Calculation 2 7 2" xfId="5695"/>
    <cellStyle name="Calculation 2 7 3" xfId="5696"/>
    <cellStyle name="Calculation 2 7 4" xfId="5697"/>
    <cellStyle name="Calculation 2 8" xfId="5698"/>
    <cellStyle name="Calculation 2 9" xfId="5699"/>
    <cellStyle name="Calculation 3" xfId="5700"/>
    <cellStyle name="Calculation 3 10" xfId="5701"/>
    <cellStyle name="Calculation 3 11" xfId="5702"/>
    <cellStyle name="Calculation 3 12" xfId="5703"/>
    <cellStyle name="Calculation 3 13" xfId="5704"/>
    <cellStyle name="Calculation 3 14" xfId="5705"/>
    <cellStyle name="Calculation 3 15" xfId="5706"/>
    <cellStyle name="Calculation 3 16" xfId="5707"/>
    <cellStyle name="Calculation 3 17" xfId="5708"/>
    <cellStyle name="Calculation 3 18" xfId="5709"/>
    <cellStyle name="Calculation 3 19" xfId="5710"/>
    <cellStyle name="Calculation 3 2" xfId="5711"/>
    <cellStyle name="Calculation 3 2 10" xfId="5712"/>
    <cellStyle name="Calculation 3 2 11" xfId="5713"/>
    <cellStyle name="Calculation 3 2 12" xfId="5714"/>
    <cellStyle name="Calculation 3 2 13" xfId="5715"/>
    <cellStyle name="Calculation 3 2 14" xfId="5716"/>
    <cellStyle name="Calculation 3 2 15" xfId="5717"/>
    <cellStyle name="Calculation 3 2 16" xfId="5718"/>
    <cellStyle name="Calculation 3 2 17" xfId="5719"/>
    <cellStyle name="Calculation 3 2 18" xfId="5720"/>
    <cellStyle name="Calculation 3 2 2" xfId="5721"/>
    <cellStyle name="Calculation 3 2 2 10" xfId="5722"/>
    <cellStyle name="Calculation 3 2 2 11" xfId="5723"/>
    <cellStyle name="Calculation 3 2 2 12" xfId="5724"/>
    <cellStyle name="Calculation 3 2 2 13" xfId="5725"/>
    <cellStyle name="Calculation 3 2 2 14" xfId="5726"/>
    <cellStyle name="Calculation 3 2 2 15" xfId="5727"/>
    <cellStyle name="Calculation 3 2 2 16" xfId="5728"/>
    <cellStyle name="Calculation 3 2 2 2" xfId="5729"/>
    <cellStyle name="Calculation 3 2 2 2 2" xfId="5730"/>
    <cellStyle name="Calculation 3 2 2 2 3" xfId="5731"/>
    <cellStyle name="Calculation 3 2 2 2 4" xfId="5732"/>
    <cellStyle name="Calculation 3 2 2 3" xfId="5733"/>
    <cellStyle name="Calculation 3 2 2 4" xfId="5734"/>
    <cellStyle name="Calculation 3 2 2 5" xfId="5735"/>
    <cellStyle name="Calculation 3 2 2 6" xfId="5736"/>
    <cellStyle name="Calculation 3 2 2 7" xfId="5737"/>
    <cellStyle name="Calculation 3 2 2 8" xfId="5738"/>
    <cellStyle name="Calculation 3 2 2 9" xfId="5739"/>
    <cellStyle name="Calculation 3 2 3" xfId="5740"/>
    <cellStyle name="Calculation 3 2 3 10" xfId="5741"/>
    <cellStyle name="Calculation 3 2 3 11" xfId="5742"/>
    <cellStyle name="Calculation 3 2 3 12" xfId="5743"/>
    <cellStyle name="Calculation 3 2 3 13" xfId="5744"/>
    <cellStyle name="Calculation 3 2 3 14" xfId="5745"/>
    <cellStyle name="Calculation 3 2 3 15" xfId="5746"/>
    <cellStyle name="Calculation 3 2 3 16" xfId="5747"/>
    <cellStyle name="Calculation 3 2 3 2" xfId="5748"/>
    <cellStyle name="Calculation 3 2 3 2 2" xfId="5749"/>
    <cellStyle name="Calculation 3 2 3 2 3" xfId="5750"/>
    <cellStyle name="Calculation 3 2 3 2 4" xfId="5751"/>
    <cellStyle name="Calculation 3 2 3 3" xfId="5752"/>
    <cellStyle name="Calculation 3 2 3 4" xfId="5753"/>
    <cellStyle name="Calculation 3 2 3 5" xfId="5754"/>
    <cellStyle name="Calculation 3 2 3 6" xfId="5755"/>
    <cellStyle name="Calculation 3 2 3 7" xfId="5756"/>
    <cellStyle name="Calculation 3 2 3 8" xfId="5757"/>
    <cellStyle name="Calculation 3 2 3 9" xfId="5758"/>
    <cellStyle name="Calculation 3 2 4" xfId="5759"/>
    <cellStyle name="Calculation 3 2 4 2" xfId="5760"/>
    <cellStyle name="Calculation 3 2 4 3" xfId="5761"/>
    <cellStyle name="Calculation 3 2 4 4" xfId="5762"/>
    <cellStyle name="Calculation 3 2 5" xfId="5763"/>
    <cellStyle name="Calculation 3 2 6" xfId="5764"/>
    <cellStyle name="Calculation 3 2 7" xfId="5765"/>
    <cellStyle name="Calculation 3 2 8" xfId="5766"/>
    <cellStyle name="Calculation 3 2 9" xfId="5767"/>
    <cellStyle name="Calculation 3 20" xfId="5768"/>
    <cellStyle name="Calculation 3 21" xfId="5769"/>
    <cellStyle name="Calculation 3 3" xfId="5770"/>
    <cellStyle name="Calculation 3 3 10" xfId="5771"/>
    <cellStyle name="Calculation 3 3 11" xfId="5772"/>
    <cellStyle name="Calculation 3 3 12" xfId="5773"/>
    <cellStyle name="Calculation 3 3 13" xfId="5774"/>
    <cellStyle name="Calculation 3 3 14" xfId="5775"/>
    <cellStyle name="Calculation 3 3 15" xfId="5776"/>
    <cellStyle name="Calculation 3 3 16" xfId="5777"/>
    <cellStyle name="Calculation 3 3 17" xfId="5778"/>
    <cellStyle name="Calculation 3 3 18" xfId="5779"/>
    <cellStyle name="Calculation 3 3 2" xfId="5780"/>
    <cellStyle name="Calculation 3 3 2 10" xfId="5781"/>
    <cellStyle name="Calculation 3 3 2 11" xfId="5782"/>
    <cellStyle name="Calculation 3 3 2 12" xfId="5783"/>
    <cellStyle name="Calculation 3 3 2 13" xfId="5784"/>
    <cellStyle name="Calculation 3 3 2 14" xfId="5785"/>
    <cellStyle name="Calculation 3 3 2 15" xfId="5786"/>
    <cellStyle name="Calculation 3 3 2 16" xfId="5787"/>
    <cellStyle name="Calculation 3 3 2 2" xfId="5788"/>
    <cellStyle name="Calculation 3 3 2 2 2" xfId="5789"/>
    <cellStyle name="Calculation 3 3 2 2 3" xfId="5790"/>
    <cellStyle name="Calculation 3 3 2 2 4" xfId="5791"/>
    <cellStyle name="Calculation 3 3 2 3" xfId="5792"/>
    <cellStyle name="Calculation 3 3 2 4" xfId="5793"/>
    <cellStyle name="Calculation 3 3 2 5" xfId="5794"/>
    <cellStyle name="Calculation 3 3 2 6" xfId="5795"/>
    <cellStyle name="Calculation 3 3 2 7" xfId="5796"/>
    <cellStyle name="Calculation 3 3 2 8" xfId="5797"/>
    <cellStyle name="Calculation 3 3 2 9" xfId="5798"/>
    <cellStyle name="Calculation 3 3 3" xfId="5799"/>
    <cellStyle name="Calculation 3 3 3 10" xfId="5800"/>
    <cellStyle name="Calculation 3 3 3 11" xfId="5801"/>
    <cellStyle name="Calculation 3 3 3 12" xfId="5802"/>
    <cellStyle name="Calculation 3 3 3 13" xfId="5803"/>
    <cellStyle name="Calculation 3 3 3 14" xfId="5804"/>
    <cellStyle name="Calculation 3 3 3 15" xfId="5805"/>
    <cellStyle name="Calculation 3 3 3 16" xfId="5806"/>
    <cellStyle name="Calculation 3 3 3 2" xfId="5807"/>
    <cellStyle name="Calculation 3 3 3 2 2" xfId="5808"/>
    <cellStyle name="Calculation 3 3 3 2 3" xfId="5809"/>
    <cellStyle name="Calculation 3 3 3 2 4" xfId="5810"/>
    <cellStyle name="Calculation 3 3 3 3" xfId="5811"/>
    <cellStyle name="Calculation 3 3 3 4" xfId="5812"/>
    <cellStyle name="Calculation 3 3 3 5" xfId="5813"/>
    <cellStyle name="Calculation 3 3 3 6" xfId="5814"/>
    <cellStyle name="Calculation 3 3 3 7" xfId="5815"/>
    <cellStyle name="Calculation 3 3 3 8" xfId="5816"/>
    <cellStyle name="Calculation 3 3 3 9" xfId="5817"/>
    <cellStyle name="Calculation 3 3 4" xfId="5818"/>
    <cellStyle name="Calculation 3 3 4 2" xfId="5819"/>
    <cellStyle name="Calculation 3 3 4 3" xfId="5820"/>
    <cellStyle name="Calculation 3 3 4 4" xfId="5821"/>
    <cellStyle name="Calculation 3 3 5" xfId="5822"/>
    <cellStyle name="Calculation 3 3 6" xfId="5823"/>
    <cellStyle name="Calculation 3 3 7" xfId="5824"/>
    <cellStyle name="Calculation 3 3 8" xfId="5825"/>
    <cellStyle name="Calculation 3 3 9" xfId="5826"/>
    <cellStyle name="Calculation 3 4" xfId="5827"/>
    <cellStyle name="Calculation 3 4 10" xfId="5828"/>
    <cellStyle name="Calculation 3 4 11" xfId="5829"/>
    <cellStyle name="Calculation 3 4 12" xfId="5830"/>
    <cellStyle name="Calculation 3 4 13" xfId="5831"/>
    <cellStyle name="Calculation 3 4 14" xfId="5832"/>
    <cellStyle name="Calculation 3 4 15" xfId="5833"/>
    <cellStyle name="Calculation 3 4 16" xfId="5834"/>
    <cellStyle name="Calculation 3 4 17" xfId="5835"/>
    <cellStyle name="Calculation 3 4 18" xfId="5836"/>
    <cellStyle name="Calculation 3 4 2" xfId="5837"/>
    <cellStyle name="Calculation 3 4 2 10" xfId="5838"/>
    <cellStyle name="Calculation 3 4 2 11" xfId="5839"/>
    <cellStyle name="Calculation 3 4 2 12" xfId="5840"/>
    <cellStyle name="Calculation 3 4 2 13" xfId="5841"/>
    <cellStyle name="Calculation 3 4 2 14" xfId="5842"/>
    <cellStyle name="Calculation 3 4 2 15" xfId="5843"/>
    <cellStyle name="Calculation 3 4 2 16" xfId="5844"/>
    <cellStyle name="Calculation 3 4 2 2" xfId="5845"/>
    <cellStyle name="Calculation 3 4 2 2 2" xfId="5846"/>
    <cellStyle name="Calculation 3 4 2 2 3" xfId="5847"/>
    <cellStyle name="Calculation 3 4 2 2 4" xfId="5848"/>
    <cellStyle name="Calculation 3 4 2 3" xfId="5849"/>
    <cellStyle name="Calculation 3 4 2 4" xfId="5850"/>
    <cellStyle name="Calculation 3 4 2 5" xfId="5851"/>
    <cellStyle name="Calculation 3 4 2 6" xfId="5852"/>
    <cellStyle name="Calculation 3 4 2 7" xfId="5853"/>
    <cellStyle name="Calculation 3 4 2 8" xfId="5854"/>
    <cellStyle name="Calculation 3 4 2 9" xfId="5855"/>
    <cellStyle name="Calculation 3 4 3" xfId="5856"/>
    <cellStyle name="Calculation 3 4 3 10" xfId="5857"/>
    <cellStyle name="Calculation 3 4 3 11" xfId="5858"/>
    <cellStyle name="Calculation 3 4 3 12" xfId="5859"/>
    <cellStyle name="Calculation 3 4 3 13" xfId="5860"/>
    <cellStyle name="Calculation 3 4 3 14" xfId="5861"/>
    <cellStyle name="Calculation 3 4 3 15" xfId="5862"/>
    <cellStyle name="Calculation 3 4 3 16" xfId="5863"/>
    <cellStyle name="Calculation 3 4 3 2" xfId="5864"/>
    <cellStyle name="Calculation 3 4 3 2 2" xfId="5865"/>
    <cellStyle name="Calculation 3 4 3 2 3" xfId="5866"/>
    <cellStyle name="Calculation 3 4 3 2 4" xfId="5867"/>
    <cellStyle name="Calculation 3 4 3 3" xfId="5868"/>
    <cellStyle name="Calculation 3 4 3 4" xfId="5869"/>
    <cellStyle name="Calculation 3 4 3 5" xfId="5870"/>
    <cellStyle name="Calculation 3 4 3 6" xfId="5871"/>
    <cellStyle name="Calculation 3 4 3 7" xfId="5872"/>
    <cellStyle name="Calculation 3 4 3 8" xfId="5873"/>
    <cellStyle name="Calculation 3 4 3 9" xfId="5874"/>
    <cellStyle name="Calculation 3 4 4" xfId="5875"/>
    <cellStyle name="Calculation 3 4 4 2" xfId="5876"/>
    <cellStyle name="Calculation 3 4 4 3" xfId="5877"/>
    <cellStyle name="Calculation 3 4 4 4" xfId="5878"/>
    <cellStyle name="Calculation 3 4 5" xfId="5879"/>
    <cellStyle name="Calculation 3 4 6" xfId="5880"/>
    <cellStyle name="Calculation 3 4 7" xfId="5881"/>
    <cellStyle name="Calculation 3 4 8" xfId="5882"/>
    <cellStyle name="Calculation 3 4 9" xfId="5883"/>
    <cellStyle name="Calculation 3 5" xfId="5884"/>
    <cellStyle name="Calculation 3 5 10" xfId="5885"/>
    <cellStyle name="Calculation 3 5 11" xfId="5886"/>
    <cellStyle name="Calculation 3 5 12" xfId="5887"/>
    <cellStyle name="Calculation 3 5 13" xfId="5888"/>
    <cellStyle name="Calculation 3 5 14" xfId="5889"/>
    <cellStyle name="Calculation 3 5 15" xfId="5890"/>
    <cellStyle name="Calculation 3 5 16" xfId="5891"/>
    <cellStyle name="Calculation 3 5 2" xfId="5892"/>
    <cellStyle name="Calculation 3 5 2 2" xfId="5893"/>
    <cellStyle name="Calculation 3 5 2 3" xfId="5894"/>
    <cellStyle name="Calculation 3 5 2 4" xfId="5895"/>
    <cellStyle name="Calculation 3 5 3" xfId="5896"/>
    <cellStyle name="Calculation 3 5 4" xfId="5897"/>
    <cellStyle name="Calculation 3 5 5" xfId="5898"/>
    <cellStyle name="Calculation 3 5 6" xfId="5899"/>
    <cellStyle name="Calculation 3 5 7" xfId="5900"/>
    <cellStyle name="Calculation 3 5 8" xfId="5901"/>
    <cellStyle name="Calculation 3 5 9" xfId="5902"/>
    <cellStyle name="Calculation 3 6" xfId="5903"/>
    <cellStyle name="Calculation 3 6 10" xfId="5904"/>
    <cellStyle name="Calculation 3 6 11" xfId="5905"/>
    <cellStyle name="Calculation 3 6 12" xfId="5906"/>
    <cellStyle name="Calculation 3 6 13" xfId="5907"/>
    <cellStyle name="Calculation 3 6 14" xfId="5908"/>
    <cellStyle name="Calculation 3 6 15" xfId="5909"/>
    <cellStyle name="Calculation 3 6 16" xfId="5910"/>
    <cellStyle name="Calculation 3 6 2" xfId="5911"/>
    <cellStyle name="Calculation 3 6 2 2" xfId="5912"/>
    <cellStyle name="Calculation 3 6 2 3" xfId="5913"/>
    <cellStyle name="Calculation 3 6 2 4" xfId="5914"/>
    <cellStyle name="Calculation 3 6 3" xfId="5915"/>
    <cellStyle name="Calculation 3 6 4" xfId="5916"/>
    <cellStyle name="Calculation 3 6 5" xfId="5917"/>
    <cellStyle name="Calculation 3 6 6" xfId="5918"/>
    <cellStyle name="Calculation 3 6 7" xfId="5919"/>
    <cellStyle name="Calculation 3 6 8" xfId="5920"/>
    <cellStyle name="Calculation 3 6 9" xfId="5921"/>
    <cellStyle name="Calculation 3 7" xfId="5922"/>
    <cellStyle name="Calculation 3 7 2" xfId="5923"/>
    <cellStyle name="Calculation 3 7 3" xfId="5924"/>
    <cellStyle name="Calculation 3 7 4" xfId="5925"/>
    <cellStyle name="Calculation 3 8" xfId="5926"/>
    <cellStyle name="Calculation 3 9" xfId="5927"/>
    <cellStyle name="Calculation 4" xfId="5928"/>
    <cellStyle name="Calculation 4 10" xfId="5929"/>
    <cellStyle name="Calculation 4 11" xfId="5930"/>
    <cellStyle name="Calculation 4 12" xfId="5931"/>
    <cellStyle name="Calculation 4 13" xfId="5932"/>
    <cellStyle name="Calculation 4 14" xfId="5933"/>
    <cellStyle name="Calculation 4 15" xfId="5934"/>
    <cellStyle name="Calculation 4 16" xfId="5935"/>
    <cellStyle name="Calculation 4 17" xfId="5936"/>
    <cellStyle name="Calculation 4 18" xfId="5937"/>
    <cellStyle name="Calculation 4 19" xfId="5938"/>
    <cellStyle name="Calculation 4 2" xfId="5939"/>
    <cellStyle name="Calculation 4 2 10" xfId="5940"/>
    <cellStyle name="Calculation 4 2 11" xfId="5941"/>
    <cellStyle name="Calculation 4 2 12" xfId="5942"/>
    <cellStyle name="Calculation 4 2 13" xfId="5943"/>
    <cellStyle name="Calculation 4 2 14" xfId="5944"/>
    <cellStyle name="Calculation 4 2 15" xfId="5945"/>
    <cellStyle name="Calculation 4 2 16" xfId="5946"/>
    <cellStyle name="Calculation 4 2 17" xfId="5947"/>
    <cellStyle name="Calculation 4 2 18" xfId="5948"/>
    <cellStyle name="Calculation 4 2 2" xfId="5949"/>
    <cellStyle name="Calculation 4 2 2 10" xfId="5950"/>
    <cellStyle name="Calculation 4 2 2 11" xfId="5951"/>
    <cellStyle name="Calculation 4 2 2 12" xfId="5952"/>
    <cellStyle name="Calculation 4 2 2 13" xfId="5953"/>
    <cellStyle name="Calculation 4 2 2 14" xfId="5954"/>
    <cellStyle name="Calculation 4 2 2 15" xfId="5955"/>
    <cellStyle name="Calculation 4 2 2 16" xfId="5956"/>
    <cellStyle name="Calculation 4 2 2 2" xfId="5957"/>
    <cellStyle name="Calculation 4 2 2 2 2" xfId="5958"/>
    <cellStyle name="Calculation 4 2 2 2 3" xfId="5959"/>
    <cellStyle name="Calculation 4 2 2 2 4" xfId="5960"/>
    <cellStyle name="Calculation 4 2 2 3" xfId="5961"/>
    <cellStyle name="Calculation 4 2 2 4" xfId="5962"/>
    <cellStyle name="Calculation 4 2 2 5" xfId="5963"/>
    <cellStyle name="Calculation 4 2 2 6" xfId="5964"/>
    <cellStyle name="Calculation 4 2 2 7" xfId="5965"/>
    <cellStyle name="Calculation 4 2 2 8" xfId="5966"/>
    <cellStyle name="Calculation 4 2 2 9" xfId="5967"/>
    <cellStyle name="Calculation 4 2 3" xfId="5968"/>
    <cellStyle name="Calculation 4 2 3 10" xfId="5969"/>
    <cellStyle name="Calculation 4 2 3 11" xfId="5970"/>
    <cellStyle name="Calculation 4 2 3 12" xfId="5971"/>
    <cellStyle name="Calculation 4 2 3 13" xfId="5972"/>
    <cellStyle name="Calculation 4 2 3 14" xfId="5973"/>
    <cellStyle name="Calculation 4 2 3 15" xfId="5974"/>
    <cellStyle name="Calculation 4 2 3 16" xfId="5975"/>
    <cellStyle name="Calculation 4 2 3 2" xfId="5976"/>
    <cellStyle name="Calculation 4 2 3 2 2" xfId="5977"/>
    <cellStyle name="Calculation 4 2 3 2 3" xfId="5978"/>
    <cellStyle name="Calculation 4 2 3 2 4" xfId="5979"/>
    <cellStyle name="Calculation 4 2 3 3" xfId="5980"/>
    <cellStyle name="Calculation 4 2 3 4" xfId="5981"/>
    <cellStyle name="Calculation 4 2 3 5" xfId="5982"/>
    <cellStyle name="Calculation 4 2 3 6" xfId="5983"/>
    <cellStyle name="Calculation 4 2 3 7" xfId="5984"/>
    <cellStyle name="Calculation 4 2 3 8" xfId="5985"/>
    <cellStyle name="Calculation 4 2 3 9" xfId="5986"/>
    <cellStyle name="Calculation 4 2 4" xfId="5987"/>
    <cellStyle name="Calculation 4 2 4 2" xfId="5988"/>
    <cellStyle name="Calculation 4 2 4 3" xfId="5989"/>
    <cellStyle name="Calculation 4 2 4 4" xfId="5990"/>
    <cellStyle name="Calculation 4 2 5" xfId="5991"/>
    <cellStyle name="Calculation 4 2 6" xfId="5992"/>
    <cellStyle name="Calculation 4 2 7" xfId="5993"/>
    <cellStyle name="Calculation 4 2 8" xfId="5994"/>
    <cellStyle name="Calculation 4 2 9" xfId="5995"/>
    <cellStyle name="Calculation 4 20" xfId="5996"/>
    <cellStyle name="Calculation 4 21" xfId="5997"/>
    <cellStyle name="Calculation 4 3" xfId="5998"/>
    <cellStyle name="Calculation 4 3 10" xfId="5999"/>
    <cellStyle name="Calculation 4 3 11" xfId="6000"/>
    <cellStyle name="Calculation 4 3 12" xfId="6001"/>
    <cellStyle name="Calculation 4 3 13" xfId="6002"/>
    <cellStyle name="Calculation 4 3 14" xfId="6003"/>
    <cellStyle name="Calculation 4 3 15" xfId="6004"/>
    <cellStyle name="Calculation 4 3 16" xfId="6005"/>
    <cellStyle name="Calculation 4 3 17" xfId="6006"/>
    <cellStyle name="Calculation 4 3 18" xfId="6007"/>
    <cellStyle name="Calculation 4 3 2" xfId="6008"/>
    <cellStyle name="Calculation 4 3 2 10" xfId="6009"/>
    <cellStyle name="Calculation 4 3 2 11" xfId="6010"/>
    <cellStyle name="Calculation 4 3 2 12" xfId="6011"/>
    <cellStyle name="Calculation 4 3 2 13" xfId="6012"/>
    <cellStyle name="Calculation 4 3 2 14" xfId="6013"/>
    <cellStyle name="Calculation 4 3 2 15" xfId="6014"/>
    <cellStyle name="Calculation 4 3 2 16" xfId="6015"/>
    <cellStyle name="Calculation 4 3 2 2" xfId="6016"/>
    <cellStyle name="Calculation 4 3 2 2 2" xfId="6017"/>
    <cellStyle name="Calculation 4 3 2 2 3" xfId="6018"/>
    <cellStyle name="Calculation 4 3 2 2 4" xfId="6019"/>
    <cellStyle name="Calculation 4 3 2 3" xfId="6020"/>
    <cellStyle name="Calculation 4 3 2 4" xfId="6021"/>
    <cellStyle name="Calculation 4 3 2 5" xfId="6022"/>
    <cellStyle name="Calculation 4 3 2 6" xfId="6023"/>
    <cellStyle name="Calculation 4 3 2 7" xfId="6024"/>
    <cellStyle name="Calculation 4 3 2 8" xfId="6025"/>
    <cellStyle name="Calculation 4 3 2 9" xfId="6026"/>
    <cellStyle name="Calculation 4 3 3" xfId="6027"/>
    <cellStyle name="Calculation 4 3 3 10" xfId="6028"/>
    <cellStyle name="Calculation 4 3 3 11" xfId="6029"/>
    <cellStyle name="Calculation 4 3 3 12" xfId="6030"/>
    <cellStyle name="Calculation 4 3 3 13" xfId="6031"/>
    <cellStyle name="Calculation 4 3 3 14" xfId="6032"/>
    <cellStyle name="Calculation 4 3 3 15" xfId="6033"/>
    <cellStyle name="Calculation 4 3 3 16" xfId="6034"/>
    <cellStyle name="Calculation 4 3 3 2" xfId="6035"/>
    <cellStyle name="Calculation 4 3 3 2 2" xfId="6036"/>
    <cellStyle name="Calculation 4 3 3 2 3" xfId="6037"/>
    <cellStyle name="Calculation 4 3 3 2 4" xfId="6038"/>
    <cellStyle name="Calculation 4 3 3 3" xfId="6039"/>
    <cellStyle name="Calculation 4 3 3 4" xfId="6040"/>
    <cellStyle name="Calculation 4 3 3 5" xfId="6041"/>
    <cellStyle name="Calculation 4 3 3 6" xfId="6042"/>
    <cellStyle name="Calculation 4 3 3 7" xfId="6043"/>
    <cellStyle name="Calculation 4 3 3 8" xfId="6044"/>
    <cellStyle name="Calculation 4 3 3 9" xfId="6045"/>
    <cellStyle name="Calculation 4 3 4" xfId="6046"/>
    <cellStyle name="Calculation 4 3 4 2" xfId="6047"/>
    <cellStyle name="Calculation 4 3 4 3" xfId="6048"/>
    <cellStyle name="Calculation 4 3 4 4" xfId="6049"/>
    <cellStyle name="Calculation 4 3 5" xfId="6050"/>
    <cellStyle name="Calculation 4 3 6" xfId="6051"/>
    <cellStyle name="Calculation 4 3 7" xfId="6052"/>
    <cellStyle name="Calculation 4 3 8" xfId="6053"/>
    <cellStyle name="Calculation 4 3 9" xfId="6054"/>
    <cellStyle name="Calculation 4 4" xfId="6055"/>
    <cellStyle name="Calculation 4 4 10" xfId="6056"/>
    <cellStyle name="Calculation 4 4 11" xfId="6057"/>
    <cellStyle name="Calculation 4 4 12" xfId="6058"/>
    <cellStyle name="Calculation 4 4 13" xfId="6059"/>
    <cellStyle name="Calculation 4 4 14" xfId="6060"/>
    <cellStyle name="Calculation 4 4 15" xfId="6061"/>
    <cellStyle name="Calculation 4 4 16" xfId="6062"/>
    <cellStyle name="Calculation 4 4 17" xfId="6063"/>
    <cellStyle name="Calculation 4 4 18" xfId="6064"/>
    <cellStyle name="Calculation 4 4 2" xfId="6065"/>
    <cellStyle name="Calculation 4 4 2 10" xfId="6066"/>
    <cellStyle name="Calculation 4 4 2 11" xfId="6067"/>
    <cellStyle name="Calculation 4 4 2 12" xfId="6068"/>
    <cellStyle name="Calculation 4 4 2 13" xfId="6069"/>
    <cellStyle name="Calculation 4 4 2 14" xfId="6070"/>
    <cellStyle name="Calculation 4 4 2 15" xfId="6071"/>
    <cellStyle name="Calculation 4 4 2 16" xfId="6072"/>
    <cellStyle name="Calculation 4 4 2 2" xfId="6073"/>
    <cellStyle name="Calculation 4 4 2 2 2" xfId="6074"/>
    <cellStyle name="Calculation 4 4 2 2 3" xfId="6075"/>
    <cellStyle name="Calculation 4 4 2 2 4" xfId="6076"/>
    <cellStyle name="Calculation 4 4 2 3" xfId="6077"/>
    <cellStyle name="Calculation 4 4 2 4" xfId="6078"/>
    <cellStyle name="Calculation 4 4 2 5" xfId="6079"/>
    <cellStyle name="Calculation 4 4 2 6" xfId="6080"/>
    <cellStyle name="Calculation 4 4 2 7" xfId="6081"/>
    <cellStyle name="Calculation 4 4 2 8" xfId="6082"/>
    <cellStyle name="Calculation 4 4 2 9" xfId="6083"/>
    <cellStyle name="Calculation 4 4 3" xfId="6084"/>
    <cellStyle name="Calculation 4 4 3 10" xfId="6085"/>
    <cellStyle name="Calculation 4 4 3 11" xfId="6086"/>
    <cellStyle name="Calculation 4 4 3 12" xfId="6087"/>
    <cellStyle name="Calculation 4 4 3 13" xfId="6088"/>
    <cellStyle name="Calculation 4 4 3 14" xfId="6089"/>
    <cellStyle name="Calculation 4 4 3 15" xfId="6090"/>
    <cellStyle name="Calculation 4 4 3 16" xfId="6091"/>
    <cellStyle name="Calculation 4 4 3 2" xfId="6092"/>
    <cellStyle name="Calculation 4 4 3 2 2" xfId="6093"/>
    <cellStyle name="Calculation 4 4 3 2 3" xfId="6094"/>
    <cellStyle name="Calculation 4 4 3 2 4" xfId="6095"/>
    <cellStyle name="Calculation 4 4 3 3" xfId="6096"/>
    <cellStyle name="Calculation 4 4 3 4" xfId="6097"/>
    <cellStyle name="Calculation 4 4 3 5" xfId="6098"/>
    <cellStyle name="Calculation 4 4 3 6" xfId="6099"/>
    <cellStyle name="Calculation 4 4 3 7" xfId="6100"/>
    <cellStyle name="Calculation 4 4 3 8" xfId="6101"/>
    <cellStyle name="Calculation 4 4 3 9" xfId="6102"/>
    <cellStyle name="Calculation 4 4 4" xfId="6103"/>
    <cellStyle name="Calculation 4 4 4 2" xfId="6104"/>
    <cellStyle name="Calculation 4 4 4 3" xfId="6105"/>
    <cellStyle name="Calculation 4 4 4 4" xfId="6106"/>
    <cellStyle name="Calculation 4 4 5" xfId="6107"/>
    <cellStyle name="Calculation 4 4 6" xfId="6108"/>
    <cellStyle name="Calculation 4 4 7" xfId="6109"/>
    <cellStyle name="Calculation 4 4 8" xfId="6110"/>
    <cellStyle name="Calculation 4 4 9" xfId="6111"/>
    <cellStyle name="Calculation 4 5" xfId="6112"/>
    <cellStyle name="Calculation 4 5 10" xfId="6113"/>
    <cellStyle name="Calculation 4 5 11" xfId="6114"/>
    <cellStyle name="Calculation 4 5 12" xfId="6115"/>
    <cellStyle name="Calculation 4 5 13" xfId="6116"/>
    <cellStyle name="Calculation 4 5 14" xfId="6117"/>
    <cellStyle name="Calculation 4 5 15" xfId="6118"/>
    <cellStyle name="Calculation 4 5 16" xfId="6119"/>
    <cellStyle name="Calculation 4 5 2" xfId="6120"/>
    <cellStyle name="Calculation 4 5 2 2" xfId="6121"/>
    <cellStyle name="Calculation 4 5 2 3" xfId="6122"/>
    <cellStyle name="Calculation 4 5 2 4" xfId="6123"/>
    <cellStyle name="Calculation 4 5 3" xfId="6124"/>
    <cellStyle name="Calculation 4 5 4" xfId="6125"/>
    <cellStyle name="Calculation 4 5 5" xfId="6126"/>
    <cellStyle name="Calculation 4 5 6" xfId="6127"/>
    <cellStyle name="Calculation 4 5 7" xfId="6128"/>
    <cellStyle name="Calculation 4 5 8" xfId="6129"/>
    <cellStyle name="Calculation 4 5 9" xfId="6130"/>
    <cellStyle name="Calculation 4 6" xfId="6131"/>
    <cellStyle name="Calculation 4 6 10" xfId="6132"/>
    <cellStyle name="Calculation 4 6 11" xfId="6133"/>
    <cellStyle name="Calculation 4 6 12" xfId="6134"/>
    <cellStyle name="Calculation 4 6 13" xfId="6135"/>
    <cellStyle name="Calculation 4 6 14" xfId="6136"/>
    <cellStyle name="Calculation 4 6 15" xfId="6137"/>
    <cellStyle name="Calculation 4 6 16" xfId="6138"/>
    <cellStyle name="Calculation 4 6 2" xfId="6139"/>
    <cellStyle name="Calculation 4 6 2 2" xfId="6140"/>
    <cellStyle name="Calculation 4 6 2 3" xfId="6141"/>
    <cellStyle name="Calculation 4 6 2 4" xfId="6142"/>
    <cellStyle name="Calculation 4 6 3" xfId="6143"/>
    <cellStyle name="Calculation 4 6 4" xfId="6144"/>
    <cellStyle name="Calculation 4 6 5" xfId="6145"/>
    <cellStyle name="Calculation 4 6 6" xfId="6146"/>
    <cellStyle name="Calculation 4 6 7" xfId="6147"/>
    <cellStyle name="Calculation 4 6 8" xfId="6148"/>
    <cellStyle name="Calculation 4 6 9" xfId="6149"/>
    <cellStyle name="Calculation 4 7" xfId="6150"/>
    <cellStyle name="Calculation 4 7 2" xfId="6151"/>
    <cellStyle name="Calculation 4 7 3" xfId="6152"/>
    <cellStyle name="Calculation 4 7 4" xfId="6153"/>
    <cellStyle name="Calculation 4 8" xfId="6154"/>
    <cellStyle name="Calculation 4 9" xfId="6155"/>
    <cellStyle name="Calculation 5" xfId="6156"/>
    <cellStyle name="Calculation 5 10" xfId="6157"/>
    <cellStyle name="Calculation 5 11" xfId="6158"/>
    <cellStyle name="Calculation 5 12" xfId="6159"/>
    <cellStyle name="Calculation 5 13" xfId="6160"/>
    <cellStyle name="Calculation 5 14" xfId="6161"/>
    <cellStyle name="Calculation 5 15" xfId="6162"/>
    <cellStyle name="Calculation 5 16" xfId="6163"/>
    <cellStyle name="Calculation 5 17" xfId="6164"/>
    <cellStyle name="Calculation 5 18" xfId="6165"/>
    <cellStyle name="Calculation 5 2" xfId="6166"/>
    <cellStyle name="Calculation 5 2 10" xfId="6167"/>
    <cellStyle name="Calculation 5 2 11" xfId="6168"/>
    <cellStyle name="Calculation 5 2 12" xfId="6169"/>
    <cellStyle name="Calculation 5 2 13" xfId="6170"/>
    <cellStyle name="Calculation 5 2 14" xfId="6171"/>
    <cellStyle name="Calculation 5 2 15" xfId="6172"/>
    <cellStyle name="Calculation 5 2 16" xfId="6173"/>
    <cellStyle name="Calculation 5 2 17" xfId="6174"/>
    <cellStyle name="Calculation 5 2 18" xfId="6175"/>
    <cellStyle name="Calculation 5 2 2" xfId="6176"/>
    <cellStyle name="Calculation 5 2 2 10" xfId="6177"/>
    <cellStyle name="Calculation 5 2 2 11" xfId="6178"/>
    <cellStyle name="Calculation 5 2 2 12" xfId="6179"/>
    <cellStyle name="Calculation 5 2 2 13" xfId="6180"/>
    <cellStyle name="Calculation 5 2 2 14" xfId="6181"/>
    <cellStyle name="Calculation 5 2 2 15" xfId="6182"/>
    <cellStyle name="Calculation 5 2 2 16" xfId="6183"/>
    <cellStyle name="Calculation 5 2 2 2" xfId="6184"/>
    <cellStyle name="Calculation 5 2 2 2 2" xfId="6185"/>
    <cellStyle name="Calculation 5 2 2 2 3" xfId="6186"/>
    <cellStyle name="Calculation 5 2 2 2 4" xfId="6187"/>
    <cellStyle name="Calculation 5 2 2 3" xfId="6188"/>
    <cellStyle name="Calculation 5 2 2 4" xfId="6189"/>
    <cellStyle name="Calculation 5 2 2 5" xfId="6190"/>
    <cellStyle name="Calculation 5 2 2 6" xfId="6191"/>
    <cellStyle name="Calculation 5 2 2 7" xfId="6192"/>
    <cellStyle name="Calculation 5 2 2 8" xfId="6193"/>
    <cellStyle name="Calculation 5 2 2 9" xfId="6194"/>
    <cellStyle name="Calculation 5 2 3" xfId="6195"/>
    <cellStyle name="Calculation 5 2 3 10" xfId="6196"/>
    <cellStyle name="Calculation 5 2 3 11" xfId="6197"/>
    <cellStyle name="Calculation 5 2 3 12" xfId="6198"/>
    <cellStyle name="Calculation 5 2 3 13" xfId="6199"/>
    <cellStyle name="Calculation 5 2 3 14" xfId="6200"/>
    <cellStyle name="Calculation 5 2 3 15" xfId="6201"/>
    <cellStyle name="Calculation 5 2 3 16" xfId="6202"/>
    <cellStyle name="Calculation 5 2 3 2" xfId="6203"/>
    <cellStyle name="Calculation 5 2 3 2 2" xfId="6204"/>
    <cellStyle name="Calculation 5 2 3 2 3" xfId="6205"/>
    <cellStyle name="Calculation 5 2 3 2 4" xfId="6206"/>
    <cellStyle name="Calculation 5 2 3 3" xfId="6207"/>
    <cellStyle name="Calculation 5 2 3 4" xfId="6208"/>
    <cellStyle name="Calculation 5 2 3 5" xfId="6209"/>
    <cellStyle name="Calculation 5 2 3 6" xfId="6210"/>
    <cellStyle name="Calculation 5 2 3 7" xfId="6211"/>
    <cellStyle name="Calculation 5 2 3 8" xfId="6212"/>
    <cellStyle name="Calculation 5 2 3 9" xfId="6213"/>
    <cellStyle name="Calculation 5 2 4" xfId="6214"/>
    <cellStyle name="Calculation 5 2 4 2" xfId="6215"/>
    <cellStyle name="Calculation 5 2 4 3" xfId="6216"/>
    <cellStyle name="Calculation 5 2 4 4" xfId="6217"/>
    <cellStyle name="Calculation 5 2 5" xfId="6218"/>
    <cellStyle name="Calculation 5 2 6" xfId="6219"/>
    <cellStyle name="Calculation 5 2 7" xfId="6220"/>
    <cellStyle name="Calculation 5 2 8" xfId="6221"/>
    <cellStyle name="Calculation 5 2 9" xfId="6222"/>
    <cellStyle name="Calculation 5 3" xfId="6223"/>
    <cellStyle name="Calculation 5 3 10" xfId="6224"/>
    <cellStyle name="Calculation 5 3 11" xfId="6225"/>
    <cellStyle name="Calculation 5 3 12" xfId="6226"/>
    <cellStyle name="Calculation 5 3 13" xfId="6227"/>
    <cellStyle name="Calculation 5 3 14" xfId="6228"/>
    <cellStyle name="Calculation 5 3 15" xfId="6229"/>
    <cellStyle name="Calculation 5 3 16" xfId="6230"/>
    <cellStyle name="Calculation 5 3 17" xfId="6231"/>
    <cellStyle name="Calculation 5 3 18" xfId="6232"/>
    <cellStyle name="Calculation 5 3 2" xfId="6233"/>
    <cellStyle name="Calculation 5 3 2 10" xfId="6234"/>
    <cellStyle name="Calculation 5 3 2 11" xfId="6235"/>
    <cellStyle name="Calculation 5 3 2 12" xfId="6236"/>
    <cellStyle name="Calculation 5 3 2 13" xfId="6237"/>
    <cellStyle name="Calculation 5 3 2 14" xfId="6238"/>
    <cellStyle name="Calculation 5 3 2 15" xfId="6239"/>
    <cellStyle name="Calculation 5 3 2 16" xfId="6240"/>
    <cellStyle name="Calculation 5 3 2 2" xfId="6241"/>
    <cellStyle name="Calculation 5 3 2 2 2" xfId="6242"/>
    <cellStyle name="Calculation 5 3 2 2 3" xfId="6243"/>
    <cellStyle name="Calculation 5 3 2 2 4" xfId="6244"/>
    <cellStyle name="Calculation 5 3 2 3" xfId="6245"/>
    <cellStyle name="Calculation 5 3 2 4" xfId="6246"/>
    <cellStyle name="Calculation 5 3 2 5" xfId="6247"/>
    <cellStyle name="Calculation 5 3 2 6" xfId="6248"/>
    <cellStyle name="Calculation 5 3 2 7" xfId="6249"/>
    <cellStyle name="Calculation 5 3 2 8" xfId="6250"/>
    <cellStyle name="Calculation 5 3 2 9" xfId="6251"/>
    <cellStyle name="Calculation 5 3 3" xfId="6252"/>
    <cellStyle name="Calculation 5 3 3 10" xfId="6253"/>
    <cellStyle name="Calculation 5 3 3 11" xfId="6254"/>
    <cellStyle name="Calculation 5 3 3 12" xfId="6255"/>
    <cellStyle name="Calculation 5 3 3 13" xfId="6256"/>
    <cellStyle name="Calculation 5 3 3 14" xfId="6257"/>
    <cellStyle name="Calculation 5 3 3 15" xfId="6258"/>
    <cellStyle name="Calculation 5 3 3 16" xfId="6259"/>
    <cellStyle name="Calculation 5 3 3 2" xfId="6260"/>
    <cellStyle name="Calculation 5 3 3 2 2" xfId="6261"/>
    <cellStyle name="Calculation 5 3 3 2 3" xfId="6262"/>
    <cellStyle name="Calculation 5 3 3 2 4" xfId="6263"/>
    <cellStyle name="Calculation 5 3 3 3" xfId="6264"/>
    <cellStyle name="Calculation 5 3 3 4" xfId="6265"/>
    <cellStyle name="Calculation 5 3 3 5" xfId="6266"/>
    <cellStyle name="Calculation 5 3 3 6" xfId="6267"/>
    <cellStyle name="Calculation 5 3 3 7" xfId="6268"/>
    <cellStyle name="Calculation 5 3 3 8" xfId="6269"/>
    <cellStyle name="Calculation 5 3 3 9" xfId="6270"/>
    <cellStyle name="Calculation 5 3 4" xfId="6271"/>
    <cellStyle name="Calculation 5 3 4 2" xfId="6272"/>
    <cellStyle name="Calculation 5 3 4 3" xfId="6273"/>
    <cellStyle name="Calculation 5 3 4 4" xfId="6274"/>
    <cellStyle name="Calculation 5 3 5" xfId="6275"/>
    <cellStyle name="Calculation 5 3 6" xfId="6276"/>
    <cellStyle name="Calculation 5 3 7" xfId="6277"/>
    <cellStyle name="Calculation 5 3 8" xfId="6278"/>
    <cellStyle name="Calculation 5 3 9" xfId="6279"/>
    <cellStyle name="Calculation 5 4" xfId="6280"/>
    <cellStyle name="Calculation 5 4 10" xfId="6281"/>
    <cellStyle name="Calculation 5 4 11" xfId="6282"/>
    <cellStyle name="Calculation 5 4 12" xfId="6283"/>
    <cellStyle name="Calculation 5 4 13" xfId="6284"/>
    <cellStyle name="Calculation 5 4 14" xfId="6285"/>
    <cellStyle name="Calculation 5 4 15" xfId="6286"/>
    <cellStyle name="Calculation 5 4 16" xfId="6287"/>
    <cellStyle name="Calculation 5 4 17" xfId="6288"/>
    <cellStyle name="Calculation 5 4 18" xfId="6289"/>
    <cellStyle name="Calculation 5 4 2" xfId="6290"/>
    <cellStyle name="Calculation 5 4 2 10" xfId="6291"/>
    <cellStyle name="Calculation 5 4 2 11" xfId="6292"/>
    <cellStyle name="Calculation 5 4 2 12" xfId="6293"/>
    <cellStyle name="Calculation 5 4 2 13" xfId="6294"/>
    <cellStyle name="Calculation 5 4 2 14" xfId="6295"/>
    <cellStyle name="Calculation 5 4 2 15" xfId="6296"/>
    <cellStyle name="Calculation 5 4 2 16" xfId="6297"/>
    <cellStyle name="Calculation 5 4 2 2" xfId="6298"/>
    <cellStyle name="Calculation 5 4 2 2 2" xfId="6299"/>
    <cellStyle name="Calculation 5 4 2 2 3" xfId="6300"/>
    <cellStyle name="Calculation 5 4 2 2 4" xfId="6301"/>
    <cellStyle name="Calculation 5 4 2 3" xfId="6302"/>
    <cellStyle name="Calculation 5 4 2 4" xfId="6303"/>
    <cellStyle name="Calculation 5 4 2 5" xfId="6304"/>
    <cellStyle name="Calculation 5 4 2 6" xfId="6305"/>
    <cellStyle name="Calculation 5 4 2 7" xfId="6306"/>
    <cellStyle name="Calculation 5 4 2 8" xfId="6307"/>
    <cellStyle name="Calculation 5 4 2 9" xfId="6308"/>
    <cellStyle name="Calculation 5 4 3" xfId="6309"/>
    <cellStyle name="Calculation 5 4 3 10" xfId="6310"/>
    <cellStyle name="Calculation 5 4 3 11" xfId="6311"/>
    <cellStyle name="Calculation 5 4 3 12" xfId="6312"/>
    <cellStyle name="Calculation 5 4 3 13" xfId="6313"/>
    <cellStyle name="Calculation 5 4 3 14" xfId="6314"/>
    <cellStyle name="Calculation 5 4 3 15" xfId="6315"/>
    <cellStyle name="Calculation 5 4 3 16" xfId="6316"/>
    <cellStyle name="Calculation 5 4 3 2" xfId="6317"/>
    <cellStyle name="Calculation 5 4 3 2 2" xfId="6318"/>
    <cellStyle name="Calculation 5 4 3 2 3" xfId="6319"/>
    <cellStyle name="Calculation 5 4 3 2 4" xfId="6320"/>
    <cellStyle name="Calculation 5 4 3 3" xfId="6321"/>
    <cellStyle name="Calculation 5 4 3 4" xfId="6322"/>
    <cellStyle name="Calculation 5 4 3 5" xfId="6323"/>
    <cellStyle name="Calculation 5 4 3 6" xfId="6324"/>
    <cellStyle name="Calculation 5 4 3 7" xfId="6325"/>
    <cellStyle name="Calculation 5 4 3 8" xfId="6326"/>
    <cellStyle name="Calculation 5 4 3 9" xfId="6327"/>
    <cellStyle name="Calculation 5 4 4" xfId="6328"/>
    <cellStyle name="Calculation 5 4 4 2" xfId="6329"/>
    <cellStyle name="Calculation 5 4 4 3" xfId="6330"/>
    <cellStyle name="Calculation 5 4 4 4" xfId="6331"/>
    <cellStyle name="Calculation 5 4 5" xfId="6332"/>
    <cellStyle name="Calculation 5 4 6" xfId="6333"/>
    <cellStyle name="Calculation 5 4 7" xfId="6334"/>
    <cellStyle name="Calculation 5 4 8" xfId="6335"/>
    <cellStyle name="Calculation 5 4 9" xfId="6336"/>
    <cellStyle name="Calculation 5 5" xfId="6337"/>
    <cellStyle name="Calculation 5 5 2" xfId="6338"/>
    <cellStyle name="Calculation 5 5 3" xfId="6339"/>
    <cellStyle name="Calculation 5 5 4" xfId="6340"/>
    <cellStyle name="Calculation 5 6" xfId="6341"/>
    <cellStyle name="Calculation 5 7" xfId="6342"/>
    <cellStyle name="Calculation 5 8" xfId="6343"/>
    <cellStyle name="Calculation 5 9" xfId="6344"/>
    <cellStyle name="Calculation 6" xfId="6345"/>
    <cellStyle name="Calculation 6 10" xfId="6346"/>
    <cellStyle name="Calculation 6 11" xfId="6347"/>
    <cellStyle name="Calculation 6 12" xfId="6348"/>
    <cellStyle name="Calculation 6 13" xfId="6349"/>
    <cellStyle name="Calculation 6 14" xfId="6350"/>
    <cellStyle name="Calculation 6 15" xfId="6351"/>
    <cellStyle name="Calculation 6 16" xfId="6352"/>
    <cellStyle name="Calculation 6 17" xfId="6353"/>
    <cellStyle name="Calculation 6 18" xfId="6354"/>
    <cellStyle name="Calculation 6 19" xfId="6355"/>
    <cellStyle name="Calculation 6 2" xfId="6356"/>
    <cellStyle name="Calculation 6 2 10" xfId="6357"/>
    <cellStyle name="Calculation 6 2 11" xfId="6358"/>
    <cellStyle name="Calculation 6 2 12" xfId="6359"/>
    <cellStyle name="Calculation 6 2 13" xfId="6360"/>
    <cellStyle name="Calculation 6 2 14" xfId="6361"/>
    <cellStyle name="Calculation 6 2 15" xfId="6362"/>
    <cellStyle name="Calculation 6 2 16" xfId="6363"/>
    <cellStyle name="Calculation 6 2 17" xfId="6364"/>
    <cellStyle name="Calculation 6 2 18" xfId="6365"/>
    <cellStyle name="Calculation 6 2 2" xfId="6366"/>
    <cellStyle name="Calculation 6 2 2 10" xfId="6367"/>
    <cellStyle name="Calculation 6 2 2 11" xfId="6368"/>
    <cellStyle name="Calculation 6 2 2 12" xfId="6369"/>
    <cellStyle name="Calculation 6 2 2 13" xfId="6370"/>
    <cellStyle name="Calculation 6 2 2 14" xfId="6371"/>
    <cellStyle name="Calculation 6 2 2 15" xfId="6372"/>
    <cellStyle name="Calculation 6 2 2 16" xfId="6373"/>
    <cellStyle name="Calculation 6 2 2 2" xfId="6374"/>
    <cellStyle name="Calculation 6 2 2 2 2" xfId="6375"/>
    <cellStyle name="Calculation 6 2 2 2 3" xfId="6376"/>
    <cellStyle name="Calculation 6 2 2 2 4" xfId="6377"/>
    <cellStyle name="Calculation 6 2 2 3" xfId="6378"/>
    <cellStyle name="Calculation 6 2 2 4" xfId="6379"/>
    <cellStyle name="Calculation 6 2 2 5" xfId="6380"/>
    <cellStyle name="Calculation 6 2 2 6" xfId="6381"/>
    <cellStyle name="Calculation 6 2 2 7" xfId="6382"/>
    <cellStyle name="Calculation 6 2 2 8" xfId="6383"/>
    <cellStyle name="Calculation 6 2 2 9" xfId="6384"/>
    <cellStyle name="Calculation 6 2 3" xfId="6385"/>
    <cellStyle name="Calculation 6 2 3 10" xfId="6386"/>
    <cellStyle name="Calculation 6 2 3 11" xfId="6387"/>
    <cellStyle name="Calculation 6 2 3 12" xfId="6388"/>
    <cellStyle name="Calculation 6 2 3 13" xfId="6389"/>
    <cellStyle name="Calculation 6 2 3 14" xfId="6390"/>
    <cellStyle name="Calculation 6 2 3 15" xfId="6391"/>
    <cellStyle name="Calculation 6 2 3 16" xfId="6392"/>
    <cellStyle name="Calculation 6 2 3 2" xfId="6393"/>
    <cellStyle name="Calculation 6 2 3 2 2" xfId="6394"/>
    <cellStyle name="Calculation 6 2 3 2 3" xfId="6395"/>
    <cellStyle name="Calculation 6 2 3 2 4" xfId="6396"/>
    <cellStyle name="Calculation 6 2 3 3" xfId="6397"/>
    <cellStyle name="Calculation 6 2 3 4" xfId="6398"/>
    <cellStyle name="Calculation 6 2 3 5" xfId="6399"/>
    <cellStyle name="Calculation 6 2 3 6" xfId="6400"/>
    <cellStyle name="Calculation 6 2 3 7" xfId="6401"/>
    <cellStyle name="Calculation 6 2 3 8" xfId="6402"/>
    <cellStyle name="Calculation 6 2 3 9" xfId="6403"/>
    <cellStyle name="Calculation 6 2 4" xfId="6404"/>
    <cellStyle name="Calculation 6 2 4 2" xfId="6405"/>
    <cellStyle name="Calculation 6 2 4 3" xfId="6406"/>
    <cellStyle name="Calculation 6 2 4 4" xfId="6407"/>
    <cellStyle name="Calculation 6 2 5" xfId="6408"/>
    <cellStyle name="Calculation 6 2 6" xfId="6409"/>
    <cellStyle name="Calculation 6 2 7" xfId="6410"/>
    <cellStyle name="Calculation 6 2 8" xfId="6411"/>
    <cellStyle name="Calculation 6 2 9" xfId="6412"/>
    <cellStyle name="Calculation 6 3" xfId="6413"/>
    <cellStyle name="Calculation 6 3 10" xfId="6414"/>
    <cellStyle name="Calculation 6 3 11" xfId="6415"/>
    <cellStyle name="Calculation 6 3 12" xfId="6416"/>
    <cellStyle name="Calculation 6 3 13" xfId="6417"/>
    <cellStyle name="Calculation 6 3 14" xfId="6418"/>
    <cellStyle name="Calculation 6 3 15" xfId="6419"/>
    <cellStyle name="Calculation 6 3 16" xfId="6420"/>
    <cellStyle name="Calculation 6 3 17" xfId="6421"/>
    <cellStyle name="Calculation 6 3 18" xfId="6422"/>
    <cellStyle name="Calculation 6 3 2" xfId="6423"/>
    <cellStyle name="Calculation 6 3 2 10" xfId="6424"/>
    <cellStyle name="Calculation 6 3 2 11" xfId="6425"/>
    <cellStyle name="Calculation 6 3 2 12" xfId="6426"/>
    <cellStyle name="Calculation 6 3 2 13" xfId="6427"/>
    <cellStyle name="Calculation 6 3 2 14" xfId="6428"/>
    <cellStyle name="Calculation 6 3 2 15" xfId="6429"/>
    <cellStyle name="Calculation 6 3 2 16" xfId="6430"/>
    <cellStyle name="Calculation 6 3 2 2" xfId="6431"/>
    <cellStyle name="Calculation 6 3 2 2 2" xfId="6432"/>
    <cellStyle name="Calculation 6 3 2 2 3" xfId="6433"/>
    <cellStyle name="Calculation 6 3 2 2 4" xfId="6434"/>
    <cellStyle name="Calculation 6 3 2 3" xfId="6435"/>
    <cellStyle name="Calculation 6 3 2 4" xfId="6436"/>
    <cellStyle name="Calculation 6 3 2 5" xfId="6437"/>
    <cellStyle name="Calculation 6 3 2 6" xfId="6438"/>
    <cellStyle name="Calculation 6 3 2 7" xfId="6439"/>
    <cellStyle name="Calculation 6 3 2 8" xfId="6440"/>
    <cellStyle name="Calculation 6 3 2 9" xfId="6441"/>
    <cellStyle name="Calculation 6 3 3" xfId="6442"/>
    <cellStyle name="Calculation 6 3 3 10" xfId="6443"/>
    <cellStyle name="Calculation 6 3 3 11" xfId="6444"/>
    <cellStyle name="Calculation 6 3 3 12" xfId="6445"/>
    <cellStyle name="Calculation 6 3 3 13" xfId="6446"/>
    <cellStyle name="Calculation 6 3 3 14" xfId="6447"/>
    <cellStyle name="Calculation 6 3 3 15" xfId="6448"/>
    <cellStyle name="Calculation 6 3 3 16" xfId="6449"/>
    <cellStyle name="Calculation 6 3 3 2" xfId="6450"/>
    <cellStyle name="Calculation 6 3 3 2 2" xfId="6451"/>
    <cellStyle name="Calculation 6 3 3 2 3" xfId="6452"/>
    <cellStyle name="Calculation 6 3 3 2 4" xfId="6453"/>
    <cellStyle name="Calculation 6 3 3 3" xfId="6454"/>
    <cellStyle name="Calculation 6 3 3 4" xfId="6455"/>
    <cellStyle name="Calculation 6 3 3 5" xfId="6456"/>
    <cellStyle name="Calculation 6 3 3 6" xfId="6457"/>
    <cellStyle name="Calculation 6 3 3 7" xfId="6458"/>
    <cellStyle name="Calculation 6 3 3 8" xfId="6459"/>
    <cellStyle name="Calculation 6 3 3 9" xfId="6460"/>
    <cellStyle name="Calculation 6 3 4" xfId="6461"/>
    <cellStyle name="Calculation 6 3 4 2" xfId="6462"/>
    <cellStyle name="Calculation 6 3 4 3" xfId="6463"/>
    <cellStyle name="Calculation 6 3 4 4" xfId="6464"/>
    <cellStyle name="Calculation 6 3 5" xfId="6465"/>
    <cellStyle name="Calculation 6 3 6" xfId="6466"/>
    <cellStyle name="Calculation 6 3 7" xfId="6467"/>
    <cellStyle name="Calculation 6 3 8" xfId="6468"/>
    <cellStyle name="Calculation 6 3 9" xfId="6469"/>
    <cellStyle name="Calculation 6 4" xfId="6470"/>
    <cellStyle name="Calculation 6 4 10" xfId="6471"/>
    <cellStyle name="Calculation 6 4 11" xfId="6472"/>
    <cellStyle name="Calculation 6 4 12" xfId="6473"/>
    <cellStyle name="Calculation 6 4 13" xfId="6474"/>
    <cellStyle name="Calculation 6 4 14" xfId="6475"/>
    <cellStyle name="Calculation 6 4 15" xfId="6476"/>
    <cellStyle name="Calculation 6 4 16" xfId="6477"/>
    <cellStyle name="Calculation 6 4 17" xfId="6478"/>
    <cellStyle name="Calculation 6 4 18" xfId="6479"/>
    <cellStyle name="Calculation 6 4 2" xfId="6480"/>
    <cellStyle name="Calculation 6 4 2 10" xfId="6481"/>
    <cellStyle name="Calculation 6 4 2 11" xfId="6482"/>
    <cellStyle name="Calculation 6 4 2 12" xfId="6483"/>
    <cellStyle name="Calculation 6 4 2 13" xfId="6484"/>
    <cellStyle name="Calculation 6 4 2 14" xfId="6485"/>
    <cellStyle name="Calculation 6 4 2 15" xfId="6486"/>
    <cellStyle name="Calculation 6 4 2 16" xfId="6487"/>
    <cellStyle name="Calculation 6 4 2 2" xfId="6488"/>
    <cellStyle name="Calculation 6 4 2 2 2" xfId="6489"/>
    <cellStyle name="Calculation 6 4 2 2 3" xfId="6490"/>
    <cellStyle name="Calculation 6 4 2 2 4" xfId="6491"/>
    <cellStyle name="Calculation 6 4 2 3" xfId="6492"/>
    <cellStyle name="Calculation 6 4 2 4" xfId="6493"/>
    <cellStyle name="Calculation 6 4 2 5" xfId="6494"/>
    <cellStyle name="Calculation 6 4 2 6" xfId="6495"/>
    <cellStyle name="Calculation 6 4 2 7" xfId="6496"/>
    <cellStyle name="Calculation 6 4 2 8" xfId="6497"/>
    <cellStyle name="Calculation 6 4 2 9" xfId="6498"/>
    <cellStyle name="Calculation 6 4 3" xfId="6499"/>
    <cellStyle name="Calculation 6 4 3 10" xfId="6500"/>
    <cellStyle name="Calculation 6 4 3 11" xfId="6501"/>
    <cellStyle name="Calculation 6 4 3 12" xfId="6502"/>
    <cellStyle name="Calculation 6 4 3 13" xfId="6503"/>
    <cellStyle name="Calculation 6 4 3 14" xfId="6504"/>
    <cellStyle name="Calculation 6 4 3 15" xfId="6505"/>
    <cellStyle name="Calculation 6 4 3 16" xfId="6506"/>
    <cellStyle name="Calculation 6 4 3 2" xfId="6507"/>
    <cellStyle name="Calculation 6 4 3 2 2" xfId="6508"/>
    <cellStyle name="Calculation 6 4 3 2 3" xfId="6509"/>
    <cellStyle name="Calculation 6 4 3 2 4" xfId="6510"/>
    <cellStyle name="Calculation 6 4 3 3" xfId="6511"/>
    <cellStyle name="Calculation 6 4 3 4" xfId="6512"/>
    <cellStyle name="Calculation 6 4 3 5" xfId="6513"/>
    <cellStyle name="Calculation 6 4 3 6" xfId="6514"/>
    <cellStyle name="Calculation 6 4 3 7" xfId="6515"/>
    <cellStyle name="Calculation 6 4 3 8" xfId="6516"/>
    <cellStyle name="Calculation 6 4 3 9" xfId="6517"/>
    <cellStyle name="Calculation 6 4 4" xfId="6518"/>
    <cellStyle name="Calculation 6 4 4 2" xfId="6519"/>
    <cellStyle name="Calculation 6 4 4 3" xfId="6520"/>
    <cellStyle name="Calculation 6 4 4 4" xfId="6521"/>
    <cellStyle name="Calculation 6 4 5" xfId="6522"/>
    <cellStyle name="Calculation 6 4 6" xfId="6523"/>
    <cellStyle name="Calculation 6 4 7" xfId="6524"/>
    <cellStyle name="Calculation 6 4 8" xfId="6525"/>
    <cellStyle name="Calculation 6 4 9" xfId="6526"/>
    <cellStyle name="Calculation 6 5" xfId="6527"/>
    <cellStyle name="Calculation 6 5 2" xfId="6528"/>
    <cellStyle name="Calculation 6 5 3" xfId="6529"/>
    <cellStyle name="Calculation 6 5 4" xfId="6530"/>
    <cellStyle name="Calculation 6 6" xfId="6531"/>
    <cellStyle name="Calculation 6 7" xfId="6532"/>
    <cellStyle name="Calculation 6 8" xfId="6533"/>
    <cellStyle name="Calculation 6 9" xfId="6534"/>
    <cellStyle name="Calculation 7 2" xfId="6535"/>
    <cellStyle name="Calculation 7 2 10" xfId="6536"/>
    <cellStyle name="Calculation 7 2 11" xfId="6537"/>
    <cellStyle name="Calculation 7 2 12" xfId="6538"/>
    <cellStyle name="Calculation 7 2 13" xfId="6539"/>
    <cellStyle name="Calculation 7 2 14" xfId="6540"/>
    <cellStyle name="Calculation 7 2 15" xfId="6541"/>
    <cellStyle name="Calculation 7 2 16" xfId="6542"/>
    <cellStyle name="Calculation 7 2 17" xfId="6543"/>
    <cellStyle name="Calculation 7 2 18" xfId="6544"/>
    <cellStyle name="Calculation 7 2 2" xfId="6545"/>
    <cellStyle name="Calculation 7 2 2 10" xfId="6546"/>
    <cellStyle name="Calculation 7 2 2 11" xfId="6547"/>
    <cellStyle name="Calculation 7 2 2 12" xfId="6548"/>
    <cellStyle name="Calculation 7 2 2 13" xfId="6549"/>
    <cellStyle name="Calculation 7 2 2 14" xfId="6550"/>
    <cellStyle name="Calculation 7 2 2 15" xfId="6551"/>
    <cellStyle name="Calculation 7 2 2 16" xfId="6552"/>
    <cellStyle name="Calculation 7 2 2 2" xfId="6553"/>
    <cellStyle name="Calculation 7 2 2 2 2" xfId="6554"/>
    <cellStyle name="Calculation 7 2 2 2 3" xfId="6555"/>
    <cellStyle name="Calculation 7 2 2 2 4" xfId="6556"/>
    <cellStyle name="Calculation 7 2 2 3" xfId="6557"/>
    <cellStyle name="Calculation 7 2 2 4" xfId="6558"/>
    <cellStyle name="Calculation 7 2 2 5" xfId="6559"/>
    <cellStyle name="Calculation 7 2 2 6" xfId="6560"/>
    <cellStyle name="Calculation 7 2 2 7" xfId="6561"/>
    <cellStyle name="Calculation 7 2 2 8" xfId="6562"/>
    <cellStyle name="Calculation 7 2 2 9" xfId="6563"/>
    <cellStyle name="Calculation 7 2 3" xfId="6564"/>
    <cellStyle name="Calculation 7 2 3 10" xfId="6565"/>
    <cellStyle name="Calculation 7 2 3 11" xfId="6566"/>
    <cellStyle name="Calculation 7 2 3 12" xfId="6567"/>
    <cellStyle name="Calculation 7 2 3 13" xfId="6568"/>
    <cellStyle name="Calculation 7 2 3 14" xfId="6569"/>
    <cellStyle name="Calculation 7 2 3 15" xfId="6570"/>
    <cellStyle name="Calculation 7 2 3 16" xfId="6571"/>
    <cellStyle name="Calculation 7 2 3 2" xfId="6572"/>
    <cellStyle name="Calculation 7 2 3 2 2" xfId="6573"/>
    <cellStyle name="Calculation 7 2 3 2 3" xfId="6574"/>
    <cellStyle name="Calculation 7 2 3 2 4" xfId="6575"/>
    <cellStyle name="Calculation 7 2 3 3" xfId="6576"/>
    <cellStyle name="Calculation 7 2 3 4" xfId="6577"/>
    <cellStyle name="Calculation 7 2 3 5" xfId="6578"/>
    <cellStyle name="Calculation 7 2 3 6" xfId="6579"/>
    <cellStyle name="Calculation 7 2 3 7" xfId="6580"/>
    <cellStyle name="Calculation 7 2 3 8" xfId="6581"/>
    <cellStyle name="Calculation 7 2 3 9" xfId="6582"/>
    <cellStyle name="Calculation 7 2 4" xfId="6583"/>
    <cellStyle name="Calculation 7 2 4 2" xfId="6584"/>
    <cellStyle name="Calculation 7 2 4 3" xfId="6585"/>
    <cellStyle name="Calculation 7 2 4 4" xfId="6586"/>
    <cellStyle name="Calculation 7 2 5" xfId="6587"/>
    <cellStyle name="Calculation 7 2 6" xfId="6588"/>
    <cellStyle name="Calculation 7 2 7" xfId="6589"/>
    <cellStyle name="Calculation 7 2 8" xfId="6590"/>
    <cellStyle name="Calculation 7 2 9" xfId="6591"/>
    <cellStyle name="Calculation 7 3" xfId="6592"/>
    <cellStyle name="Calculation 7 3 10" xfId="6593"/>
    <cellStyle name="Calculation 7 3 11" xfId="6594"/>
    <cellStyle name="Calculation 7 3 12" xfId="6595"/>
    <cellStyle name="Calculation 7 3 13" xfId="6596"/>
    <cellStyle name="Calculation 7 3 14" xfId="6597"/>
    <cellStyle name="Calculation 7 3 15" xfId="6598"/>
    <cellStyle name="Calculation 7 3 16" xfId="6599"/>
    <cellStyle name="Calculation 7 3 17" xfId="6600"/>
    <cellStyle name="Calculation 7 3 18" xfId="6601"/>
    <cellStyle name="Calculation 7 3 2" xfId="6602"/>
    <cellStyle name="Calculation 7 3 2 10" xfId="6603"/>
    <cellStyle name="Calculation 7 3 2 11" xfId="6604"/>
    <cellStyle name="Calculation 7 3 2 12" xfId="6605"/>
    <cellStyle name="Calculation 7 3 2 13" xfId="6606"/>
    <cellStyle name="Calculation 7 3 2 14" xfId="6607"/>
    <cellStyle name="Calculation 7 3 2 15" xfId="6608"/>
    <cellStyle name="Calculation 7 3 2 16" xfId="6609"/>
    <cellStyle name="Calculation 7 3 2 2" xfId="6610"/>
    <cellStyle name="Calculation 7 3 2 2 2" xfId="6611"/>
    <cellStyle name="Calculation 7 3 2 2 3" xfId="6612"/>
    <cellStyle name="Calculation 7 3 2 2 4" xfId="6613"/>
    <cellStyle name="Calculation 7 3 2 3" xfId="6614"/>
    <cellStyle name="Calculation 7 3 2 4" xfId="6615"/>
    <cellStyle name="Calculation 7 3 2 5" xfId="6616"/>
    <cellStyle name="Calculation 7 3 2 6" xfId="6617"/>
    <cellStyle name="Calculation 7 3 2 7" xfId="6618"/>
    <cellStyle name="Calculation 7 3 2 8" xfId="6619"/>
    <cellStyle name="Calculation 7 3 2 9" xfId="6620"/>
    <cellStyle name="Calculation 7 3 3" xfId="6621"/>
    <cellStyle name="Calculation 7 3 3 10" xfId="6622"/>
    <cellStyle name="Calculation 7 3 3 11" xfId="6623"/>
    <cellStyle name="Calculation 7 3 3 12" xfId="6624"/>
    <cellStyle name="Calculation 7 3 3 13" xfId="6625"/>
    <cellStyle name="Calculation 7 3 3 14" xfId="6626"/>
    <cellStyle name="Calculation 7 3 3 15" xfId="6627"/>
    <cellStyle name="Calculation 7 3 3 16" xfId="6628"/>
    <cellStyle name="Calculation 7 3 3 2" xfId="6629"/>
    <cellStyle name="Calculation 7 3 3 2 2" xfId="6630"/>
    <cellStyle name="Calculation 7 3 3 2 3" xfId="6631"/>
    <cellStyle name="Calculation 7 3 3 2 4" xfId="6632"/>
    <cellStyle name="Calculation 7 3 3 3" xfId="6633"/>
    <cellStyle name="Calculation 7 3 3 4" xfId="6634"/>
    <cellStyle name="Calculation 7 3 3 5" xfId="6635"/>
    <cellStyle name="Calculation 7 3 3 6" xfId="6636"/>
    <cellStyle name="Calculation 7 3 3 7" xfId="6637"/>
    <cellStyle name="Calculation 7 3 3 8" xfId="6638"/>
    <cellStyle name="Calculation 7 3 3 9" xfId="6639"/>
    <cellStyle name="Calculation 7 3 4" xfId="6640"/>
    <cellStyle name="Calculation 7 3 4 2" xfId="6641"/>
    <cellStyle name="Calculation 7 3 4 3" xfId="6642"/>
    <cellStyle name="Calculation 7 3 4 4" xfId="6643"/>
    <cellStyle name="Calculation 7 3 5" xfId="6644"/>
    <cellStyle name="Calculation 7 3 6" xfId="6645"/>
    <cellStyle name="Calculation 7 3 7" xfId="6646"/>
    <cellStyle name="Calculation 7 3 8" xfId="6647"/>
    <cellStyle name="Calculation 7 3 9" xfId="6648"/>
    <cellStyle name="Calculation 7 4" xfId="6649"/>
    <cellStyle name="Calculation 7 4 10" xfId="6650"/>
    <cellStyle name="Calculation 7 4 11" xfId="6651"/>
    <cellStyle name="Calculation 7 4 12" xfId="6652"/>
    <cellStyle name="Calculation 7 4 13" xfId="6653"/>
    <cellStyle name="Calculation 7 4 14" xfId="6654"/>
    <cellStyle name="Calculation 7 4 15" xfId="6655"/>
    <cellStyle name="Calculation 7 4 16" xfId="6656"/>
    <cellStyle name="Calculation 7 4 17" xfId="6657"/>
    <cellStyle name="Calculation 7 4 18" xfId="6658"/>
    <cellStyle name="Calculation 7 4 2" xfId="6659"/>
    <cellStyle name="Calculation 7 4 2 10" xfId="6660"/>
    <cellStyle name="Calculation 7 4 2 11" xfId="6661"/>
    <cellStyle name="Calculation 7 4 2 12" xfId="6662"/>
    <cellStyle name="Calculation 7 4 2 13" xfId="6663"/>
    <cellStyle name="Calculation 7 4 2 14" xfId="6664"/>
    <cellStyle name="Calculation 7 4 2 15" xfId="6665"/>
    <cellStyle name="Calculation 7 4 2 16" xfId="6666"/>
    <cellStyle name="Calculation 7 4 2 2" xfId="6667"/>
    <cellStyle name="Calculation 7 4 2 2 2" xfId="6668"/>
    <cellStyle name="Calculation 7 4 2 2 3" xfId="6669"/>
    <cellStyle name="Calculation 7 4 2 2 4" xfId="6670"/>
    <cellStyle name="Calculation 7 4 2 3" xfId="6671"/>
    <cellStyle name="Calculation 7 4 2 4" xfId="6672"/>
    <cellStyle name="Calculation 7 4 2 5" xfId="6673"/>
    <cellStyle name="Calculation 7 4 2 6" xfId="6674"/>
    <cellStyle name="Calculation 7 4 2 7" xfId="6675"/>
    <cellStyle name="Calculation 7 4 2 8" xfId="6676"/>
    <cellStyle name="Calculation 7 4 2 9" xfId="6677"/>
    <cellStyle name="Calculation 7 4 3" xfId="6678"/>
    <cellStyle name="Calculation 7 4 3 10" xfId="6679"/>
    <cellStyle name="Calculation 7 4 3 11" xfId="6680"/>
    <cellStyle name="Calculation 7 4 3 12" xfId="6681"/>
    <cellStyle name="Calculation 7 4 3 13" xfId="6682"/>
    <cellStyle name="Calculation 7 4 3 14" xfId="6683"/>
    <cellStyle name="Calculation 7 4 3 15" xfId="6684"/>
    <cellStyle name="Calculation 7 4 3 16" xfId="6685"/>
    <cellStyle name="Calculation 7 4 3 2" xfId="6686"/>
    <cellStyle name="Calculation 7 4 3 2 2" xfId="6687"/>
    <cellStyle name="Calculation 7 4 3 2 3" xfId="6688"/>
    <cellStyle name="Calculation 7 4 3 2 4" xfId="6689"/>
    <cellStyle name="Calculation 7 4 3 3" xfId="6690"/>
    <cellStyle name="Calculation 7 4 3 4" xfId="6691"/>
    <cellStyle name="Calculation 7 4 3 5" xfId="6692"/>
    <cellStyle name="Calculation 7 4 3 6" xfId="6693"/>
    <cellStyle name="Calculation 7 4 3 7" xfId="6694"/>
    <cellStyle name="Calculation 7 4 3 8" xfId="6695"/>
    <cellStyle name="Calculation 7 4 3 9" xfId="6696"/>
    <cellStyle name="Calculation 7 4 4" xfId="6697"/>
    <cellStyle name="Calculation 7 4 4 2" xfId="6698"/>
    <cellStyle name="Calculation 7 4 4 3" xfId="6699"/>
    <cellStyle name="Calculation 7 4 4 4" xfId="6700"/>
    <cellStyle name="Calculation 7 4 5" xfId="6701"/>
    <cellStyle name="Calculation 7 4 6" xfId="6702"/>
    <cellStyle name="Calculation 7 4 7" xfId="6703"/>
    <cellStyle name="Calculation 7 4 8" xfId="6704"/>
    <cellStyle name="Calculation 7 4 9" xfId="6705"/>
    <cellStyle name="Calculation 8 2" xfId="6706"/>
    <cellStyle name="Calculation 8 2 10" xfId="6707"/>
    <cellStyle name="Calculation 8 2 11" xfId="6708"/>
    <cellStyle name="Calculation 8 2 12" xfId="6709"/>
    <cellStyle name="Calculation 8 2 13" xfId="6710"/>
    <cellStyle name="Calculation 8 2 14" xfId="6711"/>
    <cellStyle name="Calculation 8 2 15" xfId="6712"/>
    <cellStyle name="Calculation 8 2 16" xfId="6713"/>
    <cellStyle name="Calculation 8 2 17" xfId="6714"/>
    <cellStyle name="Calculation 8 2 18" xfId="6715"/>
    <cellStyle name="Calculation 8 2 2" xfId="6716"/>
    <cellStyle name="Calculation 8 2 2 10" xfId="6717"/>
    <cellStyle name="Calculation 8 2 2 11" xfId="6718"/>
    <cellStyle name="Calculation 8 2 2 12" xfId="6719"/>
    <cellStyle name="Calculation 8 2 2 13" xfId="6720"/>
    <cellStyle name="Calculation 8 2 2 14" xfId="6721"/>
    <cellStyle name="Calculation 8 2 2 15" xfId="6722"/>
    <cellStyle name="Calculation 8 2 2 16" xfId="6723"/>
    <cellStyle name="Calculation 8 2 2 2" xfId="6724"/>
    <cellStyle name="Calculation 8 2 2 2 2" xfId="6725"/>
    <cellStyle name="Calculation 8 2 2 2 3" xfId="6726"/>
    <cellStyle name="Calculation 8 2 2 2 4" xfId="6727"/>
    <cellStyle name="Calculation 8 2 2 3" xfId="6728"/>
    <cellStyle name="Calculation 8 2 2 4" xfId="6729"/>
    <cellStyle name="Calculation 8 2 2 5" xfId="6730"/>
    <cellStyle name="Calculation 8 2 2 6" xfId="6731"/>
    <cellStyle name="Calculation 8 2 2 7" xfId="6732"/>
    <cellStyle name="Calculation 8 2 2 8" xfId="6733"/>
    <cellStyle name="Calculation 8 2 2 9" xfId="6734"/>
    <cellStyle name="Calculation 8 2 3" xfId="6735"/>
    <cellStyle name="Calculation 8 2 3 10" xfId="6736"/>
    <cellStyle name="Calculation 8 2 3 11" xfId="6737"/>
    <cellStyle name="Calculation 8 2 3 12" xfId="6738"/>
    <cellStyle name="Calculation 8 2 3 13" xfId="6739"/>
    <cellStyle name="Calculation 8 2 3 14" xfId="6740"/>
    <cellStyle name="Calculation 8 2 3 15" xfId="6741"/>
    <cellStyle name="Calculation 8 2 3 16" xfId="6742"/>
    <cellStyle name="Calculation 8 2 3 2" xfId="6743"/>
    <cellStyle name="Calculation 8 2 3 2 2" xfId="6744"/>
    <cellStyle name="Calculation 8 2 3 2 3" xfId="6745"/>
    <cellStyle name="Calculation 8 2 3 2 4" xfId="6746"/>
    <cellStyle name="Calculation 8 2 3 3" xfId="6747"/>
    <cellStyle name="Calculation 8 2 3 4" xfId="6748"/>
    <cellStyle name="Calculation 8 2 3 5" xfId="6749"/>
    <cellStyle name="Calculation 8 2 3 6" xfId="6750"/>
    <cellStyle name="Calculation 8 2 3 7" xfId="6751"/>
    <cellStyle name="Calculation 8 2 3 8" xfId="6752"/>
    <cellStyle name="Calculation 8 2 3 9" xfId="6753"/>
    <cellStyle name="Calculation 8 2 4" xfId="6754"/>
    <cellStyle name="Calculation 8 2 4 2" xfId="6755"/>
    <cellStyle name="Calculation 8 2 4 3" xfId="6756"/>
    <cellStyle name="Calculation 8 2 4 4" xfId="6757"/>
    <cellStyle name="Calculation 8 2 5" xfId="6758"/>
    <cellStyle name="Calculation 8 2 6" xfId="6759"/>
    <cellStyle name="Calculation 8 2 7" xfId="6760"/>
    <cellStyle name="Calculation 8 2 8" xfId="6761"/>
    <cellStyle name="Calculation 8 2 9" xfId="6762"/>
    <cellStyle name="Calculation 8 3" xfId="6763"/>
    <cellStyle name="Calculation 8 3 10" xfId="6764"/>
    <cellStyle name="Calculation 8 3 11" xfId="6765"/>
    <cellStyle name="Calculation 8 3 12" xfId="6766"/>
    <cellStyle name="Calculation 8 3 13" xfId="6767"/>
    <cellStyle name="Calculation 8 3 14" xfId="6768"/>
    <cellStyle name="Calculation 8 3 15" xfId="6769"/>
    <cellStyle name="Calculation 8 3 16" xfId="6770"/>
    <cellStyle name="Calculation 8 3 17" xfId="6771"/>
    <cellStyle name="Calculation 8 3 18" xfId="6772"/>
    <cellStyle name="Calculation 8 3 2" xfId="6773"/>
    <cellStyle name="Calculation 8 3 2 10" xfId="6774"/>
    <cellStyle name="Calculation 8 3 2 11" xfId="6775"/>
    <cellStyle name="Calculation 8 3 2 12" xfId="6776"/>
    <cellStyle name="Calculation 8 3 2 13" xfId="6777"/>
    <cellStyle name="Calculation 8 3 2 14" xfId="6778"/>
    <cellStyle name="Calculation 8 3 2 15" xfId="6779"/>
    <cellStyle name="Calculation 8 3 2 16" xfId="6780"/>
    <cellStyle name="Calculation 8 3 2 2" xfId="6781"/>
    <cellStyle name="Calculation 8 3 2 2 2" xfId="6782"/>
    <cellStyle name="Calculation 8 3 2 2 3" xfId="6783"/>
    <cellStyle name="Calculation 8 3 2 2 4" xfId="6784"/>
    <cellStyle name="Calculation 8 3 2 3" xfId="6785"/>
    <cellStyle name="Calculation 8 3 2 4" xfId="6786"/>
    <cellStyle name="Calculation 8 3 2 5" xfId="6787"/>
    <cellStyle name="Calculation 8 3 2 6" xfId="6788"/>
    <cellStyle name="Calculation 8 3 2 7" xfId="6789"/>
    <cellStyle name="Calculation 8 3 2 8" xfId="6790"/>
    <cellStyle name="Calculation 8 3 2 9" xfId="6791"/>
    <cellStyle name="Calculation 8 3 3" xfId="6792"/>
    <cellStyle name="Calculation 8 3 3 10" xfId="6793"/>
    <cellStyle name="Calculation 8 3 3 11" xfId="6794"/>
    <cellStyle name="Calculation 8 3 3 12" xfId="6795"/>
    <cellStyle name="Calculation 8 3 3 13" xfId="6796"/>
    <cellStyle name="Calculation 8 3 3 14" xfId="6797"/>
    <cellStyle name="Calculation 8 3 3 15" xfId="6798"/>
    <cellStyle name="Calculation 8 3 3 16" xfId="6799"/>
    <cellStyle name="Calculation 8 3 3 2" xfId="6800"/>
    <cellStyle name="Calculation 8 3 3 2 2" xfId="6801"/>
    <cellStyle name="Calculation 8 3 3 2 3" xfId="6802"/>
    <cellStyle name="Calculation 8 3 3 2 4" xfId="6803"/>
    <cellStyle name="Calculation 8 3 3 3" xfId="6804"/>
    <cellStyle name="Calculation 8 3 3 4" xfId="6805"/>
    <cellStyle name="Calculation 8 3 3 5" xfId="6806"/>
    <cellStyle name="Calculation 8 3 3 6" xfId="6807"/>
    <cellStyle name="Calculation 8 3 3 7" xfId="6808"/>
    <cellStyle name="Calculation 8 3 3 8" xfId="6809"/>
    <cellStyle name="Calculation 8 3 3 9" xfId="6810"/>
    <cellStyle name="Calculation 8 3 4" xfId="6811"/>
    <cellStyle name="Calculation 8 3 4 2" xfId="6812"/>
    <cellStyle name="Calculation 8 3 4 3" xfId="6813"/>
    <cellStyle name="Calculation 8 3 4 4" xfId="6814"/>
    <cellStyle name="Calculation 8 3 5" xfId="6815"/>
    <cellStyle name="Calculation 8 3 6" xfId="6816"/>
    <cellStyle name="Calculation 8 3 7" xfId="6817"/>
    <cellStyle name="Calculation 8 3 8" xfId="6818"/>
    <cellStyle name="Calculation 8 3 9" xfId="6819"/>
    <cellStyle name="Calculation 8 4" xfId="6820"/>
    <cellStyle name="Calculation 8 4 10" xfId="6821"/>
    <cellStyle name="Calculation 8 4 11" xfId="6822"/>
    <cellStyle name="Calculation 8 4 12" xfId="6823"/>
    <cellStyle name="Calculation 8 4 13" xfId="6824"/>
    <cellStyle name="Calculation 8 4 14" xfId="6825"/>
    <cellStyle name="Calculation 8 4 15" xfId="6826"/>
    <cellStyle name="Calculation 8 4 16" xfId="6827"/>
    <cellStyle name="Calculation 8 4 17" xfId="6828"/>
    <cellStyle name="Calculation 8 4 18" xfId="6829"/>
    <cellStyle name="Calculation 8 4 2" xfId="6830"/>
    <cellStyle name="Calculation 8 4 2 10" xfId="6831"/>
    <cellStyle name="Calculation 8 4 2 11" xfId="6832"/>
    <cellStyle name="Calculation 8 4 2 12" xfId="6833"/>
    <cellStyle name="Calculation 8 4 2 13" xfId="6834"/>
    <cellStyle name="Calculation 8 4 2 14" xfId="6835"/>
    <cellStyle name="Calculation 8 4 2 15" xfId="6836"/>
    <cellStyle name="Calculation 8 4 2 16" xfId="6837"/>
    <cellStyle name="Calculation 8 4 2 2" xfId="6838"/>
    <cellStyle name="Calculation 8 4 2 2 2" xfId="6839"/>
    <cellStyle name="Calculation 8 4 2 2 3" xfId="6840"/>
    <cellStyle name="Calculation 8 4 2 2 4" xfId="6841"/>
    <cellStyle name="Calculation 8 4 2 3" xfId="6842"/>
    <cellStyle name="Calculation 8 4 2 4" xfId="6843"/>
    <cellStyle name="Calculation 8 4 2 5" xfId="6844"/>
    <cellStyle name="Calculation 8 4 2 6" xfId="6845"/>
    <cellStyle name="Calculation 8 4 2 7" xfId="6846"/>
    <cellStyle name="Calculation 8 4 2 8" xfId="6847"/>
    <cellStyle name="Calculation 8 4 2 9" xfId="6848"/>
    <cellStyle name="Calculation 8 4 3" xfId="6849"/>
    <cellStyle name="Calculation 8 4 3 10" xfId="6850"/>
    <cellStyle name="Calculation 8 4 3 11" xfId="6851"/>
    <cellStyle name="Calculation 8 4 3 12" xfId="6852"/>
    <cellStyle name="Calculation 8 4 3 13" xfId="6853"/>
    <cellStyle name="Calculation 8 4 3 14" xfId="6854"/>
    <cellStyle name="Calculation 8 4 3 15" xfId="6855"/>
    <cellStyle name="Calculation 8 4 3 16" xfId="6856"/>
    <cellStyle name="Calculation 8 4 3 2" xfId="6857"/>
    <cellStyle name="Calculation 8 4 3 2 2" xfId="6858"/>
    <cellStyle name="Calculation 8 4 3 2 3" xfId="6859"/>
    <cellStyle name="Calculation 8 4 3 2 4" xfId="6860"/>
    <cellStyle name="Calculation 8 4 3 3" xfId="6861"/>
    <cellStyle name="Calculation 8 4 3 4" xfId="6862"/>
    <cellStyle name="Calculation 8 4 3 5" xfId="6863"/>
    <cellStyle name="Calculation 8 4 3 6" xfId="6864"/>
    <cellStyle name="Calculation 8 4 3 7" xfId="6865"/>
    <cellStyle name="Calculation 8 4 3 8" xfId="6866"/>
    <cellStyle name="Calculation 8 4 3 9" xfId="6867"/>
    <cellStyle name="Calculation 8 4 4" xfId="6868"/>
    <cellStyle name="Calculation 8 4 4 2" xfId="6869"/>
    <cellStyle name="Calculation 8 4 4 3" xfId="6870"/>
    <cellStyle name="Calculation 8 4 4 4" xfId="6871"/>
    <cellStyle name="Calculation 8 4 5" xfId="6872"/>
    <cellStyle name="Calculation 8 4 6" xfId="6873"/>
    <cellStyle name="Calculation 8 4 7" xfId="6874"/>
    <cellStyle name="Calculation 8 4 8" xfId="6875"/>
    <cellStyle name="Calculation 8 4 9" xfId="6876"/>
    <cellStyle name="Calculation 9 2" xfId="6877"/>
    <cellStyle name="Calculation 9 2 10" xfId="6878"/>
    <cellStyle name="Calculation 9 2 11" xfId="6879"/>
    <cellStyle name="Calculation 9 2 12" xfId="6880"/>
    <cellStyle name="Calculation 9 2 13" xfId="6881"/>
    <cellStyle name="Calculation 9 2 14" xfId="6882"/>
    <cellStyle name="Calculation 9 2 15" xfId="6883"/>
    <cellStyle name="Calculation 9 2 16" xfId="6884"/>
    <cellStyle name="Calculation 9 2 17" xfId="6885"/>
    <cellStyle name="Calculation 9 2 18" xfId="6886"/>
    <cellStyle name="Calculation 9 2 2" xfId="6887"/>
    <cellStyle name="Calculation 9 2 2 10" xfId="6888"/>
    <cellStyle name="Calculation 9 2 2 11" xfId="6889"/>
    <cellStyle name="Calculation 9 2 2 12" xfId="6890"/>
    <cellStyle name="Calculation 9 2 2 13" xfId="6891"/>
    <cellStyle name="Calculation 9 2 2 14" xfId="6892"/>
    <cellStyle name="Calculation 9 2 2 15" xfId="6893"/>
    <cellStyle name="Calculation 9 2 2 16" xfId="6894"/>
    <cellStyle name="Calculation 9 2 2 2" xfId="6895"/>
    <cellStyle name="Calculation 9 2 2 2 2" xfId="6896"/>
    <cellStyle name="Calculation 9 2 2 2 3" xfId="6897"/>
    <cellStyle name="Calculation 9 2 2 2 4" xfId="6898"/>
    <cellStyle name="Calculation 9 2 2 3" xfId="6899"/>
    <cellStyle name="Calculation 9 2 2 4" xfId="6900"/>
    <cellStyle name="Calculation 9 2 2 5" xfId="6901"/>
    <cellStyle name="Calculation 9 2 2 6" xfId="6902"/>
    <cellStyle name="Calculation 9 2 2 7" xfId="6903"/>
    <cellStyle name="Calculation 9 2 2 8" xfId="6904"/>
    <cellStyle name="Calculation 9 2 2 9" xfId="6905"/>
    <cellStyle name="Calculation 9 2 3" xfId="6906"/>
    <cellStyle name="Calculation 9 2 3 10" xfId="6907"/>
    <cellStyle name="Calculation 9 2 3 11" xfId="6908"/>
    <cellStyle name="Calculation 9 2 3 12" xfId="6909"/>
    <cellStyle name="Calculation 9 2 3 13" xfId="6910"/>
    <cellStyle name="Calculation 9 2 3 14" xfId="6911"/>
    <cellStyle name="Calculation 9 2 3 15" xfId="6912"/>
    <cellStyle name="Calculation 9 2 3 16" xfId="6913"/>
    <cellStyle name="Calculation 9 2 3 2" xfId="6914"/>
    <cellStyle name="Calculation 9 2 3 2 2" xfId="6915"/>
    <cellStyle name="Calculation 9 2 3 2 3" xfId="6916"/>
    <cellStyle name="Calculation 9 2 3 2 4" xfId="6917"/>
    <cellStyle name="Calculation 9 2 3 3" xfId="6918"/>
    <cellStyle name="Calculation 9 2 3 4" xfId="6919"/>
    <cellStyle name="Calculation 9 2 3 5" xfId="6920"/>
    <cellStyle name="Calculation 9 2 3 6" xfId="6921"/>
    <cellStyle name="Calculation 9 2 3 7" xfId="6922"/>
    <cellStyle name="Calculation 9 2 3 8" xfId="6923"/>
    <cellStyle name="Calculation 9 2 3 9" xfId="6924"/>
    <cellStyle name="Calculation 9 2 4" xfId="6925"/>
    <cellStyle name="Calculation 9 2 4 2" xfId="6926"/>
    <cellStyle name="Calculation 9 2 4 3" xfId="6927"/>
    <cellStyle name="Calculation 9 2 4 4" xfId="6928"/>
    <cellStyle name="Calculation 9 2 5" xfId="6929"/>
    <cellStyle name="Calculation 9 2 6" xfId="6930"/>
    <cellStyle name="Calculation 9 2 7" xfId="6931"/>
    <cellStyle name="Calculation 9 2 8" xfId="6932"/>
    <cellStyle name="Calculation 9 2 9" xfId="6933"/>
    <cellStyle name="Calculation 9 3" xfId="6934"/>
    <cellStyle name="Calculation 9 3 10" xfId="6935"/>
    <cellStyle name="Calculation 9 3 11" xfId="6936"/>
    <cellStyle name="Calculation 9 3 12" xfId="6937"/>
    <cellStyle name="Calculation 9 3 13" xfId="6938"/>
    <cellStyle name="Calculation 9 3 14" xfId="6939"/>
    <cellStyle name="Calculation 9 3 15" xfId="6940"/>
    <cellStyle name="Calculation 9 3 16" xfId="6941"/>
    <cellStyle name="Calculation 9 3 17" xfId="6942"/>
    <cellStyle name="Calculation 9 3 18" xfId="6943"/>
    <cellStyle name="Calculation 9 3 2" xfId="6944"/>
    <cellStyle name="Calculation 9 3 2 10" xfId="6945"/>
    <cellStyle name="Calculation 9 3 2 11" xfId="6946"/>
    <cellStyle name="Calculation 9 3 2 12" xfId="6947"/>
    <cellStyle name="Calculation 9 3 2 13" xfId="6948"/>
    <cellStyle name="Calculation 9 3 2 14" xfId="6949"/>
    <cellStyle name="Calculation 9 3 2 15" xfId="6950"/>
    <cellStyle name="Calculation 9 3 2 16" xfId="6951"/>
    <cellStyle name="Calculation 9 3 2 2" xfId="6952"/>
    <cellStyle name="Calculation 9 3 2 2 2" xfId="6953"/>
    <cellStyle name="Calculation 9 3 2 2 3" xfId="6954"/>
    <cellStyle name="Calculation 9 3 2 2 4" xfId="6955"/>
    <cellStyle name="Calculation 9 3 2 3" xfId="6956"/>
    <cellStyle name="Calculation 9 3 2 4" xfId="6957"/>
    <cellStyle name="Calculation 9 3 2 5" xfId="6958"/>
    <cellStyle name="Calculation 9 3 2 6" xfId="6959"/>
    <cellStyle name="Calculation 9 3 2 7" xfId="6960"/>
    <cellStyle name="Calculation 9 3 2 8" xfId="6961"/>
    <cellStyle name="Calculation 9 3 2 9" xfId="6962"/>
    <cellStyle name="Calculation 9 3 3" xfId="6963"/>
    <cellStyle name="Calculation 9 3 3 10" xfId="6964"/>
    <cellStyle name="Calculation 9 3 3 11" xfId="6965"/>
    <cellStyle name="Calculation 9 3 3 12" xfId="6966"/>
    <cellStyle name="Calculation 9 3 3 13" xfId="6967"/>
    <cellStyle name="Calculation 9 3 3 14" xfId="6968"/>
    <cellStyle name="Calculation 9 3 3 15" xfId="6969"/>
    <cellStyle name="Calculation 9 3 3 16" xfId="6970"/>
    <cellStyle name="Calculation 9 3 3 2" xfId="6971"/>
    <cellStyle name="Calculation 9 3 3 2 2" xfId="6972"/>
    <cellStyle name="Calculation 9 3 3 2 3" xfId="6973"/>
    <cellStyle name="Calculation 9 3 3 2 4" xfId="6974"/>
    <cellStyle name="Calculation 9 3 3 3" xfId="6975"/>
    <cellStyle name="Calculation 9 3 3 4" xfId="6976"/>
    <cellStyle name="Calculation 9 3 3 5" xfId="6977"/>
    <cellStyle name="Calculation 9 3 3 6" xfId="6978"/>
    <cellStyle name="Calculation 9 3 3 7" xfId="6979"/>
    <cellStyle name="Calculation 9 3 3 8" xfId="6980"/>
    <cellStyle name="Calculation 9 3 3 9" xfId="6981"/>
    <cellStyle name="Calculation 9 3 4" xfId="6982"/>
    <cellStyle name="Calculation 9 3 4 2" xfId="6983"/>
    <cellStyle name="Calculation 9 3 4 3" xfId="6984"/>
    <cellStyle name="Calculation 9 3 4 4" xfId="6985"/>
    <cellStyle name="Calculation 9 3 5" xfId="6986"/>
    <cellStyle name="Calculation 9 3 6" xfId="6987"/>
    <cellStyle name="Calculation 9 3 7" xfId="6988"/>
    <cellStyle name="Calculation 9 3 8" xfId="6989"/>
    <cellStyle name="Calculation 9 3 9" xfId="6990"/>
    <cellStyle name="Calculation 9 4" xfId="6991"/>
    <cellStyle name="Calculation 9 4 10" xfId="6992"/>
    <cellStyle name="Calculation 9 4 11" xfId="6993"/>
    <cellStyle name="Calculation 9 4 12" xfId="6994"/>
    <cellStyle name="Calculation 9 4 13" xfId="6995"/>
    <cellStyle name="Calculation 9 4 14" xfId="6996"/>
    <cellStyle name="Calculation 9 4 15" xfId="6997"/>
    <cellStyle name="Calculation 9 4 16" xfId="6998"/>
    <cellStyle name="Calculation 9 4 17" xfId="6999"/>
    <cellStyle name="Calculation 9 4 18" xfId="7000"/>
    <cellStyle name="Calculation 9 4 2" xfId="7001"/>
    <cellStyle name="Calculation 9 4 2 10" xfId="7002"/>
    <cellStyle name="Calculation 9 4 2 11" xfId="7003"/>
    <cellStyle name="Calculation 9 4 2 12" xfId="7004"/>
    <cellStyle name="Calculation 9 4 2 13" xfId="7005"/>
    <cellStyle name="Calculation 9 4 2 14" xfId="7006"/>
    <cellStyle name="Calculation 9 4 2 15" xfId="7007"/>
    <cellStyle name="Calculation 9 4 2 16" xfId="7008"/>
    <cellStyle name="Calculation 9 4 2 2" xfId="7009"/>
    <cellStyle name="Calculation 9 4 2 2 2" xfId="7010"/>
    <cellStyle name="Calculation 9 4 2 2 3" xfId="7011"/>
    <cellStyle name="Calculation 9 4 2 2 4" xfId="7012"/>
    <cellStyle name="Calculation 9 4 2 3" xfId="7013"/>
    <cellStyle name="Calculation 9 4 2 4" xfId="7014"/>
    <cellStyle name="Calculation 9 4 2 5" xfId="7015"/>
    <cellStyle name="Calculation 9 4 2 6" xfId="7016"/>
    <cellStyle name="Calculation 9 4 2 7" xfId="7017"/>
    <cellStyle name="Calculation 9 4 2 8" xfId="7018"/>
    <cellStyle name="Calculation 9 4 2 9" xfId="7019"/>
    <cellStyle name="Calculation 9 4 3" xfId="7020"/>
    <cellStyle name="Calculation 9 4 3 10" xfId="7021"/>
    <cellStyle name="Calculation 9 4 3 11" xfId="7022"/>
    <cellStyle name="Calculation 9 4 3 12" xfId="7023"/>
    <cellStyle name="Calculation 9 4 3 13" xfId="7024"/>
    <cellStyle name="Calculation 9 4 3 14" xfId="7025"/>
    <cellStyle name="Calculation 9 4 3 15" xfId="7026"/>
    <cellStyle name="Calculation 9 4 3 16" xfId="7027"/>
    <cellStyle name="Calculation 9 4 3 2" xfId="7028"/>
    <cellStyle name="Calculation 9 4 3 2 2" xfId="7029"/>
    <cellStyle name="Calculation 9 4 3 2 3" xfId="7030"/>
    <cellStyle name="Calculation 9 4 3 2 4" xfId="7031"/>
    <cellStyle name="Calculation 9 4 3 3" xfId="7032"/>
    <cellStyle name="Calculation 9 4 3 4" xfId="7033"/>
    <cellStyle name="Calculation 9 4 3 5" xfId="7034"/>
    <cellStyle name="Calculation 9 4 3 6" xfId="7035"/>
    <cellStyle name="Calculation 9 4 3 7" xfId="7036"/>
    <cellStyle name="Calculation 9 4 3 8" xfId="7037"/>
    <cellStyle name="Calculation 9 4 3 9" xfId="7038"/>
    <cellStyle name="Calculation 9 4 4" xfId="7039"/>
    <cellStyle name="Calculation 9 4 4 2" xfId="7040"/>
    <cellStyle name="Calculation 9 4 4 3" xfId="7041"/>
    <cellStyle name="Calculation 9 4 4 4" xfId="7042"/>
    <cellStyle name="Calculation 9 4 5" xfId="7043"/>
    <cellStyle name="Calculation 9 4 6" xfId="7044"/>
    <cellStyle name="Calculation 9 4 7" xfId="7045"/>
    <cellStyle name="Calculation 9 4 8" xfId="7046"/>
    <cellStyle name="Calculation 9 4 9" xfId="7047"/>
    <cellStyle name="Cancel" xfId="7048"/>
    <cellStyle name="category" xfId="7049"/>
    <cellStyle name="Cellule liée" xfId="7050"/>
    <cellStyle name="Cerrency_Sheet2_XANGDAU" xfId="7051"/>
    <cellStyle name="CExplanatory Text 2" xfId="7052"/>
    <cellStyle name="Check Cell 1" xfId="7053"/>
    <cellStyle name="Check Cell 1 2" xfId="7054"/>
    <cellStyle name="Check Cell 10 2" xfId="7055"/>
    <cellStyle name="Check Cell 10 2 2" xfId="7056"/>
    <cellStyle name="Check Cell 10 3" xfId="7057"/>
    <cellStyle name="Check Cell 10 3 2" xfId="7058"/>
    <cellStyle name="Check Cell 10 4" xfId="7059"/>
    <cellStyle name="Check Cell 10 4 2" xfId="7060"/>
    <cellStyle name="Check Cell 11 2" xfId="7061"/>
    <cellStyle name="Check Cell 11 2 2" xfId="7062"/>
    <cellStyle name="Check Cell 11 3" xfId="7063"/>
    <cellStyle name="Check Cell 11 3 2" xfId="7064"/>
    <cellStyle name="Check Cell 11 4" xfId="7065"/>
    <cellStyle name="Check Cell 12 2" xfId="7066"/>
    <cellStyle name="Check Cell 12 3" xfId="7067"/>
    <cellStyle name="Check Cell 12 4" xfId="7068"/>
    <cellStyle name="Check Cell 13 2" xfId="7069"/>
    <cellStyle name="Check Cell 13 2 2" xfId="7070"/>
    <cellStyle name="Check Cell 13 3" xfId="7071"/>
    <cellStyle name="Check Cell 13 4" xfId="7072"/>
    <cellStyle name="Check Cell 13 4 2" xfId="7073"/>
    <cellStyle name="Check Cell 14 2" xfId="7074"/>
    <cellStyle name="Check Cell 14 2 2" xfId="7075"/>
    <cellStyle name="Check Cell 14 3" xfId="7076"/>
    <cellStyle name="Check Cell 14 3 2" xfId="7077"/>
    <cellStyle name="Check Cell 14 4" xfId="7078"/>
    <cellStyle name="Check Cell 14 4 2" xfId="7079"/>
    <cellStyle name="Check Cell 15 2" xfId="7080"/>
    <cellStyle name="Check Cell 15 2 2" xfId="7081"/>
    <cellStyle name="Check Cell 15 3" xfId="7082"/>
    <cellStyle name="Check Cell 15 3 2" xfId="7083"/>
    <cellStyle name="Check Cell 15 4" xfId="7084"/>
    <cellStyle name="Check Cell 15 4 2" xfId="7085"/>
    <cellStyle name="Check Cell 16 2" xfId="7086"/>
    <cellStyle name="Check Cell 16 2 2" xfId="7087"/>
    <cellStyle name="Check Cell 16 3" xfId="7088"/>
    <cellStyle name="Check Cell 16 3 2" xfId="7089"/>
    <cellStyle name="Check Cell 16 4" xfId="7090"/>
    <cellStyle name="Check Cell 16 4 2" xfId="7091"/>
    <cellStyle name="Check Cell 17 2" xfId="7092"/>
    <cellStyle name="Check Cell 17 3" xfId="7093"/>
    <cellStyle name="Check Cell 17 4" xfId="7094"/>
    <cellStyle name="Check Cell 17 4 2" xfId="7095"/>
    <cellStyle name="Check Cell 17 4 2 2" xfId="7096"/>
    <cellStyle name="Check Cell 2" xfId="7097"/>
    <cellStyle name="Check Cell 2 2" xfId="7098"/>
    <cellStyle name="Check Cell 2 2 2" xfId="7099"/>
    <cellStyle name="Check Cell 2 3" xfId="7100"/>
    <cellStyle name="Check Cell 2 4" xfId="7101"/>
    <cellStyle name="Check Cell 2 5" xfId="7102"/>
    <cellStyle name="Check Cell 3" xfId="7103"/>
    <cellStyle name="Check Cell 3 2" xfId="7104"/>
    <cellStyle name="Check Cell 3 2 2" xfId="7105"/>
    <cellStyle name="Check Cell 3 3" xfId="7106"/>
    <cellStyle name="Check Cell 3 4" xfId="7107"/>
    <cellStyle name="Check Cell 3 5" xfId="7108"/>
    <cellStyle name="Check Cell 4" xfId="7109"/>
    <cellStyle name="Check Cell 4 2" xfId="7110"/>
    <cellStyle name="Check Cell 4 3" xfId="7111"/>
    <cellStyle name="Check Cell 4 3 2" xfId="7112"/>
    <cellStyle name="Check Cell 4 4" xfId="7113"/>
    <cellStyle name="Check Cell 4 5" xfId="7114"/>
    <cellStyle name="Check Cell 5" xfId="7115"/>
    <cellStyle name="Check Cell 5 2" xfId="7116"/>
    <cellStyle name="Check Cell 5 2 2" xfId="7117"/>
    <cellStyle name="Check Cell 5 3" xfId="7118"/>
    <cellStyle name="Check Cell 5 4" xfId="7119"/>
    <cellStyle name="Check Cell 6" xfId="7120"/>
    <cellStyle name="Check Cell 6 2" xfId="7121"/>
    <cellStyle name="Check Cell 6 3" xfId="7122"/>
    <cellStyle name="Check Cell 6 3 2" xfId="7123"/>
    <cellStyle name="Check Cell 6 4" xfId="7124"/>
    <cellStyle name="Check Cell 6 4 2" xfId="7125"/>
    <cellStyle name="Check Cell 7 2" xfId="7126"/>
    <cellStyle name="Check Cell 7 3" xfId="7127"/>
    <cellStyle name="Check Cell 7 3 2" xfId="7128"/>
    <cellStyle name="Check Cell 7 4" xfId="7129"/>
    <cellStyle name="Check Cell 7 4 2" xfId="7130"/>
    <cellStyle name="Check Cell 8 2" xfId="7131"/>
    <cellStyle name="Check Cell 8 2 2" xfId="7132"/>
    <cellStyle name="Check Cell 8 3" xfId="7133"/>
    <cellStyle name="Check Cell 8 4" xfId="7134"/>
    <cellStyle name="Check Cell 8 4 2" xfId="7135"/>
    <cellStyle name="Check Cell 9 2" xfId="7136"/>
    <cellStyle name="Check Cell 9 2 2" xfId="7137"/>
    <cellStyle name="Check Cell 9 3" xfId="7138"/>
    <cellStyle name="Check Cell 9 4" xfId="7139"/>
    <cellStyle name="Check Cell 9 4 2" xfId="7140"/>
    <cellStyle name="CHUONG" xfId="7141"/>
    <cellStyle name="CHUONG 2" xfId="7142"/>
    <cellStyle name="CHUONG 3" xfId="7143"/>
    <cellStyle name="CombinedVol_Data" xfId="7144"/>
    <cellStyle name="Comma" xfId="7145" builtinId="3"/>
    <cellStyle name="Comma  - Style1" xfId="7146"/>
    <cellStyle name="Comma  - Style2" xfId="7147"/>
    <cellStyle name="Comma  - Style3" xfId="7148"/>
    <cellStyle name="Comma  - Style4" xfId="7149"/>
    <cellStyle name="Comma  - Style5" xfId="7150"/>
    <cellStyle name="Comma  - Style6" xfId="7151"/>
    <cellStyle name="Comma  - Style7" xfId="7152"/>
    <cellStyle name="Comma  - Style8" xfId="7153"/>
    <cellStyle name="Comma [0] 10" xfId="7154"/>
    <cellStyle name="Comma [0] 10 2" xfId="7155"/>
    <cellStyle name="Comma [0] 11" xfId="7156"/>
    <cellStyle name="Comma [0] 11 2" xfId="7157"/>
    <cellStyle name="Comma [0] 11 3" xfId="7158"/>
    <cellStyle name="Comma [0] 11 4" xfId="7159"/>
    <cellStyle name="Comma [0] 11 5" xfId="7160"/>
    <cellStyle name="Comma [0] 12" xfId="7161"/>
    <cellStyle name="Comma [0] 12 2" xfId="7162"/>
    <cellStyle name="Comma [0] 12 3" xfId="7163"/>
    <cellStyle name="Comma [0] 12 4" xfId="7164"/>
    <cellStyle name="Comma [0] 12 5" xfId="7165"/>
    <cellStyle name="Comma [0] 12 6" xfId="7166"/>
    <cellStyle name="Comma [0] 13" xfId="7167"/>
    <cellStyle name="Comma [0] 13 2" xfId="7168"/>
    <cellStyle name="Comma [0] 13 3" xfId="7169"/>
    <cellStyle name="Comma [0] 13 4" xfId="7170"/>
    <cellStyle name="Comma [0] 13 5" xfId="7171"/>
    <cellStyle name="Comma [0] 13 6" xfId="7172"/>
    <cellStyle name="Comma [0] 14" xfId="7173"/>
    <cellStyle name="Comma [0] 14 2" xfId="7174"/>
    <cellStyle name="Comma [0] 14 2 2" xfId="7175"/>
    <cellStyle name="Comma [0] 14 2 3" xfId="7176"/>
    <cellStyle name="Comma [0] 14 3" xfId="7177"/>
    <cellStyle name="Comma [0] 14 4" xfId="7178"/>
    <cellStyle name="Comma [0] 15" xfId="7179"/>
    <cellStyle name="Comma [0] 16" xfId="7180"/>
    <cellStyle name="Comma [0] 16 2" xfId="7181"/>
    <cellStyle name="Comma [0] 17" xfId="7182"/>
    <cellStyle name="Comma [0] 17 2" xfId="7183"/>
    <cellStyle name="Comma [0] 18" xfId="7184"/>
    <cellStyle name="Comma [0] 18 2" xfId="7185"/>
    <cellStyle name="Comma [0] 19" xfId="7186"/>
    <cellStyle name="Comma [0] 19 2" xfId="7187"/>
    <cellStyle name="Comma [0] 2" xfId="7188"/>
    <cellStyle name="Comma [0] 2 10" xfId="7189"/>
    <cellStyle name="Comma [0] 2 10 10" xfId="7190"/>
    <cellStyle name="Comma [0] 2 10 10 2" xfId="7191"/>
    <cellStyle name="Comma [0] 2 10 11" xfId="7192"/>
    <cellStyle name="Comma [0] 2 10 12" xfId="7193"/>
    <cellStyle name="Comma [0] 2 10 2" xfId="7194"/>
    <cellStyle name="Comma [0] 2 10 2 2" xfId="7195"/>
    <cellStyle name="Comma [0] 2 10 2 2 2" xfId="7196"/>
    <cellStyle name="Comma [0] 2 10 2 2 3" xfId="7197"/>
    <cellStyle name="Comma [0] 2 10 2 2 4" xfId="7198"/>
    <cellStyle name="Comma [0] 2 10 2 3" xfId="7199"/>
    <cellStyle name="Comma [0] 2 10 2 4" xfId="7200"/>
    <cellStyle name="Comma [0] 2 10 2 5" xfId="7201"/>
    <cellStyle name="Comma [0] 2 10 2 6" xfId="7202"/>
    <cellStyle name="Comma [0] 2 10 2 7" xfId="7203"/>
    <cellStyle name="Comma [0] 2 10 2 8" xfId="7204"/>
    <cellStyle name="Comma [0] 2 10 2 9" xfId="7205"/>
    <cellStyle name="Comma [0] 2 10 3" xfId="7206"/>
    <cellStyle name="Comma [0] 2 10 3 2" xfId="7207"/>
    <cellStyle name="Comma [0] 2 10 3 3" xfId="7208"/>
    <cellStyle name="Comma [0] 2 10 3 4" xfId="7209"/>
    <cellStyle name="Comma [0] 2 10 3 5" xfId="7210"/>
    <cellStyle name="Comma [0] 2 10 3 6" xfId="7211"/>
    <cellStyle name="Comma [0] 2 10 3 7" xfId="7212"/>
    <cellStyle name="Comma [0] 2 10 3 8" xfId="7213"/>
    <cellStyle name="Comma [0] 2 10 3 9" xfId="7214"/>
    <cellStyle name="Comma [0] 2 10 4" xfId="7215"/>
    <cellStyle name="Comma [0] 2 10 4 2" xfId="7216"/>
    <cellStyle name="Comma [0] 2 10 4 3" xfId="7217"/>
    <cellStyle name="Comma [0] 2 10 4 4" xfId="7218"/>
    <cellStyle name="Comma [0] 2 10 4 5" xfId="7219"/>
    <cellStyle name="Comma [0] 2 10 5" xfId="7220"/>
    <cellStyle name="Comma [0] 2 10 5 2" xfId="7221"/>
    <cellStyle name="Comma [0] 2 10 5 3" xfId="7222"/>
    <cellStyle name="Comma [0] 2 10 5 4" xfId="7223"/>
    <cellStyle name="Comma [0] 2 10 5 5" xfId="7224"/>
    <cellStyle name="Comma [0] 2 10 5 6" xfId="7225"/>
    <cellStyle name="Comma [0] 2 10 6" xfId="7226"/>
    <cellStyle name="Comma [0] 2 10 6 2" xfId="7227"/>
    <cellStyle name="Comma [0] 2 10 6 3" xfId="7228"/>
    <cellStyle name="Comma [0] 2 10 6 4" xfId="7229"/>
    <cellStyle name="Comma [0] 2 10 6 5" xfId="7230"/>
    <cellStyle name="Comma [0] 2 10 6 6" xfId="7231"/>
    <cellStyle name="Comma [0] 2 10 7" xfId="7232"/>
    <cellStyle name="Comma [0] 2 10 8" xfId="7233"/>
    <cellStyle name="Comma [0] 2 10 8 2" xfId="7234"/>
    <cellStyle name="Comma [0] 2 10 9" xfId="7235"/>
    <cellStyle name="Comma [0] 2 11" xfId="7236"/>
    <cellStyle name="Comma [0] 2 11 10" xfId="7237"/>
    <cellStyle name="Comma [0] 2 11 11" xfId="7238"/>
    <cellStyle name="Comma [0] 2 11 2" xfId="7239"/>
    <cellStyle name="Comma [0] 2 11 2 2" xfId="7240"/>
    <cellStyle name="Comma [0] 2 11 2 3" xfId="7241"/>
    <cellStyle name="Comma [0] 2 11 2 4" xfId="7242"/>
    <cellStyle name="Comma [0] 2 11 2 5" xfId="7243"/>
    <cellStyle name="Comma [0] 2 11 3" xfId="7244"/>
    <cellStyle name="Comma [0] 2 11 3 2" xfId="7245"/>
    <cellStyle name="Comma [0] 2 11 3 3" xfId="7246"/>
    <cellStyle name="Comma [0] 2 11 3 4" xfId="7247"/>
    <cellStyle name="Comma [0] 2 11 3 5" xfId="7248"/>
    <cellStyle name="Comma [0] 2 11 3 6" xfId="7249"/>
    <cellStyle name="Comma [0] 2 11 4" xfId="7250"/>
    <cellStyle name="Comma [0] 2 11 4 2" xfId="7251"/>
    <cellStyle name="Comma [0] 2 11 5" xfId="7252"/>
    <cellStyle name="Comma [0] 2 11 5 2" xfId="7253"/>
    <cellStyle name="Comma [0] 2 11 6" xfId="7254"/>
    <cellStyle name="Comma [0] 2 11 7" xfId="7255"/>
    <cellStyle name="Comma [0] 2 11 7 2" xfId="7256"/>
    <cellStyle name="Comma [0] 2 11 8" xfId="7257"/>
    <cellStyle name="Comma [0] 2 11 8 2" xfId="7258"/>
    <cellStyle name="Comma [0] 2 11 9" xfId="7259"/>
    <cellStyle name="Comma [0] 2 12" xfId="7260"/>
    <cellStyle name="Comma [0] 2 12 10" xfId="7261"/>
    <cellStyle name="Comma [0] 2 12 11" xfId="7262"/>
    <cellStyle name="Comma [0] 2 12 2" xfId="7263"/>
    <cellStyle name="Comma [0] 2 12 2 2" xfId="7264"/>
    <cellStyle name="Comma [0] 2 12 2 3" xfId="7265"/>
    <cellStyle name="Comma [0] 2 12 2 4" xfId="7266"/>
    <cellStyle name="Comma [0] 2 12 2 5" xfId="7267"/>
    <cellStyle name="Comma [0] 2 12 2 6" xfId="7268"/>
    <cellStyle name="Comma [0] 2 12 2 7" xfId="7269"/>
    <cellStyle name="Comma [0] 2 12 2 8" xfId="7270"/>
    <cellStyle name="Comma [0] 2 12 3" xfId="7271"/>
    <cellStyle name="Comma [0] 2 12 3 2" xfId="7272"/>
    <cellStyle name="Comma [0] 2 12 3 3" xfId="7273"/>
    <cellStyle name="Comma [0] 2 12 3 4" xfId="7274"/>
    <cellStyle name="Comma [0] 2 12 3 5" xfId="7275"/>
    <cellStyle name="Comma [0] 2 12 3 6" xfId="7276"/>
    <cellStyle name="Comma [0] 2 12 4" xfId="7277"/>
    <cellStyle name="Comma [0] 2 12 4 2" xfId="7278"/>
    <cellStyle name="Comma [0] 2 12 4 3" xfId="7279"/>
    <cellStyle name="Comma [0] 2 12 4 4" xfId="7280"/>
    <cellStyle name="Comma [0] 2 12 4 5" xfId="7281"/>
    <cellStyle name="Comma [0] 2 12 5" xfId="7282"/>
    <cellStyle name="Comma [0] 2 12 5 2" xfId="7283"/>
    <cellStyle name="Comma [0] 2 12 5 3" xfId="7284"/>
    <cellStyle name="Comma [0] 2 12 5 4" xfId="7285"/>
    <cellStyle name="Comma [0] 2 12 5 5" xfId="7286"/>
    <cellStyle name="Comma [0] 2 12 5 6" xfId="7287"/>
    <cellStyle name="Comma [0] 2 12 6" xfId="7288"/>
    <cellStyle name="Comma [0] 2 12 6 2" xfId="7289"/>
    <cellStyle name="Comma [0] 2 12 7" xfId="7290"/>
    <cellStyle name="Comma [0] 2 12 7 2" xfId="7291"/>
    <cellStyle name="Comma [0] 2 12 8" xfId="7292"/>
    <cellStyle name="Comma [0] 2 12 9" xfId="7293"/>
    <cellStyle name="Comma [0] 2 13" xfId="7294"/>
    <cellStyle name="Comma [0] 2 13 10" xfId="7295"/>
    <cellStyle name="Comma [0] 2 13 11" xfId="7296"/>
    <cellStyle name="Comma [0] 2 13 2" xfId="7297"/>
    <cellStyle name="Comma [0] 2 13 2 2" xfId="7298"/>
    <cellStyle name="Comma [0] 2 13 2 3" xfId="7299"/>
    <cellStyle name="Comma [0] 2 13 2 4" xfId="7300"/>
    <cellStyle name="Comma [0] 2 13 2 5" xfId="7301"/>
    <cellStyle name="Comma [0] 2 13 2 6" xfId="7302"/>
    <cellStyle name="Comma [0] 2 13 2 7" xfId="7303"/>
    <cellStyle name="Comma [0] 2 13 2 8" xfId="7304"/>
    <cellStyle name="Comma [0] 2 13 3" xfId="7305"/>
    <cellStyle name="Comma [0] 2 13 3 2" xfId="7306"/>
    <cellStyle name="Comma [0] 2 13 3 3" xfId="7307"/>
    <cellStyle name="Comma [0] 2 13 3 4" xfId="7308"/>
    <cellStyle name="Comma [0] 2 13 3 5" xfId="7309"/>
    <cellStyle name="Comma [0] 2 13 3 6" xfId="7310"/>
    <cellStyle name="Comma [0] 2 13 4" xfId="7311"/>
    <cellStyle name="Comma [0] 2 13 4 2" xfId="7312"/>
    <cellStyle name="Comma [0] 2 13 4 3" xfId="7313"/>
    <cellStyle name="Comma [0] 2 13 4 4" xfId="7314"/>
    <cellStyle name="Comma [0] 2 13 4 5" xfId="7315"/>
    <cellStyle name="Comma [0] 2 13 4 6" xfId="7316"/>
    <cellStyle name="Comma [0] 2 13 5" xfId="7317"/>
    <cellStyle name="Comma [0] 2 13 5 2" xfId="7318"/>
    <cellStyle name="Comma [0] 2 13 5 3" xfId="7319"/>
    <cellStyle name="Comma [0] 2 13 5 4" xfId="7320"/>
    <cellStyle name="Comma [0] 2 13 5 5" xfId="7321"/>
    <cellStyle name="Comma [0] 2 13 5 6" xfId="7322"/>
    <cellStyle name="Comma [0] 2 13 6" xfId="7323"/>
    <cellStyle name="Comma [0] 2 13 7" xfId="7324"/>
    <cellStyle name="Comma [0] 2 13 8" xfId="7325"/>
    <cellStyle name="Comma [0] 2 13 9" xfId="7326"/>
    <cellStyle name="Comma [0] 2 14" xfId="7327"/>
    <cellStyle name="Comma [0] 2 14 10" xfId="7328"/>
    <cellStyle name="Comma [0] 2 14 11" xfId="7329"/>
    <cellStyle name="Comma [0] 2 14 12" xfId="7330"/>
    <cellStyle name="Comma [0] 2 14 2" xfId="7331"/>
    <cellStyle name="Comma [0] 2 14 2 2" xfId="7332"/>
    <cellStyle name="Comma [0] 2 14 2 3" xfId="7333"/>
    <cellStyle name="Comma [0] 2 14 2 4" xfId="7334"/>
    <cellStyle name="Comma [0] 2 14 2 5" xfId="7335"/>
    <cellStyle name="Comma [0] 2 14 2 6" xfId="7336"/>
    <cellStyle name="Comma [0] 2 14 3" xfId="7337"/>
    <cellStyle name="Comma [0] 2 14 3 2" xfId="7338"/>
    <cellStyle name="Comma [0] 2 14 3 3" xfId="7339"/>
    <cellStyle name="Comma [0] 2 14 3 4" xfId="7340"/>
    <cellStyle name="Comma [0] 2 14 3 5" xfId="7341"/>
    <cellStyle name="Comma [0] 2 14 3 6" xfId="7342"/>
    <cellStyle name="Comma [0] 2 14 4" xfId="7343"/>
    <cellStyle name="Comma [0] 2 14 4 2" xfId="7344"/>
    <cellStyle name="Comma [0] 2 14 4 3" xfId="7345"/>
    <cellStyle name="Comma [0] 2 14 4 4" xfId="7346"/>
    <cellStyle name="Comma [0] 2 14 4 5" xfId="7347"/>
    <cellStyle name="Comma [0] 2 14 5" xfId="7348"/>
    <cellStyle name="Comma [0] 2 14 6" xfId="7349"/>
    <cellStyle name="Comma [0] 2 14 6 2" xfId="7350"/>
    <cellStyle name="Comma [0] 2 14 7" xfId="7351"/>
    <cellStyle name="Comma [0] 2 14 7 2" xfId="7352"/>
    <cellStyle name="Comma [0] 2 14 8" xfId="7353"/>
    <cellStyle name="Comma [0] 2 14 8 2" xfId="7354"/>
    <cellStyle name="Comma [0] 2 14 9" xfId="7355"/>
    <cellStyle name="Comma [0] 2 15" xfId="7356"/>
    <cellStyle name="Comma [0] 2 15 10" xfId="7357"/>
    <cellStyle name="Comma [0] 2 15 11" xfId="7358"/>
    <cellStyle name="Comma [0] 2 15 12" xfId="7359"/>
    <cellStyle name="Comma [0] 2 15 2" xfId="7360"/>
    <cellStyle name="Comma [0] 2 15 2 2" xfId="7361"/>
    <cellStyle name="Comma [0] 2 15 2 3" xfId="7362"/>
    <cellStyle name="Comma [0] 2 15 2 4" xfId="7363"/>
    <cellStyle name="Comma [0] 2 15 2 5" xfId="7364"/>
    <cellStyle name="Comma [0] 2 15 2 6" xfId="7365"/>
    <cellStyle name="Comma [0] 2 15 3" xfId="7366"/>
    <cellStyle name="Comma [0] 2 15 3 2" xfId="7367"/>
    <cellStyle name="Comma [0] 2 15 3 3" xfId="7368"/>
    <cellStyle name="Comma [0] 2 15 3 4" xfId="7369"/>
    <cellStyle name="Comma [0] 2 15 3 5" xfId="7370"/>
    <cellStyle name="Comma [0] 2 15 4" xfId="7371"/>
    <cellStyle name="Comma [0] 2 15 4 2" xfId="7372"/>
    <cellStyle name="Comma [0] 2 15 4 3" xfId="7373"/>
    <cellStyle name="Comma [0] 2 15 4 4" xfId="7374"/>
    <cellStyle name="Comma [0] 2 15 4 5" xfId="7375"/>
    <cellStyle name="Comma [0] 2 15 5" xfId="7376"/>
    <cellStyle name="Comma [0] 2 15 5 2" xfId="7377"/>
    <cellStyle name="Comma [0] 2 15 6" xfId="7378"/>
    <cellStyle name="Comma [0] 2 15 6 2" xfId="7379"/>
    <cellStyle name="Comma [0] 2 15 7" xfId="7380"/>
    <cellStyle name="Comma [0] 2 15 7 2" xfId="7381"/>
    <cellStyle name="Comma [0] 2 15 8" xfId="7382"/>
    <cellStyle name="Comma [0] 2 15 8 2" xfId="7383"/>
    <cellStyle name="Comma [0] 2 15 9" xfId="7384"/>
    <cellStyle name="Comma [0] 2 16" xfId="7385"/>
    <cellStyle name="Comma [0] 2 16 10" xfId="7386"/>
    <cellStyle name="Comma [0] 2 16 11" xfId="7387"/>
    <cellStyle name="Comma [0] 2 16 12" xfId="7388"/>
    <cellStyle name="Comma [0] 2 16 2" xfId="7389"/>
    <cellStyle name="Comma [0] 2 16 3" xfId="7390"/>
    <cellStyle name="Comma [0] 2 16 4" xfId="7391"/>
    <cellStyle name="Comma [0] 2 16 5" xfId="7392"/>
    <cellStyle name="Comma [0] 2 16 5 2" xfId="7393"/>
    <cellStyle name="Comma [0] 2 16 6" xfId="7394"/>
    <cellStyle name="Comma [0] 2 16 6 2" xfId="7395"/>
    <cellStyle name="Comma [0] 2 16 7" xfId="7396"/>
    <cellStyle name="Comma [0] 2 16 7 2" xfId="7397"/>
    <cellStyle name="Comma [0] 2 16 8" xfId="7398"/>
    <cellStyle name="Comma [0] 2 16 8 2" xfId="7399"/>
    <cellStyle name="Comma [0] 2 16 9" xfId="7400"/>
    <cellStyle name="Comma [0] 2 17" xfId="7401"/>
    <cellStyle name="Comma [0] 2 17 10" xfId="7402"/>
    <cellStyle name="Comma [0] 2 17 11" xfId="7403"/>
    <cellStyle name="Comma [0] 2 17 12" xfId="7404"/>
    <cellStyle name="Comma [0] 2 17 2" xfId="7405"/>
    <cellStyle name="Comma [0] 2 17 2 2" xfId="7406"/>
    <cellStyle name="Comma [0] 2 17 3" xfId="7407"/>
    <cellStyle name="Comma [0] 2 17 3 2" xfId="7408"/>
    <cellStyle name="Comma [0] 2 17 4" xfId="7409"/>
    <cellStyle name="Comma [0] 2 17 4 2" xfId="7410"/>
    <cellStyle name="Comma [0] 2 17 5" xfId="7411"/>
    <cellStyle name="Comma [0] 2 17 5 2" xfId="7412"/>
    <cellStyle name="Comma [0] 2 17 6" xfId="7413"/>
    <cellStyle name="Comma [0] 2 17 6 2" xfId="7414"/>
    <cellStyle name="Comma [0] 2 17 7" xfId="7415"/>
    <cellStyle name="Comma [0] 2 17 7 2" xfId="7416"/>
    <cellStyle name="Comma [0] 2 17 8" xfId="7417"/>
    <cellStyle name="Comma [0] 2 17 8 2" xfId="7418"/>
    <cellStyle name="Comma [0] 2 17 9" xfId="7419"/>
    <cellStyle name="Comma [0] 2 18" xfId="7420"/>
    <cellStyle name="Comma [0] 2 18 10" xfId="7421"/>
    <cellStyle name="Comma [0] 2 18 11" xfId="7422"/>
    <cellStyle name="Comma [0] 2 18 12" xfId="7423"/>
    <cellStyle name="Comma [0] 2 18 2" xfId="7424"/>
    <cellStyle name="Comma [0] 2 18 3" xfId="7425"/>
    <cellStyle name="Comma [0] 2 18 4" xfId="7426"/>
    <cellStyle name="Comma [0] 2 18 4 2" xfId="7427"/>
    <cellStyle name="Comma [0] 2 18 5" xfId="7428"/>
    <cellStyle name="Comma [0] 2 18 5 2" xfId="7429"/>
    <cellStyle name="Comma [0] 2 18 6" xfId="7430"/>
    <cellStyle name="Comma [0] 2 18 6 2" xfId="7431"/>
    <cellStyle name="Comma [0] 2 18 7" xfId="7432"/>
    <cellStyle name="Comma [0] 2 18 8" xfId="7433"/>
    <cellStyle name="Comma [0] 2 18 8 2" xfId="7434"/>
    <cellStyle name="Comma [0] 2 18 9" xfId="7435"/>
    <cellStyle name="Comma [0] 2 19" xfId="7436"/>
    <cellStyle name="Comma [0] 2 19 10" xfId="7437"/>
    <cellStyle name="Comma [0] 2 19 11" xfId="7438"/>
    <cellStyle name="Comma [0] 2 19 2" xfId="7439"/>
    <cellStyle name="Comma [0] 2 19 3" xfId="7440"/>
    <cellStyle name="Comma [0] 2 19 4" xfId="7441"/>
    <cellStyle name="Comma [0] 2 19 4 2" xfId="7442"/>
    <cellStyle name="Comma [0] 2 19 5" xfId="7443"/>
    <cellStyle name="Comma [0] 2 19 5 2" xfId="7444"/>
    <cellStyle name="Comma [0] 2 19 6" xfId="7445"/>
    <cellStyle name="Comma [0] 2 19 6 2" xfId="7446"/>
    <cellStyle name="Comma [0] 2 19 7" xfId="7447"/>
    <cellStyle name="Comma [0] 2 19 8" xfId="7448"/>
    <cellStyle name="Comma [0] 2 19 9" xfId="7449"/>
    <cellStyle name="Comma [0] 2 2" xfId="7450"/>
    <cellStyle name="Comma [0] 2 2 10" xfId="7451"/>
    <cellStyle name="Comma [0] 2 2 10 2" xfId="7452"/>
    <cellStyle name="Comma [0] 2 2 10 2 2" xfId="7453"/>
    <cellStyle name="Comma [0] 2 2 10 2 3" xfId="7454"/>
    <cellStyle name="Comma [0] 2 2 10 2 4" xfId="7455"/>
    <cellStyle name="Comma [0] 2 2 10 3" xfId="7456"/>
    <cellStyle name="Comma [0] 2 2 10 4" xfId="7457"/>
    <cellStyle name="Comma [0] 2 2 10 5" xfId="7458"/>
    <cellStyle name="Comma [0] 2 2 10 6" xfId="7459"/>
    <cellStyle name="Comma [0] 2 2 10 7" xfId="7460"/>
    <cellStyle name="Comma [0] 2 2 10 8" xfId="7461"/>
    <cellStyle name="Comma [0] 2 2 10 9" xfId="7462"/>
    <cellStyle name="Comma [0] 2 2 11" xfId="7463"/>
    <cellStyle name="Comma [0] 2 2 11 2" xfId="7464"/>
    <cellStyle name="Comma [0] 2 2 11 3" xfId="7465"/>
    <cellStyle name="Comma [0] 2 2 11 4" xfId="7466"/>
    <cellStyle name="Comma [0] 2 2 11 5" xfId="7467"/>
    <cellStyle name="Comma [0] 2 2 11 6" xfId="7468"/>
    <cellStyle name="Comma [0] 2 2 11 7" xfId="7469"/>
    <cellStyle name="Comma [0] 2 2 11 8" xfId="7470"/>
    <cellStyle name="Comma [0] 2 2 12" xfId="7471"/>
    <cellStyle name="Comma [0] 2 2 12 2" xfId="7472"/>
    <cellStyle name="Comma [0] 2 2 12 3" xfId="7473"/>
    <cellStyle name="Comma [0] 2 2 12 4" xfId="7474"/>
    <cellStyle name="Comma [0] 2 2 12 5" xfId="7475"/>
    <cellStyle name="Comma [0] 2 2 12 6" xfId="7476"/>
    <cellStyle name="Comma [0] 2 2 12 7" xfId="7477"/>
    <cellStyle name="Comma [0] 2 2 12 8" xfId="7478"/>
    <cellStyle name="Comma [0] 2 2 12 9" xfId="7479"/>
    <cellStyle name="Comma [0] 2 2 13" xfId="7480"/>
    <cellStyle name="Comma [0] 2 2 13 2" xfId="7481"/>
    <cellStyle name="Comma [0] 2 2 13 3" xfId="7482"/>
    <cellStyle name="Comma [0] 2 2 13 4" xfId="7483"/>
    <cellStyle name="Comma [0] 2 2 13 5" xfId="7484"/>
    <cellStyle name="Comma [0] 2 2 13 6" xfId="7485"/>
    <cellStyle name="Comma [0] 2 2 13 7" xfId="7486"/>
    <cellStyle name="Comma [0] 2 2 13 8" xfId="7487"/>
    <cellStyle name="Comma [0] 2 2 14" xfId="7488"/>
    <cellStyle name="Comma [0] 2 2 14 2" xfId="7489"/>
    <cellStyle name="Comma [0] 2 2 14 3" xfId="7490"/>
    <cellStyle name="Comma [0] 2 2 14 4" xfId="7491"/>
    <cellStyle name="Comma [0] 2 2 14 5" xfId="7492"/>
    <cellStyle name="Comma [0] 2 2 15" xfId="7493"/>
    <cellStyle name="Comma [0] 2 2 15 2" xfId="7494"/>
    <cellStyle name="Comma [0] 2 2 15 3" xfId="7495"/>
    <cellStyle name="Comma [0] 2 2 15 4" xfId="7496"/>
    <cellStyle name="Comma [0] 2 2 15 5" xfId="7497"/>
    <cellStyle name="Comma [0] 2 2 16" xfId="7498"/>
    <cellStyle name="Comma [0] 2 2 17" xfId="7499"/>
    <cellStyle name="Comma [0] 2 2 18" xfId="7500"/>
    <cellStyle name="Comma [0] 2 2 19" xfId="7501"/>
    <cellStyle name="Comma [0] 2 2 2" xfId="7502"/>
    <cellStyle name="Comma [0] 2 2 2 10" xfId="7503"/>
    <cellStyle name="Comma [0] 2 2 2 11" xfId="7504"/>
    <cellStyle name="Comma [0] 2 2 2 12" xfId="7505"/>
    <cellStyle name="Comma [0] 2 2 2 13" xfId="7506"/>
    <cellStyle name="Comma [0] 2 2 2 14" xfId="7507"/>
    <cellStyle name="Comma [0] 2 2 2 15" xfId="7508"/>
    <cellStyle name="Comma [0] 2 2 2 16" xfId="7509"/>
    <cellStyle name="Comma [0] 2 2 2 17" xfId="7510"/>
    <cellStyle name="Comma [0] 2 2 2 18" xfId="7511"/>
    <cellStyle name="Comma [0] 2 2 2 2" xfId="7512"/>
    <cellStyle name="Comma [0] 2 2 2 2 10" xfId="7513"/>
    <cellStyle name="Comma [0] 2 2 2 2 2" xfId="7514"/>
    <cellStyle name="Comma [0] 2 2 2 2 2 2" xfId="7515"/>
    <cellStyle name="Comma [0] 2 2 2 2 2 2 2" xfId="7516"/>
    <cellStyle name="Comma [0] 2 2 2 2 2 2 2 2" xfId="7517"/>
    <cellStyle name="Comma [0] 2 2 2 2 2 2 2 3" xfId="7518"/>
    <cellStyle name="Comma [0] 2 2 2 2 2 2 2 4" xfId="7519"/>
    <cellStyle name="Comma [0] 2 2 2 2 2 2 3" xfId="7520"/>
    <cellStyle name="Comma [0] 2 2 2 2 2 2 4" xfId="7521"/>
    <cellStyle name="Comma [0] 2 2 2 2 2 2 5" xfId="7522"/>
    <cellStyle name="Comma [0] 2 2 2 2 2 3" xfId="7523"/>
    <cellStyle name="Comma [0] 2 2 2 2 2 3 2" xfId="7524"/>
    <cellStyle name="Comma [0] 2 2 2 2 2 3 3" xfId="7525"/>
    <cellStyle name="Comma [0] 2 2 2 2 2 3 4" xfId="7526"/>
    <cellStyle name="Comma [0] 2 2 2 2 2 4" xfId="7527"/>
    <cellStyle name="Comma [0] 2 2 2 2 2 5" xfId="7528"/>
    <cellStyle name="Comma [0] 2 2 2 2 2 6" xfId="7529"/>
    <cellStyle name="Comma [0] 2 2 2 2 3" xfId="7530"/>
    <cellStyle name="Comma [0] 2 2 2 2 3 2" xfId="7531"/>
    <cellStyle name="Comma [0] 2 2 2 2 3 2 2" xfId="7532"/>
    <cellStyle name="Comma [0] 2 2 2 2 3 2 2 2" xfId="7533"/>
    <cellStyle name="Comma [0] 2 2 2 2 3 2 2 3" xfId="7534"/>
    <cellStyle name="Comma [0] 2 2 2 2 3 2 2 4" xfId="7535"/>
    <cellStyle name="Comma [0] 2 2 2 2 3 2 3" xfId="7536"/>
    <cellStyle name="Comma [0] 2 2 2 2 3 2 4" xfId="7537"/>
    <cellStyle name="Comma [0] 2 2 2 2 3 2 5" xfId="7538"/>
    <cellStyle name="Comma [0] 2 2 2 2 3 3" xfId="7539"/>
    <cellStyle name="Comma [0] 2 2 2 2 3 3 2" xfId="7540"/>
    <cellStyle name="Comma [0] 2 2 2 2 3 3 3" xfId="7541"/>
    <cellStyle name="Comma [0] 2 2 2 2 3 3 4" xfId="7542"/>
    <cellStyle name="Comma [0] 2 2 2 2 3 4" xfId="7543"/>
    <cellStyle name="Comma [0] 2 2 2 2 3 5" xfId="7544"/>
    <cellStyle name="Comma [0] 2 2 2 2 3 6" xfId="7545"/>
    <cellStyle name="Comma [0] 2 2 2 2 4" xfId="7546"/>
    <cellStyle name="Comma [0] 2 2 2 2 4 2" xfId="7547"/>
    <cellStyle name="Comma [0] 2 2 2 2 4 2 2" xfId="7548"/>
    <cellStyle name="Comma [0] 2 2 2 2 4 2 3" xfId="7549"/>
    <cellStyle name="Comma [0] 2 2 2 2 4 2 4" xfId="7550"/>
    <cellStyle name="Comma [0] 2 2 2 2 4 3" xfId="7551"/>
    <cellStyle name="Comma [0] 2 2 2 2 4 4" xfId="7552"/>
    <cellStyle name="Comma [0] 2 2 2 2 4 5" xfId="7553"/>
    <cellStyle name="Comma [0] 2 2 2 2 5" xfId="7554"/>
    <cellStyle name="Comma [0] 2 2 2 2 5 2" xfId="7555"/>
    <cellStyle name="Comma [0] 2 2 2 2 5 2 2" xfId="7556"/>
    <cellStyle name="Comma [0] 2 2 2 2 5 2 3" xfId="7557"/>
    <cellStyle name="Comma [0] 2 2 2 2 5 2 4" xfId="7558"/>
    <cellStyle name="Comma [0] 2 2 2 2 5 3" xfId="7559"/>
    <cellStyle name="Comma [0] 2 2 2 2 5 4" xfId="7560"/>
    <cellStyle name="Comma [0] 2 2 2 2 5 5" xfId="7561"/>
    <cellStyle name="Comma [0] 2 2 2 2 6" xfId="7562"/>
    <cellStyle name="Comma [0] 2 2 2 2 6 2" xfId="7563"/>
    <cellStyle name="Comma [0] 2 2 2 2 6 3" xfId="7564"/>
    <cellStyle name="Comma [0] 2 2 2 2 6 4" xfId="7565"/>
    <cellStyle name="Comma [0] 2 2 2 2 7" xfId="7566"/>
    <cellStyle name="Comma [0] 2 2 2 2 7 2" xfId="7567"/>
    <cellStyle name="Comma [0] 2 2 2 2 7 3" xfId="7568"/>
    <cellStyle name="Comma [0] 2 2 2 2 7 4" xfId="7569"/>
    <cellStyle name="Comma [0] 2 2 2 2 8" xfId="7570"/>
    <cellStyle name="Comma [0] 2 2 2 2 9" xfId="7571"/>
    <cellStyle name="Comma [0] 2 2 2 3" xfId="7572"/>
    <cellStyle name="Comma [0] 2 2 2 4" xfId="7573"/>
    <cellStyle name="Comma [0] 2 2 2 4 2" xfId="7574"/>
    <cellStyle name="Comma [0] 2 2 2 4 2 2" xfId="7575"/>
    <cellStyle name="Comma [0] 2 2 2 4 2 2 2" xfId="7576"/>
    <cellStyle name="Comma [0] 2 2 2 4 2 2 3" xfId="7577"/>
    <cellStyle name="Comma [0] 2 2 2 4 2 2 4" xfId="7578"/>
    <cellStyle name="Comma [0] 2 2 2 4 2 3" xfId="7579"/>
    <cellStyle name="Comma [0] 2 2 2 4 2 4" xfId="7580"/>
    <cellStyle name="Comma [0] 2 2 2 4 2 5" xfId="7581"/>
    <cellStyle name="Comma [0] 2 2 2 4 3" xfId="7582"/>
    <cellStyle name="Comma [0] 2 2 2 4 3 2" xfId="7583"/>
    <cellStyle name="Comma [0] 2 2 2 4 3 3" xfId="7584"/>
    <cellStyle name="Comma [0] 2 2 2 4 3 4" xfId="7585"/>
    <cellStyle name="Comma [0] 2 2 2 4 4" xfId="7586"/>
    <cellStyle name="Comma [0] 2 2 2 4 5" xfId="7587"/>
    <cellStyle name="Comma [0] 2 2 2 4 6" xfId="7588"/>
    <cellStyle name="Comma [0] 2 2 2 5" xfId="7589"/>
    <cellStyle name="Comma [0] 2 2 2 5 2" xfId="7590"/>
    <cellStyle name="Comma [0] 2 2 2 5 2 2" xfId="7591"/>
    <cellStyle name="Comma [0] 2 2 2 5 2 2 2" xfId="7592"/>
    <cellStyle name="Comma [0] 2 2 2 5 2 2 3" xfId="7593"/>
    <cellStyle name="Comma [0] 2 2 2 5 2 2 4" xfId="7594"/>
    <cellStyle name="Comma [0] 2 2 2 5 2 3" xfId="7595"/>
    <cellStyle name="Comma [0] 2 2 2 5 2 4" xfId="7596"/>
    <cellStyle name="Comma [0] 2 2 2 5 2 5" xfId="7597"/>
    <cellStyle name="Comma [0] 2 2 2 5 3" xfId="7598"/>
    <cellStyle name="Comma [0] 2 2 2 5 3 2" xfId="7599"/>
    <cellStyle name="Comma [0] 2 2 2 5 3 3" xfId="7600"/>
    <cellStyle name="Comma [0] 2 2 2 5 3 4" xfId="7601"/>
    <cellStyle name="Comma [0] 2 2 2 5 4" xfId="7602"/>
    <cellStyle name="Comma [0] 2 2 2 5 5" xfId="7603"/>
    <cellStyle name="Comma [0] 2 2 2 5 6" xfId="7604"/>
    <cellStyle name="Comma [0] 2 2 2 6" xfId="7605"/>
    <cellStyle name="Comma [0] 2 2 2 6 2" xfId="7606"/>
    <cellStyle name="Comma [0] 2 2 2 6 2 2" xfId="7607"/>
    <cellStyle name="Comma [0] 2 2 2 6 2 3" xfId="7608"/>
    <cellStyle name="Comma [0] 2 2 2 6 2 4" xfId="7609"/>
    <cellStyle name="Comma [0] 2 2 2 6 3" xfId="7610"/>
    <cellStyle name="Comma [0] 2 2 2 6 4" xfId="7611"/>
    <cellStyle name="Comma [0] 2 2 2 6 5" xfId="7612"/>
    <cellStyle name="Comma [0] 2 2 2 7" xfId="7613"/>
    <cellStyle name="Comma [0] 2 2 2 7 2" xfId="7614"/>
    <cellStyle name="Comma [0] 2 2 2 7 2 2" xfId="7615"/>
    <cellStyle name="Comma [0] 2 2 2 7 2 3" xfId="7616"/>
    <cellStyle name="Comma [0] 2 2 2 7 2 4" xfId="7617"/>
    <cellStyle name="Comma [0] 2 2 2 7 3" xfId="7618"/>
    <cellStyle name="Comma [0] 2 2 2 7 4" xfId="7619"/>
    <cellStyle name="Comma [0] 2 2 2 7 5" xfId="7620"/>
    <cellStyle name="Comma [0] 2 2 2 8" xfId="7621"/>
    <cellStyle name="Comma [0] 2 2 2 8 2" xfId="7622"/>
    <cellStyle name="Comma [0] 2 2 2 8 3" xfId="7623"/>
    <cellStyle name="Comma [0] 2 2 2 8 4" xfId="7624"/>
    <cellStyle name="Comma [0] 2 2 2 9" xfId="7625"/>
    <cellStyle name="Comma [0] 2 2 2 9 2" xfId="7626"/>
    <cellStyle name="Comma [0] 2 2 2 9 3" xfId="7627"/>
    <cellStyle name="Comma [0] 2 2 2 9 4" xfId="7628"/>
    <cellStyle name="Comma [0] 2 2 20" xfId="7629"/>
    <cellStyle name="Comma [0] 2 2 21" xfId="7630"/>
    <cellStyle name="Comma [0] 2 2 22" xfId="7631"/>
    <cellStyle name="Comma [0] 2 2 23" xfId="7632"/>
    <cellStyle name="Comma [0] 2 2 24" xfId="7633"/>
    <cellStyle name="Comma [0] 2 2 25" xfId="7634"/>
    <cellStyle name="Comma [0] 2 2 3" xfId="7635"/>
    <cellStyle name="Comma [0] 2 2 3 10" xfId="7636"/>
    <cellStyle name="Comma [0] 2 2 3 11" xfId="7637"/>
    <cellStyle name="Comma [0] 2 2 3 12" xfId="7638"/>
    <cellStyle name="Comma [0] 2 2 3 13" xfId="7639"/>
    <cellStyle name="Comma [0] 2 2 3 2" xfId="7640"/>
    <cellStyle name="Comma [0] 2 2 3 2 2" xfId="7641"/>
    <cellStyle name="Comma [0] 2 2 3 3" xfId="7642"/>
    <cellStyle name="Comma [0] 2 2 3 3 2" xfId="7643"/>
    <cellStyle name="Comma [0] 2 2 3 3 2 2" xfId="7644"/>
    <cellStyle name="Comma [0] 2 2 3 3 2 2 2" xfId="7645"/>
    <cellStyle name="Comma [0] 2 2 3 3 2 2 3" xfId="7646"/>
    <cellStyle name="Comma [0] 2 2 3 3 2 2 4" xfId="7647"/>
    <cellStyle name="Comma [0] 2 2 3 3 2 3" xfId="7648"/>
    <cellStyle name="Comma [0] 2 2 3 3 2 4" xfId="7649"/>
    <cellStyle name="Comma [0] 2 2 3 3 2 5" xfId="7650"/>
    <cellStyle name="Comma [0] 2 2 3 3 3" xfId="7651"/>
    <cellStyle name="Comma [0] 2 2 3 3 3 2" xfId="7652"/>
    <cellStyle name="Comma [0] 2 2 3 3 3 3" xfId="7653"/>
    <cellStyle name="Comma [0] 2 2 3 3 3 4" xfId="7654"/>
    <cellStyle name="Comma [0] 2 2 3 3 4" xfId="7655"/>
    <cellStyle name="Comma [0] 2 2 3 3 5" xfId="7656"/>
    <cellStyle name="Comma [0] 2 2 3 3 6" xfId="7657"/>
    <cellStyle name="Comma [0] 2 2 3 4" xfId="7658"/>
    <cellStyle name="Comma [0] 2 2 3 4 2" xfId="7659"/>
    <cellStyle name="Comma [0] 2 2 3 4 2 2" xfId="7660"/>
    <cellStyle name="Comma [0] 2 2 3 4 2 2 2" xfId="7661"/>
    <cellStyle name="Comma [0] 2 2 3 4 2 2 3" xfId="7662"/>
    <cellStyle name="Comma [0] 2 2 3 4 2 2 4" xfId="7663"/>
    <cellStyle name="Comma [0] 2 2 3 4 2 3" xfId="7664"/>
    <cellStyle name="Comma [0] 2 2 3 4 2 4" xfId="7665"/>
    <cellStyle name="Comma [0] 2 2 3 4 2 5" xfId="7666"/>
    <cellStyle name="Comma [0] 2 2 3 4 3" xfId="7667"/>
    <cellStyle name="Comma [0] 2 2 3 4 3 2" xfId="7668"/>
    <cellStyle name="Comma [0] 2 2 3 4 3 3" xfId="7669"/>
    <cellStyle name="Comma [0] 2 2 3 4 3 4" xfId="7670"/>
    <cellStyle name="Comma [0] 2 2 3 4 4" xfId="7671"/>
    <cellStyle name="Comma [0] 2 2 3 4 5" xfId="7672"/>
    <cellStyle name="Comma [0] 2 2 3 4 6" xfId="7673"/>
    <cellStyle name="Comma [0] 2 2 3 5" xfId="7674"/>
    <cellStyle name="Comma [0] 2 2 3 5 2" xfId="7675"/>
    <cellStyle name="Comma [0] 2 2 3 5 2 2" xfId="7676"/>
    <cellStyle name="Comma [0] 2 2 3 5 2 3" xfId="7677"/>
    <cellStyle name="Comma [0] 2 2 3 5 2 4" xfId="7678"/>
    <cellStyle name="Comma [0] 2 2 3 5 3" xfId="7679"/>
    <cellStyle name="Comma [0] 2 2 3 5 4" xfId="7680"/>
    <cellStyle name="Comma [0] 2 2 3 5 5" xfId="7681"/>
    <cellStyle name="Comma [0] 2 2 3 6" xfId="7682"/>
    <cellStyle name="Comma [0] 2 2 3 6 2" xfId="7683"/>
    <cellStyle name="Comma [0] 2 2 3 6 2 2" xfId="7684"/>
    <cellStyle name="Comma [0] 2 2 3 6 2 3" xfId="7685"/>
    <cellStyle name="Comma [0] 2 2 3 6 2 4" xfId="7686"/>
    <cellStyle name="Comma [0] 2 2 3 6 3" xfId="7687"/>
    <cellStyle name="Comma [0] 2 2 3 6 4" xfId="7688"/>
    <cellStyle name="Comma [0] 2 2 3 6 5" xfId="7689"/>
    <cellStyle name="Comma [0] 2 2 3 7" xfId="7690"/>
    <cellStyle name="Comma [0] 2 2 3 7 2" xfId="7691"/>
    <cellStyle name="Comma [0] 2 2 3 7 3" xfId="7692"/>
    <cellStyle name="Comma [0] 2 2 3 7 4" xfId="7693"/>
    <cellStyle name="Comma [0] 2 2 3 8" xfId="7694"/>
    <cellStyle name="Comma [0] 2 2 3 8 2" xfId="7695"/>
    <cellStyle name="Comma [0] 2 2 3 8 3" xfId="7696"/>
    <cellStyle name="Comma [0] 2 2 3 8 4" xfId="7697"/>
    <cellStyle name="Comma [0] 2 2 3 9" xfId="7698"/>
    <cellStyle name="Comma [0] 2 2 4" xfId="7699"/>
    <cellStyle name="Comma [0] 2 2 4 10" xfId="7700"/>
    <cellStyle name="Comma [0] 2 2 4 2" xfId="7701"/>
    <cellStyle name="Comma [0] 2 2 4 2 2" xfId="7702"/>
    <cellStyle name="Comma [0] 2 2 4 2 2 2" xfId="7703"/>
    <cellStyle name="Comma [0] 2 2 4 2 2 2 2" xfId="7704"/>
    <cellStyle name="Comma [0] 2 2 4 2 2 2 3" xfId="7705"/>
    <cellStyle name="Comma [0] 2 2 4 2 2 2 4" xfId="7706"/>
    <cellStyle name="Comma [0] 2 2 4 2 2 3" xfId="7707"/>
    <cellStyle name="Comma [0] 2 2 4 2 2 4" xfId="7708"/>
    <cellStyle name="Comma [0] 2 2 4 2 2 5" xfId="7709"/>
    <cellStyle name="Comma [0] 2 2 4 2 3" xfId="7710"/>
    <cellStyle name="Comma [0] 2 2 4 2 3 2" xfId="7711"/>
    <cellStyle name="Comma [0] 2 2 4 2 3 3" xfId="7712"/>
    <cellStyle name="Comma [0] 2 2 4 2 3 4" xfId="7713"/>
    <cellStyle name="Comma [0] 2 2 4 2 4" xfId="7714"/>
    <cellStyle name="Comma [0] 2 2 4 2 5" xfId="7715"/>
    <cellStyle name="Comma [0] 2 2 4 2 6" xfId="7716"/>
    <cellStyle name="Comma [0] 2 2 4 3" xfId="7717"/>
    <cellStyle name="Comma [0] 2 2 4 3 2" xfId="7718"/>
    <cellStyle name="Comma [0] 2 2 4 3 2 2" xfId="7719"/>
    <cellStyle name="Comma [0] 2 2 4 3 2 2 2" xfId="7720"/>
    <cellStyle name="Comma [0] 2 2 4 3 2 2 3" xfId="7721"/>
    <cellStyle name="Comma [0] 2 2 4 3 2 2 4" xfId="7722"/>
    <cellStyle name="Comma [0] 2 2 4 3 2 3" xfId="7723"/>
    <cellStyle name="Comma [0] 2 2 4 3 2 4" xfId="7724"/>
    <cellStyle name="Comma [0] 2 2 4 3 2 5" xfId="7725"/>
    <cellStyle name="Comma [0] 2 2 4 3 3" xfId="7726"/>
    <cellStyle name="Comma [0] 2 2 4 3 3 2" xfId="7727"/>
    <cellStyle name="Comma [0] 2 2 4 3 3 3" xfId="7728"/>
    <cellStyle name="Comma [0] 2 2 4 3 3 4" xfId="7729"/>
    <cellStyle name="Comma [0] 2 2 4 3 4" xfId="7730"/>
    <cellStyle name="Comma [0] 2 2 4 3 5" xfId="7731"/>
    <cellStyle name="Comma [0] 2 2 4 3 6" xfId="7732"/>
    <cellStyle name="Comma [0] 2 2 4 4" xfId="7733"/>
    <cellStyle name="Comma [0] 2 2 4 4 2" xfId="7734"/>
    <cellStyle name="Comma [0] 2 2 4 4 2 2" xfId="7735"/>
    <cellStyle name="Comma [0] 2 2 4 4 2 3" xfId="7736"/>
    <cellStyle name="Comma [0] 2 2 4 4 2 4" xfId="7737"/>
    <cellStyle name="Comma [0] 2 2 4 4 3" xfId="7738"/>
    <cellStyle name="Comma [0] 2 2 4 4 4" xfId="7739"/>
    <cellStyle name="Comma [0] 2 2 4 4 5" xfId="7740"/>
    <cellStyle name="Comma [0] 2 2 4 5" xfId="7741"/>
    <cellStyle name="Comma [0] 2 2 4 5 2" xfId="7742"/>
    <cellStyle name="Comma [0] 2 2 4 5 2 2" xfId="7743"/>
    <cellStyle name="Comma [0] 2 2 4 5 2 3" xfId="7744"/>
    <cellStyle name="Comma [0] 2 2 4 5 2 4" xfId="7745"/>
    <cellStyle name="Comma [0] 2 2 4 5 3" xfId="7746"/>
    <cellStyle name="Comma [0] 2 2 4 5 4" xfId="7747"/>
    <cellStyle name="Comma [0] 2 2 4 5 5" xfId="7748"/>
    <cellStyle name="Comma [0] 2 2 4 6" xfId="7749"/>
    <cellStyle name="Comma [0] 2 2 4 6 2" xfId="7750"/>
    <cellStyle name="Comma [0] 2 2 4 6 3" xfId="7751"/>
    <cellStyle name="Comma [0] 2 2 4 6 4" xfId="7752"/>
    <cellStyle name="Comma [0] 2 2 4 7" xfId="7753"/>
    <cellStyle name="Comma [0] 2 2 4 7 2" xfId="7754"/>
    <cellStyle name="Comma [0] 2 2 4 7 3" xfId="7755"/>
    <cellStyle name="Comma [0] 2 2 4 7 4" xfId="7756"/>
    <cellStyle name="Comma [0] 2 2 4 8" xfId="7757"/>
    <cellStyle name="Comma [0] 2 2 4 9" xfId="7758"/>
    <cellStyle name="Comma [0] 2 2 5" xfId="7759"/>
    <cellStyle name="Comma [0] 2 2 5 10" xfId="7760"/>
    <cellStyle name="Comma [0] 2 2 5 2" xfId="7761"/>
    <cellStyle name="Comma [0] 2 2 5 2 2" xfId="7762"/>
    <cellStyle name="Comma [0] 2 2 5 2 2 2" xfId="7763"/>
    <cellStyle name="Comma [0] 2 2 5 2 2 2 2" xfId="7764"/>
    <cellStyle name="Comma [0] 2 2 5 2 2 2 3" xfId="7765"/>
    <cellStyle name="Comma [0] 2 2 5 2 2 2 4" xfId="7766"/>
    <cellStyle name="Comma [0] 2 2 5 2 2 3" xfId="7767"/>
    <cellStyle name="Comma [0] 2 2 5 2 2 4" xfId="7768"/>
    <cellStyle name="Comma [0] 2 2 5 2 2 5" xfId="7769"/>
    <cellStyle name="Comma [0] 2 2 5 2 3" xfId="7770"/>
    <cellStyle name="Comma [0] 2 2 5 2 3 2" xfId="7771"/>
    <cellStyle name="Comma [0] 2 2 5 2 3 3" xfId="7772"/>
    <cellStyle name="Comma [0] 2 2 5 2 3 4" xfId="7773"/>
    <cellStyle name="Comma [0] 2 2 5 2 4" xfId="7774"/>
    <cellStyle name="Comma [0] 2 2 5 2 5" xfId="7775"/>
    <cellStyle name="Comma [0] 2 2 5 2 6" xfId="7776"/>
    <cellStyle name="Comma [0] 2 2 5 3" xfId="7777"/>
    <cellStyle name="Comma [0] 2 2 5 3 2" xfId="7778"/>
    <cellStyle name="Comma [0] 2 2 5 3 2 2" xfId="7779"/>
    <cellStyle name="Comma [0] 2 2 5 3 2 2 2" xfId="7780"/>
    <cellStyle name="Comma [0] 2 2 5 3 2 2 3" xfId="7781"/>
    <cellStyle name="Comma [0] 2 2 5 3 2 2 4" xfId="7782"/>
    <cellStyle name="Comma [0] 2 2 5 3 2 3" xfId="7783"/>
    <cellStyle name="Comma [0] 2 2 5 3 2 4" xfId="7784"/>
    <cellStyle name="Comma [0] 2 2 5 3 2 5" xfId="7785"/>
    <cellStyle name="Comma [0] 2 2 5 3 3" xfId="7786"/>
    <cellStyle name="Comma [0] 2 2 5 3 3 2" xfId="7787"/>
    <cellStyle name="Comma [0] 2 2 5 3 3 3" xfId="7788"/>
    <cellStyle name="Comma [0] 2 2 5 3 3 3 2" xfId="7789"/>
    <cellStyle name="Comma [0] 2 2 5 3 3 4" xfId="7790"/>
    <cellStyle name="Comma [0] 2 2 5 3 4" xfId="7791"/>
    <cellStyle name="Comma [0] 2 2 5 3 5" xfId="7792"/>
    <cellStyle name="Comma [0] 2 2 5 3 6" xfId="7793"/>
    <cellStyle name="Comma [0] 2 2 5 4" xfId="7794"/>
    <cellStyle name="Comma [0] 2 2 5 4 2" xfId="7795"/>
    <cellStyle name="Comma [0] 2 2 5 4 2 2" xfId="7796"/>
    <cellStyle name="Comma [0] 2 2 5 4 2 3" xfId="7797"/>
    <cellStyle name="Comma [0] 2 2 5 4 2 4" xfId="7798"/>
    <cellStyle name="Comma [0] 2 2 5 4 3" xfId="7799"/>
    <cellStyle name="Comma [0] 2 2 5 4 4" xfId="7800"/>
    <cellStyle name="Comma [0] 2 2 5 4 5" xfId="7801"/>
    <cellStyle name="Comma [0] 2 2 5 5" xfId="7802"/>
    <cellStyle name="Comma [0] 2 2 5 5 2" xfId="7803"/>
    <cellStyle name="Comma [0] 2 2 5 5 2 2" xfId="7804"/>
    <cellStyle name="Comma [0] 2 2 5 5 2 3" xfId="7805"/>
    <cellStyle name="Comma [0] 2 2 5 5 2 4" xfId="7806"/>
    <cellStyle name="Comma [0] 2 2 5 5 3" xfId="7807"/>
    <cellStyle name="Comma [0] 2 2 5 5 4" xfId="7808"/>
    <cellStyle name="Comma [0] 2 2 5 5 5" xfId="7809"/>
    <cellStyle name="Comma [0] 2 2 5 6" xfId="7810"/>
    <cellStyle name="Comma [0] 2 2 5 6 2" xfId="7811"/>
    <cellStyle name="Comma [0] 2 2 5 6 3" xfId="7812"/>
    <cellStyle name="Comma [0] 2 2 5 6 4" xfId="7813"/>
    <cellStyle name="Comma [0] 2 2 5 7" xfId="7814"/>
    <cellStyle name="Comma [0] 2 2 5 7 2" xfId="7815"/>
    <cellStyle name="Comma [0] 2 2 5 7 3" xfId="7816"/>
    <cellStyle name="Comma [0] 2 2 5 7 4" xfId="7817"/>
    <cellStyle name="Comma [0] 2 2 5 8" xfId="7818"/>
    <cellStyle name="Comma [0] 2 2 5 9" xfId="7819"/>
    <cellStyle name="Comma [0] 2 2 6" xfId="7820"/>
    <cellStyle name="Comma [0] 2 2 6 2" xfId="7821"/>
    <cellStyle name="Comma [0] 2 2 6 3" xfId="7822"/>
    <cellStyle name="Comma [0] 2 2 6 4" xfId="7823"/>
    <cellStyle name="Comma [0] 2 2 6 5" xfId="7824"/>
    <cellStyle name="Comma [0] 2 2 6 6" xfId="7825"/>
    <cellStyle name="Comma [0] 2 2 7" xfId="7826"/>
    <cellStyle name="Comma [0] 2 2 7 2" xfId="7827"/>
    <cellStyle name="Comma [0] 2 2 7 2 2" xfId="7828"/>
    <cellStyle name="Comma [0] 2 2 7 2 2 2" xfId="7829"/>
    <cellStyle name="Comma [0] 2 2 7 2 2 3" xfId="7830"/>
    <cellStyle name="Comma [0] 2 2 7 2 2 4" xfId="7831"/>
    <cellStyle name="Comma [0] 2 2 7 2 3" xfId="7832"/>
    <cellStyle name="Comma [0] 2 2 7 2 4" xfId="7833"/>
    <cellStyle name="Comma [0] 2 2 7 2 5" xfId="7834"/>
    <cellStyle name="Comma [0] 2 2 7 3" xfId="7835"/>
    <cellStyle name="Comma [0] 2 2 7 3 2" xfId="7836"/>
    <cellStyle name="Comma [0] 2 2 7 3 3" xfId="7837"/>
    <cellStyle name="Comma [0] 2 2 7 3 4" xfId="7838"/>
    <cellStyle name="Comma [0] 2 2 7 4" xfId="7839"/>
    <cellStyle name="Comma [0] 2 2 7 5" xfId="7840"/>
    <cellStyle name="Comma [0] 2 2 7 6" xfId="7841"/>
    <cellStyle name="Comma [0] 2 2 8" xfId="7842"/>
    <cellStyle name="Comma [0] 2 2 8 10" xfId="7843"/>
    <cellStyle name="Comma [0] 2 2 8 10 2" xfId="7844"/>
    <cellStyle name="Comma [0] 2 2 8 11" xfId="7845"/>
    <cellStyle name="Comma [0] 2 2 8 11 2" xfId="7846"/>
    <cellStyle name="Comma [0] 2 2 8 11 3" xfId="7847"/>
    <cellStyle name="Comma [0] 2 2 8 2" xfId="7848"/>
    <cellStyle name="Comma [0] 2 2 8 2 2" xfId="7849"/>
    <cellStyle name="Comma [0] 2 2 8 2 2 2" xfId="7850"/>
    <cellStyle name="Comma [0] 2 2 8 2 2 3" xfId="7851"/>
    <cellStyle name="Comma [0] 2 2 8 2 2 4" xfId="7852"/>
    <cellStyle name="Comma [0] 2 2 8 2 3" xfId="7853"/>
    <cellStyle name="Comma [0] 2 2 8 2 4" xfId="7854"/>
    <cellStyle name="Comma [0] 2 2 8 2 5" xfId="7855"/>
    <cellStyle name="Comma [0] 2 2 8 3" xfId="7856"/>
    <cellStyle name="Comma [0] 2 2 8 3 2" xfId="7857"/>
    <cellStyle name="Comma [0] 2 2 8 3 3" xfId="7858"/>
    <cellStyle name="Comma [0] 2 2 8 3 4" xfId="7859"/>
    <cellStyle name="Comma [0] 2 2 8 3 5" xfId="7860"/>
    <cellStyle name="Comma [0] 2 2 8 4" xfId="7861"/>
    <cellStyle name="Comma [0] 2 2 8 4 2" xfId="7862"/>
    <cellStyle name="Comma [0] 2 2 8 5" xfId="7863"/>
    <cellStyle name="Comma [0] 2 2 8 5 2" xfId="7864"/>
    <cellStyle name="Comma [0] 2 2 8 5 3" xfId="7865"/>
    <cellStyle name="Comma [0] 2 2 8 5 4" xfId="7866"/>
    <cellStyle name="Comma [0] 2 2 8 5 5" xfId="7867"/>
    <cellStyle name="Comma [0] 2 2 8 5 6" xfId="7868"/>
    <cellStyle name="Comma [0] 2 2 8 6" xfId="7869"/>
    <cellStyle name="Comma [0] 2 2 8 6 2" xfId="7870"/>
    <cellStyle name="Comma [0] 2 2 8 6 3" xfId="7871"/>
    <cellStyle name="Comma [0] 2 2 8 6 4" xfId="7872"/>
    <cellStyle name="Comma [0] 2 2 8 6 5" xfId="7873"/>
    <cellStyle name="Comma [0] 2 2 8 6 6" xfId="7874"/>
    <cellStyle name="Comma [0] 2 2 8 7" xfId="7875"/>
    <cellStyle name="Comma [0] 2 2 8 7 2" xfId="7876"/>
    <cellStyle name="Comma [0] 2 2 8 7 3" xfId="7877"/>
    <cellStyle name="Comma [0] 2 2 8 7 4" xfId="7878"/>
    <cellStyle name="Comma [0] 2 2 8 7 5" xfId="7879"/>
    <cellStyle name="Comma [0] 2 2 8 7 6" xfId="7880"/>
    <cellStyle name="Comma [0] 2 2 8 7 7" xfId="7881"/>
    <cellStyle name="Comma [0] 2 2 8 8" xfId="7882"/>
    <cellStyle name="Comma [0] 2 2 8 8 2" xfId="7883"/>
    <cellStyle name="Comma [0] 2 2 8 9" xfId="7884"/>
    <cellStyle name="Comma [0] 2 2 8 9 2" xfId="7885"/>
    <cellStyle name="Comma [0] 2 2 9" xfId="7886"/>
    <cellStyle name="Comma [0] 2 2 9 2" xfId="7887"/>
    <cellStyle name="Comma [0] 2 2 9 2 2" xfId="7888"/>
    <cellStyle name="Comma [0] 2 2 9 2 3" xfId="7889"/>
    <cellStyle name="Comma [0] 2 2 9 2 4" xfId="7890"/>
    <cellStyle name="Comma [0] 2 2 9 3" xfId="7891"/>
    <cellStyle name="Comma [0] 2 2 9 4" xfId="7892"/>
    <cellStyle name="Comma [0] 2 2 9 5" xfId="7893"/>
    <cellStyle name="Comma [0] 2 2 9 6" xfId="7894"/>
    <cellStyle name="Comma [0] 2 2 9 7" xfId="7895"/>
    <cellStyle name="Comma [0] 2 2 9 8" xfId="7896"/>
    <cellStyle name="Comma [0] 2 2 9 9" xfId="7897"/>
    <cellStyle name="Comma [0] 2 20" xfId="7898"/>
    <cellStyle name="Comma [0] 2 20 10" xfId="7899"/>
    <cellStyle name="Comma [0] 2 20 11" xfId="7900"/>
    <cellStyle name="Comma [0] 2 20 12" xfId="7901"/>
    <cellStyle name="Comma [0] 2 20 2" xfId="7902"/>
    <cellStyle name="Comma [0] 2 20 2 2" xfId="7903"/>
    <cellStyle name="Comma [0] 2 20 3" xfId="7904"/>
    <cellStyle name="Comma [0] 2 20 4" xfId="7905"/>
    <cellStyle name="Comma [0] 2 20 5" xfId="7906"/>
    <cellStyle name="Comma [0] 2 20 5 2" xfId="7907"/>
    <cellStyle name="Comma [0] 2 20 6" xfId="7908"/>
    <cellStyle name="Comma [0] 2 20 6 2" xfId="7909"/>
    <cellStyle name="Comma [0] 2 20 7" xfId="7910"/>
    <cellStyle name="Comma [0] 2 20 7 2" xfId="7911"/>
    <cellStyle name="Comma [0] 2 20 8" xfId="7912"/>
    <cellStyle name="Comma [0] 2 20 8 2" xfId="7913"/>
    <cellStyle name="Comma [0] 2 20 9" xfId="7914"/>
    <cellStyle name="Comma [0] 2 21" xfId="7915"/>
    <cellStyle name="Comma [0] 2 21 2" xfId="7916"/>
    <cellStyle name="Comma [0] 2 21 3" xfId="7917"/>
    <cellStyle name="Comma [0] 2 21 4" xfId="7918"/>
    <cellStyle name="Comma [0] 2 21 5" xfId="7919"/>
    <cellStyle name="Comma [0] 2 21 5 2" xfId="7920"/>
    <cellStyle name="Comma [0] 2 21 6" xfId="7921"/>
    <cellStyle name="Comma [0] 2 21 6 2" xfId="7922"/>
    <cellStyle name="Comma [0] 2 21 7" xfId="7923"/>
    <cellStyle name="Comma [0] 2 21 7 2" xfId="7924"/>
    <cellStyle name="Comma [0] 2 21 8" xfId="7925"/>
    <cellStyle name="Comma [0] 2 21 8 2" xfId="7926"/>
    <cellStyle name="Comma [0] 2 22" xfId="7927"/>
    <cellStyle name="Comma [0] 2 22 2" xfId="7928"/>
    <cellStyle name="Comma [0] 2 22 2 2" xfId="7929"/>
    <cellStyle name="Comma [0] 2 22 3" xfId="7930"/>
    <cellStyle name="Comma [0] 2 22 3 2" xfId="7931"/>
    <cellStyle name="Comma [0] 2 22 4" xfId="7932"/>
    <cellStyle name="Comma [0] 2 22 4 2" xfId="7933"/>
    <cellStyle name="Comma [0] 2 22 5" xfId="7934"/>
    <cellStyle name="Comma [0] 2 22 5 2" xfId="7935"/>
    <cellStyle name="Comma [0] 2 22 6" xfId="7936"/>
    <cellStyle name="Comma [0] 2 22 6 2" xfId="7937"/>
    <cellStyle name="Comma [0] 2 22 7" xfId="7938"/>
    <cellStyle name="Comma [0] 2 22 7 2" xfId="7939"/>
    <cellStyle name="Comma [0] 2 22 8" xfId="7940"/>
    <cellStyle name="Comma [0] 2 22 8 2" xfId="7941"/>
    <cellStyle name="Comma [0] 2 22 9" xfId="7942"/>
    <cellStyle name="Comma [0] 2 23" xfId="7943"/>
    <cellStyle name="Comma [0] 2 23 2" xfId="7944"/>
    <cellStyle name="Comma [0] 2 23 3" xfId="7945"/>
    <cellStyle name="Comma [0] 2 23 4" xfId="7946"/>
    <cellStyle name="Comma [0] 2 23 4 2" xfId="7947"/>
    <cellStyle name="Comma [0] 2 23 5" xfId="7948"/>
    <cellStyle name="Comma [0] 2 23 5 2" xfId="7949"/>
    <cellStyle name="Comma [0] 2 23 6" xfId="7950"/>
    <cellStyle name="Comma [0] 2 23 6 2" xfId="7951"/>
    <cellStyle name="Comma [0] 2 23 7" xfId="7952"/>
    <cellStyle name="Comma [0] 2 23 8" xfId="7953"/>
    <cellStyle name="Comma [0] 2 23 8 2" xfId="7954"/>
    <cellStyle name="Comma [0] 2 24" xfId="7955"/>
    <cellStyle name="Comma [0] 2 24 2" xfId="7956"/>
    <cellStyle name="Comma [0] 2 24 3" xfId="7957"/>
    <cellStyle name="Comma [0] 2 24 4" xfId="7958"/>
    <cellStyle name="Comma [0] 2 24 4 2" xfId="7959"/>
    <cellStyle name="Comma [0] 2 24 5" xfId="7960"/>
    <cellStyle name="Comma [0] 2 24 5 2" xfId="7961"/>
    <cellStyle name="Comma [0] 2 24 6" xfId="7962"/>
    <cellStyle name="Comma [0] 2 24 6 2" xfId="7963"/>
    <cellStyle name="Comma [0] 2 24 7" xfId="7964"/>
    <cellStyle name="Comma [0] 2 24 8" xfId="7965"/>
    <cellStyle name="Comma [0] 2 25" xfId="7966"/>
    <cellStyle name="Comma [0] 2 25 2" xfId="7967"/>
    <cellStyle name="Comma [0] 2 25 2 2" xfId="7968"/>
    <cellStyle name="Comma [0] 2 25 3" xfId="7969"/>
    <cellStyle name="Comma [0] 2 25 3 2" xfId="7970"/>
    <cellStyle name="Comma [0] 2 25 4" xfId="7971"/>
    <cellStyle name="Comma [0] 2 25 4 2" xfId="7972"/>
    <cellStyle name="Comma [0] 2 25 5" xfId="7973"/>
    <cellStyle name="Comma [0] 2 25 5 2" xfId="7974"/>
    <cellStyle name="Comma [0] 2 25 6" xfId="7975"/>
    <cellStyle name="Comma [0] 2 25 6 2" xfId="7976"/>
    <cellStyle name="Comma [0] 2 25 7" xfId="7977"/>
    <cellStyle name="Comma [0] 2 25 7 2" xfId="7978"/>
    <cellStyle name="Comma [0] 2 25 8" xfId="7979"/>
    <cellStyle name="Comma [0] 2 25 8 2" xfId="7980"/>
    <cellStyle name="Comma [0] 2 25 9" xfId="7981"/>
    <cellStyle name="Comma [0] 2 26" xfId="7982"/>
    <cellStyle name="Comma [0] 2 26 2" xfId="7983"/>
    <cellStyle name="Comma [0] 2 26 2 2" xfId="7984"/>
    <cellStyle name="Comma [0] 2 26 3" xfId="7985"/>
    <cellStyle name="Comma [0] 2 26 3 2" xfId="7986"/>
    <cellStyle name="Comma [0] 2 26 4" xfId="7987"/>
    <cellStyle name="Comma [0] 2 26 4 2" xfId="7988"/>
    <cellStyle name="Comma [0] 2 26 5" xfId="7989"/>
    <cellStyle name="Comma [0] 2 26 5 2" xfId="7990"/>
    <cellStyle name="Comma [0] 2 26 6" xfId="7991"/>
    <cellStyle name="Comma [0] 2 26 6 2" xfId="7992"/>
    <cellStyle name="Comma [0] 2 26 7" xfId="7993"/>
    <cellStyle name="Comma [0] 2 26 7 2" xfId="7994"/>
    <cellStyle name="Comma [0] 2 26 8" xfId="7995"/>
    <cellStyle name="Comma [0] 2 26 8 2" xfId="7996"/>
    <cellStyle name="Comma [0] 2 26 9" xfId="7997"/>
    <cellStyle name="Comma [0] 2 27" xfId="7998"/>
    <cellStyle name="Comma [0] 2 27 2" xfId="7999"/>
    <cellStyle name="Comma [0] 2 27 2 2" xfId="8000"/>
    <cellStyle name="Comma [0] 2 27 3" xfId="8001"/>
    <cellStyle name="Comma [0] 2 27 3 2" xfId="8002"/>
    <cellStyle name="Comma [0] 2 27 4" xfId="8003"/>
    <cellStyle name="Comma [0] 2 27 4 2" xfId="8004"/>
    <cellStyle name="Comma [0] 2 27 5" xfId="8005"/>
    <cellStyle name="Comma [0] 2 27 5 2" xfId="8006"/>
    <cellStyle name="Comma [0] 2 27 6" xfId="8007"/>
    <cellStyle name="Comma [0] 2 27 6 2" xfId="8008"/>
    <cellStyle name="Comma [0] 2 27 7" xfId="8009"/>
    <cellStyle name="Comma [0] 2 27 7 2" xfId="8010"/>
    <cellStyle name="Comma [0] 2 27 8" xfId="8011"/>
    <cellStyle name="Comma [0] 2 27 8 2" xfId="8012"/>
    <cellStyle name="Comma [0] 2 27 9" xfId="8013"/>
    <cellStyle name="Comma [0] 2 28" xfId="8014"/>
    <cellStyle name="Comma [0] 2 28 2" xfId="8015"/>
    <cellStyle name="Comma [0] 2 28 2 2" xfId="8016"/>
    <cellStyle name="Comma [0] 2 28 3" xfId="8017"/>
    <cellStyle name="Comma [0] 2 28 3 2" xfId="8018"/>
    <cellStyle name="Comma [0] 2 28 4" xfId="8019"/>
    <cellStyle name="Comma [0] 2 28 4 2" xfId="8020"/>
    <cellStyle name="Comma [0] 2 28 5" xfId="8021"/>
    <cellStyle name="Comma [0] 2 28 5 2" xfId="8022"/>
    <cellStyle name="Comma [0] 2 28 6" xfId="8023"/>
    <cellStyle name="Comma [0] 2 28 6 2" xfId="8024"/>
    <cellStyle name="Comma [0] 2 28 7" xfId="8025"/>
    <cellStyle name="Comma [0] 2 28 7 2" xfId="8026"/>
    <cellStyle name="Comma [0] 2 28 8" xfId="8027"/>
    <cellStyle name="Comma [0] 2 28 8 2" xfId="8028"/>
    <cellStyle name="Comma [0] 2 28 9" xfId="8029"/>
    <cellStyle name="Comma [0] 2 29" xfId="8030"/>
    <cellStyle name="Comma [0] 2 29 2" xfId="8031"/>
    <cellStyle name="Comma [0] 2 29 2 2" xfId="8032"/>
    <cellStyle name="Comma [0] 2 29 3" xfId="8033"/>
    <cellStyle name="Comma [0] 2 29 3 2" xfId="8034"/>
    <cellStyle name="Comma [0] 2 29 4" xfId="8035"/>
    <cellStyle name="Comma [0] 2 29 4 2" xfId="8036"/>
    <cellStyle name="Comma [0] 2 29 5" xfId="8037"/>
    <cellStyle name="Comma [0] 2 29 5 2" xfId="8038"/>
    <cellStyle name="Comma [0] 2 29 6" xfId="8039"/>
    <cellStyle name="Comma [0] 2 29 6 2" xfId="8040"/>
    <cellStyle name="Comma [0] 2 29 7" xfId="8041"/>
    <cellStyle name="Comma [0] 2 29 7 2" xfId="8042"/>
    <cellStyle name="Comma [0] 2 29 8" xfId="8043"/>
    <cellStyle name="Comma [0] 2 29 8 2" xfId="8044"/>
    <cellStyle name="Comma [0] 2 29 9" xfId="8045"/>
    <cellStyle name="Comma [0] 2 3" xfId="8046"/>
    <cellStyle name="Comma [0] 2 3 10" xfId="8047"/>
    <cellStyle name="Comma [0] 2 3 10 2" xfId="8048"/>
    <cellStyle name="Comma [0] 2 3 10 2 2" xfId="8049"/>
    <cellStyle name="Comma [0] 2 3 10 2 3" xfId="8050"/>
    <cellStyle name="Comma [0] 2 3 10 2 4" xfId="8051"/>
    <cellStyle name="Comma [0] 2 3 10 3" xfId="8052"/>
    <cellStyle name="Comma [0] 2 3 10 4" xfId="8053"/>
    <cellStyle name="Comma [0] 2 3 10 5" xfId="8054"/>
    <cellStyle name="Comma [0] 2 3 11" xfId="8055"/>
    <cellStyle name="Comma [0] 2 3 11 2" xfId="8056"/>
    <cellStyle name="Comma [0] 2 3 11 3" xfId="8057"/>
    <cellStyle name="Comma [0] 2 3 11 4" xfId="8058"/>
    <cellStyle name="Comma [0] 2 3 12" xfId="8059"/>
    <cellStyle name="Comma [0] 2 3 12 2" xfId="8060"/>
    <cellStyle name="Comma [0] 2 3 12 3" xfId="8061"/>
    <cellStyle name="Comma [0] 2 3 12 4" xfId="8062"/>
    <cellStyle name="Comma [0] 2 3 13" xfId="8063"/>
    <cellStyle name="Comma [0] 2 3 14" xfId="8064"/>
    <cellStyle name="Comma [0] 2 3 15" xfId="8065"/>
    <cellStyle name="Comma [0] 2 3 16" xfId="8066"/>
    <cellStyle name="Comma [0] 2 3 17" xfId="8067"/>
    <cellStyle name="Comma [0] 2 3 18" xfId="8068"/>
    <cellStyle name="Comma [0] 2 3 19" xfId="8069"/>
    <cellStyle name="Comma [0] 2 3 2" xfId="8070"/>
    <cellStyle name="Comma [0] 2 3 2 10" xfId="8071"/>
    <cellStyle name="Comma [0] 2 3 2 11" xfId="8072"/>
    <cellStyle name="Comma [0] 2 3 2 12" xfId="8073"/>
    <cellStyle name="Comma [0] 2 3 2 13" xfId="8074"/>
    <cellStyle name="Comma [0] 2 3 2 14" xfId="8075"/>
    <cellStyle name="Comma [0] 2 3 2 15" xfId="8076"/>
    <cellStyle name="Comma [0] 2 3 2 16" xfId="8077"/>
    <cellStyle name="Comma [0] 2 3 2 17" xfId="8078"/>
    <cellStyle name="Comma [0] 2 3 2 18" xfId="8079"/>
    <cellStyle name="Comma [0] 2 3 2 19" xfId="8080"/>
    <cellStyle name="Comma [0] 2 3 2 2" xfId="8081"/>
    <cellStyle name="Comma [0] 2 3 2 2 2" xfId="8082"/>
    <cellStyle name="Comma [0] 2 3 2 20" xfId="8083"/>
    <cellStyle name="Comma [0] 2 3 2 21" xfId="8084"/>
    <cellStyle name="Comma [0] 2 3 2 3" xfId="8085"/>
    <cellStyle name="Comma [0] 2 3 2 3 2" xfId="8086"/>
    <cellStyle name="Comma [0] 2 3 2 3 2 2" xfId="8087"/>
    <cellStyle name="Comma [0] 2 3 2 3 2 2 2" xfId="8088"/>
    <cellStyle name="Comma [0] 2 3 2 3 2 2 3" xfId="8089"/>
    <cellStyle name="Comma [0] 2 3 2 3 2 2 4" xfId="8090"/>
    <cellStyle name="Comma [0] 2 3 2 3 2 3" xfId="8091"/>
    <cellStyle name="Comma [0] 2 3 2 3 2 4" xfId="8092"/>
    <cellStyle name="Comma [0] 2 3 2 3 2 5" xfId="8093"/>
    <cellStyle name="Comma [0] 2 3 2 3 3" xfId="8094"/>
    <cellStyle name="Comma [0] 2 3 2 3 3 2" xfId="8095"/>
    <cellStyle name="Comma [0] 2 3 2 3 3 3" xfId="8096"/>
    <cellStyle name="Comma [0] 2 3 2 3 3 4" xfId="8097"/>
    <cellStyle name="Comma [0] 2 3 2 3 4" xfId="8098"/>
    <cellStyle name="Comma [0] 2 3 2 3 5" xfId="8099"/>
    <cellStyle name="Comma [0] 2 3 2 3 6" xfId="8100"/>
    <cellStyle name="Comma [0] 2 3 2 3 7" xfId="8101"/>
    <cellStyle name="Comma [0] 2 3 2 4" xfId="8102"/>
    <cellStyle name="Comma [0] 2 3 2 4 2" xfId="8103"/>
    <cellStyle name="Comma [0] 2 3 2 4 2 2" xfId="8104"/>
    <cellStyle name="Comma [0] 2 3 2 4 2 2 2" xfId="8105"/>
    <cellStyle name="Comma [0] 2 3 2 4 2 2 3" xfId="8106"/>
    <cellStyle name="Comma [0] 2 3 2 4 2 2 4" xfId="8107"/>
    <cellStyle name="Comma [0] 2 3 2 4 2 3" xfId="8108"/>
    <cellStyle name="Comma [0] 2 3 2 4 2 4" xfId="8109"/>
    <cellStyle name="Comma [0] 2 3 2 4 2 5" xfId="8110"/>
    <cellStyle name="Comma [0] 2 3 2 4 3" xfId="8111"/>
    <cellStyle name="Comma [0] 2 3 2 4 3 2" xfId="8112"/>
    <cellStyle name="Comma [0] 2 3 2 4 3 3" xfId="8113"/>
    <cellStyle name="Comma [0] 2 3 2 4 3 4" xfId="8114"/>
    <cellStyle name="Comma [0] 2 3 2 4 4" xfId="8115"/>
    <cellStyle name="Comma [0] 2 3 2 4 5" xfId="8116"/>
    <cellStyle name="Comma [0] 2 3 2 4 6" xfId="8117"/>
    <cellStyle name="Comma [0] 2 3 2 4 7" xfId="8118"/>
    <cellStyle name="Comma [0] 2 3 2 4 8" xfId="8119"/>
    <cellStyle name="Comma [0] 2 3 2 5" xfId="8120"/>
    <cellStyle name="Comma [0] 2 3 2 5 2" xfId="8121"/>
    <cellStyle name="Comma [0] 2 3 2 5 2 2" xfId="8122"/>
    <cellStyle name="Comma [0] 2 3 2 5 2 3" xfId="8123"/>
    <cellStyle name="Comma [0] 2 3 2 5 2 4" xfId="8124"/>
    <cellStyle name="Comma [0] 2 3 2 5 3" xfId="8125"/>
    <cellStyle name="Comma [0] 2 3 2 5 4" xfId="8126"/>
    <cellStyle name="Comma [0] 2 3 2 5 5" xfId="8127"/>
    <cellStyle name="Comma [0] 2 3 2 6" xfId="8128"/>
    <cellStyle name="Comma [0] 2 3 2 6 2" xfId="8129"/>
    <cellStyle name="Comma [0] 2 3 2 6 2 2" xfId="8130"/>
    <cellStyle name="Comma [0] 2 3 2 6 2 3" xfId="8131"/>
    <cellStyle name="Comma [0] 2 3 2 6 2 4" xfId="8132"/>
    <cellStyle name="Comma [0] 2 3 2 6 3" xfId="8133"/>
    <cellStyle name="Comma [0] 2 3 2 6 4" xfId="8134"/>
    <cellStyle name="Comma [0] 2 3 2 6 5" xfId="8135"/>
    <cellStyle name="Comma [0] 2 3 2 7" xfId="8136"/>
    <cellStyle name="Comma [0] 2 3 2 7 2" xfId="8137"/>
    <cellStyle name="Comma [0] 2 3 2 7 3" xfId="8138"/>
    <cellStyle name="Comma [0] 2 3 2 7 4" xfId="8139"/>
    <cellStyle name="Comma [0] 2 3 2 8" xfId="8140"/>
    <cellStyle name="Comma [0] 2 3 2 8 2" xfId="8141"/>
    <cellStyle name="Comma [0] 2 3 2 8 3" xfId="8142"/>
    <cellStyle name="Comma [0] 2 3 2 8 4" xfId="8143"/>
    <cellStyle name="Comma [0] 2 3 2 9" xfId="8144"/>
    <cellStyle name="Comma [0] 2 3 20" xfId="8145"/>
    <cellStyle name="Comma [0] 2 3 21" xfId="8146"/>
    <cellStyle name="Comma [0] 2 3 3" xfId="8147"/>
    <cellStyle name="Comma [0] 2 3 3 10" xfId="8148"/>
    <cellStyle name="Comma [0] 2 3 3 11" xfId="8149"/>
    <cellStyle name="Comma [0] 2 3 3 12" xfId="8150"/>
    <cellStyle name="Comma [0] 2 3 3 13" xfId="8151"/>
    <cellStyle name="Comma [0] 2 3 3 14" xfId="8152"/>
    <cellStyle name="Comma [0] 2 3 3 15" xfId="8153"/>
    <cellStyle name="Comma [0] 2 3 3 2" xfId="8154"/>
    <cellStyle name="Comma [0] 2 3 3 3" xfId="8155"/>
    <cellStyle name="Comma [0] 2 3 3 3 2" xfId="8156"/>
    <cellStyle name="Comma [0] 2 3 3 3 2 2" xfId="8157"/>
    <cellStyle name="Comma [0] 2 3 3 3 2 2 2" xfId="8158"/>
    <cellStyle name="Comma [0] 2 3 3 3 2 2 3" xfId="8159"/>
    <cellStyle name="Comma [0] 2 3 3 3 2 2 4" xfId="8160"/>
    <cellStyle name="Comma [0] 2 3 3 3 2 3" xfId="8161"/>
    <cellStyle name="Comma [0] 2 3 3 3 2 4" xfId="8162"/>
    <cellStyle name="Comma [0] 2 3 3 3 2 5" xfId="8163"/>
    <cellStyle name="Comma [0] 2 3 3 3 3" xfId="8164"/>
    <cellStyle name="Comma [0] 2 3 3 3 3 2" xfId="8165"/>
    <cellStyle name="Comma [0] 2 3 3 3 3 3" xfId="8166"/>
    <cellStyle name="Comma [0] 2 3 3 3 3 4" xfId="8167"/>
    <cellStyle name="Comma [0] 2 3 3 3 4" xfId="8168"/>
    <cellStyle name="Comma [0] 2 3 3 3 5" xfId="8169"/>
    <cellStyle name="Comma [0] 2 3 3 3 6" xfId="8170"/>
    <cellStyle name="Comma [0] 2 3 3 4" xfId="8171"/>
    <cellStyle name="Comma [0] 2 3 3 4 2" xfId="8172"/>
    <cellStyle name="Comma [0] 2 3 3 4 2 2" xfId="8173"/>
    <cellStyle name="Comma [0] 2 3 3 4 2 2 2" xfId="8174"/>
    <cellStyle name="Comma [0] 2 3 3 4 2 2 3" xfId="8175"/>
    <cellStyle name="Comma [0] 2 3 3 4 2 2 4" xfId="8176"/>
    <cellStyle name="Comma [0] 2 3 3 4 2 3" xfId="8177"/>
    <cellStyle name="Comma [0] 2 3 3 4 2 4" xfId="8178"/>
    <cellStyle name="Comma [0] 2 3 3 4 2 5" xfId="8179"/>
    <cellStyle name="Comma [0] 2 3 3 4 3" xfId="8180"/>
    <cellStyle name="Comma [0] 2 3 3 4 3 2" xfId="8181"/>
    <cellStyle name="Comma [0] 2 3 3 4 3 3" xfId="8182"/>
    <cellStyle name="Comma [0] 2 3 3 4 3 4" xfId="8183"/>
    <cellStyle name="Comma [0] 2 3 3 4 4" xfId="8184"/>
    <cellStyle name="Comma [0] 2 3 3 4 5" xfId="8185"/>
    <cellStyle name="Comma [0] 2 3 3 4 6" xfId="8186"/>
    <cellStyle name="Comma [0] 2 3 3 5" xfId="8187"/>
    <cellStyle name="Comma [0] 2 3 3 5 2" xfId="8188"/>
    <cellStyle name="Comma [0] 2 3 3 5 2 2" xfId="8189"/>
    <cellStyle name="Comma [0] 2 3 3 5 2 3" xfId="8190"/>
    <cellStyle name="Comma [0] 2 3 3 5 2 4" xfId="8191"/>
    <cellStyle name="Comma [0] 2 3 3 5 3" xfId="8192"/>
    <cellStyle name="Comma [0] 2 3 3 5 4" xfId="8193"/>
    <cellStyle name="Comma [0] 2 3 3 5 5" xfId="8194"/>
    <cellStyle name="Comma [0] 2 3 3 6" xfId="8195"/>
    <cellStyle name="Comma [0] 2 3 3 6 2" xfId="8196"/>
    <cellStyle name="Comma [0] 2 3 3 6 2 2" xfId="8197"/>
    <cellStyle name="Comma [0] 2 3 3 6 2 3" xfId="8198"/>
    <cellStyle name="Comma [0] 2 3 3 6 2 4" xfId="8199"/>
    <cellStyle name="Comma [0] 2 3 3 6 3" xfId="8200"/>
    <cellStyle name="Comma [0] 2 3 3 6 4" xfId="8201"/>
    <cellStyle name="Comma [0] 2 3 3 6 5" xfId="8202"/>
    <cellStyle name="Comma [0] 2 3 3 7" xfId="8203"/>
    <cellStyle name="Comma [0] 2 3 3 7 2" xfId="8204"/>
    <cellStyle name="Comma [0] 2 3 3 7 3" xfId="8205"/>
    <cellStyle name="Comma [0] 2 3 3 7 4" xfId="8206"/>
    <cellStyle name="Comma [0] 2 3 3 8" xfId="8207"/>
    <cellStyle name="Comma [0] 2 3 3 8 2" xfId="8208"/>
    <cellStyle name="Comma [0] 2 3 3 8 3" xfId="8209"/>
    <cellStyle name="Comma [0] 2 3 3 8 4" xfId="8210"/>
    <cellStyle name="Comma [0] 2 3 3 9" xfId="8211"/>
    <cellStyle name="Comma [0] 2 3 4" xfId="8212"/>
    <cellStyle name="Comma [0] 2 3 4 10" xfId="8213"/>
    <cellStyle name="Comma [0] 2 3 4 11" xfId="8214"/>
    <cellStyle name="Comma [0] 2 3 4 12" xfId="8215"/>
    <cellStyle name="Comma [0] 2 3 4 13" xfId="8216"/>
    <cellStyle name="Comma [0] 2 3 4 14" xfId="8217"/>
    <cellStyle name="Comma [0] 2 3 4 2" xfId="8218"/>
    <cellStyle name="Comma [0] 2 3 4 2 2" xfId="8219"/>
    <cellStyle name="Comma [0] 2 3 4 2 2 2" xfId="8220"/>
    <cellStyle name="Comma [0] 2 3 4 2 2 2 2" xfId="8221"/>
    <cellStyle name="Comma [0] 2 3 4 2 2 2 3" xfId="8222"/>
    <cellStyle name="Comma [0] 2 3 4 2 2 2 4" xfId="8223"/>
    <cellStyle name="Comma [0] 2 3 4 2 2 3" xfId="8224"/>
    <cellStyle name="Comma [0] 2 3 4 2 2 4" xfId="8225"/>
    <cellStyle name="Comma [0] 2 3 4 2 2 5" xfId="8226"/>
    <cellStyle name="Comma [0] 2 3 4 2 3" xfId="8227"/>
    <cellStyle name="Comma [0] 2 3 4 2 3 2" xfId="8228"/>
    <cellStyle name="Comma [0] 2 3 4 2 3 3" xfId="8229"/>
    <cellStyle name="Comma [0] 2 3 4 2 3 4" xfId="8230"/>
    <cellStyle name="Comma [0] 2 3 4 2 4" xfId="8231"/>
    <cellStyle name="Comma [0] 2 3 4 2 5" xfId="8232"/>
    <cellStyle name="Comma [0] 2 3 4 2 6" xfId="8233"/>
    <cellStyle name="Comma [0] 2 3 4 3" xfId="8234"/>
    <cellStyle name="Comma [0] 2 3 4 3 2" xfId="8235"/>
    <cellStyle name="Comma [0] 2 3 4 3 2 2" xfId="8236"/>
    <cellStyle name="Comma [0] 2 3 4 3 2 2 2" xfId="8237"/>
    <cellStyle name="Comma [0] 2 3 4 3 2 2 3" xfId="8238"/>
    <cellStyle name="Comma [0] 2 3 4 3 2 2 4" xfId="8239"/>
    <cellStyle name="Comma [0] 2 3 4 3 2 3" xfId="8240"/>
    <cellStyle name="Comma [0] 2 3 4 3 2 4" xfId="8241"/>
    <cellStyle name="Comma [0] 2 3 4 3 2 5" xfId="8242"/>
    <cellStyle name="Comma [0] 2 3 4 3 3" xfId="8243"/>
    <cellStyle name="Comma [0] 2 3 4 3 3 2" xfId="8244"/>
    <cellStyle name="Comma [0] 2 3 4 3 3 3" xfId="8245"/>
    <cellStyle name="Comma [0] 2 3 4 3 3 4" xfId="8246"/>
    <cellStyle name="Comma [0] 2 3 4 3 4" xfId="8247"/>
    <cellStyle name="Comma [0] 2 3 4 3 5" xfId="8248"/>
    <cellStyle name="Comma [0] 2 3 4 3 6" xfId="8249"/>
    <cellStyle name="Comma [0] 2 3 4 4" xfId="8250"/>
    <cellStyle name="Comma [0] 2 3 4 4 2" xfId="8251"/>
    <cellStyle name="Comma [0] 2 3 4 4 2 2" xfId="8252"/>
    <cellStyle name="Comma [0] 2 3 4 4 2 3" xfId="8253"/>
    <cellStyle name="Comma [0] 2 3 4 4 2 4" xfId="8254"/>
    <cellStyle name="Comma [0] 2 3 4 4 3" xfId="8255"/>
    <cellStyle name="Comma [0] 2 3 4 4 4" xfId="8256"/>
    <cellStyle name="Comma [0] 2 3 4 4 5" xfId="8257"/>
    <cellStyle name="Comma [0] 2 3 4 5" xfId="8258"/>
    <cellStyle name="Comma [0] 2 3 4 5 2" xfId="8259"/>
    <cellStyle name="Comma [0] 2 3 4 5 2 2" xfId="8260"/>
    <cellStyle name="Comma [0] 2 3 4 5 2 3" xfId="8261"/>
    <cellStyle name="Comma [0] 2 3 4 5 2 4" xfId="8262"/>
    <cellStyle name="Comma [0] 2 3 4 5 3" xfId="8263"/>
    <cellStyle name="Comma [0] 2 3 4 5 4" xfId="8264"/>
    <cellStyle name="Comma [0] 2 3 4 5 5" xfId="8265"/>
    <cellStyle name="Comma [0] 2 3 4 6" xfId="8266"/>
    <cellStyle name="Comma [0] 2 3 4 6 2" xfId="8267"/>
    <cellStyle name="Comma [0] 2 3 4 6 3" xfId="8268"/>
    <cellStyle name="Comma [0] 2 3 4 6 4" xfId="8269"/>
    <cellStyle name="Comma [0] 2 3 4 7" xfId="8270"/>
    <cellStyle name="Comma [0] 2 3 4 7 2" xfId="8271"/>
    <cellStyle name="Comma [0] 2 3 4 7 3" xfId="8272"/>
    <cellStyle name="Comma [0] 2 3 4 7 4" xfId="8273"/>
    <cellStyle name="Comma [0] 2 3 4 8" xfId="8274"/>
    <cellStyle name="Comma [0] 2 3 4 9" xfId="8275"/>
    <cellStyle name="Comma [0] 2 3 5" xfId="8276"/>
    <cellStyle name="Comma [0] 2 3 5 10" xfId="8277"/>
    <cellStyle name="Comma [0] 2 3 5 11" xfId="8278"/>
    <cellStyle name="Comma [0] 2 3 5 12" xfId="8279"/>
    <cellStyle name="Comma [0] 2 3 5 13" xfId="8280"/>
    <cellStyle name="Comma [0] 2 3 5 14" xfId="8281"/>
    <cellStyle name="Comma [0] 2 3 5 2" xfId="8282"/>
    <cellStyle name="Comma [0] 2 3 5 2 2" xfId="8283"/>
    <cellStyle name="Comma [0] 2 3 5 2 2 2" xfId="8284"/>
    <cellStyle name="Comma [0] 2 3 5 2 2 2 2" xfId="8285"/>
    <cellStyle name="Comma [0] 2 3 5 2 2 2 3" xfId="8286"/>
    <cellStyle name="Comma [0] 2 3 5 2 2 2 4" xfId="8287"/>
    <cellStyle name="Comma [0] 2 3 5 2 2 3" xfId="8288"/>
    <cellStyle name="Comma [0] 2 3 5 2 2 4" xfId="8289"/>
    <cellStyle name="Comma [0] 2 3 5 2 2 5" xfId="8290"/>
    <cellStyle name="Comma [0] 2 3 5 2 3" xfId="8291"/>
    <cellStyle name="Comma [0] 2 3 5 2 3 2" xfId="8292"/>
    <cellStyle name="Comma [0] 2 3 5 2 3 3" xfId="8293"/>
    <cellStyle name="Comma [0] 2 3 5 2 3 4" xfId="8294"/>
    <cellStyle name="Comma [0] 2 3 5 2 4" xfId="8295"/>
    <cellStyle name="Comma [0] 2 3 5 2 5" xfId="8296"/>
    <cellStyle name="Comma [0] 2 3 5 2 6" xfId="8297"/>
    <cellStyle name="Comma [0] 2 3 5 3" xfId="8298"/>
    <cellStyle name="Comma [0] 2 3 5 3 2" xfId="8299"/>
    <cellStyle name="Comma [0] 2 3 5 3 2 2" xfId="8300"/>
    <cellStyle name="Comma [0] 2 3 5 3 2 2 2" xfId="8301"/>
    <cellStyle name="Comma [0] 2 3 5 3 2 2 3" xfId="8302"/>
    <cellStyle name="Comma [0] 2 3 5 3 2 2 4" xfId="8303"/>
    <cellStyle name="Comma [0] 2 3 5 3 2 3" xfId="8304"/>
    <cellStyle name="Comma [0] 2 3 5 3 2 4" xfId="8305"/>
    <cellStyle name="Comma [0] 2 3 5 3 2 5" xfId="8306"/>
    <cellStyle name="Comma [0] 2 3 5 3 3" xfId="8307"/>
    <cellStyle name="Comma [0] 2 3 5 3 3 2" xfId="8308"/>
    <cellStyle name="Comma [0] 2 3 5 3 3 3" xfId="8309"/>
    <cellStyle name="Comma [0] 2 3 5 3 3 4" xfId="8310"/>
    <cellStyle name="Comma [0] 2 3 5 3 4" xfId="8311"/>
    <cellStyle name="Comma [0] 2 3 5 3 5" xfId="8312"/>
    <cellStyle name="Comma [0] 2 3 5 3 6" xfId="8313"/>
    <cellStyle name="Comma [0] 2 3 5 4" xfId="8314"/>
    <cellStyle name="Comma [0] 2 3 5 4 2" xfId="8315"/>
    <cellStyle name="Comma [0] 2 3 5 4 2 2" xfId="8316"/>
    <cellStyle name="Comma [0] 2 3 5 4 2 3" xfId="8317"/>
    <cellStyle name="Comma [0] 2 3 5 4 2 4" xfId="8318"/>
    <cellStyle name="Comma [0] 2 3 5 4 3" xfId="8319"/>
    <cellStyle name="Comma [0] 2 3 5 4 4" xfId="8320"/>
    <cellStyle name="Comma [0] 2 3 5 4 5" xfId="8321"/>
    <cellStyle name="Comma [0] 2 3 5 5" xfId="8322"/>
    <cellStyle name="Comma [0] 2 3 5 5 2" xfId="8323"/>
    <cellStyle name="Comma [0] 2 3 5 5 2 2" xfId="8324"/>
    <cellStyle name="Comma [0] 2 3 5 5 2 3" xfId="8325"/>
    <cellStyle name="Comma [0] 2 3 5 5 2 4" xfId="8326"/>
    <cellStyle name="Comma [0] 2 3 5 5 3" xfId="8327"/>
    <cellStyle name="Comma [0] 2 3 5 5 4" xfId="8328"/>
    <cellStyle name="Comma [0] 2 3 5 5 5" xfId="8329"/>
    <cellStyle name="Comma [0] 2 3 5 6" xfId="8330"/>
    <cellStyle name="Comma [0] 2 3 5 6 2" xfId="8331"/>
    <cellStyle name="Comma [0] 2 3 5 6 3" xfId="8332"/>
    <cellStyle name="Comma [0] 2 3 5 6 4" xfId="8333"/>
    <cellStyle name="Comma [0] 2 3 5 7" xfId="8334"/>
    <cellStyle name="Comma [0] 2 3 5 7 2" xfId="8335"/>
    <cellStyle name="Comma [0] 2 3 5 7 3" xfId="8336"/>
    <cellStyle name="Comma [0] 2 3 5 7 4" xfId="8337"/>
    <cellStyle name="Comma [0] 2 3 5 8" xfId="8338"/>
    <cellStyle name="Comma [0] 2 3 5 9" xfId="8339"/>
    <cellStyle name="Comma [0] 2 3 6" xfId="8340"/>
    <cellStyle name="Comma [0] 2 3 6 2" xfId="8341"/>
    <cellStyle name="Comma [0] 2 3 6 3" xfId="8342"/>
    <cellStyle name="Comma [0] 2 3 6 4" xfId="8343"/>
    <cellStyle name="Comma [0] 2 3 6 5" xfId="8344"/>
    <cellStyle name="Comma [0] 2 3 7" xfId="8345"/>
    <cellStyle name="Comma [0] 2 3 7 10" xfId="8346"/>
    <cellStyle name="Comma [0] 2 3 7 2" xfId="8347"/>
    <cellStyle name="Comma [0] 2 3 7 2 2" xfId="8348"/>
    <cellStyle name="Comma [0] 2 3 7 2 2 2" xfId="8349"/>
    <cellStyle name="Comma [0] 2 3 7 2 2 3" xfId="8350"/>
    <cellStyle name="Comma [0] 2 3 7 2 2 4" xfId="8351"/>
    <cellStyle name="Comma [0] 2 3 7 2 3" xfId="8352"/>
    <cellStyle name="Comma [0] 2 3 7 2 4" xfId="8353"/>
    <cellStyle name="Comma [0] 2 3 7 2 5" xfId="8354"/>
    <cellStyle name="Comma [0] 2 3 7 3" xfId="8355"/>
    <cellStyle name="Comma [0] 2 3 7 3 2" xfId="8356"/>
    <cellStyle name="Comma [0] 2 3 7 3 3" xfId="8357"/>
    <cellStyle name="Comma [0] 2 3 7 3 4" xfId="8358"/>
    <cellStyle name="Comma [0] 2 3 7 4" xfId="8359"/>
    <cellStyle name="Comma [0] 2 3 7 5" xfId="8360"/>
    <cellStyle name="Comma [0] 2 3 7 6" xfId="8361"/>
    <cellStyle name="Comma [0] 2 3 7 7" xfId="8362"/>
    <cellStyle name="Comma [0] 2 3 7 8" xfId="8363"/>
    <cellStyle name="Comma [0] 2 3 7 9" xfId="8364"/>
    <cellStyle name="Comma [0] 2 3 8" xfId="8365"/>
    <cellStyle name="Comma [0] 2 3 8 10" xfId="8366"/>
    <cellStyle name="Comma [0] 2 3 8 2" xfId="8367"/>
    <cellStyle name="Comma [0] 2 3 8 2 2" xfId="8368"/>
    <cellStyle name="Comma [0] 2 3 8 2 2 2" xfId="8369"/>
    <cellStyle name="Comma [0] 2 3 8 2 2 3" xfId="8370"/>
    <cellStyle name="Comma [0] 2 3 8 2 2 4" xfId="8371"/>
    <cellStyle name="Comma [0] 2 3 8 2 3" xfId="8372"/>
    <cellStyle name="Comma [0] 2 3 8 2 4" xfId="8373"/>
    <cellStyle name="Comma [0] 2 3 8 2 5" xfId="8374"/>
    <cellStyle name="Comma [0] 2 3 8 3" xfId="8375"/>
    <cellStyle name="Comma [0] 2 3 8 3 2" xfId="8376"/>
    <cellStyle name="Comma [0] 2 3 8 3 3" xfId="8377"/>
    <cellStyle name="Comma [0] 2 3 8 3 4" xfId="8378"/>
    <cellStyle name="Comma [0] 2 3 8 4" xfId="8379"/>
    <cellStyle name="Comma [0] 2 3 8 5" xfId="8380"/>
    <cellStyle name="Comma [0] 2 3 8 6" xfId="8381"/>
    <cellStyle name="Comma [0] 2 3 8 7" xfId="8382"/>
    <cellStyle name="Comma [0] 2 3 8 8" xfId="8383"/>
    <cellStyle name="Comma [0] 2 3 8 9" xfId="8384"/>
    <cellStyle name="Comma [0] 2 3 9" xfId="8385"/>
    <cellStyle name="Comma [0] 2 3 9 2" xfId="8386"/>
    <cellStyle name="Comma [0] 2 3 9 2 2" xfId="8387"/>
    <cellStyle name="Comma [0] 2 3 9 2 3" xfId="8388"/>
    <cellStyle name="Comma [0] 2 3 9 2 4" xfId="8389"/>
    <cellStyle name="Comma [0] 2 3 9 3" xfId="8390"/>
    <cellStyle name="Comma [0] 2 3 9 4" xfId="8391"/>
    <cellStyle name="Comma [0] 2 3 9 5" xfId="8392"/>
    <cellStyle name="Comma [0] 2 30" xfId="8393"/>
    <cellStyle name="Comma [0] 2 30 2" xfId="8394"/>
    <cellStyle name="Comma [0] 2 30 2 2" xfId="8395"/>
    <cellStyle name="Comma [0] 2 30 3" xfId="8396"/>
    <cellStyle name="Comma [0] 2 30 3 2" xfId="8397"/>
    <cellStyle name="Comma [0] 2 30 4" xfId="8398"/>
    <cellStyle name="Comma [0] 2 30 4 2" xfId="8399"/>
    <cellStyle name="Comma [0] 2 30 5" xfId="8400"/>
    <cellStyle name="Comma [0] 2 30 5 2" xfId="8401"/>
    <cellStyle name="Comma [0] 2 30 6" xfId="8402"/>
    <cellStyle name="Comma [0] 2 30 6 2" xfId="8403"/>
    <cellStyle name="Comma [0] 2 30 7" xfId="8404"/>
    <cellStyle name="Comma [0] 2 30 7 2" xfId="8405"/>
    <cellStyle name="Comma [0] 2 30 8" xfId="8406"/>
    <cellStyle name="Comma [0] 2 30 8 2" xfId="8407"/>
    <cellStyle name="Comma [0] 2 30 9" xfId="8408"/>
    <cellStyle name="Comma [0] 2 31" xfId="8409"/>
    <cellStyle name="Comma [0] 2 31 2" xfId="8410"/>
    <cellStyle name="Comma [0] 2 31 2 2" xfId="8411"/>
    <cellStyle name="Comma [0] 2 31 3" xfId="8412"/>
    <cellStyle name="Comma [0] 2 31 3 2" xfId="8413"/>
    <cellStyle name="Comma [0] 2 31 4" xfId="8414"/>
    <cellStyle name="Comma [0] 2 31 4 2" xfId="8415"/>
    <cellStyle name="Comma [0] 2 31 5" xfId="8416"/>
    <cellStyle name="Comma [0] 2 31 5 2" xfId="8417"/>
    <cellStyle name="Comma [0] 2 31 6" xfId="8418"/>
    <cellStyle name="Comma [0] 2 31 6 2" xfId="8419"/>
    <cellStyle name="Comma [0] 2 31 7" xfId="8420"/>
    <cellStyle name="Comma [0] 2 31 7 2" xfId="8421"/>
    <cellStyle name="Comma [0] 2 31 8" xfId="8422"/>
    <cellStyle name="Comma [0] 2 31 8 2" xfId="8423"/>
    <cellStyle name="Comma [0] 2 31 9" xfId="8424"/>
    <cellStyle name="Comma [0] 2 32" xfId="8425"/>
    <cellStyle name="Comma [0] 2 32 2" xfId="8426"/>
    <cellStyle name="Comma [0] 2 32 2 2" xfId="8427"/>
    <cellStyle name="Comma [0] 2 32 3" xfId="8428"/>
    <cellStyle name="Comma [0] 2 32 3 2" xfId="8429"/>
    <cellStyle name="Comma [0] 2 32 4" xfId="8430"/>
    <cellStyle name="Comma [0] 2 32 4 2" xfId="8431"/>
    <cellStyle name="Comma [0] 2 32 5" xfId="8432"/>
    <cellStyle name="Comma [0] 2 32 5 2" xfId="8433"/>
    <cellStyle name="Comma [0] 2 32 6" xfId="8434"/>
    <cellStyle name="Comma [0] 2 32 6 2" xfId="8435"/>
    <cellStyle name="Comma [0] 2 32 7" xfId="8436"/>
    <cellStyle name="Comma [0] 2 32 7 2" xfId="8437"/>
    <cellStyle name="Comma [0] 2 32 8" xfId="8438"/>
    <cellStyle name="Comma [0] 2 32 8 2" xfId="8439"/>
    <cellStyle name="Comma [0] 2 32 9" xfId="8440"/>
    <cellStyle name="Comma [0] 2 33" xfId="8441"/>
    <cellStyle name="Comma [0] 2 33 2" xfId="8442"/>
    <cellStyle name="Comma [0] 2 33 2 2" xfId="8443"/>
    <cellStyle name="Comma [0] 2 33 3" xfId="8444"/>
    <cellStyle name="Comma [0] 2 33 3 2" xfId="8445"/>
    <cellStyle name="Comma [0] 2 33 4" xfId="8446"/>
    <cellStyle name="Comma [0] 2 33 4 2" xfId="8447"/>
    <cellStyle name="Comma [0] 2 33 5" xfId="8448"/>
    <cellStyle name="Comma [0] 2 33 5 2" xfId="8449"/>
    <cellStyle name="Comma [0] 2 33 6" xfId="8450"/>
    <cellStyle name="Comma [0] 2 33 6 2" xfId="8451"/>
    <cellStyle name="Comma [0] 2 33 7" xfId="8452"/>
    <cellStyle name="Comma [0] 2 33 7 2" xfId="8453"/>
    <cellStyle name="Comma [0] 2 33 8" xfId="8454"/>
    <cellStyle name="Comma [0] 2 33 8 2" xfId="8455"/>
    <cellStyle name="Comma [0] 2 33 9" xfId="8456"/>
    <cellStyle name="Comma [0] 2 34" xfId="8457"/>
    <cellStyle name="Comma [0] 2 34 2" xfId="8458"/>
    <cellStyle name="Comma [0] 2 35" xfId="8459"/>
    <cellStyle name="Comma [0] 2 35 2" xfId="8460"/>
    <cellStyle name="Comma [0] 2 36" xfId="8461"/>
    <cellStyle name="Comma [0] 2 36 2" xfId="8462"/>
    <cellStyle name="Comma [0] 2 37" xfId="8463"/>
    <cellStyle name="Comma [0] 2 37 2" xfId="8464"/>
    <cellStyle name="Comma [0] 2 38" xfId="8465"/>
    <cellStyle name="Comma [0] 2 38 2" xfId="8466"/>
    <cellStyle name="Comma [0] 2 39" xfId="8467"/>
    <cellStyle name="Comma [0] 2 39 2" xfId="8468"/>
    <cellStyle name="Comma [0] 2 4" xfId="8469"/>
    <cellStyle name="Comma [0] 2 4 10" xfId="8470"/>
    <cellStyle name="Comma [0] 2 4 11" xfId="8471"/>
    <cellStyle name="Comma [0] 2 4 12" xfId="8472"/>
    <cellStyle name="Comma [0] 2 4 13" xfId="8473"/>
    <cellStyle name="Comma [0] 2 4 14" xfId="8474"/>
    <cellStyle name="Comma [0] 2 4 15" xfId="8475"/>
    <cellStyle name="Comma [0] 2 4 16" xfId="8476"/>
    <cellStyle name="Comma [0] 2 4 17" xfId="8477"/>
    <cellStyle name="Comma [0] 2 4 18" xfId="8478"/>
    <cellStyle name="Comma [0] 2 4 19" xfId="8479"/>
    <cellStyle name="Comma [0] 2 4 2" xfId="8480"/>
    <cellStyle name="Comma [0] 2 4 2 2" xfId="8481"/>
    <cellStyle name="Comma [0] 2 4 2 3" xfId="8482"/>
    <cellStyle name="Comma [0] 2 4 2 4" xfId="8483"/>
    <cellStyle name="Comma [0] 2 4 2 5" xfId="8484"/>
    <cellStyle name="Comma [0] 2 4 2 6" xfId="8485"/>
    <cellStyle name="Comma [0] 2 4 3" xfId="8486"/>
    <cellStyle name="Comma [0] 2 4 3 10" xfId="8487"/>
    <cellStyle name="Comma [0] 2 4 3 2" xfId="8488"/>
    <cellStyle name="Comma [0] 2 4 3 2 2" xfId="8489"/>
    <cellStyle name="Comma [0] 2 4 3 2 2 2" xfId="8490"/>
    <cellStyle name="Comma [0] 2 4 3 2 2 3" xfId="8491"/>
    <cellStyle name="Comma [0] 2 4 3 2 2 4" xfId="8492"/>
    <cellStyle name="Comma [0] 2 4 3 2 3" xfId="8493"/>
    <cellStyle name="Comma [0] 2 4 3 2 4" xfId="8494"/>
    <cellStyle name="Comma [0] 2 4 3 2 5" xfId="8495"/>
    <cellStyle name="Comma [0] 2 4 3 3" xfId="8496"/>
    <cellStyle name="Comma [0] 2 4 3 3 2" xfId="8497"/>
    <cellStyle name="Comma [0] 2 4 3 3 3" xfId="8498"/>
    <cellStyle name="Comma [0] 2 4 3 3 4" xfId="8499"/>
    <cellStyle name="Comma [0] 2 4 3 4" xfId="8500"/>
    <cellStyle name="Comma [0] 2 4 3 5" xfId="8501"/>
    <cellStyle name="Comma [0] 2 4 3 6" xfId="8502"/>
    <cellStyle name="Comma [0] 2 4 3 7" xfId="8503"/>
    <cellStyle name="Comma [0] 2 4 3 8" xfId="8504"/>
    <cellStyle name="Comma [0] 2 4 3 9" xfId="8505"/>
    <cellStyle name="Comma [0] 2 4 4" xfId="8506"/>
    <cellStyle name="Comma [0] 2 4 4 10" xfId="8507"/>
    <cellStyle name="Comma [0] 2 4 4 11" xfId="8508"/>
    <cellStyle name="Comma [0] 2 4 4 2" xfId="8509"/>
    <cellStyle name="Comma [0] 2 4 4 2 2" xfId="8510"/>
    <cellStyle name="Comma [0] 2 4 4 2 2 2" xfId="8511"/>
    <cellStyle name="Comma [0] 2 4 4 2 2 3" xfId="8512"/>
    <cellStyle name="Comma [0] 2 4 4 2 2 4" xfId="8513"/>
    <cellStyle name="Comma [0] 2 4 4 2 3" xfId="8514"/>
    <cellStyle name="Comma [0] 2 4 4 2 4" xfId="8515"/>
    <cellStyle name="Comma [0] 2 4 4 2 5" xfId="8516"/>
    <cellStyle name="Comma [0] 2 4 4 3" xfId="8517"/>
    <cellStyle name="Comma [0] 2 4 4 3 2" xfId="8518"/>
    <cellStyle name="Comma [0] 2 4 4 3 3" xfId="8519"/>
    <cellStyle name="Comma [0] 2 4 4 3 4" xfId="8520"/>
    <cellStyle name="Comma [0] 2 4 4 4" xfId="8521"/>
    <cellStyle name="Comma [0] 2 4 4 5" xfId="8522"/>
    <cellStyle name="Comma [0] 2 4 4 6" xfId="8523"/>
    <cellStyle name="Comma [0] 2 4 4 7" xfId="8524"/>
    <cellStyle name="Comma [0] 2 4 4 8" xfId="8525"/>
    <cellStyle name="Comma [0] 2 4 4 9" xfId="8526"/>
    <cellStyle name="Comma [0] 2 4 5" xfId="8527"/>
    <cellStyle name="Comma [0] 2 4 5 2" xfId="8528"/>
    <cellStyle name="Comma [0] 2 4 5 2 2" xfId="8529"/>
    <cellStyle name="Comma [0] 2 4 5 2 3" xfId="8530"/>
    <cellStyle name="Comma [0] 2 4 5 2 4" xfId="8531"/>
    <cellStyle name="Comma [0] 2 4 5 3" xfId="8532"/>
    <cellStyle name="Comma [0] 2 4 5 4" xfId="8533"/>
    <cellStyle name="Comma [0] 2 4 5 5" xfId="8534"/>
    <cellStyle name="Comma [0] 2 4 5 6" xfId="8535"/>
    <cellStyle name="Comma [0] 2 4 5 7" xfId="8536"/>
    <cellStyle name="Comma [0] 2 4 5 8" xfId="8537"/>
    <cellStyle name="Comma [0] 2 4 5 9" xfId="8538"/>
    <cellStyle name="Comma [0] 2 4 6" xfId="8539"/>
    <cellStyle name="Comma [0] 2 4 6 2" xfId="8540"/>
    <cellStyle name="Comma [0] 2 4 6 2 2" xfId="8541"/>
    <cellStyle name="Comma [0] 2 4 6 2 3" xfId="8542"/>
    <cellStyle name="Comma [0] 2 4 6 2 4" xfId="8543"/>
    <cellStyle name="Comma [0] 2 4 6 3" xfId="8544"/>
    <cellStyle name="Comma [0] 2 4 6 4" xfId="8545"/>
    <cellStyle name="Comma [0] 2 4 6 5" xfId="8546"/>
    <cellStyle name="Comma [0] 2 4 6 6" xfId="8547"/>
    <cellStyle name="Comma [0] 2 4 6 7" xfId="8548"/>
    <cellStyle name="Comma [0] 2 4 6 8" xfId="8549"/>
    <cellStyle name="Comma [0] 2 4 6 9" xfId="8550"/>
    <cellStyle name="Comma [0] 2 4 7" xfId="8551"/>
    <cellStyle name="Comma [0] 2 4 7 2" xfId="8552"/>
    <cellStyle name="Comma [0] 2 4 7 3" xfId="8553"/>
    <cellStyle name="Comma [0] 2 4 7 4" xfId="8554"/>
    <cellStyle name="Comma [0] 2 4 7 5" xfId="8555"/>
    <cellStyle name="Comma [0] 2 4 7 6" xfId="8556"/>
    <cellStyle name="Comma [0] 2 4 7 7" xfId="8557"/>
    <cellStyle name="Comma [0] 2 4 7 8" xfId="8558"/>
    <cellStyle name="Comma [0] 2 4 8" xfId="8559"/>
    <cellStyle name="Comma [0] 2 4 8 2" xfId="8560"/>
    <cellStyle name="Comma [0] 2 4 8 3" xfId="8561"/>
    <cellStyle name="Comma [0] 2 4 8 4" xfId="8562"/>
    <cellStyle name="Comma [0] 2 4 8 5" xfId="8563"/>
    <cellStyle name="Comma [0] 2 4 8 6" xfId="8564"/>
    <cellStyle name="Comma [0] 2 4 8 7" xfId="8565"/>
    <cellStyle name="Comma [0] 2 4 8 8" xfId="8566"/>
    <cellStyle name="Comma [0] 2 4 8 9" xfId="8567"/>
    <cellStyle name="Comma [0] 2 4 9" xfId="8568"/>
    <cellStyle name="Comma [0] 2 40" xfId="8569"/>
    <cellStyle name="Comma [0] 2 40 2" xfId="8570"/>
    <cellStyle name="Comma [0] 2 41" xfId="8571"/>
    <cellStyle name="Comma [0] 2 41 2" xfId="8572"/>
    <cellStyle name="Comma [0] 2 42" xfId="8573"/>
    <cellStyle name="Comma [0] 2 42 2" xfId="8574"/>
    <cellStyle name="Comma [0] 2 43" xfId="8575"/>
    <cellStyle name="Comma [0] 2 43 10" xfId="8576"/>
    <cellStyle name="Comma [0] 2 43 11" xfId="8577"/>
    <cellStyle name="Comma [0] 2 43 12" xfId="8578"/>
    <cellStyle name="Comma [0] 2 43 13" xfId="8579"/>
    <cellStyle name="Comma [0] 2 43 2" xfId="8580"/>
    <cellStyle name="Comma [0] 2 43 3" xfId="8581"/>
    <cellStyle name="Comma [0] 2 43 3 2" xfId="8582"/>
    <cellStyle name="Comma [0] 2 43 4" xfId="8583"/>
    <cellStyle name="Comma [0] 2 43 4 2" xfId="8584"/>
    <cellStyle name="Comma [0] 2 43 5" xfId="8585"/>
    <cellStyle name="Comma [0] 2 43 5 2" xfId="8586"/>
    <cellStyle name="Comma [0] 2 43 6" xfId="8587"/>
    <cellStyle name="Comma [0] 2 43 6 2" xfId="8588"/>
    <cellStyle name="Comma [0] 2 43 7" xfId="8589"/>
    <cellStyle name="Comma [0] 2 43 7 2" xfId="8590"/>
    <cellStyle name="Comma [0] 2 43 8" xfId="8591"/>
    <cellStyle name="Comma [0] 2 43 8 2" xfId="8592"/>
    <cellStyle name="Comma [0] 2 43 9" xfId="8593"/>
    <cellStyle name="Comma [0] 2 44" xfId="8594"/>
    <cellStyle name="Comma [0] 2 44 2" xfId="8595"/>
    <cellStyle name="Comma [0] 2 45" xfId="8596"/>
    <cellStyle name="Comma [0] 2 45 2" xfId="8597"/>
    <cellStyle name="Comma [0] 2 46" xfId="8598"/>
    <cellStyle name="Comma [0] 2 46 2" xfId="8599"/>
    <cellStyle name="Comma [0] 2 47" xfId="8600"/>
    <cellStyle name="Comma [0] 2 47 2" xfId="8601"/>
    <cellStyle name="Comma [0] 2 48" xfId="8602"/>
    <cellStyle name="Comma [0] 2 49" xfId="8603"/>
    <cellStyle name="Comma [0] 2 49 2" xfId="8604"/>
    <cellStyle name="Comma [0] 2 5" xfId="8605"/>
    <cellStyle name="Comma [0] 2 5 10" xfId="8606"/>
    <cellStyle name="Comma [0] 2 5 11" xfId="8607"/>
    <cellStyle name="Comma [0] 2 5 12" xfId="8608"/>
    <cellStyle name="Comma [0] 2 5 13" xfId="8609"/>
    <cellStyle name="Comma [0] 2 5 14" xfId="8610"/>
    <cellStyle name="Comma [0] 2 5 15" xfId="8611"/>
    <cellStyle name="Comma [0] 2 5 16" xfId="8612"/>
    <cellStyle name="Comma [0] 2 5 17" xfId="8613"/>
    <cellStyle name="Comma [0] 2 5 2" xfId="8614"/>
    <cellStyle name="Comma [0] 2 5 2 2" xfId="8615"/>
    <cellStyle name="Comma [0] 2 5 2 3" xfId="8616"/>
    <cellStyle name="Comma [0] 2 5 2 4" xfId="8617"/>
    <cellStyle name="Comma [0] 2 5 2 5" xfId="8618"/>
    <cellStyle name="Comma [0] 2 5 2 6" xfId="8619"/>
    <cellStyle name="Comma [0] 2 5 3" xfId="8620"/>
    <cellStyle name="Comma [0] 2 5 3 10" xfId="8621"/>
    <cellStyle name="Comma [0] 2 5 3 11" xfId="8622"/>
    <cellStyle name="Comma [0] 2 5 3 2" xfId="8623"/>
    <cellStyle name="Comma [0] 2 5 3 2 2" xfId="8624"/>
    <cellStyle name="Comma [0] 2 5 3 2 2 2" xfId="8625"/>
    <cellStyle name="Comma [0] 2 5 3 2 2 3" xfId="8626"/>
    <cellStyle name="Comma [0] 2 5 3 2 2 4" xfId="8627"/>
    <cellStyle name="Comma [0] 2 5 3 2 3" xfId="8628"/>
    <cellStyle name="Comma [0] 2 5 3 2 4" xfId="8629"/>
    <cellStyle name="Comma [0] 2 5 3 2 5" xfId="8630"/>
    <cellStyle name="Comma [0] 2 5 3 3" xfId="8631"/>
    <cellStyle name="Comma [0] 2 5 3 3 2" xfId="8632"/>
    <cellStyle name="Comma [0] 2 5 3 3 3" xfId="8633"/>
    <cellStyle name="Comma [0] 2 5 3 3 4" xfId="8634"/>
    <cellStyle name="Comma [0] 2 5 3 4" xfId="8635"/>
    <cellStyle name="Comma [0] 2 5 3 5" xfId="8636"/>
    <cellStyle name="Comma [0] 2 5 3 6" xfId="8637"/>
    <cellStyle name="Comma [0] 2 5 3 7" xfId="8638"/>
    <cellStyle name="Comma [0] 2 5 3 8" xfId="8639"/>
    <cellStyle name="Comma [0] 2 5 3 9" xfId="8640"/>
    <cellStyle name="Comma [0] 2 5 4" xfId="8641"/>
    <cellStyle name="Comma [0] 2 5 4 10" xfId="8642"/>
    <cellStyle name="Comma [0] 2 5 4 2" xfId="8643"/>
    <cellStyle name="Comma [0] 2 5 4 2 2" xfId="8644"/>
    <cellStyle name="Comma [0] 2 5 4 2 2 2" xfId="8645"/>
    <cellStyle name="Comma [0] 2 5 4 2 2 3" xfId="8646"/>
    <cellStyle name="Comma [0] 2 5 4 2 2 4" xfId="8647"/>
    <cellStyle name="Comma [0] 2 5 4 2 3" xfId="8648"/>
    <cellStyle name="Comma [0] 2 5 4 2 4" xfId="8649"/>
    <cellStyle name="Comma [0] 2 5 4 2 5" xfId="8650"/>
    <cellStyle name="Comma [0] 2 5 4 3" xfId="8651"/>
    <cellStyle name="Comma [0] 2 5 4 3 2" xfId="8652"/>
    <cellStyle name="Comma [0] 2 5 4 3 3" xfId="8653"/>
    <cellStyle name="Comma [0] 2 5 4 3 4" xfId="8654"/>
    <cellStyle name="Comma [0] 2 5 4 4" xfId="8655"/>
    <cellStyle name="Comma [0] 2 5 4 5" xfId="8656"/>
    <cellStyle name="Comma [0] 2 5 4 6" xfId="8657"/>
    <cellStyle name="Comma [0] 2 5 4 7" xfId="8658"/>
    <cellStyle name="Comma [0] 2 5 4 8" xfId="8659"/>
    <cellStyle name="Comma [0] 2 5 4 9" xfId="8660"/>
    <cellStyle name="Comma [0] 2 5 5" xfId="8661"/>
    <cellStyle name="Comma [0] 2 5 5 10" xfId="8662"/>
    <cellStyle name="Comma [0] 2 5 5 2" xfId="8663"/>
    <cellStyle name="Comma [0] 2 5 5 2 2" xfId="8664"/>
    <cellStyle name="Comma [0] 2 5 5 2 3" xfId="8665"/>
    <cellStyle name="Comma [0] 2 5 5 2 4" xfId="8666"/>
    <cellStyle name="Comma [0] 2 5 5 3" xfId="8667"/>
    <cellStyle name="Comma [0] 2 5 5 4" xfId="8668"/>
    <cellStyle name="Comma [0] 2 5 5 5" xfId="8669"/>
    <cellStyle name="Comma [0] 2 5 5 6" xfId="8670"/>
    <cellStyle name="Comma [0] 2 5 5 7" xfId="8671"/>
    <cellStyle name="Comma [0] 2 5 5 8" xfId="8672"/>
    <cellStyle name="Comma [0] 2 5 5 9" xfId="8673"/>
    <cellStyle name="Comma [0] 2 5 6" xfId="8674"/>
    <cellStyle name="Comma [0] 2 5 6 2" xfId="8675"/>
    <cellStyle name="Comma [0] 2 5 6 2 2" xfId="8676"/>
    <cellStyle name="Comma [0] 2 5 6 2 3" xfId="8677"/>
    <cellStyle name="Comma [0] 2 5 6 2 4" xfId="8678"/>
    <cellStyle name="Comma [0] 2 5 6 2 4 2" xfId="8679"/>
    <cellStyle name="Comma [0] 2 5 6 3" xfId="8680"/>
    <cellStyle name="Comma [0] 2 5 6 4" xfId="8681"/>
    <cellStyle name="Comma [0] 2 5 6 5" xfId="8682"/>
    <cellStyle name="Comma [0] 2 5 6 6" xfId="8683"/>
    <cellStyle name="Comma [0] 2 5 6 7" xfId="8684"/>
    <cellStyle name="Comma [0] 2 5 6 8" xfId="8685"/>
    <cellStyle name="Comma [0] 2 5 6 9" xfId="8686"/>
    <cellStyle name="Comma [0] 2 5 7" xfId="8687"/>
    <cellStyle name="Comma [0] 2 5 7 2" xfId="8688"/>
    <cellStyle name="Comma [0] 2 5 7 3" xfId="8689"/>
    <cellStyle name="Comma [0] 2 5 7 4" xfId="8690"/>
    <cellStyle name="Comma [0] 2 5 7 5" xfId="8691"/>
    <cellStyle name="Comma [0] 2 5 7 6" xfId="8692"/>
    <cellStyle name="Comma [0] 2 5 7 7" xfId="8693"/>
    <cellStyle name="Comma [0] 2 5 7 8" xfId="8694"/>
    <cellStyle name="Comma [0] 2 5 8" xfId="8695"/>
    <cellStyle name="Comma [0] 2 5 8 2" xfId="8696"/>
    <cellStyle name="Comma [0] 2 5 8 3" xfId="8697"/>
    <cellStyle name="Comma [0] 2 5 8 4" xfId="8698"/>
    <cellStyle name="Comma [0] 2 5 8 5" xfId="8699"/>
    <cellStyle name="Comma [0] 2 5 8 6" xfId="8700"/>
    <cellStyle name="Comma [0] 2 5 8 7" xfId="8701"/>
    <cellStyle name="Comma [0] 2 5 8 8" xfId="8702"/>
    <cellStyle name="Comma [0] 2 5 8 9" xfId="8703"/>
    <cellStyle name="Comma [0] 2 5 9" xfId="8704"/>
    <cellStyle name="Comma [0] 2 50" xfId="8705"/>
    <cellStyle name="Comma [0] 2 50 2" xfId="8706"/>
    <cellStyle name="Comma [0] 2 51" xfId="8707"/>
    <cellStyle name="Comma [0] 2 51 2" xfId="8708"/>
    <cellStyle name="Comma [0] 2 52" xfId="8709"/>
    <cellStyle name="Comma [0] 2 53" xfId="8710"/>
    <cellStyle name="Comma [0] 2 53 2" xfId="8711"/>
    <cellStyle name="Comma [0] 2 54" xfId="8712"/>
    <cellStyle name="Comma [0] 2 55" xfId="8713"/>
    <cellStyle name="Comma [0] 2 56" xfId="8714"/>
    <cellStyle name="Comma [0] 2 57" xfId="8715"/>
    <cellStyle name="Comma [0] 2 6" xfId="8716"/>
    <cellStyle name="Comma [0] 2 6 10" xfId="8717"/>
    <cellStyle name="Comma [0] 2 6 11" xfId="8718"/>
    <cellStyle name="Comma [0] 2 6 12" xfId="8719"/>
    <cellStyle name="Comma [0] 2 6 13" xfId="8720"/>
    <cellStyle name="Comma [0] 2 6 14" xfId="8721"/>
    <cellStyle name="Comma [0] 2 6 15" xfId="8722"/>
    <cellStyle name="Comma [0] 2 6 16" xfId="8723"/>
    <cellStyle name="Comma [0] 2 6 2" xfId="8724"/>
    <cellStyle name="Comma [0] 2 6 2 10" xfId="8725"/>
    <cellStyle name="Comma [0] 2 6 2 2" xfId="8726"/>
    <cellStyle name="Comma [0] 2 6 2 2 2" xfId="8727"/>
    <cellStyle name="Comma [0] 2 6 2 2 2 2" xfId="8728"/>
    <cellStyle name="Comma [0] 2 6 2 2 2 3" xfId="8729"/>
    <cellStyle name="Comma [0] 2 6 2 2 2 4" xfId="8730"/>
    <cellStyle name="Comma [0] 2 6 2 2 3" xfId="8731"/>
    <cellStyle name="Comma [0] 2 6 2 2 4" xfId="8732"/>
    <cellStyle name="Comma [0] 2 6 2 2 5" xfId="8733"/>
    <cellStyle name="Comma [0] 2 6 2 3" xfId="8734"/>
    <cellStyle name="Comma [0] 2 6 2 3 2" xfId="8735"/>
    <cellStyle name="Comma [0] 2 6 2 3 3" xfId="8736"/>
    <cellStyle name="Comma [0] 2 6 2 3 4" xfId="8737"/>
    <cellStyle name="Comma [0] 2 6 2 4" xfId="8738"/>
    <cellStyle name="Comma [0] 2 6 2 5" xfId="8739"/>
    <cellStyle name="Comma [0] 2 6 2 6" xfId="8740"/>
    <cellStyle name="Comma [0] 2 6 2 7" xfId="8741"/>
    <cellStyle name="Comma [0] 2 6 2 8" xfId="8742"/>
    <cellStyle name="Comma [0] 2 6 2 9" xfId="8743"/>
    <cellStyle name="Comma [0] 2 6 3" xfId="8744"/>
    <cellStyle name="Comma [0] 2 6 3 10" xfId="8745"/>
    <cellStyle name="Comma [0] 2 6 3 2" xfId="8746"/>
    <cellStyle name="Comma [0] 2 6 3 2 2" xfId="8747"/>
    <cellStyle name="Comma [0] 2 6 3 2 2 2" xfId="8748"/>
    <cellStyle name="Comma [0] 2 6 3 2 2 3" xfId="8749"/>
    <cellStyle name="Comma [0] 2 6 3 2 2 4" xfId="8750"/>
    <cellStyle name="Comma [0] 2 6 3 2 3" xfId="8751"/>
    <cellStyle name="Comma [0] 2 6 3 2 4" xfId="8752"/>
    <cellStyle name="Comma [0] 2 6 3 2 5" xfId="8753"/>
    <cellStyle name="Comma [0] 2 6 3 3" xfId="8754"/>
    <cellStyle name="Comma [0] 2 6 3 3 2" xfId="8755"/>
    <cellStyle name="Comma [0] 2 6 3 3 3" xfId="8756"/>
    <cellStyle name="Comma [0] 2 6 3 3 4" xfId="8757"/>
    <cellStyle name="Comma [0] 2 6 3 4" xfId="8758"/>
    <cellStyle name="Comma [0] 2 6 3 5" xfId="8759"/>
    <cellStyle name="Comma [0] 2 6 3 6" xfId="8760"/>
    <cellStyle name="Comma [0] 2 6 3 7" xfId="8761"/>
    <cellStyle name="Comma [0] 2 6 3 8" xfId="8762"/>
    <cellStyle name="Comma [0] 2 6 3 9" xfId="8763"/>
    <cellStyle name="Comma [0] 2 6 4" xfId="8764"/>
    <cellStyle name="Comma [0] 2 6 4 2" xfId="8765"/>
    <cellStyle name="Comma [0] 2 6 4 2 2" xfId="8766"/>
    <cellStyle name="Comma [0] 2 6 4 2 3" xfId="8767"/>
    <cellStyle name="Comma [0] 2 6 4 2 4" xfId="8768"/>
    <cellStyle name="Comma [0] 2 6 4 3" xfId="8769"/>
    <cellStyle name="Comma [0] 2 6 4 4" xfId="8770"/>
    <cellStyle name="Comma [0] 2 6 4 5" xfId="8771"/>
    <cellStyle name="Comma [0] 2 6 4 6" xfId="8772"/>
    <cellStyle name="Comma [0] 2 6 4 7" xfId="8773"/>
    <cellStyle name="Comma [0] 2 6 4 8" xfId="8774"/>
    <cellStyle name="Comma [0] 2 6 4 9" xfId="8775"/>
    <cellStyle name="Comma [0] 2 6 5" xfId="8776"/>
    <cellStyle name="Comma [0] 2 6 5 2" xfId="8777"/>
    <cellStyle name="Comma [0] 2 6 5 2 2" xfId="8778"/>
    <cellStyle name="Comma [0] 2 6 5 2 3" xfId="8779"/>
    <cellStyle name="Comma [0] 2 6 5 2 4" xfId="8780"/>
    <cellStyle name="Comma [0] 2 6 5 3" xfId="8781"/>
    <cellStyle name="Comma [0] 2 6 5 4" xfId="8782"/>
    <cellStyle name="Comma [0] 2 6 5 5" xfId="8783"/>
    <cellStyle name="Comma [0] 2 6 5 6" xfId="8784"/>
    <cellStyle name="Comma [0] 2 6 5 7" xfId="8785"/>
    <cellStyle name="Comma [0] 2 6 5 8" xfId="8786"/>
    <cellStyle name="Comma [0] 2 6 5 9" xfId="8787"/>
    <cellStyle name="Comma [0] 2 6 6" xfId="8788"/>
    <cellStyle name="Comma [0] 2 6 6 2" xfId="8789"/>
    <cellStyle name="Comma [0] 2 6 6 3" xfId="8790"/>
    <cellStyle name="Comma [0] 2 6 6 4" xfId="8791"/>
    <cellStyle name="Comma [0] 2 6 6 5" xfId="8792"/>
    <cellStyle name="Comma [0] 2 6 6 6" xfId="8793"/>
    <cellStyle name="Comma [0] 2 6 6 7" xfId="8794"/>
    <cellStyle name="Comma [0] 2 6 6 8" xfId="8795"/>
    <cellStyle name="Comma [0] 2 6 7" xfId="8796"/>
    <cellStyle name="Comma [0] 2 6 7 2" xfId="8797"/>
    <cellStyle name="Comma [0] 2 6 7 3" xfId="8798"/>
    <cellStyle name="Comma [0] 2 6 7 4" xfId="8799"/>
    <cellStyle name="Comma [0] 2 6 7 5" xfId="8800"/>
    <cellStyle name="Comma [0] 2 6 7 6" xfId="8801"/>
    <cellStyle name="Comma [0] 2 6 7 7" xfId="8802"/>
    <cellStyle name="Comma [0] 2 6 7 8" xfId="8803"/>
    <cellStyle name="Comma [0] 2 6 8" xfId="8804"/>
    <cellStyle name="Comma [0] 2 6 8 2" xfId="8805"/>
    <cellStyle name="Comma [0] 2 6 8 3" xfId="8806"/>
    <cellStyle name="Comma [0] 2 6 8 4" xfId="8807"/>
    <cellStyle name="Comma [0] 2 6 8 5" xfId="8808"/>
    <cellStyle name="Comma [0] 2 6 8 6" xfId="8809"/>
    <cellStyle name="Comma [0] 2 6 9" xfId="8810"/>
    <cellStyle name="Comma [0] 2 7" xfId="8811"/>
    <cellStyle name="Comma [0] 2 7 10" xfId="8812"/>
    <cellStyle name="Comma [0] 2 7 11" xfId="8813"/>
    <cellStyle name="Comma [0] 2 7 12" xfId="8814"/>
    <cellStyle name="Comma [0] 2 7 13" xfId="8815"/>
    <cellStyle name="Comma [0] 2 7 14" xfId="8816"/>
    <cellStyle name="Comma [0] 2 7 15" xfId="8817"/>
    <cellStyle name="Comma [0] 2 7 16" xfId="8818"/>
    <cellStyle name="Comma [0] 2 7 2" xfId="8819"/>
    <cellStyle name="Comma [0] 2 7 2 10" xfId="8820"/>
    <cellStyle name="Comma [0] 2 7 2 11" xfId="8821"/>
    <cellStyle name="Comma [0] 2 7 2 2" xfId="8822"/>
    <cellStyle name="Comma [0] 2 7 2 2 2" xfId="8823"/>
    <cellStyle name="Comma [0] 2 7 2 2 2 2" xfId="8824"/>
    <cellStyle name="Comma [0] 2 7 2 2 2 3" xfId="8825"/>
    <cellStyle name="Comma [0] 2 7 2 2 2 4" xfId="8826"/>
    <cellStyle name="Comma [0] 2 7 2 2 3" xfId="8827"/>
    <cellStyle name="Comma [0] 2 7 2 2 4" xfId="8828"/>
    <cellStyle name="Comma [0] 2 7 2 2 5" xfId="8829"/>
    <cellStyle name="Comma [0] 2 7 2 3" xfId="8830"/>
    <cellStyle name="Comma [0] 2 7 2 3 2" xfId="8831"/>
    <cellStyle name="Comma [0] 2 7 2 3 3" xfId="8832"/>
    <cellStyle name="Comma [0] 2 7 2 3 4" xfId="8833"/>
    <cellStyle name="Comma [0] 2 7 2 4" xfId="8834"/>
    <cellStyle name="Comma [0] 2 7 2 5" xfId="8835"/>
    <cellStyle name="Comma [0] 2 7 2 6" xfId="8836"/>
    <cellStyle name="Comma [0] 2 7 2 7" xfId="8837"/>
    <cellStyle name="Comma [0] 2 7 2 8" xfId="8838"/>
    <cellStyle name="Comma [0] 2 7 2 9" xfId="8839"/>
    <cellStyle name="Comma [0] 2 7 3" xfId="8840"/>
    <cellStyle name="Comma [0] 2 7 3 10" xfId="8841"/>
    <cellStyle name="Comma [0] 2 7 3 11" xfId="8842"/>
    <cellStyle name="Comma [0] 2 7 3 2" xfId="8843"/>
    <cellStyle name="Comma [0] 2 7 3 2 2" xfId="8844"/>
    <cellStyle name="Comma [0] 2 7 3 2 2 2" xfId="8845"/>
    <cellStyle name="Comma [0] 2 7 3 2 2 3" xfId="8846"/>
    <cellStyle name="Comma [0] 2 7 3 2 2 4" xfId="8847"/>
    <cellStyle name="Comma [0] 2 7 3 2 3" xfId="8848"/>
    <cellStyle name="Comma [0] 2 7 3 2 4" xfId="8849"/>
    <cellStyle name="Comma [0] 2 7 3 2 5" xfId="8850"/>
    <cellStyle name="Comma [0] 2 7 3 3" xfId="8851"/>
    <cellStyle name="Comma [0] 2 7 3 3 2" xfId="8852"/>
    <cellStyle name="Comma [0] 2 7 3 3 3" xfId="8853"/>
    <cellStyle name="Comma [0] 2 7 3 3 4" xfId="8854"/>
    <cellStyle name="Comma [0] 2 7 3 4" xfId="8855"/>
    <cellStyle name="Comma [0] 2 7 3 5" xfId="8856"/>
    <cellStyle name="Comma [0] 2 7 3 6" xfId="8857"/>
    <cellStyle name="Comma [0] 2 7 3 7" xfId="8858"/>
    <cellStyle name="Comma [0] 2 7 3 8" xfId="8859"/>
    <cellStyle name="Comma [0] 2 7 3 9" xfId="8860"/>
    <cellStyle name="Comma [0] 2 7 4" xfId="8861"/>
    <cellStyle name="Comma [0] 2 7 4 2" xfId="8862"/>
    <cellStyle name="Comma [0] 2 7 4 2 2" xfId="8863"/>
    <cellStyle name="Comma [0] 2 7 4 2 3" xfId="8864"/>
    <cellStyle name="Comma [0] 2 7 4 2 4" xfId="8865"/>
    <cellStyle name="Comma [0] 2 7 4 3" xfId="8866"/>
    <cellStyle name="Comma [0] 2 7 4 4" xfId="8867"/>
    <cellStyle name="Comma [0] 2 7 4 5" xfId="8868"/>
    <cellStyle name="Comma [0] 2 7 4 6" xfId="8869"/>
    <cellStyle name="Comma [0] 2 7 4 7" xfId="8870"/>
    <cellStyle name="Comma [0] 2 7 4 8" xfId="8871"/>
    <cellStyle name="Comma [0] 2 7 4 9" xfId="8872"/>
    <cellStyle name="Comma [0] 2 7 5" xfId="8873"/>
    <cellStyle name="Comma [0] 2 7 5 10" xfId="8874"/>
    <cellStyle name="Comma [0] 2 7 5 2" xfId="8875"/>
    <cellStyle name="Comma [0] 2 7 5 2 2" xfId="8876"/>
    <cellStyle name="Comma [0] 2 7 5 2 3" xfId="8877"/>
    <cellStyle name="Comma [0] 2 7 5 2 4" xfId="8878"/>
    <cellStyle name="Comma [0] 2 7 5 3" xfId="8879"/>
    <cellStyle name="Comma [0] 2 7 5 4" xfId="8880"/>
    <cellStyle name="Comma [0] 2 7 5 5" xfId="8881"/>
    <cellStyle name="Comma [0] 2 7 5 6" xfId="8882"/>
    <cellStyle name="Comma [0] 2 7 5 7" xfId="8883"/>
    <cellStyle name="Comma [0] 2 7 5 8" xfId="8884"/>
    <cellStyle name="Comma [0] 2 7 5 9" xfId="8885"/>
    <cellStyle name="Comma [0] 2 7 6" xfId="8886"/>
    <cellStyle name="Comma [0] 2 7 6 2" xfId="8887"/>
    <cellStyle name="Comma [0] 2 7 6 3" xfId="8888"/>
    <cellStyle name="Comma [0] 2 7 6 4" xfId="8889"/>
    <cellStyle name="Comma [0] 2 7 6 5" xfId="8890"/>
    <cellStyle name="Comma [0] 2 7 6 6" xfId="8891"/>
    <cellStyle name="Comma [0] 2 7 6 7" xfId="8892"/>
    <cellStyle name="Comma [0] 2 7 6 8" xfId="8893"/>
    <cellStyle name="Comma [0] 2 7 6 9" xfId="8894"/>
    <cellStyle name="Comma [0] 2 7 7" xfId="8895"/>
    <cellStyle name="Comma [0] 2 7 7 2" xfId="8896"/>
    <cellStyle name="Comma [0] 2 7 7 3" xfId="8897"/>
    <cellStyle name="Comma [0] 2 7 7 4" xfId="8898"/>
    <cellStyle name="Comma [0] 2 7 7 5" xfId="8899"/>
    <cellStyle name="Comma [0] 2 7 7 6" xfId="8900"/>
    <cellStyle name="Comma [0] 2 7 7 7" xfId="8901"/>
    <cellStyle name="Comma [0] 2 7 7 8" xfId="8902"/>
    <cellStyle name="Comma [0] 2 7 7 9" xfId="8903"/>
    <cellStyle name="Comma [0] 2 7 8" xfId="8904"/>
    <cellStyle name="Comma [0] 2 7 8 2" xfId="8905"/>
    <cellStyle name="Comma [0] 2 7 8 3" xfId="8906"/>
    <cellStyle name="Comma [0] 2 7 8 4" xfId="8907"/>
    <cellStyle name="Comma [0] 2 7 8 5" xfId="8908"/>
    <cellStyle name="Comma [0] 2 7 8 6" xfId="8909"/>
    <cellStyle name="Comma [0] 2 7 9" xfId="8910"/>
    <cellStyle name="Comma [0] 2 8" xfId="8911"/>
    <cellStyle name="Comma [0] 2 8 10" xfId="8912"/>
    <cellStyle name="Comma [0] 2 8 11" xfId="8913"/>
    <cellStyle name="Comma [0] 2 8 12" xfId="8914"/>
    <cellStyle name="Comma [0] 2 8 13" xfId="8915"/>
    <cellStyle name="Comma [0] 2 8 2" xfId="8916"/>
    <cellStyle name="Comma [0] 2 8 2 2" xfId="8917"/>
    <cellStyle name="Comma [0] 2 8 3" xfId="8918"/>
    <cellStyle name="Comma [0] 2 8 3 2" xfId="8919"/>
    <cellStyle name="Comma [0] 2 8 4" xfId="8920"/>
    <cellStyle name="Comma [0] 2 8 4 2" xfId="8921"/>
    <cellStyle name="Comma [0] 2 8 5" xfId="8922"/>
    <cellStyle name="Comma [0] 2 8 5 2" xfId="8923"/>
    <cellStyle name="Comma [0] 2 8 6" xfId="8924"/>
    <cellStyle name="Comma [0] 2 8 6 2" xfId="8925"/>
    <cellStyle name="Comma [0] 2 8 7" xfId="8926"/>
    <cellStyle name="Comma [0] 2 8 7 2" xfId="8927"/>
    <cellStyle name="Comma [0] 2 8 8" xfId="8928"/>
    <cellStyle name="Comma [0] 2 8 8 2" xfId="8929"/>
    <cellStyle name="Comma [0] 2 8 9" xfId="8930"/>
    <cellStyle name="Comma [0] 2 9" xfId="8931"/>
    <cellStyle name="Comma [0] 2 9 10" xfId="8932"/>
    <cellStyle name="Comma [0] 2 9 11" xfId="8933"/>
    <cellStyle name="Comma [0] 2 9 12" xfId="8934"/>
    <cellStyle name="Comma [0] 2 9 13" xfId="8935"/>
    <cellStyle name="Comma [0] 2 9 2" xfId="8936"/>
    <cellStyle name="Comma [0] 2 9 2 10" xfId="8937"/>
    <cellStyle name="Comma [0] 2 9 2 2" xfId="8938"/>
    <cellStyle name="Comma [0] 2 9 2 2 2" xfId="8939"/>
    <cellStyle name="Comma [0] 2 9 2 2 3" xfId="8940"/>
    <cellStyle name="Comma [0] 2 9 2 2 4" xfId="8941"/>
    <cellStyle name="Comma [0] 2 9 2 3" xfId="8942"/>
    <cellStyle name="Comma [0] 2 9 2 4" xfId="8943"/>
    <cellStyle name="Comma [0] 2 9 2 5" xfId="8944"/>
    <cellStyle name="Comma [0] 2 9 2 6" xfId="8945"/>
    <cellStyle name="Comma [0] 2 9 2 7" xfId="8946"/>
    <cellStyle name="Comma [0] 2 9 2 8" xfId="8947"/>
    <cellStyle name="Comma [0] 2 9 2 9" xfId="8948"/>
    <cellStyle name="Comma [0] 2 9 3" xfId="8949"/>
    <cellStyle name="Comma [0] 2 9 3 2" xfId="8950"/>
    <cellStyle name="Comma [0] 2 9 3 3" xfId="8951"/>
    <cellStyle name="Comma [0] 2 9 3 4" xfId="8952"/>
    <cellStyle name="Comma [0] 2 9 3 5" xfId="8953"/>
    <cellStyle name="Comma [0] 2 9 3 6" xfId="8954"/>
    <cellStyle name="Comma [0] 2 9 3 7" xfId="8955"/>
    <cellStyle name="Comma [0] 2 9 3 8" xfId="8956"/>
    <cellStyle name="Comma [0] 2 9 3 9" xfId="8957"/>
    <cellStyle name="Comma [0] 2 9 4" xfId="8958"/>
    <cellStyle name="Comma [0] 2 9 4 2" xfId="8959"/>
    <cellStyle name="Comma [0] 2 9 4 3" xfId="8960"/>
    <cellStyle name="Comma [0] 2 9 4 4" xfId="8961"/>
    <cellStyle name="Comma [0] 2 9 4 5" xfId="8962"/>
    <cellStyle name="Comma [0] 2 9 4 6" xfId="8963"/>
    <cellStyle name="Comma [0] 2 9 5" xfId="8964"/>
    <cellStyle name="Comma [0] 2 9 5 2" xfId="8965"/>
    <cellStyle name="Comma [0] 2 9 5 3" xfId="8966"/>
    <cellStyle name="Comma [0] 2 9 5 4" xfId="8967"/>
    <cellStyle name="Comma [0] 2 9 5 5" xfId="8968"/>
    <cellStyle name="Comma [0] 2 9 5 6" xfId="8969"/>
    <cellStyle name="Comma [0] 2 9 6" xfId="8970"/>
    <cellStyle name="Comma [0] 2 9 6 2" xfId="8971"/>
    <cellStyle name="Comma [0] 2 9 6 3" xfId="8972"/>
    <cellStyle name="Comma [0] 2 9 6 4" xfId="8973"/>
    <cellStyle name="Comma [0] 2 9 6 5" xfId="8974"/>
    <cellStyle name="Comma [0] 2 9 6 6" xfId="8975"/>
    <cellStyle name="Comma [0] 2 9 7" xfId="8976"/>
    <cellStyle name="Comma [0] 2 9 7 2" xfId="8977"/>
    <cellStyle name="Comma [0] 2 9 8" xfId="8978"/>
    <cellStyle name="Comma [0] 2 9 8 2" xfId="8979"/>
    <cellStyle name="Comma [0] 2 9 9" xfId="8980"/>
    <cellStyle name="Comma [0] 2_Insentif dan UJP Sari Roti 2010-03" xfId="8981"/>
    <cellStyle name="Comma [0] 20" xfId="8982"/>
    <cellStyle name="Comma [0] 20 2" xfId="8983"/>
    <cellStyle name="Comma [0] 20 3" xfId="8984"/>
    <cellStyle name="Comma [0] 20 4" xfId="8985"/>
    <cellStyle name="Comma [0] 20 5" xfId="8986"/>
    <cellStyle name="Comma [0] 20 6" xfId="8987"/>
    <cellStyle name="Comma [0] 21" xfId="8988"/>
    <cellStyle name="Comma [0] 21 2" xfId="8989"/>
    <cellStyle name="Comma [0] 21 3" xfId="8990"/>
    <cellStyle name="Comma [0] 21 4" xfId="8991"/>
    <cellStyle name="Comma [0] 21 5" xfId="8992"/>
    <cellStyle name="Comma [0] 21 6" xfId="8993"/>
    <cellStyle name="Comma [0] 22" xfId="8994"/>
    <cellStyle name="Comma [0] 23" xfId="8995"/>
    <cellStyle name="Comma [0] 23 2" xfId="8996"/>
    <cellStyle name="Comma [0] 24" xfId="8997"/>
    <cellStyle name="Comma [0] 25" xfId="8998"/>
    <cellStyle name="Comma [0] 26" xfId="8999"/>
    <cellStyle name="Comma [0] 27" xfId="9000"/>
    <cellStyle name="Comma [0] 28" xfId="9001"/>
    <cellStyle name="Comma [0] 29" xfId="9002"/>
    <cellStyle name="Comma [0] 3" xfId="9003"/>
    <cellStyle name="Comma [0] 3 10" xfId="9004"/>
    <cellStyle name="Comma [0] 3 10 2" xfId="9005"/>
    <cellStyle name="Comma [0] 3 10 2 10" xfId="9006"/>
    <cellStyle name="Comma [0] 3 10 2 10 2" xfId="9007"/>
    <cellStyle name="Comma [0] 3 10 2 11" xfId="9008"/>
    <cellStyle name="Comma [0] 3 10 2 11 2" xfId="9009"/>
    <cellStyle name="Comma [0] 3 10 2 2" xfId="9010"/>
    <cellStyle name="Comma [0] 3 10 2 2 2" xfId="9011"/>
    <cellStyle name="Comma [0] 3 10 2 2 3" xfId="9012"/>
    <cellStyle name="Comma [0] 3 10 2 2 4" xfId="9013"/>
    <cellStyle name="Comma [0] 3 10 2 2 5" xfId="9014"/>
    <cellStyle name="Comma [0] 3 10 2 2 6" xfId="9015"/>
    <cellStyle name="Comma [0] 3 10 2 2 7" xfId="9016"/>
    <cellStyle name="Comma [0] 3 10 2 3" xfId="9017"/>
    <cellStyle name="Comma [0] 3 10 2 4" xfId="9018"/>
    <cellStyle name="Comma [0] 3 10 2 4 2" xfId="9019"/>
    <cellStyle name="Comma [0] 3 10 2 5" xfId="9020"/>
    <cellStyle name="Comma [0] 3 10 2 5 2" xfId="9021"/>
    <cellStyle name="Comma [0] 3 10 2 6" xfId="9022"/>
    <cellStyle name="Comma [0] 3 10 2 6 2" xfId="9023"/>
    <cellStyle name="Comma [0] 3 10 2 7" xfId="9024"/>
    <cellStyle name="Comma [0] 3 10 2 8" xfId="9025"/>
    <cellStyle name="Comma [0] 3 10 2 8 2" xfId="9026"/>
    <cellStyle name="Comma [0] 3 10 2 9" xfId="9027"/>
    <cellStyle name="Comma [0] 3 10 2 9 2" xfId="9028"/>
    <cellStyle name="Comma [0] 3 10 3" xfId="9029"/>
    <cellStyle name="Comma [0] 3 10 4" xfId="9030"/>
    <cellStyle name="Comma [0] 3 10 5" xfId="9031"/>
    <cellStyle name="Comma [0] 3 10 6" xfId="9032"/>
    <cellStyle name="Comma [0] 3 11" xfId="9033"/>
    <cellStyle name="Comma [0] 3 11 2" xfId="9034"/>
    <cellStyle name="Comma [0] 3 12" xfId="9035"/>
    <cellStyle name="Comma [0] 3 12 2" xfId="9036"/>
    <cellStyle name="Comma [0] 3 13" xfId="9037"/>
    <cellStyle name="Comma [0] 3 13 2" xfId="9038"/>
    <cellStyle name="Comma [0] 3 14" xfId="9039"/>
    <cellStyle name="Comma [0] 3 15" xfId="9040"/>
    <cellStyle name="Comma [0] 3 15 2" xfId="9041"/>
    <cellStyle name="Comma [0] 3 16" xfId="9042"/>
    <cellStyle name="Comma [0] 3 16 2" xfId="9043"/>
    <cellStyle name="Comma [0] 3 17" xfId="9044"/>
    <cellStyle name="Comma [0] 3 17 2" xfId="9045"/>
    <cellStyle name="Comma [0] 3 18" xfId="9046"/>
    <cellStyle name="Comma [0] 3 19" xfId="9047"/>
    <cellStyle name="Comma [0] 3 2" xfId="9048"/>
    <cellStyle name="Comma [0] 3 2 10" xfId="9049"/>
    <cellStyle name="Comma [0] 3 2 11" xfId="9050"/>
    <cellStyle name="Comma [0] 3 2 12" xfId="9051"/>
    <cellStyle name="Comma [0] 3 2 2" xfId="9052"/>
    <cellStyle name="Comma [0] 3 2 2 2" xfId="9053"/>
    <cellStyle name="Comma [0] 3 2 2 2 2" xfId="9054"/>
    <cellStyle name="Comma [0] 3 2 2 2 3" xfId="9055"/>
    <cellStyle name="Comma [0] 3 2 2 2 4" xfId="9056"/>
    <cellStyle name="Comma [0] 3 2 2 3" xfId="9057"/>
    <cellStyle name="Comma [0] 3 2 2 4" xfId="9058"/>
    <cellStyle name="Comma [0] 3 2 2 5" xfId="9059"/>
    <cellStyle name="Comma [0] 3 2 3" xfId="9060"/>
    <cellStyle name="Comma [0] 3 2 3 2" xfId="9061"/>
    <cellStyle name="Comma [0] 3 2 3 3" xfId="9062"/>
    <cellStyle name="Comma [0] 3 2 3 4" xfId="9063"/>
    <cellStyle name="Comma [0] 3 2 4" xfId="9064"/>
    <cellStyle name="Comma [0] 3 2 5" xfId="9065"/>
    <cellStyle name="Comma [0] 3 2 6" xfId="9066"/>
    <cellStyle name="Comma [0] 3 2 7" xfId="9067"/>
    <cellStyle name="Comma [0] 3 2 8" xfId="9068"/>
    <cellStyle name="Comma [0] 3 2 9" xfId="9069"/>
    <cellStyle name="Comma [0] 3 20" xfId="9070"/>
    <cellStyle name="Comma [0] 3 21" xfId="9071"/>
    <cellStyle name="Comma [0] 3 22" xfId="9072"/>
    <cellStyle name="Comma [0] 3 3" xfId="9073"/>
    <cellStyle name="Comma [0] 3 3 10" xfId="9074"/>
    <cellStyle name="Comma [0] 3 3 11" xfId="9075"/>
    <cellStyle name="Comma [0] 3 3 2" xfId="9076"/>
    <cellStyle name="Comma [0] 3 3 2 2" xfId="9077"/>
    <cellStyle name="Comma [0] 3 3 2 2 2" xfId="9078"/>
    <cellStyle name="Comma [0] 3 3 2 2 3" xfId="9079"/>
    <cellStyle name="Comma [0] 3 3 2 2 4" xfId="9080"/>
    <cellStyle name="Comma [0] 3 3 2 3" xfId="9081"/>
    <cellStyle name="Comma [0] 3 3 2 4" xfId="9082"/>
    <cellStyle name="Comma [0] 3 3 2 5" xfId="9083"/>
    <cellStyle name="Comma [0] 3 3 3" xfId="9084"/>
    <cellStyle name="Comma [0] 3 3 3 2" xfId="9085"/>
    <cellStyle name="Comma [0] 3 3 3 3" xfId="9086"/>
    <cellStyle name="Comma [0] 3 3 3 4" xfId="9087"/>
    <cellStyle name="Comma [0] 3 3 4" xfId="9088"/>
    <cellStyle name="Comma [0] 3 3 5" xfId="9089"/>
    <cellStyle name="Comma [0] 3 3 6" xfId="9090"/>
    <cellStyle name="Comma [0] 3 3 7" xfId="9091"/>
    <cellStyle name="Comma [0] 3 3 8" xfId="9092"/>
    <cellStyle name="Comma [0] 3 3 9" xfId="9093"/>
    <cellStyle name="Comma [0] 3 4" xfId="9094"/>
    <cellStyle name="Comma [0] 3 4 10" xfId="9095"/>
    <cellStyle name="Comma [0] 3 4 2" xfId="9096"/>
    <cellStyle name="Comma [0] 3 4 2 2" xfId="9097"/>
    <cellStyle name="Comma [0] 3 4 2 3" xfId="9098"/>
    <cellStyle name="Comma [0] 3 4 2 4" xfId="9099"/>
    <cellStyle name="Comma [0] 3 4 3" xfId="9100"/>
    <cellStyle name="Comma [0] 3 4 4" xfId="9101"/>
    <cellStyle name="Comma [0] 3 4 5" xfId="9102"/>
    <cellStyle name="Comma [0] 3 4 6" xfId="9103"/>
    <cellStyle name="Comma [0] 3 4 7" xfId="9104"/>
    <cellStyle name="Comma [0] 3 4 8" xfId="9105"/>
    <cellStyle name="Comma [0] 3 4 9" xfId="9106"/>
    <cellStyle name="Comma [0] 3 5" xfId="9107"/>
    <cellStyle name="Comma [0] 3 5 2" xfId="9108"/>
    <cellStyle name="Comma [0] 3 5 2 2" xfId="9109"/>
    <cellStyle name="Comma [0] 3 5 2 3" xfId="9110"/>
    <cellStyle name="Comma [0] 3 5 2 4" xfId="9111"/>
    <cellStyle name="Comma [0] 3 5 3" xfId="9112"/>
    <cellStyle name="Comma [0] 3 5 4" xfId="9113"/>
    <cellStyle name="Comma [0] 3 5 5" xfId="9114"/>
    <cellStyle name="Comma [0] 3 5 6" xfId="9115"/>
    <cellStyle name="Comma [0] 3 5 7" xfId="9116"/>
    <cellStyle name="Comma [0] 3 5 8" xfId="9117"/>
    <cellStyle name="Comma [0] 3 5 9" xfId="9118"/>
    <cellStyle name="Comma [0] 3 6" xfId="9119"/>
    <cellStyle name="Comma [0] 3 6 2" xfId="9120"/>
    <cellStyle name="Comma [0] 3 6 3" xfId="9121"/>
    <cellStyle name="Comma [0] 3 6 4" xfId="9122"/>
    <cellStyle name="Comma [0] 3 6 5" xfId="9123"/>
    <cellStyle name="Comma [0] 3 6 6" xfId="9124"/>
    <cellStyle name="Comma [0] 3 6 7" xfId="9125"/>
    <cellStyle name="Comma [0] 3 6 8" xfId="9126"/>
    <cellStyle name="Comma [0] 3 6 9" xfId="9127"/>
    <cellStyle name="Comma [0] 3 7" xfId="9128"/>
    <cellStyle name="Comma [0] 3 7 2" xfId="9129"/>
    <cellStyle name="Comma [0] 3 7 3" xfId="9130"/>
    <cellStyle name="Comma [0] 3 7 4" xfId="9131"/>
    <cellStyle name="Comma [0] 3 7 5" xfId="9132"/>
    <cellStyle name="Comma [0] 3 7 6" xfId="9133"/>
    <cellStyle name="Comma [0] 3 7 7" xfId="9134"/>
    <cellStyle name="Comma [0] 3 7 8" xfId="9135"/>
    <cellStyle name="Comma [0] 3 7 9" xfId="9136"/>
    <cellStyle name="Comma [0] 3 8" xfId="9137"/>
    <cellStyle name="Comma [0] 3 8 2" xfId="9138"/>
    <cellStyle name="Comma [0] 3 8 3" xfId="9139"/>
    <cellStyle name="Comma [0] 3 8 4" xfId="9140"/>
    <cellStyle name="Comma [0] 3 8 5" xfId="9141"/>
    <cellStyle name="Comma [0] 3 8 6" xfId="9142"/>
    <cellStyle name="Comma [0] 3 9" xfId="9143"/>
    <cellStyle name="Comma [0] 3 9 2" xfId="9144"/>
    <cellStyle name="Comma [0] 3 9 3" xfId="9145"/>
    <cellStyle name="Comma [0] 3 9 4" xfId="9146"/>
    <cellStyle name="Comma [0] 3 9 5" xfId="9147"/>
    <cellStyle name="Comma [0] 3 9 6" xfId="9148"/>
    <cellStyle name="Comma [0] 30" xfId="9149"/>
    <cellStyle name="Comma [0] 31" xfId="9150"/>
    <cellStyle name="Comma [0] 32" xfId="9151"/>
    <cellStyle name="Comma [0] 32 2" xfId="9152"/>
    <cellStyle name="Comma [0] 33" xfId="9153"/>
    <cellStyle name="Comma [0] 34" xfId="9154"/>
    <cellStyle name="Comma [0] 35" xfId="9155"/>
    <cellStyle name="Comma [0] 36" xfId="9156"/>
    <cellStyle name="Comma [0] 37" xfId="9157"/>
    <cellStyle name="Comma [0] 38" xfId="9158"/>
    <cellStyle name="Comma [0] 39" xfId="9159"/>
    <cellStyle name="Comma [0] 4" xfId="9160"/>
    <cellStyle name="Comma [0] 4 10" xfId="9161"/>
    <cellStyle name="Comma [0] 4 10 2" xfId="9162"/>
    <cellStyle name="Comma [0] 4 11" xfId="9163"/>
    <cellStyle name="Comma [0] 4 11 2" xfId="9164"/>
    <cellStyle name="Comma [0] 4 12" xfId="9165"/>
    <cellStyle name="Comma [0] 4 12 2" xfId="9166"/>
    <cellStyle name="Comma [0] 4 13" xfId="9167"/>
    <cellStyle name="Comma [0] 4 13 2" xfId="9168"/>
    <cellStyle name="Comma [0] 4 14" xfId="9169"/>
    <cellStyle name="Comma [0] 4 14 2" xfId="9170"/>
    <cellStyle name="Comma [0] 4 15" xfId="9171"/>
    <cellStyle name="Comma [0] 4 15 2" xfId="9172"/>
    <cellStyle name="Comma [0] 4 16" xfId="9173"/>
    <cellStyle name="Comma [0] 4 16 2" xfId="9174"/>
    <cellStyle name="Comma [0] 4 17" xfId="9175"/>
    <cellStyle name="Comma [0] 4 18" xfId="9176"/>
    <cellStyle name="Comma [0] 4 19" xfId="9177"/>
    <cellStyle name="Comma [0] 4 2" xfId="9178"/>
    <cellStyle name="Comma [0] 4 2 10" xfId="9179"/>
    <cellStyle name="Comma [0] 4 2 11" xfId="9180"/>
    <cellStyle name="Comma [0] 4 2 12" xfId="9181"/>
    <cellStyle name="Comma [0] 4 2 2" xfId="9182"/>
    <cellStyle name="Comma [0] 4 2 2 2" xfId="9183"/>
    <cellStyle name="Comma [0] 4 2 3" xfId="9184"/>
    <cellStyle name="Comma [0] 4 2 3 2" xfId="9185"/>
    <cellStyle name="Comma [0] 4 2 4" xfId="9186"/>
    <cellStyle name="Comma [0] 4 2 4 2" xfId="9187"/>
    <cellStyle name="Comma [0] 4 2 5" xfId="9188"/>
    <cellStyle name="Comma [0] 4 2 6" xfId="9189"/>
    <cellStyle name="Comma [0] 4 2 6 2" xfId="9190"/>
    <cellStyle name="Comma [0] 4 2 7" xfId="9191"/>
    <cellStyle name="Comma [0] 4 2 7 2" xfId="9192"/>
    <cellStyle name="Comma [0] 4 2 8" xfId="9193"/>
    <cellStyle name="Comma [0] 4 2 8 2" xfId="9194"/>
    <cellStyle name="Comma [0] 4 2 9" xfId="9195"/>
    <cellStyle name="Comma [0] 4 20" xfId="9196"/>
    <cellStyle name="Comma [0] 4 21" xfId="9197"/>
    <cellStyle name="Comma [0] 4 22" xfId="9198"/>
    <cellStyle name="Comma [0] 4 23" xfId="9199"/>
    <cellStyle name="Comma [0] 4 3" xfId="9200"/>
    <cellStyle name="Comma [0] 4 3 2" xfId="9201"/>
    <cellStyle name="Comma [0] 4 3 3" xfId="9202"/>
    <cellStyle name="Comma [0] 4 3 4" xfId="9203"/>
    <cellStyle name="Comma [0] 4 3 5" xfId="9204"/>
    <cellStyle name="Comma [0] 4 3 6" xfId="9205"/>
    <cellStyle name="Comma [0] 4 4" xfId="9206"/>
    <cellStyle name="Comma [0] 4 4 2" xfId="9207"/>
    <cellStyle name="Comma [0] 4 5" xfId="9208"/>
    <cellStyle name="Comma [0] 4 5 2" xfId="9209"/>
    <cellStyle name="Comma [0] 4 6" xfId="9210"/>
    <cellStyle name="Comma [0] 4 6 2" xfId="9211"/>
    <cellStyle name="Comma [0] 4 7" xfId="9212"/>
    <cellStyle name="Comma [0] 4 7 2" xfId="9213"/>
    <cellStyle name="Comma [0] 4 8" xfId="9214"/>
    <cellStyle name="Comma [0] 4 8 2" xfId="9215"/>
    <cellStyle name="Comma [0] 4 9" xfId="9216"/>
    <cellStyle name="Comma [0] 4 9 2" xfId="9217"/>
    <cellStyle name="Comma [0] 40" xfId="9218"/>
    <cellStyle name="Comma [0] 41" xfId="9219"/>
    <cellStyle name="Comma [0] 42" xfId="9220"/>
    <cellStyle name="Comma [0] 43" xfId="9221"/>
    <cellStyle name="Comma [0] 44" xfId="9222"/>
    <cellStyle name="Comma [0] 5" xfId="9223"/>
    <cellStyle name="Comma [0] 5 10" xfId="9224"/>
    <cellStyle name="Comma [0] 5 11" xfId="9225"/>
    <cellStyle name="Comma [0] 5 12" xfId="9226"/>
    <cellStyle name="Comma [0] 5 13" xfId="9227"/>
    <cellStyle name="Comma [0] 5 2" xfId="9228"/>
    <cellStyle name="Comma [0] 5 2 2" xfId="9229"/>
    <cellStyle name="Comma [0] 5 3" xfId="9230"/>
    <cellStyle name="Comma [0] 5 3 2" xfId="9231"/>
    <cellStyle name="Comma [0] 5 4" xfId="9232"/>
    <cellStyle name="Comma [0] 5 4 2" xfId="9233"/>
    <cellStyle name="Comma [0] 5 5" xfId="9234"/>
    <cellStyle name="Comma [0] 5 5 2" xfId="9235"/>
    <cellStyle name="Comma [0] 5 6" xfId="9236"/>
    <cellStyle name="Comma [0] 5 6 2" xfId="9237"/>
    <cellStyle name="Comma [0] 5 7" xfId="9238"/>
    <cellStyle name="Comma [0] 5 7 2" xfId="9239"/>
    <cellStyle name="Comma [0] 5 8" xfId="9240"/>
    <cellStyle name="Comma [0] 5 8 2" xfId="9241"/>
    <cellStyle name="Comma [0] 5 9" xfId="9242"/>
    <cellStyle name="Comma [0] 6" xfId="9243"/>
    <cellStyle name="Comma [0] 6 10" xfId="9244"/>
    <cellStyle name="Comma [0] 6 11" xfId="9245"/>
    <cellStyle name="Comma [0] 6 12" xfId="9246"/>
    <cellStyle name="Comma [0] 6 13" xfId="9247"/>
    <cellStyle name="Comma [0] 6 2" xfId="9248"/>
    <cellStyle name="Comma [0] 6 2 2" xfId="9249"/>
    <cellStyle name="Comma [0] 6 2 3" xfId="9250"/>
    <cellStyle name="Comma [0] 6 2 4" xfId="9251"/>
    <cellStyle name="Comma [0] 6 2 5" xfId="9252"/>
    <cellStyle name="Comma [0] 6 2 6" xfId="9253"/>
    <cellStyle name="Comma [0] 6 2 7" xfId="9254"/>
    <cellStyle name="Comma [0] 6 3" xfId="9255"/>
    <cellStyle name="Comma [0] 6 3 2" xfId="9256"/>
    <cellStyle name="Comma [0] 6 3 3" xfId="9257"/>
    <cellStyle name="Comma [0] 6 3 4" xfId="9258"/>
    <cellStyle name="Comma [0] 6 3 5" xfId="9259"/>
    <cellStyle name="Comma [0] 6 3 6" xfId="9260"/>
    <cellStyle name="Comma [0] 6 3 7" xfId="9261"/>
    <cellStyle name="Comma [0] 6 3 8" xfId="9262"/>
    <cellStyle name="Comma [0] 6 4" xfId="9263"/>
    <cellStyle name="Comma [0] 6 4 2" xfId="9264"/>
    <cellStyle name="Comma [0] 6 4 3" xfId="9265"/>
    <cellStyle name="Comma [0] 6 4 4" xfId="9266"/>
    <cellStyle name="Comma [0] 6 4 5" xfId="9267"/>
    <cellStyle name="Comma [0] 6 4 6" xfId="9268"/>
    <cellStyle name="Comma [0] 6 5" xfId="9269"/>
    <cellStyle name="Comma [0] 6 5 2" xfId="9270"/>
    <cellStyle name="Comma [0] 6 5 3" xfId="9271"/>
    <cellStyle name="Comma [0] 6 5 4" xfId="9272"/>
    <cellStyle name="Comma [0] 6 5 5" xfId="9273"/>
    <cellStyle name="Comma [0] 6 5 6" xfId="9274"/>
    <cellStyle name="Comma [0] 6 6" xfId="9275"/>
    <cellStyle name="Comma [0] 6 6 2" xfId="9276"/>
    <cellStyle name="Comma [0] 6 7" xfId="9277"/>
    <cellStyle name="Comma [0] 6 7 2" xfId="9278"/>
    <cellStyle name="Comma [0] 6 8" xfId="9279"/>
    <cellStyle name="Comma [0] 6 8 2" xfId="9280"/>
    <cellStyle name="Comma [0] 6 9" xfId="9281"/>
    <cellStyle name="Comma [0] 7" xfId="9282"/>
    <cellStyle name="Comma [0] 7 10" xfId="9283"/>
    <cellStyle name="Comma [0] 7 11" xfId="9284"/>
    <cellStyle name="Comma [0] 7 12" xfId="9285"/>
    <cellStyle name="Comma [0] 7 2" xfId="9286"/>
    <cellStyle name="Comma [0] 7 2 2" xfId="9287"/>
    <cellStyle name="Comma [0] 7 2 2 2" xfId="9288"/>
    <cellStyle name="Comma [0] 7 2 2 3" xfId="9289"/>
    <cellStyle name="Comma [0] 7 2 2 4" xfId="9290"/>
    <cellStyle name="Comma [0] 7 2 2 5" xfId="9291"/>
    <cellStyle name="Comma [0] 7 2 2 6" xfId="9292"/>
    <cellStyle name="Comma [0] 7 2 3" xfId="9293"/>
    <cellStyle name="Comma [0] 7 2 4" xfId="9294"/>
    <cellStyle name="Comma [0] 7 2 5" xfId="9295"/>
    <cellStyle name="Comma [0] 7 2 6" xfId="9296"/>
    <cellStyle name="Comma [0] 7 2 7" xfId="9297"/>
    <cellStyle name="Comma [0] 7 2 8" xfId="9298"/>
    <cellStyle name="Comma [0] 7 2 9" xfId="9299"/>
    <cellStyle name="Comma [0] 7 3" xfId="9300"/>
    <cellStyle name="Comma [0] 7 3 2" xfId="9301"/>
    <cellStyle name="Comma [0] 7 3 3" xfId="9302"/>
    <cellStyle name="Comma [0] 7 3 4" xfId="9303"/>
    <cellStyle name="Comma [0] 7 3 5" xfId="9304"/>
    <cellStyle name="Comma [0] 7 3 6" xfId="9305"/>
    <cellStyle name="Comma [0] 7 4" xfId="9306"/>
    <cellStyle name="Comma [0] 7 4 2" xfId="9307"/>
    <cellStyle name="Comma [0] 7 4 3" xfId="9308"/>
    <cellStyle name="Comma [0] 7 4 4" xfId="9309"/>
    <cellStyle name="Comma [0] 7 4 5" xfId="9310"/>
    <cellStyle name="Comma [0] 7 4 6" xfId="9311"/>
    <cellStyle name="Comma [0] 7 5" xfId="9312"/>
    <cellStyle name="Comma [0] 7 5 2" xfId="9313"/>
    <cellStyle name="Comma [0] 7 5 3" xfId="9314"/>
    <cellStyle name="Comma [0] 7 5 4" xfId="9315"/>
    <cellStyle name="Comma [0] 7 5 5" xfId="9316"/>
    <cellStyle name="Comma [0] 7 5 6" xfId="9317"/>
    <cellStyle name="Comma [0] 7 6" xfId="9318"/>
    <cellStyle name="Comma [0] 7 6 2" xfId="9319"/>
    <cellStyle name="Comma [0] 7 7" xfId="9320"/>
    <cellStyle name="Comma [0] 7 7 2" xfId="9321"/>
    <cellStyle name="Comma [0] 7 8" xfId="9322"/>
    <cellStyle name="Comma [0] 7 8 2" xfId="9323"/>
    <cellStyle name="Comma [0] 7 9" xfId="9324"/>
    <cellStyle name="Comma [0] 8" xfId="9325"/>
    <cellStyle name="Comma [0] 8 10" xfId="9326"/>
    <cellStyle name="Comma [0] 8 11" xfId="9327"/>
    <cellStyle name="Comma [0] 8 12" xfId="9328"/>
    <cellStyle name="Comma [0] 8 2" xfId="9329"/>
    <cellStyle name="Comma [0] 8 2 2" xfId="9330"/>
    <cellStyle name="Comma [0] 8 2 3" xfId="9331"/>
    <cellStyle name="Comma [0] 8 2 4" xfId="9332"/>
    <cellStyle name="Comma [0] 8 2 5" xfId="9333"/>
    <cellStyle name="Comma [0] 8 2 6" xfId="9334"/>
    <cellStyle name="Comma [0] 8 3" xfId="9335"/>
    <cellStyle name="Comma [0] 8 3 2" xfId="9336"/>
    <cellStyle name="Comma [0] 8 3 3" xfId="9337"/>
    <cellStyle name="Comma [0] 8 3 4" xfId="9338"/>
    <cellStyle name="Comma [0] 8 3 5" xfId="9339"/>
    <cellStyle name="Comma [0] 8 3 6" xfId="9340"/>
    <cellStyle name="Comma [0] 8 4" xfId="9341"/>
    <cellStyle name="Comma [0] 8 4 2" xfId="9342"/>
    <cellStyle name="Comma [0] 8 5" xfId="9343"/>
    <cellStyle name="Comma [0] 8 5 2" xfId="9344"/>
    <cellStyle name="Comma [0] 8 6" xfId="9345"/>
    <cellStyle name="Comma [0] 8 6 2" xfId="9346"/>
    <cellStyle name="Comma [0] 8 7" xfId="9347"/>
    <cellStyle name="Comma [0] 8 7 2" xfId="9348"/>
    <cellStyle name="Comma [0] 8 8" xfId="9349"/>
    <cellStyle name="Comma [0] 8 8 2" xfId="9350"/>
    <cellStyle name="Comma [0] 8 9" xfId="9351"/>
    <cellStyle name="Comma [0] 9" xfId="9352"/>
    <cellStyle name="Comma [0] 9 10" xfId="9353"/>
    <cellStyle name="Comma [0] 9 10 2" xfId="9354"/>
    <cellStyle name="Comma [0] 9 11" xfId="9355"/>
    <cellStyle name="Comma [0] 9 11 2" xfId="9356"/>
    <cellStyle name="Comma [0] 9 12" xfId="9357"/>
    <cellStyle name="Comma [0] 9 12 2" xfId="9358"/>
    <cellStyle name="Comma [0] 9 13" xfId="9359"/>
    <cellStyle name="Comma [0] 9 13 2" xfId="9360"/>
    <cellStyle name="Comma [0] 9 14" xfId="9361"/>
    <cellStyle name="Comma [0] 9 14 2" xfId="9362"/>
    <cellStyle name="Comma [0] 9 2" xfId="9363"/>
    <cellStyle name="Comma [0] 9 2 10" xfId="9364"/>
    <cellStyle name="Comma [0] 9 2 10 2" xfId="9365"/>
    <cellStyle name="Comma [0] 9 2 11" xfId="9366"/>
    <cellStyle name="Comma [0] 9 2 11 2" xfId="9367"/>
    <cellStyle name="Comma [0] 9 2 12" xfId="9368"/>
    <cellStyle name="Comma [0] 9 2 12 2" xfId="9369"/>
    <cellStyle name="Comma [0] 9 2 2" xfId="9370"/>
    <cellStyle name="Comma [0] 9 2 2 2" xfId="9371"/>
    <cellStyle name="Comma [0] 9 2 2 3" xfId="9372"/>
    <cellStyle name="Comma [0] 9 2 2 4" xfId="9373"/>
    <cellStyle name="Comma [0] 9 2 2 5" xfId="9374"/>
    <cellStyle name="Comma [0] 9 2 2 6" xfId="9375"/>
    <cellStyle name="Comma [0] 9 2 2 7" xfId="9376"/>
    <cellStyle name="Comma [0] 9 2 3" xfId="9377"/>
    <cellStyle name="Comma [0] 9 2 3 2" xfId="9378"/>
    <cellStyle name="Comma [0] 9 2 4" xfId="9379"/>
    <cellStyle name="Comma [0] 9 2 4 2" xfId="9380"/>
    <cellStyle name="Comma [0] 9 2 5" xfId="9381"/>
    <cellStyle name="Comma [0] 9 2 6" xfId="9382"/>
    <cellStyle name="Comma [0] 9 2 6 2" xfId="9383"/>
    <cellStyle name="Comma [0] 9 2 7" xfId="9384"/>
    <cellStyle name="Comma [0] 9 2 7 2" xfId="9385"/>
    <cellStyle name="Comma [0] 9 2 8" xfId="9386"/>
    <cellStyle name="Comma [0] 9 2 8 2" xfId="9387"/>
    <cellStyle name="Comma [0] 9 2 9" xfId="9388"/>
    <cellStyle name="Comma [0] 9 3" xfId="9389"/>
    <cellStyle name="Comma [0] 9 3 2" xfId="9390"/>
    <cellStyle name="Comma [0] 9 3 3" xfId="9391"/>
    <cellStyle name="Comma [0] 9 3 4" xfId="9392"/>
    <cellStyle name="Comma [0] 9 3 5" xfId="9393"/>
    <cellStyle name="Comma [0] 9 3 6" xfId="9394"/>
    <cellStyle name="Comma [0] 9 4" xfId="9395"/>
    <cellStyle name="Comma [0] 9 4 2" xfId="9396"/>
    <cellStyle name="Comma [0] 9 4 3" xfId="9397"/>
    <cellStyle name="Comma [0] 9 4 4" xfId="9398"/>
    <cellStyle name="Comma [0] 9 4 5" xfId="9399"/>
    <cellStyle name="Comma [0] 9 4 6" xfId="9400"/>
    <cellStyle name="Comma [0] 9 5" xfId="9401"/>
    <cellStyle name="Comma [0] 9 5 2" xfId="9402"/>
    <cellStyle name="Comma [0] 9 5 3" xfId="9403"/>
    <cellStyle name="Comma [0] 9 5 4" xfId="9404"/>
    <cellStyle name="Comma [0] 9 5 5" xfId="9405"/>
    <cellStyle name="Comma [0] 9 5 6" xfId="9406"/>
    <cellStyle name="Comma [0] 9 5 7" xfId="9407"/>
    <cellStyle name="Comma [0] 9 6" xfId="9408"/>
    <cellStyle name="Comma [0] 9 6 2" xfId="9409"/>
    <cellStyle name="Comma [0] 9 7" xfId="9410"/>
    <cellStyle name="Comma [0] 9 7 2" xfId="9411"/>
    <cellStyle name="Comma [0] 9 8" xfId="9412"/>
    <cellStyle name="Comma [0] 9 8 2" xfId="9413"/>
    <cellStyle name="Comma [0] 9 9" xfId="9414"/>
    <cellStyle name="Comma [0] 9 9 2" xfId="9415"/>
    <cellStyle name="Comma [0] red" xfId="9416"/>
    <cellStyle name="Comma [0] red 2" xfId="9417"/>
    <cellStyle name="Comma [0] red 2 2" xfId="9418"/>
    <cellStyle name="Comma [0] red 3" xfId="9419"/>
    <cellStyle name="Comma [0] red 3 2" xfId="9420"/>
    <cellStyle name="Comma [0] red 4" xfId="9421"/>
    <cellStyle name="Comma [0] red 4 2" xfId="9422"/>
    <cellStyle name="Comma [0] red 5" xfId="9423"/>
    <cellStyle name="Comma [0] red 5 2" xfId="9424"/>
    <cellStyle name="Comma [0] red 6" xfId="9425"/>
    <cellStyle name="Comma [0] red 6 2" xfId="9426"/>
    <cellStyle name="Comma [0] red 7" xfId="9427"/>
    <cellStyle name="Comma [0] red 7 2" xfId="9428"/>
    <cellStyle name="Comma [0] red 8" xfId="9429"/>
    <cellStyle name="Comma [0] red 8 2" xfId="9430"/>
    <cellStyle name="Comma [0] red 9" xfId="9431"/>
    <cellStyle name="Comma [00]" xfId="9432"/>
    <cellStyle name="Comma [00] 2" xfId="9433"/>
    <cellStyle name="Comma [00] 2 2" xfId="9434"/>
    <cellStyle name="Comma [00] 3" xfId="9435"/>
    <cellStyle name="Comma [00] 3 2" xfId="9436"/>
    <cellStyle name="Comma [00] 4" xfId="9437"/>
    <cellStyle name="Comma [00] 4 2" xfId="9438"/>
    <cellStyle name="Comma [00] 5" xfId="9439"/>
    <cellStyle name="Comma [00] 5 2" xfId="9440"/>
    <cellStyle name="Comma [00] 6" xfId="9441"/>
    <cellStyle name="Comma [00] 6 2" xfId="9442"/>
    <cellStyle name="Comma [00] 7" xfId="9443"/>
    <cellStyle name="Comma [00] 7 2" xfId="9444"/>
    <cellStyle name="Comma [00] 8" xfId="9445"/>
    <cellStyle name="Comma [00] 8 2" xfId="9446"/>
    <cellStyle name="Comma [00] 9" xfId="9447"/>
    <cellStyle name="Comma 10" xfId="9448"/>
    <cellStyle name="Comma 10 2" xfId="9449"/>
    <cellStyle name="Comma 10 2 2" xfId="9450"/>
    <cellStyle name="Comma 10 2 3" xfId="9451"/>
    <cellStyle name="Comma 10 2 4" xfId="9452"/>
    <cellStyle name="Comma 10 2 5" xfId="9453"/>
    <cellStyle name="Comma 10 2 6" xfId="9454"/>
    <cellStyle name="Comma 10 3" xfId="9455"/>
    <cellStyle name="Comma 10 3 2" xfId="9456"/>
    <cellStyle name="Comma 10 3 2 2" xfId="9457"/>
    <cellStyle name="Comma 10 3 3" xfId="9458"/>
    <cellStyle name="Comma 10 3 3 2" xfId="9459"/>
    <cellStyle name="Comma 10 3 4" xfId="9460"/>
    <cellStyle name="Comma 10 3 4 2" xfId="9461"/>
    <cellStyle name="Comma 10 3 5" xfId="9462"/>
    <cellStyle name="Comma 10 3 5 2" xfId="9463"/>
    <cellStyle name="Comma 10 3 5 2 2" xfId="9464"/>
    <cellStyle name="Comma 10 3 5 3" xfId="9465"/>
    <cellStyle name="Comma 10 3 5 4" xfId="9466"/>
    <cellStyle name="Comma 10 3 5 5" xfId="9467"/>
    <cellStyle name="Comma 10 3 5 6" xfId="9468"/>
    <cellStyle name="Comma 10 3 6" xfId="9469"/>
    <cellStyle name="Comma 10 4" xfId="9470"/>
    <cellStyle name="Comma 10 5" xfId="9471"/>
    <cellStyle name="Comma 10 5 2" xfId="9472"/>
    <cellStyle name="Comma 10 5 2 2" xfId="9473"/>
    <cellStyle name="Comma 10 5 2 2 2" xfId="9474"/>
    <cellStyle name="Comma 10 5 2 3" xfId="9475"/>
    <cellStyle name="Comma 10 5 2 4" xfId="9476"/>
    <cellStyle name="Comma 10 6" xfId="9477"/>
    <cellStyle name="Comma 10 7" xfId="9478"/>
    <cellStyle name="Comma 10 8" xfId="9479"/>
    <cellStyle name="Comma 100" xfId="9480"/>
    <cellStyle name="Comma 100 2" xfId="9481"/>
    <cellStyle name="Comma 100 3" xfId="9482"/>
    <cellStyle name="Comma 100 4" xfId="9483"/>
    <cellStyle name="Comma 100 5" xfId="9484"/>
    <cellStyle name="Comma 100 6" xfId="9485"/>
    <cellStyle name="Comma 101" xfId="9486"/>
    <cellStyle name="Comma 102" xfId="9487"/>
    <cellStyle name="Comma 103" xfId="9488"/>
    <cellStyle name="Comma 104" xfId="9489"/>
    <cellStyle name="Comma 105" xfId="9490"/>
    <cellStyle name="Comma 106" xfId="9491"/>
    <cellStyle name="Comma 107" xfId="9492"/>
    <cellStyle name="Comma 108" xfId="9493"/>
    <cellStyle name="Comma 109" xfId="9494"/>
    <cellStyle name="Comma 11" xfId="9495"/>
    <cellStyle name="Comma 11 10" xfId="9496"/>
    <cellStyle name="Comma 11 11" xfId="9497"/>
    <cellStyle name="Comma 11 12" xfId="9498"/>
    <cellStyle name="Comma 11 13" xfId="9499"/>
    <cellStyle name="Comma 11 14" xfId="9500"/>
    <cellStyle name="Comma 11 15" xfId="9501"/>
    <cellStyle name="Comma 11 2" xfId="9502"/>
    <cellStyle name="Comma 11 2 2" xfId="9503"/>
    <cellStyle name="Comma 11 2 2 2" xfId="9504"/>
    <cellStyle name="Comma 11 2 2 2 2" xfId="9505"/>
    <cellStyle name="Comma 11 2 2 2 3" xfId="9506"/>
    <cellStyle name="Comma 11 2 2 2 4" xfId="9507"/>
    <cellStyle name="Comma 11 2 2 3" xfId="9508"/>
    <cellStyle name="Comma 11 2 2 4" xfId="9509"/>
    <cellStyle name="Comma 11 2 2 5" xfId="9510"/>
    <cellStyle name="Comma 11 2 2 6" xfId="9511"/>
    <cellStyle name="Comma 11 2 3" xfId="9512"/>
    <cellStyle name="Comma 11 2 3 2" xfId="9513"/>
    <cellStyle name="Comma 11 2 3 3" xfId="9514"/>
    <cellStyle name="Comma 11 2 3 4" xfId="9515"/>
    <cellStyle name="Comma 11 2 3 5" xfId="9516"/>
    <cellStyle name="Comma 11 2 4" xfId="9517"/>
    <cellStyle name="Comma 11 2 5" xfId="9518"/>
    <cellStyle name="Comma 11 2 6" xfId="9519"/>
    <cellStyle name="Comma 11 3" xfId="9520"/>
    <cellStyle name="Comma 11 3 10" xfId="9521"/>
    <cellStyle name="Comma 11 3 10 2" xfId="9522"/>
    <cellStyle name="Comma 11 3 2" xfId="9523"/>
    <cellStyle name="Comma 11 3 2 2" xfId="9524"/>
    <cellStyle name="Comma 11 3 2 2 2" xfId="9525"/>
    <cellStyle name="Comma 11 3 2 2 3" xfId="9526"/>
    <cellStyle name="Comma 11 3 2 2 4" xfId="9527"/>
    <cellStyle name="Comma 11 3 2 3" xfId="9528"/>
    <cellStyle name="Comma 11 3 2 4" xfId="9529"/>
    <cellStyle name="Comma 11 3 2 5" xfId="9530"/>
    <cellStyle name="Comma 11 3 3" xfId="9531"/>
    <cellStyle name="Comma 11 3 3 2" xfId="9532"/>
    <cellStyle name="Comma 11 3 3 3" xfId="9533"/>
    <cellStyle name="Comma 11 3 3 4" xfId="9534"/>
    <cellStyle name="Comma 11 3 4" xfId="9535"/>
    <cellStyle name="Comma 11 3 5" xfId="9536"/>
    <cellStyle name="Comma 11 3 6" xfId="9537"/>
    <cellStyle name="Comma 11 3 7" xfId="9538"/>
    <cellStyle name="Comma 11 3 7 2" xfId="9539"/>
    <cellStyle name="Comma 11 3 8" xfId="9540"/>
    <cellStyle name="Comma 11 3 8 2" xfId="9541"/>
    <cellStyle name="Comma 11 3 9" xfId="9542"/>
    <cellStyle name="Comma 11 3 9 2" xfId="9543"/>
    <cellStyle name="Comma 11 4" xfId="9544"/>
    <cellStyle name="Comma 11 4 10" xfId="9545"/>
    <cellStyle name="Comma 11 4 2" xfId="9546"/>
    <cellStyle name="Comma 11 4 2 2" xfId="9547"/>
    <cellStyle name="Comma 11 4 2 3" xfId="9548"/>
    <cellStyle name="Comma 11 4 2 4" xfId="9549"/>
    <cellStyle name="Comma 11 4 3" xfId="9550"/>
    <cellStyle name="Comma 11 4 4" xfId="9551"/>
    <cellStyle name="Comma 11 4 5" xfId="9552"/>
    <cellStyle name="Comma 11 4 6" xfId="9553"/>
    <cellStyle name="Comma 11 4 6 2" xfId="9554"/>
    <cellStyle name="Comma 11 4 7" xfId="9555"/>
    <cellStyle name="Comma 11 4 7 2" xfId="9556"/>
    <cellStyle name="Comma 11 4 8" xfId="9557"/>
    <cellStyle name="Comma 11 4 8 2" xfId="9558"/>
    <cellStyle name="Comma 11 4 9" xfId="9559"/>
    <cellStyle name="Comma 11 4 9 2" xfId="9560"/>
    <cellStyle name="Comma 11 5" xfId="9561"/>
    <cellStyle name="Comma 11 5 10" xfId="9562"/>
    <cellStyle name="Comma 11 5 2" xfId="9563"/>
    <cellStyle name="Comma 11 5 2 2" xfId="9564"/>
    <cellStyle name="Comma 11 5 2 3" xfId="9565"/>
    <cellStyle name="Comma 11 5 2 4" xfId="9566"/>
    <cellStyle name="Comma 11 5 3" xfId="9567"/>
    <cellStyle name="Comma 11 5 4" xfId="9568"/>
    <cellStyle name="Comma 11 5 5" xfId="9569"/>
    <cellStyle name="Comma 11 5 6" xfId="9570"/>
    <cellStyle name="Comma 11 5 6 2" xfId="9571"/>
    <cellStyle name="Comma 11 5 7" xfId="9572"/>
    <cellStyle name="Comma 11 5 7 2" xfId="9573"/>
    <cellStyle name="Comma 11 5 8" xfId="9574"/>
    <cellStyle name="Comma 11 5 8 2" xfId="9575"/>
    <cellStyle name="Comma 11 5 9" xfId="9576"/>
    <cellStyle name="Comma 11 5 9 2" xfId="9577"/>
    <cellStyle name="Comma 11 6" xfId="9578"/>
    <cellStyle name="Comma 11 6 2" xfId="9579"/>
    <cellStyle name="Comma 11 6 3" xfId="9580"/>
    <cellStyle name="Comma 11 6 4" xfId="9581"/>
    <cellStyle name="Comma 11 7" xfId="9582"/>
    <cellStyle name="Comma 11 7 2" xfId="9583"/>
    <cellStyle name="Comma 11 7 3" xfId="9584"/>
    <cellStyle name="Comma 11 7 4" xfId="9585"/>
    <cellStyle name="Comma 11 8" xfId="9586"/>
    <cellStyle name="Comma 11 8 2" xfId="9587"/>
    <cellStyle name="Comma 11 8 3" xfId="9588"/>
    <cellStyle name="Comma 11 8 4" xfId="9589"/>
    <cellStyle name="Comma 11 9" xfId="9590"/>
    <cellStyle name="Comma 110" xfId="9591"/>
    <cellStyle name="Comma 111" xfId="9592"/>
    <cellStyle name="Comma 112" xfId="9593"/>
    <cellStyle name="Comma 113" xfId="9594"/>
    <cellStyle name="Comma 113 2" xfId="9595"/>
    <cellStyle name="Comma 113 2 2" xfId="9596"/>
    <cellStyle name="Comma 113 3" xfId="9597"/>
    <cellStyle name="Comma 114" xfId="9598"/>
    <cellStyle name="Comma 114 2" xfId="9599"/>
    <cellStyle name="Comma 115" xfId="9600"/>
    <cellStyle name="Comma 115 2" xfId="9601"/>
    <cellStyle name="Comma 116" xfId="9602"/>
    <cellStyle name="Comma 116 2" xfId="9603"/>
    <cellStyle name="Comma 117" xfId="9604"/>
    <cellStyle name="Comma 117 2" xfId="9605"/>
    <cellStyle name="Comma 118" xfId="9606"/>
    <cellStyle name="Comma 118 2" xfId="9607"/>
    <cellStyle name="Comma 119" xfId="9608"/>
    <cellStyle name="Comma 119 2" xfId="9609"/>
    <cellStyle name="Comma 12" xfId="9610"/>
    <cellStyle name="Comma 12 2" xfId="9611"/>
    <cellStyle name="Comma 12 2 2" xfId="9612"/>
    <cellStyle name="Comma 12 2 3" xfId="9613"/>
    <cellStyle name="Comma 12 2 4" xfId="9614"/>
    <cellStyle name="Comma 12 2 5" xfId="9615"/>
    <cellStyle name="Comma 12 2 6" xfId="9616"/>
    <cellStyle name="Comma 12 3" xfId="9617"/>
    <cellStyle name="Comma 12 3 2" xfId="9618"/>
    <cellStyle name="Comma 12 3 3" xfId="9619"/>
    <cellStyle name="Comma 12 3 4" xfId="9620"/>
    <cellStyle name="Comma 12 3 5" xfId="9621"/>
    <cellStyle name="Comma 12 4" xfId="9622"/>
    <cellStyle name="Comma 120" xfId="9623"/>
    <cellStyle name="Comma 121" xfId="9624"/>
    <cellStyle name="Comma 121 2" xfId="9625"/>
    <cellStyle name="Comma 122" xfId="9626"/>
    <cellStyle name="Comma 123" xfId="9627"/>
    <cellStyle name="Comma 124" xfId="9628"/>
    <cellStyle name="Comma 125" xfId="9629"/>
    <cellStyle name="Comma 126" xfId="9630"/>
    <cellStyle name="Comma 127" xfId="9631"/>
    <cellStyle name="Comma 128" xfId="9632"/>
    <cellStyle name="Comma 129" xfId="9633"/>
    <cellStyle name="Comma 13" xfId="9634"/>
    <cellStyle name="Comma 13 10" xfId="9635"/>
    <cellStyle name="Comma 13 11" xfId="9636"/>
    <cellStyle name="Comma 13 12" xfId="9637"/>
    <cellStyle name="Comma 13 2" xfId="9638"/>
    <cellStyle name="Comma 13 2 2" xfId="9639"/>
    <cellStyle name="Comma 13 2 3" xfId="9640"/>
    <cellStyle name="Comma 13 2 4" xfId="9641"/>
    <cellStyle name="Comma 13 2 5" xfId="9642"/>
    <cellStyle name="Comma 13 2 6" xfId="9643"/>
    <cellStyle name="Comma 13 3" xfId="9644"/>
    <cellStyle name="Comma 13 3 2" xfId="9645"/>
    <cellStyle name="Comma 13 3 3" xfId="9646"/>
    <cellStyle name="Comma 13 3 4" xfId="9647"/>
    <cellStyle name="Comma 13 3 5" xfId="9648"/>
    <cellStyle name="Comma 13 4" xfId="9649"/>
    <cellStyle name="Comma 13 4 2" xfId="9650"/>
    <cellStyle name="Comma 13 5" xfId="9651"/>
    <cellStyle name="Comma 13 5 2" xfId="9652"/>
    <cellStyle name="Comma 13 6" xfId="9653"/>
    <cellStyle name="Comma 13 6 2" xfId="9654"/>
    <cellStyle name="Comma 13 7" xfId="9655"/>
    <cellStyle name="Comma 13 7 2" xfId="9656"/>
    <cellStyle name="Comma 13 8" xfId="9657"/>
    <cellStyle name="Comma 13 8 2" xfId="9658"/>
    <cellStyle name="Comma 13 9" xfId="9659"/>
    <cellStyle name="Comma 130" xfId="9660"/>
    <cellStyle name="Comma 131" xfId="9661"/>
    <cellStyle name="Comma 132" xfId="9662"/>
    <cellStyle name="Comma 133" xfId="9663"/>
    <cellStyle name="Comma 134" xfId="9664"/>
    <cellStyle name="Comma 135" xfId="9665"/>
    <cellStyle name="Comma 136" xfId="9666"/>
    <cellStyle name="Comma 137" xfId="9667"/>
    <cellStyle name="Comma 138" xfId="9668"/>
    <cellStyle name="Comma 139" xfId="9669"/>
    <cellStyle name="Comma 14" xfId="9670"/>
    <cellStyle name="Comma 14 2" xfId="9671"/>
    <cellStyle name="Comma 14 2 2" xfId="9672"/>
    <cellStyle name="Comma 14 2 3" xfId="9673"/>
    <cellStyle name="Comma 14 2 4" xfId="9674"/>
    <cellStyle name="Comma 14 2 5" xfId="9675"/>
    <cellStyle name="Comma 14 2 6" xfId="9676"/>
    <cellStyle name="Comma 14 3" xfId="9677"/>
    <cellStyle name="Comma 14 3 2" xfId="9678"/>
    <cellStyle name="Comma 14 3 2 2" xfId="9679"/>
    <cellStyle name="Comma 14 3 2 3" xfId="9680"/>
    <cellStyle name="Comma 14 3 3" xfId="9681"/>
    <cellStyle name="Comma 14 3 3 2" xfId="9682"/>
    <cellStyle name="Comma 14 3 4" xfId="9683"/>
    <cellStyle name="Comma 14 3 4 2" xfId="9684"/>
    <cellStyle name="Comma 14 3 5" xfId="9685"/>
    <cellStyle name="Comma 14 3 5 2" xfId="9686"/>
    <cellStyle name="Comma 14 4" xfId="9687"/>
    <cellStyle name="Comma 14 5" xfId="9688"/>
    <cellStyle name="Comma 14 6" xfId="9689"/>
    <cellStyle name="Comma 14 7" xfId="9690"/>
    <cellStyle name="Comma 14 8" xfId="9691"/>
    <cellStyle name="Comma 140" xfId="9692"/>
    <cellStyle name="Comma 141" xfId="9693"/>
    <cellStyle name="Comma 142" xfId="9694"/>
    <cellStyle name="Comma 143" xfId="9695"/>
    <cellStyle name="Comma 144" xfId="9696"/>
    <cellStyle name="Comma 144 2" xfId="9697"/>
    <cellStyle name="Comma 145" xfId="9698"/>
    <cellStyle name="Comma 146" xfId="9699"/>
    <cellStyle name="Comma 147" xfId="9700"/>
    <cellStyle name="Comma 148" xfId="9701"/>
    <cellStyle name="Comma 149" xfId="9702"/>
    <cellStyle name="Comma 15" xfId="9703"/>
    <cellStyle name="Comma 15 10" xfId="9704"/>
    <cellStyle name="Comma 15 10 2" xfId="9705"/>
    <cellStyle name="Comma 15 10 2 2" xfId="9706"/>
    <cellStyle name="Comma 15 10 3" xfId="9707"/>
    <cellStyle name="Comma 15 10 4" xfId="9708"/>
    <cellStyle name="Comma 15 11" xfId="9709"/>
    <cellStyle name="Comma 15 11 2" xfId="9710"/>
    <cellStyle name="Comma 15 12" xfId="9711"/>
    <cellStyle name="Comma 15 12 2" xfId="9712"/>
    <cellStyle name="Comma 15 13" xfId="9713"/>
    <cellStyle name="Comma 15 13 2" xfId="9714"/>
    <cellStyle name="Comma 15 14" xfId="9715"/>
    <cellStyle name="Comma 15 2" xfId="9716"/>
    <cellStyle name="Comma 15 2 2" xfId="9717"/>
    <cellStyle name="Comma 15 2 2 2" xfId="9718"/>
    <cellStyle name="Comma 15 2 2 2 2" xfId="9719"/>
    <cellStyle name="Comma 15 2 2 3" xfId="9720"/>
    <cellStyle name="Comma 15 2 2 4" xfId="9721"/>
    <cellStyle name="Comma 15 2 3" xfId="9722"/>
    <cellStyle name="Comma 15 2 3 2" xfId="9723"/>
    <cellStyle name="Comma 15 2 3 2 2" xfId="9724"/>
    <cellStyle name="Comma 15 2 3 3" xfId="9725"/>
    <cellStyle name="Comma 15 2 3 4" xfId="9726"/>
    <cellStyle name="Comma 15 2 4" xfId="9727"/>
    <cellStyle name="Comma 15 2 4 2" xfId="9728"/>
    <cellStyle name="Comma 15 2 5" xfId="9729"/>
    <cellStyle name="Comma 15 2 5 2" xfId="9730"/>
    <cellStyle name="Comma 15 2 6" xfId="9731"/>
    <cellStyle name="Comma 15 2 6 2" xfId="9732"/>
    <cellStyle name="Comma 15 2 7" xfId="9733"/>
    <cellStyle name="Comma 15 3" xfId="9734"/>
    <cellStyle name="Comma 15 3 2" xfId="9735"/>
    <cellStyle name="Comma 15 3 2 2" xfId="9736"/>
    <cellStyle name="Comma 15 3 2 2 2" xfId="9737"/>
    <cellStyle name="Comma 15 3 2 3" xfId="9738"/>
    <cellStyle name="Comma 15 3 2 4" xfId="9739"/>
    <cellStyle name="Comma 15 3 3" xfId="9740"/>
    <cellStyle name="Comma 15 3 3 2" xfId="9741"/>
    <cellStyle name="Comma 15 3 3 2 2" xfId="9742"/>
    <cellStyle name="Comma 15 3 3 3" xfId="9743"/>
    <cellStyle name="Comma 15 3 3 4" xfId="9744"/>
    <cellStyle name="Comma 15 3 4" xfId="9745"/>
    <cellStyle name="Comma 15 3 4 2" xfId="9746"/>
    <cellStyle name="Comma 15 3 5" xfId="9747"/>
    <cellStyle name="Comma 15 3 5 2" xfId="9748"/>
    <cellStyle name="Comma 15 3 6" xfId="9749"/>
    <cellStyle name="Comma 15 3 6 2" xfId="9750"/>
    <cellStyle name="Comma 15 3 7" xfId="9751"/>
    <cellStyle name="Comma 15 4" xfId="9752"/>
    <cellStyle name="Comma 15 4 2" xfId="9753"/>
    <cellStyle name="Comma 15 4 2 2" xfId="9754"/>
    <cellStyle name="Comma 15 4 2 2 2" xfId="9755"/>
    <cellStyle name="Comma 15 4 2 3" xfId="9756"/>
    <cellStyle name="Comma 15 4 2 4" xfId="9757"/>
    <cellStyle name="Comma 15 4 3" xfId="9758"/>
    <cellStyle name="Comma 15 4 3 2" xfId="9759"/>
    <cellStyle name="Comma 15 4 3 2 2" xfId="9760"/>
    <cellStyle name="Comma 15 4 3 3" xfId="9761"/>
    <cellStyle name="Comma 15 4 3 4" xfId="9762"/>
    <cellStyle name="Comma 15 4 4" xfId="9763"/>
    <cellStyle name="Comma 15 4 4 2" xfId="9764"/>
    <cellStyle name="Comma 15 4 5" xfId="9765"/>
    <cellStyle name="Comma 15 4 6" xfId="9766"/>
    <cellStyle name="Comma 15 5" xfId="9767"/>
    <cellStyle name="Comma 15 5 2" xfId="9768"/>
    <cellStyle name="Comma 15 5 2 2" xfId="9769"/>
    <cellStyle name="Comma 15 5 3" xfId="9770"/>
    <cellStyle name="Comma 15 5 4" xfId="9771"/>
    <cellStyle name="Comma 15 6" xfId="9772"/>
    <cellStyle name="Comma 15 6 2" xfId="9773"/>
    <cellStyle name="Comma 15 6 2 2" xfId="9774"/>
    <cellStyle name="Comma 15 6 3" xfId="9775"/>
    <cellStyle name="Comma 15 6 4" xfId="9776"/>
    <cellStyle name="Comma 15 7" xfId="9777"/>
    <cellStyle name="Comma 15 7 2" xfId="9778"/>
    <cellStyle name="Comma 15 7 2 2" xfId="9779"/>
    <cellStyle name="Comma 15 7 3" xfId="9780"/>
    <cellStyle name="Comma 15 7 4" xfId="9781"/>
    <cellStyle name="Comma 15 8" xfId="9782"/>
    <cellStyle name="Comma 15 8 2" xfId="9783"/>
    <cellStyle name="Comma 15 8 2 2" xfId="9784"/>
    <cellStyle name="Comma 15 8 3" xfId="9785"/>
    <cellStyle name="Comma 15 8 4" xfId="9786"/>
    <cellStyle name="Comma 15 9" xfId="9787"/>
    <cellStyle name="Comma 15 9 2" xfId="9788"/>
    <cellStyle name="Comma 15 9 2 2" xfId="9789"/>
    <cellStyle name="Comma 15 9 3" xfId="9790"/>
    <cellStyle name="Comma 15 9 4" xfId="9791"/>
    <cellStyle name="Comma 150" xfId="9792"/>
    <cellStyle name="Comma 151" xfId="9793"/>
    <cellStyle name="Comma 152" xfId="9794"/>
    <cellStyle name="Comma 153" xfId="9795"/>
    <cellStyle name="Comma 154" xfId="9796"/>
    <cellStyle name="Comma 155" xfId="9797"/>
    <cellStyle name="Comma 156" xfId="9798"/>
    <cellStyle name="Comma 157" xfId="9799"/>
    <cellStyle name="Comma 158" xfId="9800"/>
    <cellStyle name="Comma 159" xfId="9801"/>
    <cellStyle name="Comma 16" xfId="9802"/>
    <cellStyle name="Comma 16 10" xfId="9803"/>
    <cellStyle name="Comma 16 10 2" xfId="9804"/>
    <cellStyle name="Comma 16 10 2 2" xfId="9805"/>
    <cellStyle name="Comma 16 10 3" xfId="9806"/>
    <cellStyle name="Comma 16 10 4" xfId="9807"/>
    <cellStyle name="Comma 16 11" xfId="9808"/>
    <cellStyle name="Comma 16 11 2" xfId="9809"/>
    <cellStyle name="Comma 16 12" xfId="9810"/>
    <cellStyle name="Comma 16 12 2" xfId="9811"/>
    <cellStyle name="Comma 16 13" xfId="9812"/>
    <cellStyle name="Comma 16 13 2" xfId="9813"/>
    <cellStyle name="Comma 16 14" xfId="9814"/>
    <cellStyle name="Comma 16 2" xfId="9815"/>
    <cellStyle name="Comma 16 2 2" xfId="9816"/>
    <cellStyle name="Comma 16 2 2 2" xfId="9817"/>
    <cellStyle name="Comma 16 2 2 2 2" xfId="9818"/>
    <cellStyle name="Comma 16 2 2 3" xfId="9819"/>
    <cellStyle name="Comma 16 2 2 4" xfId="9820"/>
    <cellStyle name="Comma 16 2 3" xfId="9821"/>
    <cellStyle name="Comma 16 2 3 2" xfId="9822"/>
    <cellStyle name="Comma 16 2 3 2 2" xfId="9823"/>
    <cellStyle name="Comma 16 2 3 3" xfId="9824"/>
    <cellStyle name="Comma 16 2 3 4" xfId="9825"/>
    <cellStyle name="Comma 16 2 4" xfId="9826"/>
    <cellStyle name="Comma 16 2 4 2" xfId="9827"/>
    <cellStyle name="Comma 16 2 5" xfId="9828"/>
    <cellStyle name="Comma 16 2 5 2" xfId="9829"/>
    <cellStyle name="Comma 16 2 6" xfId="9830"/>
    <cellStyle name="Comma 16 2 6 2" xfId="9831"/>
    <cellStyle name="Comma 16 2 6 3" xfId="9832"/>
    <cellStyle name="Comma 16 2 7" xfId="9833"/>
    <cellStyle name="Comma 16 3" xfId="9834"/>
    <cellStyle name="Comma 16 3 2" xfId="9835"/>
    <cellStyle name="Comma 16 3 2 2" xfId="9836"/>
    <cellStyle name="Comma 16 3 2 2 2" xfId="9837"/>
    <cellStyle name="Comma 16 3 2 3" xfId="9838"/>
    <cellStyle name="Comma 16 3 2 4" xfId="9839"/>
    <cellStyle name="Comma 16 3 3" xfId="9840"/>
    <cellStyle name="Comma 16 3 3 2" xfId="9841"/>
    <cellStyle name="Comma 16 3 3 2 2" xfId="9842"/>
    <cellStyle name="Comma 16 3 3 3" xfId="9843"/>
    <cellStyle name="Comma 16 3 3 4" xfId="9844"/>
    <cellStyle name="Comma 16 3 4" xfId="9845"/>
    <cellStyle name="Comma 16 3 4 2" xfId="9846"/>
    <cellStyle name="Comma 16 3 5" xfId="9847"/>
    <cellStyle name="Comma 16 3 5 2" xfId="9848"/>
    <cellStyle name="Comma 16 3 5 3" xfId="9849"/>
    <cellStyle name="Comma 16 3 6" xfId="9850"/>
    <cellStyle name="Comma 16 3 6 2" xfId="9851"/>
    <cellStyle name="Comma 16 3 6 3" xfId="9852"/>
    <cellStyle name="Comma 16 3 7" xfId="9853"/>
    <cellStyle name="Comma 16 4" xfId="9854"/>
    <cellStyle name="Comma 16 4 2" xfId="9855"/>
    <cellStyle name="Comma 16 4 2 2" xfId="9856"/>
    <cellStyle name="Comma 16 4 2 2 2" xfId="9857"/>
    <cellStyle name="Comma 16 4 2 3" xfId="9858"/>
    <cellStyle name="Comma 16 4 2 4" xfId="9859"/>
    <cellStyle name="Comma 16 4 3" xfId="9860"/>
    <cellStyle name="Comma 16 4 3 2" xfId="9861"/>
    <cellStyle name="Comma 16 4 3 2 2" xfId="9862"/>
    <cellStyle name="Comma 16 4 3 3" xfId="9863"/>
    <cellStyle name="Comma 16 4 3 4" xfId="9864"/>
    <cellStyle name="Comma 16 4 4" xfId="9865"/>
    <cellStyle name="Comma 16 4 4 2" xfId="9866"/>
    <cellStyle name="Comma 16 4 5" xfId="9867"/>
    <cellStyle name="Comma 16 4 6" xfId="9868"/>
    <cellStyle name="Comma 16 5" xfId="9869"/>
    <cellStyle name="Comma 16 5 2" xfId="9870"/>
    <cellStyle name="Comma 16 5 2 2" xfId="9871"/>
    <cellStyle name="Comma 16 5 3" xfId="9872"/>
    <cellStyle name="Comma 16 5 4" xfId="9873"/>
    <cellStyle name="Comma 16 6" xfId="9874"/>
    <cellStyle name="Comma 16 6 2" xfId="9875"/>
    <cellStyle name="Comma 16 6 2 2" xfId="9876"/>
    <cellStyle name="Comma 16 6 3" xfId="9877"/>
    <cellStyle name="Comma 16 6 4" xfId="9878"/>
    <cellStyle name="Comma 16 7" xfId="9879"/>
    <cellStyle name="Comma 16 7 2" xfId="9880"/>
    <cellStyle name="Comma 16 7 2 2" xfId="9881"/>
    <cellStyle name="Comma 16 7 3" xfId="9882"/>
    <cellStyle name="Comma 16 7 4" xfId="9883"/>
    <cellStyle name="Comma 16 8" xfId="9884"/>
    <cellStyle name="Comma 16 8 2" xfId="9885"/>
    <cellStyle name="Comma 16 8 2 2" xfId="9886"/>
    <cellStyle name="Comma 16 8 3" xfId="9887"/>
    <cellStyle name="Comma 16 8 4" xfId="9888"/>
    <cellStyle name="Comma 16 9" xfId="9889"/>
    <cellStyle name="Comma 16 9 2" xfId="9890"/>
    <cellStyle name="Comma 16 9 2 2" xfId="9891"/>
    <cellStyle name="Comma 16 9 3" xfId="9892"/>
    <cellStyle name="Comma 16 9 4" xfId="9893"/>
    <cellStyle name="Comma 160" xfId="9894"/>
    <cellStyle name="Comma 161" xfId="9895"/>
    <cellStyle name="Comma 162" xfId="9896"/>
    <cellStyle name="Comma 163" xfId="9897"/>
    <cellStyle name="Comma 164" xfId="9898"/>
    <cellStyle name="Comma 165" xfId="9899"/>
    <cellStyle name="Comma 166" xfId="9900"/>
    <cellStyle name="Comma 167" xfId="9901"/>
    <cellStyle name="Comma 168" xfId="9902"/>
    <cellStyle name="Comma 169" xfId="9903"/>
    <cellStyle name="Comma 17" xfId="9904"/>
    <cellStyle name="Comma 17 2" xfId="9905"/>
    <cellStyle name="Comma 170" xfId="9906"/>
    <cellStyle name="Comma 171" xfId="9907"/>
    <cellStyle name="Comma 172" xfId="9908"/>
    <cellStyle name="Comma 173" xfId="9909"/>
    <cellStyle name="Comma 174" xfId="9910"/>
    <cellStyle name="Comma 175" xfId="9911"/>
    <cellStyle name="Comma 176" xfId="9912"/>
    <cellStyle name="Comma 177" xfId="9913"/>
    <cellStyle name="Comma 178" xfId="9914"/>
    <cellStyle name="Comma 179" xfId="9915"/>
    <cellStyle name="Comma 18" xfId="9916"/>
    <cellStyle name="Comma 18 2" xfId="9917"/>
    <cellStyle name="Comma 18 2 2" xfId="9918"/>
    <cellStyle name="Comma 18 2 2 2" xfId="9919"/>
    <cellStyle name="Comma 18 2 3" xfId="9920"/>
    <cellStyle name="Comma 18 2 4" xfId="9921"/>
    <cellStyle name="Comma 18 3" xfId="9922"/>
    <cellStyle name="Comma 180" xfId="9923"/>
    <cellStyle name="Comma 181" xfId="9924"/>
    <cellStyle name="Comma 182" xfId="9925"/>
    <cellStyle name="Comma 183" xfId="9926"/>
    <cellStyle name="Comma 19" xfId="9927"/>
    <cellStyle name="Comma 19 2" xfId="9928"/>
    <cellStyle name="Comma 19 2 2" xfId="9929"/>
    <cellStyle name="Comma 19 2 2 2" xfId="9930"/>
    <cellStyle name="Comma 19 2 3" xfId="9931"/>
    <cellStyle name="Comma 19 2 4" xfId="9932"/>
    <cellStyle name="Comma 19 3" xfId="9933"/>
    <cellStyle name="Comma 2" xfId="9934"/>
    <cellStyle name="Comma 2 10" xfId="9935"/>
    <cellStyle name="Comma 2 10 10" xfId="9936"/>
    <cellStyle name="Comma 2 10 2" xfId="9937"/>
    <cellStyle name="Comma 2 10 2 2" xfId="9938"/>
    <cellStyle name="Comma 2 10 2 3" xfId="9939"/>
    <cellStyle name="Comma 2 10 2 4" xfId="9940"/>
    <cellStyle name="Comma 2 10 2 5" xfId="9941"/>
    <cellStyle name="Comma 2 10 3" xfId="9942"/>
    <cellStyle name="Comma 2 10 3 2" xfId="9943"/>
    <cellStyle name="Comma 2 10 4" xfId="9944"/>
    <cellStyle name="Comma 2 10 4 2" xfId="9945"/>
    <cellStyle name="Comma 2 10 5" xfId="9946"/>
    <cellStyle name="Comma 2 10 5 2" xfId="9947"/>
    <cellStyle name="Comma 2 10 6" xfId="9948"/>
    <cellStyle name="Comma 2 10 6 2" xfId="9949"/>
    <cellStyle name="Comma 2 10 7" xfId="9950"/>
    <cellStyle name="Comma 2 10 7 2" xfId="9951"/>
    <cellStyle name="Comma 2 10 8" xfId="9952"/>
    <cellStyle name="Comma 2 10 8 2" xfId="9953"/>
    <cellStyle name="Comma 2 10 9" xfId="9954"/>
    <cellStyle name="Comma 2 10 9 2" xfId="9955"/>
    <cellStyle name="Comma 2 11" xfId="9956"/>
    <cellStyle name="Comma 2 11 2" xfId="9957"/>
    <cellStyle name="Comma 2 11 2 2" xfId="9958"/>
    <cellStyle name="Comma 2 11 3" xfId="9959"/>
    <cellStyle name="Comma 2 11 3 2" xfId="9960"/>
    <cellStyle name="Comma 2 11 4" xfId="9961"/>
    <cellStyle name="Comma 2 11 4 2" xfId="9962"/>
    <cellStyle name="Comma 2 11 5" xfId="9963"/>
    <cellStyle name="Comma 2 11 5 2" xfId="9964"/>
    <cellStyle name="Comma 2 11 6" xfId="9965"/>
    <cellStyle name="Comma 2 11 6 2" xfId="9966"/>
    <cellStyle name="Comma 2 11 7" xfId="9967"/>
    <cellStyle name="Comma 2 11 7 2" xfId="9968"/>
    <cellStyle name="Comma 2 11 8" xfId="9969"/>
    <cellStyle name="Comma 2 11 8 2" xfId="9970"/>
    <cellStyle name="Comma 2 11 9" xfId="9971"/>
    <cellStyle name="Comma 2 12" xfId="9972"/>
    <cellStyle name="Comma 2 12 2" xfId="9973"/>
    <cellStyle name="Comma 2 12 2 2" xfId="9974"/>
    <cellStyle name="Comma 2 12 3" xfId="9975"/>
    <cellStyle name="Comma 2 12 3 2" xfId="9976"/>
    <cellStyle name="Comma 2 12 4" xfId="9977"/>
    <cellStyle name="Comma 2 12 4 2" xfId="9978"/>
    <cellStyle name="Comma 2 12 5" xfId="9979"/>
    <cellStyle name="Comma 2 12 5 2" xfId="9980"/>
    <cellStyle name="Comma 2 12 6" xfId="9981"/>
    <cellStyle name="Comma 2 12 6 2" xfId="9982"/>
    <cellStyle name="Comma 2 12 7" xfId="9983"/>
    <cellStyle name="Comma 2 12 7 2" xfId="9984"/>
    <cellStyle name="Comma 2 12 8" xfId="9985"/>
    <cellStyle name="Comma 2 12 8 2" xfId="9986"/>
    <cellStyle name="Comma 2 12 9" xfId="9987"/>
    <cellStyle name="Comma 2 13" xfId="9988"/>
    <cellStyle name="Comma 2 13 2" xfId="9989"/>
    <cellStyle name="Comma 2 13 2 2" xfId="9990"/>
    <cellStyle name="Comma 2 13 3" xfId="9991"/>
    <cellStyle name="Comma 2 13 3 2" xfId="9992"/>
    <cellStyle name="Comma 2 13 4" xfId="9993"/>
    <cellStyle name="Comma 2 13 4 2" xfId="9994"/>
    <cellStyle name="Comma 2 13 5" xfId="9995"/>
    <cellStyle name="Comma 2 13 5 2" xfId="9996"/>
    <cellStyle name="Comma 2 13 6" xfId="9997"/>
    <cellStyle name="Comma 2 13 6 2" xfId="9998"/>
    <cellStyle name="Comma 2 13 7" xfId="9999"/>
    <cellStyle name="Comma 2 13 7 2" xfId="10000"/>
    <cellStyle name="Comma 2 13 8" xfId="10001"/>
    <cellStyle name="Comma 2 14" xfId="10002"/>
    <cellStyle name="Comma 2 14 2" xfId="10003"/>
    <cellStyle name="Comma 2 14 2 2" xfId="10004"/>
    <cellStyle name="Comma 2 14 3" xfId="10005"/>
    <cellStyle name="Comma 2 14 3 2" xfId="10006"/>
    <cellStyle name="Comma 2 14 4" xfId="10007"/>
    <cellStyle name="Comma 2 14 5" xfId="10008"/>
    <cellStyle name="Comma 2 14 5 2" xfId="10009"/>
    <cellStyle name="Comma 2 14 6" xfId="10010"/>
    <cellStyle name="Comma 2 14 6 2" xfId="10011"/>
    <cellStyle name="Comma 2 14 7" xfId="10012"/>
    <cellStyle name="Comma 2 14 7 2" xfId="10013"/>
    <cellStyle name="Comma 2 14 8" xfId="10014"/>
    <cellStyle name="Comma 2 14 8 2" xfId="10015"/>
    <cellStyle name="Comma 2 15" xfId="10016"/>
    <cellStyle name="Comma 2 15 2" xfId="10017"/>
    <cellStyle name="Comma 2 15 3" xfId="10018"/>
    <cellStyle name="Comma 2 15 3 2" xfId="10019"/>
    <cellStyle name="Comma 2 15 4" xfId="10020"/>
    <cellStyle name="Comma 2 15 4 2" xfId="10021"/>
    <cellStyle name="Comma 2 15 5" xfId="10022"/>
    <cellStyle name="Comma 2 15 5 2" xfId="10023"/>
    <cellStyle name="Comma 2 15 6" xfId="10024"/>
    <cellStyle name="Comma 2 15 6 2" xfId="10025"/>
    <cellStyle name="Comma 2 15 7" xfId="10026"/>
    <cellStyle name="Comma 2 15 7 2" xfId="10027"/>
    <cellStyle name="Comma 2 15 8" xfId="10028"/>
    <cellStyle name="Comma 2 15 8 2" xfId="10029"/>
    <cellStyle name="Comma 2 16" xfId="10030"/>
    <cellStyle name="Comma 2 16 2" xfId="10031"/>
    <cellStyle name="Comma 2 16 2 2" xfId="10032"/>
    <cellStyle name="Comma 2 16 3" xfId="10033"/>
    <cellStyle name="Comma 2 16 3 2" xfId="10034"/>
    <cellStyle name="Comma 2 16 4" xfId="10035"/>
    <cellStyle name="Comma 2 16 4 2" xfId="10036"/>
    <cellStyle name="Comma 2 16 5" xfId="10037"/>
    <cellStyle name="Comma 2 16 5 2" xfId="10038"/>
    <cellStyle name="Comma 2 16 6" xfId="10039"/>
    <cellStyle name="Comma 2 16 6 2" xfId="10040"/>
    <cellStyle name="Comma 2 16 7" xfId="10041"/>
    <cellStyle name="Comma 2 16 7 2" xfId="10042"/>
    <cellStyle name="Comma 2 16 8" xfId="10043"/>
    <cellStyle name="Comma 2 16 8 2" xfId="10044"/>
    <cellStyle name="Comma 2 16 9" xfId="10045"/>
    <cellStyle name="Comma 2 17" xfId="10046"/>
    <cellStyle name="Comma 2 17 2" xfId="10047"/>
    <cellStyle name="Comma 2 17 2 2" xfId="10048"/>
    <cellStyle name="Comma 2 17 2 2 2" xfId="10049"/>
    <cellStyle name="Comma 2 17 2 3" xfId="10050"/>
    <cellStyle name="Comma 2 17 2 3 10" xfId="10051"/>
    <cellStyle name="Comma 2 17 2 3 11" xfId="10052"/>
    <cellStyle name="Comma 2 17 2 3 2" xfId="10053"/>
    <cellStyle name="Comma 2 17 2 3 2 2" xfId="10054"/>
    <cellStyle name="Comma 2 17 2 3 3" xfId="10055"/>
    <cellStyle name="Comma 2 17 2 3 3 2" xfId="10056"/>
    <cellStyle name="Comma 2 17 2 3 4" xfId="10057"/>
    <cellStyle name="Comma 2 17 2 3 4 2" xfId="10058"/>
    <cellStyle name="Comma 2 17 2 3 5" xfId="10059"/>
    <cellStyle name="Comma 2 17 2 3 5 2" xfId="10060"/>
    <cellStyle name="Comma 2 17 2 3 6" xfId="10061"/>
    <cellStyle name="Comma 2 17 2 3 6 2" xfId="10062"/>
    <cellStyle name="Comma 2 17 2 3 7" xfId="10063"/>
    <cellStyle name="Comma 2 17 2 3 7 2" xfId="10064"/>
    <cellStyle name="Comma 2 17 2 3 8" xfId="10065"/>
    <cellStyle name="Comma 2 17 2 3 8 2" xfId="10066"/>
    <cellStyle name="Comma 2 17 2 3 9" xfId="10067"/>
    <cellStyle name="Comma 2 17 2 3 9 2" xfId="10068"/>
    <cellStyle name="Comma 2 17 2 4" xfId="10069"/>
    <cellStyle name="Comma 2 17 2 4 2" xfId="10070"/>
    <cellStyle name="Comma 2 17 2 5" xfId="10071"/>
    <cellStyle name="Comma 2 17 2 5 2" xfId="10072"/>
    <cellStyle name="Comma 2 17 2 6" xfId="10073"/>
    <cellStyle name="Comma 2 17 2 6 2" xfId="10074"/>
    <cellStyle name="Comma 2 17 2 7" xfId="10075"/>
    <cellStyle name="Comma 2 17 2 7 2" xfId="10076"/>
    <cellStyle name="Comma 2 17 2 8" xfId="10077"/>
    <cellStyle name="Comma 2 17 2 8 2" xfId="10078"/>
    <cellStyle name="Comma 2 17 2 9" xfId="10079"/>
    <cellStyle name="Comma 2 17 3" xfId="10080"/>
    <cellStyle name="Comma 2 17 3 2" xfId="10081"/>
    <cellStyle name="Comma 2 17 4" xfId="10082"/>
    <cellStyle name="Comma 2 17 4 2" xfId="10083"/>
    <cellStyle name="Comma 2 17 5" xfId="10084"/>
    <cellStyle name="Comma 2 17 5 2" xfId="10085"/>
    <cellStyle name="Comma 2 17 6" xfId="10086"/>
    <cellStyle name="Comma 2 17 6 2" xfId="10087"/>
    <cellStyle name="Comma 2 17 7" xfId="10088"/>
    <cellStyle name="Comma 2 17 8" xfId="10089"/>
    <cellStyle name="Comma 2 17 9" xfId="10090"/>
    <cellStyle name="Comma 2 17 9 2" xfId="10091"/>
    <cellStyle name="Comma 2 18" xfId="10092"/>
    <cellStyle name="Comma 2 18 2" xfId="10093"/>
    <cellStyle name="Comma 2 18 2 2" xfId="10094"/>
    <cellStyle name="Comma 2 18 3" xfId="10095"/>
    <cellStyle name="Comma 2 18 3 2" xfId="10096"/>
    <cellStyle name="Comma 2 18 4" xfId="10097"/>
    <cellStyle name="Comma 2 18 5" xfId="10098"/>
    <cellStyle name="Comma 2 18 5 2" xfId="10099"/>
    <cellStyle name="Comma 2 18 6" xfId="10100"/>
    <cellStyle name="Comma 2 18 6 2" xfId="10101"/>
    <cellStyle name="Comma 2 18 7" xfId="10102"/>
    <cellStyle name="Comma 2 18 7 2" xfId="10103"/>
    <cellStyle name="Comma 2 18 8" xfId="10104"/>
    <cellStyle name="Comma 2 18 8 2" xfId="10105"/>
    <cellStyle name="Comma 2 19" xfId="10106"/>
    <cellStyle name="Comma 2 19 2" xfId="10107"/>
    <cellStyle name="Comma 2 19 2 2" xfId="10108"/>
    <cellStyle name="Comma 2 19 3" xfId="10109"/>
    <cellStyle name="Comma 2 19 3 2" xfId="10110"/>
    <cellStyle name="Comma 2 19 4" xfId="10111"/>
    <cellStyle name="Comma 2 19 4 2" xfId="10112"/>
    <cellStyle name="Comma 2 19 5" xfId="10113"/>
    <cellStyle name="Comma 2 19 5 2" xfId="10114"/>
    <cellStyle name="Comma 2 19 6" xfId="10115"/>
    <cellStyle name="Comma 2 19 6 2" xfId="10116"/>
    <cellStyle name="Comma 2 19 7" xfId="10117"/>
    <cellStyle name="Comma 2 19 7 2" xfId="10118"/>
    <cellStyle name="Comma 2 19 8" xfId="10119"/>
    <cellStyle name="Comma 2 19 8 2" xfId="10120"/>
    <cellStyle name="Comma 2 19 9" xfId="10121"/>
    <cellStyle name="Comma 2 2" xfId="10122"/>
    <cellStyle name="Comma 2 2 10" xfId="10123"/>
    <cellStyle name="Comma 2 2 11" xfId="10124"/>
    <cellStyle name="Comma 2 2 12" xfId="10125"/>
    <cellStyle name="Comma 2 2 13" xfId="10126"/>
    <cellStyle name="Comma 2 2 14" xfId="10127"/>
    <cellStyle name="Comma 2 2 2" xfId="10128"/>
    <cellStyle name="Comma 2 2 2 2" xfId="10129"/>
    <cellStyle name="Comma 2 2 3" xfId="10130"/>
    <cellStyle name="Comma 2 2 3 2" xfId="10131"/>
    <cellStyle name="Comma 2 2 4" xfId="10132"/>
    <cellStyle name="Comma 2 2 4 2" xfId="10133"/>
    <cellStyle name="Comma 2 2 5" xfId="10134"/>
    <cellStyle name="Comma 2 2 5 2" xfId="10135"/>
    <cellStyle name="Comma 2 2 6" xfId="10136"/>
    <cellStyle name="Comma 2 2 6 2" xfId="10137"/>
    <cellStyle name="Comma 2 2 7" xfId="10138"/>
    <cellStyle name="Comma 2 2 7 2" xfId="10139"/>
    <cellStyle name="Comma 2 2 8" xfId="10140"/>
    <cellStyle name="Comma 2 2 8 2" xfId="10141"/>
    <cellStyle name="Comma 2 2 9" xfId="10142"/>
    <cellStyle name="Comma 2 2 9 2" xfId="10143"/>
    <cellStyle name="Comma 2 20" xfId="10144"/>
    <cellStyle name="Comma 2 20 2" xfId="10145"/>
    <cellStyle name="Comma 2 20 3" xfId="10146"/>
    <cellStyle name="Comma 2 20 3 2" xfId="10147"/>
    <cellStyle name="Comma 2 20 4" xfId="10148"/>
    <cellStyle name="Comma 2 20 4 2" xfId="10149"/>
    <cellStyle name="Comma 2 20 5" xfId="10150"/>
    <cellStyle name="Comma 2 20 5 2" xfId="10151"/>
    <cellStyle name="Comma 2 20 6" xfId="10152"/>
    <cellStyle name="Comma 2 20 6 2" xfId="10153"/>
    <cellStyle name="Comma 2 20 7" xfId="10154"/>
    <cellStyle name="Comma 2 20 7 2" xfId="10155"/>
    <cellStyle name="Comma 2 20 8" xfId="10156"/>
    <cellStyle name="Comma 2 20 8 2" xfId="10157"/>
    <cellStyle name="Comma 2 21" xfId="10158"/>
    <cellStyle name="Comma 2 21 2" xfId="10159"/>
    <cellStyle name="Comma 2 21 2 2" xfId="10160"/>
    <cellStyle name="Comma 2 21 3" xfId="10161"/>
    <cellStyle name="Comma 2 21 3 2" xfId="10162"/>
    <cellStyle name="Comma 2 21 4" xfId="10163"/>
    <cellStyle name="Comma 2 21 4 2" xfId="10164"/>
    <cellStyle name="Comma 2 21 5" xfId="10165"/>
    <cellStyle name="Comma 2 21 5 2" xfId="10166"/>
    <cellStyle name="Comma 2 21 6" xfId="10167"/>
    <cellStyle name="Comma 2 21 6 2" xfId="10168"/>
    <cellStyle name="Comma 2 21 7" xfId="10169"/>
    <cellStyle name="Comma 2 21 7 2" xfId="10170"/>
    <cellStyle name="Comma 2 21 8" xfId="10171"/>
    <cellStyle name="Comma 2 21 8 2" xfId="10172"/>
    <cellStyle name="Comma 2 21 9" xfId="10173"/>
    <cellStyle name="Comma 2 22" xfId="10174"/>
    <cellStyle name="Comma 2 22 2" xfId="10175"/>
    <cellStyle name="Comma 2 22 2 2" xfId="10176"/>
    <cellStyle name="Comma 2 22 3" xfId="10177"/>
    <cellStyle name="Comma 2 22 3 2" xfId="10178"/>
    <cellStyle name="Comma 2 22 4" xfId="10179"/>
    <cellStyle name="Comma 2 22 4 2" xfId="10180"/>
    <cellStyle name="Comma 2 22 5" xfId="10181"/>
    <cellStyle name="Comma 2 22 5 2" xfId="10182"/>
    <cellStyle name="Comma 2 22 6" xfId="10183"/>
    <cellStyle name="Comma 2 22 6 2" xfId="10184"/>
    <cellStyle name="Comma 2 22 7" xfId="10185"/>
    <cellStyle name="Comma 2 22 8" xfId="10186"/>
    <cellStyle name="Comma 2 23" xfId="10187"/>
    <cellStyle name="Comma 2 23 2" xfId="10188"/>
    <cellStyle name="Comma 2 23 2 2" xfId="10189"/>
    <cellStyle name="Comma 2 23 3" xfId="10190"/>
    <cellStyle name="Comma 2 23 3 2" xfId="10191"/>
    <cellStyle name="Comma 2 23 4" xfId="10192"/>
    <cellStyle name="Comma 2 23 5" xfId="10193"/>
    <cellStyle name="Comma 2 23 5 2" xfId="10194"/>
    <cellStyle name="Comma 2 23 6" xfId="10195"/>
    <cellStyle name="Comma 2 23 6 2" xfId="10196"/>
    <cellStyle name="Comma 2 23 7" xfId="10197"/>
    <cellStyle name="Comma 2 23 7 2" xfId="10198"/>
    <cellStyle name="Comma 2 23 8" xfId="10199"/>
    <cellStyle name="Comma 2 23 8 2" xfId="10200"/>
    <cellStyle name="Comma 2 24" xfId="10201"/>
    <cellStyle name="Comma 2 24 2" xfId="10202"/>
    <cellStyle name="Comma 2 24 2 2" xfId="10203"/>
    <cellStyle name="Comma 2 24 3" xfId="10204"/>
    <cellStyle name="Comma 2 24 3 2" xfId="10205"/>
    <cellStyle name="Comma 2 24 4" xfId="10206"/>
    <cellStyle name="Comma 2 24 4 2" xfId="10207"/>
    <cellStyle name="Comma 2 24 5" xfId="10208"/>
    <cellStyle name="Comma 2 24 5 2" xfId="10209"/>
    <cellStyle name="Comma 2 24 6" xfId="10210"/>
    <cellStyle name="Comma 2 24 6 2" xfId="10211"/>
    <cellStyle name="Comma 2 24 7" xfId="10212"/>
    <cellStyle name="Comma 2 24 7 2" xfId="10213"/>
    <cellStyle name="Comma 2 24 8" xfId="10214"/>
    <cellStyle name="Comma 2 24 8 2" xfId="10215"/>
    <cellStyle name="Comma 2 24 9" xfId="10216"/>
    <cellStyle name="Comma 2 25" xfId="10217"/>
    <cellStyle name="Comma 2 25 2" xfId="10218"/>
    <cellStyle name="Comma 2 25 2 2" xfId="10219"/>
    <cellStyle name="Comma 2 25 3" xfId="10220"/>
    <cellStyle name="Comma 2 25 3 2" xfId="10221"/>
    <cellStyle name="Comma 2 25 4" xfId="10222"/>
    <cellStyle name="Comma 2 25 4 2" xfId="10223"/>
    <cellStyle name="Comma 2 25 5" xfId="10224"/>
    <cellStyle name="Comma 2 25 5 2" xfId="10225"/>
    <cellStyle name="Comma 2 25 6" xfId="10226"/>
    <cellStyle name="Comma 2 25 6 2" xfId="10227"/>
    <cellStyle name="Comma 2 25 7" xfId="10228"/>
    <cellStyle name="Comma 2 25 7 2" xfId="10229"/>
    <cellStyle name="Comma 2 25 8" xfId="10230"/>
    <cellStyle name="Comma 2 25 8 2" xfId="10231"/>
    <cellStyle name="Comma 2 25 9" xfId="10232"/>
    <cellStyle name="Comma 2 26" xfId="10233"/>
    <cellStyle name="Comma 2 26 2" xfId="10234"/>
    <cellStyle name="Comma 2 26 2 2" xfId="10235"/>
    <cellStyle name="Comma 2 26 3" xfId="10236"/>
    <cellStyle name="Comma 2 26 3 2" xfId="10237"/>
    <cellStyle name="Comma 2 26 4" xfId="10238"/>
    <cellStyle name="Comma 2 26 4 2" xfId="10239"/>
    <cellStyle name="Comma 2 26 5" xfId="10240"/>
    <cellStyle name="Comma 2 26 5 2" xfId="10241"/>
    <cellStyle name="Comma 2 26 6" xfId="10242"/>
    <cellStyle name="Comma 2 26 6 2" xfId="10243"/>
    <cellStyle name="Comma 2 26 7" xfId="10244"/>
    <cellStyle name="Comma 2 26 8" xfId="10245"/>
    <cellStyle name="Comma 2 27" xfId="10246"/>
    <cellStyle name="Comma 2 27 2" xfId="10247"/>
    <cellStyle name="Comma 2 28" xfId="10248"/>
    <cellStyle name="Comma 2 28 2" xfId="10249"/>
    <cellStyle name="Comma 2 29" xfId="10250"/>
    <cellStyle name="Comma 2 29 2" xfId="10251"/>
    <cellStyle name="Comma 2 3" xfId="10252"/>
    <cellStyle name="Comma 2 3 10" xfId="10253"/>
    <cellStyle name="Comma 2 3 11" xfId="10254"/>
    <cellStyle name="Comma 2 3 12" xfId="10255"/>
    <cellStyle name="Comma 2 3 2" xfId="10256"/>
    <cellStyle name="Comma 2 3 2 2" xfId="10257"/>
    <cellStyle name="Comma 2 3 3" xfId="10258"/>
    <cellStyle name="Comma 2 3 3 2" xfId="10259"/>
    <cellStyle name="Comma 2 3 4" xfId="10260"/>
    <cellStyle name="Comma 2 3 4 2" xfId="10261"/>
    <cellStyle name="Comma 2 3 5" xfId="10262"/>
    <cellStyle name="Comma 2 3 5 2" xfId="10263"/>
    <cellStyle name="Comma 2 3 6" xfId="10264"/>
    <cellStyle name="Comma 2 3 6 2" xfId="10265"/>
    <cellStyle name="Comma 2 3 7" xfId="10266"/>
    <cellStyle name="Comma 2 3 7 2" xfId="10267"/>
    <cellStyle name="Comma 2 3 8" xfId="10268"/>
    <cellStyle name="Comma 2 3 8 2" xfId="10269"/>
    <cellStyle name="Comma 2 3 9" xfId="10270"/>
    <cellStyle name="Comma 2 30" xfId="10271"/>
    <cellStyle name="Comma 2 30 2" xfId="10272"/>
    <cellStyle name="Comma 2 30 2 2" xfId="10273"/>
    <cellStyle name="Comma 2 30 3" xfId="10274"/>
    <cellStyle name="Comma 2 30 3 2" xfId="10275"/>
    <cellStyle name="Comma 2 30 4" xfId="10276"/>
    <cellStyle name="Comma 2 30 4 2" xfId="10277"/>
    <cellStyle name="Comma 2 30 5" xfId="10278"/>
    <cellStyle name="Comma 2 30 5 2" xfId="10279"/>
    <cellStyle name="Comma 2 30 6" xfId="10280"/>
    <cellStyle name="Comma 2 30 6 2" xfId="10281"/>
    <cellStyle name="Comma 2 30 7" xfId="10282"/>
    <cellStyle name="Comma 2 30 7 2" xfId="10283"/>
    <cellStyle name="Comma 2 30 8" xfId="10284"/>
    <cellStyle name="Comma 2 30 8 2" xfId="10285"/>
    <cellStyle name="Comma 2 30 9" xfId="10286"/>
    <cellStyle name="Comma 2 31" xfId="10287"/>
    <cellStyle name="Comma 2 31 2" xfId="10288"/>
    <cellStyle name="Comma 2 31 2 2" xfId="10289"/>
    <cellStyle name="Comma 2 31 3" xfId="10290"/>
    <cellStyle name="Comma 2 31 3 2" xfId="10291"/>
    <cellStyle name="Comma 2 31 4" xfId="10292"/>
    <cellStyle name="Comma 2 31 4 2" xfId="10293"/>
    <cellStyle name="Comma 2 31 5" xfId="10294"/>
    <cellStyle name="Comma 2 31 5 2" xfId="10295"/>
    <cellStyle name="Comma 2 31 6" xfId="10296"/>
    <cellStyle name="Comma 2 31 6 2" xfId="10297"/>
    <cellStyle name="Comma 2 31 7" xfId="10298"/>
    <cellStyle name="Comma 2 31 8" xfId="10299"/>
    <cellStyle name="Comma 2 32" xfId="10300"/>
    <cellStyle name="Comma 2 32 2" xfId="10301"/>
    <cellStyle name="Comma 2 32 2 2" xfId="10302"/>
    <cellStyle name="Comma 2 32 3" xfId="10303"/>
    <cellStyle name="Comma 2 32 3 2" xfId="10304"/>
    <cellStyle name="Comma 2 32 4" xfId="10305"/>
    <cellStyle name="Comma 2 32 4 2" xfId="10306"/>
    <cellStyle name="Comma 2 32 5" xfId="10307"/>
    <cellStyle name="Comma 2 32 5 2" xfId="10308"/>
    <cellStyle name="Comma 2 32 6" xfId="10309"/>
    <cellStyle name="Comma 2 32 6 2" xfId="10310"/>
    <cellStyle name="Comma 2 32 7" xfId="10311"/>
    <cellStyle name="Comma 2 32 7 2" xfId="10312"/>
    <cellStyle name="Comma 2 32 8" xfId="10313"/>
    <cellStyle name="Comma 2 32 8 2" xfId="10314"/>
    <cellStyle name="Comma 2 32 9" xfId="10315"/>
    <cellStyle name="Comma 2 33" xfId="10316"/>
    <cellStyle name="Comma 2 33 2" xfId="10317"/>
    <cellStyle name="Comma 2 33 2 2" xfId="10318"/>
    <cellStyle name="Comma 2 33 3" xfId="10319"/>
    <cellStyle name="Comma 2 33 3 2" xfId="10320"/>
    <cellStyle name="Comma 2 33 4" xfId="10321"/>
    <cellStyle name="Comma 2 33 4 2" xfId="10322"/>
    <cellStyle name="Comma 2 33 5" xfId="10323"/>
    <cellStyle name="Comma 2 33 6" xfId="10324"/>
    <cellStyle name="Comma 2 33 6 2" xfId="10325"/>
    <cellStyle name="Comma 2 33 7" xfId="10326"/>
    <cellStyle name="Comma 2 33 7 2" xfId="10327"/>
    <cellStyle name="Comma 2 33 8" xfId="10328"/>
    <cellStyle name="Comma 2 33 8 2" xfId="10329"/>
    <cellStyle name="Comma 2 33 9" xfId="10330"/>
    <cellStyle name="Comma 2 34" xfId="10331"/>
    <cellStyle name="Comma 2 34 2" xfId="10332"/>
    <cellStyle name="Comma 2 34 2 2" xfId="10333"/>
    <cellStyle name="Comma 2 34 3" xfId="10334"/>
    <cellStyle name="Comma 2 34 3 2" xfId="10335"/>
    <cellStyle name="Comma 2 34 4" xfId="10336"/>
    <cellStyle name="Comma 2 34 4 2" xfId="10337"/>
    <cellStyle name="Comma 2 34 5" xfId="10338"/>
    <cellStyle name="Comma 2 34 5 2" xfId="10339"/>
    <cellStyle name="Comma 2 34 6" xfId="10340"/>
    <cellStyle name="Comma 2 34 6 2" xfId="10341"/>
    <cellStyle name="Comma 2 34 7" xfId="10342"/>
    <cellStyle name="Comma 2 34 7 2" xfId="10343"/>
    <cellStyle name="Comma 2 34 8" xfId="10344"/>
    <cellStyle name="Comma 2 34 8 2" xfId="10345"/>
    <cellStyle name="Comma 2 34 9" xfId="10346"/>
    <cellStyle name="Comma 2 35" xfId="10347"/>
    <cellStyle name="Comma 2 35 2" xfId="10348"/>
    <cellStyle name="Comma 2 35 2 2" xfId="10349"/>
    <cellStyle name="Comma 2 35 3" xfId="10350"/>
    <cellStyle name="Comma 2 35 3 2" xfId="10351"/>
    <cellStyle name="Comma 2 35 4" xfId="10352"/>
    <cellStyle name="Comma 2 35 4 2" xfId="10353"/>
    <cellStyle name="Comma 2 35 5" xfId="10354"/>
    <cellStyle name="Comma 2 35 5 2" xfId="10355"/>
    <cellStyle name="Comma 2 35 6" xfId="10356"/>
    <cellStyle name="Comma 2 35 6 2" xfId="10357"/>
    <cellStyle name="Comma 2 35 7" xfId="10358"/>
    <cellStyle name="Comma 2 35 8" xfId="10359"/>
    <cellStyle name="Comma 2 35 8 2" xfId="10360"/>
    <cellStyle name="Comma 2 36" xfId="10361"/>
    <cellStyle name="Comma 2 36 2" xfId="10362"/>
    <cellStyle name="Comma 2 36 2 2" xfId="10363"/>
    <cellStyle name="Comma 2 36 3" xfId="10364"/>
    <cellStyle name="Comma 2 36 3 2" xfId="10365"/>
    <cellStyle name="Comma 2 36 4" xfId="10366"/>
    <cellStyle name="Comma 2 36 4 2" xfId="10367"/>
    <cellStyle name="Comma 2 36 5" xfId="10368"/>
    <cellStyle name="Comma 2 36 5 2" xfId="10369"/>
    <cellStyle name="Comma 2 36 6" xfId="10370"/>
    <cellStyle name="Comma 2 36 7" xfId="10371"/>
    <cellStyle name="Comma 2 36 8" xfId="10372"/>
    <cellStyle name="Comma 2 37" xfId="10373"/>
    <cellStyle name="Comma 2 37 2" xfId="10374"/>
    <cellStyle name="Comma 2 37 2 2" xfId="10375"/>
    <cellStyle name="Comma 2 37 3" xfId="10376"/>
    <cellStyle name="Comma 2 37 3 2" xfId="10377"/>
    <cellStyle name="Comma 2 38" xfId="10378"/>
    <cellStyle name="Comma 2 38 10" xfId="10379"/>
    <cellStyle name="Comma 2 38 11" xfId="10380"/>
    <cellStyle name="Comma 2 38 2" xfId="10381"/>
    <cellStyle name="Comma 2 38 3" xfId="10382"/>
    <cellStyle name="Comma 2 38 3 2" xfId="10383"/>
    <cellStyle name="Comma 2 38 4" xfId="10384"/>
    <cellStyle name="Comma 2 38 4 2" xfId="10385"/>
    <cellStyle name="Comma 2 38 5" xfId="10386"/>
    <cellStyle name="Comma 2 38 5 2" xfId="10387"/>
    <cellStyle name="Comma 2 38 6" xfId="10388"/>
    <cellStyle name="Comma 2 38 7" xfId="10389"/>
    <cellStyle name="Comma 2 38 7 2" xfId="10390"/>
    <cellStyle name="Comma 2 38 8" xfId="10391"/>
    <cellStyle name="Comma 2 38 8 2" xfId="10392"/>
    <cellStyle name="Comma 2 38 9" xfId="10393"/>
    <cellStyle name="Comma 2 38 9 2" xfId="10394"/>
    <cellStyle name="Comma 2 39" xfId="10395"/>
    <cellStyle name="Comma 2 39 2" xfId="10396"/>
    <cellStyle name="Comma 2 39 3" xfId="10397"/>
    <cellStyle name="Comma 2 39 4" xfId="10398"/>
    <cellStyle name="Comma 2 39 5" xfId="10399"/>
    <cellStyle name="Comma 2 39 6" xfId="10400"/>
    <cellStyle name="Comma 2 4" xfId="10401"/>
    <cellStyle name="Comma 2 4 2" xfId="10402"/>
    <cellStyle name="Comma 2 4 3" xfId="10403"/>
    <cellStyle name="Comma 2 4 3 2" xfId="10404"/>
    <cellStyle name="Comma 2 4 4" xfId="10405"/>
    <cellStyle name="Comma 2 4 4 2" xfId="10406"/>
    <cellStyle name="Comma 2 4 5" xfId="10407"/>
    <cellStyle name="Comma 2 4 6" xfId="10408"/>
    <cellStyle name="Comma 2 4 7" xfId="10409"/>
    <cellStyle name="Comma 2 4 8" xfId="10410"/>
    <cellStyle name="Comma 2 40" xfId="10411"/>
    <cellStyle name="Comma 2 40 2" xfId="10412"/>
    <cellStyle name="Comma 2 41" xfId="10413"/>
    <cellStyle name="Comma 2 42" xfId="10414"/>
    <cellStyle name="Comma 2 43" xfId="10415"/>
    <cellStyle name="Comma 2 43 2" xfId="10416"/>
    <cellStyle name="Comma 2 44" xfId="10417"/>
    <cellStyle name="Comma 2 44 2" xfId="10418"/>
    <cellStyle name="Comma 2 45" xfId="10419"/>
    <cellStyle name="Comma 2 45 2" xfId="10420"/>
    <cellStyle name="Comma 2 46" xfId="10421"/>
    <cellStyle name="Comma 2 46 2" xfId="10422"/>
    <cellStyle name="Comma 2 47" xfId="10423"/>
    <cellStyle name="Comma 2 47 2" xfId="10424"/>
    <cellStyle name="Comma 2 48" xfId="10425"/>
    <cellStyle name="Comma 2 48 2" xfId="10426"/>
    <cellStyle name="Comma 2 49" xfId="10427"/>
    <cellStyle name="Comma 2 5" xfId="10428"/>
    <cellStyle name="Comma 2 5 2" xfId="10429"/>
    <cellStyle name="Comma 2 5 3" xfId="10430"/>
    <cellStyle name="Comma 2 5 3 2" xfId="10431"/>
    <cellStyle name="Comma 2 5 4" xfId="10432"/>
    <cellStyle name="Comma 2 5 5" xfId="10433"/>
    <cellStyle name="Comma 2 5 6" xfId="10434"/>
    <cellStyle name="Comma 2 5 7" xfId="10435"/>
    <cellStyle name="Comma 2 5 8" xfId="10436"/>
    <cellStyle name="Comma 2 5 8 2" xfId="10437"/>
    <cellStyle name="Comma 2 50" xfId="10438"/>
    <cellStyle name="Comma 2 51" xfId="10439"/>
    <cellStyle name="Comma 2 52" xfId="10440"/>
    <cellStyle name="Comma 2 6" xfId="10441"/>
    <cellStyle name="Comma 2 6 2" xfId="10442"/>
    <cellStyle name="Comma 2 6 3" xfId="10443"/>
    <cellStyle name="Comma 2 6 4" xfId="10444"/>
    <cellStyle name="Comma 2 6 5" xfId="10445"/>
    <cellStyle name="Comma 2 6 6" xfId="10446"/>
    <cellStyle name="Comma 2 6 7" xfId="10447"/>
    <cellStyle name="Comma 2 6 8" xfId="10448"/>
    <cellStyle name="Comma 2 7" xfId="10449"/>
    <cellStyle name="Comma 2 7 2" xfId="10450"/>
    <cellStyle name="Comma 2 7 3" xfId="10451"/>
    <cellStyle name="Comma 2 7 4" xfId="10452"/>
    <cellStyle name="Comma 2 7 5" xfId="10453"/>
    <cellStyle name="Comma 2 7 5 2" xfId="10454"/>
    <cellStyle name="Comma 2 7 6" xfId="10455"/>
    <cellStyle name="Comma 2 7 7" xfId="10456"/>
    <cellStyle name="Comma 2 7 8" xfId="10457"/>
    <cellStyle name="Comma 2 8" xfId="10458"/>
    <cellStyle name="Comma 2 8 2" xfId="10459"/>
    <cellStyle name="Comma 2 8 3" xfId="10460"/>
    <cellStyle name="Comma 2 8 4" xfId="10461"/>
    <cellStyle name="Comma 2 8 5" xfId="10462"/>
    <cellStyle name="Comma 2 8 6" xfId="10463"/>
    <cellStyle name="Comma 2 8 7" xfId="10464"/>
    <cellStyle name="Comma 2 8 8" xfId="10465"/>
    <cellStyle name="Comma 2 8 8 2" xfId="10466"/>
    <cellStyle name="Comma 2 9" xfId="10467"/>
    <cellStyle name="Comma 2 9 2" xfId="10468"/>
    <cellStyle name="Comma 2 9 2 2" xfId="10469"/>
    <cellStyle name="Comma 2 9 2 3" xfId="10470"/>
    <cellStyle name="Comma 2 9 3" xfId="10471"/>
    <cellStyle name="Comma 2 9 4" xfId="10472"/>
    <cellStyle name="Comma 2 9 5" xfId="10473"/>
    <cellStyle name="Comma 2 9 6" xfId="10474"/>
    <cellStyle name="Comma 2 9 7" xfId="10475"/>
    <cellStyle name="Comma 2 9 8" xfId="10476"/>
    <cellStyle name="Comma 20" xfId="10477"/>
    <cellStyle name="Comma 20 2" xfId="10478"/>
    <cellStyle name="Comma 20 3" xfId="10479"/>
    <cellStyle name="Comma 20 4" xfId="10480"/>
    <cellStyle name="Comma 20 5" xfId="10481"/>
    <cellStyle name="Comma 20 6" xfId="10482"/>
    <cellStyle name="Comma 21" xfId="10483"/>
    <cellStyle name="Comma 21 2" xfId="10484"/>
    <cellStyle name="Comma 22" xfId="10485"/>
    <cellStyle name="Comma 22 2" xfId="10486"/>
    <cellStyle name="Comma 23" xfId="10487"/>
    <cellStyle name="Comma 23 2" xfId="10488"/>
    <cellStyle name="Comma 24" xfId="10489"/>
    <cellStyle name="Comma 24 2" xfId="10490"/>
    <cellStyle name="Comma 25" xfId="10491"/>
    <cellStyle name="Comma 26" xfId="10492"/>
    <cellStyle name="Comma 27" xfId="10493"/>
    <cellStyle name="Comma 27 2" xfId="10494"/>
    <cellStyle name="Comma 28" xfId="10495"/>
    <cellStyle name="Comma 28 2" xfId="10496"/>
    <cellStyle name="Comma 29" xfId="10497"/>
    <cellStyle name="Comma 29 2" xfId="10498"/>
    <cellStyle name="Comma 3" xfId="10499"/>
    <cellStyle name="Comma 3 10" xfId="10500"/>
    <cellStyle name="Comma 3 10 2" xfId="10501"/>
    <cellStyle name="Comma 3 10 2 2" xfId="10502"/>
    <cellStyle name="Comma 3 10 3" xfId="10503"/>
    <cellStyle name="Comma 3 10 4" xfId="10504"/>
    <cellStyle name="Comma 3 10 5" xfId="10505"/>
    <cellStyle name="Comma 3 10 6" xfId="10506"/>
    <cellStyle name="Comma 3 10 7" xfId="10507"/>
    <cellStyle name="Comma 3 10 8" xfId="10508"/>
    <cellStyle name="Comma 3 11" xfId="10509"/>
    <cellStyle name="Comma 3 11 2" xfId="10510"/>
    <cellStyle name="Comma 3 11 2 2" xfId="10511"/>
    <cellStyle name="Comma 3 11 3" xfId="10512"/>
    <cellStyle name="Comma 3 11 3 2" xfId="10513"/>
    <cellStyle name="Comma 3 11 4" xfId="10514"/>
    <cellStyle name="Comma 3 11 4 2" xfId="10515"/>
    <cellStyle name="Comma 3 11 5" xfId="10516"/>
    <cellStyle name="Comma 3 11 5 2" xfId="10517"/>
    <cellStyle name="Comma 3 11 6" xfId="10518"/>
    <cellStyle name="Comma 3 11 6 2" xfId="10519"/>
    <cellStyle name="Comma 3 11 7" xfId="10520"/>
    <cellStyle name="Comma 3 11 7 2" xfId="10521"/>
    <cellStyle name="Comma 3 11 8" xfId="10522"/>
    <cellStyle name="Comma 3 11 8 2" xfId="10523"/>
    <cellStyle name="Comma 3 12" xfId="10524"/>
    <cellStyle name="Comma 3 12 2" xfId="10525"/>
    <cellStyle name="Comma 3 12 3" xfId="10526"/>
    <cellStyle name="Comma 3 12 4" xfId="10527"/>
    <cellStyle name="Comma 3 12 5" xfId="10528"/>
    <cellStyle name="Comma 3 12 6" xfId="10529"/>
    <cellStyle name="Comma 3 12 6 2" xfId="10530"/>
    <cellStyle name="Comma 3 12 7" xfId="10531"/>
    <cellStyle name="Comma 3 12 8" xfId="10532"/>
    <cellStyle name="Comma 3 13" xfId="10533"/>
    <cellStyle name="Comma 3 13 2" xfId="10534"/>
    <cellStyle name="Comma 3 13 2 2" xfId="10535"/>
    <cellStyle name="Comma 3 13 3" xfId="10536"/>
    <cellStyle name="Comma 3 13 4" xfId="10537"/>
    <cellStyle name="Comma 3 13 5" xfId="10538"/>
    <cellStyle name="Comma 3 13 6" xfId="10539"/>
    <cellStyle name="Comma 3 13 7" xfId="10540"/>
    <cellStyle name="Comma 3 13 8" xfId="10541"/>
    <cellStyle name="Comma 3 14" xfId="10542"/>
    <cellStyle name="Comma 3 14 2" xfId="10543"/>
    <cellStyle name="Comma 3 14 2 2" xfId="10544"/>
    <cellStyle name="Comma 3 14 3" xfId="10545"/>
    <cellStyle name="Comma 3 14 4" xfId="10546"/>
    <cellStyle name="Comma 3 14 5" xfId="10547"/>
    <cellStyle name="Comma 3 14 6" xfId="10548"/>
    <cellStyle name="Comma 3 14 7" xfId="10549"/>
    <cellStyle name="Comma 3 14 8" xfId="10550"/>
    <cellStyle name="Comma 3 15" xfId="10551"/>
    <cellStyle name="Comma 3 15 2" xfId="10552"/>
    <cellStyle name="Comma 3 15 2 2" xfId="10553"/>
    <cellStyle name="Comma 3 15 3" xfId="10554"/>
    <cellStyle name="Comma 3 15 3 2" xfId="10555"/>
    <cellStyle name="Comma 3 15 4" xfId="10556"/>
    <cellStyle name="Comma 3 15 4 2" xfId="10557"/>
    <cellStyle name="Comma 3 15 5" xfId="10558"/>
    <cellStyle name="Comma 3 15 5 2" xfId="10559"/>
    <cellStyle name="Comma 3 15 6" xfId="10560"/>
    <cellStyle name="Comma 3 15 7" xfId="10561"/>
    <cellStyle name="Comma 3 15 8" xfId="10562"/>
    <cellStyle name="Comma 3 15 8 2" xfId="10563"/>
    <cellStyle name="Comma 3 16" xfId="10564"/>
    <cellStyle name="Comma 3 16 2" xfId="10565"/>
    <cellStyle name="Comma 3 16 2 2" xfId="10566"/>
    <cellStyle name="Comma 3 16 3" xfId="10567"/>
    <cellStyle name="Comma 3 16 3 2" xfId="10568"/>
    <cellStyle name="Comma 3 16 4" xfId="10569"/>
    <cellStyle name="Comma 3 16 4 2" xfId="10570"/>
    <cellStyle name="Comma 3 16 5" xfId="10571"/>
    <cellStyle name="Comma 3 16 5 2" xfId="10572"/>
    <cellStyle name="Comma 3 16 6" xfId="10573"/>
    <cellStyle name="Comma 3 16 7" xfId="10574"/>
    <cellStyle name="Comma 3 16 8" xfId="10575"/>
    <cellStyle name="Comma 3 17" xfId="10576"/>
    <cellStyle name="Comma 3 17 2" xfId="10577"/>
    <cellStyle name="Comma 3 17 2 2" xfId="10578"/>
    <cellStyle name="Comma 3 17 3" xfId="10579"/>
    <cellStyle name="Comma 3 17 3 2" xfId="10580"/>
    <cellStyle name="Comma 3 17 4" xfId="10581"/>
    <cellStyle name="Comma 3 17 4 2" xfId="10582"/>
    <cellStyle name="Comma 3 17 5" xfId="10583"/>
    <cellStyle name="Comma 3 17 5 2" xfId="10584"/>
    <cellStyle name="Comma 3 17 6" xfId="10585"/>
    <cellStyle name="Comma 3 17 7" xfId="10586"/>
    <cellStyle name="Comma 3 17 8" xfId="10587"/>
    <cellStyle name="Comma 3 18" xfId="10588"/>
    <cellStyle name="Comma 3 18 2" xfId="10589"/>
    <cellStyle name="Comma 3 18 2 2" xfId="10590"/>
    <cellStyle name="Comma 3 18 3" xfId="10591"/>
    <cellStyle name="Comma 3 18 3 2" xfId="10592"/>
    <cellStyle name="Comma 3 18 4" xfId="10593"/>
    <cellStyle name="Comma 3 18 4 2" xfId="10594"/>
    <cellStyle name="Comma 3 18 5" xfId="10595"/>
    <cellStyle name="Comma 3 18 5 2" xfId="10596"/>
    <cellStyle name="Comma 3 18 6" xfId="10597"/>
    <cellStyle name="Comma 3 18 6 2" xfId="10598"/>
    <cellStyle name="Comma 3 18 7" xfId="10599"/>
    <cellStyle name="Comma 3 18 7 2" xfId="10600"/>
    <cellStyle name="Comma 3 18 8" xfId="10601"/>
    <cellStyle name="Comma 3 18 8 2" xfId="10602"/>
    <cellStyle name="Comma 3 19" xfId="10603"/>
    <cellStyle name="Comma 3 19 2" xfId="10604"/>
    <cellStyle name="Comma 3 19 2 2" xfId="10605"/>
    <cellStyle name="Comma 3 19 3" xfId="10606"/>
    <cellStyle name="Comma 3 19 3 2" xfId="10607"/>
    <cellStyle name="Comma 3 19 4" xfId="10608"/>
    <cellStyle name="Comma 3 19 4 2" xfId="10609"/>
    <cellStyle name="Comma 3 19 5" xfId="10610"/>
    <cellStyle name="Comma 3 19 6" xfId="10611"/>
    <cellStyle name="Comma 3 19 7" xfId="10612"/>
    <cellStyle name="Comma 3 19 8" xfId="10613"/>
    <cellStyle name="Comma 3 2" xfId="10614"/>
    <cellStyle name="Comma 3 2 10" xfId="10615"/>
    <cellStyle name="Comma 3 2 11" xfId="10616"/>
    <cellStyle name="Comma 3 2 12" xfId="10617"/>
    <cellStyle name="Comma 3 2 13" xfId="10618"/>
    <cellStyle name="Comma 3 2 14" xfId="10619"/>
    <cellStyle name="Comma 3 2 2" xfId="10620"/>
    <cellStyle name="Comma 3 2 2 2" xfId="10621"/>
    <cellStyle name="Comma 3 2 2 3" xfId="10622"/>
    <cellStyle name="Comma 3 2 2 4" xfId="10623"/>
    <cellStyle name="Comma 3 2 2 5" xfId="10624"/>
    <cellStyle name="Comma 3 2 2 6" xfId="10625"/>
    <cellStyle name="Comma 3 2 3" xfId="10626"/>
    <cellStyle name="Comma 3 2 3 2" xfId="10627"/>
    <cellStyle name="Comma 3 2 4" xfId="10628"/>
    <cellStyle name="Comma 3 2 5" xfId="10629"/>
    <cellStyle name="Comma 3 2 6" xfId="10630"/>
    <cellStyle name="Comma 3 2 7" xfId="10631"/>
    <cellStyle name="Comma 3 2 7 2" xfId="10632"/>
    <cellStyle name="Comma 3 2 8" xfId="10633"/>
    <cellStyle name="Comma 3 2 9" xfId="10634"/>
    <cellStyle name="Comma 3 20" xfId="10635"/>
    <cellStyle name="Comma 3 20 2" xfId="10636"/>
    <cellStyle name="Comma 3 20 2 2" xfId="10637"/>
    <cellStyle name="Comma 3 20 3" xfId="10638"/>
    <cellStyle name="Comma 3 20 3 2" xfId="10639"/>
    <cellStyle name="Comma 3 20 4" xfId="10640"/>
    <cellStyle name="Comma 3 20 4 2" xfId="10641"/>
    <cellStyle name="Comma 3 20 5" xfId="10642"/>
    <cellStyle name="Comma 3 20 5 2" xfId="10643"/>
    <cellStyle name="Comma 3 20 6" xfId="10644"/>
    <cellStyle name="Comma 3 20 7" xfId="10645"/>
    <cellStyle name="Comma 3 20 8" xfId="10646"/>
    <cellStyle name="Comma 3 20 8 2" xfId="10647"/>
    <cellStyle name="Comma 3 21" xfId="10648"/>
    <cellStyle name="Comma 3 21 2" xfId="10649"/>
    <cellStyle name="Comma 3 21 2 2" xfId="10650"/>
    <cellStyle name="Comma 3 21 3" xfId="10651"/>
    <cellStyle name="Comma 3 21 3 2" xfId="10652"/>
    <cellStyle name="Comma 3 21 4" xfId="10653"/>
    <cellStyle name="Comma 3 21 4 2" xfId="10654"/>
    <cellStyle name="Comma 3 21 5" xfId="10655"/>
    <cellStyle name="Comma 3 21 5 2" xfId="10656"/>
    <cellStyle name="Comma 3 21 6" xfId="10657"/>
    <cellStyle name="Comma 3 21 7" xfId="10658"/>
    <cellStyle name="Comma 3 21 8" xfId="10659"/>
    <cellStyle name="Comma 3 22" xfId="10660"/>
    <cellStyle name="Comma 3 22 2" xfId="10661"/>
    <cellStyle name="Comma 3 22 2 2" xfId="10662"/>
    <cellStyle name="Comma 3 22 3" xfId="10663"/>
    <cellStyle name="Comma 3 22 3 2" xfId="10664"/>
    <cellStyle name="Comma 3 22 4" xfId="10665"/>
    <cellStyle name="Comma 3 22 4 2" xfId="10666"/>
    <cellStyle name="Comma 3 22 5" xfId="10667"/>
    <cellStyle name="Comma 3 22 5 2" xfId="10668"/>
    <cellStyle name="Comma 3 22 6" xfId="10669"/>
    <cellStyle name="Comma 3 22 7" xfId="10670"/>
    <cellStyle name="Comma 3 22 8" xfId="10671"/>
    <cellStyle name="Comma 3 23" xfId="10672"/>
    <cellStyle name="Comma 3 23 2" xfId="10673"/>
    <cellStyle name="Comma 3 23 2 2" xfId="10674"/>
    <cellStyle name="Comma 3 23 3" xfId="10675"/>
    <cellStyle name="Comma 3 23 3 2" xfId="10676"/>
    <cellStyle name="Comma 3 23 4" xfId="10677"/>
    <cellStyle name="Comma 3 23 4 2" xfId="10678"/>
    <cellStyle name="Comma 3 23 5" xfId="10679"/>
    <cellStyle name="Comma 3 23 5 2" xfId="10680"/>
    <cellStyle name="Comma 3 23 6" xfId="10681"/>
    <cellStyle name="Comma 3 23 6 2" xfId="10682"/>
    <cellStyle name="Comma 3 23 7" xfId="10683"/>
    <cellStyle name="Comma 3 23 7 2" xfId="10684"/>
    <cellStyle name="Comma 3 23 8" xfId="10685"/>
    <cellStyle name="Comma 3 23 8 2" xfId="10686"/>
    <cellStyle name="Comma 3 24" xfId="10687"/>
    <cellStyle name="Comma 3 24 2" xfId="10688"/>
    <cellStyle name="Comma 3 24 2 2" xfId="10689"/>
    <cellStyle name="Comma 3 24 3" xfId="10690"/>
    <cellStyle name="Comma 3 24 3 2" xfId="10691"/>
    <cellStyle name="Comma 3 24 4" xfId="10692"/>
    <cellStyle name="Comma 3 24 4 2" xfId="10693"/>
    <cellStyle name="Comma 3 24 5" xfId="10694"/>
    <cellStyle name="Comma 3 24 6" xfId="10695"/>
    <cellStyle name="Comma 3 24 7" xfId="10696"/>
    <cellStyle name="Comma 3 24 8" xfId="10697"/>
    <cellStyle name="Comma 3 25" xfId="10698"/>
    <cellStyle name="Comma 3 25 2" xfId="10699"/>
    <cellStyle name="Comma 3 25 2 2" xfId="10700"/>
    <cellStyle name="Comma 3 25 3" xfId="10701"/>
    <cellStyle name="Comma 3 25 3 2" xfId="10702"/>
    <cellStyle name="Comma 3 25 4" xfId="10703"/>
    <cellStyle name="Comma 3 25 4 2" xfId="10704"/>
    <cellStyle name="Comma 3 25 5" xfId="10705"/>
    <cellStyle name="Comma 3 25 5 2" xfId="10706"/>
    <cellStyle name="Comma 3 25 6" xfId="10707"/>
    <cellStyle name="Comma 3 25 6 2" xfId="10708"/>
    <cellStyle name="Comma 3 25 7" xfId="10709"/>
    <cellStyle name="Comma 3 25 7 2" xfId="10710"/>
    <cellStyle name="Comma 3 25 8" xfId="10711"/>
    <cellStyle name="Comma 3 25 8 2" xfId="10712"/>
    <cellStyle name="Comma 3 26" xfId="10713"/>
    <cellStyle name="Comma 3 26 2" xfId="10714"/>
    <cellStyle name="Comma 3 26 2 2" xfId="10715"/>
    <cellStyle name="Comma 3 26 3" xfId="10716"/>
    <cellStyle name="Comma 3 26 3 2" xfId="10717"/>
    <cellStyle name="Comma 3 26 4" xfId="10718"/>
    <cellStyle name="Comma 3 26 4 2" xfId="10719"/>
    <cellStyle name="Comma 3 26 5" xfId="10720"/>
    <cellStyle name="Comma 3 26 5 2" xfId="10721"/>
    <cellStyle name="Comma 3 26 6" xfId="10722"/>
    <cellStyle name="Comma 3 26 6 2" xfId="10723"/>
    <cellStyle name="Comma 3 26 7" xfId="10724"/>
    <cellStyle name="Comma 3 26 7 2" xfId="10725"/>
    <cellStyle name="Comma 3 26 8" xfId="10726"/>
    <cellStyle name="Comma 3 26 8 2" xfId="10727"/>
    <cellStyle name="Comma 3 27" xfId="10728"/>
    <cellStyle name="Comma 3 27 2" xfId="10729"/>
    <cellStyle name="Comma 3 27 3" xfId="10730"/>
    <cellStyle name="Comma 3 27 4" xfId="10731"/>
    <cellStyle name="Comma 3 27 5" xfId="10732"/>
    <cellStyle name="Comma 3 27 6" xfId="10733"/>
    <cellStyle name="Comma 3 27 6 2" xfId="10734"/>
    <cellStyle name="Comma 3 27 7" xfId="10735"/>
    <cellStyle name="Comma 3 27 7 2" xfId="10736"/>
    <cellStyle name="Comma 3 27 8" xfId="10737"/>
    <cellStyle name="Comma 3 27 8 2" xfId="10738"/>
    <cellStyle name="Comma 3 28" xfId="10739"/>
    <cellStyle name="Comma 3 28 2" xfId="10740"/>
    <cellStyle name="Comma 3 28 2 2" xfId="10741"/>
    <cellStyle name="Comma 3 28 3" xfId="10742"/>
    <cellStyle name="Comma 3 28 4" xfId="10743"/>
    <cellStyle name="Comma 3 28 5" xfId="10744"/>
    <cellStyle name="Comma 3 28 5 2" xfId="10745"/>
    <cellStyle name="Comma 3 28 6" xfId="10746"/>
    <cellStyle name="Comma 3 28 6 2" xfId="10747"/>
    <cellStyle name="Comma 3 28 7" xfId="10748"/>
    <cellStyle name="Comma 3 28 8" xfId="10749"/>
    <cellStyle name="Comma 3 28 8 2" xfId="10750"/>
    <cellStyle name="Comma 3 29" xfId="10751"/>
    <cellStyle name="Comma 3 29 2" xfId="10752"/>
    <cellStyle name="Comma 3 29 2 2" xfId="10753"/>
    <cellStyle name="Comma 3 29 3" xfId="10754"/>
    <cellStyle name="Comma 3 29 3 2" xfId="10755"/>
    <cellStyle name="Comma 3 29 4" xfId="10756"/>
    <cellStyle name="Comma 3 29 5" xfId="10757"/>
    <cellStyle name="Comma 3 29 5 2" xfId="10758"/>
    <cellStyle name="Comma 3 29 6" xfId="10759"/>
    <cellStyle name="Comma 3 29 6 2" xfId="10760"/>
    <cellStyle name="Comma 3 29 7" xfId="10761"/>
    <cellStyle name="Comma 3 29 8" xfId="10762"/>
    <cellStyle name="Comma 3 3" xfId="10763"/>
    <cellStyle name="Comma 3 3 10" xfId="10764"/>
    <cellStyle name="Comma 3 3 11" xfId="10765"/>
    <cellStyle name="Comma 3 3 12" xfId="10766"/>
    <cellStyle name="Comma 3 3 2" xfId="10767"/>
    <cellStyle name="Comma 3 3 3" xfId="10768"/>
    <cellStyle name="Comma 3 3 4" xfId="10769"/>
    <cellStyle name="Comma 3 3 4 2" xfId="10770"/>
    <cellStyle name="Comma 3 3 5" xfId="10771"/>
    <cellStyle name="Comma 3 3 5 2" xfId="10772"/>
    <cellStyle name="Comma 3 3 6" xfId="10773"/>
    <cellStyle name="Comma 3 3 6 2" xfId="10774"/>
    <cellStyle name="Comma 3 3 7" xfId="10775"/>
    <cellStyle name="Comma 3 3 7 2" xfId="10776"/>
    <cellStyle name="Comma 3 3 8" xfId="10777"/>
    <cellStyle name="Comma 3 3 9" xfId="10778"/>
    <cellStyle name="Comma 3 30" xfId="10779"/>
    <cellStyle name="Comma 3 30 2" xfId="10780"/>
    <cellStyle name="Comma 3 30 2 2" xfId="10781"/>
    <cellStyle name="Comma 3 30 3" xfId="10782"/>
    <cellStyle name="Comma 3 30 3 2" xfId="10783"/>
    <cellStyle name="Comma 3 30 4" xfId="10784"/>
    <cellStyle name="Comma 3 30 4 2" xfId="10785"/>
    <cellStyle name="Comma 3 30 5" xfId="10786"/>
    <cellStyle name="Comma 3 30 5 2" xfId="10787"/>
    <cellStyle name="Comma 3 30 6" xfId="10788"/>
    <cellStyle name="Comma 3 30 6 2" xfId="10789"/>
    <cellStyle name="Comma 3 30 7" xfId="10790"/>
    <cellStyle name="Comma 3 30 7 2" xfId="10791"/>
    <cellStyle name="Comma 3 30 8" xfId="10792"/>
    <cellStyle name="Comma 3 30 8 2" xfId="10793"/>
    <cellStyle name="Comma 3 31" xfId="10794"/>
    <cellStyle name="Comma 3 31 2" xfId="10795"/>
    <cellStyle name="Comma 3 31 2 2" xfId="10796"/>
    <cellStyle name="Comma 3 31 3" xfId="10797"/>
    <cellStyle name="Comma 3 31 3 2" xfId="10798"/>
    <cellStyle name="Comma 3 31 4" xfId="10799"/>
    <cellStyle name="Comma 3 31 4 2" xfId="10800"/>
    <cellStyle name="Comma 3 31 5" xfId="10801"/>
    <cellStyle name="Comma 3 31 5 2" xfId="10802"/>
    <cellStyle name="Comma 3 31 6" xfId="10803"/>
    <cellStyle name="Comma 3 31 6 2" xfId="10804"/>
    <cellStyle name="Comma 3 31 7" xfId="10805"/>
    <cellStyle name="Comma 3 31 7 2" xfId="10806"/>
    <cellStyle name="Comma 3 31 8" xfId="10807"/>
    <cellStyle name="Comma 3 31 8 2" xfId="10808"/>
    <cellStyle name="Comma 3 32" xfId="10809"/>
    <cellStyle name="Comma 3 32 2" xfId="10810"/>
    <cellStyle name="Comma 3 32 3" xfId="10811"/>
    <cellStyle name="Comma 3 32 4" xfId="10812"/>
    <cellStyle name="Comma 3 32 5" xfId="10813"/>
    <cellStyle name="Comma 3 32 6" xfId="10814"/>
    <cellStyle name="Comma 3 32 6 2" xfId="10815"/>
    <cellStyle name="Comma 3 32 7" xfId="10816"/>
    <cellStyle name="Comma 3 32 7 2" xfId="10817"/>
    <cellStyle name="Comma 3 32 8" xfId="10818"/>
    <cellStyle name="Comma 3 32 8 2" xfId="10819"/>
    <cellStyle name="Comma 3 33" xfId="10820"/>
    <cellStyle name="Comma 3 33 2" xfId="10821"/>
    <cellStyle name="Comma 3 33 2 2" xfId="10822"/>
    <cellStyle name="Comma 3 33 3" xfId="10823"/>
    <cellStyle name="Comma 3 33 4" xfId="10824"/>
    <cellStyle name="Comma 3 33 5" xfId="10825"/>
    <cellStyle name="Comma 3 33 5 2" xfId="10826"/>
    <cellStyle name="Comma 3 33 6" xfId="10827"/>
    <cellStyle name="Comma 3 33 6 2" xfId="10828"/>
    <cellStyle name="Comma 3 33 7" xfId="10829"/>
    <cellStyle name="Comma 3 33 8" xfId="10830"/>
    <cellStyle name="Comma 3 33 8 2" xfId="10831"/>
    <cellStyle name="Comma 3 34" xfId="10832"/>
    <cellStyle name="Comma 3 35" xfId="10833"/>
    <cellStyle name="Comma 3 36" xfId="10834"/>
    <cellStyle name="Comma 3 37" xfId="10835"/>
    <cellStyle name="Comma 3 38" xfId="10836"/>
    <cellStyle name="Comma 3 39" xfId="10837"/>
    <cellStyle name="Comma 3 4" xfId="10838"/>
    <cellStyle name="Comma 3 4 2" xfId="10839"/>
    <cellStyle name="Comma 3 4 2 2" xfId="10840"/>
    <cellStyle name="Comma 3 4 3" xfId="10841"/>
    <cellStyle name="Comma 3 4 3 2" xfId="10842"/>
    <cellStyle name="Comma 3 4 4" xfId="10843"/>
    <cellStyle name="Comma 3 4 4 2" xfId="10844"/>
    <cellStyle name="Comma 3 4 5" xfId="10845"/>
    <cellStyle name="Comma 3 4 5 2" xfId="10846"/>
    <cellStyle name="Comma 3 4 6" xfId="10847"/>
    <cellStyle name="Comma 3 4 6 2" xfId="10848"/>
    <cellStyle name="Comma 3 4 7" xfId="10849"/>
    <cellStyle name="Comma 3 4 7 2" xfId="10850"/>
    <cellStyle name="Comma 3 4 8" xfId="10851"/>
    <cellStyle name="Comma 3 4 8 2" xfId="10852"/>
    <cellStyle name="Comma 3 40" xfId="10853"/>
    <cellStyle name="Comma 3 41" xfId="10854"/>
    <cellStyle name="Comma 3 42" xfId="10855"/>
    <cellStyle name="Comma 3 43" xfId="10856"/>
    <cellStyle name="Comma 3 44" xfId="10857"/>
    <cellStyle name="Comma 3 45" xfId="10858"/>
    <cellStyle name="Comma 3 46" xfId="10859"/>
    <cellStyle name="Comma 3 46 2" xfId="10860"/>
    <cellStyle name="Comma 3 47" xfId="10861"/>
    <cellStyle name="Comma 3 47 2" xfId="10862"/>
    <cellStyle name="Comma 3 48" xfId="10863"/>
    <cellStyle name="Comma 3 48 2" xfId="10864"/>
    <cellStyle name="Comma 3 49" xfId="10865"/>
    <cellStyle name="Comma 3 49 2" xfId="10866"/>
    <cellStyle name="Comma 3 5" xfId="10867"/>
    <cellStyle name="Comma 3 5 2" xfId="10868"/>
    <cellStyle name="Comma 3 5 3" xfId="10869"/>
    <cellStyle name="Comma 3 5 4" xfId="10870"/>
    <cellStyle name="Comma 3 5 4 2" xfId="10871"/>
    <cellStyle name="Comma 3 5 5" xfId="10872"/>
    <cellStyle name="Comma 3 5 5 2" xfId="10873"/>
    <cellStyle name="Comma 3 5 6" xfId="10874"/>
    <cellStyle name="Comma 3 5 7" xfId="10875"/>
    <cellStyle name="Comma 3 5 8" xfId="10876"/>
    <cellStyle name="Comma 3 50" xfId="10877"/>
    <cellStyle name="Comma 3 51" xfId="10878"/>
    <cellStyle name="Comma 3 52" xfId="10879"/>
    <cellStyle name="Comma 3 6" xfId="10880"/>
    <cellStyle name="Comma 3 6 2" xfId="10881"/>
    <cellStyle name="Comma 3 6 2 2" xfId="10882"/>
    <cellStyle name="Comma 3 6 3" xfId="10883"/>
    <cellStyle name="Comma 3 6 3 2" xfId="10884"/>
    <cellStyle name="Comma 3 6 4" xfId="10885"/>
    <cellStyle name="Comma 3 6 4 2" xfId="10886"/>
    <cellStyle name="Comma 3 6 5" xfId="10887"/>
    <cellStyle name="Comma 3 6 5 2" xfId="10888"/>
    <cellStyle name="Comma 3 6 6" xfId="10889"/>
    <cellStyle name="Comma 3 6 6 2" xfId="10890"/>
    <cellStyle name="Comma 3 6 7" xfId="10891"/>
    <cellStyle name="Comma 3 6 7 2" xfId="10892"/>
    <cellStyle name="Comma 3 6 8" xfId="10893"/>
    <cellStyle name="Comma 3 6 8 2" xfId="10894"/>
    <cellStyle name="Comma 3 7" xfId="10895"/>
    <cellStyle name="Comma 3 7 2" xfId="10896"/>
    <cellStyle name="Comma 3 7 3" xfId="10897"/>
    <cellStyle name="Comma 3 7 3 2" xfId="10898"/>
    <cellStyle name="Comma 3 7 4" xfId="10899"/>
    <cellStyle name="Comma 3 7 4 2" xfId="10900"/>
    <cellStyle name="Comma 3 7 5" xfId="10901"/>
    <cellStyle name="Comma 3 7 5 2" xfId="10902"/>
    <cellStyle name="Comma 3 7 6" xfId="10903"/>
    <cellStyle name="Comma 3 7 6 2" xfId="10904"/>
    <cellStyle name="Comma 3 7 7" xfId="10905"/>
    <cellStyle name="Comma 3 7 7 2" xfId="10906"/>
    <cellStyle name="Comma 3 7 8" xfId="10907"/>
    <cellStyle name="Comma 3 7 8 2" xfId="10908"/>
    <cellStyle name="Comma 3 8" xfId="10909"/>
    <cellStyle name="Comma 3 8 2" xfId="10910"/>
    <cellStyle name="Comma 3 8 3" xfId="10911"/>
    <cellStyle name="Comma 3 8 4" xfId="10912"/>
    <cellStyle name="Comma 3 8 4 2" xfId="10913"/>
    <cellStyle name="Comma 3 8 5" xfId="10914"/>
    <cellStyle name="Comma 3 8 5 2" xfId="10915"/>
    <cellStyle name="Comma 3 8 6" xfId="10916"/>
    <cellStyle name="Comma 3 8 6 2" xfId="10917"/>
    <cellStyle name="Comma 3 8 7" xfId="10918"/>
    <cellStyle name="Comma 3 8 7 2" xfId="10919"/>
    <cellStyle name="Comma 3 8 8" xfId="10920"/>
    <cellStyle name="Comma 3 9" xfId="10921"/>
    <cellStyle name="Comma 3 9 2" xfId="10922"/>
    <cellStyle name="Comma 3 9 3" xfId="10923"/>
    <cellStyle name="Comma 3 9 4" xfId="10924"/>
    <cellStyle name="Comma 3 9 4 2" xfId="10925"/>
    <cellStyle name="Comma 3 9 5" xfId="10926"/>
    <cellStyle name="Comma 3 9 5 2" xfId="10927"/>
    <cellStyle name="Comma 3 9 6" xfId="10928"/>
    <cellStyle name="Comma 3 9 6 2" xfId="10929"/>
    <cellStyle name="Comma 3 9 7" xfId="10930"/>
    <cellStyle name="Comma 3 9 7 2" xfId="10931"/>
    <cellStyle name="Comma 3 9 8" xfId="10932"/>
    <cellStyle name="Comma 3_Checked Assa Pricing Final." xfId="10933"/>
    <cellStyle name="Comma 30" xfId="10934"/>
    <cellStyle name="Comma 31" xfId="10935"/>
    <cellStyle name="Comma 32" xfId="10936"/>
    <cellStyle name="Comma 32 2" xfId="10937"/>
    <cellStyle name="Comma 33" xfId="10938"/>
    <cellStyle name="Comma 33 2" xfId="10939"/>
    <cellStyle name="Comma 34" xfId="10940"/>
    <cellStyle name="Comma 34 2" xfId="10941"/>
    <cellStyle name="Comma 34 2 2" xfId="10942"/>
    <cellStyle name="Comma 34 3" xfId="10943"/>
    <cellStyle name="Comma 34 4" xfId="10944"/>
    <cellStyle name="Comma 35" xfId="10945"/>
    <cellStyle name="Comma 35 2" xfId="10946"/>
    <cellStyle name="Comma 35 2 2" xfId="10947"/>
    <cellStyle name="Comma 35 3" xfId="10948"/>
    <cellStyle name="Comma 35 4" xfId="10949"/>
    <cellStyle name="Comma 36" xfId="10950"/>
    <cellStyle name="Comma 36 2" xfId="10951"/>
    <cellStyle name="Comma 36 2 2" xfId="10952"/>
    <cellStyle name="Comma 36 3" xfId="10953"/>
    <cellStyle name="Comma 36 4" xfId="10954"/>
    <cellStyle name="Comma 37" xfId="10955"/>
    <cellStyle name="Comma 37 2" xfId="10956"/>
    <cellStyle name="Comma 37 2 10" xfId="10957"/>
    <cellStyle name="Comma 37 2 10 2" xfId="10958"/>
    <cellStyle name="Comma 37 2 11" xfId="10959"/>
    <cellStyle name="Comma 37 2 2" xfId="10960"/>
    <cellStyle name="Comma 37 2 2 2" xfId="10961"/>
    <cellStyle name="Comma 37 2 2 2 2" xfId="10962"/>
    <cellStyle name="Comma 37 2 2 3" xfId="10963"/>
    <cellStyle name="Comma 37 2 2 4" xfId="10964"/>
    <cellStyle name="Comma 37 2 3" xfId="10965"/>
    <cellStyle name="Comma 37 2 3 2" xfId="10966"/>
    <cellStyle name="Comma 37 2 3 2 2" xfId="10967"/>
    <cellStyle name="Comma 37 2 3 3" xfId="10968"/>
    <cellStyle name="Comma 37 2 3 4" xfId="10969"/>
    <cellStyle name="Comma 37 2 4" xfId="10970"/>
    <cellStyle name="Comma 37 2 4 2" xfId="10971"/>
    <cellStyle name="Comma 37 2 4 2 2" xfId="10972"/>
    <cellStyle name="Comma 37 2 4 3" xfId="10973"/>
    <cellStyle name="Comma 37 2 4 4" xfId="10974"/>
    <cellStyle name="Comma 37 2 5" xfId="10975"/>
    <cellStyle name="Comma 37 2 5 2" xfId="10976"/>
    <cellStyle name="Comma 37 2 5 2 2" xfId="10977"/>
    <cellStyle name="Comma 37 2 5 3" xfId="10978"/>
    <cellStyle name="Comma 37 2 5 4" xfId="10979"/>
    <cellStyle name="Comma 37 2 6" xfId="10980"/>
    <cellStyle name="Comma 37 2 6 2" xfId="10981"/>
    <cellStyle name="Comma 37 2 6 2 2" xfId="10982"/>
    <cellStyle name="Comma 37 2 6 3" xfId="10983"/>
    <cellStyle name="Comma 37 2 6 4" xfId="10984"/>
    <cellStyle name="Comma 37 2 7" xfId="10985"/>
    <cellStyle name="Comma 37 2 7 2" xfId="10986"/>
    <cellStyle name="Comma 37 2 7 2 2" xfId="10987"/>
    <cellStyle name="Comma 37 2 7 3" xfId="10988"/>
    <cellStyle name="Comma 37 2 7 4" xfId="10989"/>
    <cellStyle name="Comma 37 2 8" xfId="10990"/>
    <cellStyle name="Comma 37 2 8 2" xfId="10991"/>
    <cellStyle name="Comma 37 2 8 2 2" xfId="10992"/>
    <cellStyle name="Comma 37 2 8 3" xfId="10993"/>
    <cellStyle name="Comma 37 2 8 4" xfId="10994"/>
    <cellStyle name="Comma 37 2 9" xfId="10995"/>
    <cellStyle name="Comma 37 2 9 2" xfId="10996"/>
    <cellStyle name="Comma 37 2 9 2 2" xfId="10997"/>
    <cellStyle name="Comma 37 2 9 3" xfId="10998"/>
    <cellStyle name="Comma 37 2 9 4" xfId="10999"/>
    <cellStyle name="Comma 37 3" xfId="11000"/>
    <cellStyle name="Comma 37 3 2" xfId="11001"/>
    <cellStyle name="Comma 37 4" xfId="11002"/>
    <cellStyle name="Comma 38" xfId="11003"/>
    <cellStyle name="Comma 39" xfId="11004"/>
    <cellStyle name="Comma 4" xfId="11005"/>
    <cellStyle name="Comma 4 10" xfId="11006"/>
    <cellStyle name="Comma 4 10 2" xfId="11007"/>
    <cellStyle name="Comma 4 11" xfId="11008"/>
    <cellStyle name="Comma 4 11 2" xfId="11009"/>
    <cellStyle name="Comma 4 12" xfId="11010"/>
    <cellStyle name="Comma 4 12 2" xfId="11011"/>
    <cellStyle name="Comma 4 13" xfId="11012"/>
    <cellStyle name="Comma 4 14" xfId="11013"/>
    <cellStyle name="Comma 4 15" xfId="11014"/>
    <cellStyle name="Comma 4 16" xfId="11015"/>
    <cellStyle name="Comma 4 17" xfId="11016"/>
    <cellStyle name="Comma 4 18" xfId="11017"/>
    <cellStyle name="Comma 4 19" xfId="11018"/>
    <cellStyle name="Comma 4 2" xfId="11019"/>
    <cellStyle name="Comma 4 2 10" xfId="11020"/>
    <cellStyle name="Comma 4 2 11" xfId="11021"/>
    <cellStyle name="Comma 4 2 12" xfId="11022"/>
    <cellStyle name="Comma 4 2 13" xfId="11023"/>
    <cellStyle name="Comma 4 2 2" xfId="11024"/>
    <cellStyle name="Comma 4 2 3" xfId="11025"/>
    <cellStyle name="Comma 4 2 4" xfId="11026"/>
    <cellStyle name="Comma 4 2 5" xfId="11027"/>
    <cellStyle name="Comma 4 2 6" xfId="11028"/>
    <cellStyle name="Comma 4 2 7" xfId="11029"/>
    <cellStyle name="Comma 4 2 8" xfId="11030"/>
    <cellStyle name="Comma 4 2 9" xfId="11031"/>
    <cellStyle name="Comma 4 20" xfId="11032"/>
    <cellStyle name="Comma 4 21" xfId="11033"/>
    <cellStyle name="Comma 4 22" xfId="11034"/>
    <cellStyle name="Comma 4 3" xfId="11035"/>
    <cellStyle name="Comma 4 3 2" xfId="11036"/>
    <cellStyle name="Comma 4 3 2 2" xfId="11037"/>
    <cellStyle name="Comma 4 3 3" xfId="11038"/>
    <cellStyle name="Comma 4 3 4" xfId="11039"/>
    <cellStyle name="Comma 4 3 5" xfId="11040"/>
    <cellStyle name="Comma 4 3 6" xfId="11041"/>
    <cellStyle name="Comma 4 4" xfId="11042"/>
    <cellStyle name="Comma 4 5" xfId="11043"/>
    <cellStyle name="Comma 4 6" xfId="11044"/>
    <cellStyle name="Comma 4 7" xfId="11045"/>
    <cellStyle name="Comma 4 8" xfId="11046"/>
    <cellStyle name="Comma 4 8 2" xfId="11047"/>
    <cellStyle name="Comma 4 9" xfId="11048"/>
    <cellStyle name="Comma 40" xfId="11049"/>
    <cellStyle name="Comma 41" xfId="11050"/>
    <cellStyle name="Comma 42" xfId="11051"/>
    <cellStyle name="Comma 43" xfId="11052"/>
    <cellStyle name="Comma 44" xfId="11053"/>
    <cellStyle name="Comma 45" xfId="11054"/>
    <cellStyle name="Comma 46" xfId="11055"/>
    <cellStyle name="Comma 47" xfId="11056"/>
    <cellStyle name="Comma 48" xfId="11057"/>
    <cellStyle name="Comma 49" xfId="11058"/>
    <cellStyle name="Comma 5" xfId="11059"/>
    <cellStyle name="Comma 5 10" xfId="11060"/>
    <cellStyle name="Comma 5 11" xfId="11061"/>
    <cellStyle name="Comma 5 12" xfId="11062"/>
    <cellStyle name="Comma 5 13" xfId="11063"/>
    <cellStyle name="Comma 5 14" xfId="11064"/>
    <cellStyle name="Comma 5 15" xfId="11065"/>
    <cellStyle name="Comma 5 2" xfId="11066"/>
    <cellStyle name="Comma 5 2 10" xfId="11067"/>
    <cellStyle name="Comma 5 2 11" xfId="11068"/>
    <cellStyle name="Comma 5 2 12" xfId="11069"/>
    <cellStyle name="Comma 5 2 2" xfId="11070"/>
    <cellStyle name="Comma 5 2 2 2" xfId="11071"/>
    <cellStyle name="Comma 5 2 3" xfId="11072"/>
    <cellStyle name="Comma 5 2 3 2" xfId="11073"/>
    <cellStyle name="Comma 5 2 4" xfId="11074"/>
    <cellStyle name="Comma 5 2 4 2" xfId="11075"/>
    <cellStyle name="Comma 5 2 5" xfId="11076"/>
    <cellStyle name="Comma 5 2 5 2" xfId="11077"/>
    <cellStyle name="Comma 5 2 6" xfId="11078"/>
    <cellStyle name="Comma 5 2 6 2" xfId="11079"/>
    <cellStyle name="Comma 5 2 7" xfId="11080"/>
    <cellStyle name="Comma 5 2 8" xfId="11081"/>
    <cellStyle name="Comma 5 2 9" xfId="11082"/>
    <cellStyle name="Comma 5 3" xfId="11083"/>
    <cellStyle name="Comma 5 3 2" xfId="11084"/>
    <cellStyle name="Comma 5 3 3" xfId="11085"/>
    <cellStyle name="Comma 5 3 4" xfId="11086"/>
    <cellStyle name="Comma 5 3 5" xfId="11087"/>
    <cellStyle name="Comma 5 3 6" xfId="11088"/>
    <cellStyle name="Comma 5 4" xfId="11089"/>
    <cellStyle name="Comma 5 4 2" xfId="11090"/>
    <cellStyle name="Comma 5 5" xfId="11091"/>
    <cellStyle name="Comma 5 6" xfId="11092"/>
    <cellStyle name="Comma 5 7" xfId="11093"/>
    <cellStyle name="Comma 5 8" xfId="11094"/>
    <cellStyle name="Comma 5 9" xfId="11095"/>
    <cellStyle name="Comma 50" xfId="11096"/>
    <cellStyle name="Comma 51" xfId="11097"/>
    <cellStyle name="Comma 51 2" xfId="11098"/>
    <cellStyle name="Comma 51 3" xfId="11099"/>
    <cellStyle name="Comma 51 4" xfId="11100"/>
    <cellStyle name="Comma 51 5" xfId="11101"/>
    <cellStyle name="Comma 51 6" xfId="11102"/>
    <cellStyle name="Comma 52" xfId="11103"/>
    <cellStyle name="Comma 53" xfId="11104"/>
    <cellStyle name="Comma 54" xfId="11105"/>
    <cellStyle name="Comma 55" xfId="11106"/>
    <cellStyle name="Comma 56" xfId="11107"/>
    <cellStyle name="Comma 57" xfId="11108"/>
    <cellStyle name="Comma 58" xfId="11109"/>
    <cellStyle name="Comma 59" xfId="11110"/>
    <cellStyle name="Comma 6" xfId="11111"/>
    <cellStyle name="Comma 6 10" xfId="11112"/>
    <cellStyle name="Comma 6 11" xfId="11113"/>
    <cellStyle name="Comma 6 12" xfId="11114"/>
    <cellStyle name="Comma 6 13" xfId="11115"/>
    <cellStyle name="Comma 6 14" xfId="11116"/>
    <cellStyle name="Comma 6 2" xfId="11117"/>
    <cellStyle name="Comma 6 2 10" xfId="11118"/>
    <cellStyle name="Comma 6 2 11" xfId="11119"/>
    <cellStyle name="Comma 6 2 12" xfId="11120"/>
    <cellStyle name="Comma 6 2 2" xfId="11121"/>
    <cellStyle name="Comma 6 2 3" xfId="11122"/>
    <cellStyle name="Comma 6 2 4" xfId="11123"/>
    <cellStyle name="Comma 6 2 5" xfId="11124"/>
    <cellStyle name="Comma 6 2 6" xfId="11125"/>
    <cellStyle name="Comma 6 2 6 2" xfId="11126"/>
    <cellStyle name="Comma 6 2 7" xfId="11127"/>
    <cellStyle name="Comma 6 2 8" xfId="11128"/>
    <cellStyle name="Comma 6 2 8 2" xfId="11129"/>
    <cellStyle name="Comma 6 2 9" xfId="11130"/>
    <cellStyle name="Comma 6 3" xfId="11131"/>
    <cellStyle name="Comma 6 3 2" xfId="11132"/>
    <cellStyle name="Comma 6 3 3" xfId="11133"/>
    <cellStyle name="Comma 6 3 4" xfId="11134"/>
    <cellStyle name="Comma 6 3 5" xfId="11135"/>
    <cellStyle name="Comma 6 3 6" xfId="11136"/>
    <cellStyle name="Comma 6 4" xfId="11137"/>
    <cellStyle name="Comma 6 5" xfId="11138"/>
    <cellStyle name="Comma 6 6" xfId="11139"/>
    <cellStyle name="Comma 6 7" xfId="11140"/>
    <cellStyle name="Comma 6 8" xfId="11141"/>
    <cellStyle name="Comma 6 9" xfId="11142"/>
    <cellStyle name="Comma 6 9 2" xfId="11143"/>
    <cellStyle name="Comma 60" xfId="11144"/>
    <cellStyle name="Comma 61" xfId="11145"/>
    <cellStyle name="Comma 62" xfId="11146"/>
    <cellStyle name="Comma 63" xfId="11147"/>
    <cellStyle name="Comma 64" xfId="11148"/>
    <cellStyle name="Comma 65" xfId="11149"/>
    <cellStyle name="Comma 66" xfId="11150"/>
    <cellStyle name="Comma 67" xfId="11151"/>
    <cellStyle name="Comma 68" xfId="11152"/>
    <cellStyle name="Comma 69" xfId="11153"/>
    <cellStyle name="Comma 7" xfId="11154"/>
    <cellStyle name="Comma 7 10" xfId="11155"/>
    <cellStyle name="Comma 7 11" xfId="11156"/>
    <cellStyle name="Comma 7 12" xfId="11157"/>
    <cellStyle name="Comma 7 13" xfId="11158"/>
    <cellStyle name="Comma 7 14" xfId="11159"/>
    <cellStyle name="Comma 7 2" xfId="11160"/>
    <cellStyle name="Comma 7 2 2" xfId="11161"/>
    <cellStyle name="Comma 7 2 3" xfId="11162"/>
    <cellStyle name="Comma 7 2 4" xfId="11163"/>
    <cellStyle name="Comma 7 2 5" xfId="11164"/>
    <cellStyle name="Comma 7 2 6" xfId="11165"/>
    <cellStyle name="Comma 7 3" xfId="11166"/>
    <cellStyle name="Comma 7 3 2" xfId="11167"/>
    <cellStyle name="Comma 7 3 3" xfId="11168"/>
    <cellStyle name="Comma 7 3 4" xfId="11169"/>
    <cellStyle name="Comma 7 3 5" xfId="11170"/>
    <cellStyle name="Comma 7 3 6" xfId="11171"/>
    <cellStyle name="Comma 7 4" xfId="11172"/>
    <cellStyle name="Comma 7 5" xfId="11173"/>
    <cellStyle name="Comma 7 6" xfId="11174"/>
    <cellStyle name="Comma 7 7" xfId="11175"/>
    <cellStyle name="Comma 7 8" xfId="11176"/>
    <cellStyle name="Comma 7 8 2" xfId="11177"/>
    <cellStyle name="Comma 7 9" xfId="11178"/>
    <cellStyle name="Comma 70" xfId="11179"/>
    <cellStyle name="Comma 71" xfId="11180"/>
    <cellStyle name="Comma 71 10" xfId="11181"/>
    <cellStyle name="Comma 71 2" xfId="11182"/>
    <cellStyle name="Comma 71 3" xfId="11183"/>
    <cellStyle name="Comma 71 4" xfId="11184"/>
    <cellStyle name="Comma 71 5" xfId="11185"/>
    <cellStyle name="Comma 71 6" xfId="11186"/>
    <cellStyle name="Comma 71 7" xfId="11187"/>
    <cellStyle name="Comma 71 8" xfId="11188"/>
    <cellStyle name="Comma 71 9" xfId="11189"/>
    <cellStyle name="Comma 72" xfId="11190"/>
    <cellStyle name="Comma 73" xfId="11191"/>
    <cellStyle name="Comma 74" xfId="11192"/>
    <cellStyle name="Comma 75" xfId="11193"/>
    <cellStyle name="Comma 76" xfId="11194"/>
    <cellStyle name="Comma 77" xfId="11195"/>
    <cellStyle name="Comma 78" xfId="11196"/>
    <cellStyle name="Comma 79" xfId="11197"/>
    <cellStyle name="Comma 8" xfId="11198"/>
    <cellStyle name="Comma 8 10" xfId="11199"/>
    <cellStyle name="Comma 8 11" xfId="11200"/>
    <cellStyle name="Comma 8 12" xfId="11201"/>
    <cellStyle name="Comma 8 13" xfId="11202"/>
    <cellStyle name="Comma 8 14" xfId="11203"/>
    <cellStyle name="Comma 8 2" xfId="11204"/>
    <cellStyle name="Comma 8 2 2" xfId="11205"/>
    <cellStyle name="Comma 8 2 3" xfId="11206"/>
    <cellStyle name="Comma 8 2 4" xfId="11207"/>
    <cellStyle name="Comma 8 2 5" xfId="11208"/>
    <cellStyle name="Comma 8 2 6" xfId="11209"/>
    <cellStyle name="Comma 8 3" xfId="11210"/>
    <cellStyle name="Comma 8 3 2" xfId="11211"/>
    <cellStyle name="Comma 8 3 3" xfId="11212"/>
    <cellStyle name="Comma 8 3 4" xfId="11213"/>
    <cellStyle name="Comma 8 3 5" xfId="11214"/>
    <cellStyle name="Comma 8 3 6" xfId="11215"/>
    <cellStyle name="Comma 8 4" xfId="11216"/>
    <cellStyle name="Comma 8 5" xfId="11217"/>
    <cellStyle name="Comma 8 6" xfId="11218"/>
    <cellStyle name="Comma 8 7" xfId="11219"/>
    <cellStyle name="Comma 8 8" xfId="11220"/>
    <cellStyle name="Comma 8 9" xfId="11221"/>
    <cellStyle name="Comma 80" xfId="11222"/>
    <cellStyle name="Comma 81" xfId="11223"/>
    <cellStyle name="Comma 82" xfId="11224"/>
    <cellStyle name="Comma 83" xfId="11225"/>
    <cellStyle name="Comma 84" xfId="11226"/>
    <cellStyle name="Comma 85" xfId="11227"/>
    <cellStyle name="Comma 86" xfId="11228"/>
    <cellStyle name="Comma 87" xfId="11229"/>
    <cellStyle name="Comma 88" xfId="11230"/>
    <cellStyle name="Comma 89" xfId="11231"/>
    <cellStyle name="Comma 9" xfId="11232"/>
    <cellStyle name="Comma 9 2" xfId="11233"/>
    <cellStyle name="Comma 9 2 2" xfId="11234"/>
    <cellStyle name="Comma 9 2 3" xfId="11235"/>
    <cellStyle name="Comma 9 2 4" xfId="11236"/>
    <cellStyle name="Comma 9 2 5" xfId="11237"/>
    <cellStyle name="Comma 9 3" xfId="11238"/>
    <cellStyle name="Comma 9 3 2" xfId="11239"/>
    <cellStyle name="Comma 9 3 3" xfId="11240"/>
    <cellStyle name="Comma 9 3 4" xfId="11241"/>
    <cellStyle name="Comma 9 3 5" xfId="11242"/>
    <cellStyle name="Comma 9 3 6" xfId="11243"/>
    <cellStyle name="Comma 9 4" xfId="11244"/>
    <cellStyle name="Comma 9 4 2" xfId="11245"/>
    <cellStyle name="Comma 9 4 3" xfId="11246"/>
    <cellStyle name="Comma 9 4 4" xfId="11247"/>
    <cellStyle name="Comma 9 4 5" xfId="11248"/>
    <cellStyle name="Comma 9 5" xfId="11249"/>
    <cellStyle name="Comma 9 6" xfId="11250"/>
    <cellStyle name="Comma 9 7" xfId="11251"/>
    <cellStyle name="Comma 9 8" xfId="11252"/>
    <cellStyle name="Comma 9 9" xfId="11253"/>
    <cellStyle name="Comma 90" xfId="11254"/>
    <cellStyle name="Comma 91" xfId="11255"/>
    <cellStyle name="Comma 92" xfId="11256"/>
    <cellStyle name="Comma 93" xfId="11257"/>
    <cellStyle name="Comma 94" xfId="11258"/>
    <cellStyle name="Comma 95" xfId="11259"/>
    <cellStyle name="Comma 96" xfId="11260"/>
    <cellStyle name="Comma 97" xfId="11261"/>
    <cellStyle name="Comma 98" xfId="11262"/>
    <cellStyle name="Comma 99" xfId="11263"/>
    <cellStyle name="comma zerodec" xfId="11264"/>
    <cellStyle name="comma zerodec 2" xfId="11265"/>
    <cellStyle name="comma zerodec 3" xfId="11266"/>
    <cellStyle name="comma zerodec 4" xfId="11267"/>
    <cellStyle name="comma zerodec 5" xfId="11268"/>
    <cellStyle name="comma zerodec 5 2" xfId="11269"/>
    <cellStyle name="comma zerodec 6" xfId="11270"/>
    <cellStyle name="comma zerodec 6 2" xfId="11271"/>
    <cellStyle name="comma zerodec 7" xfId="11272"/>
    <cellStyle name="comma zerodec 7 2" xfId="11273"/>
    <cellStyle name="comma zerodec 8" xfId="11274"/>
    <cellStyle name="comma zerodec 8 2" xfId="11275"/>
    <cellStyle name="Comma0" xfId="11276"/>
    <cellStyle name="Comma0 - Style3" xfId="11277"/>
    <cellStyle name="Comma0 2" xfId="11278"/>
    <cellStyle name="Comma0 3" xfId="11279"/>
    <cellStyle name="Comma0 4" xfId="11280"/>
    <cellStyle name="Comma0 5" xfId="11281"/>
    <cellStyle name="Comma0 6" xfId="11282"/>
    <cellStyle name="Comma0 7" xfId="11283"/>
    <cellStyle name="Comma0 7 2" xfId="11284"/>
    <cellStyle name="Comma0 8" xfId="11285"/>
    <cellStyle name="Comma1 - Style1" xfId="11286"/>
    <cellStyle name="Commentaire" xfId="11287"/>
    <cellStyle name="Commentaire 10" xfId="11288"/>
    <cellStyle name="Commentaire 11" xfId="11289"/>
    <cellStyle name="Commentaire 12" xfId="11290"/>
    <cellStyle name="Commentaire 13" xfId="11291"/>
    <cellStyle name="Commentaire 14" xfId="11292"/>
    <cellStyle name="Commentaire 15" xfId="11293"/>
    <cellStyle name="Commentaire 16" xfId="11294"/>
    <cellStyle name="Commentaire 2" xfId="11295"/>
    <cellStyle name="Commentaire 2 2" xfId="11296"/>
    <cellStyle name="Commentaire 2 3" xfId="11297"/>
    <cellStyle name="Commentaire 2 4" xfId="11298"/>
    <cellStyle name="Commentaire 3" xfId="11299"/>
    <cellStyle name="Commentaire 4" xfId="11300"/>
    <cellStyle name="Commentaire 5" xfId="11301"/>
    <cellStyle name="Commentaire 6" xfId="11302"/>
    <cellStyle name="Commentaire 7" xfId="11303"/>
    <cellStyle name="Commentaire 8" xfId="11304"/>
    <cellStyle name="Commentaire 9" xfId="11305"/>
    <cellStyle name="Curråncy [0]_FCST_RESULTS" xfId="11306"/>
    <cellStyle name="Curren - Style3" xfId="11307"/>
    <cellStyle name="Curren - Style3 2" xfId="11308"/>
    <cellStyle name="Curren - Style4" xfId="11309"/>
    <cellStyle name="Currency $" xfId="11310"/>
    <cellStyle name="Currency $ 2" xfId="11311"/>
    <cellStyle name="Currency $ 3" xfId="11312"/>
    <cellStyle name="Currency (0.00)" xfId="11313"/>
    <cellStyle name="Currency (0.00) 10" xfId="11314"/>
    <cellStyle name="Currency (0.00) 11" xfId="11315"/>
    <cellStyle name="Currency (0.00) 12" xfId="11316"/>
    <cellStyle name="Currency (0.00) 13" xfId="11317"/>
    <cellStyle name="Currency (0.00) 14" xfId="11318"/>
    <cellStyle name="Currency (0.00) 2" xfId="11319"/>
    <cellStyle name="Currency (0.00) 2 2" xfId="11320"/>
    <cellStyle name="Currency (0.00) 2 2 2" xfId="11321"/>
    <cellStyle name="Currency (0.00) 2 2 3" xfId="11322"/>
    <cellStyle name="Currency (0.00) 2 3" xfId="11323"/>
    <cellStyle name="Currency (0.00) 2 4" xfId="11324"/>
    <cellStyle name="Currency (0.00) 2 5" xfId="11325"/>
    <cellStyle name="Currency (0.00) 2 6" xfId="11326"/>
    <cellStyle name="Currency (0.00) 2 7" xfId="11327"/>
    <cellStyle name="Currency (0.00) 3" xfId="11328"/>
    <cellStyle name="Currency (0.00) 3 2" xfId="11329"/>
    <cellStyle name="Currency (0.00) 3 2 2" xfId="11330"/>
    <cellStyle name="Currency (0.00) 3 2 3" xfId="11331"/>
    <cellStyle name="Currency (0.00) 3 3" xfId="11332"/>
    <cellStyle name="Currency (0.00) 3 4" xfId="11333"/>
    <cellStyle name="Currency (0.00) 3 5" xfId="11334"/>
    <cellStyle name="Currency (0.00) 3 6" xfId="11335"/>
    <cellStyle name="Currency (0.00) 3 7" xfId="11336"/>
    <cellStyle name="Currency (0.00) 4" xfId="11337"/>
    <cellStyle name="Currency (0.00) 4 2" xfId="11338"/>
    <cellStyle name="Currency (0.00) 4 2 2" xfId="11339"/>
    <cellStyle name="Currency (0.00) 4 2 3" xfId="11340"/>
    <cellStyle name="Currency (0.00) 4 3" xfId="11341"/>
    <cellStyle name="Currency (0.00) 4 4" xfId="11342"/>
    <cellStyle name="Currency (0.00) 4 5" xfId="11343"/>
    <cellStyle name="Currency (0.00) 4 6" xfId="11344"/>
    <cellStyle name="Currency (0.00) 4 7" xfId="11345"/>
    <cellStyle name="Currency (0.00) 5" xfId="11346"/>
    <cellStyle name="Currency (0.00) 5 2" xfId="11347"/>
    <cellStyle name="Currency (0.00) 5 2 2" xfId="11348"/>
    <cellStyle name="Currency (0.00) 5 2 3" xfId="11349"/>
    <cellStyle name="Currency (0.00) 5 3" xfId="11350"/>
    <cellStyle name="Currency (0.00) 5 4" xfId="11351"/>
    <cellStyle name="Currency (0.00) 5 5" xfId="11352"/>
    <cellStyle name="Currency (0.00) 5 6" xfId="11353"/>
    <cellStyle name="Currency (0.00) 5 7" xfId="11354"/>
    <cellStyle name="Currency (0.00) 6" xfId="11355"/>
    <cellStyle name="Currency (0.00) 6 2" xfId="11356"/>
    <cellStyle name="Currency (0.00) 6 2 2" xfId="11357"/>
    <cellStyle name="Currency (0.00) 6 2 3" xfId="11358"/>
    <cellStyle name="Currency (0.00) 6 3" xfId="11359"/>
    <cellStyle name="Currency (0.00) 6 4" xfId="11360"/>
    <cellStyle name="Currency (0.00) 6 5" xfId="11361"/>
    <cellStyle name="Currency (0.00) 6 6" xfId="11362"/>
    <cellStyle name="Currency (0.00) 6 7" xfId="11363"/>
    <cellStyle name="Currency (0.00) 7" xfId="11364"/>
    <cellStyle name="Currency (0.00) 7 2" xfId="11365"/>
    <cellStyle name="Currency (0.00) 7 2 2" xfId="11366"/>
    <cellStyle name="Currency (0.00) 7 2 3" xfId="11367"/>
    <cellStyle name="Currency (0.00) 7 3" xfId="11368"/>
    <cellStyle name="Currency (0.00) 7 4" xfId="11369"/>
    <cellStyle name="Currency (0.00) 7 5" xfId="11370"/>
    <cellStyle name="Currency (0.00) 7 6" xfId="11371"/>
    <cellStyle name="Currency (0.00) 7 7" xfId="11372"/>
    <cellStyle name="Currency (0.00) 8" xfId="11373"/>
    <cellStyle name="Currency (0.00) 8 2" xfId="11374"/>
    <cellStyle name="Currency (0.00) 8 2 2" xfId="11375"/>
    <cellStyle name="Currency (0.00) 8 2 3" xfId="11376"/>
    <cellStyle name="Currency (0.00) 8 3" xfId="11377"/>
    <cellStyle name="Currency (0.00) 8 4" xfId="11378"/>
    <cellStyle name="Currency (0.00) 8 5" xfId="11379"/>
    <cellStyle name="Currency (0.00) 8 6" xfId="11380"/>
    <cellStyle name="Currency (0.00) 8 7" xfId="11381"/>
    <cellStyle name="Currency (0.00) 9" xfId="11382"/>
    <cellStyle name="Currency (0.00) 9 2" xfId="11383"/>
    <cellStyle name="Currency (0.00) 9 3" xfId="11384"/>
    <cellStyle name="Currency [0] 2" xfId="11385"/>
    <cellStyle name="Currency [0] 2 2" xfId="11386"/>
    <cellStyle name="Currency [0] 2 3" xfId="11387"/>
    <cellStyle name="Currency [0] 2 4" xfId="11388"/>
    <cellStyle name="Currency [0] 2 5" xfId="11389"/>
    <cellStyle name="Currency [0] 3" xfId="11390"/>
    <cellStyle name="Currency [0] 3 2" xfId="11391"/>
    <cellStyle name="Currency [0] 3 2 2" xfId="11392"/>
    <cellStyle name="Currency [0] 3 3" xfId="11393"/>
    <cellStyle name="Currency [0] 4" xfId="11394"/>
    <cellStyle name="Currency [0] 4 2" xfId="11395"/>
    <cellStyle name="Currency [0] 4 2 2" xfId="11396"/>
    <cellStyle name="Currency [0] 4 3" xfId="11397"/>
    <cellStyle name="Currency [0] 4 4" xfId="11398"/>
    <cellStyle name="Currency [0] 5" xfId="11399"/>
    <cellStyle name="Currency [0] 5 2" xfId="11400"/>
    <cellStyle name="Currency [0]ßmud plant bolted_RESULTS" xfId="11401"/>
    <cellStyle name="Currency [00]" xfId="11402"/>
    <cellStyle name="Currency [00] 2" xfId="11403"/>
    <cellStyle name="Currency [00] 2 2" xfId="11404"/>
    <cellStyle name="Currency [00] 3" xfId="11405"/>
    <cellStyle name="Currency [00] 3 2" xfId="11406"/>
    <cellStyle name="Currency [00] 4" xfId="11407"/>
    <cellStyle name="Currency [00] 4 2" xfId="11408"/>
    <cellStyle name="Currency [00] 5" xfId="11409"/>
    <cellStyle name="Currency [00] 5 2" xfId="11410"/>
    <cellStyle name="Currency [00] 6" xfId="11411"/>
    <cellStyle name="Currency [00] 6 2" xfId="11412"/>
    <cellStyle name="Currency [00] 7" xfId="11413"/>
    <cellStyle name="Currency [00] 7 2" xfId="11414"/>
    <cellStyle name="Currency [00] 8" xfId="11415"/>
    <cellStyle name="Currency [00] 8 2" xfId="11416"/>
    <cellStyle name="Currency [00] 9" xfId="11417"/>
    <cellStyle name="Currency 10" xfId="11418"/>
    <cellStyle name="Currency 11" xfId="11419"/>
    <cellStyle name="Currency 12" xfId="11420"/>
    <cellStyle name="Currency 13" xfId="11421"/>
    <cellStyle name="Currency 14" xfId="11422"/>
    <cellStyle name="Currency 15" xfId="11423"/>
    <cellStyle name="Currency 16" xfId="11424"/>
    <cellStyle name="Currency 17" xfId="11425"/>
    <cellStyle name="Currency 18" xfId="11426"/>
    <cellStyle name="Currency 19" xfId="11427"/>
    <cellStyle name="Currency 2" xfId="11428"/>
    <cellStyle name="Currency 2 2" xfId="11429"/>
    <cellStyle name="Currency 2 2 2" xfId="11430"/>
    <cellStyle name="Currency 2 2 2 2" xfId="11431"/>
    <cellStyle name="Currency 2 2 3" xfId="11432"/>
    <cellStyle name="Currency 2 3" xfId="11433"/>
    <cellStyle name="Currency 2 4" xfId="11434"/>
    <cellStyle name="Currency 20" xfId="11435"/>
    <cellStyle name="Currency 21" xfId="11436"/>
    <cellStyle name="Currency 22" xfId="11437"/>
    <cellStyle name="Currency 23" xfId="11438"/>
    <cellStyle name="Currency 24" xfId="11439"/>
    <cellStyle name="Currency 25" xfId="11440"/>
    <cellStyle name="Currency 26" xfId="11441"/>
    <cellStyle name="Currency 27" xfId="11442"/>
    <cellStyle name="Currency 28" xfId="11443"/>
    <cellStyle name="Currency 29" xfId="11444"/>
    <cellStyle name="Currency 3" xfId="11445"/>
    <cellStyle name="Currency 3 2" xfId="11446"/>
    <cellStyle name="Currency 30" xfId="11447"/>
    <cellStyle name="Currency 31" xfId="11448"/>
    <cellStyle name="Currency 32" xfId="11449"/>
    <cellStyle name="Currency 33" xfId="11450"/>
    <cellStyle name="Currency 34" xfId="11451"/>
    <cellStyle name="Currency 35" xfId="11452"/>
    <cellStyle name="Currency 36" xfId="11453"/>
    <cellStyle name="Currency 37" xfId="11454"/>
    <cellStyle name="Currency 38" xfId="11455"/>
    <cellStyle name="Currency 39" xfId="11456"/>
    <cellStyle name="Currency 4" xfId="11457"/>
    <cellStyle name="Currency 40" xfId="11458"/>
    <cellStyle name="Currency 41" xfId="11459"/>
    <cellStyle name="Currency 42" xfId="11460"/>
    <cellStyle name="Currency 43" xfId="11461"/>
    <cellStyle name="Currency 44" xfId="11462"/>
    <cellStyle name="Currency 45" xfId="11463"/>
    <cellStyle name="Currency 46" xfId="11464"/>
    <cellStyle name="Currency 5" xfId="11465"/>
    <cellStyle name="Currency 6" xfId="11466"/>
    <cellStyle name="Currency 7" xfId="11467"/>
    <cellStyle name="Currency 8" xfId="11468"/>
    <cellStyle name="Currency 9" xfId="11469"/>
    <cellStyle name="Currency![0]_FCSt (2)" xfId="11470"/>
    <cellStyle name="Currency0" xfId="11471"/>
    <cellStyle name="Currency0 2" xfId="11472"/>
    <cellStyle name="Currency0 2 2" xfId="11473"/>
    <cellStyle name="Currency0 3" xfId="11474"/>
    <cellStyle name="Currency0 3 2" xfId="11475"/>
    <cellStyle name="Currency0 4" xfId="11476"/>
    <cellStyle name="Currency0 4 2" xfId="11477"/>
    <cellStyle name="Currency0 5" xfId="11478"/>
    <cellStyle name="Currency0 5 2" xfId="11479"/>
    <cellStyle name="Currency0 6" xfId="11480"/>
    <cellStyle name="Currency0 6 2" xfId="11481"/>
    <cellStyle name="Currency0 7" xfId="11482"/>
    <cellStyle name="Currency0 7 2" xfId="11483"/>
    <cellStyle name="Currency0 8" xfId="11484"/>
    <cellStyle name="Currency0 8 2" xfId="11485"/>
    <cellStyle name="Currency0 9" xfId="11486"/>
    <cellStyle name="Currency1" xfId="11487"/>
    <cellStyle name="Currency1 2" xfId="11488"/>
    <cellStyle name="Currency1 3" xfId="11489"/>
    <cellStyle name="Currency1 4" xfId="11490"/>
    <cellStyle name="Currency1 5" xfId="11491"/>
    <cellStyle name="Currency1 6" xfId="11492"/>
    <cellStyle name="Currency1 6 2" xfId="11493"/>
    <cellStyle name="Currency1 7" xfId="11494"/>
    <cellStyle name="Currency1 7 2" xfId="11495"/>
    <cellStyle name="Currency1 8" xfId="11496"/>
    <cellStyle name="Currency1 8 2" xfId="11497"/>
    <cellStyle name="DataPilot Category" xfId="11498"/>
    <cellStyle name="DataPilot Corner" xfId="11499"/>
    <cellStyle name="DataPilot Field" xfId="11500"/>
    <cellStyle name="DataPilot Value" xfId="11501"/>
    <cellStyle name="Date" xfId="11502"/>
    <cellStyle name="Date 2" xfId="11503"/>
    <cellStyle name="Date 2 2" xfId="11504"/>
    <cellStyle name="Date 3" xfId="11505"/>
    <cellStyle name="Date 3 2" xfId="11506"/>
    <cellStyle name="Date 4" xfId="11507"/>
    <cellStyle name="Date 5" xfId="11508"/>
    <cellStyle name="Date 5 2" xfId="11509"/>
    <cellStyle name="Date 6" xfId="11510"/>
    <cellStyle name="Date 7" xfId="11511"/>
    <cellStyle name="Date 8" xfId="11512"/>
    <cellStyle name="Date 9" xfId="11513"/>
    <cellStyle name="Date Short" xfId="11514"/>
    <cellStyle name="Date Short 2" xfId="11515"/>
    <cellStyle name="Date Short 2 2" xfId="11516"/>
    <cellStyle name="Date Short 3" xfId="11517"/>
    <cellStyle name="Date Short 3 2" xfId="11518"/>
    <cellStyle name="Date Short 4" xfId="11519"/>
    <cellStyle name="Date Short 4 2" xfId="11520"/>
    <cellStyle name="Date Short 5" xfId="11521"/>
    <cellStyle name="Date Short 5 2" xfId="11522"/>
    <cellStyle name="Date Short 6" xfId="11523"/>
    <cellStyle name="Date Short 6 2" xfId="11524"/>
    <cellStyle name="Date Short 7" xfId="11525"/>
    <cellStyle name="Date Short 7 2" xfId="11526"/>
    <cellStyle name="Date Short 8" xfId="11527"/>
    <cellStyle name="Date Short 8 2" xfId="11528"/>
    <cellStyle name="Date Short 9" xfId="11529"/>
    <cellStyle name="Date_AP Logistic 2010 Konsolidasi (091110)" xfId="11530"/>
    <cellStyle name="Dezimal [0]_UXO VII" xfId="11531"/>
    <cellStyle name="Dezimal_UXO VII" xfId="11532"/>
    <cellStyle name="Dollar (zero dec)" xfId="11533"/>
    <cellStyle name="Dollar (zero dec) 2" xfId="11534"/>
    <cellStyle name="Dollar (zero dec) 3" xfId="11535"/>
    <cellStyle name="Dollar (zero dec) 3 2" xfId="11536"/>
    <cellStyle name="Dollar (zero dec) 4" xfId="11537"/>
    <cellStyle name="Dollar (zero dec) 4 2" xfId="11538"/>
    <cellStyle name="Dollar (zero dec) 5" xfId="11539"/>
    <cellStyle name="Dollar (zero dec) 5 2" xfId="11540"/>
    <cellStyle name="Dollar (zero dec) 6" xfId="11541"/>
    <cellStyle name="Dollar (zero dec) 7" xfId="11542"/>
    <cellStyle name="Dollar (zero dec) 8" xfId="11543"/>
    <cellStyle name="Dollar (zero dec) 8 2" xfId="11544"/>
    <cellStyle name="Edited_Data" xfId="11545"/>
    <cellStyle name="eeee" xfId="11546"/>
    <cellStyle name="Enter Currency (0)" xfId="11547"/>
    <cellStyle name="Enter Currency (0) 2" xfId="11548"/>
    <cellStyle name="Enter Currency (0) 3" xfId="11549"/>
    <cellStyle name="Enter Currency (0) 4" xfId="11550"/>
    <cellStyle name="Enter Currency (0) 5" xfId="11551"/>
    <cellStyle name="Enter Currency (0) 5 2" xfId="11552"/>
    <cellStyle name="Enter Currency (0) 6" xfId="11553"/>
    <cellStyle name="Enter Currency (0) 6 2" xfId="11554"/>
    <cellStyle name="Enter Currency (0) 7" xfId="11555"/>
    <cellStyle name="Enter Currency (0) 7 2" xfId="11556"/>
    <cellStyle name="Enter Currency (0) 8" xfId="11557"/>
    <cellStyle name="Enter Currency (0) 8 2" xfId="11558"/>
    <cellStyle name="Enter Currency (2)" xfId="11559"/>
    <cellStyle name="Enter Currency (2) 2" xfId="11560"/>
    <cellStyle name="Enter Currency (2) 2 2" xfId="11561"/>
    <cellStyle name="Enter Currency (2) 3" xfId="11562"/>
    <cellStyle name="Enter Currency (2) 3 2" xfId="11563"/>
    <cellStyle name="Enter Currency (2) 4" xfId="11564"/>
    <cellStyle name="Enter Currency (2) 4 2" xfId="11565"/>
    <cellStyle name="Enter Currency (2) 5" xfId="11566"/>
    <cellStyle name="Enter Currency (2) 5 2" xfId="11567"/>
    <cellStyle name="Enter Currency (2) 6" xfId="11568"/>
    <cellStyle name="Enter Currency (2) 6 2" xfId="11569"/>
    <cellStyle name="Enter Currency (2) 7" xfId="11570"/>
    <cellStyle name="Enter Currency (2) 7 2" xfId="11571"/>
    <cellStyle name="Enter Currency (2) 8" xfId="11572"/>
    <cellStyle name="Enter Currency (2) 8 2" xfId="11573"/>
    <cellStyle name="Enter Currency (2) 9" xfId="11574"/>
    <cellStyle name="Enter Units (0)" xfId="11575"/>
    <cellStyle name="Enter Units (0) 2" xfId="11576"/>
    <cellStyle name="Enter Units (0) 3" xfId="11577"/>
    <cellStyle name="Enter Units (0) 4" xfId="11578"/>
    <cellStyle name="Enter Units (0) 5" xfId="11579"/>
    <cellStyle name="Enter Units (0) 6" xfId="11580"/>
    <cellStyle name="Enter Units (0) 7" xfId="11581"/>
    <cellStyle name="Enter Units (0) 8" xfId="11582"/>
    <cellStyle name="Enter Units (1)" xfId="11583"/>
    <cellStyle name="Enter Units (1) 2" xfId="11584"/>
    <cellStyle name="Enter Units (1) 2 2" xfId="11585"/>
    <cellStyle name="Enter Units (1) 3" xfId="11586"/>
    <cellStyle name="Enter Units (1) 4" xfId="11587"/>
    <cellStyle name="Enter Units (1) 5" xfId="11588"/>
    <cellStyle name="Enter Units (1) 6" xfId="11589"/>
    <cellStyle name="Enter Units (1) 7" xfId="11590"/>
    <cellStyle name="Enter Units (1) 8" xfId="11591"/>
    <cellStyle name="Enter Units (1) 8 2" xfId="11592"/>
    <cellStyle name="Enter Units (2)" xfId="11593"/>
    <cellStyle name="Enter Units (2) 2" xfId="11594"/>
    <cellStyle name="Enter Units (2) 2 2" xfId="11595"/>
    <cellStyle name="Enter Units (2) 3" xfId="11596"/>
    <cellStyle name="Enter Units (2) 3 2" xfId="11597"/>
    <cellStyle name="Enter Units (2) 4" xfId="11598"/>
    <cellStyle name="Enter Units (2) 4 2" xfId="11599"/>
    <cellStyle name="Enter Units (2) 5" xfId="11600"/>
    <cellStyle name="Enter Units (2) 5 2" xfId="11601"/>
    <cellStyle name="Enter Units (2) 6" xfId="11602"/>
    <cellStyle name="Enter Units (2) 6 2" xfId="11603"/>
    <cellStyle name="Enter Units (2) 7" xfId="11604"/>
    <cellStyle name="Enter Units (2) 7 2" xfId="11605"/>
    <cellStyle name="Enter Units (2) 8" xfId="11606"/>
    <cellStyle name="Enter Units (2) 8 2" xfId="11607"/>
    <cellStyle name="Enter Units (2) 9" xfId="11608"/>
    <cellStyle name="Entrée" xfId="11609"/>
    <cellStyle name="Entrée 10" xfId="11610"/>
    <cellStyle name="Entrée 11" xfId="11611"/>
    <cellStyle name="Entrée 12" xfId="11612"/>
    <cellStyle name="Entrée 13" xfId="11613"/>
    <cellStyle name="Entrée 14" xfId="11614"/>
    <cellStyle name="Entrée 15" xfId="11615"/>
    <cellStyle name="Entrée 16" xfId="11616"/>
    <cellStyle name="Entrée 2" xfId="11617"/>
    <cellStyle name="Entrée 2 2" xfId="11618"/>
    <cellStyle name="Entrée 2 3" xfId="11619"/>
    <cellStyle name="Entrée 2 4" xfId="11620"/>
    <cellStyle name="Entrée 3" xfId="11621"/>
    <cellStyle name="Entrée 4" xfId="11622"/>
    <cellStyle name="Entrée 5" xfId="11623"/>
    <cellStyle name="Entrée 6" xfId="11624"/>
    <cellStyle name="Entrée 7" xfId="11625"/>
    <cellStyle name="Entrée 8" xfId="11626"/>
    <cellStyle name="Entrée 9" xfId="11627"/>
    <cellStyle name="Estimated_Data" xfId="11628"/>
    <cellStyle name="Euro" xfId="11629"/>
    <cellStyle name="Euro 2" xfId="11630"/>
    <cellStyle name="Excel Built-in Normal" xfId="11631"/>
    <cellStyle name="Excel Built-in Normal 2" xfId="11632"/>
    <cellStyle name="Excel Built-in Normal 2 2" xfId="11633"/>
    <cellStyle name="Excel Built-in Normal 2 3" xfId="11634"/>
    <cellStyle name="Excel Built-in Normal 2 4" xfId="11635"/>
    <cellStyle name="Excel Built-in Normal 2 5" xfId="11636"/>
    <cellStyle name="Excel Built-in Normal 2 6" xfId="11637"/>
    <cellStyle name="Excel Built-in Normal 2 7" xfId="11638"/>
    <cellStyle name="Excel Built-in Normal 3" xfId="11639"/>
    <cellStyle name="Excel Built-in Normal 4" xfId="11640"/>
    <cellStyle name="Excel Built-in Normal 4 2" xfId="11641"/>
    <cellStyle name="Excel Built-in Normal 4 3" xfId="11642"/>
    <cellStyle name="Excel Built-in Normal 4 4" xfId="11643"/>
    <cellStyle name="Excel Built-in Normal 4 5" xfId="11644"/>
    <cellStyle name="Excel Built-in Normal 4 6" xfId="11645"/>
    <cellStyle name="Excel Built-in Normal 5" xfId="11646"/>
    <cellStyle name="Excel Built-in Normal 6" xfId="11647"/>
    <cellStyle name="Excel Built-in Normal 7" xfId="11648"/>
    <cellStyle name="Excel Built-in Normal 8" xfId="11649"/>
    <cellStyle name="Excel Built-in Normal 9" xfId="11650"/>
    <cellStyle name="Excel.Chart" xfId="11651"/>
    <cellStyle name="Excel.Chart 2" xfId="11652"/>
    <cellStyle name="Explanatory Text 1" xfId="11653"/>
    <cellStyle name="Explanatory Text 10 2" xfId="11654"/>
    <cellStyle name="Explanatory Text 10 3" xfId="11655"/>
    <cellStyle name="Explanatory Text 10 4" xfId="11656"/>
    <cellStyle name="Explanatory Text 11 2" xfId="11657"/>
    <cellStyle name="Explanatory Text 11 3" xfId="11658"/>
    <cellStyle name="Explanatory Text 11 4" xfId="11659"/>
    <cellStyle name="Explanatory Text 12 2" xfId="11660"/>
    <cellStyle name="Explanatory Text 12 3" xfId="11661"/>
    <cellStyle name="Explanatory Text 12 4" xfId="11662"/>
    <cellStyle name="Explanatory Text 13 2" xfId="11663"/>
    <cellStyle name="Explanatory Text 13 3" xfId="11664"/>
    <cellStyle name="Explanatory Text 13 4" xfId="11665"/>
    <cellStyle name="Explanatory Text 14 2" xfId="11666"/>
    <cellStyle name="Explanatory Text 14 3" xfId="11667"/>
    <cellStyle name="Explanatory Text 14 4" xfId="11668"/>
    <cellStyle name="Explanatory Text 15 2" xfId="11669"/>
    <cellStyle name="Explanatory Text 15 3" xfId="11670"/>
    <cellStyle name="Explanatory Text 15 4" xfId="11671"/>
    <cellStyle name="Explanatory Text 15 4 2" xfId="11672"/>
    <cellStyle name="Explanatory Text 16 2" xfId="11673"/>
    <cellStyle name="Explanatory Text 16 3" xfId="11674"/>
    <cellStyle name="Explanatory Text 16 3 2" xfId="11675"/>
    <cellStyle name="Explanatory Text 16 4" xfId="11676"/>
    <cellStyle name="Explanatory Text 16 4 2" xfId="11677"/>
    <cellStyle name="Explanatory Text 17 2" xfId="11678"/>
    <cellStyle name="Explanatory Text 17 3" xfId="11679"/>
    <cellStyle name="Explanatory Text 17 4" xfId="11680"/>
    <cellStyle name="Explanatory Text 17 4 2" xfId="11681"/>
    <cellStyle name="Explanatory Text 2" xfId="11682"/>
    <cellStyle name="Explanatory Text 2 2" xfId="11683"/>
    <cellStyle name="Explanatory Text 2 2 2" xfId="11684"/>
    <cellStyle name="Explanatory Text 2 3" xfId="11685"/>
    <cellStyle name="Explanatory Text 2 3 2" xfId="11686"/>
    <cellStyle name="Explanatory Text 2 4" xfId="11687"/>
    <cellStyle name="Explanatory Text 2 4 2" xfId="11688"/>
    <cellStyle name="Explanatory Text 2 5" xfId="11689"/>
    <cellStyle name="Explanatory Text 3" xfId="11690"/>
    <cellStyle name="Explanatory Text 3 2" xfId="11691"/>
    <cellStyle name="Explanatory Text 3 3" xfId="11692"/>
    <cellStyle name="Explanatory Text 3 4" xfId="11693"/>
    <cellStyle name="Explanatory Text 4" xfId="11694"/>
    <cellStyle name="Explanatory Text 4 2" xfId="11695"/>
    <cellStyle name="Explanatory Text 4 3" xfId="11696"/>
    <cellStyle name="Explanatory Text 4 4" xfId="11697"/>
    <cellStyle name="Explanatory Text 4 5" xfId="11698"/>
    <cellStyle name="Explanatory Text 5 2" xfId="11699"/>
    <cellStyle name="Explanatory Text 5 3" xfId="11700"/>
    <cellStyle name="Explanatory Text 5 3 2" xfId="11701"/>
    <cellStyle name="Explanatory Text 5 4" xfId="11702"/>
    <cellStyle name="Explanatory Text 5 4 2" xfId="11703"/>
    <cellStyle name="Explanatory Text 6 2" xfId="11704"/>
    <cellStyle name="Explanatory Text 6 3" xfId="11705"/>
    <cellStyle name="Explanatory Text 6 4" xfId="11706"/>
    <cellStyle name="Explanatory Text 6 4 2" xfId="11707"/>
    <cellStyle name="Explanatory Text 7 2" xfId="11708"/>
    <cellStyle name="Explanatory Text 7 3" xfId="11709"/>
    <cellStyle name="Explanatory Text 7 4" xfId="11710"/>
    <cellStyle name="Explanatory Text 7 4 2" xfId="11711"/>
    <cellStyle name="Explanatory Text 8 2" xfId="11712"/>
    <cellStyle name="Explanatory Text 8 2 2" xfId="11713"/>
    <cellStyle name="Explanatory Text 8 3" xfId="11714"/>
    <cellStyle name="Explanatory Text 8 3 2" xfId="11715"/>
    <cellStyle name="Explanatory Text 8 4" xfId="11716"/>
    <cellStyle name="Explanatory Text 8 4 2" xfId="11717"/>
    <cellStyle name="Explanatory Text 9 2" xfId="11718"/>
    <cellStyle name="Explanatory Text 9 2 2" xfId="11719"/>
    <cellStyle name="Explanatory Text 9 3" xfId="11720"/>
    <cellStyle name="Explanatory Text 9 3 2" xfId="11721"/>
    <cellStyle name="Explanatory Text 9 4" xfId="11722"/>
    <cellStyle name="Explanatory Text 9 4 2" xfId="11723"/>
    <cellStyle name="F2" xfId="11724"/>
    <cellStyle name="F2 2" xfId="11725"/>
    <cellStyle name="F2 3" xfId="11726"/>
    <cellStyle name="F2 4" xfId="11727"/>
    <cellStyle name="F2 4 2" xfId="11728"/>
    <cellStyle name="F2 5" xfId="11729"/>
    <cellStyle name="F2 5 2" xfId="11730"/>
    <cellStyle name="F2 6" xfId="11731"/>
    <cellStyle name="F2 6 2" xfId="11732"/>
    <cellStyle name="F2 7" xfId="11733"/>
    <cellStyle name="F2 7 2" xfId="11734"/>
    <cellStyle name="F2 8" xfId="11735"/>
    <cellStyle name="F3" xfId="11736"/>
    <cellStyle name="F3 2" xfId="11737"/>
    <cellStyle name="F3 2 2" xfId="11738"/>
    <cellStyle name="F3 3" xfId="11739"/>
    <cellStyle name="F3 3 2" xfId="11740"/>
    <cellStyle name="F3 4" xfId="11741"/>
    <cellStyle name="F3 4 2" xfId="11742"/>
    <cellStyle name="F3 5" xfId="11743"/>
    <cellStyle name="F3 5 2" xfId="11744"/>
    <cellStyle name="F3 6" xfId="11745"/>
    <cellStyle name="F3 6 2" xfId="11746"/>
    <cellStyle name="F3 7" xfId="11747"/>
    <cellStyle name="F3 7 2" xfId="11748"/>
    <cellStyle name="F3 8" xfId="11749"/>
    <cellStyle name="F3 8 2" xfId="11750"/>
    <cellStyle name="F4" xfId="11751"/>
    <cellStyle name="F4 2" xfId="11752"/>
    <cellStyle name="F4 2 2" xfId="11753"/>
    <cellStyle name="F4 3" xfId="11754"/>
    <cellStyle name="F4 4" xfId="11755"/>
    <cellStyle name="F4 4 2" xfId="11756"/>
    <cellStyle name="F4 5" xfId="11757"/>
    <cellStyle name="F4 6" xfId="11758"/>
    <cellStyle name="F4 7" xfId="11759"/>
    <cellStyle name="F4 7 2" xfId="11760"/>
    <cellStyle name="F4 8" xfId="11761"/>
    <cellStyle name="F5" xfId="11762"/>
    <cellStyle name="F5 2" xfId="11763"/>
    <cellStyle name="F5 2 2" xfId="11764"/>
    <cellStyle name="F5 3" xfId="11765"/>
    <cellStyle name="F5 3 2" xfId="11766"/>
    <cellStyle name="F5 4" xfId="11767"/>
    <cellStyle name="F5 4 2" xfId="11768"/>
    <cellStyle name="F5 5" xfId="11769"/>
    <cellStyle name="F5 5 2" xfId="11770"/>
    <cellStyle name="F5 6" xfId="11771"/>
    <cellStyle name="F5 6 2" xfId="11772"/>
    <cellStyle name="F5 7" xfId="11773"/>
    <cellStyle name="F5 7 2" xfId="11774"/>
    <cellStyle name="F5 8" xfId="11775"/>
    <cellStyle name="F5 8 2" xfId="11776"/>
    <cellStyle name="F5 9" xfId="11777"/>
    <cellStyle name="F6" xfId="11778"/>
    <cellStyle name="F6 2" xfId="11779"/>
    <cellStyle name="F6 2 2" xfId="11780"/>
    <cellStyle name="F6 3" xfId="11781"/>
    <cellStyle name="F6 4" xfId="11782"/>
    <cellStyle name="F6 5" xfId="11783"/>
    <cellStyle name="F6 6" xfId="11784"/>
    <cellStyle name="F6 6 2" xfId="11785"/>
    <cellStyle name="F6 7" xfId="11786"/>
    <cellStyle name="F6 8" xfId="11787"/>
    <cellStyle name="F7" xfId="11788"/>
    <cellStyle name="F7 2" xfId="11789"/>
    <cellStyle name="F7 2 2" xfId="11790"/>
    <cellStyle name="F7 3" xfId="11791"/>
    <cellStyle name="F7 4" xfId="11792"/>
    <cellStyle name="F7 4 2" xfId="11793"/>
    <cellStyle name="F7 5" xfId="11794"/>
    <cellStyle name="F7 5 2" xfId="11795"/>
    <cellStyle name="F7 6" xfId="11796"/>
    <cellStyle name="F7 7" xfId="11797"/>
    <cellStyle name="F7 8" xfId="11798"/>
    <cellStyle name="F7 8 2" xfId="11799"/>
    <cellStyle name="F8" xfId="11800"/>
    <cellStyle name="F8 2" xfId="11801"/>
    <cellStyle name="F8 2 2" xfId="11802"/>
    <cellStyle name="F8 3" xfId="11803"/>
    <cellStyle name="F8 4" xfId="11804"/>
    <cellStyle name="F8 5" xfId="11805"/>
    <cellStyle name="F8 5 2" xfId="11806"/>
    <cellStyle name="F8 6" xfId="11807"/>
    <cellStyle name="F8 7" xfId="11808"/>
    <cellStyle name="F8 8" xfId="11809"/>
    <cellStyle name="Fixed" xfId="11810"/>
    <cellStyle name="Fixed 2" xfId="11811"/>
    <cellStyle name="Fixed 2 2" xfId="11812"/>
    <cellStyle name="Fixed 3" xfId="11813"/>
    <cellStyle name="Fixed 3 2" xfId="11814"/>
    <cellStyle name="Fixed 4" xfId="11815"/>
    <cellStyle name="Fixed 4 2" xfId="11816"/>
    <cellStyle name="Fixed 5" xfId="11817"/>
    <cellStyle name="Fixed 5 2" xfId="11818"/>
    <cellStyle name="Fixed 6" xfId="11819"/>
    <cellStyle name="Fixed 7" xfId="11820"/>
    <cellStyle name="Fixed 8" xfId="11821"/>
    <cellStyle name="Fixed 9" xfId="11822"/>
    <cellStyle name="ƒnƒCƒp[ƒŠƒ“ƒN" xfId="11823"/>
    <cellStyle name="Followed Hyperlink 2" xfId="11824"/>
    <cellStyle name="Followed Hyperlink 2 2" xfId="11825"/>
    <cellStyle name="Font Britannic16" xfId="11826"/>
    <cellStyle name="Font Britannic18" xfId="11827"/>
    <cellStyle name="Font CenturyCond 18" xfId="11828"/>
    <cellStyle name="Font Cond20" xfId="11829"/>
    <cellStyle name="Font LucidaSans16" xfId="11830"/>
    <cellStyle name="Font NewCenturyCond18" xfId="11831"/>
    <cellStyle name="Font Ottawa14" xfId="11832"/>
    <cellStyle name="Font Ottawa16" xfId="11833"/>
    <cellStyle name="Forecast_Data" xfId="11834"/>
    <cellStyle name="Good 1" xfId="11835"/>
    <cellStyle name="Good 10 2" xfId="11836"/>
    <cellStyle name="Good 10 3" xfId="11837"/>
    <cellStyle name="Good 10 4" xfId="11838"/>
    <cellStyle name="Good 11 2" xfId="11839"/>
    <cellStyle name="Good 11 3" xfId="11840"/>
    <cellStyle name="Good 11 4" xfId="11841"/>
    <cellStyle name="Good 12 2" xfId="11842"/>
    <cellStyle name="Good 12 3" xfId="11843"/>
    <cellStyle name="Good 12 4" xfId="11844"/>
    <cellStyle name="Good 13 2" xfId="11845"/>
    <cellStyle name="Good 13 2 2" xfId="11846"/>
    <cellStyle name="Good 13 3" xfId="11847"/>
    <cellStyle name="Good 13 3 2" xfId="11848"/>
    <cellStyle name="Good 13 4" xfId="11849"/>
    <cellStyle name="Good 13 4 2" xfId="11850"/>
    <cellStyle name="Good 14 2" xfId="11851"/>
    <cellStyle name="Good 14 2 2" xfId="11852"/>
    <cellStyle name="Good 14 3" xfId="11853"/>
    <cellStyle name="Good 14 4" xfId="11854"/>
    <cellStyle name="Good 15 2" xfId="11855"/>
    <cellStyle name="Good 15 2 2" xfId="11856"/>
    <cellStyle name="Good 15 3" xfId="11857"/>
    <cellStyle name="Good 15 4" xfId="11858"/>
    <cellStyle name="Good 15 4 2" xfId="11859"/>
    <cellStyle name="Good 16 2" xfId="11860"/>
    <cellStyle name="Good 16 3" xfId="11861"/>
    <cellStyle name="Good 16 4" xfId="11862"/>
    <cellStyle name="Good 16 4 2" xfId="11863"/>
    <cellStyle name="Good 17 2" xfId="11864"/>
    <cellStyle name="Good 17 2 2" xfId="11865"/>
    <cellStyle name="Good 17 3" xfId="11866"/>
    <cellStyle name="Good 17 3 2" xfId="11867"/>
    <cellStyle name="Good 17 4" xfId="11868"/>
    <cellStyle name="Good 17 4 2" xfId="11869"/>
    <cellStyle name="Good 2" xfId="11870"/>
    <cellStyle name="Good 2 2" xfId="11871"/>
    <cellStyle name="Good 2 3" xfId="11872"/>
    <cellStyle name="Good 2 3 2" xfId="11873"/>
    <cellStyle name="Good 2 4" xfId="11874"/>
    <cellStyle name="Good 2 4 2" xfId="11875"/>
    <cellStyle name="Good 2 5" xfId="11876"/>
    <cellStyle name="Good 3" xfId="11877"/>
    <cellStyle name="Good 3 2" xfId="11878"/>
    <cellStyle name="Good 3 3" xfId="11879"/>
    <cellStyle name="Good 3 4" xfId="11880"/>
    <cellStyle name="Good 3 5" xfId="11881"/>
    <cellStyle name="Good 4" xfId="11882"/>
    <cellStyle name="Good 4 2" xfId="11883"/>
    <cellStyle name="Good 4 2 2" xfId="11884"/>
    <cellStyle name="Good 4 3" xfId="11885"/>
    <cellStyle name="Good 4 3 2" xfId="11886"/>
    <cellStyle name="Good 4 4" xfId="11887"/>
    <cellStyle name="Good 4 5" xfId="11888"/>
    <cellStyle name="Good 5" xfId="11889"/>
    <cellStyle name="Good 5 2" xfId="11890"/>
    <cellStyle name="Good 5 3" xfId="11891"/>
    <cellStyle name="Good 5 4" xfId="11892"/>
    <cellStyle name="Good 6" xfId="11893"/>
    <cellStyle name="Good 6 2" xfId="11894"/>
    <cellStyle name="Good 6 2 2" xfId="11895"/>
    <cellStyle name="Good 6 3" xfId="11896"/>
    <cellStyle name="Good 6 3 2" xfId="11897"/>
    <cellStyle name="Good 6 4" xfId="11898"/>
    <cellStyle name="Good 6 4 2" xfId="11899"/>
    <cellStyle name="Good 7 2" xfId="11900"/>
    <cellStyle name="Good 7 2 2" xfId="11901"/>
    <cellStyle name="Good 7 3" xfId="11902"/>
    <cellStyle name="Good 7 3 2" xfId="11903"/>
    <cellStyle name="Good 7 4" xfId="11904"/>
    <cellStyle name="Good 7 4 2" xfId="11905"/>
    <cellStyle name="Good 8 2" xfId="11906"/>
    <cellStyle name="Good 8 3" xfId="11907"/>
    <cellStyle name="Good 8 3 2" xfId="11908"/>
    <cellStyle name="Good 8 4" xfId="11909"/>
    <cellStyle name="Good 8 4 2" xfId="11910"/>
    <cellStyle name="Good 9 2" xfId="11911"/>
    <cellStyle name="Good 9 2 2" xfId="11912"/>
    <cellStyle name="Good 9 3" xfId="11913"/>
    <cellStyle name="Good 9 3 2" xfId="11914"/>
    <cellStyle name="Good 9 4" xfId="11915"/>
    <cellStyle name="Good 9 4 2" xfId="11916"/>
    <cellStyle name="Grey" xfId="11917"/>
    <cellStyle name="Grey 10" xfId="11918"/>
    <cellStyle name="Grey 10 2" xfId="11919"/>
    <cellStyle name="Grey 2" xfId="11920"/>
    <cellStyle name="Grey 2 2" xfId="11921"/>
    <cellStyle name="Grey 3" xfId="11922"/>
    <cellStyle name="Grey 4" xfId="11923"/>
    <cellStyle name="Grey 5" xfId="11924"/>
    <cellStyle name="Grey 6" xfId="11925"/>
    <cellStyle name="Grey 7" xfId="11926"/>
    <cellStyle name="Grey 8" xfId="11927"/>
    <cellStyle name="Grey 9" xfId="11928"/>
    <cellStyle name="HEADER" xfId="11929"/>
    <cellStyle name="Header - Style1" xfId="11930"/>
    <cellStyle name="Header - Style1 2" xfId="11931"/>
    <cellStyle name="Header1" xfId="11932"/>
    <cellStyle name="Header2" xfId="11933"/>
    <cellStyle name="Header2 2" xfId="11934"/>
    <cellStyle name="Header2 2 2" xfId="11935"/>
    <cellStyle name="Header2 2 2 2" xfId="11936"/>
    <cellStyle name="Header2 2 2 3" xfId="11937"/>
    <cellStyle name="Header2 2 2 4" xfId="11938"/>
    <cellStyle name="Header2 2 3" xfId="11939"/>
    <cellStyle name="Header2 2 4" xfId="11940"/>
    <cellStyle name="Header2 2 5" xfId="11941"/>
    <cellStyle name="Header2 3" xfId="11942"/>
    <cellStyle name="Header2 3 2" xfId="11943"/>
    <cellStyle name="Header2 3 2 2" xfId="11944"/>
    <cellStyle name="Header2 3 2 3" xfId="11945"/>
    <cellStyle name="Header2 3 2 4" xfId="11946"/>
    <cellStyle name="Header2 3 3" xfId="11947"/>
    <cellStyle name="Header2 3 4" xfId="11948"/>
    <cellStyle name="Header2 3 5" xfId="11949"/>
    <cellStyle name="Header2 4" xfId="11950"/>
    <cellStyle name="Header2 4 2" xfId="11951"/>
    <cellStyle name="Header2 4 3" xfId="11952"/>
    <cellStyle name="Header2 4 4" xfId="11953"/>
    <cellStyle name="Header2 5" xfId="11954"/>
    <cellStyle name="Header2 6" xfId="11955"/>
    <cellStyle name="Header2 7" xfId="11956"/>
    <cellStyle name="Heading" xfId="11957"/>
    <cellStyle name="Heading 1 1" xfId="11958"/>
    <cellStyle name="Heading 1 10 2" xfId="11959"/>
    <cellStyle name="Heading 1 10 2 2" xfId="11960"/>
    <cellStyle name="Heading 1 10 3" xfId="11961"/>
    <cellStyle name="Heading 1 10 3 2" xfId="11962"/>
    <cellStyle name="Heading 1 10 4" xfId="11963"/>
    <cellStyle name="Heading 1 10 4 2" xfId="11964"/>
    <cellStyle name="Heading 1 11 2" xfId="11965"/>
    <cellStyle name="Heading 1 11 3" xfId="11966"/>
    <cellStyle name="Heading 1 11 4" xfId="11967"/>
    <cellStyle name="Heading 1 12 2" xfId="11968"/>
    <cellStyle name="Heading 1 12 3" xfId="11969"/>
    <cellStyle name="Heading 1 12 3 2" xfId="11970"/>
    <cellStyle name="Heading 1 12 4" xfId="11971"/>
    <cellStyle name="Heading 1 13 2" xfId="11972"/>
    <cellStyle name="Heading 1 13 2 2" xfId="11973"/>
    <cellStyle name="Heading 1 13 3" xfId="11974"/>
    <cellStyle name="Heading 1 13 3 2" xfId="11975"/>
    <cellStyle name="Heading 1 13 4" xfId="11976"/>
    <cellStyle name="Heading 1 13 4 2" xfId="11977"/>
    <cellStyle name="Heading 1 14 2" xfId="11978"/>
    <cellStyle name="Heading 1 14 2 2" xfId="11979"/>
    <cellStyle name="Heading 1 14 3" xfId="11980"/>
    <cellStyle name="Heading 1 14 3 2" xfId="11981"/>
    <cellStyle name="Heading 1 14 4" xfId="11982"/>
    <cellStyle name="Heading 1 14 4 2" xfId="11983"/>
    <cellStyle name="Heading 1 15 2" xfId="11984"/>
    <cellStyle name="Heading 1 15 3" xfId="11985"/>
    <cellStyle name="Heading 1 15 4" xfId="11986"/>
    <cellStyle name="Heading 1 16 2" xfId="11987"/>
    <cellStyle name="Heading 1 16 3" xfId="11988"/>
    <cellStyle name="Heading 1 16 4" xfId="11989"/>
    <cellStyle name="Heading 1 17 2" xfId="11990"/>
    <cellStyle name="Heading 1 17 3" xfId="11991"/>
    <cellStyle name="Heading 1 17 4" xfId="11992"/>
    <cellStyle name="Heading 1 2" xfId="11993"/>
    <cellStyle name="Heading 1 2 2" xfId="11994"/>
    <cellStyle name="Heading 1 2 3" xfId="11995"/>
    <cellStyle name="Heading 1 2 4" xfId="11996"/>
    <cellStyle name="Heading 1 3" xfId="11997"/>
    <cellStyle name="Heading 1 3 2" xfId="11998"/>
    <cellStyle name="Heading 1 3 3" xfId="11999"/>
    <cellStyle name="Heading 1 3 4" xfId="12000"/>
    <cellStyle name="Heading 1 4" xfId="12001"/>
    <cellStyle name="Heading 1 4 2" xfId="12002"/>
    <cellStyle name="Heading 1 4 3" xfId="12003"/>
    <cellStyle name="Heading 1 4 4" xfId="12004"/>
    <cellStyle name="Heading 1 5" xfId="12005"/>
    <cellStyle name="Heading 1 5 2" xfId="12006"/>
    <cellStyle name="Heading 1 5 3" xfId="12007"/>
    <cellStyle name="Heading 1 5 4" xfId="12008"/>
    <cellStyle name="Heading 1 6" xfId="12009"/>
    <cellStyle name="Heading 1 6 2" xfId="12010"/>
    <cellStyle name="Heading 1 6 3" xfId="12011"/>
    <cellStyle name="Heading 1 6 4" xfId="12012"/>
    <cellStyle name="Heading 1 7 2" xfId="12013"/>
    <cellStyle name="Heading 1 7 3" xfId="12014"/>
    <cellStyle name="Heading 1 7 4" xfId="12015"/>
    <cellStyle name="Heading 1 8 2" xfId="12016"/>
    <cellStyle name="Heading 1 8 3" xfId="12017"/>
    <cellStyle name="Heading 1 8 4" xfId="12018"/>
    <cellStyle name="Heading 1 9 2" xfId="12019"/>
    <cellStyle name="Heading 1 9 3" xfId="12020"/>
    <cellStyle name="Heading 1 9 4" xfId="12021"/>
    <cellStyle name="Heading 2 1" xfId="12022"/>
    <cellStyle name="Heading 2 10 2" xfId="12023"/>
    <cellStyle name="Heading 2 10 3" xfId="12024"/>
    <cellStyle name="Heading 2 10 4" xfId="12025"/>
    <cellStyle name="Heading 2 11 2" xfId="12026"/>
    <cellStyle name="Heading 2 11 3" xfId="12027"/>
    <cellStyle name="Heading 2 11 4" xfId="12028"/>
    <cellStyle name="Heading 2 12 2" xfId="12029"/>
    <cellStyle name="Heading 2 12 3" xfId="12030"/>
    <cellStyle name="Heading 2 12 4" xfId="12031"/>
    <cellStyle name="Heading 2 13 2" xfId="12032"/>
    <cellStyle name="Heading 2 13 3" xfId="12033"/>
    <cellStyle name="Heading 2 13 4" xfId="12034"/>
    <cellStyle name="Heading 2 14 2" xfId="12035"/>
    <cellStyle name="Heading 2 14 3" xfId="12036"/>
    <cellStyle name="Heading 2 14 4" xfId="12037"/>
    <cellStyle name="Heading 2 15 2" xfId="12038"/>
    <cellStyle name="Heading 2 15 3" xfId="12039"/>
    <cellStyle name="Heading 2 15 4" xfId="12040"/>
    <cellStyle name="Heading 2 16 2" xfId="12041"/>
    <cellStyle name="Heading 2 16 3" xfId="12042"/>
    <cellStyle name="Heading 2 16 4" xfId="12043"/>
    <cellStyle name="Heading 2 17 2" xfId="12044"/>
    <cellStyle name="Heading 2 17 3" xfId="12045"/>
    <cellStyle name="Heading 2 17 4" xfId="12046"/>
    <cellStyle name="Heading 2 2" xfId="12047"/>
    <cellStyle name="Heading 2 2 2" xfId="12048"/>
    <cellStyle name="Heading 2 2 3" xfId="12049"/>
    <cellStyle name="Heading 2 2 4" xfId="12050"/>
    <cellStyle name="Heading 2 3" xfId="12051"/>
    <cellStyle name="Heading 2 3 2" xfId="12052"/>
    <cellStyle name="Heading 2 3 3" xfId="12053"/>
    <cellStyle name="Heading 2 3 4" xfId="12054"/>
    <cellStyle name="Heading 2 4" xfId="12055"/>
    <cellStyle name="Heading 2 4 2" xfId="12056"/>
    <cellStyle name="Heading 2 4 3" xfId="12057"/>
    <cellStyle name="Heading 2 4 4" xfId="12058"/>
    <cellStyle name="Heading 2 5" xfId="12059"/>
    <cellStyle name="Heading 2 5 2" xfId="12060"/>
    <cellStyle name="Heading 2 5 3" xfId="12061"/>
    <cellStyle name="Heading 2 5 4" xfId="12062"/>
    <cellStyle name="Heading 2 6" xfId="12063"/>
    <cellStyle name="Heading 2 6 2" xfId="12064"/>
    <cellStyle name="Heading 2 6 3" xfId="12065"/>
    <cellStyle name="Heading 2 6 4" xfId="12066"/>
    <cellStyle name="Heading 2 7 2" xfId="12067"/>
    <cellStyle name="Heading 2 7 3" xfId="12068"/>
    <cellStyle name="Heading 2 7 4" xfId="12069"/>
    <cellStyle name="Heading 2 8 2" xfId="12070"/>
    <cellStyle name="Heading 2 8 3" xfId="12071"/>
    <cellStyle name="Heading 2 8 4" xfId="12072"/>
    <cellStyle name="Heading 2 9 2" xfId="12073"/>
    <cellStyle name="Heading 2 9 3" xfId="12074"/>
    <cellStyle name="Heading 2 9 4" xfId="12075"/>
    <cellStyle name="Heading 3 1" xfId="12076"/>
    <cellStyle name="Heading 3 10 2" xfId="12077"/>
    <cellStyle name="Heading 3 10 3" xfId="12078"/>
    <cellStyle name="Heading 3 10 4" xfId="12079"/>
    <cellStyle name="Heading 3 11 2" xfId="12080"/>
    <cellStyle name="Heading 3 11 3" xfId="12081"/>
    <cellStyle name="Heading 3 11 4" xfId="12082"/>
    <cellStyle name="Heading 3 12 2" xfId="12083"/>
    <cellStyle name="Heading 3 12 3" xfId="12084"/>
    <cellStyle name="Heading 3 12 4" xfId="12085"/>
    <cellStyle name="Heading 3 13 2" xfId="12086"/>
    <cellStyle name="Heading 3 13 3" xfId="12087"/>
    <cellStyle name="Heading 3 13 4" xfId="12088"/>
    <cellStyle name="Heading 3 14 2" xfId="12089"/>
    <cellStyle name="Heading 3 14 3" xfId="12090"/>
    <cellStyle name="Heading 3 14 4" xfId="12091"/>
    <cellStyle name="Heading 3 15 2" xfId="12092"/>
    <cellStyle name="Heading 3 15 3" xfId="12093"/>
    <cellStyle name="Heading 3 15 4" xfId="12094"/>
    <cellStyle name="Heading 3 16 2" xfId="12095"/>
    <cellStyle name="Heading 3 16 3" xfId="12096"/>
    <cellStyle name="Heading 3 16 4" xfId="12097"/>
    <cellStyle name="Heading 3 17 2" xfId="12098"/>
    <cellStyle name="Heading 3 17 3" xfId="12099"/>
    <cellStyle name="Heading 3 17 4" xfId="12100"/>
    <cellStyle name="Heading 3 2" xfId="12101"/>
    <cellStyle name="Heading 3 2 2" xfId="12102"/>
    <cellStyle name="Heading 3 2 2 2" xfId="12103"/>
    <cellStyle name="Heading 3 2 2 3" xfId="12104"/>
    <cellStyle name="Heading 3 2 2 4" xfId="12105"/>
    <cellStyle name="Heading 3 2 2 5" xfId="12106"/>
    <cellStyle name="Heading 3 2 2 6" xfId="12107"/>
    <cellStyle name="Heading 3 2 3" xfId="12108"/>
    <cellStyle name="Heading 3 2 3 2" xfId="12109"/>
    <cellStyle name="Heading 3 2 3 3" xfId="12110"/>
    <cellStyle name="Heading 3 2 3 4" xfId="12111"/>
    <cellStyle name="Heading 3 2 3 5" xfId="12112"/>
    <cellStyle name="Heading 3 2 3 6" xfId="12113"/>
    <cellStyle name="Heading 3 2 4" xfId="12114"/>
    <cellStyle name="Heading 3 2 4 2" xfId="12115"/>
    <cellStyle name="Heading 3 2 4 3" xfId="12116"/>
    <cellStyle name="Heading 3 2 4 4" xfId="12117"/>
    <cellStyle name="Heading 3 2 4 5" xfId="12118"/>
    <cellStyle name="Heading 3 2 4 6" xfId="12119"/>
    <cellStyle name="Heading 3 2 5" xfId="12120"/>
    <cellStyle name="Heading 3 2 6" xfId="12121"/>
    <cellStyle name="Heading 3 2 7" xfId="12122"/>
    <cellStyle name="Heading 3 2 8" xfId="12123"/>
    <cellStyle name="Heading 3 2 9" xfId="12124"/>
    <cellStyle name="Heading 3 3" xfId="12125"/>
    <cellStyle name="Heading 3 3 2" xfId="12126"/>
    <cellStyle name="Heading 3 3 3" xfId="12127"/>
    <cellStyle name="Heading 3 3 4" xfId="12128"/>
    <cellStyle name="Heading 3 3 5" xfId="12129"/>
    <cellStyle name="Heading 3 3 6" xfId="12130"/>
    <cellStyle name="Heading 3 3 7" xfId="12131"/>
    <cellStyle name="Heading 3 3 8" xfId="12132"/>
    <cellStyle name="Heading 3 3 9" xfId="12133"/>
    <cellStyle name="Heading 3 4" xfId="12134"/>
    <cellStyle name="Heading 3 4 2" xfId="12135"/>
    <cellStyle name="Heading 3 4 3" xfId="12136"/>
    <cellStyle name="Heading 3 4 4" xfId="12137"/>
    <cellStyle name="Heading 3 5" xfId="12138"/>
    <cellStyle name="Heading 3 5 2" xfId="12139"/>
    <cellStyle name="Heading 3 5 3" xfId="12140"/>
    <cellStyle name="Heading 3 5 4" xfId="12141"/>
    <cellStyle name="Heading 3 6 2" xfId="12142"/>
    <cellStyle name="Heading 3 6 3" xfId="12143"/>
    <cellStyle name="Heading 3 6 4" xfId="12144"/>
    <cellStyle name="Heading 3 7 2" xfId="12145"/>
    <cellStyle name="Heading 3 7 3" xfId="12146"/>
    <cellStyle name="Heading 3 7 4" xfId="12147"/>
    <cellStyle name="Heading 3 8 2" xfId="12148"/>
    <cellStyle name="Heading 3 8 3" xfId="12149"/>
    <cellStyle name="Heading 3 8 4" xfId="12150"/>
    <cellStyle name="Heading 3 9 2" xfId="12151"/>
    <cellStyle name="Heading 3 9 3" xfId="12152"/>
    <cellStyle name="Heading 3 9 4" xfId="12153"/>
    <cellStyle name="Heading 4 1" xfId="12154"/>
    <cellStyle name="Heading 4 10 2" xfId="12155"/>
    <cellStyle name="Heading 4 10 3" xfId="12156"/>
    <cellStyle name="Heading 4 10 4" xfId="12157"/>
    <cellStyle name="Heading 4 11 2" xfId="12158"/>
    <cellStyle name="Heading 4 11 3" xfId="12159"/>
    <cellStyle name="Heading 4 11 4" xfId="12160"/>
    <cellStyle name="Heading 4 12 2" xfId="12161"/>
    <cellStyle name="Heading 4 12 3" xfId="12162"/>
    <cellStyle name="Heading 4 12 4" xfId="12163"/>
    <cellStyle name="Heading 4 13 2" xfId="12164"/>
    <cellStyle name="Heading 4 13 3" xfId="12165"/>
    <cellStyle name="Heading 4 13 4" xfId="12166"/>
    <cellStyle name="Heading 4 14 2" xfId="12167"/>
    <cellStyle name="Heading 4 14 3" xfId="12168"/>
    <cellStyle name="Heading 4 14 4" xfId="12169"/>
    <cellStyle name="Heading 4 15 2" xfId="12170"/>
    <cellStyle name="Heading 4 15 3" xfId="12171"/>
    <cellStyle name="Heading 4 15 4" xfId="12172"/>
    <cellStyle name="Heading 4 16 2" xfId="12173"/>
    <cellStyle name="Heading 4 16 3" xfId="12174"/>
    <cellStyle name="Heading 4 16 4" xfId="12175"/>
    <cellStyle name="Heading 4 17 2" xfId="12176"/>
    <cellStyle name="Heading 4 17 3" xfId="12177"/>
    <cellStyle name="Heading 4 17 4" xfId="12178"/>
    <cellStyle name="Heading 4 2" xfId="12179"/>
    <cellStyle name="Heading 4 2 2" xfId="12180"/>
    <cellStyle name="Heading 4 2 3" xfId="12181"/>
    <cellStyle name="Heading 4 2 4" xfId="12182"/>
    <cellStyle name="Heading 4 3" xfId="12183"/>
    <cellStyle name="Heading 4 3 2" xfId="12184"/>
    <cellStyle name="Heading 4 3 3" xfId="12185"/>
    <cellStyle name="Heading 4 3 4" xfId="12186"/>
    <cellStyle name="Heading 4 4" xfId="12187"/>
    <cellStyle name="Heading 4 4 2" xfId="12188"/>
    <cellStyle name="Heading 4 4 3" xfId="12189"/>
    <cellStyle name="Heading 4 4 4" xfId="12190"/>
    <cellStyle name="Heading 4 5" xfId="12191"/>
    <cellStyle name="Heading 4 5 2" xfId="12192"/>
    <cellStyle name="Heading 4 5 3" xfId="12193"/>
    <cellStyle name="Heading 4 5 4" xfId="12194"/>
    <cellStyle name="Heading 4 6" xfId="12195"/>
    <cellStyle name="Heading 4 6 2" xfId="12196"/>
    <cellStyle name="Heading 4 6 3" xfId="12197"/>
    <cellStyle name="Heading 4 6 4" xfId="12198"/>
    <cellStyle name="Heading 4 7 2" xfId="12199"/>
    <cellStyle name="Heading 4 7 3" xfId="12200"/>
    <cellStyle name="Heading 4 7 3 2" xfId="12201"/>
    <cellStyle name="Heading 4 7 4" xfId="12202"/>
    <cellStyle name="Heading 4 8 2" xfId="12203"/>
    <cellStyle name="Heading 4 8 3" xfId="12204"/>
    <cellStyle name="Heading 4 8 3 2" xfId="12205"/>
    <cellStyle name="Heading 4 8 4" xfId="12206"/>
    <cellStyle name="Heading 4 9 2" xfId="12207"/>
    <cellStyle name="Heading 4 9 3" xfId="12208"/>
    <cellStyle name="Heading 4 9 3 2" xfId="12209"/>
    <cellStyle name="Heading 4 9 4" xfId="12210"/>
    <cellStyle name="Heading 4 9 4 2" xfId="12211"/>
    <cellStyle name="Heading1" xfId="12212"/>
    <cellStyle name="Heading1 1" xfId="12213"/>
    <cellStyle name="Heading1 2" xfId="12214"/>
    <cellStyle name="Heading1 3" xfId="12215"/>
    <cellStyle name="Heading1 4" xfId="12216"/>
    <cellStyle name="Heading1 5" xfId="12217"/>
    <cellStyle name="Heading1 6" xfId="12218"/>
    <cellStyle name="Heading1 7" xfId="12219"/>
    <cellStyle name="Heading1 8" xfId="12220"/>
    <cellStyle name="Heading1 9" xfId="12221"/>
    <cellStyle name="Heading1_AP Logistic 2010 Konsolidasi (091110)" xfId="12222"/>
    <cellStyle name="Heading2" xfId="12223"/>
    <cellStyle name="Heading2 2" xfId="12224"/>
    <cellStyle name="Heading2 3" xfId="12225"/>
    <cellStyle name="Heading2 4" xfId="12226"/>
    <cellStyle name="Heading2 5" xfId="12227"/>
    <cellStyle name="Heading2 6" xfId="12228"/>
    <cellStyle name="Heading2 7" xfId="12229"/>
    <cellStyle name="Heading2 8" xfId="12230"/>
    <cellStyle name="Heading2 9" xfId="12231"/>
    <cellStyle name="Heading3" xfId="12232"/>
    <cellStyle name="Hyperlink" xfId="12233" builtinId="8"/>
    <cellStyle name="Hyperlink 2" xfId="12234"/>
    <cellStyle name="Hyperlink 2 2" xfId="12235"/>
    <cellStyle name="Hyperlink 3" xfId="12236"/>
    <cellStyle name="i·0" xfId="12237"/>
    <cellStyle name="Input [yellow]" xfId="12238"/>
    <cellStyle name="Input [yellow] 10" xfId="12239"/>
    <cellStyle name="Input [yellow] 10 2" xfId="12240"/>
    <cellStyle name="Input [yellow] 10 2 2" xfId="12241"/>
    <cellStyle name="Input [yellow] 10 2 2 2" xfId="12242"/>
    <cellStyle name="Input [yellow] 10 2 2 3" xfId="12243"/>
    <cellStyle name="Input [yellow] 10 2 3" xfId="12244"/>
    <cellStyle name="Input [yellow] 10 2 4" xfId="12245"/>
    <cellStyle name="Input [yellow] 10 2 5" xfId="12246"/>
    <cellStyle name="Input [yellow] 10 2 6" xfId="12247"/>
    <cellStyle name="Input [yellow] 10 2 7" xfId="12248"/>
    <cellStyle name="Input [yellow] 10 3" xfId="12249"/>
    <cellStyle name="Input [yellow] 10 3 2" xfId="12250"/>
    <cellStyle name="Input [yellow] 10 3 2 2" xfId="12251"/>
    <cellStyle name="Input [yellow] 10 3 2 3" xfId="12252"/>
    <cellStyle name="Input [yellow] 10 3 3" xfId="12253"/>
    <cellStyle name="Input [yellow] 10 3 4" xfId="12254"/>
    <cellStyle name="Input [yellow] 10 3 5" xfId="12255"/>
    <cellStyle name="Input [yellow] 10 3 6" xfId="12256"/>
    <cellStyle name="Input [yellow] 10 3 7" xfId="12257"/>
    <cellStyle name="Input [yellow] 10 4" xfId="12258"/>
    <cellStyle name="Input [yellow] 10 4 2" xfId="12259"/>
    <cellStyle name="Input [yellow] 10 4 3" xfId="12260"/>
    <cellStyle name="Input [yellow] 10 5" xfId="12261"/>
    <cellStyle name="Input [yellow] 10 6" xfId="12262"/>
    <cellStyle name="Input [yellow] 10 7" xfId="12263"/>
    <cellStyle name="Input [yellow] 10 8" xfId="12264"/>
    <cellStyle name="Input [yellow] 10 9" xfId="12265"/>
    <cellStyle name="Input [yellow] 11" xfId="12266"/>
    <cellStyle name="Input [yellow] 11 2" xfId="12267"/>
    <cellStyle name="Input [yellow] 11 2 2" xfId="12268"/>
    <cellStyle name="Input [yellow] 11 2 3" xfId="12269"/>
    <cellStyle name="Input [yellow] 11 3" xfId="12270"/>
    <cellStyle name="Input [yellow] 11 4" xfId="12271"/>
    <cellStyle name="Input [yellow] 11 5" xfId="12272"/>
    <cellStyle name="Input [yellow] 11 6" xfId="12273"/>
    <cellStyle name="Input [yellow] 11 7" xfId="12274"/>
    <cellStyle name="Input [yellow] 12" xfId="12275"/>
    <cellStyle name="Input [yellow] 12 2" xfId="12276"/>
    <cellStyle name="Input [yellow] 12 2 2" xfId="12277"/>
    <cellStyle name="Input [yellow] 12 2 3" xfId="12278"/>
    <cellStyle name="Input [yellow] 12 3" xfId="12279"/>
    <cellStyle name="Input [yellow] 12 4" xfId="12280"/>
    <cellStyle name="Input [yellow] 12 5" xfId="12281"/>
    <cellStyle name="Input [yellow] 12 6" xfId="12282"/>
    <cellStyle name="Input [yellow] 12 7" xfId="12283"/>
    <cellStyle name="Input [yellow] 13" xfId="12284"/>
    <cellStyle name="Input [yellow] 13 2" xfId="12285"/>
    <cellStyle name="Input [yellow] 13 3" xfId="12286"/>
    <cellStyle name="Input [yellow] 14" xfId="12287"/>
    <cellStyle name="Input [yellow] 15" xfId="12288"/>
    <cellStyle name="Input [yellow] 16" xfId="12289"/>
    <cellStyle name="Input [yellow] 17" xfId="12290"/>
    <cellStyle name="Input [yellow] 18" xfId="12291"/>
    <cellStyle name="Input [yellow] 2" xfId="12292"/>
    <cellStyle name="Input [yellow] 2 2" xfId="12293"/>
    <cellStyle name="Input [yellow] 2 2 2" xfId="12294"/>
    <cellStyle name="Input [yellow] 2 2 2 2" xfId="12295"/>
    <cellStyle name="Input [yellow] 2 2 2 3" xfId="12296"/>
    <cellStyle name="Input [yellow] 2 2 3" xfId="12297"/>
    <cellStyle name="Input [yellow] 2 2 4" xfId="12298"/>
    <cellStyle name="Input [yellow] 2 2 5" xfId="12299"/>
    <cellStyle name="Input [yellow] 2 2 6" xfId="12300"/>
    <cellStyle name="Input [yellow] 2 2 7" xfId="12301"/>
    <cellStyle name="Input [yellow] 2 3" xfId="12302"/>
    <cellStyle name="Input [yellow] 2 3 2" xfId="12303"/>
    <cellStyle name="Input [yellow] 2 3 2 2" xfId="12304"/>
    <cellStyle name="Input [yellow] 2 3 2 3" xfId="12305"/>
    <cellStyle name="Input [yellow] 2 3 3" xfId="12306"/>
    <cellStyle name="Input [yellow] 2 3 4" xfId="12307"/>
    <cellStyle name="Input [yellow] 2 3 5" xfId="12308"/>
    <cellStyle name="Input [yellow] 2 3 6" xfId="12309"/>
    <cellStyle name="Input [yellow] 2 3 7" xfId="12310"/>
    <cellStyle name="Input [yellow] 2 4" xfId="12311"/>
    <cellStyle name="Input [yellow] 2 4 2" xfId="12312"/>
    <cellStyle name="Input [yellow] 2 4 3" xfId="12313"/>
    <cellStyle name="Input [yellow] 2 5" xfId="12314"/>
    <cellStyle name="Input [yellow] 2 6" xfId="12315"/>
    <cellStyle name="Input [yellow] 2 7" xfId="12316"/>
    <cellStyle name="Input [yellow] 2 8" xfId="12317"/>
    <cellStyle name="Input [yellow] 2 9" xfId="12318"/>
    <cellStyle name="Input [yellow] 3" xfId="12319"/>
    <cellStyle name="Input [yellow] 3 2" xfId="12320"/>
    <cellStyle name="Input [yellow] 3 2 2" xfId="12321"/>
    <cellStyle name="Input [yellow] 3 2 2 2" xfId="12322"/>
    <cellStyle name="Input [yellow] 3 2 2 3" xfId="12323"/>
    <cellStyle name="Input [yellow] 3 2 3" xfId="12324"/>
    <cellStyle name="Input [yellow] 3 2 4" xfId="12325"/>
    <cellStyle name="Input [yellow] 3 2 5" xfId="12326"/>
    <cellStyle name="Input [yellow] 3 2 6" xfId="12327"/>
    <cellStyle name="Input [yellow] 3 2 7" xfId="12328"/>
    <cellStyle name="Input [yellow] 3 3" xfId="12329"/>
    <cellStyle name="Input [yellow] 3 3 2" xfId="12330"/>
    <cellStyle name="Input [yellow] 3 3 2 2" xfId="12331"/>
    <cellStyle name="Input [yellow] 3 3 2 3" xfId="12332"/>
    <cellStyle name="Input [yellow] 3 3 3" xfId="12333"/>
    <cellStyle name="Input [yellow] 3 3 4" xfId="12334"/>
    <cellStyle name="Input [yellow] 3 3 5" xfId="12335"/>
    <cellStyle name="Input [yellow] 3 3 6" xfId="12336"/>
    <cellStyle name="Input [yellow] 3 3 7" xfId="12337"/>
    <cellStyle name="Input [yellow] 3 4" xfId="12338"/>
    <cellStyle name="Input [yellow] 3 4 2" xfId="12339"/>
    <cellStyle name="Input [yellow] 3 4 3" xfId="12340"/>
    <cellStyle name="Input [yellow] 3 5" xfId="12341"/>
    <cellStyle name="Input [yellow] 3 6" xfId="12342"/>
    <cellStyle name="Input [yellow] 3 7" xfId="12343"/>
    <cellStyle name="Input [yellow] 3 8" xfId="12344"/>
    <cellStyle name="Input [yellow] 3 9" xfId="12345"/>
    <cellStyle name="Input [yellow] 4" xfId="12346"/>
    <cellStyle name="Input [yellow] 4 2" xfId="12347"/>
    <cellStyle name="Input [yellow] 4 2 2" xfId="12348"/>
    <cellStyle name="Input [yellow] 4 2 2 2" xfId="12349"/>
    <cellStyle name="Input [yellow] 4 2 2 3" xfId="12350"/>
    <cellStyle name="Input [yellow] 4 2 3" xfId="12351"/>
    <cellStyle name="Input [yellow] 4 2 4" xfId="12352"/>
    <cellStyle name="Input [yellow] 4 2 5" xfId="12353"/>
    <cellStyle name="Input [yellow] 4 2 6" xfId="12354"/>
    <cellStyle name="Input [yellow] 4 2 7" xfId="12355"/>
    <cellStyle name="Input [yellow] 4 3" xfId="12356"/>
    <cellStyle name="Input [yellow] 4 3 2" xfId="12357"/>
    <cellStyle name="Input [yellow] 4 3 2 2" xfId="12358"/>
    <cellStyle name="Input [yellow] 4 3 2 3" xfId="12359"/>
    <cellStyle name="Input [yellow] 4 3 3" xfId="12360"/>
    <cellStyle name="Input [yellow] 4 3 4" xfId="12361"/>
    <cellStyle name="Input [yellow] 4 3 5" xfId="12362"/>
    <cellStyle name="Input [yellow] 4 3 6" xfId="12363"/>
    <cellStyle name="Input [yellow] 4 3 7" xfId="12364"/>
    <cellStyle name="Input [yellow] 4 4" xfId="12365"/>
    <cellStyle name="Input [yellow] 4 4 2" xfId="12366"/>
    <cellStyle name="Input [yellow] 4 4 3" xfId="12367"/>
    <cellStyle name="Input [yellow] 4 5" xfId="12368"/>
    <cellStyle name="Input [yellow] 4 6" xfId="12369"/>
    <cellStyle name="Input [yellow] 4 7" xfId="12370"/>
    <cellStyle name="Input [yellow] 4 8" xfId="12371"/>
    <cellStyle name="Input [yellow] 4 9" xfId="12372"/>
    <cellStyle name="Input [yellow] 5" xfId="12373"/>
    <cellStyle name="Input [yellow] 5 2" xfId="12374"/>
    <cellStyle name="Input [yellow] 5 2 2" xfId="12375"/>
    <cellStyle name="Input [yellow] 5 2 2 2" xfId="12376"/>
    <cellStyle name="Input [yellow] 5 2 2 3" xfId="12377"/>
    <cellStyle name="Input [yellow] 5 2 3" xfId="12378"/>
    <cellStyle name="Input [yellow] 5 2 4" xfId="12379"/>
    <cellStyle name="Input [yellow] 5 2 5" xfId="12380"/>
    <cellStyle name="Input [yellow] 5 2 6" xfId="12381"/>
    <cellStyle name="Input [yellow] 5 2 7" xfId="12382"/>
    <cellStyle name="Input [yellow] 5 3" xfId="12383"/>
    <cellStyle name="Input [yellow] 5 3 2" xfId="12384"/>
    <cellStyle name="Input [yellow] 5 3 2 2" xfId="12385"/>
    <cellStyle name="Input [yellow] 5 3 2 3" xfId="12386"/>
    <cellStyle name="Input [yellow] 5 3 3" xfId="12387"/>
    <cellStyle name="Input [yellow] 5 3 4" xfId="12388"/>
    <cellStyle name="Input [yellow] 5 3 5" xfId="12389"/>
    <cellStyle name="Input [yellow] 5 3 6" xfId="12390"/>
    <cellStyle name="Input [yellow] 5 3 7" xfId="12391"/>
    <cellStyle name="Input [yellow] 5 4" xfId="12392"/>
    <cellStyle name="Input [yellow] 5 4 2" xfId="12393"/>
    <cellStyle name="Input [yellow] 5 4 3" xfId="12394"/>
    <cellStyle name="Input [yellow] 5 5" xfId="12395"/>
    <cellStyle name="Input [yellow] 5 6" xfId="12396"/>
    <cellStyle name="Input [yellow] 5 7" xfId="12397"/>
    <cellStyle name="Input [yellow] 5 8" xfId="12398"/>
    <cellStyle name="Input [yellow] 5 9" xfId="12399"/>
    <cellStyle name="Input [yellow] 6" xfId="12400"/>
    <cellStyle name="Input [yellow] 6 2" xfId="12401"/>
    <cellStyle name="Input [yellow] 6 2 2" xfId="12402"/>
    <cellStyle name="Input [yellow] 6 2 2 2" xfId="12403"/>
    <cellStyle name="Input [yellow] 6 2 2 3" xfId="12404"/>
    <cellStyle name="Input [yellow] 6 2 3" xfId="12405"/>
    <cellStyle name="Input [yellow] 6 2 4" xfId="12406"/>
    <cellStyle name="Input [yellow] 6 2 5" xfId="12407"/>
    <cellStyle name="Input [yellow] 6 2 6" xfId="12408"/>
    <cellStyle name="Input [yellow] 6 2 7" xfId="12409"/>
    <cellStyle name="Input [yellow] 6 3" xfId="12410"/>
    <cellStyle name="Input [yellow] 6 3 2" xfId="12411"/>
    <cellStyle name="Input [yellow] 6 3 2 2" xfId="12412"/>
    <cellStyle name="Input [yellow] 6 3 2 3" xfId="12413"/>
    <cellStyle name="Input [yellow] 6 3 3" xfId="12414"/>
    <cellStyle name="Input [yellow] 6 3 4" xfId="12415"/>
    <cellStyle name="Input [yellow] 6 3 5" xfId="12416"/>
    <cellStyle name="Input [yellow] 6 3 6" xfId="12417"/>
    <cellStyle name="Input [yellow] 6 3 7" xfId="12418"/>
    <cellStyle name="Input [yellow] 6 4" xfId="12419"/>
    <cellStyle name="Input [yellow] 6 4 2" xfId="12420"/>
    <cellStyle name="Input [yellow] 6 4 3" xfId="12421"/>
    <cellStyle name="Input [yellow] 6 5" xfId="12422"/>
    <cellStyle name="Input [yellow] 6 6" xfId="12423"/>
    <cellStyle name="Input [yellow] 6 7" xfId="12424"/>
    <cellStyle name="Input [yellow] 6 8" xfId="12425"/>
    <cellStyle name="Input [yellow] 6 9" xfId="12426"/>
    <cellStyle name="Input [yellow] 7" xfId="12427"/>
    <cellStyle name="Input [yellow] 7 2" xfId="12428"/>
    <cellStyle name="Input [yellow] 7 2 2" xfId="12429"/>
    <cellStyle name="Input [yellow] 7 2 2 2" xfId="12430"/>
    <cellStyle name="Input [yellow] 7 2 2 3" xfId="12431"/>
    <cellStyle name="Input [yellow] 7 2 3" xfId="12432"/>
    <cellStyle name="Input [yellow] 7 2 4" xfId="12433"/>
    <cellStyle name="Input [yellow] 7 2 5" xfId="12434"/>
    <cellStyle name="Input [yellow] 7 2 6" xfId="12435"/>
    <cellStyle name="Input [yellow] 7 2 7" xfId="12436"/>
    <cellStyle name="Input [yellow] 7 3" xfId="12437"/>
    <cellStyle name="Input [yellow] 7 3 2" xfId="12438"/>
    <cellStyle name="Input [yellow] 7 3 2 2" xfId="12439"/>
    <cellStyle name="Input [yellow] 7 3 2 3" xfId="12440"/>
    <cellStyle name="Input [yellow] 7 3 3" xfId="12441"/>
    <cellStyle name="Input [yellow] 7 3 4" xfId="12442"/>
    <cellStyle name="Input [yellow] 7 3 5" xfId="12443"/>
    <cellStyle name="Input [yellow] 7 3 6" xfId="12444"/>
    <cellStyle name="Input [yellow] 7 3 7" xfId="12445"/>
    <cellStyle name="Input [yellow] 7 4" xfId="12446"/>
    <cellStyle name="Input [yellow] 7 4 2" xfId="12447"/>
    <cellStyle name="Input [yellow] 7 4 3" xfId="12448"/>
    <cellStyle name="Input [yellow] 7 5" xfId="12449"/>
    <cellStyle name="Input [yellow] 7 6" xfId="12450"/>
    <cellStyle name="Input [yellow] 7 7" xfId="12451"/>
    <cellStyle name="Input [yellow] 7 8" xfId="12452"/>
    <cellStyle name="Input [yellow] 7 9" xfId="12453"/>
    <cellStyle name="Input [yellow] 8" xfId="12454"/>
    <cellStyle name="Input [yellow] 8 2" xfId="12455"/>
    <cellStyle name="Input [yellow] 8 2 2" xfId="12456"/>
    <cellStyle name="Input [yellow] 8 2 2 2" xfId="12457"/>
    <cellStyle name="Input [yellow] 8 2 2 3" xfId="12458"/>
    <cellStyle name="Input [yellow] 8 2 3" xfId="12459"/>
    <cellStyle name="Input [yellow] 8 2 4" xfId="12460"/>
    <cellStyle name="Input [yellow] 8 2 5" xfId="12461"/>
    <cellStyle name="Input [yellow] 8 2 6" xfId="12462"/>
    <cellStyle name="Input [yellow] 8 2 7" xfId="12463"/>
    <cellStyle name="Input [yellow] 8 3" xfId="12464"/>
    <cellStyle name="Input [yellow] 8 3 2" xfId="12465"/>
    <cellStyle name="Input [yellow] 8 3 2 2" xfId="12466"/>
    <cellStyle name="Input [yellow] 8 3 2 3" xfId="12467"/>
    <cellStyle name="Input [yellow] 8 3 3" xfId="12468"/>
    <cellStyle name="Input [yellow] 8 3 4" xfId="12469"/>
    <cellStyle name="Input [yellow] 8 3 5" xfId="12470"/>
    <cellStyle name="Input [yellow] 8 3 6" xfId="12471"/>
    <cellStyle name="Input [yellow] 8 3 7" xfId="12472"/>
    <cellStyle name="Input [yellow] 8 4" xfId="12473"/>
    <cellStyle name="Input [yellow] 8 4 2" xfId="12474"/>
    <cellStyle name="Input [yellow] 8 4 3" xfId="12475"/>
    <cellStyle name="Input [yellow] 8 5" xfId="12476"/>
    <cellStyle name="Input [yellow] 8 6" xfId="12477"/>
    <cellStyle name="Input [yellow] 8 7" xfId="12478"/>
    <cellStyle name="Input [yellow] 8 8" xfId="12479"/>
    <cellStyle name="Input [yellow] 8 9" xfId="12480"/>
    <cellStyle name="Input [yellow] 9" xfId="12481"/>
    <cellStyle name="Input [yellow] 9 2" xfId="12482"/>
    <cellStyle name="Input [yellow] 9 2 2" xfId="12483"/>
    <cellStyle name="Input [yellow] 9 2 2 2" xfId="12484"/>
    <cellStyle name="Input [yellow] 9 2 2 3" xfId="12485"/>
    <cellStyle name="Input [yellow] 9 2 3" xfId="12486"/>
    <cellStyle name="Input [yellow] 9 2 4" xfId="12487"/>
    <cellStyle name="Input [yellow] 9 2 5" xfId="12488"/>
    <cellStyle name="Input [yellow] 9 2 6" xfId="12489"/>
    <cellStyle name="Input [yellow] 9 2 7" xfId="12490"/>
    <cellStyle name="Input [yellow] 9 3" xfId="12491"/>
    <cellStyle name="Input [yellow] 9 3 2" xfId="12492"/>
    <cellStyle name="Input [yellow] 9 3 2 2" xfId="12493"/>
    <cellStyle name="Input [yellow] 9 3 2 3" xfId="12494"/>
    <cellStyle name="Input [yellow] 9 3 3" xfId="12495"/>
    <cellStyle name="Input [yellow] 9 3 4" xfId="12496"/>
    <cellStyle name="Input [yellow] 9 3 5" xfId="12497"/>
    <cellStyle name="Input [yellow] 9 3 6" xfId="12498"/>
    <cellStyle name="Input [yellow] 9 3 7" xfId="12499"/>
    <cellStyle name="Input [yellow] 9 4" xfId="12500"/>
    <cellStyle name="Input [yellow] 9 4 2" xfId="12501"/>
    <cellStyle name="Input [yellow] 9 4 3" xfId="12502"/>
    <cellStyle name="Input [yellow] 9 5" xfId="12503"/>
    <cellStyle name="Input [yellow] 9 6" xfId="12504"/>
    <cellStyle name="Input [yellow] 9 7" xfId="12505"/>
    <cellStyle name="Input [yellow] 9 8" xfId="12506"/>
    <cellStyle name="Input [yellow] 9 9" xfId="12507"/>
    <cellStyle name="Input 1" xfId="12508"/>
    <cellStyle name="Input 1 10" xfId="12509"/>
    <cellStyle name="Input 1 11" xfId="12510"/>
    <cellStyle name="Input 1 12" xfId="12511"/>
    <cellStyle name="Input 1 13" xfId="12512"/>
    <cellStyle name="Input 1 14" xfId="12513"/>
    <cellStyle name="Input 1 15" xfId="12514"/>
    <cellStyle name="Input 1 16" xfId="12515"/>
    <cellStyle name="Input 1 2" xfId="12516"/>
    <cellStyle name="Input 1 2 2" xfId="12517"/>
    <cellStyle name="Input 1 2 3" xfId="12518"/>
    <cellStyle name="Input 1 2 4" xfId="12519"/>
    <cellStyle name="Input 1 3" xfId="12520"/>
    <cellStyle name="Input 1 4" xfId="12521"/>
    <cellStyle name="Input 1 5" xfId="12522"/>
    <cellStyle name="Input 1 6" xfId="12523"/>
    <cellStyle name="Input 1 7" xfId="12524"/>
    <cellStyle name="Input 1 8" xfId="12525"/>
    <cellStyle name="Input 1 9" xfId="12526"/>
    <cellStyle name="Input 10" xfId="12527"/>
    <cellStyle name="Input 10 10" xfId="12528"/>
    <cellStyle name="Input 10 11" xfId="12529"/>
    <cellStyle name="Input 10 12" xfId="12530"/>
    <cellStyle name="Input 10 13" xfId="12531"/>
    <cellStyle name="Input 10 14" xfId="12532"/>
    <cellStyle name="Input 10 15" xfId="12533"/>
    <cellStyle name="Input 10 16" xfId="12534"/>
    <cellStyle name="Input 10 17" xfId="12535"/>
    <cellStyle name="Input 10 18" xfId="12536"/>
    <cellStyle name="Input 10 19" xfId="12537"/>
    <cellStyle name="Input 10 2" xfId="12538"/>
    <cellStyle name="Input 10 2 10" xfId="12539"/>
    <cellStyle name="Input 10 2 11" xfId="12540"/>
    <cellStyle name="Input 10 2 12" xfId="12541"/>
    <cellStyle name="Input 10 2 13" xfId="12542"/>
    <cellStyle name="Input 10 2 14" xfId="12543"/>
    <cellStyle name="Input 10 2 15" xfId="12544"/>
    <cellStyle name="Input 10 2 16" xfId="12545"/>
    <cellStyle name="Input 10 2 17" xfId="12546"/>
    <cellStyle name="Input 10 2 18" xfId="12547"/>
    <cellStyle name="Input 10 2 2" xfId="12548"/>
    <cellStyle name="Input 10 2 2 10" xfId="12549"/>
    <cellStyle name="Input 10 2 2 11" xfId="12550"/>
    <cellStyle name="Input 10 2 2 12" xfId="12551"/>
    <cellStyle name="Input 10 2 2 13" xfId="12552"/>
    <cellStyle name="Input 10 2 2 14" xfId="12553"/>
    <cellStyle name="Input 10 2 2 15" xfId="12554"/>
    <cellStyle name="Input 10 2 2 16" xfId="12555"/>
    <cellStyle name="Input 10 2 2 2" xfId="12556"/>
    <cellStyle name="Input 10 2 2 2 2" xfId="12557"/>
    <cellStyle name="Input 10 2 2 2 3" xfId="12558"/>
    <cellStyle name="Input 10 2 2 2 4" xfId="12559"/>
    <cellStyle name="Input 10 2 2 3" xfId="12560"/>
    <cellStyle name="Input 10 2 2 4" xfId="12561"/>
    <cellStyle name="Input 10 2 2 5" xfId="12562"/>
    <cellStyle name="Input 10 2 2 6" xfId="12563"/>
    <cellStyle name="Input 10 2 2 7" xfId="12564"/>
    <cellStyle name="Input 10 2 2 8" xfId="12565"/>
    <cellStyle name="Input 10 2 2 9" xfId="12566"/>
    <cellStyle name="Input 10 2 3" xfId="12567"/>
    <cellStyle name="Input 10 2 3 10" xfId="12568"/>
    <cellStyle name="Input 10 2 3 11" xfId="12569"/>
    <cellStyle name="Input 10 2 3 12" xfId="12570"/>
    <cellStyle name="Input 10 2 3 13" xfId="12571"/>
    <cellStyle name="Input 10 2 3 14" xfId="12572"/>
    <cellStyle name="Input 10 2 3 15" xfId="12573"/>
    <cellStyle name="Input 10 2 3 16" xfId="12574"/>
    <cellStyle name="Input 10 2 3 2" xfId="12575"/>
    <cellStyle name="Input 10 2 3 2 2" xfId="12576"/>
    <cellStyle name="Input 10 2 3 2 3" xfId="12577"/>
    <cellStyle name="Input 10 2 3 2 4" xfId="12578"/>
    <cellStyle name="Input 10 2 3 3" xfId="12579"/>
    <cellStyle name="Input 10 2 3 4" xfId="12580"/>
    <cellStyle name="Input 10 2 3 5" xfId="12581"/>
    <cellStyle name="Input 10 2 3 6" xfId="12582"/>
    <cellStyle name="Input 10 2 3 7" xfId="12583"/>
    <cellStyle name="Input 10 2 3 8" xfId="12584"/>
    <cellStyle name="Input 10 2 3 9" xfId="12585"/>
    <cellStyle name="Input 10 2 4" xfId="12586"/>
    <cellStyle name="Input 10 2 4 2" xfId="12587"/>
    <cellStyle name="Input 10 2 4 3" xfId="12588"/>
    <cellStyle name="Input 10 2 4 4" xfId="12589"/>
    <cellStyle name="Input 10 2 5" xfId="12590"/>
    <cellStyle name="Input 10 2 6" xfId="12591"/>
    <cellStyle name="Input 10 2 7" xfId="12592"/>
    <cellStyle name="Input 10 2 8" xfId="12593"/>
    <cellStyle name="Input 10 2 9" xfId="12594"/>
    <cellStyle name="Input 10 3" xfId="12595"/>
    <cellStyle name="Input 10 3 10" xfId="12596"/>
    <cellStyle name="Input 10 3 11" xfId="12597"/>
    <cellStyle name="Input 10 3 12" xfId="12598"/>
    <cellStyle name="Input 10 3 13" xfId="12599"/>
    <cellStyle name="Input 10 3 14" xfId="12600"/>
    <cellStyle name="Input 10 3 15" xfId="12601"/>
    <cellStyle name="Input 10 3 16" xfId="12602"/>
    <cellStyle name="Input 10 3 17" xfId="12603"/>
    <cellStyle name="Input 10 3 18" xfId="12604"/>
    <cellStyle name="Input 10 3 2" xfId="12605"/>
    <cellStyle name="Input 10 3 2 10" xfId="12606"/>
    <cellStyle name="Input 10 3 2 11" xfId="12607"/>
    <cellStyle name="Input 10 3 2 12" xfId="12608"/>
    <cellStyle name="Input 10 3 2 13" xfId="12609"/>
    <cellStyle name="Input 10 3 2 14" xfId="12610"/>
    <cellStyle name="Input 10 3 2 15" xfId="12611"/>
    <cellStyle name="Input 10 3 2 16" xfId="12612"/>
    <cellStyle name="Input 10 3 2 2" xfId="12613"/>
    <cellStyle name="Input 10 3 2 2 2" xfId="12614"/>
    <cellStyle name="Input 10 3 2 2 3" xfId="12615"/>
    <cellStyle name="Input 10 3 2 2 4" xfId="12616"/>
    <cellStyle name="Input 10 3 2 3" xfId="12617"/>
    <cellStyle name="Input 10 3 2 4" xfId="12618"/>
    <cellStyle name="Input 10 3 2 5" xfId="12619"/>
    <cellStyle name="Input 10 3 2 6" xfId="12620"/>
    <cellStyle name="Input 10 3 2 7" xfId="12621"/>
    <cellStyle name="Input 10 3 2 8" xfId="12622"/>
    <cellStyle name="Input 10 3 2 9" xfId="12623"/>
    <cellStyle name="Input 10 3 3" xfId="12624"/>
    <cellStyle name="Input 10 3 3 10" xfId="12625"/>
    <cellStyle name="Input 10 3 3 11" xfId="12626"/>
    <cellStyle name="Input 10 3 3 12" xfId="12627"/>
    <cellStyle name="Input 10 3 3 13" xfId="12628"/>
    <cellStyle name="Input 10 3 3 14" xfId="12629"/>
    <cellStyle name="Input 10 3 3 15" xfId="12630"/>
    <cellStyle name="Input 10 3 3 16" xfId="12631"/>
    <cellStyle name="Input 10 3 3 2" xfId="12632"/>
    <cellStyle name="Input 10 3 3 2 2" xfId="12633"/>
    <cellStyle name="Input 10 3 3 2 3" xfId="12634"/>
    <cellStyle name="Input 10 3 3 2 4" xfId="12635"/>
    <cellStyle name="Input 10 3 3 3" xfId="12636"/>
    <cellStyle name="Input 10 3 3 4" xfId="12637"/>
    <cellStyle name="Input 10 3 3 5" xfId="12638"/>
    <cellStyle name="Input 10 3 3 6" xfId="12639"/>
    <cellStyle name="Input 10 3 3 7" xfId="12640"/>
    <cellStyle name="Input 10 3 3 8" xfId="12641"/>
    <cellStyle name="Input 10 3 3 9" xfId="12642"/>
    <cellStyle name="Input 10 3 4" xfId="12643"/>
    <cellStyle name="Input 10 3 4 2" xfId="12644"/>
    <cellStyle name="Input 10 3 4 3" xfId="12645"/>
    <cellStyle name="Input 10 3 4 4" xfId="12646"/>
    <cellStyle name="Input 10 3 5" xfId="12647"/>
    <cellStyle name="Input 10 3 6" xfId="12648"/>
    <cellStyle name="Input 10 3 7" xfId="12649"/>
    <cellStyle name="Input 10 3 8" xfId="12650"/>
    <cellStyle name="Input 10 3 9" xfId="12651"/>
    <cellStyle name="Input 10 4" xfId="12652"/>
    <cellStyle name="Input 10 4 10" xfId="12653"/>
    <cellStyle name="Input 10 4 11" xfId="12654"/>
    <cellStyle name="Input 10 4 12" xfId="12655"/>
    <cellStyle name="Input 10 4 13" xfId="12656"/>
    <cellStyle name="Input 10 4 14" xfId="12657"/>
    <cellStyle name="Input 10 4 15" xfId="12658"/>
    <cellStyle name="Input 10 4 16" xfId="12659"/>
    <cellStyle name="Input 10 4 17" xfId="12660"/>
    <cellStyle name="Input 10 4 18" xfId="12661"/>
    <cellStyle name="Input 10 4 2" xfId="12662"/>
    <cellStyle name="Input 10 4 2 10" xfId="12663"/>
    <cellStyle name="Input 10 4 2 11" xfId="12664"/>
    <cellStyle name="Input 10 4 2 12" xfId="12665"/>
    <cellStyle name="Input 10 4 2 13" xfId="12666"/>
    <cellStyle name="Input 10 4 2 14" xfId="12667"/>
    <cellStyle name="Input 10 4 2 15" xfId="12668"/>
    <cellStyle name="Input 10 4 2 16" xfId="12669"/>
    <cellStyle name="Input 10 4 2 2" xfId="12670"/>
    <cellStyle name="Input 10 4 2 2 2" xfId="12671"/>
    <cellStyle name="Input 10 4 2 2 3" xfId="12672"/>
    <cellStyle name="Input 10 4 2 2 4" xfId="12673"/>
    <cellStyle name="Input 10 4 2 3" xfId="12674"/>
    <cellStyle name="Input 10 4 2 4" xfId="12675"/>
    <cellStyle name="Input 10 4 2 5" xfId="12676"/>
    <cellStyle name="Input 10 4 2 6" xfId="12677"/>
    <cellStyle name="Input 10 4 2 7" xfId="12678"/>
    <cellStyle name="Input 10 4 2 8" xfId="12679"/>
    <cellStyle name="Input 10 4 2 9" xfId="12680"/>
    <cellStyle name="Input 10 4 3" xfId="12681"/>
    <cellStyle name="Input 10 4 3 10" xfId="12682"/>
    <cellStyle name="Input 10 4 3 11" xfId="12683"/>
    <cellStyle name="Input 10 4 3 12" xfId="12684"/>
    <cellStyle name="Input 10 4 3 13" xfId="12685"/>
    <cellStyle name="Input 10 4 3 14" xfId="12686"/>
    <cellStyle name="Input 10 4 3 15" xfId="12687"/>
    <cellStyle name="Input 10 4 3 16" xfId="12688"/>
    <cellStyle name="Input 10 4 3 2" xfId="12689"/>
    <cellStyle name="Input 10 4 3 2 2" xfId="12690"/>
    <cellStyle name="Input 10 4 3 2 3" xfId="12691"/>
    <cellStyle name="Input 10 4 3 2 4" xfId="12692"/>
    <cellStyle name="Input 10 4 3 3" xfId="12693"/>
    <cellStyle name="Input 10 4 3 4" xfId="12694"/>
    <cellStyle name="Input 10 4 3 5" xfId="12695"/>
    <cellStyle name="Input 10 4 3 6" xfId="12696"/>
    <cellStyle name="Input 10 4 3 7" xfId="12697"/>
    <cellStyle name="Input 10 4 3 8" xfId="12698"/>
    <cellStyle name="Input 10 4 3 9" xfId="12699"/>
    <cellStyle name="Input 10 4 4" xfId="12700"/>
    <cellStyle name="Input 10 4 4 2" xfId="12701"/>
    <cellStyle name="Input 10 4 4 3" xfId="12702"/>
    <cellStyle name="Input 10 4 4 4" xfId="12703"/>
    <cellStyle name="Input 10 4 5" xfId="12704"/>
    <cellStyle name="Input 10 4 6" xfId="12705"/>
    <cellStyle name="Input 10 4 7" xfId="12706"/>
    <cellStyle name="Input 10 4 8" xfId="12707"/>
    <cellStyle name="Input 10 4 9" xfId="12708"/>
    <cellStyle name="Input 10 5" xfId="12709"/>
    <cellStyle name="Input 10 5 2" xfId="12710"/>
    <cellStyle name="Input 10 5 3" xfId="12711"/>
    <cellStyle name="Input 10 5 4" xfId="12712"/>
    <cellStyle name="Input 10 6" xfId="12713"/>
    <cellStyle name="Input 10 7" xfId="12714"/>
    <cellStyle name="Input 10 8" xfId="12715"/>
    <cellStyle name="Input 10 9" xfId="12716"/>
    <cellStyle name="Input 11" xfId="12717"/>
    <cellStyle name="Input 11 10" xfId="12718"/>
    <cellStyle name="Input 11 11" xfId="12719"/>
    <cellStyle name="Input 11 12" xfId="12720"/>
    <cellStyle name="Input 11 13" xfId="12721"/>
    <cellStyle name="Input 11 14" xfId="12722"/>
    <cellStyle name="Input 11 15" xfId="12723"/>
    <cellStyle name="Input 11 16" xfId="12724"/>
    <cellStyle name="Input 11 17" xfId="12725"/>
    <cellStyle name="Input 11 18" xfId="12726"/>
    <cellStyle name="Input 11 19" xfId="12727"/>
    <cellStyle name="Input 11 2" xfId="12728"/>
    <cellStyle name="Input 11 2 10" xfId="12729"/>
    <cellStyle name="Input 11 2 11" xfId="12730"/>
    <cellStyle name="Input 11 2 12" xfId="12731"/>
    <cellStyle name="Input 11 2 13" xfId="12732"/>
    <cellStyle name="Input 11 2 14" xfId="12733"/>
    <cellStyle name="Input 11 2 15" xfId="12734"/>
    <cellStyle name="Input 11 2 16" xfId="12735"/>
    <cellStyle name="Input 11 2 17" xfId="12736"/>
    <cellStyle name="Input 11 2 18" xfId="12737"/>
    <cellStyle name="Input 11 2 2" xfId="12738"/>
    <cellStyle name="Input 11 2 2 10" xfId="12739"/>
    <cellStyle name="Input 11 2 2 11" xfId="12740"/>
    <cellStyle name="Input 11 2 2 12" xfId="12741"/>
    <cellStyle name="Input 11 2 2 13" xfId="12742"/>
    <cellStyle name="Input 11 2 2 14" xfId="12743"/>
    <cellStyle name="Input 11 2 2 15" xfId="12744"/>
    <cellStyle name="Input 11 2 2 16" xfId="12745"/>
    <cellStyle name="Input 11 2 2 2" xfId="12746"/>
    <cellStyle name="Input 11 2 2 2 2" xfId="12747"/>
    <cellStyle name="Input 11 2 2 2 3" xfId="12748"/>
    <cellStyle name="Input 11 2 2 2 4" xfId="12749"/>
    <cellStyle name="Input 11 2 2 3" xfId="12750"/>
    <cellStyle name="Input 11 2 2 4" xfId="12751"/>
    <cellStyle name="Input 11 2 2 5" xfId="12752"/>
    <cellStyle name="Input 11 2 2 6" xfId="12753"/>
    <cellStyle name="Input 11 2 2 7" xfId="12754"/>
    <cellStyle name="Input 11 2 2 8" xfId="12755"/>
    <cellStyle name="Input 11 2 2 9" xfId="12756"/>
    <cellStyle name="Input 11 2 3" xfId="12757"/>
    <cellStyle name="Input 11 2 3 10" xfId="12758"/>
    <cellStyle name="Input 11 2 3 11" xfId="12759"/>
    <cellStyle name="Input 11 2 3 12" xfId="12760"/>
    <cellStyle name="Input 11 2 3 13" xfId="12761"/>
    <cellStyle name="Input 11 2 3 14" xfId="12762"/>
    <cellStyle name="Input 11 2 3 15" xfId="12763"/>
    <cellStyle name="Input 11 2 3 16" xfId="12764"/>
    <cellStyle name="Input 11 2 3 2" xfId="12765"/>
    <cellStyle name="Input 11 2 3 2 2" xfId="12766"/>
    <cellStyle name="Input 11 2 3 2 3" xfId="12767"/>
    <cellStyle name="Input 11 2 3 2 4" xfId="12768"/>
    <cellStyle name="Input 11 2 3 3" xfId="12769"/>
    <cellStyle name="Input 11 2 3 4" xfId="12770"/>
    <cellStyle name="Input 11 2 3 5" xfId="12771"/>
    <cellStyle name="Input 11 2 3 6" xfId="12772"/>
    <cellStyle name="Input 11 2 3 7" xfId="12773"/>
    <cellStyle name="Input 11 2 3 8" xfId="12774"/>
    <cellStyle name="Input 11 2 3 9" xfId="12775"/>
    <cellStyle name="Input 11 2 4" xfId="12776"/>
    <cellStyle name="Input 11 2 4 2" xfId="12777"/>
    <cellStyle name="Input 11 2 4 3" xfId="12778"/>
    <cellStyle name="Input 11 2 4 4" xfId="12779"/>
    <cellStyle name="Input 11 2 5" xfId="12780"/>
    <cellStyle name="Input 11 2 6" xfId="12781"/>
    <cellStyle name="Input 11 2 7" xfId="12782"/>
    <cellStyle name="Input 11 2 8" xfId="12783"/>
    <cellStyle name="Input 11 2 9" xfId="12784"/>
    <cellStyle name="Input 11 3" xfId="12785"/>
    <cellStyle name="Input 11 3 10" xfId="12786"/>
    <cellStyle name="Input 11 3 11" xfId="12787"/>
    <cellStyle name="Input 11 3 12" xfId="12788"/>
    <cellStyle name="Input 11 3 13" xfId="12789"/>
    <cellStyle name="Input 11 3 14" xfId="12790"/>
    <cellStyle name="Input 11 3 15" xfId="12791"/>
    <cellStyle name="Input 11 3 16" xfId="12792"/>
    <cellStyle name="Input 11 3 17" xfId="12793"/>
    <cellStyle name="Input 11 3 18" xfId="12794"/>
    <cellStyle name="Input 11 3 2" xfId="12795"/>
    <cellStyle name="Input 11 3 2 10" xfId="12796"/>
    <cellStyle name="Input 11 3 2 11" xfId="12797"/>
    <cellStyle name="Input 11 3 2 12" xfId="12798"/>
    <cellStyle name="Input 11 3 2 13" xfId="12799"/>
    <cellStyle name="Input 11 3 2 14" xfId="12800"/>
    <cellStyle name="Input 11 3 2 15" xfId="12801"/>
    <cellStyle name="Input 11 3 2 16" xfId="12802"/>
    <cellStyle name="Input 11 3 2 2" xfId="12803"/>
    <cellStyle name="Input 11 3 2 2 2" xfId="12804"/>
    <cellStyle name="Input 11 3 2 2 3" xfId="12805"/>
    <cellStyle name="Input 11 3 2 2 4" xfId="12806"/>
    <cellStyle name="Input 11 3 2 3" xfId="12807"/>
    <cellStyle name="Input 11 3 2 4" xfId="12808"/>
    <cellStyle name="Input 11 3 2 5" xfId="12809"/>
    <cellStyle name="Input 11 3 2 6" xfId="12810"/>
    <cellStyle name="Input 11 3 2 7" xfId="12811"/>
    <cellStyle name="Input 11 3 2 8" xfId="12812"/>
    <cellStyle name="Input 11 3 2 9" xfId="12813"/>
    <cellStyle name="Input 11 3 3" xfId="12814"/>
    <cellStyle name="Input 11 3 3 10" xfId="12815"/>
    <cellStyle name="Input 11 3 3 11" xfId="12816"/>
    <cellStyle name="Input 11 3 3 12" xfId="12817"/>
    <cellStyle name="Input 11 3 3 13" xfId="12818"/>
    <cellStyle name="Input 11 3 3 14" xfId="12819"/>
    <cellStyle name="Input 11 3 3 15" xfId="12820"/>
    <cellStyle name="Input 11 3 3 16" xfId="12821"/>
    <cellStyle name="Input 11 3 3 2" xfId="12822"/>
    <cellStyle name="Input 11 3 3 2 2" xfId="12823"/>
    <cellStyle name="Input 11 3 3 2 3" xfId="12824"/>
    <cellStyle name="Input 11 3 3 2 4" xfId="12825"/>
    <cellStyle name="Input 11 3 3 3" xfId="12826"/>
    <cellStyle name="Input 11 3 3 4" xfId="12827"/>
    <cellStyle name="Input 11 3 3 5" xfId="12828"/>
    <cellStyle name="Input 11 3 3 6" xfId="12829"/>
    <cellStyle name="Input 11 3 3 7" xfId="12830"/>
    <cellStyle name="Input 11 3 3 8" xfId="12831"/>
    <cellStyle name="Input 11 3 3 9" xfId="12832"/>
    <cellStyle name="Input 11 3 4" xfId="12833"/>
    <cellStyle name="Input 11 3 4 2" xfId="12834"/>
    <cellStyle name="Input 11 3 4 3" xfId="12835"/>
    <cellStyle name="Input 11 3 4 4" xfId="12836"/>
    <cellStyle name="Input 11 3 5" xfId="12837"/>
    <cellStyle name="Input 11 3 6" xfId="12838"/>
    <cellStyle name="Input 11 3 7" xfId="12839"/>
    <cellStyle name="Input 11 3 8" xfId="12840"/>
    <cellStyle name="Input 11 3 9" xfId="12841"/>
    <cellStyle name="Input 11 4" xfId="12842"/>
    <cellStyle name="Input 11 4 10" xfId="12843"/>
    <cellStyle name="Input 11 4 11" xfId="12844"/>
    <cellStyle name="Input 11 4 12" xfId="12845"/>
    <cellStyle name="Input 11 4 13" xfId="12846"/>
    <cellStyle name="Input 11 4 14" xfId="12847"/>
    <cellStyle name="Input 11 4 15" xfId="12848"/>
    <cellStyle name="Input 11 4 16" xfId="12849"/>
    <cellStyle name="Input 11 4 17" xfId="12850"/>
    <cellStyle name="Input 11 4 18" xfId="12851"/>
    <cellStyle name="Input 11 4 2" xfId="12852"/>
    <cellStyle name="Input 11 4 2 10" xfId="12853"/>
    <cellStyle name="Input 11 4 2 11" xfId="12854"/>
    <cellStyle name="Input 11 4 2 12" xfId="12855"/>
    <cellStyle name="Input 11 4 2 13" xfId="12856"/>
    <cellStyle name="Input 11 4 2 14" xfId="12857"/>
    <cellStyle name="Input 11 4 2 15" xfId="12858"/>
    <cellStyle name="Input 11 4 2 16" xfId="12859"/>
    <cellStyle name="Input 11 4 2 2" xfId="12860"/>
    <cellStyle name="Input 11 4 2 2 2" xfId="12861"/>
    <cellStyle name="Input 11 4 2 2 3" xfId="12862"/>
    <cellStyle name="Input 11 4 2 2 4" xfId="12863"/>
    <cellStyle name="Input 11 4 2 3" xfId="12864"/>
    <cellStyle name="Input 11 4 2 4" xfId="12865"/>
    <cellStyle name="Input 11 4 2 5" xfId="12866"/>
    <cellStyle name="Input 11 4 2 6" xfId="12867"/>
    <cellStyle name="Input 11 4 2 7" xfId="12868"/>
    <cellStyle name="Input 11 4 2 8" xfId="12869"/>
    <cellStyle name="Input 11 4 2 9" xfId="12870"/>
    <cellStyle name="Input 11 4 3" xfId="12871"/>
    <cellStyle name="Input 11 4 3 10" xfId="12872"/>
    <cellStyle name="Input 11 4 3 11" xfId="12873"/>
    <cellStyle name="Input 11 4 3 12" xfId="12874"/>
    <cellStyle name="Input 11 4 3 13" xfId="12875"/>
    <cellStyle name="Input 11 4 3 14" xfId="12876"/>
    <cellStyle name="Input 11 4 3 15" xfId="12877"/>
    <cellStyle name="Input 11 4 3 16" xfId="12878"/>
    <cellStyle name="Input 11 4 3 2" xfId="12879"/>
    <cellStyle name="Input 11 4 3 2 2" xfId="12880"/>
    <cellStyle name="Input 11 4 3 2 3" xfId="12881"/>
    <cellStyle name="Input 11 4 3 2 4" xfId="12882"/>
    <cellStyle name="Input 11 4 3 3" xfId="12883"/>
    <cellStyle name="Input 11 4 3 4" xfId="12884"/>
    <cellStyle name="Input 11 4 3 5" xfId="12885"/>
    <cellStyle name="Input 11 4 3 6" xfId="12886"/>
    <cellStyle name="Input 11 4 3 7" xfId="12887"/>
    <cellStyle name="Input 11 4 3 8" xfId="12888"/>
    <cellStyle name="Input 11 4 3 9" xfId="12889"/>
    <cellStyle name="Input 11 4 4" xfId="12890"/>
    <cellStyle name="Input 11 4 4 2" xfId="12891"/>
    <cellStyle name="Input 11 4 4 3" xfId="12892"/>
    <cellStyle name="Input 11 4 4 4" xfId="12893"/>
    <cellStyle name="Input 11 4 5" xfId="12894"/>
    <cellStyle name="Input 11 4 6" xfId="12895"/>
    <cellStyle name="Input 11 4 7" xfId="12896"/>
    <cellStyle name="Input 11 4 8" xfId="12897"/>
    <cellStyle name="Input 11 4 9" xfId="12898"/>
    <cellStyle name="Input 11 5" xfId="12899"/>
    <cellStyle name="Input 11 5 2" xfId="12900"/>
    <cellStyle name="Input 11 5 3" xfId="12901"/>
    <cellStyle name="Input 11 5 4" xfId="12902"/>
    <cellStyle name="Input 11 6" xfId="12903"/>
    <cellStyle name="Input 11 7" xfId="12904"/>
    <cellStyle name="Input 11 8" xfId="12905"/>
    <cellStyle name="Input 11 9" xfId="12906"/>
    <cellStyle name="Input 12" xfId="12907"/>
    <cellStyle name="Input 12 10" xfId="12908"/>
    <cellStyle name="Input 12 11" xfId="12909"/>
    <cellStyle name="Input 12 12" xfId="12910"/>
    <cellStyle name="Input 12 13" xfId="12911"/>
    <cellStyle name="Input 12 14" xfId="12912"/>
    <cellStyle name="Input 12 15" xfId="12913"/>
    <cellStyle name="Input 12 16" xfId="12914"/>
    <cellStyle name="Input 12 17" xfId="12915"/>
    <cellStyle name="Input 12 18" xfId="12916"/>
    <cellStyle name="Input 12 19" xfId="12917"/>
    <cellStyle name="Input 12 2" xfId="12918"/>
    <cellStyle name="Input 12 2 10" xfId="12919"/>
    <cellStyle name="Input 12 2 11" xfId="12920"/>
    <cellStyle name="Input 12 2 12" xfId="12921"/>
    <cellStyle name="Input 12 2 13" xfId="12922"/>
    <cellStyle name="Input 12 2 14" xfId="12923"/>
    <cellStyle name="Input 12 2 15" xfId="12924"/>
    <cellStyle name="Input 12 2 16" xfId="12925"/>
    <cellStyle name="Input 12 2 17" xfId="12926"/>
    <cellStyle name="Input 12 2 18" xfId="12927"/>
    <cellStyle name="Input 12 2 2" xfId="12928"/>
    <cellStyle name="Input 12 2 2 10" xfId="12929"/>
    <cellStyle name="Input 12 2 2 11" xfId="12930"/>
    <cellStyle name="Input 12 2 2 12" xfId="12931"/>
    <cellStyle name="Input 12 2 2 13" xfId="12932"/>
    <cellStyle name="Input 12 2 2 14" xfId="12933"/>
    <cellStyle name="Input 12 2 2 15" xfId="12934"/>
    <cellStyle name="Input 12 2 2 16" xfId="12935"/>
    <cellStyle name="Input 12 2 2 2" xfId="12936"/>
    <cellStyle name="Input 12 2 2 2 2" xfId="12937"/>
    <cellStyle name="Input 12 2 2 2 3" xfId="12938"/>
    <cellStyle name="Input 12 2 2 2 4" xfId="12939"/>
    <cellStyle name="Input 12 2 2 3" xfId="12940"/>
    <cellStyle name="Input 12 2 2 4" xfId="12941"/>
    <cellStyle name="Input 12 2 2 5" xfId="12942"/>
    <cellStyle name="Input 12 2 2 6" xfId="12943"/>
    <cellStyle name="Input 12 2 2 7" xfId="12944"/>
    <cellStyle name="Input 12 2 2 8" xfId="12945"/>
    <cellStyle name="Input 12 2 2 9" xfId="12946"/>
    <cellStyle name="Input 12 2 3" xfId="12947"/>
    <cellStyle name="Input 12 2 3 10" xfId="12948"/>
    <cellStyle name="Input 12 2 3 11" xfId="12949"/>
    <cellStyle name="Input 12 2 3 12" xfId="12950"/>
    <cellStyle name="Input 12 2 3 13" xfId="12951"/>
    <cellStyle name="Input 12 2 3 14" xfId="12952"/>
    <cellStyle name="Input 12 2 3 15" xfId="12953"/>
    <cellStyle name="Input 12 2 3 16" xfId="12954"/>
    <cellStyle name="Input 12 2 3 2" xfId="12955"/>
    <cellStyle name="Input 12 2 3 2 2" xfId="12956"/>
    <cellStyle name="Input 12 2 3 2 3" xfId="12957"/>
    <cellStyle name="Input 12 2 3 2 4" xfId="12958"/>
    <cellStyle name="Input 12 2 3 3" xfId="12959"/>
    <cellStyle name="Input 12 2 3 4" xfId="12960"/>
    <cellStyle name="Input 12 2 3 5" xfId="12961"/>
    <cellStyle name="Input 12 2 3 6" xfId="12962"/>
    <cellStyle name="Input 12 2 3 7" xfId="12963"/>
    <cellStyle name="Input 12 2 3 8" xfId="12964"/>
    <cellStyle name="Input 12 2 3 9" xfId="12965"/>
    <cellStyle name="Input 12 2 4" xfId="12966"/>
    <cellStyle name="Input 12 2 4 2" xfId="12967"/>
    <cellStyle name="Input 12 2 4 3" xfId="12968"/>
    <cellStyle name="Input 12 2 4 4" xfId="12969"/>
    <cellStyle name="Input 12 2 5" xfId="12970"/>
    <cellStyle name="Input 12 2 6" xfId="12971"/>
    <cellStyle name="Input 12 2 7" xfId="12972"/>
    <cellStyle name="Input 12 2 8" xfId="12973"/>
    <cellStyle name="Input 12 2 9" xfId="12974"/>
    <cellStyle name="Input 12 3" xfId="12975"/>
    <cellStyle name="Input 12 3 10" xfId="12976"/>
    <cellStyle name="Input 12 3 11" xfId="12977"/>
    <cellStyle name="Input 12 3 12" xfId="12978"/>
    <cellStyle name="Input 12 3 13" xfId="12979"/>
    <cellStyle name="Input 12 3 14" xfId="12980"/>
    <cellStyle name="Input 12 3 15" xfId="12981"/>
    <cellStyle name="Input 12 3 16" xfId="12982"/>
    <cellStyle name="Input 12 3 17" xfId="12983"/>
    <cellStyle name="Input 12 3 18" xfId="12984"/>
    <cellStyle name="Input 12 3 2" xfId="12985"/>
    <cellStyle name="Input 12 3 2 10" xfId="12986"/>
    <cellStyle name="Input 12 3 2 11" xfId="12987"/>
    <cellStyle name="Input 12 3 2 12" xfId="12988"/>
    <cellStyle name="Input 12 3 2 13" xfId="12989"/>
    <cellStyle name="Input 12 3 2 14" xfId="12990"/>
    <cellStyle name="Input 12 3 2 15" xfId="12991"/>
    <cellStyle name="Input 12 3 2 16" xfId="12992"/>
    <cellStyle name="Input 12 3 2 2" xfId="12993"/>
    <cellStyle name="Input 12 3 2 2 2" xfId="12994"/>
    <cellStyle name="Input 12 3 2 2 3" xfId="12995"/>
    <cellStyle name="Input 12 3 2 2 4" xfId="12996"/>
    <cellStyle name="Input 12 3 2 3" xfId="12997"/>
    <cellStyle name="Input 12 3 2 4" xfId="12998"/>
    <cellStyle name="Input 12 3 2 5" xfId="12999"/>
    <cellStyle name="Input 12 3 2 6" xfId="13000"/>
    <cellStyle name="Input 12 3 2 7" xfId="13001"/>
    <cellStyle name="Input 12 3 2 8" xfId="13002"/>
    <cellStyle name="Input 12 3 2 9" xfId="13003"/>
    <cellStyle name="Input 12 3 3" xfId="13004"/>
    <cellStyle name="Input 12 3 3 10" xfId="13005"/>
    <cellStyle name="Input 12 3 3 11" xfId="13006"/>
    <cellStyle name="Input 12 3 3 12" xfId="13007"/>
    <cellStyle name="Input 12 3 3 13" xfId="13008"/>
    <cellStyle name="Input 12 3 3 14" xfId="13009"/>
    <cellStyle name="Input 12 3 3 15" xfId="13010"/>
    <cellStyle name="Input 12 3 3 16" xfId="13011"/>
    <cellStyle name="Input 12 3 3 2" xfId="13012"/>
    <cellStyle name="Input 12 3 3 2 2" xfId="13013"/>
    <cellStyle name="Input 12 3 3 2 3" xfId="13014"/>
    <cellStyle name="Input 12 3 3 2 4" xfId="13015"/>
    <cellStyle name="Input 12 3 3 3" xfId="13016"/>
    <cellStyle name="Input 12 3 3 4" xfId="13017"/>
    <cellStyle name="Input 12 3 3 5" xfId="13018"/>
    <cellStyle name="Input 12 3 3 6" xfId="13019"/>
    <cellStyle name="Input 12 3 3 7" xfId="13020"/>
    <cellStyle name="Input 12 3 3 8" xfId="13021"/>
    <cellStyle name="Input 12 3 3 9" xfId="13022"/>
    <cellStyle name="Input 12 3 4" xfId="13023"/>
    <cellStyle name="Input 12 3 4 2" xfId="13024"/>
    <cellStyle name="Input 12 3 4 3" xfId="13025"/>
    <cellStyle name="Input 12 3 4 4" xfId="13026"/>
    <cellStyle name="Input 12 3 5" xfId="13027"/>
    <cellStyle name="Input 12 3 6" xfId="13028"/>
    <cellStyle name="Input 12 3 7" xfId="13029"/>
    <cellStyle name="Input 12 3 8" xfId="13030"/>
    <cellStyle name="Input 12 3 9" xfId="13031"/>
    <cellStyle name="Input 12 4" xfId="13032"/>
    <cellStyle name="Input 12 4 10" xfId="13033"/>
    <cellStyle name="Input 12 4 11" xfId="13034"/>
    <cellStyle name="Input 12 4 12" xfId="13035"/>
    <cellStyle name="Input 12 4 13" xfId="13036"/>
    <cellStyle name="Input 12 4 14" xfId="13037"/>
    <cellStyle name="Input 12 4 15" xfId="13038"/>
    <cellStyle name="Input 12 4 16" xfId="13039"/>
    <cellStyle name="Input 12 4 17" xfId="13040"/>
    <cellStyle name="Input 12 4 18" xfId="13041"/>
    <cellStyle name="Input 12 4 2" xfId="13042"/>
    <cellStyle name="Input 12 4 2 10" xfId="13043"/>
    <cellStyle name="Input 12 4 2 11" xfId="13044"/>
    <cellStyle name="Input 12 4 2 12" xfId="13045"/>
    <cellStyle name="Input 12 4 2 13" xfId="13046"/>
    <cellStyle name="Input 12 4 2 14" xfId="13047"/>
    <cellStyle name="Input 12 4 2 15" xfId="13048"/>
    <cellStyle name="Input 12 4 2 16" xfId="13049"/>
    <cellStyle name="Input 12 4 2 2" xfId="13050"/>
    <cellStyle name="Input 12 4 2 2 2" xfId="13051"/>
    <cellStyle name="Input 12 4 2 2 3" xfId="13052"/>
    <cellStyle name="Input 12 4 2 2 4" xfId="13053"/>
    <cellStyle name="Input 12 4 2 3" xfId="13054"/>
    <cellStyle name="Input 12 4 2 4" xfId="13055"/>
    <cellStyle name="Input 12 4 2 5" xfId="13056"/>
    <cellStyle name="Input 12 4 2 6" xfId="13057"/>
    <cellStyle name="Input 12 4 2 7" xfId="13058"/>
    <cellStyle name="Input 12 4 2 8" xfId="13059"/>
    <cellStyle name="Input 12 4 2 9" xfId="13060"/>
    <cellStyle name="Input 12 4 3" xfId="13061"/>
    <cellStyle name="Input 12 4 3 10" xfId="13062"/>
    <cellStyle name="Input 12 4 3 11" xfId="13063"/>
    <cellStyle name="Input 12 4 3 12" xfId="13064"/>
    <cellStyle name="Input 12 4 3 13" xfId="13065"/>
    <cellStyle name="Input 12 4 3 14" xfId="13066"/>
    <cellStyle name="Input 12 4 3 15" xfId="13067"/>
    <cellStyle name="Input 12 4 3 16" xfId="13068"/>
    <cellStyle name="Input 12 4 3 2" xfId="13069"/>
    <cellStyle name="Input 12 4 3 2 2" xfId="13070"/>
    <cellStyle name="Input 12 4 3 2 3" xfId="13071"/>
    <cellStyle name="Input 12 4 3 2 4" xfId="13072"/>
    <cellStyle name="Input 12 4 3 3" xfId="13073"/>
    <cellStyle name="Input 12 4 3 4" xfId="13074"/>
    <cellStyle name="Input 12 4 3 5" xfId="13075"/>
    <cellStyle name="Input 12 4 3 6" xfId="13076"/>
    <cellStyle name="Input 12 4 3 7" xfId="13077"/>
    <cellStyle name="Input 12 4 3 8" xfId="13078"/>
    <cellStyle name="Input 12 4 3 9" xfId="13079"/>
    <cellStyle name="Input 12 4 4" xfId="13080"/>
    <cellStyle name="Input 12 4 4 2" xfId="13081"/>
    <cellStyle name="Input 12 4 4 3" xfId="13082"/>
    <cellStyle name="Input 12 4 4 4" xfId="13083"/>
    <cellStyle name="Input 12 4 5" xfId="13084"/>
    <cellStyle name="Input 12 4 6" xfId="13085"/>
    <cellStyle name="Input 12 4 7" xfId="13086"/>
    <cellStyle name="Input 12 4 8" xfId="13087"/>
    <cellStyle name="Input 12 4 9" xfId="13088"/>
    <cellStyle name="Input 12 5" xfId="13089"/>
    <cellStyle name="Input 12 5 2" xfId="13090"/>
    <cellStyle name="Input 12 5 3" xfId="13091"/>
    <cellStyle name="Input 12 5 4" xfId="13092"/>
    <cellStyle name="Input 12 6" xfId="13093"/>
    <cellStyle name="Input 12 7" xfId="13094"/>
    <cellStyle name="Input 12 8" xfId="13095"/>
    <cellStyle name="Input 12 9" xfId="13096"/>
    <cellStyle name="Input 13" xfId="13097"/>
    <cellStyle name="Input 13 10" xfId="13098"/>
    <cellStyle name="Input 13 11" xfId="13099"/>
    <cellStyle name="Input 13 12" xfId="13100"/>
    <cellStyle name="Input 13 13" xfId="13101"/>
    <cellStyle name="Input 13 14" xfId="13102"/>
    <cellStyle name="Input 13 15" xfId="13103"/>
    <cellStyle name="Input 13 16" xfId="13104"/>
    <cellStyle name="Input 13 17" xfId="13105"/>
    <cellStyle name="Input 13 18" xfId="13106"/>
    <cellStyle name="Input 13 19" xfId="13107"/>
    <cellStyle name="Input 13 2" xfId="13108"/>
    <cellStyle name="Input 13 2 10" xfId="13109"/>
    <cellStyle name="Input 13 2 11" xfId="13110"/>
    <cellStyle name="Input 13 2 12" xfId="13111"/>
    <cellStyle name="Input 13 2 13" xfId="13112"/>
    <cellStyle name="Input 13 2 14" xfId="13113"/>
    <cellStyle name="Input 13 2 15" xfId="13114"/>
    <cellStyle name="Input 13 2 16" xfId="13115"/>
    <cellStyle name="Input 13 2 17" xfId="13116"/>
    <cellStyle name="Input 13 2 18" xfId="13117"/>
    <cellStyle name="Input 13 2 2" xfId="13118"/>
    <cellStyle name="Input 13 2 2 10" xfId="13119"/>
    <cellStyle name="Input 13 2 2 11" xfId="13120"/>
    <cellStyle name="Input 13 2 2 12" xfId="13121"/>
    <cellStyle name="Input 13 2 2 13" xfId="13122"/>
    <cellStyle name="Input 13 2 2 14" xfId="13123"/>
    <cellStyle name="Input 13 2 2 15" xfId="13124"/>
    <cellStyle name="Input 13 2 2 16" xfId="13125"/>
    <cellStyle name="Input 13 2 2 2" xfId="13126"/>
    <cellStyle name="Input 13 2 2 2 2" xfId="13127"/>
    <cellStyle name="Input 13 2 2 2 3" xfId="13128"/>
    <cellStyle name="Input 13 2 2 2 4" xfId="13129"/>
    <cellStyle name="Input 13 2 2 3" xfId="13130"/>
    <cellStyle name="Input 13 2 2 4" xfId="13131"/>
    <cellStyle name="Input 13 2 2 5" xfId="13132"/>
    <cellStyle name="Input 13 2 2 6" xfId="13133"/>
    <cellStyle name="Input 13 2 2 7" xfId="13134"/>
    <cellStyle name="Input 13 2 2 8" xfId="13135"/>
    <cellStyle name="Input 13 2 2 9" xfId="13136"/>
    <cellStyle name="Input 13 2 3" xfId="13137"/>
    <cellStyle name="Input 13 2 3 10" xfId="13138"/>
    <cellStyle name="Input 13 2 3 11" xfId="13139"/>
    <cellStyle name="Input 13 2 3 12" xfId="13140"/>
    <cellStyle name="Input 13 2 3 13" xfId="13141"/>
    <cellStyle name="Input 13 2 3 14" xfId="13142"/>
    <cellStyle name="Input 13 2 3 15" xfId="13143"/>
    <cellStyle name="Input 13 2 3 16" xfId="13144"/>
    <cellStyle name="Input 13 2 3 2" xfId="13145"/>
    <cellStyle name="Input 13 2 3 2 2" xfId="13146"/>
    <cellStyle name="Input 13 2 3 2 3" xfId="13147"/>
    <cellStyle name="Input 13 2 3 2 4" xfId="13148"/>
    <cellStyle name="Input 13 2 3 3" xfId="13149"/>
    <cellStyle name="Input 13 2 3 4" xfId="13150"/>
    <cellStyle name="Input 13 2 3 5" xfId="13151"/>
    <cellStyle name="Input 13 2 3 6" xfId="13152"/>
    <cellStyle name="Input 13 2 3 7" xfId="13153"/>
    <cellStyle name="Input 13 2 3 8" xfId="13154"/>
    <cellStyle name="Input 13 2 3 9" xfId="13155"/>
    <cellStyle name="Input 13 2 4" xfId="13156"/>
    <cellStyle name="Input 13 2 4 2" xfId="13157"/>
    <cellStyle name="Input 13 2 4 3" xfId="13158"/>
    <cellStyle name="Input 13 2 4 4" xfId="13159"/>
    <cellStyle name="Input 13 2 5" xfId="13160"/>
    <cellStyle name="Input 13 2 6" xfId="13161"/>
    <cellStyle name="Input 13 2 7" xfId="13162"/>
    <cellStyle name="Input 13 2 8" xfId="13163"/>
    <cellStyle name="Input 13 2 9" xfId="13164"/>
    <cellStyle name="Input 13 3" xfId="13165"/>
    <cellStyle name="Input 13 3 10" xfId="13166"/>
    <cellStyle name="Input 13 3 11" xfId="13167"/>
    <cellStyle name="Input 13 3 12" xfId="13168"/>
    <cellStyle name="Input 13 3 13" xfId="13169"/>
    <cellStyle name="Input 13 3 14" xfId="13170"/>
    <cellStyle name="Input 13 3 15" xfId="13171"/>
    <cellStyle name="Input 13 3 16" xfId="13172"/>
    <cellStyle name="Input 13 3 17" xfId="13173"/>
    <cellStyle name="Input 13 3 18" xfId="13174"/>
    <cellStyle name="Input 13 3 2" xfId="13175"/>
    <cellStyle name="Input 13 3 2 10" xfId="13176"/>
    <cellStyle name="Input 13 3 2 11" xfId="13177"/>
    <cellStyle name="Input 13 3 2 12" xfId="13178"/>
    <cellStyle name="Input 13 3 2 13" xfId="13179"/>
    <cellStyle name="Input 13 3 2 14" xfId="13180"/>
    <cellStyle name="Input 13 3 2 15" xfId="13181"/>
    <cellStyle name="Input 13 3 2 16" xfId="13182"/>
    <cellStyle name="Input 13 3 2 2" xfId="13183"/>
    <cellStyle name="Input 13 3 2 2 2" xfId="13184"/>
    <cellStyle name="Input 13 3 2 2 3" xfId="13185"/>
    <cellStyle name="Input 13 3 2 2 4" xfId="13186"/>
    <cellStyle name="Input 13 3 2 3" xfId="13187"/>
    <cellStyle name="Input 13 3 2 4" xfId="13188"/>
    <cellStyle name="Input 13 3 2 5" xfId="13189"/>
    <cellStyle name="Input 13 3 2 6" xfId="13190"/>
    <cellStyle name="Input 13 3 2 7" xfId="13191"/>
    <cellStyle name="Input 13 3 2 8" xfId="13192"/>
    <cellStyle name="Input 13 3 2 9" xfId="13193"/>
    <cellStyle name="Input 13 3 3" xfId="13194"/>
    <cellStyle name="Input 13 3 3 10" xfId="13195"/>
    <cellStyle name="Input 13 3 3 11" xfId="13196"/>
    <cellStyle name="Input 13 3 3 12" xfId="13197"/>
    <cellStyle name="Input 13 3 3 13" xfId="13198"/>
    <cellStyle name="Input 13 3 3 14" xfId="13199"/>
    <cellStyle name="Input 13 3 3 15" xfId="13200"/>
    <cellStyle name="Input 13 3 3 16" xfId="13201"/>
    <cellStyle name="Input 13 3 3 2" xfId="13202"/>
    <cellStyle name="Input 13 3 3 2 2" xfId="13203"/>
    <cellStyle name="Input 13 3 3 2 3" xfId="13204"/>
    <cellStyle name="Input 13 3 3 2 4" xfId="13205"/>
    <cellStyle name="Input 13 3 3 3" xfId="13206"/>
    <cellStyle name="Input 13 3 3 4" xfId="13207"/>
    <cellStyle name="Input 13 3 3 5" xfId="13208"/>
    <cellStyle name="Input 13 3 3 6" xfId="13209"/>
    <cellStyle name="Input 13 3 3 7" xfId="13210"/>
    <cellStyle name="Input 13 3 3 8" xfId="13211"/>
    <cellStyle name="Input 13 3 3 9" xfId="13212"/>
    <cellStyle name="Input 13 3 4" xfId="13213"/>
    <cellStyle name="Input 13 3 4 2" xfId="13214"/>
    <cellStyle name="Input 13 3 4 3" xfId="13215"/>
    <cellStyle name="Input 13 3 4 4" xfId="13216"/>
    <cellStyle name="Input 13 3 5" xfId="13217"/>
    <cellStyle name="Input 13 3 6" xfId="13218"/>
    <cellStyle name="Input 13 3 7" xfId="13219"/>
    <cellStyle name="Input 13 3 8" xfId="13220"/>
    <cellStyle name="Input 13 3 9" xfId="13221"/>
    <cellStyle name="Input 13 4" xfId="13222"/>
    <cellStyle name="Input 13 4 10" xfId="13223"/>
    <cellStyle name="Input 13 4 11" xfId="13224"/>
    <cellStyle name="Input 13 4 12" xfId="13225"/>
    <cellStyle name="Input 13 4 13" xfId="13226"/>
    <cellStyle name="Input 13 4 14" xfId="13227"/>
    <cellStyle name="Input 13 4 15" xfId="13228"/>
    <cellStyle name="Input 13 4 16" xfId="13229"/>
    <cellStyle name="Input 13 4 17" xfId="13230"/>
    <cellStyle name="Input 13 4 18" xfId="13231"/>
    <cellStyle name="Input 13 4 2" xfId="13232"/>
    <cellStyle name="Input 13 4 2 10" xfId="13233"/>
    <cellStyle name="Input 13 4 2 11" xfId="13234"/>
    <cellStyle name="Input 13 4 2 12" xfId="13235"/>
    <cellStyle name="Input 13 4 2 13" xfId="13236"/>
    <cellStyle name="Input 13 4 2 14" xfId="13237"/>
    <cellStyle name="Input 13 4 2 15" xfId="13238"/>
    <cellStyle name="Input 13 4 2 16" xfId="13239"/>
    <cellStyle name="Input 13 4 2 2" xfId="13240"/>
    <cellStyle name="Input 13 4 2 2 2" xfId="13241"/>
    <cellStyle name="Input 13 4 2 2 3" xfId="13242"/>
    <cellStyle name="Input 13 4 2 2 4" xfId="13243"/>
    <cellStyle name="Input 13 4 2 3" xfId="13244"/>
    <cellStyle name="Input 13 4 2 4" xfId="13245"/>
    <cellStyle name="Input 13 4 2 5" xfId="13246"/>
    <cellStyle name="Input 13 4 2 6" xfId="13247"/>
    <cellStyle name="Input 13 4 2 7" xfId="13248"/>
    <cellStyle name="Input 13 4 2 8" xfId="13249"/>
    <cellStyle name="Input 13 4 2 9" xfId="13250"/>
    <cellStyle name="Input 13 4 3" xfId="13251"/>
    <cellStyle name="Input 13 4 3 10" xfId="13252"/>
    <cellStyle name="Input 13 4 3 11" xfId="13253"/>
    <cellStyle name="Input 13 4 3 12" xfId="13254"/>
    <cellStyle name="Input 13 4 3 13" xfId="13255"/>
    <cellStyle name="Input 13 4 3 14" xfId="13256"/>
    <cellStyle name="Input 13 4 3 15" xfId="13257"/>
    <cellStyle name="Input 13 4 3 16" xfId="13258"/>
    <cellStyle name="Input 13 4 3 2" xfId="13259"/>
    <cellStyle name="Input 13 4 3 2 2" xfId="13260"/>
    <cellStyle name="Input 13 4 3 2 3" xfId="13261"/>
    <cellStyle name="Input 13 4 3 2 4" xfId="13262"/>
    <cellStyle name="Input 13 4 3 3" xfId="13263"/>
    <cellStyle name="Input 13 4 3 4" xfId="13264"/>
    <cellStyle name="Input 13 4 3 5" xfId="13265"/>
    <cellStyle name="Input 13 4 3 6" xfId="13266"/>
    <cellStyle name="Input 13 4 3 7" xfId="13267"/>
    <cellStyle name="Input 13 4 3 8" xfId="13268"/>
    <cellStyle name="Input 13 4 3 9" xfId="13269"/>
    <cellStyle name="Input 13 4 4" xfId="13270"/>
    <cellStyle name="Input 13 4 4 2" xfId="13271"/>
    <cellStyle name="Input 13 4 4 3" xfId="13272"/>
    <cellStyle name="Input 13 4 4 4" xfId="13273"/>
    <cellStyle name="Input 13 4 5" xfId="13274"/>
    <cellStyle name="Input 13 4 6" xfId="13275"/>
    <cellStyle name="Input 13 4 7" xfId="13276"/>
    <cellStyle name="Input 13 4 8" xfId="13277"/>
    <cellStyle name="Input 13 4 9" xfId="13278"/>
    <cellStyle name="Input 13 5" xfId="13279"/>
    <cellStyle name="Input 13 5 2" xfId="13280"/>
    <cellStyle name="Input 13 5 3" xfId="13281"/>
    <cellStyle name="Input 13 5 4" xfId="13282"/>
    <cellStyle name="Input 13 6" xfId="13283"/>
    <cellStyle name="Input 13 7" xfId="13284"/>
    <cellStyle name="Input 13 8" xfId="13285"/>
    <cellStyle name="Input 13 9" xfId="13286"/>
    <cellStyle name="Input 14" xfId="13287"/>
    <cellStyle name="Input 14 10" xfId="13288"/>
    <cellStyle name="Input 14 11" xfId="13289"/>
    <cellStyle name="Input 14 12" xfId="13290"/>
    <cellStyle name="Input 14 13" xfId="13291"/>
    <cellStyle name="Input 14 14" xfId="13292"/>
    <cellStyle name="Input 14 15" xfId="13293"/>
    <cellStyle name="Input 14 16" xfId="13294"/>
    <cellStyle name="Input 14 17" xfId="13295"/>
    <cellStyle name="Input 14 18" xfId="13296"/>
    <cellStyle name="Input 14 19" xfId="13297"/>
    <cellStyle name="Input 14 2" xfId="13298"/>
    <cellStyle name="Input 14 2 10" xfId="13299"/>
    <cellStyle name="Input 14 2 11" xfId="13300"/>
    <cellStyle name="Input 14 2 12" xfId="13301"/>
    <cellStyle name="Input 14 2 13" xfId="13302"/>
    <cellStyle name="Input 14 2 14" xfId="13303"/>
    <cellStyle name="Input 14 2 15" xfId="13304"/>
    <cellStyle name="Input 14 2 16" xfId="13305"/>
    <cellStyle name="Input 14 2 17" xfId="13306"/>
    <cellStyle name="Input 14 2 18" xfId="13307"/>
    <cellStyle name="Input 14 2 2" xfId="13308"/>
    <cellStyle name="Input 14 2 2 10" xfId="13309"/>
    <cellStyle name="Input 14 2 2 11" xfId="13310"/>
    <cellStyle name="Input 14 2 2 12" xfId="13311"/>
    <cellStyle name="Input 14 2 2 13" xfId="13312"/>
    <cellStyle name="Input 14 2 2 14" xfId="13313"/>
    <cellStyle name="Input 14 2 2 15" xfId="13314"/>
    <cellStyle name="Input 14 2 2 16" xfId="13315"/>
    <cellStyle name="Input 14 2 2 2" xfId="13316"/>
    <cellStyle name="Input 14 2 2 2 2" xfId="13317"/>
    <cellStyle name="Input 14 2 2 2 3" xfId="13318"/>
    <cellStyle name="Input 14 2 2 2 4" xfId="13319"/>
    <cellStyle name="Input 14 2 2 3" xfId="13320"/>
    <cellStyle name="Input 14 2 2 4" xfId="13321"/>
    <cellStyle name="Input 14 2 2 5" xfId="13322"/>
    <cellStyle name="Input 14 2 2 6" xfId="13323"/>
    <cellStyle name="Input 14 2 2 7" xfId="13324"/>
    <cellStyle name="Input 14 2 2 8" xfId="13325"/>
    <cellStyle name="Input 14 2 2 9" xfId="13326"/>
    <cellStyle name="Input 14 2 3" xfId="13327"/>
    <cellStyle name="Input 14 2 3 10" xfId="13328"/>
    <cellStyle name="Input 14 2 3 11" xfId="13329"/>
    <cellStyle name="Input 14 2 3 12" xfId="13330"/>
    <cellStyle name="Input 14 2 3 13" xfId="13331"/>
    <cellStyle name="Input 14 2 3 14" xfId="13332"/>
    <cellStyle name="Input 14 2 3 15" xfId="13333"/>
    <cellStyle name="Input 14 2 3 16" xfId="13334"/>
    <cellStyle name="Input 14 2 3 2" xfId="13335"/>
    <cellStyle name="Input 14 2 3 2 2" xfId="13336"/>
    <cellStyle name="Input 14 2 3 2 3" xfId="13337"/>
    <cellStyle name="Input 14 2 3 2 4" xfId="13338"/>
    <cellStyle name="Input 14 2 3 3" xfId="13339"/>
    <cellStyle name="Input 14 2 3 4" xfId="13340"/>
    <cellStyle name="Input 14 2 3 5" xfId="13341"/>
    <cellStyle name="Input 14 2 3 6" xfId="13342"/>
    <cellStyle name="Input 14 2 3 7" xfId="13343"/>
    <cellStyle name="Input 14 2 3 8" xfId="13344"/>
    <cellStyle name="Input 14 2 3 9" xfId="13345"/>
    <cellStyle name="Input 14 2 4" xfId="13346"/>
    <cellStyle name="Input 14 2 4 2" xfId="13347"/>
    <cellStyle name="Input 14 2 4 3" xfId="13348"/>
    <cellStyle name="Input 14 2 4 4" xfId="13349"/>
    <cellStyle name="Input 14 2 5" xfId="13350"/>
    <cellStyle name="Input 14 2 6" xfId="13351"/>
    <cellStyle name="Input 14 2 7" xfId="13352"/>
    <cellStyle name="Input 14 2 8" xfId="13353"/>
    <cellStyle name="Input 14 2 9" xfId="13354"/>
    <cellStyle name="Input 14 3" xfId="13355"/>
    <cellStyle name="Input 14 3 10" xfId="13356"/>
    <cellStyle name="Input 14 3 11" xfId="13357"/>
    <cellStyle name="Input 14 3 12" xfId="13358"/>
    <cellStyle name="Input 14 3 13" xfId="13359"/>
    <cellStyle name="Input 14 3 14" xfId="13360"/>
    <cellStyle name="Input 14 3 15" xfId="13361"/>
    <cellStyle name="Input 14 3 16" xfId="13362"/>
    <cellStyle name="Input 14 3 17" xfId="13363"/>
    <cellStyle name="Input 14 3 18" xfId="13364"/>
    <cellStyle name="Input 14 3 2" xfId="13365"/>
    <cellStyle name="Input 14 3 2 10" xfId="13366"/>
    <cellStyle name="Input 14 3 2 11" xfId="13367"/>
    <cellStyle name="Input 14 3 2 12" xfId="13368"/>
    <cellStyle name="Input 14 3 2 13" xfId="13369"/>
    <cellStyle name="Input 14 3 2 14" xfId="13370"/>
    <cellStyle name="Input 14 3 2 15" xfId="13371"/>
    <cellStyle name="Input 14 3 2 16" xfId="13372"/>
    <cellStyle name="Input 14 3 2 2" xfId="13373"/>
    <cellStyle name="Input 14 3 2 2 2" xfId="13374"/>
    <cellStyle name="Input 14 3 2 2 3" xfId="13375"/>
    <cellStyle name="Input 14 3 2 2 4" xfId="13376"/>
    <cellStyle name="Input 14 3 2 3" xfId="13377"/>
    <cellStyle name="Input 14 3 2 4" xfId="13378"/>
    <cellStyle name="Input 14 3 2 5" xfId="13379"/>
    <cellStyle name="Input 14 3 2 6" xfId="13380"/>
    <cellStyle name="Input 14 3 2 7" xfId="13381"/>
    <cellStyle name="Input 14 3 2 8" xfId="13382"/>
    <cellStyle name="Input 14 3 2 9" xfId="13383"/>
    <cellStyle name="Input 14 3 3" xfId="13384"/>
    <cellStyle name="Input 14 3 3 10" xfId="13385"/>
    <cellStyle name="Input 14 3 3 11" xfId="13386"/>
    <cellStyle name="Input 14 3 3 12" xfId="13387"/>
    <cellStyle name="Input 14 3 3 13" xfId="13388"/>
    <cellStyle name="Input 14 3 3 14" xfId="13389"/>
    <cellStyle name="Input 14 3 3 15" xfId="13390"/>
    <cellStyle name="Input 14 3 3 16" xfId="13391"/>
    <cellStyle name="Input 14 3 3 2" xfId="13392"/>
    <cellStyle name="Input 14 3 3 2 2" xfId="13393"/>
    <cellStyle name="Input 14 3 3 2 3" xfId="13394"/>
    <cellStyle name="Input 14 3 3 2 4" xfId="13395"/>
    <cellStyle name="Input 14 3 3 3" xfId="13396"/>
    <cellStyle name="Input 14 3 3 4" xfId="13397"/>
    <cellStyle name="Input 14 3 3 5" xfId="13398"/>
    <cellStyle name="Input 14 3 3 6" xfId="13399"/>
    <cellStyle name="Input 14 3 3 7" xfId="13400"/>
    <cellStyle name="Input 14 3 3 8" xfId="13401"/>
    <cellStyle name="Input 14 3 3 9" xfId="13402"/>
    <cellStyle name="Input 14 3 4" xfId="13403"/>
    <cellStyle name="Input 14 3 4 2" xfId="13404"/>
    <cellStyle name="Input 14 3 4 3" xfId="13405"/>
    <cellStyle name="Input 14 3 4 4" xfId="13406"/>
    <cellStyle name="Input 14 3 5" xfId="13407"/>
    <cellStyle name="Input 14 3 6" xfId="13408"/>
    <cellStyle name="Input 14 3 7" xfId="13409"/>
    <cellStyle name="Input 14 3 8" xfId="13410"/>
    <cellStyle name="Input 14 3 9" xfId="13411"/>
    <cellStyle name="Input 14 4" xfId="13412"/>
    <cellStyle name="Input 14 4 10" xfId="13413"/>
    <cellStyle name="Input 14 4 11" xfId="13414"/>
    <cellStyle name="Input 14 4 12" xfId="13415"/>
    <cellStyle name="Input 14 4 13" xfId="13416"/>
    <cellStyle name="Input 14 4 14" xfId="13417"/>
    <cellStyle name="Input 14 4 15" xfId="13418"/>
    <cellStyle name="Input 14 4 16" xfId="13419"/>
    <cellStyle name="Input 14 4 17" xfId="13420"/>
    <cellStyle name="Input 14 4 18" xfId="13421"/>
    <cellStyle name="Input 14 4 2" xfId="13422"/>
    <cellStyle name="Input 14 4 2 10" xfId="13423"/>
    <cellStyle name="Input 14 4 2 11" xfId="13424"/>
    <cellStyle name="Input 14 4 2 12" xfId="13425"/>
    <cellStyle name="Input 14 4 2 13" xfId="13426"/>
    <cellStyle name="Input 14 4 2 14" xfId="13427"/>
    <cellStyle name="Input 14 4 2 15" xfId="13428"/>
    <cellStyle name="Input 14 4 2 16" xfId="13429"/>
    <cellStyle name="Input 14 4 2 2" xfId="13430"/>
    <cellStyle name="Input 14 4 2 2 2" xfId="13431"/>
    <cellStyle name="Input 14 4 2 2 3" xfId="13432"/>
    <cellStyle name="Input 14 4 2 2 4" xfId="13433"/>
    <cellStyle name="Input 14 4 2 3" xfId="13434"/>
    <cellStyle name="Input 14 4 2 4" xfId="13435"/>
    <cellStyle name="Input 14 4 2 5" xfId="13436"/>
    <cellStyle name="Input 14 4 2 6" xfId="13437"/>
    <cellStyle name="Input 14 4 2 7" xfId="13438"/>
    <cellStyle name="Input 14 4 2 8" xfId="13439"/>
    <cellStyle name="Input 14 4 2 9" xfId="13440"/>
    <cellStyle name="Input 14 4 3" xfId="13441"/>
    <cellStyle name="Input 14 4 3 10" xfId="13442"/>
    <cellStyle name="Input 14 4 3 11" xfId="13443"/>
    <cellStyle name="Input 14 4 3 12" xfId="13444"/>
    <cellStyle name="Input 14 4 3 13" xfId="13445"/>
    <cellStyle name="Input 14 4 3 14" xfId="13446"/>
    <cellStyle name="Input 14 4 3 15" xfId="13447"/>
    <cellStyle name="Input 14 4 3 16" xfId="13448"/>
    <cellStyle name="Input 14 4 3 2" xfId="13449"/>
    <cellStyle name="Input 14 4 3 2 2" xfId="13450"/>
    <cellStyle name="Input 14 4 3 2 3" xfId="13451"/>
    <cellStyle name="Input 14 4 3 2 4" xfId="13452"/>
    <cellStyle name="Input 14 4 3 3" xfId="13453"/>
    <cellStyle name="Input 14 4 3 4" xfId="13454"/>
    <cellStyle name="Input 14 4 3 5" xfId="13455"/>
    <cellStyle name="Input 14 4 3 6" xfId="13456"/>
    <cellStyle name="Input 14 4 3 7" xfId="13457"/>
    <cellStyle name="Input 14 4 3 8" xfId="13458"/>
    <cellStyle name="Input 14 4 3 9" xfId="13459"/>
    <cellStyle name="Input 14 4 4" xfId="13460"/>
    <cellStyle name="Input 14 4 4 2" xfId="13461"/>
    <cellStyle name="Input 14 4 4 3" xfId="13462"/>
    <cellStyle name="Input 14 4 4 4" xfId="13463"/>
    <cellStyle name="Input 14 4 5" xfId="13464"/>
    <cellStyle name="Input 14 4 6" xfId="13465"/>
    <cellStyle name="Input 14 4 7" xfId="13466"/>
    <cellStyle name="Input 14 4 8" xfId="13467"/>
    <cellStyle name="Input 14 4 9" xfId="13468"/>
    <cellStyle name="Input 14 5" xfId="13469"/>
    <cellStyle name="Input 14 5 2" xfId="13470"/>
    <cellStyle name="Input 14 5 3" xfId="13471"/>
    <cellStyle name="Input 14 5 4" xfId="13472"/>
    <cellStyle name="Input 14 6" xfId="13473"/>
    <cellStyle name="Input 14 7" xfId="13474"/>
    <cellStyle name="Input 14 8" xfId="13475"/>
    <cellStyle name="Input 14 9" xfId="13476"/>
    <cellStyle name="Input 15" xfId="13477"/>
    <cellStyle name="Input 15 10" xfId="13478"/>
    <cellStyle name="Input 15 11" xfId="13479"/>
    <cellStyle name="Input 15 12" xfId="13480"/>
    <cellStyle name="Input 15 13" xfId="13481"/>
    <cellStyle name="Input 15 14" xfId="13482"/>
    <cellStyle name="Input 15 15" xfId="13483"/>
    <cellStyle name="Input 15 16" xfId="13484"/>
    <cellStyle name="Input 15 17" xfId="13485"/>
    <cellStyle name="Input 15 18" xfId="13486"/>
    <cellStyle name="Input 15 2" xfId="13487"/>
    <cellStyle name="Input 15 2 10" xfId="13488"/>
    <cellStyle name="Input 15 2 11" xfId="13489"/>
    <cellStyle name="Input 15 2 12" xfId="13490"/>
    <cellStyle name="Input 15 2 13" xfId="13491"/>
    <cellStyle name="Input 15 2 14" xfId="13492"/>
    <cellStyle name="Input 15 2 15" xfId="13493"/>
    <cellStyle name="Input 15 2 16" xfId="13494"/>
    <cellStyle name="Input 15 2 17" xfId="13495"/>
    <cellStyle name="Input 15 2 18" xfId="13496"/>
    <cellStyle name="Input 15 2 2" xfId="13497"/>
    <cellStyle name="Input 15 2 2 10" xfId="13498"/>
    <cellStyle name="Input 15 2 2 11" xfId="13499"/>
    <cellStyle name="Input 15 2 2 12" xfId="13500"/>
    <cellStyle name="Input 15 2 2 13" xfId="13501"/>
    <cellStyle name="Input 15 2 2 14" xfId="13502"/>
    <cellStyle name="Input 15 2 2 15" xfId="13503"/>
    <cellStyle name="Input 15 2 2 16" xfId="13504"/>
    <cellStyle name="Input 15 2 2 2" xfId="13505"/>
    <cellStyle name="Input 15 2 2 2 2" xfId="13506"/>
    <cellStyle name="Input 15 2 2 2 3" xfId="13507"/>
    <cellStyle name="Input 15 2 2 2 4" xfId="13508"/>
    <cellStyle name="Input 15 2 2 3" xfId="13509"/>
    <cellStyle name="Input 15 2 2 4" xfId="13510"/>
    <cellStyle name="Input 15 2 2 5" xfId="13511"/>
    <cellStyle name="Input 15 2 2 6" xfId="13512"/>
    <cellStyle name="Input 15 2 2 7" xfId="13513"/>
    <cellStyle name="Input 15 2 2 8" xfId="13514"/>
    <cellStyle name="Input 15 2 2 9" xfId="13515"/>
    <cellStyle name="Input 15 2 3" xfId="13516"/>
    <cellStyle name="Input 15 2 3 10" xfId="13517"/>
    <cellStyle name="Input 15 2 3 11" xfId="13518"/>
    <cellStyle name="Input 15 2 3 12" xfId="13519"/>
    <cellStyle name="Input 15 2 3 13" xfId="13520"/>
    <cellStyle name="Input 15 2 3 14" xfId="13521"/>
    <cellStyle name="Input 15 2 3 15" xfId="13522"/>
    <cellStyle name="Input 15 2 3 16" xfId="13523"/>
    <cellStyle name="Input 15 2 3 2" xfId="13524"/>
    <cellStyle name="Input 15 2 3 2 2" xfId="13525"/>
    <cellStyle name="Input 15 2 3 2 3" xfId="13526"/>
    <cellStyle name="Input 15 2 3 2 4" xfId="13527"/>
    <cellStyle name="Input 15 2 3 3" xfId="13528"/>
    <cellStyle name="Input 15 2 3 4" xfId="13529"/>
    <cellStyle name="Input 15 2 3 5" xfId="13530"/>
    <cellStyle name="Input 15 2 3 6" xfId="13531"/>
    <cellStyle name="Input 15 2 3 7" xfId="13532"/>
    <cellStyle name="Input 15 2 3 8" xfId="13533"/>
    <cellStyle name="Input 15 2 3 9" xfId="13534"/>
    <cellStyle name="Input 15 2 4" xfId="13535"/>
    <cellStyle name="Input 15 2 4 2" xfId="13536"/>
    <cellStyle name="Input 15 2 4 3" xfId="13537"/>
    <cellStyle name="Input 15 2 4 4" xfId="13538"/>
    <cellStyle name="Input 15 2 5" xfId="13539"/>
    <cellStyle name="Input 15 2 6" xfId="13540"/>
    <cellStyle name="Input 15 2 7" xfId="13541"/>
    <cellStyle name="Input 15 2 8" xfId="13542"/>
    <cellStyle name="Input 15 2 9" xfId="13543"/>
    <cellStyle name="Input 15 3" xfId="13544"/>
    <cellStyle name="Input 15 3 10" xfId="13545"/>
    <cellStyle name="Input 15 3 11" xfId="13546"/>
    <cellStyle name="Input 15 3 12" xfId="13547"/>
    <cellStyle name="Input 15 3 13" xfId="13548"/>
    <cellStyle name="Input 15 3 14" xfId="13549"/>
    <cellStyle name="Input 15 3 15" xfId="13550"/>
    <cellStyle name="Input 15 3 16" xfId="13551"/>
    <cellStyle name="Input 15 3 17" xfId="13552"/>
    <cellStyle name="Input 15 3 18" xfId="13553"/>
    <cellStyle name="Input 15 3 2" xfId="13554"/>
    <cellStyle name="Input 15 3 2 10" xfId="13555"/>
    <cellStyle name="Input 15 3 2 11" xfId="13556"/>
    <cellStyle name="Input 15 3 2 12" xfId="13557"/>
    <cellStyle name="Input 15 3 2 13" xfId="13558"/>
    <cellStyle name="Input 15 3 2 14" xfId="13559"/>
    <cellStyle name="Input 15 3 2 15" xfId="13560"/>
    <cellStyle name="Input 15 3 2 16" xfId="13561"/>
    <cellStyle name="Input 15 3 2 2" xfId="13562"/>
    <cellStyle name="Input 15 3 2 2 2" xfId="13563"/>
    <cellStyle name="Input 15 3 2 2 3" xfId="13564"/>
    <cellStyle name="Input 15 3 2 2 4" xfId="13565"/>
    <cellStyle name="Input 15 3 2 3" xfId="13566"/>
    <cellStyle name="Input 15 3 2 4" xfId="13567"/>
    <cellStyle name="Input 15 3 2 5" xfId="13568"/>
    <cellStyle name="Input 15 3 2 6" xfId="13569"/>
    <cellStyle name="Input 15 3 2 7" xfId="13570"/>
    <cellStyle name="Input 15 3 2 8" xfId="13571"/>
    <cellStyle name="Input 15 3 2 9" xfId="13572"/>
    <cellStyle name="Input 15 3 3" xfId="13573"/>
    <cellStyle name="Input 15 3 3 10" xfId="13574"/>
    <cellStyle name="Input 15 3 3 11" xfId="13575"/>
    <cellStyle name="Input 15 3 3 12" xfId="13576"/>
    <cellStyle name="Input 15 3 3 13" xfId="13577"/>
    <cellStyle name="Input 15 3 3 14" xfId="13578"/>
    <cellStyle name="Input 15 3 3 15" xfId="13579"/>
    <cellStyle name="Input 15 3 3 16" xfId="13580"/>
    <cellStyle name="Input 15 3 3 2" xfId="13581"/>
    <cellStyle name="Input 15 3 3 2 2" xfId="13582"/>
    <cellStyle name="Input 15 3 3 2 3" xfId="13583"/>
    <cellStyle name="Input 15 3 3 2 4" xfId="13584"/>
    <cellStyle name="Input 15 3 3 3" xfId="13585"/>
    <cellStyle name="Input 15 3 3 4" xfId="13586"/>
    <cellStyle name="Input 15 3 3 5" xfId="13587"/>
    <cellStyle name="Input 15 3 3 6" xfId="13588"/>
    <cellStyle name="Input 15 3 3 7" xfId="13589"/>
    <cellStyle name="Input 15 3 3 8" xfId="13590"/>
    <cellStyle name="Input 15 3 3 9" xfId="13591"/>
    <cellStyle name="Input 15 3 4" xfId="13592"/>
    <cellStyle name="Input 15 3 4 2" xfId="13593"/>
    <cellStyle name="Input 15 3 4 3" xfId="13594"/>
    <cellStyle name="Input 15 3 4 4" xfId="13595"/>
    <cellStyle name="Input 15 3 5" xfId="13596"/>
    <cellStyle name="Input 15 3 6" xfId="13597"/>
    <cellStyle name="Input 15 3 7" xfId="13598"/>
    <cellStyle name="Input 15 3 8" xfId="13599"/>
    <cellStyle name="Input 15 3 9" xfId="13600"/>
    <cellStyle name="Input 15 4" xfId="13601"/>
    <cellStyle name="Input 15 4 10" xfId="13602"/>
    <cellStyle name="Input 15 4 11" xfId="13603"/>
    <cellStyle name="Input 15 4 12" xfId="13604"/>
    <cellStyle name="Input 15 4 13" xfId="13605"/>
    <cellStyle name="Input 15 4 14" xfId="13606"/>
    <cellStyle name="Input 15 4 15" xfId="13607"/>
    <cellStyle name="Input 15 4 16" xfId="13608"/>
    <cellStyle name="Input 15 4 17" xfId="13609"/>
    <cellStyle name="Input 15 4 18" xfId="13610"/>
    <cellStyle name="Input 15 4 2" xfId="13611"/>
    <cellStyle name="Input 15 4 2 10" xfId="13612"/>
    <cellStyle name="Input 15 4 2 11" xfId="13613"/>
    <cellStyle name="Input 15 4 2 12" xfId="13614"/>
    <cellStyle name="Input 15 4 2 13" xfId="13615"/>
    <cellStyle name="Input 15 4 2 14" xfId="13616"/>
    <cellStyle name="Input 15 4 2 15" xfId="13617"/>
    <cellStyle name="Input 15 4 2 16" xfId="13618"/>
    <cellStyle name="Input 15 4 2 2" xfId="13619"/>
    <cellStyle name="Input 15 4 2 2 2" xfId="13620"/>
    <cellStyle name="Input 15 4 2 2 3" xfId="13621"/>
    <cellStyle name="Input 15 4 2 2 4" xfId="13622"/>
    <cellStyle name="Input 15 4 2 3" xfId="13623"/>
    <cellStyle name="Input 15 4 2 4" xfId="13624"/>
    <cellStyle name="Input 15 4 2 5" xfId="13625"/>
    <cellStyle name="Input 15 4 2 6" xfId="13626"/>
    <cellStyle name="Input 15 4 2 7" xfId="13627"/>
    <cellStyle name="Input 15 4 2 8" xfId="13628"/>
    <cellStyle name="Input 15 4 2 9" xfId="13629"/>
    <cellStyle name="Input 15 4 3" xfId="13630"/>
    <cellStyle name="Input 15 4 3 10" xfId="13631"/>
    <cellStyle name="Input 15 4 3 11" xfId="13632"/>
    <cellStyle name="Input 15 4 3 12" xfId="13633"/>
    <cellStyle name="Input 15 4 3 13" xfId="13634"/>
    <cellStyle name="Input 15 4 3 14" xfId="13635"/>
    <cellStyle name="Input 15 4 3 15" xfId="13636"/>
    <cellStyle name="Input 15 4 3 16" xfId="13637"/>
    <cellStyle name="Input 15 4 3 2" xfId="13638"/>
    <cellStyle name="Input 15 4 3 2 2" xfId="13639"/>
    <cellStyle name="Input 15 4 3 2 3" xfId="13640"/>
    <cellStyle name="Input 15 4 3 2 4" xfId="13641"/>
    <cellStyle name="Input 15 4 3 3" xfId="13642"/>
    <cellStyle name="Input 15 4 3 4" xfId="13643"/>
    <cellStyle name="Input 15 4 3 5" xfId="13644"/>
    <cellStyle name="Input 15 4 3 6" xfId="13645"/>
    <cellStyle name="Input 15 4 3 7" xfId="13646"/>
    <cellStyle name="Input 15 4 3 8" xfId="13647"/>
    <cellStyle name="Input 15 4 3 9" xfId="13648"/>
    <cellStyle name="Input 15 4 4" xfId="13649"/>
    <cellStyle name="Input 15 4 4 2" xfId="13650"/>
    <cellStyle name="Input 15 4 4 3" xfId="13651"/>
    <cellStyle name="Input 15 4 4 4" xfId="13652"/>
    <cellStyle name="Input 15 4 5" xfId="13653"/>
    <cellStyle name="Input 15 4 6" xfId="13654"/>
    <cellStyle name="Input 15 4 7" xfId="13655"/>
    <cellStyle name="Input 15 4 8" xfId="13656"/>
    <cellStyle name="Input 15 4 9" xfId="13657"/>
    <cellStyle name="Input 15 5" xfId="13658"/>
    <cellStyle name="Input 15 5 2" xfId="13659"/>
    <cellStyle name="Input 15 5 3" xfId="13660"/>
    <cellStyle name="Input 15 5 4" xfId="13661"/>
    <cellStyle name="Input 15 6" xfId="13662"/>
    <cellStyle name="Input 15 7" xfId="13663"/>
    <cellStyle name="Input 15 8" xfId="13664"/>
    <cellStyle name="Input 15 9" xfId="13665"/>
    <cellStyle name="Input 16" xfId="13666"/>
    <cellStyle name="Input 16 10" xfId="13667"/>
    <cellStyle name="Input 16 11" xfId="13668"/>
    <cellStyle name="Input 16 12" xfId="13669"/>
    <cellStyle name="Input 16 13" xfId="13670"/>
    <cellStyle name="Input 16 14" xfId="13671"/>
    <cellStyle name="Input 16 15" xfId="13672"/>
    <cellStyle name="Input 16 16" xfId="13673"/>
    <cellStyle name="Input 16 17" xfId="13674"/>
    <cellStyle name="Input 16 18" xfId="13675"/>
    <cellStyle name="Input 16 2" xfId="13676"/>
    <cellStyle name="Input 16 2 10" xfId="13677"/>
    <cellStyle name="Input 16 2 11" xfId="13678"/>
    <cellStyle name="Input 16 2 12" xfId="13679"/>
    <cellStyle name="Input 16 2 13" xfId="13680"/>
    <cellStyle name="Input 16 2 14" xfId="13681"/>
    <cellStyle name="Input 16 2 15" xfId="13682"/>
    <cellStyle name="Input 16 2 16" xfId="13683"/>
    <cellStyle name="Input 16 2 17" xfId="13684"/>
    <cellStyle name="Input 16 2 18" xfId="13685"/>
    <cellStyle name="Input 16 2 2" xfId="13686"/>
    <cellStyle name="Input 16 2 2 10" xfId="13687"/>
    <cellStyle name="Input 16 2 2 11" xfId="13688"/>
    <cellStyle name="Input 16 2 2 12" xfId="13689"/>
    <cellStyle name="Input 16 2 2 13" xfId="13690"/>
    <cellStyle name="Input 16 2 2 14" xfId="13691"/>
    <cellStyle name="Input 16 2 2 15" xfId="13692"/>
    <cellStyle name="Input 16 2 2 16" xfId="13693"/>
    <cellStyle name="Input 16 2 2 2" xfId="13694"/>
    <cellStyle name="Input 16 2 2 2 2" xfId="13695"/>
    <cellStyle name="Input 16 2 2 2 3" xfId="13696"/>
    <cellStyle name="Input 16 2 2 2 4" xfId="13697"/>
    <cellStyle name="Input 16 2 2 3" xfId="13698"/>
    <cellStyle name="Input 16 2 2 4" xfId="13699"/>
    <cellStyle name="Input 16 2 2 5" xfId="13700"/>
    <cellStyle name="Input 16 2 2 6" xfId="13701"/>
    <cellStyle name="Input 16 2 2 7" xfId="13702"/>
    <cellStyle name="Input 16 2 2 8" xfId="13703"/>
    <cellStyle name="Input 16 2 2 9" xfId="13704"/>
    <cellStyle name="Input 16 2 3" xfId="13705"/>
    <cellStyle name="Input 16 2 3 10" xfId="13706"/>
    <cellStyle name="Input 16 2 3 11" xfId="13707"/>
    <cellStyle name="Input 16 2 3 12" xfId="13708"/>
    <cellStyle name="Input 16 2 3 13" xfId="13709"/>
    <cellStyle name="Input 16 2 3 14" xfId="13710"/>
    <cellStyle name="Input 16 2 3 15" xfId="13711"/>
    <cellStyle name="Input 16 2 3 16" xfId="13712"/>
    <cellStyle name="Input 16 2 3 2" xfId="13713"/>
    <cellStyle name="Input 16 2 3 2 2" xfId="13714"/>
    <cellStyle name="Input 16 2 3 2 3" xfId="13715"/>
    <cellStyle name="Input 16 2 3 2 4" xfId="13716"/>
    <cellStyle name="Input 16 2 3 3" xfId="13717"/>
    <cellStyle name="Input 16 2 3 4" xfId="13718"/>
    <cellStyle name="Input 16 2 3 5" xfId="13719"/>
    <cellStyle name="Input 16 2 3 6" xfId="13720"/>
    <cellStyle name="Input 16 2 3 7" xfId="13721"/>
    <cellStyle name="Input 16 2 3 8" xfId="13722"/>
    <cellStyle name="Input 16 2 3 9" xfId="13723"/>
    <cellStyle name="Input 16 2 4" xfId="13724"/>
    <cellStyle name="Input 16 2 4 2" xfId="13725"/>
    <cellStyle name="Input 16 2 4 3" xfId="13726"/>
    <cellStyle name="Input 16 2 4 4" xfId="13727"/>
    <cellStyle name="Input 16 2 5" xfId="13728"/>
    <cellStyle name="Input 16 2 6" xfId="13729"/>
    <cellStyle name="Input 16 2 7" xfId="13730"/>
    <cellStyle name="Input 16 2 8" xfId="13731"/>
    <cellStyle name="Input 16 2 9" xfId="13732"/>
    <cellStyle name="Input 16 3" xfId="13733"/>
    <cellStyle name="Input 16 3 10" xfId="13734"/>
    <cellStyle name="Input 16 3 11" xfId="13735"/>
    <cellStyle name="Input 16 3 12" xfId="13736"/>
    <cellStyle name="Input 16 3 13" xfId="13737"/>
    <cellStyle name="Input 16 3 14" xfId="13738"/>
    <cellStyle name="Input 16 3 15" xfId="13739"/>
    <cellStyle name="Input 16 3 16" xfId="13740"/>
    <cellStyle name="Input 16 3 17" xfId="13741"/>
    <cellStyle name="Input 16 3 18" xfId="13742"/>
    <cellStyle name="Input 16 3 2" xfId="13743"/>
    <cellStyle name="Input 16 3 2 10" xfId="13744"/>
    <cellStyle name="Input 16 3 2 11" xfId="13745"/>
    <cellStyle name="Input 16 3 2 12" xfId="13746"/>
    <cellStyle name="Input 16 3 2 13" xfId="13747"/>
    <cellStyle name="Input 16 3 2 14" xfId="13748"/>
    <cellStyle name="Input 16 3 2 15" xfId="13749"/>
    <cellStyle name="Input 16 3 2 16" xfId="13750"/>
    <cellStyle name="Input 16 3 2 2" xfId="13751"/>
    <cellStyle name="Input 16 3 2 2 2" xfId="13752"/>
    <cellStyle name="Input 16 3 2 2 3" xfId="13753"/>
    <cellStyle name="Input 16 3 2 2 4" xfId="13754"/>
    <cellStyle name="Input 16 3 2 3" xfId="13755"/>
    <cellStyle name="Input 16 3 2 4" xfId="13756"/>
    <cellStyle name="Input 16 3 2 5" xfId="13757"/>
    <cellStyle name="Input 16 3 2 6" xfId="13758"/>
    <cellStyle name="Input 16 3 2 7" xfId="13759"/>
    <cellStyle name="Input 16 3 2 8" xfId="13760"/>
    <cellStyle name="Input 16 3 2 9" xfId="13761"/>
    <cellStyle name="Input 16 3 3" xfId="13762"/>
    <cellStyle name="Input 16 3 3 10" xfId="13763"/>
    <cellStyle name="Input 16 3 3 11" xfId="13764"/>
    <cellStyle name="Input 16 3 3 12" xfId="13765"/>
    <cellStyle name="Input 16 3 3 13" xfId="13766"/>
    <cellStyle name="Input 16 3 3 14" xfId="13767"/>
    <cellStyle name="Input 16 3 3 15" xfId="13768"/>
    <cellStyle name="Input 16 3 3 16" xfId="13769"/>
    <cellStyle name="Input 16 3 3 2" xfId="13770"/>
    <cellStyle name="Input 16 3 3 2 2" xfId="13771"/>
    <cellStyle name="Input 16 3 3 2 3" xfId="13772"/>
    <cellStyle name="Input 16 3 3 2 4" xfId="13773"/>
    <cellStyle name="Input 16 3 3 3" xfId="13774"/>
    <cellStyle name="Input 16 3 3 4" xfId="13775"/>
    <cellStyle name="Input 16 3 3 5" xfId="13776"/>
    <cellStyle name="Input 16 3 3 6" xfId="13777"/>
    <cellStyle name="Input 16 3 3 7" xfId="13778"/>
    <cellStyle name="Input 16 3 3 8" xfId="13779"/>
    <cellStyle name="Input 16 3 3 9" xfId="13780"/>
    <cellStyle name="Input 16 3 4" xfId="13781"/>
    <cellStyle name="Input 16 3 4 2" xfId="13782"/>
    <cellStyle name="Input 16 3 4 3" xfId="13783"/>
    <cellStyle name="Input 16 3 4 4" xfId="13784"/>
    <cellStyle name="Input 16 3 5" xfId="13785"/>
    <cellStyle name="Input 16 3 6" xfId="13786"/>
    <cellStyle name="Input 16 3 7" xfId="13787"/>
    <cellStyle name="Input 16 3 8" xfId="13788"/>
    <cellStyle name="Input 16 3 9" xfId="13789"/>
    <cellStyle name="Input 16 4" xfId="13790"/>
    <cellStyle name="Input 16 4 10" xfId="13791"/>
    <cellStyle name="Input 16 4 11" xfId="13792"/>
    <cellStyle name="Input 16 4 12" xfId="13793"/>
    <cellStyle name="Input 16 4 13" xfId="13794"/>
    <cellStyle name="Input 16 4 14" xfId="13795"/>
    <cellStyle name="Input 16 4 15" xfId="13796"/>
    <cellStyle name="Input 16 4 16" xfId="13797"/>
    <cellStyle name="Input 16 4 17" xfId="13798"/>
    <cellStyle name="Input 16 4 18" xfId="13799"/>
    <cellStyle name="Input 16 4 2" xfId="13800"/>
    <cellStyle name="Input 16 4 2 10" xfId="13801"/>
    <cellStyle name="Input 16 4 2 11" xfId="13802"/>
    <cellStyle name="Input 16 4 2 12" xfId="13803"/>
    <cellStyle name="Input 16 4 2 13" xfId="13804"/>
    <cellStyle name="Input 16 4 2 14" xfId="13805"/>
    <cellStyle name="Input 16 4 2 15" xfId="13806"/>
    <cellStyle name="Input 16 4 2 16" xfId="13807"/>
    <cellStyle name="Input 16 4 2 2" xfId="13808"/>
    <cellStyle name="Input 16 4 2 2 2" xfId="13809"/>
    <cellStyle name="Input 16 4 2 2 3" xfId="13810"/>
    <cellStyle name="Input 16 4 2 2 4" xfId="13811"/>
    <cellStyle name="Input 16 4 2 3" xfId="13812"/>
    <cellStyle name="Input 16 4 2 4" xfId="13813"/>
    <cellStyle name="Input 16 4 2 5" xfId="13814"/>
    <cellStyle name="Input 16 4 2 6" xfId="13815"/>
    <cellStyle name="Input 16 4 2 7" xfId="13816"/>
    <cellStyle name="Input 16 4 2 8" xfId="13817"/>
    <cellStyle name="Input 16 4 2 9" xfId="13818"/>
    <cellStyle name="Input 16 4 3" xfId="13819"/>
    <cellStyle name="Input 16 4 3 10" xfId="13820"/>
    <cellStyle name="Input 16 4 3 11" xfId="13821"/>
    <cellStyle name="Input 16 4 3 12" xfId="13822"/>
    <cellStyle name="Input 16 4 3 13" xfId="13823"/>
    <cellStyle name="Input 16 4 3 14" xfId="13824"/>
    <cellStyle name="Input 16 4 3 15" xfId="13825"/>
    <cellStyle name="Input 16 4 3 16" xfId="13826"/>
    <cellStyle name="Input 16 4 3 2" xfId="13827"/>
    <cellStyle name="Input 16 4 3 2 2" xfId="13828"/>
    <cellStyle name="Input 16 4 3 2 3" xfId="13829"/>
    <cellStyle name="Input 16 4 3 2 4" xfId="13830"/>
    <cellStyle name="Input 16 4 3 3" xfId="13831"/>
    <cellStyle name="Input 16 4 3 4" xfId="13832"/>
    <cellStyle name="Input 16 4 3 5" xfId="13833"/>
    <cellStyle name="Input 16 4 3 6" xfId="13834"/>
    <cellStyle name="Input 16 4 3 7" xfId="13835"/>
    <cellStyle name="Input 16 4 3 8" xfId="13836"/>
    <cellStyle name="Input 16 4 3 9" xfId="13837"/>
    <cellStyle name="Input 16 4 4" xfId="13838"/>
    <cellStyle name="Input 16 4 4 2" xfId="13839"/>
    <cellStyle name="Input 16 4 4 3" xfId="13840"/>
    <cellStyle name="Input 16 4 4 4" xfId="13841"/>
    <cellStyle name="Input 16 4 5" xfId="13842"/>
    <cellStyle name="Input 16 4 6" xfId="13843"/>
    <cellStyle name="Input 16 4 7" xfId="13844"/>
    <cellStyle name="Input 16 4 8" xfId="13845"/>
    <cellStyle name="Input 16 4 9" xfId="13846"/>
    <cellStyle name="Input 16 5" xfId="13847"/>
    <cellStyle name="Input 16 5 2" xfId="13848"/>
    <cellStyle name="Input 16 5 3" xfId="13849"/>
    <cellStyle name="Input 16 5 4" xfId="13850"/>
    <cellStyle name="Input 16 6" xfId="13851"/>
    <cellStyle name="Input 16 7" xfId="13852"/>
    <cellStyle name="Input 16 8" xfId="13853"/>
    <cellStyle name="Input 16 9" xfId="13854"/>
    <cellStyle name="Input 17" xfId="13855"/>
    <cellStyle name="Input 17 10" xfId="13856"/>
    <cellStyle name="Input 17 11" xfId="13857"/>
    <cellStyle name="Input 17 12" xfId="13858"/>
    <cellStyle name="Input 17 13" xfId="13859"/>
    <cellStyle name="Input 17 14" xfId="13860"/>
    <cellStyle name="Input 17 15" xfId="13861"/>
    <cellStyle name="Input 17 16" xfId="13862"/>
    <cellStyle name="Input 17 17" xfId="13863"/>
    <cellStyle name="Input 17 18" xfId="13864"/>
    <cellStyle name="Input 17 2" xfId="13865"/>
    <cellStyle name="Input 17 2 10" xfId="13866"/>
    <cellStyle name="Input 17 2 11" xfId="13867"/>
    <cellStyle name="Input 17 2 12" xfId="13868"/>
    <cellStyle name="Input 17 2 13" xfId="13869"/>
    <cellStyle name="Input 17 2 14" xfId="13870"/>
    <cellStyle name="Input 17 2 15" xfId="13871"/>
    <cellStyle name="Input 17 2 16" xfId="13872"/>
    <cellStyle name="Input 17 2 17" xfId="13873"/>
    <cellStyle name="Input 17 2 18" xfId="13874"/>
    <cellStyle name="Input 17 2 2" xfId="13875"/>
    <cellStyle name="Input 17 2 2 10" xfId="13876"/>
    <cellStyle name="Input 17 2 2 11" xfId="13877"/>
    <cellStyle name="Input 17 2 2 12" xfId="13878"/>
    <cellStyle name="Input 17 2 2 13" xfId="13879"/>
    <cellStyle name="Input 17 2 2 14" xfId="13880"/>
    <cellStyle name="Input 17 2 2 15" xfId="13881"/>
    <cellStyle name="Input 17 2 2 16" xfId="13882"/>
    <cellStyle name="Input 17 2 2 2" xfId="13883"/>
    <cellStyle name="Input 17 2 2 2 2" xfId="13884"/>
    <cellStyle name="Input 17 2 2 2 3" xfId="13885"/>
    <cellStyle name="Input 17 2 2 2 4" xfId="13886"/>
    <cellStyle name="Input 17 2 2 3" xfId="13887"/>
    <cellStyle name="Input 17 2 2 4" xfId="13888"/>
    <cellStyle name="Input 17 2 2 5" xfId="13889"/>
    <cellStyle name="Input 17 2 2 6" xfId="13890"/>
    <cellStyle name="Input 17 2 2 7" xfId="13891"/>
    <cellStyle name="Input 17 2 2 8" xfId="13892"/>
    <cellStyle name="Input 17 2 2 9" xfId="13893"/>
    <cellStyle name="Input 17 2 3" xfId="13894"/>
    <cellStyle name="Input 17 2 3 10" xfId="13895"/>
    <cellStyle name="Input 17 2 3 11" xfId="13896"/>
    <cellStyle name="Input 17 2 3 12" xfId="13897"/>
    <cellStyle name="Input 17 2 3 13" xfId="13898"/>
    <cellStyle name="Input 17 2 3 14" xfId="13899"/>
    <cellStyle name="Input 17 2 3 15" xfId="13900"/>
    <cellStyle name="Input 17 2 3 16" xfId="13901"/>
    <cellStyle name="Input 17 2 3 2" xfId="13902"/>
    <cellStyle name="Input 17 2 3 2 2" xfId="13903"/>
    <cellStyle name="Input 17 2 3 2 3" xfId="13904"/>
    <cellStyle name="Input 17 2 3 2 4" xfId="13905"/>
    <cellStyle name="Input 17 2 3 3" xfId="13906"/>
    <cellStyle name="Input 17 2 3 4" xfId="13907"/>
    <cellStyle name="Input 17 2 3 5" xfId="13908"/>
    <cellStyle name="Input 17 2 3 6" xfId="13909"/>
    <cellStyle name="Input 17 2 3 7" xfId="13910"/>
    <cellStyle name="Input 17 2 3 8" xfId="13911"/>
    <cellStyle name="Input 17 2 3 9" xfId="13912"/>
    <cellStyle name="Input 17 2 4" xfId="13913"/>
    <cellStyle name="Input 17 2 4 2" xfId="13914"/>
    <cellStyle name="Input 17 2 4 3" xfId="13915"/>
    <cellStyle name="Input 17 2 4 4" xfId="13916"/>
    <cellStyle name="Input 17 2 5" xfId="13917"/>
    <cellStyle name="Input 17 2 6" xfId="13918"/>
    <cellStyle name="Input 17 2 7" xfId="13919"/>
    <cellStyle name="Input 17 2 8" xfId="13920"/>
    <cellStyle name="Input 17 2 9" xfId="13921"/>
    <cellStyle name="Input 17 3" xfId="13922"/>
    <cellStyle name="Input 17 3 10" xfId="13923"/>
    <cellStyle name="Input 17 3 11" xfId="13924"/>
    <cellStyle name="Input 17 3 12" xfId="13925"/>
    <cellStyle name="Input 17 3 13" xfId="13926"/>
    <cellStyle name="Input 17 3 14" xfId="13927"/>
    <cellStyle name="Input 17 3 15" xfId="13928"/>
    <cellStyle name="Input 17 3 16" xfId="13929"/>
    <cellStyle name="Input 17 3 17" xfId="13930"/>
    <cellStyle name="Input 17 3 18" xfId="13931"/>
    <cellStyle name="Input 17 3 2" xfId="13932"/>
    <cellStyle name="Input 17 3 2 10" xfId="13933"/>
    <cellStyle name="Input 17 3 2 11" xfId="13934"/>
    <cellStyle name="Input 17 3 2 12" xfId="13935"/>
    <cellStyle name="Input 17 3 2 13" xfId="13936"/>
    <cellStyle name="Input 17 3 2 14" xfId="13937"/>
    <cellStyle name="Input 17 3 2 15" xfId="13938"/>
    <cellStyle name="Input 17 3 2 16" xfId="13939"/>
    <cellStyle name="Input 17 3 2 2" xfId="13940"/>
    <cellStyle name="Input 17 3 2 2 2" xfId="13941"/>
    <cellStyle name="Input 17 3 2 2 3" xfId="13942"/>
    <cellStyle name="Input 17 3 2 2 4" xfId="13943"/>
    <cellStyle name="Input 17 3 2 3" xfId="13944"/>
    <cellStyle name="Input 17 3 2 4" xfId="13945"/>
    <cellStyle name="Input 17 3 2 5" xfId="13946"/>
    <cellStyle name="Input 17 3 2 6" xfId="13947"/>
    <cellStyle name="Input 17 3 2 7" xfId="13948"/>
    <cellStyle name="Input 17 3 2 8" xfId="13949"/>
    <cellStyle name="Input 17 3 2 9" xfId="13950"/>
    <cellStyle name="Input 17 3 3" xfId="13951"/>
    <cellStyle name="Input 17 3 3 10" xfId="13952"/>
    <cellStyle name="Input 17 3 3 11" xfId="13953"/>
    <cellStyle name="Input 17 3 3 12" xfId="13954"/>
    <cellStyle name="Input 17 3 3 13" xfId="13955"/>
    <cellStyle name="Input 17 3 3 14" xfId="13956"/>
    <cellStyle name="Input 17 3 3 15" xfId="13957"/>
    <cellStyle name="Input 17 3 3 16" xfId="13958"/>
    <cellStyle name="Input 17 3 3 2" xfId="13959"/>
    <cellStyle name="Input 17 3 3 2 2" xfId="13960"/>
    <cellStyle name="Input 17 3 3 2 3" xfId="13961"/>
    <cellStyle name="Input 17 3 3 2 4" xfId="13962"/>
    <cellStyle name="Input 17 3 3 3" xfId="13963"/>
    <cellStyle name="Input 17 3 3 4" xfId="13964"/>
    <cellStyle name="Input 17 3 3 5" xfId="13965"/>
    <cellStyle name="Input 17 3 3 6" xfId="13966"/>
    <cellStyle name="Input 17 3 3 7" xfId="13967"/>
    <cellStyle name="Input 17 3 3 8" xfId="13968"/>
    <cellStyle name="Input 17 3 3 9" xfId="13969"/>
    <cellStyle name="Input 17 3 4" xfId="13970"/>
    <cellStyle name="Input 17 3 4 2" xfId="13971"/>
    <cellStyle name="Input 17 3 4 3" xfId="13972"/>
    <cellStyle name="Input 17 3 4 4" xfId="13973"/>
    <cellStyle name="Input 17 3 5" xfId="13974"/>
    <cellStyle name="Input 17 3 6" xfId="13975"/>
    <cellStyle name="Input 17 3 7" xfId="13976"/>
    <cellStyle name="Input 17 3 8" xfId="13977"/>
    <cellStyle name="Input 17 3 9" xfId="13978"/>
    <cellStyle name="Input 17 4" xfId="13979"/>
    <cellStyle name="Input 17 4 10" xfId="13980"/>
    <cellStyle name="Input 17 4 11" xfId="13981"/>
    <cellStyle name="Input 17 4 12" xfId="13982"/>
    <cellStyle name="Input 17 4 13" xfId="13983"/>
    <cellStyle name="Input 17 4 14" xfId="13984"/>
    <cellStyle name="Input 17 4 15" xfId="13985"/>
    <cellStyle name="Input 17 4 16" xfId="13986"/>
    <cellStyle name="Input 17 4 17" xfId="13987"/>
    <cellStyle name="Input 17 4 18" xfId="13988"/>
    <cellStyle name="Input 17 4 2" xfId="13989"/>
    <cellStyle name="Input 17 4 2 10" xfId="13990"/>
    <cellStyle name="Input 17 4 2 11" xfId="13991"/>
    <cellStyle name="Input 17 4 2 12" xfId="13992"/>
    <cellStyle name="Input 17 4 2 13" xfId="13993"/>
    <cellStyle name="Input 17 4 2 14" xfId="13994"/>
    <cellStyle name="Input 17 4 2 15" xfId="13995"/>
    <cellStyle name="Input 17 4 2 16" xfId="13996"/>
    <cellStyle name="Input 17 4 2 2" xfId="13997"/>
    <cellStyle name="Input 17 4 2 2 2" xfId="13998"/>
    <cellStyle name="Input 17 4 2 2 3" xfId="13999"/>
    <cellStyle name="Input 17 4 2 2 4" xfId="14000"/>
    <cellStyle name="Input 17 4 2 3" xfId="14001"/>
    <cellStyle name="Input 17 4 2 4" xfId="14002"/>
    <cellStyle name="Input 17 4 2 5" xfId="14003"/>
    <cellStyle name="Input 17 4 2 6" xfId="14004"/>
    <cellStyle name="Input 17 4 2 7" xfId="14005"/>
    <cellStyle name="Input 17 4 2 8" xfId="14006"/>
    <cellStyle name="Input 17 4 2 9" xfId="14007"/>
    <cellStyle name="Input 17 4 3" xfId="14008"/>
    <cellStyle name="Input 17 4 3 10" xfId="14009"/>
    <cellStyle name="Input 17 4 3 11" xfId="14010"/>
    <cellStyle name="Input 17 4 3 12" xfId="14011"/>
    <cellStyle name="Input 17 4 3 13" xfId="14012"/>
    <cellStyle name="Input 17 4 3 14" xfId="14013"/>
    <cellStyle name="Input 17 4 3 15" xfId="14014"/>
    <cellStyle name="Input 17 4 3 16" xfId="14015"/>
    <cellStyle name="Input 17 4 3 2" xfId="14016"/>
    <cellStyle name="Input 17 4 3 2 2" xfId="14017"/>
    <cellStyle name="Input 17 4 3 2 3" xfId="14018"/>
    <cellStyle name="Input 17 4 3 2 4" xfId="14019"/>
    <cellStyle name="Input 17 4 3 3" xfId="14020"/>
    <cellStyle name="Input 17 4 3 4" xfId="14021"/>
    <cellStyle name="Input 17 4 3 5" xfId="14022"/>
    <cellStyle name="Input 17 4 3 6" xfId="14023"/>
    <cellStyle name="Input 17 4 3 7" xfId="14024"/>
    <cellStyle name="Input 17 4 3 8" xfId="14025"/>
    <cellStyle name="Input 17 4 3 9" xfId="14026"/>
    <cellStyle name="Input 17 4 4" xfId="14027"/>
    <cellStyle name="Input 17 4 4 2" xfId="14028"/>
    <cellStyle name="Input 17 4 4 3" xfId="14029"/>
    <cellStyle name="Input 17 4 4 4" xfId="14030"/>
    <cellStyle name="Input 17 4 5" xfId="14031"/>
    <cellStyle name="Input 17 4 6" xfId="14032"/>
    <cellStyle name="Input 17 4 7" xfId="14033"/>
    <cellStyle name="Input 17 4 8" xfId="14034"/>
    <cellStyle name="Input 17 4 9" xfId="14035"/>
    <cellStyle name="Input 17 5" xfId="14036"/>
    <cellStyle name="Input 17 5 2" xfId="14037"/>
    <cellStyle name="Input 17 5 3" xfId="14038"/>
    <cellStyle name="Input 17 5 4" xfId="14039"/>
    <cellStyle name="Input 17 6" xfId="14040"/>
    <cellStyle name="Input 17 7" xfId="14041"/>
    <cellStyle name="Input 17 8" xfId="14042"/>
    <cellStyle name="Input 17 9" xfId="14043"/>
    <cellStyle name="Input 18" xfId="14044"/>
    <cellStyle name="Input 18 10" xfId="14045"/>
    <cellStyle name="Input 18 11" xfId="14046"/>
    <cellStyle name="Input 18 12" xfId="14047"/>
    <cellStyle name="Input 18 13" xfId="14048"/>
    <cellStyle name="Input 18 14" xfId="14049"/>
    <cellStyle name="Input 18 15" xfId="14050"/>
    <cellStyle name="Input 18 16" xfId="14051"/>
    <cellStyle name="Input 18 2" xfId="14052"/>
    <cellStyle name="Input 18 2 2" xfId="14053"/>
    <cellStyle name="Input 18 2 3" xfId="14054"/>
    <cellStyle name="Input 18 2 4" xfId="14055"/>
    <cellStyle name="Input 18 3" xfId="14056"/>
    <cellStyle name="Input 18 4" xfId="14057"/>
    <cellStyle name="Input 18 5" xfId="14058"/>
    <cellStyle name="Input 18 6" xfId="14059"/>
    <cellStyle name="Input 18 7" xfId="14060"/>
    <cellStyle name="Input 18 8" xfId="14061"/>
    <cellStyle name="Input 18 9" xfId="14062"/>
    <cellStyle name="Input 19" xfId="14063"/>
    <cellStyle name="Input 19 10" xfId="14064"/>
    <cellStyle name="Input 19 11" xfId="14065"/>
    <cellStyle name="Input 19 12" xfId="14066"/>
    <cellStyle name="Input 19 13" xfId="14067"/>
    <cellStyle name="Input 19 14" xfId="14068"/>
    <cellStyle name="Input 19 15" xfId="14069"/>
    <cellStyle name="Input 19 2" xfId="14070"/>
    <cellStyle name="Input 19 2 2" xfId="14071"/>
    <cellStyle name="Input 19 2 3" xfId="14072"/>
    <cellStyle name="Input 19 2 4" xfId="14073"/>
    <cellStyle name="Input 19 3" xfId="14074"/>
    <cellStyle name="Input 19 4" xfId="14075"/>
    <cellStyle name="Input 19 5" xfId="14076"/>
    <cellStyle name="Input 19 6" xfId="14077"/>
    <cellStyle name="Input 19 7" xfId="14078"/>
    <cellStyle name="Input 19 8" xfId="14079"/>
    <cellStyle name="Input 19 9" xfId="14080"/>
    <cellStyle name="Input 2" xfId="14081"/>
    <cellStyle name="Input 2 10" xfId="14082"/>
    <cellStyle name="Input 2 11" xfId="14083"/>
    <cellStyle name="Input 2 12" xfId="14084"/>
    <cellStyle name="Input 2 13" xfId="14085"/>
    <cellStyle name="Input 2 14" xfId="14086"/>
    <cellStyle name="Input 2 15" xfId="14087"/>
    <cellStyle name="Input 2 16" xfId="14088"/>
    <cellStyle name="Input 2 17" xfId="14089"/>
    <cellStyle name="Input 2 18" xfId="14090"/>
    <cellStyle name="Input 2 19" xfId="14091"/>
    <cellStyle name="Input 2 2" xfId="14092"/>
    <cellStyle name="Input 2 2 10" xfId="14093"/>
    <cellStyle name="Input 2 2 11" xfId="14094"/>
    <cellStyle name="Input 2 2 12" xfId="14095"/>
    <cellStyle name="Input 2 2 13" xfId="14096"/>
    <cellStyle name="Input 2 2 14" xfId="14097"/>
    <cellStyle name="Input 2 2 15" xfId="14098"/>
    <cellStyle name="Input 2 2 16" xfId="14099"/>
    <cellStyle name="Input 2 2 17" xfId="14100"/>
    <cellStyle name="Input 2 2 18" xfId="14101"/>
    <cellStyle name="Input 2 2 2" xfId="14102"/>
    <cellStyle name="Input 2 2 2 10" xfId="14103"/>
    <cellStyle name="Input 2 2 2 11" xfId="14104"/>
    <cellStyle name="Input 2 2 2 12" xfId="14105"/>
    <cellStyle name="Input 2 2 2 13" xfId="14106"/>
    <cellStyle name="Input 2 2 2 14" xfId="14107"/>
    <cellStyle name="Input 2 2 2 15" xfId="14108"/>
    <cellStyle name="Input 2 2 2 16" xfId="14109"/>
    <cellStyle name="Input 2 2 2 2" xfId="14110"/>
    <cellStyle name="Input 2 2 2 2 2" xfId="14111"/>
    <cellStyle name="Input 2 2 2 2 3" xfId="14112"/>
    <cellStyle name="Input 2 2 2 2 4" xfId="14113"/>
    <cellStyle name="Input 2 2 2 3" xfId="14114"/>
    <cellStyle name="Input 2 2 2 4" xfId="14115"/>
    <cellStyle name="Input 2 2 2 5" xfId="14116"/>
    <cellStyle name="Input 2 2 2 6" xfId="14117"/>
    <cellStyle name="Input 2 2 2 7" xfId="14118"/>
    <cellStyle name="Input 2 2 2 8" xfId="14119"/>
    <cellStyle name="Input 2 2 2 9" xfId="14120"/>
    <cellStyle name="Input 2 2 3" xfId="14121"/>
    <cellStyle name="Input 2 2 3 10" xfId="14122"/>
    <cellStyle name="Input 2 2 3 11" xfId="14123"/>
    <cellStyle name="Input 2 2 3 12" xfId="14124"/>
    <cellStyle name="Input 2 2 3 13" xfId="14125"/>
    <cellStyle name="Input 2 2 3 14" xfId="14126"/>
    <cellStyle name="Input 2 2 3 15" xfId="14127"/>
    <cellStyle name="Input 2 2 3 16" xfId="14128"/>
    <cellStyle name="Input 2 2 3 2" xfId="14129"/>
    <cellStyle name="Input 2 2 3 2 2" xfId="14130"/>
    <cellStyle name="Input 2 2 3 2 3" xfId="14131"/>
    <cellStyle name="Input 2 2 3 2 4" xfId="14132"/>
    <cellStyle name="Input 2 2 3 3" xfId="14133"/>
    <cellStyle name="Input 2 2 3 4" xfId="14134"/>
    <cellStyle name="Input 2 2 3 5" xfId="14135"/>
    <cellStyle name="Input 2 2 3 6" xfId="14136"/>
    <cellStyle name="Input 2 2 3 7" xfId="14137"/>
    <cellStyle name="Input 2 2 3 8" xfId="14138"/>
    <cellStyle name="Input 2 2 3 9" xfId="14139"/>
    <cellStyle name="Input 2 2 4" xfId="14140"/>
    <cellStyle name="Input 2 2 4 2" xfId="14141"/>
    <cellStyle name="Input 2 2 4 3" xfId="14142"/>
    <cellStyle name="Input 2 2 4 4" xfId="14143"/>
    <cellStyle name="Input 2 2 5" xfId="14144"/>
    <cellStyle name="Input 2 2 6" xfId="14145"/>
    <cellStyle name="Input 2 2 7" xfId="14146"/>
    <cellStyle name="Input 2 2 8" xfId="14147"/>
    <cellStyle name="Input 2 2 9" xfId="14148"/>
    <cellStyle name="Input 2 20" xfId="14149"/>
    <cellStyle name="Input 2 21" xfId="14150"/>
    <cellStyle name="Input 2 3" xfId="14151"/>
    <cellStyle name="Input 2 3 10" xfId="14152"/>
    <cellStyle name="Input 2 3 11" xfId="14153"/>
    <cellStyle name="Input 2 3 12" xfId="14154"/>
    <cellStyle name="Input 2 3 13" xfId="14155"/>
    <cellStyle name="Input 2 3 14" xfId="14156"/>
    <cellStyle name="Input 2 3 15" xfId="14157"/>
    <cellStyle name="Input 2 3 16" xfId="14158"/>
    <cellStyle name="Input 2 3 17" xfId="14159"/>
    <cellStyle name="Input 2 3 18" xfId="14160"/>
    <cellStyle name="Input 2 3 2" xfId="14161"/>
    <cellStyle name="Input 2 3 2 10" xfId="14162"/>
    <cellStyle name="Input 2 3 2 11" xfId="14163"/>
    <cellStyle name="Input 2 3 2 12" xfId="14164"/>
    <cellStyle name="Input 2 3 2 13" xfId="14165"/>
    <cellStyle name="Input 2 3 2 14" xfId="14166"/>
    <cellStyle name="Input 2 3 2 15" xfId="14167"/>
    <cellStyle name="Input 2 3 2 16" xfId="14168"/>
    <cellStyle name="Input 2 3 2 2" xfId="14169"/>
    <cellStyle name="Input 2 3 2 2 2" xfId="14170"/>
    <cellStyle name="Input 2 3 2 2 3" xfId="14171"/>
    <cellStyle name="Input 2 3 2 2 4" xfId="14172"/>
    <cellStyle name="Input 2 3 2 3" xfId="14173"/>
    <cellStyle name="Input 2 3 2 4" xfId="14174"/>
    <cellStyle name="Input 2 3 2 5" xfId="14175"/>
    <cellStyle name="Input 2 3 2 6" xfId="14176"/>
    <cellStyle name="Input 2 3 2 7" xfId="14177"/>
    <cellStyle name="Input 2 3 2 8" xfId="14178"/>
    <cellStyle name="Input 2 3 2 9" xfId="14179"/>
    <cellStyle name="Input 2 3 3" xfId="14180"/>
    <cellStyle name="Input 2 3 3 10" xfId="14181"/>
    <cellStyle name="Input 2 3 3 11" xfId="14182"/>
    <cellStyle name="Input 2 3 3 12" xfId="14183"/>
    <cellStyle name="Input 2 3 3 13" xfId="14184"/>
    <cellStyle name="Input 2 3 3 14" xfId="14185"/>
    <cellStyle name="Input 2 3 3 15" xfId="14186"/>
    <cellStyle name="Input 2 3 3 16" xfId="14187"/>
    <cellStyle name="Input 2 3 3 2" xfId="14188"/>
    <cellStyle name="Input 2 3 3 2 2" xfId="14189"/>
    <cellStyle name="Input 2 3 3 2 3" xfId="14190"/>
    <cellStyle name="Input 2 3 3 2 4" xfId="14191"/>
    <cellStyle name="Input 2 3 3 3" xfId="14192"/>
    <cellStyle name="Input 2 3 3 4" xfId="14193"/>
    <cellStyle name="Input 2 3 3 5" xfId="14194"/>
    <cellStyle name="Input 2 3 3 6" xfId="14195"/>
    <cellStyle name="Input 2 3 3 7" xfId="14196"/>
    <cellStyle name="Input 2 3 3 8" xfId="14197"/>
    <cellStyle name="Input 2 3 3 9" xfId="14198"/>
    <cellStyle name="Input 2 3 4" xfId="14199"/>
    <cellStyle name="Input 2 3 4 2" xfId="14200"/>
    <cellStyle name="Input 2 3 4 3" xfId="14201"/>
    <cellStyle name="Input 2 3 4 4" xfId="14202"/>
    <cellStyle name="Input 2 3 5" xfId="14203"/>
    <cellStyle name="Input 2 3 6" xfId="14204"/>
    <cellStyle name="Input 2 3 7" xfId="14205"/>
    <cellStyle name="Input 2 3 8" xfId="14206"/>
    <cellStyle name="Input 2 3 9" xfId="14207"/>
    <cellStyle name="Input 2 4" xfId="14208"/>
    <cellStyle name="Input 2 4 10" xfId="14209"/>
    <cellStyle name="Input 2 4 11" xfId="14210"/>
    <cellStyle name="Input 2 4 12" xfId="14211"/>
    <cellStyle name="Input 2 4 13" xfId="14212"/>
    <cellStyle name="Input 2 4 14" xfId="14213"/>
    <cellStyle name="Input 2 4 15" xfId="14214"/>
    <cellStyle name="Input 2 4 16" xfId="14215"/>
    <cellStyle name="Input 2 4 17" xfId="14216"/>
    <cellStyle name="Input 2 4 18" xfId="14217"/>
    <cellStyle name="Input 2 4 2" xfId="14218"/>
    <cellStyle name="Input 2 4 2 10" xfId="14219"/>
    <cellStyle name="Input 2 4 2 11" xfId="14220"/>
    <cellStyle name="Input 2 4 2 12" xfId="14221"/>
    <cellStyle name="Input 2 4 2 13" xfId="14222"/>
    <cellStyle name="Input 2 4 2 14" xfId="14223"/>
    <cellStyle name="Input 2 4 2 15" xfId="14224"/>
    <cellStyle name="Input 2 4 2 16" xfId="14225"/>
    <cellStyle name="Input 2 4 2 2" xfId="14226"/>
    <cellStyle name="Input 2 4 2 2 2" xfId="14227"/>
    <cellStyle name="Input 2 4 2 2 3" xfId="14228"/>
    <cellStyle name="Input 2 4 2 2 4" xfId="14229"/>
    <cellStyle name="Input 2 4 2 3" xfId="14230"/>
    <cellStyle name="Input 2 4 2 4" xfId="14231"/>
    <cellStyle name="Input 2 4 2 5" xfId="14232"/>
    <cellStyle name="Input 2 4 2 6" xfId="14233"/>
    <cellStyle name="Input 2 4 2 7" xfId="14234"/>
    <cellStyle name="Input 2 4 2 8" xfId="14235"/>
    <cellStyle name="Input 2 4 2 9" xfId="14236"/>
    <cellStyle name="Input 2 4 3" xfId="14237"/>
    <cellStyle name="Input 2 4 3 10" xfId="14238"/>
    <cellStyle name="Input 2 4 3 11" xfId="14239"/>
    <cellStyle name="Input 2 4 3 12" xfId="14240"/>
    <cellStyle name="Input 2 4 3 13" xfId="14241"/>
    <cellStyle name="Input 2 4 3 14" xfId="14242"/>
    <cellStyle name="Input 2 4 3 15" xfId="14243"/>
    <cellStyle name="Input 2 4 3 16" xfId="14244"/>
    <cellStyle name="Input 2 4 3 2" xfId="14245"/>
    <cellStyle name="Input 2 4 3 2 2" xfId="14246"/>
    <cellStyle name="Input 2 4 3 2 3" xfId="14247"/>
    <cellStyle name="Input 2 4 3 2 4" xfId="14248"/>
    <cellStyle name="Input 2 4 3 3" xfId="14249"/>
    <cellStyle name="Input 2 4 3 4" xfId="14250"/>
    <cellStyle name="Input 2 4 3 5" xfId="14251"/>
    <cellStyle name="Input 2 4 3 6" xfId="14252"/>
    <cellStyle name="Input 2 4 3 7" xfId="14253"/>
    <cellStyle name="Input 2 4 3 8" xfId="14254"/>
    <cellStyle name="Input 2 4 3 9" xfId="14255"/>
    <cellStyle name="Input 2 4 4" xfId="14256"/>
    <cellStyle name="Input 2 4 4 2" xfId="14257"/>
    <cellStyle name="Input 2 4 4 3" xfId="14258"/>
    <cellStyle name="Input 2 4 4 4" xfId="14259"/>
    <cellStyle name="Input 2 4 5" xfId="14260"/>
    <cellStyle name="Input 2 4 6" xfId="14261"/>
    <cellStyle name="Input 2 4 7" xfId="14262"/>
    <cellStyle name="Input 2 4 8" xfId="14263"/>
    <cellStyle name="Input 2 4 9" xfId="14264"/>
    <cellStyle name="Input 2 5" xfId="14265"/>
    <cellStyle name="Input 2 5 10" xfId="14266"/>
    <cellStyle name="Input 2 5 11" xfId="14267"/>
    <cellStyle name="Input 2 5 12" xfId="14268"/>
    <cellStyle name="Input 2 5 13" xfId="14269"/>
    <cellStyle name="Input 2 5 14" xfId="14270"/>
    <cellStyle name="Input 2 5 15" xfId="14271"/>
    <cellStyle name="Input 2 5 16" xfId="14272"/>
    <cellStyle name="Input 2 5 2" xfId="14273"/>
    <cellStyle name="Input 2 5 2 2" xfId="14274"/>
    <cellStyle name="Input 2 5 2 3" xfId="14275"/>
    <cellStyle name="Input 2 5 2 4" xfId="14276"/>
    <cellStyle name="Input 2 5 3" xfId="14277"/>
    <cellStyle name="Input 2 5 4" xfId="14278"/>
    <cellStyle name="Input 2 5 5" xfId="14279"/>
    <cellStyle name="Input 2 5 6" xfId="14280"/>
    <cellStyle name="Input 2 5 7" xfId="14281"/>
    <cellStyle name="Input 2 5 8" xfId="14282"/>
    <cellStyle name="Input 2 5 9" xfId="14283"/>
    <cellStyle name="Input 2 6" xfId="14284"/>
    <cellStyle name="Input 2 6 10" xfId="14285"/>
    <cellStyle name="Input 2 6 11" xfId="14286"/>
    <cellStyle name="Input 2 6 12" xfId="14287"/>
    <cellStyle name="Input 2 6 13" xfId="14288"/>
    <cellStyle name="Input 2 6 14" xfId="14289"/>
    <cellStyle name="Input 2 6 15" xfId="14290"/>
    <cellStyle name="Input 2 6 16" xfId="14291"/>
    <cellStyle name="Input 2 6 2" xfId="14292"/>
    <cellStyle name="Input 2 6 2 2" xfId="14293"/>
    <cellStyle name="Input 2 6 2 3" xfId="14294"/>
    <cellStyle name="Input 2 6 2 4" xfId="14295"/>
    <cellStyle name="Input 2 6 3" xfId="14296"/>
    <cellStyle name="Input 2 6 4" xfId="14297"/>
    <cellStyle name="Input 2 6 5" xfId="14298"/>
    <cellStyle name="Input 2 6 6" xfId="14299"/>
    <cellStyle name="Input 2 6 7" xfId="14300"/>
    <cellStyle name="Input 2 6 8" xfId="14301"/>
    <cellStyle name="Input 2 6 9" xfId="14302"/>
    <cellStyle name="Input 2 7" xfId="14303"/>
    <cellStyle name="Input 2 7 2" xfId="14304"/>
    <cellStyle name="Input 2 7 3" xfId="14305"/>
    <cellStyle name="Input 2 7 4" xfId="14306"/>
    <cellStyle name="Input 2 8" xfId="14307"/>
    <cellStyle name="Input 2 9" xfId="14308"/>
    <cellStyle name="Input 20" xfId="14309"/>
    <cellStyle name="Input 20 10" xfId="14310"/>
    <cellStyle name="Input 20 11" xfId="14311"/>
    <cellStyle name="Input 20 12" xfId="14312"/>
    <cellStyle name="Input 20 13" xfId="14313"/>
    <cellStyle name="Input 20 14" xfId="14314"/>
    <cellStyle name="Input 20 15" xfId="14315"/>
    <cellStyle name="Input 20 2" xfId="14316"/>
    <cellStyle name="Input 20 2 2" xfId="14317"/>
    <cellStyle name="Input 20 2 3" xfId="14318"/>
    <cellStyle name="Input 20 2 4" xfId="14319"/>
    <cellStyle name="Input 20 3" xfId="14320"/>
    <cellStyle name="Input 20 4" xfId="14321"/>
    <cellStyle name="Input 20 5" xfId="14322"/>
    <cellStyle name="Input 20 6" xfId="14323"/>
    <cellStyle name="Input 20 7" xfId="14324"/>
    <cellStyle name="Input 20 8" xfId="14325"/>
    <cellStyle name="Input 20 9" xfId="14326"/>
    <cellStyle name="Input 21" xfId="14327"/>
    <cellStyle name="Input 21 10" xfId="14328"/>
    <cellStyle name="Input 21 11" xfId="14329"/>
    <cellStyle name="Input 21 12" xfId="14330"/>
    <cellStyle name="Input 21 13" xfId="14331"/>
    <cellStyle name="Input 21 14" xfId="14332"/>
    <cellStyle name="Input 21 15" xfId="14333"/>
    <cellStyle name="Input 21 2" xfId="14334"/>
    <cellStyle name="Input 21 2 2" xfId="14335"/>
    <cellStyle name="Input 21 2 3" xfId="14336"/>
    <cellStyle name="Input 21 2 4" xfId="14337"/>
    <cellStyle name="Input 21 3" xfId="14338"/>
    <cellStyle name="Input 21 4" xfId="14339"/>
    <cellStyle name="Input 21 5" xfId="14340"/>
    <cellStyle name="Input 21 6" xfId="14341"/>
    <cellStyle name="Input 21 7" xfId="14342"/>
    <cellStyle name="Input 21 8" xfId="14343"/>
    <cellStyle name="Input 21 9" xfId="14344"/>
    <cellStyle name="Input 22" xfId="14345"/>
    <cellStyle name="Input 22 10" xfId="14346"/>
    <cellStyle name="Input 22 11" xfId="14347"/>
    <cellStyle name="Input 22 12" xfId="14348"/>
    <cellStyle name="Input 22 13" xfId="14349"/>
    <cellStyle name="Input 22 14" xfId="14350"/>
    <cellStyle name="Input 22 15" xfId="14351"/>
    <cellStyle name="Input 22 2" xfId="14352"/>
    <cellStyle name="Input 22 2 2" xfId="14353"/>
    <cellStyle name="Input 22 2 3" xfId="14354"/>
    <cellStyle name="Input 22 2 4" xfId="14355"/>
    <cellStyle name="Input 22 3" xfId="14356"/>
    <cellStyle name="Input 22 4" xfId="14357"/>
    <cellStyle name="Input 22 5" xfId="14358"/>
    <cellStyle name="Input 22 6" xfId="14359"/>
    <cellStyle name="Input 22 7" xfId="14360"/>
    <cellStyle name="Input 22 8" xfId="14361"/>
    <cellStyle name="Input 22 9" xfId="14362"/>
    <cellStyle name="Input 23" xfId="14363"/>
    <cellStyle name="Input 23 10" xfId="14364"/>
    <cellStyle name="Input 23 11" xfId="14365"/>
    <cellStyle name="Input 23 12" xfId="14366"/>
    <cellStyle name="Input 23 13" xfId="14367"/>
    <cellStyle name="Input 23 14" xfId="14368"/>
    <cellStyle name="Input 23 15" xfId="14369"/>
    <cellStyle name="Input 23 16" xfId="14370"/>
    <cellStyle name="Input 23 2" xfId="14371"/>
    <cellStyle name="Input 23 2 2" xfId="14372"/>
    <cellStyle name="Input 23 2 3" xfId="14373"/>
    <cellStyle name="Input 23 2 4" xfId="14374"/>
    <cellStyle name="Input 23 3" xfId="14375"/>
    <cellStyle name="Input 23 4" xfId="14376"/>
    <cellStyle name="Input 23 5" xfId="14377"/>
    <cellStyle name="Input 23 6" xfId="14378"/>
    <cellStyle name="Input 23 7" xfId="14379"/>
    <cellStyle name="Input 23 8" xfId="14380"/>
    <cellStyle name="Input 23 9" xfId="14381"/>
    <cellStyle name="Input 24" xfId="14382"/>
    <cellStyle name="Input 24 10" xfId="14383"/>
    <cellStyle name="Input 24 11" xfId="14384"/>
    <cellStyle name="Input 24 12" xfId="14385"/>
    <cellStyle name="Input 24 13" xfId="14386"/>
    <cellStyle name="Input 24 14" xfId="14387"/>
    <cellStyle name="Input 24 15" xfId="14388"/>
    <cellStyle name="Input 24 2" xfId="14389"/>
    <cellStyle name="Input 24 2 2" xfId="14390"/>
    <cellStyle name="Input 24 2 3" xfId="14391"/>
    <cellStyle name="Input 24 2 4" xfId="14392"/>
    <cellStyle name="Input 24 3" xfId="14393"/>
    <cellStyle name="Input 24 4" xfId="14394"/>
    <cellStyle name="Input 24 5" xfId="14395"/>
    <cellStyle name="Input 24 6" xfId="14396"/>
    <cellStyle name="Input 24 7" xfId="14397"/>
    <cellStyle name="Input 24 8" xfId="14398"/>
    <cellStyle name="Input 24 9" xfId="14399"/>
    <cellStyle name="Input 25" xfId="14400"/>
    <cellStyle name="Input 25 10" xfId="14401"/>
    <cellStyle name="Input 25 11" xfId="14402"/>
    <cellStyle name="Input 25 12" xfId="14403"/>
    <cellStyle name="Input 25 13" xfId="14404"/>
    <cellStyle name="Input 25 14" xfId="14405"/>
    <cellStyle name="Input 25 15" xfId="14406"/>
    <cellStyle name="Input 25 2" xfId="14407"/>
    <cellStyle name="Input 25 2 2" xfId="14408"/>
    <cellStyle name="Input 25 2 3" xfId="14409"/>
    <cellStyle name="Input 25 2 4" xfId="14410"/>
    <cellStyle name="Input 25 3" xfId="14411"/>
    <cellStyle name="Input 25 4" xfId="14412"/>
    <cellStyle name="Input 25 5" xfId="14413"/>
    <cellStyle name="Input 25 6" xfId="14414"/>
    <cellStyle name="Input 25 7" xfId="14415"/>
    <cellStyle name="Input 25 8" xfId="14416"/>
    <cellStyle name="Input 25 9" xfId="14417"/>
    <cellStyle name="Input 26" xfId="14418"/>
    <cellStyle name="Input 26 10" xfId="14419"/>
    <cellStyle name="Input 26 11" xfId="14420"/>
    <cellStyle name="Input 26 12" xfId="14421"/>
    <cellStyle name="Input 26 13" xfId="14422"/>
    <cellStyle name="Input 26 14" xfId="14423"/>
    <cellStyle name="Input 26 15" xfId="14424"/>
    <cellStyle name="Input 26 2" xfId="14425"/>
    <cellStyle name="Input 26 2 2" xfId="14426"/>
    <cellStyle name="Input 26 2 3" xfId="14427"/>
    <cellStyle name="Input 26 2 4" xfId="14428"/>
    <cellStyle name="Input 26 3" xfId="14429"/>
    <cellStyle name="Input 26 4" xfId="14430"/>
    <cellStyle name="Input 26 5" xfId="14431"/>
    <cellStyle name="Input 26 6" xfId="14432"/>
    <cellStyle name="Input 26 7" xfId="14433"/>
    <cellStyle name="Input 26 8" xfId="14434"/>
    <cellStyle name="Input 26 9" xfId="14435"/>
    <cellStyle name="Input 27" xfId="14436"/>
    <cellStyle name="Input 27 10" xfId="14437"/>
    <cellStyle name="Input 27 11" xfId="14438"/>
    <cellStyle name="Input 27 12" xfId="14439"/>
    <cellStyle name="Input 27 13" xfId="14440"/>
    <cellStyle name="Input 27 14" xfId="14441"/>
    <cellStyle name="Input 27 15" xfId="14442"/>
    <cellStyle name="Input 27 2" xfId="14443"/>
    <cellStyle name="Input 27 2 2" xfId="14444"/>
    <cellStyle name="Input 27 2 3" xfId="14445"/>
    <cellStyle name="Input 27 2 4" xfId="14446"/>
    <cellStyle name="Input 27 3" xfId="14447"/>
    <cellStyle name="Input 27 4" xfId="14448"/>
    <cellStyle name="Input 27 5" xfId="14449"/>
    <cellStyle name="Input 27 6" xfId="14450"/>
    <cellStyle name="Input 27 7" xfId="14451"/>
    <cellStyle name="Input 27 8" xfId="14452"/>
    <cellStyle name="Input 27 9" xfId="14453"/>
    <cellStyle name="Input 3" xfId="14454"/>
    <cellStyle name="Input 3 10" xfId="14455"/>
    <cellStyle name="Input 3 11" xfId="14456"/>
    <cellStyle name="Input 3 12" xfId="14457"/>
    <cellStyle name="Input 3 13" xfId="14458"/>
    <cellStyle name="Input 3 14" xfId="14459"/>
    <cellStyle name="Input 3 15" xfId="14460"/>
    <cellStyle name="Input 3 16" xfId="14461"/>
    <cellStyle name="Input 3 17" xfId="14462"/>
    <cellStyle name="Input 3 18" xfId="14463"/>
    <cellStyle name="Input 3 19" xfId="14464"/>
    <cellStyle name="Input 3 2" xfId="14465"/>
    <cellStyle name="Input 3 2 10" xfId="14466"/>
    <cellStyle name="Input 3 2 11" xfId="14467"/>
    <cellStyle name="Input 3 2 12" xfId="14468"/>
    <cellStyle name="Input 3 2 13" xfId="14469"/>
    <cellStyle name="Input 3 2 14" xfId="14470"/>
    <cellStyle name="Input 3 2 15" xfId="14471"/>
    <cellStyle name="Input 3 2 16" xfId="14472"/>
    <cellStyle name="Input 3 2 17" xfId="14473"/>
    <cellStyle name="Input 3 2 18" xfId="14474"/>
    <cellStyle name="Input 3 2 2" xfId="14475"/>
    <cellStyle name="Input 3 2 2 10" xfId="14476"/>
    <cellStyle name="Input 3 2 2 11" xfId="14477"/>
    <cellStyle name="Input 3 2 2 12" xfId="14478"/>
    <cellStyle name="Input 3 2 2 13" xfId="14479"/>
    <cellStyle name="Input 3 2 2 14" xfId="14480"/>
    <cellStyle name="Input 3 2 2 15" xfId="14481"/>
    <cellStyle name="Input 3 2 2 16" xfId="14482"/>
    <cellStyle name="Input 3 2 2 2" xfId="14483"/>
    <cellStyle name="Input 3 2 2 2 2" xfId="14484"/>
    <cellStyle name="Input 3 2 2 2 3" xfId="14485"/>
    <cellStyle name="Input 3 2 2 2 4" xfId="14486"/>
    <cellStyle name="Input 3 2 2 3" xfId="14487"/>
    <cellStyle name="Input 3 2 2 4" xfId="14488"/>
    <cellStyle name="Input 3 2 2 5" xfId="14489"/>
    <cellStyle name="Input 3 2 2 6" xfId="14490"/>
    <cellStyle name="Input 3 2 2 7" xfId="14491"/>
    <cellStyle name="Input 3 2 2 8" xfId="14492"/>
    <cellStyle name="Input 3 2 2 9" xfId="14493"/>
    <cellStyle name="Input 3 2 3" xfId="14494"/>
    <cellStyle name="Input 3 2 3 10" xfId="14495"/>
    <cellStyle name="Input 3 2 3 11" xfId="14496"/>
    <cellStyle name="Input 3 2 3 12" xfId="14497"/>
    <cellStyle name="Input 3 2 3 13" xfId="14498"/>
    <cellStyle name="Input 3 2 3 14" xfId="14499"/>
    <cellStyle name="Input 3 2 3 15" xfId="14500"/>
    <cellStyle name="Input 3 2 3 16" xfId="14501"/>
    <cellStyle name="Input 3 2 3 2" xfId="14502"/>
    <cellStyle name="Input 3 2 3 2 2" xfId="14503"/>
    <cellStyle name="Input 3 2 3 2 3" xfId="14504"/>
    <cellStyle name="Input 3 2 3 2 4" xfId="14505"/>
    <cellStyle name="Input 3 2 3 3" xfId="14506"/>
    <cellStyle name="Input 3 2 3 4" xfId="14507"/>
    <cellStyle name="Input 3 2 3 5" xfId="14508"/>
    <cellStyle name="Input 3 2 3 6" xfId="14509"/>
    <cellStyle name="Input 3 2 3 7" xfId="14510"/>
    <cellStyle name="Input 3 2 3 8" xfId="14511"/>
    <cellStyle name="Input 3 2 3 9" xfId="14512"/>
    <cellStyle name="Input 3 2 4" xfId="14513"/>
    <cellStyle name="Input 3 2 4 2" xfId="14514"/>
    <cellStyle name="Input 3 2 4 3" xfId="14515"/>
    <cellStyle name="Input 3 2 4 4" xfId="14516"/>
    <cellStyle name="Input 3 2 5" xfId="14517"/>
    <cellStyle name="Input 3 2 6" xfId="14518"/>
    <cellStyle name="Input 3 2 7" xfId="14519"/>
    <cellStyle name="Input 3 2 8" xfId="14520"/>
    <cellStyle name="Input 3 2 9" xfId="14521"/>
    <cellStyle name="Input 3 20" xfId="14522"/>
    <cellStyle name="Input 3 21" xfId="14523"/>
    <cellStyle name="Input 3 3" xfId="14524"/>
    <cellStyle name="Input 3 3 10" xfId="14525"/>
    <cellStyle name="Input 3 3 11" xfId="14526"/>
    <cellStyle name="Input 3 3 12" xfId="14527"/>
    <cellStyle name="Input 3 3 13" xfId="14528"/>
    <cellStyle name="Input 3 3 14" xfId="14529"/>
    <cellStyle name="Input 3 3 15" xfId="14530"/>
    <cellStyle name="Input 3 3 16" xfId="14531"/>
    <cellStyle name="Input 3 3 17" xfId="14532"/>
    <cellStyle name="Input 3 3 18" xfId="14533"/>
    <cellStyle name="Input 3 3 2" xfId="14534"/>
    <cellStyle name="Input 3 3 2 10" xfId="14535"/>
    <cellStyle name="Input 3 3 2 11" xfId="14536"/>
    <cellStyle name="Input 3 3 2 12" xfId="14537"/>
    <cellStyle name="Input 3 3 2 13" xfId="14538"/>
    <cellStyle name="Input 3 3 2 14" xfId="14539"/>
    <cellStyle name="Input 3 3 2 15" xfId="14540"/>
    <cellStyle name="Input 3 3 2 16" xfId="14541"/>
    <cellStyle name="Input 3 3 2 2" xfId="14542"/>
    <cellStyle name="Input 3 3 2 2 2" xfId="14543"/>
    <cellStyle name="Input 3 3 2 2 3" xfId="14544"/>
    <cellStyle name="Input 3 3 2 2 4" xfId="14545"/>
    <cellStyle name="Input 3 3 2 3" xfId="14546"/>
    <cellStyle name="Input 3 3 2 4" xfId="14547"/>
    <cellStyle name="Input 3 3 2 5" xfId="14548"/>
    <cellStyle name="Input 3 3 2 6" xfId="14549"/>
    <cellStyle name="Input 3 3 2 7" xfId="14550"/>
    <cellStyle name="Input 3 3 2 8" xfId="14551"/>
    <cellStyle name="Input 3 3 2 9" xfId="14552"/>
    <cellStyle name="Input 3 3 3" xfId="14553"/>
    <cellStyle name="Input 3 3 3 10" xfId="14554"/>
    <cellStyle name="Input 3 3 3 11" xfId="14555"/>
    <cellStyle name="Input 3 3 3 12" xfId="14556"/>
    <cellStyle name="Input 3 3 3 13" xfId="14557"/>
    <cellStyle name="Input 3 3 3 14" xfId="14558"/>
    <cellStyle name="Input 3 3 3 15" xfId="14559"/>
    <cellStyle name="Input 3 3 3 16" xfId="14560"/>
    <cellStyle name="Input 3 3 3 2" xfId="14561"/>
    <cellStyle name="Input 3 3 3 2 2" xfId="14562"/>
    <cellStyle name="Input 3 3 3 2 3" xfId="14563"/>
    <cellStyle name="Input 3 3 3 2 4" xfId="14564"/>
    <cellStyle name="Input 3 3 3 3" xfId="14565"/>
    <cellStyle name="Input 3 3 3 4" xfId="14566"/>
    <cellStyle name="Input 3 3 3 5" xfId="14567"/>
    <cellStyle name="Input 3 3 3 6" xfId="14568"/>
    <cellStyle name="Input 3 3 3 7" xfId="14569"/>
    <cellStyle name="Input 3 3 3 8" xfId="14570"/>
    <cellStyle name="Input 3 3 3 9" xfId="14571"/>
    <cellStyle name="Input 3 3 4" xfId="14572"/>
    <cellStyle name="Input 3 3 4 2" xfId="14573"/>
    <cellStyle name="Input 3 3 4 3" xfId="14574"/>
    <cellStyle name="Input 3 3 4 4" xfId="14575"/>
    <cellStyle name="Input 3 3 5" xfId="14576"/>
    <cellStyle name="Input 3 3 6" xfId="14577"/>
    <cellStyle name="Input 3 3 7" xfId="14578"/>
    <cellStyle name="Input 3 3 8" xfId="14579"/>
    <cellStyle name="Input 3 3 9" xfId="14580"/>
    <cellStyle name="Input 3 4" xfId="14581"/>
    <cellStyle name="Input 3 4 10" xfId="14582"/>
    <cellStyle name="Input 3 4 11" xfId="14583"/>
    <cellStyle name="Input 3 4 12" xfId="14584"/>
    <cellStyle name="Input 3 4 13" xfId="14585"/>
    <cellStyle name="Input 3 4 14" xfId="14586"/>
    <cellStyle name="Input 3 4 15" xfId="14587"/>
    <cellStyle name="Input 3 4 16" xfId="14588"/>
    <cellStyle name="Input 3 4 17" xfId="14589"/>
    <cellStyle name="Input 3 4 18" xfId="14590"/>
    <cellStyle name="Input 3 4 2" xfId="14591"/>
    <cellStyle name="Input 3 4 2 10" xfId="14592"/>
    <cellStyle name="Input 3 4 2 11" xfId="14593"/>
    <cellStyle name="Input 3 4 2 12" xfId="14594"/>
    <cellStyle name="Input 3 4 2 13" xfId="14595"/>
    <cellStyle name="Input 3 4 2 14" xfId="14596"/>
    <cellStyle name="Input 3 4 2 15" xfId="14597"/>
    <cellStyle name="Input 3 4 2 16" xfId="14598"/>
    <cellStyle name="Input 3 4 2 2" xfId="14599"/>
    <cellStyle name="Input 3 4 2 2 2" xfId="14600"/>
    <cellStyle name="Input 3 4 2 2 3" xfId="14601"/>
    <cellStyle name="Input 3 4 2 2 4" xfId="14602"/>
    <cellStyle name="Input 3 4 2 3" xfId="14603"/>
    <cellStyle name="Input 3 4 2 4" xfId="14604"/>
    <cellStyle name="Input 3 4 2 5" xfId="14605"/>
    <cellStyle name="Input 3 4 2 6" xfId="14606"/>
    <cellStyle name="Input 3 4 2 7" xfId="14607"/>
    <cellStyle name="Input 3 4 2 8" xfId="14608"/>
    <cellStyle name="Input 3 4 2 9" xfId="14609"/>
    <cellStyle name="Input 3 4 3" xfId="14610"/>
    <cellStyle name="Input 3 4 3 10" xfId="14611"/>
    <cellStyle name="Input 3 4 3 11" xfId="14612"/>
    <cellStyle name="Input 3 4 3 12" xfId="14613"/>
    <cellStyle name="Input 3 4 3 13" xfId="14614"/>
    <cellStyle name="Input 3 4 3 14" xfId="14615"/>
    <cellStyle name="Input 3 4 3 15" xfId="14616"/>
    <cellStyle name="Input 3 4 3 16" xfId="14617"/>
    <cellStyle name="Input 3 4 3 2" xfId="14618"/>
    <cellStyle name="Input 3 4 3 2 2" xfId="14619"/>
    <cellStyle name="Input 3 4 3 2 3" xfId="14620"/>
    <cellStyle name="Input 3 4 3 2 4" xfId="14621"/>
    <cellStyle name="Input 3 4 3 3" xfId="14622"/>
    <cellStyle name="Input 3 4 3 4" xfId="14623"/>
    <cellStyle name="Input 3 4 3 5" xfId="14624"/>
    <cellStyle name="Input 3 4 3 6" xfId="14625"/>
    <cellStyle name="Input 3 4 3 7" xfId="14626"/>
    <cellStyle name="Input 3 4 3 8" xfId="14627"/>
    <cellStyle name="Input 3 4 3 9" xfId="14628"/>
    <cellStyle name="Input 3 4 4" xfId="14629"/>
    <cellStyle name="Input 3 4 4 2" xfId="14630"/>
    <cellStyle name="Input 3 4 4 3" xfId="14631"/>
    <cellStyle name="Input 3 4 4 4" xfId="14632"/>
    <cellStyle name="Input 3 4 5" xfId="14633"/>
    <cellStyle name="Input 3 4 6" xfId="14634"/>
    <cellStyle name="Input 3 4 7" xfId="14635"/>
    <cellStyle name="Input 3 4 8" xfId="14636"/>
    <cellStyle name="Input 3 4 9" xfId="14637"/>
    <cellStyle name="Input 3 5" xfId="14638"/>
    <cellStyle name="Input 3 5 10" xfId="14639"/>
    <cellStyle name="Input 3 5 11" xfId="14640"/>
    <cellStyle name="Input 3 5 12" xfId="14641"/>
    <cellStyle name="Input 3 5 13" xfId="14642"/>
    <cellStyle name="Input 3 5 14" xfId="14643"/>
    <cellStyle name="Input 3 5 15" xfId="14644"/>
    <cellStyle name="Input 3 5 16" xfId="14645"/>
    <cellStyle name="Input 3 5 2" xfId="14646"/>
    <cellStyle name="Input 3 5 2 2" xfId="14647"/>
    <cellStyle name="Input 3 5 2 3" xfId="14648"/>
    <cellStyle name="Input 3 5 2 4" xfId="14649"/>
    <cellStyle name="Input 3 5 3" xfId="14650"/>
    <cellStyle name="Input 3 5 4" xfId="14651"/>
    <cellStyle name="Input 3 5 5" xfId="14652"/>
    <cellStyle name="Input 3 5 6" xfId="14653"/>
    <cellStyle name="Input 3 5 7" xfId="14654"/>
    <cellStyle name="Input 3 5 8" xfId="14655"/>
    <cellStyle name="Input 3 5 9" xfId="14656"/>
    <cellStyle name="Input 3 6" xfId="14657"/>
    <cellStyle name="Input 3 6 10" xfId="14658"/>
    <cellStyle name="Input 3 6 11" xfId="14659"/>
    <cellStyle name="Input 3 6 12" xfId="14660"/>
    <cellStyle name="Input 3 6 13" xfId="14661"/>
    <cellStyle name="Input 3 6 14" xfId="14662"/>
    <cellStyle name="Input 3 6 15" xfId="14663"/>
    <cellStyle name="Input 3 6 16" xfId="14664"/>
    <cellStyle name="Input 3 6 2" xfId="14665"/>
    <cellStyle name="Input 3 6 2 2" xfId="14666"/>
    <cellStyle name="Input 3 6 2 3" xfId="14667"/>
    <cellStyle name="Input 3 6 2 4" xfId="14668"/>
    <cellStyle name="Input 3 6 3" xfId="14669"/>
    <cellStyle name="Input 3 6 4" xfId="14670"/>
    <cellStyle name="Input 3 6 5" xfId="14671"/>
    <cellStyle name="Input 3 6 6" xfId="14672"/>
    <cellStyle name="Input 3 6 7" xfId="14673"/>
    <cellStyle name="Input 3 6 8" xfId="14674"/>
    <cellStyle name="Input 3 6 9" xfId="14675"/>
    <cellStyle name="Input 3 7" xfId="14676"/>
    <cellStyle name="Input 3 7 2" xfId="14677"/>
    <cellStyle name="Input 3 7 3" xfId="14678"/>
    <cellStyle name="Input 3 7 4" xfId="14679"/>
    <cellStyle name="Input 3 8" xfId="14680"/>
    <cellStyle name="Input 3 9" xfId="14681"/>
    <cellStyle name="Input 4" xfId="14682"/>
    <cellStyle name="Input 4 10" xfId="14683"/>
    <cellStyle name="Input 4 11" xfId="14684"/>
    <cellStyle name="Input 4 12" xfId="14685"/>
    <cellStyle name="Input 4 13" xfId="14686"/>
    <cellStyle name="Input 4 14" xfId="14687"/>
    <cellStyle name="Input 4 15" xfId="14688"/>
    <cellStyle name="Input 4 16" xfId="14689"/>
    <cellStyle name="Input 4 17" xfId="14690"/>
    <cellStyle name="Input 4 18" xfId="14691"/>
    <cellStyle name="Input 4 19" xfId="14692"/>
    <cellStyle name="Input 4 2" xfId="14693"/>
    <cellStyle name="Input 4 2 10" xfId="14694"/>
    <cellStyle name="Input 4 2 11" xfId="14695"/>
    <cellStyle name="Input 4 2 12" xfId="14696"/>
    <cellStyle name="Input 4 2 13" xfId="14697"/>
    <cellStyle name="Input 4 2 14" xfId="14698"/>
    <cellStyle name="Input 4 2 15" xfId="14699"/>
    <cellStyle name="Input 4 2 16" xfId="14700"/>
    <cellStyle name="Input 4 2 17" xfId="14701"/>
    <cellStyle name="Input 4 2 18" xfId="14702"/>
    <cellStyle name="Input 4 2 2" xfId="14703"/>
    <cellStyle name="Input 4 2 2 10" xfId="14704"/>
    <cellStyle name="Input 4 2 2 11" xfId="14705"/>
    <cellStyle name="Input 4 2 2 12" xfId="14706"/>
    <cellStyle name="Input 4 2 2 13" xfId="14707"/>
    <cellStyle name="Input 4 2 2 14" xfId="14708"/>
    <cellStyle name="Input 4 2 2 15" xfId="14709"/>
    <cellStyle name="Input 4 2 2 16" xfId="14710"/>
    <cellStyle name="Input 4 2 2 2" xfId="14711"/>
    <cellStyle name="Input 4 2 2 2 2" xfId="14712"/>
    <cellStyle name="Input 4 2 2 2 3" xfId="14713"/>
    <cellStyle name="Input 4 2 2 2 4" xfId="14714"/>
    <cellStyle name="Input 4 2 2 3" xfId="14715"/>
    <cellStyle name="Input 4 2 2 4" xfId="14716"/>
    <cellStyle name="Input 4 2 2 5" xfId="14717"/>
    <cellStyle name="Input 4 2 2 6" xfId="14718"/>
    <cellStyle name="Input 4 2 2 7" xfId="14719"/>
    <cellStyle name="Input 4 2 2 8" xfId="14720"/>
    <cellStyle name="Input 4 2 2 9" xfId="14721"/>
    <cellStyle name="Input 4 2 3" xfId="14722"/>
    <cellStyle name="Input 4 2 3 10" xfId="14723"/>
    <cellStyle name="Input 4 2 3 11" xfId="14724"/>
    <cellStyle name="Input 4 2 3 12" xfId="14725"/>
    <cellStyle name="Input 4 2 3 13" xfId="14726"/>
    <cellStyle name="Input 4 2 3 14" xfId="14727"/>
    <cellStyle name="Input 4 2 3 15" xfId="14728"/>
    <cellStyle name="Input 4 2 3 16" xfId="14729"/>
    <cellStyle name="Input 4 2 3 2" xfId="14730"/>
    <cellStyle name="Input 4 2 3 2 2" xfId="14731"/>
    <cellStyle name="Input 4 2 3 2 3" xfId="14732"/>
    <cellStyle name="Input 4 2 3 2 4" xfId="14733"/>
    <cellStyle name="Input 4 2 3 3" xfId="14734"/>
    <cellStyle name="Input 4 2 3 4" xfId="14735"/>
    <cellStyle name="Input 4 2 3 5" xfId="14736"/>
    <cellStyle name="Input 4 2 3 6" xfId="14737"/>
    <cellStyle name="Input 4 2 3 7" xfId="14738"/>
    <cellStyle name="Input 4 2 3 8" xfId="14739"/>
    <cellStyle name="Input 4 2 3 9" xfId="14740"/>
    <cellStyle name="Input 4 2 4" xfId="14741"/>
    <cellStyle name="Input 4 2 4 2" xfId="14742"/>
    <cellStyle name="Input 4 2 4 3" xfId="14743"/>
    <cellStyle name="Input 4 2 4 4" xfId="14744"/>
    <cellStyle name="Input 4 2 5" xfId="14745"/>
    <cellStyle name="Input 4 2 6" xfId="14746"/>
    <cellStyle name="Input 4 2 7" xfId="14747"/>
    <cellStyle name="Input 4 2 8" xfId="14748"/>
    <cellStyle name="Input 4 2 9" xfId="14749"/>
    <cellStyle name="Input 4 20" xfId="14750"/>
    <cellStyle name="Input 4 21" xfId="14751"/>
    <cellStyle name="Input 4 3" xfId="14752"/>
    <cellStyle name="Input 4 3 10" xfId="14753"/>
    <cellStyle name="Input 4 3 11" xfId="14754"/>
    <cellStyle name="Input 4 3 12" xfId="14755"/>
    <cellStyle name="Input 4 3 13" xfId="14756"/>
    <cellStyle name="Input 4 3 14" xfId="14757"/>
    <cellStyle name="Input 4 3 15" xfId="14758"/>
    <cellStyle name="Input 4 3 16" xfId="14759"/>
    <cellStyle name="Input 4 3 17" xfId="14760"/>
    <cellStyle name="Input 4 3 18" xfId="14761"/>
    <cellStyle name="Input 4 3 2" xfId="14762"/>
    <cellStyle name="Input 4 3 2 10" xfId="14763"/>
    <cellStyle name="Input 4 3 2 11" xfId="14764"/>
    <cellStyle name="Input 4 3 2 12" xfId="14765"/>
    <cellStyle name="Input 4 3 2 13" xfId="14766"/>
    <cellStyle name="Input 4 3 2 14" xfId="14767"/>
    <cellStyle name="Input 4 3 2 15" xfId="14768"/>
    <cellStyle name="Input 4 3 2 16" xfId="14769"/>
    <cellStyle name="Input 4 3 2 2" xfId="14770"/>
    <cellStyle name="Input 4 3 2 2 2" xfId="14771"/>
    <cellStyle name="Input 4 3 2 2 3" xfId="14772"/>
    <cellStyle name="Input 4 3 2 2 4" xfId="14773"/>
    <cellStyle name="Input 4 3 2 3" xfId="14774"/>
    <cellStyle name="Input 4 3 2 4" xfId="14775"/>
    <cellStyle name="Input 4 3 2 5" xfId="14776"/>
    <cellStyle name="Input 4 3 2 6" xfId="14777"/>
    <cellStyle name="Input 4 3 2 7" xfId="14778"/>
    <cellStyle name="Input 4 3 2 8" xfId="14779"/>
    <cellStyle name="Input 4 3 2 9" xfId="14780"/>
    <cellStyle name="Input 4 3 3" xfId="14781"/>
    <cellStyle name="Input 4 3 3 10" xfId="14782"/>
    <cellStyle name="Input 4 3 3 11" xfId="14783"/>
    <cellStyle name="Input 4 3 3 12" xfId="14784"/>
    <cellStyle name="Input 4 3 3 13" xfId="14785"/>
    <cellStyle name="Input 4 3 3 14" xfId="14786"/>
    <cellStyle name="Input 4 3 3 15" xfId="14787"/>
    <cellStyle name="Input 4 3 3 16" xfId="14788"/>
    <cellStyle name="Input 4 3 3 2" xfId="14789"/>
    <cellStyle name="Input 4 3 3 2 2" xfId="14790"/>
    <cellStyle name="Input 4 3 3 2 3" xfId="14791"/>
    <cellStyle name="Input 4 3 3 2 4" xfId="14792"/>
    <cellStyle name="Input 4 3 3 3" xfId="14793"/>
    <cellStyle name="Input 4 3 3 4" xfId="14794"/>
    <cellStyle name="Input 4 3 3 5" xfId="14795"/>
    <cellStyle name="Input 4 3 3 6" xfId="14796"/>
    <cellStyle name="Input 4 3 3 7" xfId="14797"/>
    <cellStyle name="Input 4 3 3 8" xfId="14798"/>
    <cellStyle name="Input 4 3 3 9" xfId="14799"/>
    <cellStyle name="Input 4 3 4" xfId="14800"/>
    <cellStyle name="Input 4 3 4 2" xfId="14801"/>
    <cellStyle name="Input 4 3 4 3" xfId="14802"/>
    <cellStyle name="Input 4 3 4 4" xfId="14803"/>
    <cellStyle name="Input 4 3 5" xfId="14804"/>
    <cellStyle name="Input 4 3 6" xfId="14805"/>
    <cellStyle name="Input 4 3 7" xfId="14806"/>
    <cellStyle name="Input 4 3 8" xfId="14807"/>
    <cellStyle name="Input 4 3 9" xfId="14808"/>
    <cellStyle name="Input 4 4" xfId="14809"/>
    <cellStyle name="Input 4 4 10" xfId="14810"/>
    <cellStyle name="Input 4 4 11" xfId="14811"/>
    <cellStyle name="Input 4 4 12" xfId="14812"/>
    <cellStyle name="Input 4 4 13" xfId="14813"/>
    <cellStyle name="Input 4 4 14" xfId="14814"/>
    <cellStyle name="Input 4 4 15" xfId="14815"/>
    <cellStyle name="Input 4 4 16" xfId="14816"/>
    <cellStyle name="Input 4 4 17" xfId="14817"/>
    <cellStyle name="Input 4 4 18" xfId="14818"/>
    <cellStyle name="Input 4 4 2" xfId="14819"/>
    <cellStyle name="Input 4 4 2 10" xfId="14820"/>
    <cellStyle name="Input 4 4 2 11" xfId="14821"/>
    <cellStyle name="Input 4 4 2 12" xfId="14822"/>
    <cellStyle name="Input 4 4 2 13" xfId="14823"/>
    <cellStyle name="Input 4 4 2 14" xfId="14824"/>
    <cellStyle name="Input 4 4 2 15" xfId="14825"/>
    <cellStyle name="Input 4 4 2 16" xfId="14826"/>
    <cellStyle name="Input 4 4 2 2" xfId="14827"/>
    <cellStyle name="Input 4 4 2 2 2" xfId="14828"/>
    <cellStyle name="Input 4 4 2 2 3" xfId="14829"/>
    <cellStyle name="Input 4 4 2 2 4" xfId="14830"/>
    <cellStyle name="Input 4 4 2 3" xfId="14831"/>
    <cellStyle name="Input 4 4 2 4" xfId="14832"/>
    <cellStyle name="Input 4 4 2 5" xfId="14833"/>
    <cellStyle name="Input 4 4 2 6" xfId="14834"/>
    <cellStyle name="Input 4 4 2 7" xfId="14835"/>
    <cellStyle name="Input 4 4 2 8" xfId="14836"/>
    <cellStyle name="Input 4 4 2 9" xfId="14837"/>
    <cellStyle name="Input 4 4 3" xfId="14838"/>
    <cellStyle name="Input 4 4 3 10" xfId="14839"/>
    <cellStyle name="Input 4 4 3 11" xfId="14840"/>
    <cellStyle name="Input 4 4 3 12" xfId="14841"/>
    <cellStyle name="Input 4 4 3 13" xfId="14842"/>
    <cellStyle name="Input 4 4 3 14" xfId="14843"/>
    <cellStyle name="Input 4 4 3 15" xfId="14844"/>
    <cellStyle name="Input 4 4 3 16" xfId="14845"/>
    <cellStyle name="Input 4 4 3 2" xfId="14846"/>
    <cellStyle name="Input 4 4 3 2 2" xfId="14847"/>
    <cellStyle name="Input 4 4 3 2 3" xfId="14848"/>
    <cellStyle name="Input 4 4 3 2 4" xfId="14849"/>
    <cellStyle name="Input 4 4 3 3" xfId="14850"/>
    <cellStyle name="Input 4 4 3 4" xfId="14851"/>
    <cellStyle name="Input 4 4 3 5" xfId="14852"/>
    <cellStyle name="Input 4 4 3 6" xfId="14853"/>
    <cellStyle name="Input 4 4 3 7" xfId="14854"/>
    <cellStyle name="Input 4 4 3 8" xfId="14855"/>
    <cellStyle name="Input 4 4 3 9" xfId="14856"/>
    <cellStyle name="Input 4 4 4" xfId="14857"/>
    <cellStyle name="Input 4 4 4 2" xfId="14858"/>
    <cellStyle name="Input 4 4 4 3" xfId="14859"/>
    <cellStyle name="Input 4 4 4 4" xfId="14860"/>
    <cellStyle name="Input 4 4 5" xfId="14861"/>
    <cellStyle name="Input 4 4 6" xfId="14862"/>
    <cellStyle name="Input 4 4 7" xfId="14863"/>
    <cellStyle name="Input 4 4 8" xfId="14864"/>
    <cellStyle name="Input 4 4 9" xfId="14865"/>
    <cellStyle name="Input 4 5" xfId="14866"/>
    <cellStyle name="Input 4 5 10" xfId="14867"/>
    <cellStyle name="Input 4 5 11" xfId="14868"/>
    <cellStyle name="Input 4 5 12" xfId="14869"/>
    <cellStyle name="Input 4 5 13" xfId="14870"/>
    <cellStyle name="Input 4 5 14" xfId="14871"/>
    <cellStyle name="Input 4 5 15" xfId="14872"/>
    <cellStyle name="Input 4 5 16" xfId="14873"/>
    <cellStyle name="Input 4 5 2" xfId="14874"/>
    <cellStyle name="Input 4 5 2 2" xfId="14875"/>
    <cellStyle name="Input 4 5 2 3" xfId="14876"/>
    <cellStyle name="Input 4 5 2 4" xfId="14877"/>
    <cellStyle name="Input 4 5 3" xfId="14878"/>
    <cellStyle name="Input 4 5 4" xfId="14879"/>
    <cellStyle name="Input 4 5 5" xfId="14880"/>
    <cellStyle name="Input 4 5 6" xfId="14881"/>
    <cellStyle name="Input 4 5 7" xfId="14882"/>
    <cellStyle name="Input 4 5 8" xfId="14883"/>
    <cellStyle name="Input 4 5 9" xfId="14884"/>
    <cellStyle name="Input 4 6" xfId="14885"/>
    <cellStyle name="Input 4 6 10" xfId="14886"/>
    <cellStyle name="Input 4 6 11" xfId="14887"/>
    <cellStyle name="Input 4 6 12" xfId="14888"/>
    <cellStyle name="Input 4 6 13" xfId="14889"/>
    <cellStyle name="Input 4 6 14" xfId="14890"/>
    <cellStyle name="Input 4 6 15" xfId="14891"/>
    <cellStyle name="Input 4 6 16" xfId="14892"/>
    <cellStyle name="Input 4 6 2" xfId="14893"/>
    <cellStyle name="Input 4 6 2 2" xfId="14894"/>
    <cellStyle name="Input 4 6 2 3" xfId="14895"/>
    <cellStyle name="Input 4 6 2 4" xfId="14896"/>
    <cellStyle name="Input 4 6 3" xfId="14897"/>
    <cellStyle name="Input 4 6 4" xfId="14898"/>
    <cellStyle name="Input 4 6 5" xfId="14899"/>
    <cellStyle name="Input 4 6 6" xfId="14900"/>
    <cellStyle name="Input 4 6 7" xfId="14901"/>
    <cellStyle name="Input 4 6 8" xfId="14902"/>
    <cellStyle name="Input 4 6 9" xfId="14903"/>
    <cellStyle name="Input 4 7" xfId="14904"/>
    <cellStyle name="Input 4 7 2" xfId="14905"/>
    <cellStyle name="Input 4 7 3" xfId="14906"/>
    <cellStyle name="Input 4 7 4" xfId="14907"/>
    <cellStyle name="Input 4 8" xfId="14908"/>
    <cellStyle name="Input 4 9" xfId="14909"/>
    <cellStyle name="Input 5" xfId="14910"/>
    <cellStyle name="Input 5 10" xfId="14911"/>
    <cellStyle name="Input 5 11" xfId="14912"/>
    <cellStyle name="Input 5 12" xfId="14913"/>
    <cellStyle name="Input 5 13" xfId="14914"/>
    <cellStyle name="Input 5 14" xfId="14915"/>
    <cellStyle name="Input 5 15" xfId="14916"/>
    <cellStyle name="Input 5 16" xfId="14917"/>
    <cellStyle name="Input 5 17" xfId="14918"/>
    <cellStyle name="Input 5 18" xfId="14919"/>
    <cellStyle name="Input 5 19" xfId="14920"/>
    <cellStyle name="Input 5 2" xfId="14921"/>
    <cellStyle name="Input 5 2 10" xfId="14922"/>
    <cellStyle name="Input 5 2 11" xfId="14923"/>
    <cellStyle name="Input 5 2 12" xfId="14924"/>
    <cellStyle name="Input 5 2 13" xfId="14925"/>
    <cellStyle name="Input 5 2 14" xfId="14926"/>
    <cellStyle name="Input 5 2 15" xfId="14927"/>
    <cellStyle name="Input 5 2 16" xfId="14928"/>
    <cellStyle name="Input 5 2 17" xfId="14929"/>
    <cellStyle name="Input 5 2 18" xfId="14930"/>
    <cellStyle name="Input 5 2 2" xfId="14931"/>
    <cellStyle name="Input 5 2 2 10" xfId="14932"/>
    <cellStyle name="Input 5 2 2 11" xfId="14933"/>
    <cellStyle name="Input 5 2 2 12" xfId="14934"/>
    <cellStyle name="Input 5 2 2 13" xfId="14935"/>
    <cellStyle name="Input 5 2 2 14" xfId="14936"/>
    <cellStyle name="Input 5 2 2 15" xfId="14937"/>
    <cellStyle name="Input 5 2 2 16" xfId="14938"/>
    <cellStyle name="Input 5 2 2 2" xfId="14939"/>
    <cellStyle name="Input 5 2 2 2 2" xfId="14940"/>
    <cellStyle name="Input 5 2 2 2 3" xfId="14941"/>
    <cellStyle name="Input 5 2 2 2 4" xfId="14942"/>
    <cellStyle name="Input 5 2 2 3" xfId="14943"/>
    <cellStyle name="Input 5 2 2 4" xfId="14944"/>
    <cellStyle name="Input 5 2 2 5" xfId="14945"/>
    <cellStyle name="Input 5 2 2 6" xfId="14946"/>
    <cellStyle name="Input 5 2 2 7" xfId="14947"/>
    <cellStyle name="Input 5 2 2 8" xfId="14948"/>
    <cellStyle name="Input 5 2 2 9" xfId="14949"/>
    <cellStyle name="Input 5 2 3" xfId="14950"/>
    <cellStyle name="Input 5 2 3 10" xfId="14951"/>
    <cellStyle name="Input 5 2 3 11" xfId="14952"/>
    <cellStyle name="Input 5 2 3 12" xfId="14953"/>
    <cellStyle name="Input 5 2 3 13" xfId="14954"/>
    <cellStyle name="Input 5 2 3 14" xfId="14955"/>
    <cellStyle name="Input 5 2 3 15" xfId="14956"/>
    <cellStyle name="Input 5 2 3 16" xfId="14957"/>
    <cellStyle name="Input 5 2 3 2" xfId="14958"/>
    <cellStyle name="Input 5 2 3 2 2" xfId="14959"/>
    <cellStyle name="Input 5 2 3 2 3" xfId="14960"/>
    <cellStyle name="Input 5 2 3 2 4" xfId="14961"/>
    <cellStyle name="Input 5 2 3 3" xfId="14962"/>
    <cellStyle name="Input 5 2 3 4" xfId="14963"/>
    <cellStyle name="Input 5 2 3 5" xfId="14964"/>
    <cellStyle name="Input 5 2 3 6" xfId="14965"/>
    <cellStyle name="Input 5 2 3 7" xfId="14966"/>
    <cellStyle name="Input 5 2 3 8" xfId="14967"/>
    <cellStyle name="Input 5 2 3 9" xfId="14968"/>
    <cellStyle name="Input 5 2 4" xfId="14969"/>
    <cellStyle name="Input 5 2 4 2" xfId="14970"/>
    <cellStyle name="Input 5 2 4 3" xfId="14971"/>
    <cellStyle name="Input 5 2 4 4" xfId="14972"/>
    <cellStyle name="Input 5 2 5" xfId="14973"/>
    <cellStyle name="Input 5 2 6" xfId="14974"/>
    <cellStyle name="Input 5 2 7" xfId="14975"/>
    <cellStyle name="Input 5 2 8" xfId="14976"/>
    <cellStyle name="Input 5 2 9" xfId="14977"/>
    <cellStyle name="Input 5 3" xfId="14978"/>
    <cellStyle name="Input 5 3 10" xfId="14979"/>
    <cellStyle name="Input 5 3 11" xfId="14980"/>
    <cellStyle name="Input 5 3 12" xfId="14981"/>
    <cellStyle name="Input 5 3 13" xfId="14982"/>
    <cellStyle name="Input 5 3 14" xfId="14983"/>
    <cellStyle name="Input 5 3 15" xfId="14984"/>
    <cellStyle name="Input 5 3 16" xfId="14985"/>
    <cellStyle name="Input 5 3 17" xfId="14986"/>
    <cellStyle name="Input 5 3 18" xfId="14987"/>
    <cellStyle name="Input 5 3 2" xfId="14988"/>
    <cellStyle name="Input 5 3 2 10" xfId="14989"/>
    <cellStyle name="Input 5 3 2 11" xfId="14990"/>
    <cellStyle name="Input 5 3 2 12" xfId="14991"/>
    <cellStyle name="Input 5 3 2 13" xfId="14992"/>
    <cellStyle name="Input 5 3 2 14" xfId="14993"/>
    <cellStyle name="Input 5 3 2 15" xfId="14994"/>
    <cellStyle name="Input 5 3 2 16" xfId="14995"/>
    <cellStyle name="Input 5 3 2 2" xfId="14996"/>
    <cellStyle name="Input 5 3 2 2 2" xfId="14997"/>
    <cellStyle name="Input 5 3 2 2 3" xfId="14998"/>
    <cellStyle name="Input 5 3 2 2 4" xfId="14999"/>
    <cellStyle name="Input 5 3 2 3" xfId="15000"/>
    <cellStyle name="Input 5 3 2 4" xfId="15001"/>
    <cellStyle name="Input 5 3 2 5" xfId="15002"/>
    <cellStyle name="Input 5 3 2 6" xfId="15003"/>
    <cellStyle name="Input 5 3 2 7" xfId="15004"/>
    <cellStyle name="Input 5 3 2 8" xfId="15005"/>
    <cellStyle name="Input 5 3 2 9" xfId="15006"/>
    <cellStyle name="Input 5 3 3" xfId="15007"/>
    <cellStyle name="Input 5 3 3 10" xfId="15008"/>
    <cellStyle name="Input 5 3 3 11" xfId="15009"/>
    <cellStyle name="Input 5 3 3 12" xfId="15010"/>
    <cellStyle name="Input 5 3 3 13" xfId="15011"/>
    <cellStyle name="Input 5 3 3 14" xfId="15012"/>
    <cellStyle name="Input 5 3 3 15" xfId="15013"/>
    <cellStyle name="Input 5 3 3 16" xfId="15014"/>
    <cellStyle name="Input 5 3 3 2" xfId="15015"/>
    <cellStyle name="Input 5 3 3 2 2" xfId="15016"/>
    <cellStyle name="Input 5 3 3 2 3" xfId="15017"/>
    <cellStyle name="Input 5 3 3 2 4" xfId="15018"/>
    <cellStyle name="Input 5 3 3 3" xfId="15019"/>
    <cellStyle name="Input 5 3 3 4" xfId="15020"/>
    <cellStyle name="Input 5 3 3 5" xfId="15021"/>
    <cellStyle name="Input 5 3 3 6" xfId="15022"/>
    <cellStyle name="Input 5 3 3 7" xfId="15023"/>
    <cellStyle name="Input 5 3 3 8" xfId="15024"/>
    <cellStyle name="Input 5 3 3 9" xfId="15025"/>
    <cellStyle name="Input 5 3 4" xfId="15026"/>
    <cellStyle name="Input 5 3 4 2" xfId="15027"/>
    <cellStyle name="Input 5 3 4 3" xfId="15028"/>
    <cellStyle name="Input 5 3 4 4" xfId="15029"/>
    <cellStyle name="Input 5 3 5" xfId="15030"/>
    <cellStyle name="Input 5 3 6" xfId="15031"/>
    <cellStyle name="Input 5 3 7" xfId="15032"/>
    <cellStyle name="Input 5 3 8" xfId="15033"/>
    <cellStyle name="Input 5 3 9" xfId="15034"/>
    <cellStyle name="Input 5 4" xfId="15035"/>
    <cellStyle name="Input 5 4 10" xfId="15036"/>
    <cellStyle name="Input 5 4 11" xfId="15037"/>
    <cellStyle name="Input 5 4 12" xfId="15038"/>
    <cellStyle name="Input 5 4 13" xfId="15039"/>
    <cellStyle name="Input 5 4 14" xfId="15040"/>
    <cellStyle name="Input 5 4 15" xfId="15041"/>
    <cellStyle name="Input 5 4 16" xfId="15042"/>
    <cellStyle name="Input 5 4 17" xfId="15043"/>
    <cellStyle name="Input 5 4 18" xfId="15044"/>
    <cellStyle name="Input 5 4 2" xfId="15045"/>
    <cellStyle name="Input 5 4 2 10" xfId="15046"/>
    <cellStyle name="Input 5 4 2 11" xfId="15047"/>
    <cellStyle name="Input 5 4 2 12" xfId="15048"/>
    <cellStyle name="Input 5 4 2 13" xfId="15049"/>
    <cellStyle name="Input 5 4 2 14" xfId="15050"/>
    <cellStyle name="Input 5 4 2 15" xfId="15051"/>
    <cellStyle name="Input 5 4 2 16" xfId="15052"/>
    <cellStyle name="Input 5 4 2 2" xfId="15053"/>
    <cellStyle name="Input 5 4 2 2 2" xfId="15054"/>
    <cellStyle name="Input 5 4 2 2 3" xfId="15055"/>
    <cellStyle name="Input 5 4 2 2 4" xfId="15056"/>
    <cellStyle name="Input 5 4 2 3" xfId="15057"/>
    <cellStyle name="Input 5 4 2 4" xfId="15058"/>
    <cellStyle name="Input 5 4 2 5" xfId="15059"/>
    <cellStyle name="Input 5 4 2 6" xfId="15060"/>
    <cellStyle name="Input 5 4 2 7" xfId="15061"/>
    <cellStyle name="Input 5 4 2 8" xfId="15062"/>
    <cellStyle name="Input 5 4 2 9" xfId="15063"/>
    <cellStyle name="Input 5 4 3" xfId="15064"/>
    <cellStyle name="Input 5 4 3 10" xfId="15065"/>
    <cellStyle name="Input 5 4 3 11" xfId="15066"/>
    <cellStyle name="Input 5 4 3 12" xfId="15067"/>
    <cellStyle name="Input 5 4 3 13" xfId="15068"/>
    <cellStyle name="Input 5 4 3 14" xfId="15069"/>
    <cellStyle name="Input 5 4 3 15" xfId="15070"/>
    <cellStyle name="Input 5 4 3 16" xfId="15071"/>
    <cellStyle name="Input 5 4 3 2" xfId="15072"/>
    <cellStyle name="Input 5 4 3 2 2" xfId="15073"/>
    <cellStyle name="Input 5 4 3 2 3" xfId="15074"/>
    <cellStyle name="Input 5 4 3 2 4" xfId="15075"/>
    <cellStyle name="Input 5 4 3 3" xfId="15076"/>
    <cellStyle name="Input 5 4 3 4" xfId="15077"/>
    <cellStyle name="Input 5 4 3 5" xfId="15078"/>
    <cellStyle name="Input 5 4 3 6" xfId="15079"/>
    <cellStyle name="Input 5 4 3 7" xfId="15080"/>
    <cellStyle name="Input 5 4 3 8" xfId="15081"/>
    <cellStyle name="Input 5 4 3 9" xfId="15082"/>
    <cellStyle name="Input 5 4 4" xfId="15083"/>
    <cellStyle name="Input 5 4 4 2" xfId="15084"/>
    <cellStyle name="Input 5 4 4 3" xfId="15085"/>
    <cellStyle name="Input 5 4 4 4" xfId="15086"/>
    <cellStyle name="Input 5 4 5" xfId="15087"/>
    <cellStyle name="Input 5 4 6" xfId="15088"/>
    <cellStyle name="Input 5 4 7" xfId="15089"/>
    <cellStyle name="Input 5 4 8" xfId="15090"/>
    <cellStyle name="Input 5 4 9" xfId="15091"/>
    <cellStyle name="Input 5 5" xfId="15092"/>
    <cellStyle name="Input 5 5 2" xfId="15093"/>
    <cellStyle name="Input 5 5 3" xfId="15094"/>
    <cellStyle name="Input 5 5 4" xfId="15095"/>
    <cellStyle name="Input 5 6" xfId="15096"/>
    <cellStyle name="Input 5 7" xfId="15097"/>
    <cellStyle name="Input 5 8" xfId="15098"/>
    <cellStyle name="Input 5 9" xfId="15099"/>
    <cellStyle name="Input 6" xfId="15100"/>
    <cellStyle name="Input 6 10" xfId="15101"/>
    <cellStyle name="Input 6 11" xfId="15102"/>
    <cellStyle name="Input 6 12" xfId="15103"/>
    <cellStyle name="Input 6 13" xfId="15104"/>
    <cellStyle name="Input 6 14" xfId="15105"/>
    <cellStyle name="Input 6 15" xfId="15106"/>
    <cellStyle name="Input 6 16" xfId="15107"/>
    <cellStyle name="Input 6 17" xfId="15108"/>
    <cellStyle name="Input 6 18" xfId="15109"/>
    <cellStyle name="Input 6 19" xfId="15110"/>
    <cellStyle name="Input 6 2" xfId="15111"/>
    <cellStyle name="Input 6 2 10" xfId="15112"/>
    <cellStyle name="Input 6 2 11" xfId="15113"/>
    <cellStyle name="Input 6 2 12" xfId="15114"/>
    <cellStyle name="Input 6 2 13" xfId="15115"/>
    <cellStyle name="Input 6 2 14" xfId="15116"/>
    <cellStyle name="Input 6 2 15" xfId="15117"/>
    <cellStyle name="Input 6 2 16" xfId="15118"/>
    <cellStyle name="Input 6 2 17" xfId="15119"/>
    <cellStyle name="Input 6 2 18" xfId="15120"/>
    <cellStyle name="Input 6 2 2" xfId="15121"/>
    <cellStyle name="Input 6 2 2 10" xfId="15122"/>
    <cellStyle name="Input 6 2 2 11" xfId="15123"/>
    <cellStyle name="Input 6 2 2 12" xfId="15124"/>
    <cellStyle name="Input 6 2 2 13" xfId="15125"/>
    <cellStyle name="Input 6 2 2 14" xfId="15126"/>
    <cellStyle name="Input 6 2 2 15" xfId="15127"/>
    <cellStyle name="Input 6 2 2 16" xfId="15128"/>
    <cellStyle name="Input 6 2 2 2" xfId="15129"/>
    <cellStyle name="Input 6 2 2 2 2" xfId="15130"/>
    <cellStyle name="Input 6 2 2 2 3" xfId="15131"/>
    <cellStyle name="Input 6 2 2 2 4" xfId="15132"/>
    <cellStyle name="Input 6 2 2 3" xfId="15133"/>
    <cellStyle name="Input 6 2 2 4" xfId="15134"/>
    <cellStyle name="Input 6 2 2 5" xfId="15135"/>
    <cellStyle name="Input 6 2 2 6" xfId="15136"/>
    <cellStyle name="Input 6 2 2 7" xfId="15137"/>
    <cellStyle name="Input 6 2 2 8" xfId="15138"/>
    <cellStyle name="Input 6 2 2 9" xfId="15139"/>
    <cellStyle name="Input 6 2 3" xfId="15140"/>
    <cellStyle name="Input 6 2 3 10" xfId="15141"/>
    <cellStyle name="Input 6 2 3 11" xfId="15142"/>
    <cellStyle name="Input 6 2 3 12" xfId="15143"/>
    <cellStyle name="Input 6 2 3 13" xfId="15144"/>
    <cellStyle name="Input 6 2 3 14" xfId="15145"/>
    <cellStyle name="Input 6 2 3 15" xfId="15146"/>
    <cellStyle name="Input 6 2 3 16" xfId="15147"/>
    <cellStyle name="Input 6 2 3 2" xfId="15148"/>
    <cellStyle name="Input 6 2 3 2 2" xfId="15149"/>
    <cellStyle name="Input 6 2 3 2 3" xfId="15150"/>
    <cellStyle name="Input 6 2 3 2 4" xfId="15151"/>
    <cellStyle name="Input 6 2 3 3" xfId="15152"/>
    <cellStyle name="Input 6 2 3 4" xfId="15153"/>
    <cellStyle name="Input 6 2 3 5" xfId="15154"/>
    <cellStyle name="Input 6 2 3 6" xfId="15155"/>
    <cellStyle name="Input 6 2 3 7" xfId="15156"/>
    <cellStyle name="Input 6 2 3 8" xfId="15157"/>
    <cellStyle name="Input 6 2 3 9" xfId="15158"/>
    <cellStyle name="Input 6 2 4" xfId="15159"/>
    <cellStyle name="Input 6 2 4 2" xfId="15160"/>
    <cellStyle name="Input 6 2 4 3" xfId="15161"/>
    <cellStyle name="Input 6 2 4 4" xfId="15162"/>
    <cellStyle name="Input 6 2 5" xfId="15163"/>
    <cellStyle name="Input 6 2 6" xfId="15164"/>
    <cellStyle name="Input 6 2 7" xfId="15165"/>
    <cellStyle name="Input 6 2 8" xfId="15166"/>
    <cellStyle name="Input 6 2 9" xfId="15167"/>
    <cellStyle name="Input 6 3" xfId="15168"/>
    <cellStyle name="Input 6 3 10" xfId="15169"/>
    <cellStyle name="Input 6 3 11" xfId="15170"/>
    <cellStyle name="Input 6 3 12" xfId="15171"/>
    <cellStyle name="Input 6 3 13" xfId="15172"/>
    <cellStyle name="Input 6 3 14" xfId="15173"/>
    <cellStyle name="Input 6 3 15" xfId="15174"/>
    <cellStyle name="Input 6 3 16" xfId="15175"/>
    <cellStyle name="Input 6 3 17" xfId="15176"/>
    <cellStyle name="Input 6 3 18" xfId="15177"/>
    <cellStyle name="Input 6 3 2" xfId="15178"/>
    <cellStyle name="Input 6 3 2 10" xfId="15179"/>
    <cellStyle name="Input 6 3 2 11" xfId="15180"/>
    <cellStyle name="Input 6 3 2 12" xfId="15181"/>
    <cellStyle name="Input 6 3 2 13" xfId="15182"/>
    <cellStyle name="Input 6 3 2 14" xfId="15183"/>
    <cellStyle name="Input 6 3 2 15" xfId="15184"/>
    <cellStyle name="Input 6 3 2 16" xfId="15185"/>
    <cellStyle name="Input 6 3 2 2" xfId="15186"/>
    <cellStyle name="Input 6 3 2 2 2" xfId="15187"/>
    <cellStyle name="Input 6 3 2 2 3" xfId="15188"/>
    <cellStyle name="Input 6 3 2 2 4" xfId="15189"/>
    <cellStyle name="Input 6 3 2 3" xfId="15190"/>
    <cellStyle name="Input 6 3 2 4" xfId="15191"/>
    <cellStyle name="Input 6 3 2 5" xfId="15192"/>
    <cellStyle name="Input 6 3 2 6" xfId="15193"/>
    <cellStyle name="Input 6 3 2 7" xfId="15194"/>
    <cellStyle name="Input 6 3 2 8" xfId="15195"/>
    <cellStyle name="Input 6 3 2 9" xfId="15196"/>
    <cellStyle name="Input 6 3 3" xfId="15197"/>
    <cellStyle name="Input 6 3 3 10" xfId="15198"/>
    <cellStyle name="Input 6 3 3 11" xfId="15199"/>
    <cellStyle name="Input 6 3 3 12" xfId="15200"/>
    <cellStyle name="Input 6 3 3 13" xfId="15201"/>
    <cellStyle name="Input 6 3 3 14" xfId="15202"/>
    <cellStyle name="Input 6 3 3 15" xfId="15203"/>
    <cellStyle name="Input 6 3 3 16" xfId="15204"/>
    <cellStyle name="Input 6 3 3 2" xfId="15205"/>
    <cellStyle name="Input 6 3 3 2 2" xfId="15206"/>
    <cellStyle name="Input 6 3 3 2 3" xfId="15207"/>
    <cellStyle name="Input 6 3 3 2 4" xfId="15208"/>
    <cellStyle name="Input 6 3 3 3" xfId="15209"/>
    <cellStyle name="Input 6 3 3 4" xfId="15210"/>
    <cellStyle name="Input 6 3 3 5" xfId="15211"/>
    <cellStyle name="Input 6 3 3 6" xfId="15212"/>
    <cellStyle name="Input 6 3 3 7" xfId="15213"/>
    <cellStyle name="Input 6 3 3 8" xfId="15214"/>
    <cellStyle name="Input 6 3 3 9" xfId="15215"/>
    <cellStyle name="Input 6 3 4" xfId="15216"/>
    <cellStyle name="Input 6 3 4 2" xfId="15217"/>
    <cellStyle name="Input 6 3 4 3" xfId="15218"/>
    <cellStyle name="Input 6 3 4 4" xfId="15219"/>
    <cellStyle name="Input 6 3 5" xfId="15220"/>
    <cellStyle name="Input 6 3 6" xfId="15221"/>
    <cellStyle name="Input 6 3 7" xfId="15222"/>
    <cellStyle name="Input 6 3 8" xfId="15223"/>
    <cellStyle name="Input 6 3 9" xfId="15224"/>
    <cellStyle name="Input 6 4" xfId="15225"/>
    <cellStyle name="Input 6 4 10" xfId="15226"/>
    <cellStyle name="Input 6 4 11" xfId="15227"/>
    <cellStyle name="Input 6 4 12" xfId="15228"/>
    <cellStyle name="Input 6 4 13" xfId="15229"/>
    <cellStyle name="Input 6 4 14" xfId="15230"/>
    <cellStyle name="Input 6 4 15" xfId="15231"/>
    <cellStyle name="Input 6 4 16" xfId="15232"/>
    <cellStyle name="Input 6 4 17" xfId="15233"/>
    <cellStyle name="Input 6 4 18" xfId="15234"/>
    <cellStyle name="Input 6 4 2" xfId="15235"/>
    <cellStyle name="Input 6 4 2 10" xfId="15236"/>
    <cellStyle name="Input 6 4 2 11" xfId="15237"/>
    <cellStyle name="Input 6 4 2 12" xfId="15238"/>
    <cellStyle name="Input 6 4 2 13" xfId="15239"/>
    <cellStyle name="Input 6 4 2 14" xfId="15240"/>
    <cellStyle name="Input 6 4 2 15" xfId="15241"/>
    <cellStyle name="Input 6 4 2 16" xfId="15242"/>
    <cellStyle name="Input 6 4 2 2" xfId="15243"/>
    <cellStyle name="Input 6 4 2 2 2" xfId="15244"/>
    <cellStyle name="Input 6 4 2 2 3" xfId="15245"/>
    <cellStyle name="Input 6 4 2 2 4" xfId="15246"/>
    <cellStyle name="Input 6 4 2 3" xfId="15247"/>
    <cellStyle name="Input 6 4 2 4" xfId="15248"/>
    <cellStyle name="Input 6 4 2 5" xfId="15249"/>
    <cellStyle name="Input 6 4 2 6" xfId="15250"/>
    <cellStyle name="Input 6 4 2 7" xfId="15251"/>
    <cellStyle name="Input 6 4 2 8" xfId="15252"/>
    <cellStyle name="Input 6 4 2 9" xfId="15253"/>
    <cellStyle name="Input 6 4 3" xfId="15254"/>
    <cellStyle name="Input 6 4 3 10" xfId="15255"/>
    <cellStyle name="Input 6 4 3 11" xfId="15256"/>
    <cellStyle name="Input 6 4 3 12" xfId="15257"/>
    <cellStyle name="Input 6 4 3 13" xfId="15258"/>
    <cellStyle name="Input 6 4 3 14" xfId="15259"/>
    <cellStyle name="Input 6 4 3 15" xfId="15260"/>
    <cellStyle name="Input 6 4 3 16" xfId="15261"/>
    <cellStyle name="Input 6 4 3 2" xfId="15262"/>
    <cellStyle name="Input 6 4 3 2 2" xfId="15263"/>
    <cellStyle name="Input 6 4 3 2 3" xfId="15264"/>
    <cellStyle name="Input 6 4 3 2 4" xfId="15265"/>
    <cellStyle name="Input 6 4 3 3" xfId="15266"/>
    <cellStyle name="Input 6 4 3 4" xfId="15267"/>
    <cellStyle name="Input 6 4 3 5" xfId="15268"/>
    <cellStyle name="Input 6 4 3 6" xfId="15269"/>
    <cellStyle name="Input 6 4 3 7" xfId="15270"/>
    <cellStyle name="Input 6 4 3 8" xfId="15271"/>
    <cellStyle name="Input 6 4 3 9" xfId="15272"/>
    <cellStyle name="Input 6 4 4" xfId="15273"/>
    <cellStyle name="Input 6 4 4 2" xfId="15274"/>
    <cellStyle name="Input 6 4 4 3" xfId="15275"/>
    <cellStyle name="Input 6 4 4 4" xfId="15276"/>
    <cellStyle name="Input 6 4 5" xfId="15277"/>
    <cellStyle name="Input 6 4 6" xfId="15278"/>
    <cellStyle name="Input 6 4 7" xfId="15279"/>
    <cellStyle name="Input 6 4 8" xfId="15280"/>
    <cellStyle name="Input 6 4 9" xfId="15281"/>
    <cellStyle name="Input 6 5" xfId="15282"/>
    <cellStyle name="Input 6 5 2" xfId="15283"/>
    <cellStyle name="Input 6 5 3" xfId="15284"/>
    <cellStyle name="Input 6 5 4" xfId="15285"/>
    <cellStyle name="Input 6 6" xfId="15286"/>
    <cellStyle name="Input 6 7" xfId="15287"/>
    <cellStyle name="Input 6 8" xfId="15288"/>
    <cellStyle name="Input 6 9" xfId="15289"/>
    <cellStyle name="Input 7" xfId="15290"/>
    <cellStyle name="Input 7 10" xfId="15291"/>
    <cellStyle name="Input 7 11" xfId="15292"/>
    <cellStyle name="Input 7 12" xfId="15293"/>
    <cellStyle name="Input 7 13" xfId="15294"/>
    <cellStyle name="Input 7 14" xfId="15295"/>
    <cellStyle name="Input 7 15" xfId="15296"/>
    <cellStyle name="Input 7 16" xfId="15297"/>
    <cellStyle name="Input 7 17" xfId="15298"/>
    <cellStyle name="Input 7 18" xfId="15299"/>
    <cellStyle name="Input 7 19" xfId="15300"/>
    <cellStyle name="Input 7 2" xfId="15301"/>
    <cellStyle name="Input 7 2 10" xfId="15302"/>
    <cellStyle name="Input 7 2 11" xfId="15303"/>
    <cellStyle name="Input 7 2 12" xfId="15304"/>
    <cellStyle name="Input 7 2 13" xfId="15305"/>
    <cellStyle name="Input 7 2 14" xfId="15306"/>
    <cellStyle name="Input 7 2 15" xfId="15307"/>
    <cellStyle name="Input 7 2 16" xfId="15308"/>
    <cellStyle name="Input 7 2 17" xfId="15309"/>
    <cellStyle name="Input 7 2 18" xfId="15310"/>
    <cellStyle name="Input 7 2 2" xfId="15311"/>
    <cellStyle name="Input 7 2 2 10" xfId="15312"/>
    <cellStyle name="Input 7 2 2 11" xfId="15313"/>
    <cellStyle name="Input 7 2 2 12" xfId="15314"/>
    <cellStyle name="Input 7 2 2 13" xfId="15315"/>
    <cellStyle name="Input 7 2 2 14" xfId="15316"/>
    <cellStyle name="Input 7 2 2 15" xfId="15317"/>
    <cellStyle name="Input 7 2 2 16" xfId="15318"/>
    <cellStyle name="Input 7 2 2 2" xfId="15319"/>
    <cellStyle name="Input 7 2 2 2 2" xfId="15320"/>
    <cellStyle name="Input 7 2 2 2 3" xfId="15321"/>
    <cellStyle name="Input 7 2 2 2 4" xfId="15322"/>
    <cellStyle name="Input 7 2 2 3" xfId="15323"/>
    <cellStyle name="Input 7 2 2 4" xfId="15324"/>
    <cellStyle name="Input 7 2 2 5" xfId="15325"/>
    <cellStyle name="Input 7 2 2 6" xfId="15326"/>
    <cellStyle name="Input 7 2 2 7" xfId="15327"/>
    <cellStyle name="Input 7 2 2 8" xfId="15328"/>
    <cellStyle name="Input 7 2 2 9" xfId="15329"/>
    <cellStyle name="Input 7 2 3" xfId="15330"/>
    <cellStyle name="Input 7 2 3 10" xfId="15331"/>
    <cellStyle name="Input 7 2 3 11" xfId="15332"/>
    <cellStyle name="Input 7 2 3 12" xfId="15333"/>
    <cellStyle name="Input 7 2 3 13" xfId="15334"/>
    <cellStyle name="Input 7 2 3 14" xfId="15335"/>
    <cellStyle name="Input 7 2 3 15" xfId="15336"/>
    <cellStyle name="Input 7 2 3 16" xfId="15337"/>
    <cellStyle name="Input 7 2 3 2" xfId="15338"/>
    <cellStyle name="Input 7 2 3 2 2" xfId="15339"/>
    <cellStyle name="Input 7 2 3 2 3" xfId="15340"/>
    <cellStyle name="Input 7 2 3 2 4" xfId="15341"/>
    <cellStyle name="Input 7 2 3 3" xfId="15342"/>
    <cellStyle name="Input 7 2 3 4" xfId="15343"/>
    <cellStyle name="Input 7 2 3 5" xfId="15344"/>
    <cellStyle name="Input 7 2 3 6" xfId="15345"/>
    <cellStyle name="Input 7 2 3 7" xfId="15346"/>
    <cellStyle name="Input 7 2 3 8" xfId="15347"/>
    <cellStyle name="Input 7 2 3 9" xfId="15348"/>
    <cellStyle name="Input 7 2 4" xfId="15349"/>
    <cellStyle name="Input 7 2 4 2" xfId="15350"/>
    <cellStyle name="Input 7 2 4 3" xfId="15351"/>
    <cellStyle name="Input 7 2 4 4" xfId="15352"/>
    <cellStyle name="Input 7 2 5" xfId="15353"/>
    <cellStyle name="Input 7 2 6" xfId="15354"/>
    <cellStyle name="Input 7 2 7" xfId="15355"/>
    <cellStyle name="Input 7 2 8" xfId="15356"/>
    <cellStyle name="Input 7 2 9" xfId="15357"/>
    <cellStyle name="Input 7 3" xfId="15358"/>
    <cellStyle name="Input 7 3 10" xfId="15359"/>
    <cellStyle name="Input 7 3 11" xfId="15360"/>
    <cellStyle name="Input 7 3 12" xfId="15361"/>
    <cellStyle name="Input 7 3 13" xfId="15362"/>
    <cellStyle name="Input 7 3 14" xfId="15363"/>
    <cellStyle name="Input 7 3 15" xfId="15364"/>
    <cellStyle name="Input 7 3 16" xfId="15365"/>
    <cellStyle name="Input 7 3 17" xfId="15366"/>
    <cellStyle name="Input 7 3 18" xfId="15367"/>
    <cellStyle name="Input 7 3 2" xfId="15368"/>
    <cellStyle name="Input 7 3 2 10" xfId="15369"/>
    <cellStyle name="Input 7 3 2 11" xfId="15370"/>
    <cellStyle name="Input 7 3 2 12" xfId="15371"/>
    <cellStyle name="Input 7 3 2 13" xfId="15372"/>
    <cellStyle name="Input 7 3 2 14" xfId="15373"/>
    <cellStyle name="Input 7 3 2 15" xfId="15374"/>
    <cellStyle name="Input 7 3 2 16" xfId="15375"/>
    <cellStyle name="Input 7 3 2 2" xfId="15376"/>
    <cellStyle name="Input 7 3 2 2 2" xfId="15377"/>
    <cellStyle name="Input 7 3 2 2 3" xfId="15378"/>
    <cellStyle name="Input 7 3 2 2 4" xfId="15379"/>
    <cellStyle name="Input 7 3 2 3" xfId="15380"/>
    <cellStyle name="Input 7 3 2 4" xfId="15381"/>
    <cellStyle name="Input 7 3 2 5" xfId="15382"/>
    <cellStyle name="Input 7 3 2 6" xfId="15383"/>
    <cellStyle name="Input 7 3 2 7" xfId="15384"/>
    <cellStyle name="Input 7 3 2 8" xfId="15385"/>
    <cellStyle name="Input 7 3 2 9" xfId="15386"/>
    <cellStyle name="Input 7 3 3" xfId="15387"/>
    <cellStyle name="Input 7 3 3 10" xfId="15388"/>
    <cellStyle name="Input 7 3 3 11" xfId="15389"/>
    <cellStyle name="Input 7 3 3 12" xfId="15390"/>
    <cellStyle name="Input 7 3 3 13" xfId="15391"/>
    <cellStyle name="Input 7 3 3 14" xfId="15392"/>
    <cellStyle name="Input 7 3 3 15" xfId="15393"/>
    <cellStyle name="Input 7 3 3 16" xfId="15394"/>
    <cellStyle name="Input 7 3 3 2" xfId="15395"/>
    <cellStyle name="Input 7 3 3 2 2" xfId="15396"/>
    <cellStyle name="Input 7 3 3 2 3" xfId="15397"/>
    <cellStyle name="Input 7 3 3 2 4" xfId="15398"/>
    <cellStyle name="Input 7 3 3 3" xfId="15399"/>
    <cellStyle name="Input 7 3 3 4" xfId="15400"/>
    <cellStyle name="Input 7 3 3 5" xfId="15401"/>
    <cellStyle name="Input 7 3 3 6" xfId="15402"/>
    <cellStyle name="Input 7 3 3 7" xfId="15403"/>
    <cellStyle name="Input 7 3 3 8" xfId="15404"/>
    <cellStyle name="Input 7 3 3 9" xfId="15405"/>
    <cellStyle name="Input 7 3 4" xfId="15406"/>
    <cellStyle name="Input 7 3 4 2" xfId="15407"/>
    <cellStyle name="Input 7 3 4 3" xfId="15408"/>
    <cellStyle name="Input 7 3 4 4" xfId="15409"/>
    <cellStyle name="Input 7 3 5" xfId="15410"/>
    <cellStyle name="Input 7 3 6" xfId="15411"/>
    <cellStyle name="Input 7 3 7" xfId="15412"/>
    <cellStyle name="Input 7 3 8" xfId="15413"/>
    <cellStyle name="Input 7 3 9" xfId="15414"/>
    <cellStyle name="Input 7 4" xfId="15415"/>
    <cellStyle name="Input 7 4 10" xfId="15416"/>
    <cellStyle name="Input 7 4 11" xfId="15417"/>
    <cellStyle name="Input 7 4 12" xfId="15418"/>
    <cellStyle name="Input 7 4 13" xfId="15419"/>
    <cellStyle name="Input 7 4 14" xfId="15420"/>
    <cellStyle name="Input 7 4 15" xfId="15421"/>
    <cellStyle name="Input 7 4 16" xfId="15422"/>
    <cellStyle name="Input 7 4 17" xfId="15423"/>
    <cellStyle name="Input 7 4 18" xfId="15424"/>
    <cellStyle name="Input 7 4 2" xfId="15425"/>
    <cellStyle name="Input 7 4 2 10" xfId="15426"/>
    <cellStyle name="Input 7 4 2 11" xfId="15427"/>
    <cellStyle name="Input 7 4 2 12" xfId="15428"/>
    <cellStyle name="Input 7 4 2 13" xfId="15429"/>
    <cellStyle name="Input 7 4 2 14" xfId="15430"/>
    <cellStyle name="Input 7 4 2 15" xfId="15431"/>
    <cellStyle name="Input 7 4 2 16" xfId="15432"/>
    <cellStyle name="Input 7 4 2 2" xfId="15433"/>
    <cellStyle name="Input 7 4 2 2 2" xfId="15434"/>
    <cellStyle name="Input 7 4 2 2 3" xfId="15435"/>
    <cellStyle name="Input 7 4 2 2 4" xfId="15436"/>
    <cellStyle name="Input 7 4 2 3" xfId="15437"/>
    <cellStyle name="Input 7 4 2 4" xfId="15438"/>
    <cellStyle name="Input 7 4 2 5" xfId="15439"/>
    <cellStyle name="Input 7 4 2 6" xfId="15440"/>
    <cellStyle name="Input 7 4 2 7" xfId="15441"/>
    <cellStyle name="Input 7 4 2 8" xfId="15442"/>
    <cellStyle name="Input 7 4 2 9" xfId="15443"/>
    <cellStyle name="Input 7 4 3" xfId="15444"/>
    <cellStyle name="Input 7 4 3 10" xfId="15445"/>
    <cellStyle name="Input 7 4 3 11" xfId="15446"/>
    <cellStyle name="Input 7 4 3 12" xfId="15447"/>
    <cellStyle name="Input 7 4 3 13" xfId="15448"/>
    <cellStyle name="Input 7 4 3 14" xfId="15449"/>
    <cellStyle name="Input 7 4 3 15" xfId="15450"/>
    <cellStyle name="Input 7 4 3 16" xfId="15451"/>
    <cellStyle name="Input 7 4 3 2" xfId="15452"/>
    <cellStyle name="Input 7 4 3 2 2" xfId="15453"/>
    <cellStyle name="Input 7 4 3 2 3" xfId="15454"/>
    <cellStyle name="Input 7 4 3 2 4" xfId="15455"/>
    <cellStyle name="Input 7 4 3 3" xfId="15456"/>
    <cellStyle name="Input 7 4 3 4" xfId="15457"/>
    <cellStyle name="Input 7 4 3 5" xfId="15458"/>
    <cellStyle name="Input 7 4 3 6" xfId="15459"/>
    <cellStyle name="Input 7 4 3 7" xfId="15460"/>
    <cellStyle name="Input 7 4 3 8" xfId="15461"/>
    <cellStyle name="Input 7 4 3 9" xfId="15462"/>
    <cellStyle name="Input 7 4 4" xfId="15463"/>
    <cellStyle name="Input 7 4 4 2" xfId="15464"/>
    <cellStyle name="Input 7 4 4 3" xfId="15465"/>
    <cellStyle name="Input 7 4 4 4" xfId="15466"/>
    <cellStyle name="Input 7 4 5" xfId="15467"/>
    <cellStyle name="Input 7 4 6" xfId="15468"/>
    <cellStyle name="Input 7 4 7" xfId="15469"/>
    <cellStyle name="Input 7 4 8" xfId="15470"/>
    <cellStyle name="Input 7 4 9" xfId="15471"/>
    <cellStyle name="Input 7 5" xfId="15472"/>
    <cellStyle name="Input 7 5 2" xfId="15473"/>
    <cellStyle name="Input 7 5 3" xfId="15474"/>
    <cellStyle name="Input 7 5 4" xfId="15475"/>
    <cellStyle name="Input 7 6" xfId="15476"/>
    <cellStyle name="Input 7 7" xfId="15477"/>
    <cellStyle name="Input 7 8" xfId="15478"/>
    <cellStyle name="Input 7 9" xfId="15479"/>
    <cellStyle name="Input 8" xfId="15480"/>
    <cellStyle name="Input 8 10" xfId="15481"/>
    <cellStyle name="Input 8 11" xfId="15482"/>
    <cellStyle name="Input 8 12" xfId="15483"/>
    <cellStyle name="Input 8 13" xfId="15484"/>
    <cellStyle name="Input 8 14" xfId="15485"/>
    <cellStyle name="Input 8 15" xfId="15486"/>
    <cellStyle name="Input 8 16" xfId="15487"/>
    <cellStyle name="Input 8 17" xfId="15488"/>
    <cellStyle name="Input 8 18" xfId="15489"/>
    <cellStyle name="Input 8 19" xfId="15490"/>
    <cellStyle name="Input 8 2" xfId="15491"/>
    <cellStyle name="Input 8 2 10" xfId="15492"/>
    <cellStyle name="Input 8 2 11" xfId="15493"/>
    <cellStyle name="Input 8 2 12" xfId="15494"/>
    <cellStyle name="Input 8 2 13" xfId="15495"/>
    <cellStyle name="Input 8 2 14" xfId="15496"/>
    <cellStyle name="Input 8 2 15" xfId="15497"/>
    <cellStyle name="Input 8 2 16" xfId="15498"/>
    <cellStyle name="Input 8 2 17" xfId="15499"/>
    <cellStyle name="Input 8 2 18" xfId="15500"/>
    <cellStyle name="Input 8 2 2" xfId="15501"/>
    <cellStyle name="Input 8 2 2 10" xfId="15502"/>
    <cellStyle name="Input 8 2 2 11" xfId="15503"/>
    <cellStyle name="Input 8 2 2 12" xfId="15504"/>
    <cellStyle name="Input 8 2 2 13" xfId="15505"/>
    <cellStyle name="Input 8 2 2 14" xfId="15506"/>
    <cellStyle name="Input 8 2 2 15" xfId="15507"/>
    <cellStyle name="Input 8 2 2 16" xfId="15508"/>
    <cellStyle name="Input 8 2 2 2" xfId="15509"/>
    <cellStyle name="Input 8 2 2 2 2" xfId="15510"/>
    <cellStyle name="Input 8 2 2 2 3" xfId="15511"/>
    <cellStyle name="Input 8 2 2 2 4" xfId="15512"/>
    <cellStyle name="Input 8 2 2 3" xfId="15513"/>
    <cellStyle name="Input 8 2 2 4" xfId="15514"/>
    <cellStyle name="Input 8 2 2 5" xfId="15515"/>
    <cellStyle name="Input 8 2 2 6" xfId="15516"/>
    <cellStyle name="Input 8 2 2 7" xfId="15517"/>
    <cellStyle name="Input 8 2 2 8" xfId="15518"/>
    <cellStyle name="Input 8 2 2 9" xfId="15519"/>
    <cellStyle name="Input 8 2 3" xfId="15520"/>
    <cellStyle name="Input 8 2 3 10" xfId="15521"/>
    <cellStyle name="Input 8 2 3 11" xfId="15522"/>
    <cellStyle name="Input 8 2 3 12" xfId="15523"/>
    <cellStyle name="Input 8 2 3 13" xfId="15524"/>
    <cellStyle name="Input 8 2 3 14" xfId="15525"/>
    <cellStyle name="Input 8 2 3 15" xfId="15526"/>
    <cellStyle name="Input 8 2 3 16" xfId="15527"/>
    <cellStyle name="Input 8 2 3 2" xfId="15528"/>
    <cellStyle name="Input 8 2 3 2 2" xfId="15529"/>
    <cellStyle name="Input 8 2 3 2 3" xfId="15530"/>
    <cellStyle name="Input 8 2 3 2 4" xfId="15531"/>
    <cellStyle name="Input 8 2 3 3" xfId="15532"/>
    <cellStyle name="Input 8 2 3 4" xfId="15533"/>
    <cellStyle name="Input 8 2 3 5" xfId="15534"/>
    <cellStyle name="Input 8 2 3 6" xfId="15535"/>
    <cellStyle name="Input 8 2 3 7" xfId="15536"/>
    <cellStyle name="Input 8 2 3 8" xfId="15537"/>
    <cellStyle name="Input 8 2 3 9" xfId="15538"/>
    <cellStyle name="Input 8 2 4" xfId="15539"/>
    <cellStyle name="Input 8 2 4 2" xfId="15540"/>
    <cellStyle name="Input 8 2 4 3" xfId="15541"/>
    <cellStyle name="Input 8 2 4 4" xfId="15542"/>
    <cellStyle name="Input 8 2 5" xfId="15543"/>
    <cellStyle name="Input 8 2 6" xfId="15544"/>
    <cellStyle name="Input 8 2 7" xfId="15545"/>
    <cellStyle name="Input 8 2 8" xfId="15546"/>
    <cellStyle name="Input 8 2 9" xfId="15547"/>
    <cellStyle name="Input 8 3" xfId="15548"/>
    <cellStyle name="Input 8 3 10" xfId="15549"/>
    <cellStyle name="Input 8 3 11" xfId="15550"/>
    <cellStyle name="Input 8 3 12" xfId="15551"/>
    <cellStyle name="Input 8 3 13" xfId="15552"/>
    <cellStyle name="Input 8 3 14" xfId="15553"/>
    <cellStyle name="Input 8 3 15" xfId="15554"/>
    <cellStyle name="Input 8 3 16" xfId="15555"/>
    <cellStyle name="Input 8 3 17" xfId="15556"/>
    <cellStyle name="Input 8 3 18" xfId="15557"/>
    <cellStyle name="Input 8 3 2" xfId="15558"/>
    <cellStyle name="Input 8 3 2 10" xfId="15559"/>
    <cellStyle name="Input 8 3 2 11" xfId="15560"/>
    <cellStyle name="Input 8 3 2 12" xfId="15561"/>
    <cellStyle name="Input 8 3 2 13" xfId="15562"/>
    <cellStyle name="Input 8 3 2 14" xfId="15563"/>
    <cellStyle name="Input 8 3 2 15" xfId="15564"/>
    <cellStyle name="Input 8 3 2 16" xfId="15565"/>
    <cellStyle name="Input 8 3 2 2" xfId="15566"/>
    <cellStyle name="Input 8 3 2 2 2" xfId="15567"/>
    <cellStyle name="Input 8 3 2 2 3" xfId="15568"/>
    <cellStyle name="Input 8 3 2 2 4" xfId="15569"/>
    <cellStyle name="Input 8 3 2 3" xfId="15570"/>
    <cellStyle name="Input 8 3 2 4" xfId="15571"/>
    <cellStyle name="Input 8 3 2 5" xfId="15572"/>
    <cellStyle name="Input 8 3 2 6" xfId="15573"/>
    <cellStyle name="Input 8 3 2 7" xfId="15574"/>
    <cellStyle name="Input 8 3 2 8" xfId="15575"/>
    <cellStyle name="Input 8 3 2 9" xfId="15576"/>
    <cellStyle name="Input 8 3 3" xfId="15577"/>
    <cellStyle name="Input 8 3 3 10" xfId="15578"/>
    <cellStyle name="Input 8 3 3 11" xfId="15579"/>
    <cellStyle name="Input 8 3 3 12" xfId="15580"/>
    <cellStyle name="Input 8 3 3 13" xfId="15581"/>
    <cellStyle name="Input 8 3 3 14" xfId="15582"/>
    <cellStyle name="Input 8 3 3 15" xfId="15583"/>
    <cellStyle name="Input 8 3 3 16" xfId="15584"/>
    <cellStyle name="Input 8 3 3 2" xfId="15585"/>
    <cellStyle name="Input 8 3 3 2 2" xfId="15586"/>
    <cellStyle name="Input 8 3 3 2 3" xfId="15587"/>
    <cellStyle name="Input 8 3 3 2 4" xfId="15588"/>
    <cellStyle name="Input 8 3 3 3" xfId="15589"/>
    <cellStyle name="Input 8 3 3 4" xfId="15590"/>
    <cellStyle name="Input 8 3 3 5" xfId="15591"/>
    <cellStyle name="Input 8 3 3 6" xfId="15592"/>
    <cellStyle name="Input 8 3 3 7" xfId="15593"/>
    <cellStyle name="Input 8 3 3 8" xfId="15594"/>
    <cellStyle name="Input 8 3 3 9" xfId="15595"/>
    <cellStyle name="Input 8 3 4" xfId="15596"/>
    <cellStyle name="Input 8 3 4 2" xfId="15597"/>
    <cellStyle name="Input 8 3 4 3" xfId="15598"/>
    <cellStyle name="Input 8 3 4 4" xfId="15599"/>
    <cellStyle name="Input 8 3 5" xfId="15600"/>
    <cellStyle name="Input 8 3 6" xfId="15601"/>
    <cellStyle name="Input 8 3 7" xfId="15602"/>
    <cellStyle name="Input 8 3 8" xfId="15603"/>
    <cellStyle name="Input 8 3 9" xfId="15604"/>
    <cellStyle name="Input 8 4" xfId="15605"/>
    <cellStyle name="Input 8 4 10" xfId="15606"/>
    <cellStyle name="Input 8 4 11" xfId="15607"/>
    <cellStyle name="Input 8 4 12" xfId="15608"/>
    <cellStyle name="Input 8 4 13" xfId="15609"/>
    <cellStyle name="Input 8 4 14" xfId="15610"/>
    <cellStyle name="Input 8 4 15" xfId="15611"/>
    <cellStyle name="Input 8 4 16" xfId="15612"/>
    <cellStyle name="Input 8 4 17" xfId="15613"/>
    <cellStyle name="Input 8 4 18" xfId="15614"/>
    <cellStyle name="Input 8 4 2" xfId="15615"/>
    <cellStyle name="Input 8 4 2 10" xfId="15616"/>
    <cellStyle name="Input 8 4 2 11" xfId="15617"/>
    <cellStyle name="Input 8 4 2 12" xfId="15618"/>
    <cellStyle name="Input 8 4 2 13" xfId="15619"/>
    <cellStyle name="Input 8 4 2 14" xfId="15620"/>
    <cellStyle name="Input 8 4 2 15" xfId="15621"/>
    <cellStyle name="Input 8 4 2 16" xfId="15622"/>
    <cellStyle name="Input 8 4 2 2" xfId="15623"/>
    <cellStyle name="Input 8 4 2 2 2" xfId="15624"/>
    <cellStyle name="Input 8 4 2 2 3" xfId="15625"/>
    <cellStyle name="Input 8 4 2 2 4" xfId="15626"/>
    <cellStyle name="Input 8 4 2 3" xfId="15627"/>
    <cellStyle name="Input 8 4 2 4" xfId="15628"/>
    <cellStyle name="Input 8 4 2 5" xfId="15629"/>
    <cellStyle name="Input 8 4 2 6" xfId="15630"/>
    <cellStyle name="Input 8 4 2 7" xfId="15631"/>
    <cellStyle name="Input 8 4 2 8" xfId="15632"/>
    <cellStyle name="Input 8 4 2 9" xfId="15633"/>
    <cellStyle name="Input 8 4 3" xfId="15634"/>
    <cellStyle name="Input 8 4 3 10" xfId="15635"/>
    <cellStyle name="Input 8 4 3 11" xfId="15636"/>
    <cellStyle name="Input 8 4 3 12" xfId="15637"/>
    <cellStyle name="Input 8 4 3 13" xfId="15638"/>
    <cellStyle name="Input 8 4 3 14" xfId="15639"/>
    <cellStyle name="Input 8 4 3 15" xfId="15640"/>
    <cellStyle name="Input 8 4 3 16" xfId="15641"/>
    <cellStyle name="Input 8 4 3 2" xfId="15642"/>
    <cellStyle name="Input 8 4 3 2 2" xfId="15643"/>
    <cellStyle name="Input 8 4 3 2 3" xfId="15644"/>
    <cellStyle name="Input 8 4 3 2 4" xfId="15645"/>
    <cellStyle name="Input 8 4 3 3" xfId="15646"/>
    <cellStyle name="Input 8 4 3 4" xfId="15647"/>
    <cellStyle name="Input 8 4 3 5" xfId="15648"/>
    <cellStyle name="Input 8 4 3 6" xfId="15649"/>
    <cellStyle name="Input 8 4 3 7" xfId="15650"/>
    <cellStyle name="Input 8 4 3 8" xfId="15651"/>
    <cellStyle name="Input 8 4 3 9" xfId="15652"/>
    <cellStyle name="Input 8 4 4" xfId="15653"/>
    <cellStyle name="Input 8 4 4 2" xfId="15654"/>
    <cellStyle name="Input 8 4 4 3" xfId="15655"/>
    <cellStyle name="Input 8 4 4 4" xfId="15656"/>
    <cellStyle name="Input 8 4 5" xfId="15657"/>
    <cellStyle name="Input 8 4 6" xfId="15658"/>
    <cellStyle name="Input 8 4 7" xfId="15659"/>
    <cellStyle name="Input 8 4 8" xfId="15660"/>
    <cellStyle name="Input 8 4 9" xfId="15661"/>
    <cellStyle name="Input 8 5" xfId="15662"/>
    <cellStyle name="Input 8 5 2" xfId="15663"/>
    <cellStyle name="Input 8 5 3" xfId="15664"/>
    <cellStyle name="Input 8 5 4" xfId="15665"/>
    <cellStyle name="Input 8 6" xfId="15666"/>
    <cellStyle name="Input 8 7" xfId="15667"/>
    <cellStyle name="Input 8 8" xfId="15668"/>
    <cellStyle name="Input 8 9" xfId="15669"/>
    <cellStyle name="Input 9" xfId="15670"/>
    <cellStyle name="Input 9 10" xfId="15671"/>
    <cellStyle name="Input 9 11" xfId="15672"/>
    <cellStyle name="Input 9 12" xfId="15673"/>
    <cellStyle name="Input 9 13" xfId="15674"/>
    <cellStyle name="Input 9 14" xfId="15675"/>
    <cellStyle name="Input 9 15" xfId="15676"/>
    <cellStyle name="Input 9 16" xfId="15677"/>
    <cellStyle name="Input 9 17" xfId="15678"/>
    <cellStyle name="Input 9 18" xfId="15679"/>
    <cellStyle name="Input 9 19" xfId="15680"/>
    <cellStyle name="Input 9 2" xfId="15681"/>
    <cellStyle name="Input 9 2 10" xfId="15682"/>
    <cellStyle name="Input 9 2 11" xfId="15683"/>
    <cellStyle name="Input 9 2 12" xfId="15684"/>
    <cellStyle name="Input 9 2 13" xfId="15685"/>
    <cellStyle name="Input 9 2 14" xfId="15686"/>
    <cellStyle name="Input 9 2 15" xfId="15687"/>
    <cellStyle name="Input 9 2 16" xfId="15688"/>
    <cellStyle name="Input 9 2 17" xfId="15689"/>
    <cellStyle name="Input 9 2 18" xfId="15690"/>
    <cellStyle name="Input 9 2 2" xfId="15691"/>
    <cellStyle name="Input 9 2 2 10" xfId="15692"/>
    <cellStyle name="Input 9 2 2 11" xfId="15693"/>
    <cellStyle name="Input 9 2 2 12" xfId="15694"/>
    <cellStyle name="Input 9 2 2 13" xfId="15695"/>
    <cellStyle name="Input 9 2 2 14" xfId="15696"/>
    <cellStyle name="Input 9 2 2 15" xfId="15697"/>
    <cellStyle name="Input 9 2 2 16" xfId="15698"/>
    <cellStyle name="Input 9 2 2 2" xfId="15699"/>
    <cellStyle name="Input 9 2 2 2 2" xfId="15700"/>
    <cellStyle name="Input 9 2 2 2 3" xfId="15701"/>
    <cellStyle name="Input 9 2 2 2 4" xfId="15702"/>
    <cellStyle name="Input 9 2 2 3" xfId="15703"/>
    <cellStyle name="Input 9 2 2 4" xfId="15704"/>
    <cellStyle name="Input 9 2 2 5" xfId="15705"/>
    <cellStyle name="Input 9 2 2 6" xfId="15706"/>
    <cellStyle name="Input 9 2 2 7" xfId="15707"/>
    <cellStyle name="Input 9 2 2 8" xfId="15708"/>
    <cellStyle name="Input 9 2 2 9" xfId="15709"/>
    <cellStyle name="Input 9 2 3" xfId="15710"/>
    <cellStyle name="Input 9 2 3 10" xfId="15711"/>
    <cellStyle name="Input 9 2 3 11" xfId="15712"/>
    <cellStyle name="Input 9 2 3 12" xfId="15713"/>
    <cellStyle name="Input 9 2 3 13" xfId="15714"/>
    <cellStyle name="Input 9 2 3 14" xfId="15715"/>
    <cellStyle name="Input 9 2 3 15" xfId="15716"/>
    <cellStyle name="Input 9 2 3 16" xfId="15717"/>
    <cellStyle name="Input 9 2 3 2" xfId="15718"/>
    <cellStyle name="Input 9 2 3 2 2" xfId="15719"/>
    <cellStyle name="Input 9 2 3 2 3" xfId="15720"/>
    <cellStyle name="Input 9 2 3 2 4" xfId="15721"/>
    <cellStyle name="Input 9 2 3 3" xfId="15722"/>
    <cellStyle name="Input 9 2 3 4" xfId="15723"/>
    <cellStyle name="Input 9 2 3 5" xfId="15724"/>
    <cellStyle name="Input 9 2 3 6" xfId="15725"/>
    <cellStyle name="Input 9 2 3 7" xfId="15726"/>
    <cellStyle name="Input 9 2 3 8" xfId="15727"/>
    <cellStyle name="Input 9 2 3 9" xfId="15728"/>
    <cellStyle name="Input 9 2 4" xfId="15729"/>
    <cellStyle name="Input 9 2 4 2" xfId="15730"/>
    <cellStyle name="Input 9 2 4 3" xfId="15731"/>
    <cellStyle name="Input 9 2 4 4" xfId="15732"/>
    <cellStyle name="Input 9 2 5" xfId="15733"/>
    <cellStyle name="Input 9 2 6" xfId="15734"/>
    <cellStyle name="Input 9 2 7" xfId="15735"/>
    <cellStyle name="Input 9 2 8" xfId="15736"/>
    <cellStyle name="Input 9 2 9" xfId="15737"/>
    <cellStyle name="Input 9 3" xfId="15738"/>
    <cellStyle name="Input 9 3 10" xfId="15739"/>
    <cellStyle name="Input 9 3 11" xfId="15740"/>
    <cellStyle name="Input 9 3 12" xfId="15741"/>
    <cellStyle name="Input 9 3 13" xfId="15742"/>
    <cellStyle name="Input 9 3 14" xfId="15743"/>
    <cellStyle name="Input 9 3 15" xfId="15744"/>
    <cellStyle name="Input 9 3 16" xfId="15745"/>
    <cellStyle name="Input 9 3 17" xfId="15746"/>
    <cellStyle name="Input 9 3 18" xfId="15747"/>
    <cellStyle name="Input 9 3 2" xfId="15748"/>
    <cellStyle name="Input 9 3 2 10" xfId="15749"/>
    <cellStyle name="Input 9 3 2 11" xfId="15750"/>
    <cellStyle name="Input 9 3 2 12" xfId="15751"/>
    <cellStyle name="Input 9 3 2 13" xfId="15752"/>
    <cellStyle name="Input 9 3 2 14" xfId="15753"/>
    <cellStyle name="Input 9 3 2 15" xfId="15754"/>
    <cellStyle name="Input 9 3 2 16" xfId="15755"/>
    <cellStyle name="Input 9 3 2 2" xfId="15756"/>
    <cellStyle name="Input 9 3 2 2 2" xfId="15757"/>
    <cellStyle name="Input 9 3 2 2 3" xfId="15758"/>
    <cellStyle name="Input 9 3 2 2 4" xfId="15759"/>
    <cellStyle name="Input 9 3 2 3" xfId="15760"/>
    <cellStyle name="Input 9 3 2 4" xfId="15761"/>
    <cellStyle name="Input 9 3 2 5" xfId="15762"/>
    <cellStyle name="Input 9 3 2 6" xfId="15763"/>
    <cellStyle name="Input 9 3 2 7" xfId="15764"/>
    <cellStyle name="Input 9 3 2 8" xfId="15765"/>
    <cellStyle name="Input 9 3 2 9" xfId="15766"/>
    <cellStyle name="Input 9 3 3" xfId="15767"/>
    <cellStyle name="Input 9 3 3 10" xfId="15768"/>
    <cellStyle name="Input 9 3 3 11" xfId="15769"/>
    <cellStyle name="Input 9 3 3 12" xfId="15770"/>
    <cellStyle name="Input 9 3 3 13" xfId="15771"/>
    <cellStyle name="Input 9 3 3 14" xfId="15772"/>
    <cellStyle name="Input 9 3 3 15" xfId="15773"/>
    <cellStyle name="Input 9 3 3 16" xfId="15774"/>
    <cellStyle name="Input 9 3 3 2" xfId="15775"/>
    <cellStyle name="Input 9 3 3 2 2" xfId="15776"/>
    <cellStyle name="Input 9 3 3 2 3" xfId="15777"/>
    <cellStyle name="Input 9 3 3 2 4" xfId="15778"/>
    <cellStyle name="Input 9 3 3 3" xfId="15779"/>
    <cellStyle name="Input 9 3 3 4" xfId="15780"/>
    <cellStyle name="Input 9 3 3 5" xfId="15781"/>
    <cellStyle name="Input 9 3 3 6" xfId="15782"/>
    <cellStyle name="Input 9 3 3 7" xfId="15783"/>
    <cellStyle name="Input 9 3 3 8" xfId="15784"/>
    <cellStyle name="Input 9 3 3 9" xfId="15785"/>
    <cellStyle name="Input 9 3 4" xfId="15786"/>
    <cellStyle name="Input 9 3 4 2" xfId="15787"/>
    <cellStyle name="Input 9 3 4 3" xfId="15788"/>
    <cellStyle name="Input 9 3 4 4" xfId="15789"/>
    <cellStyle name="Input 9 3 5" xfId="15790"/>
    <cellStyle name="Input 9 3 6" xfId="15791"/>
    <cellStyle name="Input 9 3 7" xfId="15792"/>
    <cellStyle name="Input 9 3 8" xfId="15793"/>
    <cellStyle name="Input 9 3 9" xfId="15794"/>
    <cellStyle name="Input 9 4" xfId="15795"/>
    <cellStyle name="Input 9 4 10" xfId="15796"/>
    <cellStyle name="Input 9 4 11" xfId="15797"/>
    <cellStyle name="Input 9 4 12" xfId="15798"/>
    <cellStyle name="Input 9 4 13" xfId="15799"/>
    <cellStyle name="Input 9 4 14" xfId="15800"/>
    <cellStyle name="Input 9 4 15" xfId="15801"/>
    <cellStyle name="Input 9 4 16" xfId="15802"/>
    <cellStyle name="Input 9 4 17" xfId="15803"/>
    <cellStyle name="Input 9 4 18" xfId="15804"/>
    <cellStyle name="Input 9 4 2" xfId="15805"/>
    <cellStyle name="Input 9 4 2 10" xfId="15806"/>
    <cellStyle name="Input 9 4 2 11" xfId="15807"/>
    <cellStyle name="Input 9 4 2 12" xfId="15808"/>
    <cellStyle name="Input 9 4 2 13" xfId="15809"/>
    <cellStyle name="Input 9 4 2 14" xfId="15810"/>
    <cellStyle name="Input 9 4 2 15" xfId="15811"/>
    <cellStyle name="Input 9 4 2 16" xfId="15812"/>
    <cellStyle name="Input 9 4 2 2" xfId="15813"/>
    <cellStyle name="Input 9 4 2 2 2" xfId="15814"/>
    <cellStyle name="Input 9 4 2 2 3" xfId="15815"/>
    <cellStyle name="Input 9 4 2 2 4" xfId="15816"/>
    <cellStyle name="Input 9 4 2 3" xfId="15817"/>
    <cellStyle name="Input 9 4 2 4" xfId="15818"/>
    <cellStyle name="Input 9 4 2 5" xfId="15819"/>
    <cellStyle name="Input 9 4 2 6" xfId="15820"/>
    <cellStyle name="Input 9 4 2 7" xfId="15821"/>
    <cellStyle name="Input 9 4 2 8" xfId="15822"/>
    <cellStyle name="Input 9 4 2 9" xfId="15823"/>
    <cellStyle name="Input 9 4 3" xfId="15824"/>
    <cellStyle name="Input 9 4 3 10" xfId="15825"/>
    <cellStyle name="Input 9 4 3 11" xfId="15826"/>
    <cellStyle name="Input 9 4 3 12" xfId="15827"/>
    <cellStyle name="Input 9 4 3 13" xfId="15828"/>
    <cellStyle name="Input 9 4 3 14" xfId="15829"/>
    <cellStyle name="Input 9 4 3 15" xfId="15830"/>
    <cellStyle name="Input 9 4 3 16" xfId="15831"/>
    <cellStyle name="Input 9 4 3 2" xfId="15832"/>
    <cellStyle name="Input 9 4 3 2 2" xfId="15833"/>
    <cellStyle name="Input 9 4 3 2 3" xfId="15834"/>
    <cellStyle name="Input 9 4 3 2 4" xfId="15835"/>
    <cellStyle name="Input 9 4 3 3" xfId="15836"/>
    <cellStyle name="Input 9 4 3 4" xfId="15837"/>
    <cellStyle name="Input 9 4 3 5" xfId="15838"/>
    <cellStyle name="Input 9 4 3 6" xfId="15839"/>
    <cellStyle name="Input 9 4 3 7" xfId="15840"/>
    <cellStyle name="Input 9 4 3 8" xfId="15841"/>
    <cellStyle name="Input 9 4 3 9" xfId="15842"/>
    <cellStyle name="Input 9 4 4" xfId="15843"/>
    <cellStyle name="Input 9 4 4 2" xfId="15844"/>
    <cellStyle name="Input 9 4 4 3" xfId="15845"/>
    <cellStyle name="Input 9 4 4 4" xfId="15846"/>
    <cellStyle name="Input 9 4 5" xfId="15847"/>
    <cellStyle name="Input 9 4 6" xfId="15848"/>
    <cellStyle name="Input 9 4 7" xfId="15849"/>
    <cellStyle name="Input 9 4 8" xfId="15850"/>
    <cellStyle name="Input 9 4 9" xfId="15851"/>
    <cellStyle name="Input 9 5" xfId="15852"/>
    <cellStyle name="Input 9 5 2" xfId="15853"/>
    <cellStyle name="Input 9 5 3" xfId="15854"/>
    <cellStyle name="Input 9 5 4" xfId="15855"/>
    <cellStyle name="Input 9 6" xfId="15856"/>
    <cellStyle name="Input 9 7" xfId="15857"/>
    <cellStyle name="Input 9 8" xfId="15858"/>
    <cellStyle name="Input 9 9" xfId="15859"/>
    <cellStyle name="Input Cells" xfId="15860"/>
    <cellStyle name="Insatisfaisant" xfId="15861"/>
    <cellStyle name="Item_Current" xfId="15862"/>
    <cellStyle name="Lien hypertexte" xfId="15863"/>
    <cellStyle name="Lien hypertexte visit?" xfId="15864"/>
    <cellStyle name="Lien hypertexte visite" xfId="15865"/>
    <cellStyle name="Lien hypertexte visité" xfId="15866"/>
    <cellStyle name="Link Currency (0)" xfId="15867"/>
    <cellStyle name="Link Currency (0) 2" xfId="15868"/>
    <cellStyle name="Link Currency (0) 3" xfId="15869"/>
    <cellStyle name="Link Currency (0) 4" xfId="15870"/>
    <cellStyle name="Link Currency (0) 5" xfId="15871"/>
    <cellStyle name="Link Currency (0) 6" xfId="15872"/>
    <cellStyle name="Link Currency (0) 7" xfId="15873"/>
    <cellStyle name="Link Currency (0) 8" xfId="15874"/>
    <cellStyle name="Link Currency (2)" xfId="15875"/>
    <cellStyle name="Link Currency (2) 2" xfId="15876"/>
    <cellStyle name="Link Currency (2) 2 2" xfId="15877"/>
    <cellStyle name="Link Currency (2) 3" xfId="15878"/>
    <cellStyle name="Link Currency (2) 3 2" xfId="15879"/>
    <cellStyle name="Link Currency (2) 4" xfId="15880"/>
    <cellStyle name="Link Currency (2) 4 2" xfId="15881"/>
    <cellStyle name="Link Currency (2) 5" xfId="15882"/>
    <cellStyle name="Link Currency (2) 5 2" xfId="15883"/>
    <cellStyle name="Link Currency (2) 6" xfId="15884"/>
    <cellStyle name="Link Currency (2) 6 2" xfId="15885"/>
    <cellStyle name="Link Currency (2) 7" xfId="15886"/>
    <cellStyle name="Link Currency (2) 7 2" xfId="15887"/>
    <cellStyle name="Link Currency (2) 8" xfId="15888"/>
    <cellStyle name="Link Currency (2) 8 2" xfId="15889"/>
    <cellStyle name="Link Currency (2) 9" xfId="15890"/>
    <cellStyle name="Link Units (0)" xfId="15891"/>
    <cellStyle name="Link Units (0) 2" xfId="15892"/>
    <cellStyle name="Link Units (0) 3" xfId="15893"/>
    <cellStyle name="Link Units (0) 4" xfId="15894"/>
    <cellStyle name="Link Units (0) 5" xfId="15895"/>
    <cellStyle name="Link Units (0) 6" xfId="15896"/>
    <cellStyle name="Link Units (0) 7" xfId="15897"/>
    <cellStyle name="Link Units (0) 8" xfId="15898"/>
    <cellStyle name="Link Units (1)" xfId="15899"/>
    <cellStyle name="Link Units (1) 2" xfId="15900"/>
    <cellStyle name="Link Units (1) 3" xfId="15901"/>
    <cellStyle name="Link Units (1) 4" xfId="15902"/>
    <cellStyle name="Link Units (1) 4 2" xfId="15903"/>
    <cellStyle name="Link Units (1) 5" xfId="15904"/>
    <cellStyle name="Link Units (1) 5 2" xfId="15905"/>
    <cellStyle name="Link Units (1) 6" xfId="15906"/>
    <cellStyle name="Link Units (1) 7" xfId="15907"/>
    <cellStyle name="Link Units (1) 8" xfId="15908"/>
    <cellStyle name="Link Units (2)" xfId="15909"/>
    <cellStyle name="Link Units (2) 2" xfId="15910"/>
    <cellStyle name="Link Units (2) 2 2" xfId="15911"/>
    <cellStyle name="Link Units (2) 3" xfId="15912"/>
    <cellStyle name="Link Units (2) 3 2" xfId="15913"/>
    <cellStyle name="Link Units (2) 4" xfId="15914"/>
    <cellStyle name="Link Units (2) 4 2" xfId="15915"/>
    <cellStyle name="Link Units (2) 5" xfId="15916"/>
    <cellStyle name="Link Units (2) 5 2" xfId="15917"/>
    <cellStyle name="Link Units (2) 6" xfId="15918"/>
    <cellStyle name="Link Units (2) 6 2" xfId="15919"/>
    <cellStyle name="Link Units (2) 7" xfId="15920"/>
    <cellStyle name="Link Units (2) 7 2" xfId="15921"/>
    <cellStyle name="Link Units (2) 8" xfId="15922"/>
    <cellStyle name="Link Units (2) 8 2" xfId="15923"/>
    <cellStyle name="Link Units (2) 9" xfId="15924"/>
    <cellStyle name="Linked Cell 1" xfId="15925"/>
    <cellStyle name="Linked Cell 10 2" xfId="15926"/>
    <cellStyle name="Linked Cell 10 3" xfId="15927"/>
    <cellStyle name="Linked Cell 10 4" xfId="15928"/>
    <cellStyle name="Linked Cell 11 2" xfId="15929"/>
    <cellStyle name="Linked Cell 11 3" xfId="15930"/>
    <cellStyle name="Linked Cell 11 4" xfId="15931"/>
    <cellStyle name="Linked Cell 12 2" xfId="15932"/>
    <cellStyle name="Linked Cell 12 3" xfId="15933"/>
    <cellStyle name="Linked Cell 12 4" xfId="15934"/>
    <cellStyle name="Linked Cell 13 2" xfId="15935"/>
    <cellStyle name="Linked Cell 13 3" xfId="15936"/>
    <cellStyle name="Linked Cell 13 4" xfId="15937"/>
    <cellStyle name="Linked Cell 14 2" xfId="15938"/>
    <cellStyle name="Linked Cell 14 3" xfId="15939"/>
    <cellStyle name="Linked Cell 14 4" xfId="15940"/>
    <cellStyle name="Linked Cell 15 2" xfId="15941"/>
    <cellStyle name="Linked Cell 15 3" xfId="15942"/>
    <cellStyle name="Linked Cell 15 4" xfId="15943"/>
    <cellStyle name="Linked Cell 16 2" xfId="15944"/>
    <cellStyle name="Linked Cell 16 3" xfId="15945"/>
    <cellStyle name="Linked Cell 16 4" xfId="15946"/>
    <cellStyle name="Linked Cell 17 2" xfId="15947"/>
    <cellStyle name="Linked Cell 17 3" xfId="15948"/>
    <cellStyle name="Linked Cell 17 4" xfId="15949"/>
    <cellStyle name="Linked Cell 2" xfId="15950"/>
    <cellStyle name="Linked Cell 2 2" xfId="15951"/>
    <cellStyle name="Linked Cell 2 3" xfId="15952"/>
    <cellStyle name="Linked Cell 2 4" xfId="15953"/>
    <cellStyle name="Linked Cell 3" xfId="15954"/>
    <cellStyle name="Linked Cell 3 2" xfId="15955"/>
    <cellStyle name="Linked Cell 3 3" xfId="15956"/>
    <cellStyle name="Linked Cell 3 4" xfId="15957"/>
    <cellStyle name="Linked Cell 4" xfId="15958"/>
    <cellStyle name="Linked Cell 4 2" xfId="15959"/>
    <cellStyle name="Linked Cell 4 3" xfId="15960"/>
    <cellStyle name="Linked Cell 4 4" xfId="15961"/>
    <cellStyle name="Linked Cell 5" xfId="15962"/>
    <cellStyle name="Linked Cell 5 2" xfId="15963"/>
    <cellStyle name="Linked Cell 5 3" xfId="15964"/>
    <cellStyle name="Linked Cell 5 4" xfId="15965"/>
    <cellStyle name="Linked Cell 6" xfId="15966"/>
    <cellStyle name="Linked Cell 6 2" xfId="15967"/>
    <cellStyle name="Linked Cell 6 3" xfId="15968"/>
    <cellStyle name="Linked Cell 6 4" xfId="15969"/>
    <cellStyle name="Linked Cell 7 2" xfId="15970"/>
    <cellStyle name="Linked Cell 7 3" xfId="15971"/>
    <cellStyle name="Linked Cell 7 4" xfId="15972"/>
    <cellStyle name="Linked Cell 8 2" xfId="15973"/>
    <cellStyle name="Linked Cell 8 3" xfId="15974"/>
    <cellStyle name="Linked Cell 8 4" xfId="15975"/>
    <cellStyle name="Linked Cell 9 2" xfId="15976"/>
    <cellStyle name="Linked Cell 9 3" xfId="15977"/>
    <cellStyle name="Linked Cell 9 4" xfId="15978"/>
    <cellStyle name="Linked Cells" xfId="15979"/>
    <cellStyle name="LISAM" xfId="15980"/>
    <cellStyle name="Millares [0]_Grade Differentiators" xfId="15981"/>
    <cellStyle name="Millares_Grade Differentiators" xfId="15982"/>
    <cellStyle name="Milliers [0]_1" xfId="15983"/>
    <cellStyle name="Milliers_~9720173" xfId="15984"/>
    <cellStyle name="Model" xfId="15985"/>
    <cellStyle name="Moneda [0]_Grade Differentiators" xfId="15986"/>
    <cellStyle name="Moneda_Grade Differentiators" xfId="15987"/>
    <cellStyle name="Monétaire [0]_1" xfId="15988"/>
    <cellStyle name="Monétaire_~9720173" xfId="15989"/>
    <cellStyle name="ＭＳゴシック" xfId="15990"/>
    <cellStyle name="n" xfId="15991"/>
    <cellStyle name="n_Bao cao KT tuan 36" xfId="15992"/>
    <cellStyle name="N_Intimex-2007" xfId="15993"/>
    <cellStyle name="N_Intimex-2007 2" xfId="15994"/>
    <cellStyle name="N_Intimex-2007 3" xfId="15995"/>
    <cellStyle name="N_Intimex-2007 4" xfId="15996"/>
    <cellStyle name="N_Intimex-2007 5" xfId="15997"/>
    <cellStyle name="Neutral 1" xfId="15998"/>
    <cellStyle name="Neutral 1 2" xfId="15999"/>
    <cellStyle name="Neutral 10 2" xfId="16000"/>
    <cellStyle name="Neutral 10 3" xfId="16001"/>
    <cellStyle name="Neutral 10 4" xfId="16002"/>
    <cellStyle name="Neutral 11 2" xfId="16003"/>
    <cellStyle name="Neutral 11 3" xfId="16004"/>
    <cellStyle name="Neutral 11 4" xfId="16005"/>
    <cellStyle name="Neutral 12 2" xfId="16006"/>
    <cellStyle name="Neutral 12 3" xfId="16007"/>
    <cellStyle name="Neutral 12 4" xfId="16008"/>
    <cellStyle name="Neutral 13 2" xfId="16009"/>
    <cellStyle name="Neutral 13 3" xfId="16010"/>
    <cellStyle name="Neutral 13 4" xfId="16011"/>
    <cellStyle name="Neutral 14 2" xfId="16012"/>
    <cellStyle name="Neutral 14 3" xfId="16013"/>
    <cellStyle name="Neutral 14 4" xfId="16014"/>
    <cellStyle name="Neutral 15 2" xfId="16015"/>
    <cellStyle name="Neutral 15 3" xfId="16016"/>
    <cellStyle name="Neutral 15 4" xfId="16017"/>
    <cellStyle name="Neutral 16 2" xfId="16018"/>
    <cellStyle name="Neutral 16 3" xfId="16019"/>
    <cellStyle name="Neutral 16 4" xfId="16020"/>
    <cellStyle name="Neutral 17 2" xfId="16021"/>
    <cellStyle name="Neutral 17 3" xfId="16022"/>
    <cellStyle name="Neutral 17 4" xfId="16023"/>
    <cellStyle name="Neutral 2" xfId="16024"/>
    <cellStyle name="Neutral 2 2" xfId="16025"/>
    <cellStyle name="Neutral 2 3" xfId="16026"/>
    <cellStyle name="Neutral 2 4" xfId="16027"/>
    <cellStyle name="Neutral 2 5" xfId="16028"/>
    <cellStyle name="Neutral 3" xfId="16029"/>
    <cellStyle name="Neutral 3 2" xfId="16030"/>
    <cellStyle name="Neutral 3 3" xfId="16031"/>
    <cellStyle name="Neutral 3 4" xfId="16032"/>
    <cellStyle name="Neutral 3 5" xfId="16033"/>
    <cellStyle name="Neutral 4" xfId="16034"/>
    <cellStyle name="Neutral 4 2" xfId="16035"/>
    <cellStyle name="Neutral 4 3" xfId="16036"/>
    <cellStyle name="Neutral 4 4" xfId="16037"/>
    <cellStyle name="Neutral 5" xfId="16038"/>
    <cellStyle name="Neutral 5 2" xfId="16039"/>
    <cellStyle name="Neutral 5 2 2" xfId="16040"/>
    <cellStyle name="Neutral 5 3" xfId="16041"/>
    <cellStyle name="Neutral 5 4" xfId="16042"/>
    <cellStyle name="Neutral 6" xfId="16043"/>
    <cellStyle name="Neutral 6 2" xfId="16044"/>
    <cellStyle name="Neutral 6 3" xfId="16045"/>
    <cellStyle name="Neutral 6 4" xfId="16046"/>
    <cellStyle name="Neutral 7 2" xfId="16047"/>
    <cellStyle name="Neutral 7 3" xfId="16048"/>
    <cellStyle name="Neutral 7 4" xfId="16049"/>
    <cellStyle name="Neutral 8 2" xfId="16050"/>
    <cellStyle name="Neutral 8 3" xfId="16051"/>
    <cellStyle name="Neutral 8 4" xfId="16052"/>
    <cellStyle name="Neutral 9 2" xfId="16053"/>
    <cellStyle name="Neutral 9 3" xfId="16054"/>
    <cellStyle name="Neutral 9 4" xfId="16055"/>
    <cellStyle name="Neutre" xfId="16056"/>
    <cellStyle name="No" xfId="16057"/>
    <cellStyle name="no dec" xfId="16058"/>
    <cellStyle name="no dec 2" xfId="16059"/>
    <cellStyle name="no dec 3" xfId="16060"/>
    <cellStyle name="no dec 4" xfId="16061"/>
    <cellStyle name="no dec 5" xfId="16062"/>
    <cellStyle name="no dec 6" xfId="16063"/>
    <cellStyle name="no dec 7" xfId="16064"/>
    <cellStyle name="no dec 8" xfId="16065"/>
    <cellStyle name="ÑONVÒ" xfId="16066"/>
    <cellStyle name="ÑONVÒ 2" xfId="16067"/>
    <cellStyle name="ÑONVÒ 2 2" xfId="16068"/>
    <cellStyle name="ÑONVÒ 2 3" xfId="16069"/>
    <cellStyle name="ÑONVÒ 3" xfId="16070"/>
    <cellStyle name="ÑONVÒ 4" xfId="16071"/>
    <cellStyle name="ÑONVÒ 5" xfId="16072"/>
    <cellStyle name="ÑONVÒ 6" xfId="16073"/>
    <cellStyle name="ÑONVÒ 7" xfId="16074"/>
    <cellStyle name="Normal" xfId="0" builtinId="0"/>
    <cellStyle name="Normal - Style1" xfId="16075"/>
    <cellStyle name="Normal - Style5" xfId="16076"/>
    <cellStyle name="Normal 1" xfId="16077"/>
    <cellStyle name="Normal 10" xfId="16078"/>
    <cellStyle name="Normal 10 10" xfId="16079"/>
    <cellStyle name="Normal 10 11" xfId="16080"/>
    <cellStyle name="Normal 10 2" xfId="16081"/>
    <cellStyle name="Normal 10 2 2" xfId="16082"/>
    <cellStyle name="Normal 10 2 3" xfId="16083"/>
    <cellStyle name="Normal 10 2 3 2" xfId="16084"/>
    <cellStyle name="Normal 10 2 3 3" xfId="16085"/>
    <cellStyle name="Normal 10 2 3 4" xfId="16086"/>
    <cellStyle name="Normal 10 2 3 5" xfId="16087"/>
    <cellStyle name="Normal 10 2 3 6" xfId="16088"/>
    <cellStyle name="Normal 10 2 4" xfId="16089"/>
    <cellStyle name="Normal 10 2 5" xfId="16090"/>
    <cellStyle name="Normal 10 2 6" xfId="16091"/>
    <cellStyle name="Normal 10 3" xfId="16092"/>
    <cellStyle name="Normal 10 3 10" xfId="16093"/>
    <cellStyle name="Normal 10 3 10 2" xfId="16094"/>
    <cellStyle name="Normal 10 3 10 2 2" xfId="16095"/>
    <cellStyle name="Normal 10 3 10 3" xfId="16096"/>
    <cellStyle name="Normal 10 3 10 3 2" xfId="16097"/>
    <cellStyle name="Normal 10 3 10 4" xfId="16098"/>
    <cellStyle name="Normal 10 3 10 4 2" xfId="16099"/>
    <cellStyle name="Normal 10 3 10 5" xfId="16100"/>
    <cellStyle name="Normal 10 3 10 5 2" xfId="16101"/>
    <cellStyle name="Normal 10 3 10 6" xfId="16102"/>
    <cellStyle name="Normal 10 3 11" xfId="16103"/>
    <cellStyle name="Normal 10 3 12" xfId="16104"/>
    <cellStyle name="Normal 10 3 12 2" xfId="16105"/>
    <cellStyle name="Normal 10 3 13" xfId="16106"/>
    <cellStyle name="Normal 10 3 13 2" xfId="16107"/>
    <cellStyle name="Normal 10 3 14" xfId="16108"/>
    <cellStyle name="Normal 10 3 14 2" xfId="16109"/>
    <cellStyle name="Normal 10 3 15" xfId="16110"/>
    <cellStyle name="Normal 10 3 15 2" xfId="16111"/>
    <cellStyle name="Normal 10 3 16" xfId="16112"/>
    <cellStyle name="Normal 10 3 17" xfId="16113"/>
    <cellStyle name="Normal 10 3 18" xfId="16114"/>
    <cellStyle name="Normal 10 3 2" xfId="16115"/>
    <cellStyle name="Normal 10 3 2 10" xfId="16116"/>
    <cellStyle name="Normal 10 3 2 10 2" xfId="16117"/>
    <cellStyle name="Normal 10 3 2 2" xfId="16118"/>
    <cellStyle name="Normal 10 3 2 2 2" xfId="16119"/>
    <cellStyle name="Normal 10 3 2 2 2 2" xfId="16120"/>
    <cellStyle name="Normal 10 3 2 2 2 3" xfId="16121"/>
    <cellStyle name="Normal 10 3 2 2 2 4" xfId="16122"/>
    <cellStyle name="Normal 10 3 2 2 3" xfId="16123"/>
    <cellStyle name="Normal 10 3 2 2 4" xfId="16124"/>
    <cellStyle name="Normal 10 3 2 2 5" xfId="16125"/>
    <cellStyle name="Normal 10 3 2 2 6" xfId="16126"/>
    <cellStyle name="Normal 10 3 2 2 6 2" xfId="16127"/>
    <cellStyle name="Normal 10 3 2 2 7" xfId="16128"/>
    <cellStyle name="Normal 10 3 2 2 7 2" xfId="16129"/>
    <cellStyle name="Normal 10 3 2 2 8" xfId="16130"/>
    <cellStyle name="Normal 10 3 2 2 8 2" xfId="16131"/>
    <cellStyle name="Normal 10 3 2 2 9" xfId="16132"/>
    <cellStyle name="Normal 10 3 2 2 9 2" xfId="16133"/>
    <cellStyle name="Normal 10 3 2 3" xfId="16134"/>
    <cellStyle name="Normal 10 3 2 3 2" xfId="16135"/>
    <cellStyle name="Normal 10 3 2 3 3" xfId="16136"/>
    <cellStyle name="Normal 10 3 2 3 4" xfId="16137"/>
    <cellStyle name="Normal 10 3 2 3 5" xfId="16138"/>
    <cellStyle name="Normal 10 3 2 3 5 2" xfId="16139"/>
    <cellStyle name="Normal 10 3 2 3 6" xfId="16140"/>
    <cellStyle name="Normal 10 3 2 3 6 2" xfId="16141"/>
    <cellStyle name="Normal 10 3 2 3 7" xfId="16142"/>
    <cellStyle name="Normal 10 3 2 3 7 2" xfId="16143"/>
    <cellStyle name="Normal 10 3 2 3 8" xfId="16144"/>
    <cellStyle name="Normal 10 3 2 3 8 2" xfId="16145"/>
    <cellStyle name="Normal 10 3 2 3 9" xfId="16146"/>
    <cellStyle name="Normal 10 3 2 4" xfId="16147"/>
    <cellStyle name="Normal 10 3 2 5" xfId="16148"/>
    <cellStyle name="Normal 10 3 2 6" xfId="16149"/>
    <cellStyle name="Normal 10 3 2 7" xfId="16150"/>
    <cellStyle name="Normal 10 3 2 7 2" xfId="16151"/>
    <cellStyle name="Normal 10 3 2 8" xfId="16152"/>
    <cellStyle name="Normal 10 3 2 8 2" xfId="16153"/>
    <cellStyle name="Normal 10 3 2 8 3" xfId="16154"/>
    <cellStyle name="Normal 10 3 2 9" xfId="16155"/>
    <cellStyle name="Normal 10 3 2 9 2" xfId="16156"/>
    <cellStyle name="Normal 10 3 3" xfId="16157"/>
    <cellStyle name="Normal 10 3 3 10" xfId="16158"/>
    <cellStyle name="Normal 10 3 3 10 2" xfId="16159"/>
    <cellStyle name="Normal 10 3 3 2" xfId="16160"/>
    <cellStyle name="Normal 10 3 3 2 2" xfId="16161"/>
    <cellStyle name="Normal 10 3 3 2 2 2" xfId="16162"/>
    <cellStyle name="Normal 10 3 3 2 2 3" xfId="16163"/>
    <cellStyle name="Normal 10 3 3 2 2 4" xfId="16164"/>
    <cellStyle name="Normal 10 3 3 2 3" xfId="16165"/>
    <cellStyle name="Normal 10 3 3 2 4" xfId="16166"/>
    <cellStyle name="Normal 10 3 3 2 5" xfId="16167"/>
    <cellStyle name="Normal 10 3 3 2 6" xfId="16168"/>
    <cellStyle name="Normal 10 3 3 2 6 2" xfId="16169"/>
    <cellStyle name="Normal 10 3 3 2 7" xfId="16170"/>
    <cellStyle name="Normal 10 3 3 2 7 2" xfId="16171"/>
    <cellStyle name="Normal 10 3 3 2 8" xfId="16172"/>
    <cellStyle name="Normal 10 3 3 2 8 2" xfId="16173"/>
    <cellStyle name="Normal 10 3 3 2 9" xfId="16174"/>
    <cellStyle name="Normal 10 3 3 2 9 2" xfId="16175"/>
    <cellStyle name="Normal 10 3 3 3" xfId="16176"/>
    <cellStyle name="Normal 10 3 3 3 2" xfId="16177"/>
    <cellStyle name="Normal 10 3 3 3 3" xfId="16178"/>
    <cellStyle name="Normal 10 3 3 3 4" xfId="16179"/>
    <cellStyle name="Normal 10 3 3 3 5" xfId="16180"/>
    <cellStyle name="Normal 10 3 3 3 5 2" xfId="16181"/>
    <cellStyle name="Normal 10 3 3 3 6" xfId="16182"/>
    <cellStyle name="Normal 10 3 3 3 6 2" xfId="16183"/>
    <cellStyle name="Normal 10 3 3 3 7" xfId="16184"/>
    <cellStyle name="Normal 10 3 3 3 7 2" xfId="16185"/>
    <cellStyle name="Normal 10 3 3 3 8" xfId="16186"/>
    <cellStyle name="Normal 10 3 3 3 8 2" xfId="16187"/>
    <cellStyle name="Normal 10 3 3 3 9" xfId="16188"/>
    <cellStyle name="Normal 10 3 3 4" xfId="16189"/>
    <cellStyle name="Normal 10 3 3 5" xfId="16190"/>
    <cellStyle name="Normal 10 3 3 6" xfId="16191"/>
    <cellStyle name="Normal 10 3 3 7" xfId="16192"/>
    <cellStyle name="Normal 10 3 3 7 2" xfId="16193"/>
    <cellStyle name="Normal 10 3 3 8" xfId="16194"/>
    <cellStyle name="Normal 10 3 3 8 2" xfId="16195"/>
    <cellStyle name="Normal 10 3 3 9" xfId="16196"/>
    <cellStyle name="Normal 10 3 3 9 2" xfId="16197"/>
    <cellStyle name="Normal 10 3 4" xfId="16198"/>
    <cellStyle name="Normal 10 3 4 2" xfId="16199"/>
    <cellStyle name="Normal 10 3 4 2 2" xfId="16200"/>
    <cellStyle name="Normal 10 3 4 2 3" xfId="16201"/>
    <cellStyle name="Normal 10 3 4 2 4" xfId="16202"/>
    <cellStyle name="Normal 10 3 4 2 5" xfId="16203"/>
    <cellStyle name="Normal 10 3 4 2 5 2" xfId="16204"/>
    <cellStyle name="Normal 10 3 4 2 6" xfId="16205"/>
    <cellStyle name="Normal 10 3 4 2 6 2" xfId="16206"/>
    <cellStyle name="Normal 10 3 4 2 7" xfId="16207"/>
    <cellStyle name="Normal 10 3 4 2 7 2" xfId="16208"/>
    <cellStyle name="Normal 10 3 4 2 8" xfId="16209"/>
    <cellStyle name="Normal 10 3 4 2 8 2" xfId="16210"/>
    <cellStyle name="Normal 10 3 4 2 9" xfId="16211"/>
    <cellStyle name="Normal 10 3 4 3" xfId="16212"/>
    <cellStyle name="Normal 10 3 4 3 2" xfId="16213"/>
    <cellStyle name="Normal 10 3 4 3 2 2" xfId="16214"/>
    <cellStyle name="Normal 10 3 4 3 2 3" xfId="16215"/>
    <cellStyle name="Normal 10 3 4 3 3" xfId="16216"/>
    <cellStyle name="Normal 10 3 4 3 3 2" xfId="16217"/>
    <cellStyle name="Normal 10 3 4 3 4" xfId="16218"/>
    <cellStyle name="Normal 10 3 4 3 4 2" xfId="16219"/>
    <cellStyle name="Normal 10 3 4 3 5" xfId="16220"/>
    <cellStyle name="Normal 10 3 4 3 5 2" xfId="16221"/>
    <cellStyle name="Normal 10 3 4 4" xfId="16222"/>
    <cellStyle name="Normal 10 3 4 5" xfId="16223"/>
    <cellStyle name="Normal 10 3 4 6" xfId="16224"/>
    <cellStyle name="Normal 10 3 4 6 2" xfId="16225"/>
    <cellStyle name="Normal 10 3 4 7" xfId="16226"/>
    <cellStyle name="Normal 10 3 4 7 2" xfId="16227"/>
    <cellStyle name="Normal 10 3 4 8" xfId="16228"/>
    <cellStyle name="Normal 10 3 4 8 2" xfId="16229"/>
    <cellStyle name="Normal 10 3 4 9" xfId="16230"/>
    <cellStyle name="Normal 10 3 4 9 2" xfId="16231"/>
    <cellStyle name="Normal 10 3 5" xfId="16232"/>
    <cellStyle name="Normal 10 3 5 2" xfId="16233"/>
    <cellStyle name="Normal 10 3 5 2 2" xfId="16234"/>
    <cellStyle name="Normal 10 3 5 2 3" xfId="16235"/>
    <cellStyle name="Normal 10 3 5 2 4" xfId="16236"/>
    <cellStyle name="Normal 10 3 5 3" xfId="16237"/>
    <cellStyle name="Normal 10 3 5 4" xfId="16238"/>
    <cellStyle name="Normal 10 3 5 5" xfId="16239"/>
    <cellStyle name="Normal 10 3 5 6" xfId="16240"/>
    <cellStyle name="Normal 10 3 5 6 2" xfId="16241"/>
    <cellStyle name="Normal 10 3 5 7" xfId="16242"/>
    <cellStyle name="Normal 10 3 5 7 2" xfId="16243"/>
    <cellStyle name="Normal 10 3 5 8" xfId="16244"/>
    <cellStyle name="Normal 10 3 5 8 2" xfId="16245"/>
    <cellStyle name="Normal 10 3 5 9" xfId="16246"/>
    <cellStyle name="Normal 10 3 5 9 2" xfId="16247"/>
    <cellStyle name="Normal 10 3 6" xfId="16248"/>
    <cellStyle name="Normal 10 3 6 2" xfId="16249"/>
    <cellStyle name="Normal 10 3 6 3" xfId="16250"/>
    <cellStyle name="Normal 10 3 6 4" xfId="16251"/>
    <cellStyle name="Normal 10 3 6 5" xfId="16252"/>
    <cellStyle name="Normal 10 3 6 5 2" xfId="16253"/>
    <cellStyle name="Normal 10 3 6 6" xfId="16254"/>
    <cellStyle name="Normal 10 3 6 6 2" xfId="16255"/>
    <cellStyle name="Normal 10 3 6 7" xfId="16256"/>
    <cellStyle name="Normal 10 3 6 7 2" xfId="16257"/>
    <cellStyle name="Normal 10 3 6 8" xfId="16258"/>
    <cellStyle name="Normal 10 3 6 8 2" xfId="16259"/>
    <cellStyle name="Normal 10 3 7" xfId="16260"/>
    <cellStyle name="Normal 10 3 7 2" xfId="16261"/>
    <cellStyle name="Normal 10 3 7 3" xfId="16262"/>
    <cellStyle name="Normal 10 3 7 4" xfId="16263"/>
    <cellStyle name="Normal 10 3 7 5" xfId="16264"/>
    <cellStyle name="Normal 10 3 7 5 2" xfId="16265"/>
    <cellStyle name="Normal 10 3 7 6" xfId="16266"/>
    <cellStyle name="Normal 10 3 7 6 2" xfId="16267"/>
    <cellStyle name="Normal 10 3 7 7" xfId="16268"/>
    <cellStyle name="Normal 10 3 7 7 2" xfId="16269"/>
    <cellStyle name="Normal 10 3 7 7 3" xfId="16270"/>
    <cellStyle name="Normal 10 3 7 8" xfId="16271"/>
    <cellStyle name="Normal 10 3 7 8 2" xfId="16272"/>
    <cellStyle name="Normal 10 3 8" xfId="16273"/>
    <cellStyle name="Normal 10 3 8 10" xfId="16274"/>
    <cellStyle name="Normal 10 3 8 2" xfId="16275"/>
    <cellStyle name="Normal 10 3 8 3" xfId="16276"/>
    <cellStyle name="Normal 10 3 8 4" xfId="16277"/>
    <cellStyle name="Normal 10 3 8 5" xfId="16278"/>
    <cellStyle name="Normal 10 3 8 5 2" xfId="16279"/>
    <cellStyle name="Normal 10 3 8 6" xfId="16280"/>
    <cellStyle name="Normal 10 3 8 6 2" xfId="16281"/>
    <cellStyle name="Normal 10 3 8 6 3" xfId="16282"/>
    <cellStyle name="Normal 10 3 8 7" xfId="16283"/>
    <cellStyle name="Normal 10 3 8 7 2" xfId="16284"/>
    <cellStyle name="Normal 10 3 8 8" xfId="16285"/>
    <cellStyle name="Normal 10 3 8 8 2" xfId="16286"/>
    <cellStyle name="Normal 10 3 8 9" xfId="16287"/>
    <cellStyle name="Normal 10 3 9" xfId="16288"/>
    <cellStyle name="Normal 10 3 9 2" xfId="16289"/>
    <cellStyle name="Normal 10 3 9 2 2" xfId="16290"/>
    <cellStyle name="Normal 10 3 9 2 3" xfId="16291"/>
    <cellStyle name="Normal 10 3 9 3" xfId="16292"/>
    <cellStyle name="Normal 10 3 9 3 2" xfId="16293"/>
    <cellStyle name="Normal 10 3 9 3 3" xfId="16294"/>
    <cellStyle name="Normal 10 3 9 4" xfId="16295"/>
    <cellStyle name="Normal 10 3 9 4 2" xfId="16296"/>
    <cellStyle name="Normal 10 3 9 5" xfId="16297"/>
    <cellStyle name="Normal 10 3 9 5 2" xfId="16298"/>
    <cellStyle name="Normal 10 4" xfId="16299"/>
    <cellStyle name="Normal 10 4 2" xfId="16300"/>
    <cellStyle name="Normal 10 4 3" xfId="16301"/>
    <cellStyle name="Normal 10 4 4" xfId="16302"/>
    <cellStyle name="Normal 10 4 5" xfId="16303"/>
    <cellStyle name="Normal 10 4 6" xfId="16304"/>
    <cellStyle name="Normal 10 5" xfId="16305"/>
    <cellStyle name="Normal 10 5 2" xfId="16306"/>
    <cellStyle name="Normal 10 5 3" xfId="16307"/>
    <cellStyle name="Normal 10 5 4" xfId="16308"/>
    <cellStyle name="Normal 10 5 5" xfId="16309"/>
    <cellStyle name="Normal 10 5 6" xfId="16310"/>
    <cellStyle name="Normal 10 6" xfId="16311"/>
    <cellStyle name="Normal 10 7" xfId="16312"/>
    <cellStyle name="Normal 10 8" xfId="16313"/>
    <cellStyle name="Normal 10 9" xfId="16314"/>
    <cellStyle name="Normal 100" xfId="16315"/>
    <cellStyle name="Normal 101" xfId="16316"/>
    <cellStyle name="Normal 102" xfId="16317"/>
    <cellStyle name="Normal 103" xfId="16318"/>
    <cellStyle name="Normal 104" xfId="16319"/>
    <cellStyle name="Normal 105" xfId="16320"/>
    <cellStyle name="Normal 106" xfId="16321"/>
    <cellStyle name="Normal 107" xfId="16322"/>
    <cellStyle name="Normal 108" xfId="16323"/>
    <cellStyle name="Normal 109" xfId="16324"/>
    <cellStyle name="Normal 10pt" xfId="16325"/>
    <cellStyle name="Normal 10pt 2" xfId="16326"/>
    <cellStyle name="Normal 10pt 2 2" xfId="16327"/>
    <cellStyle name="Normal 10pt 2 3" xfId="16328"/>
    <cellStyle name="Normal 10pt 3" xfId="16329"/>
    <cellStyle name="Normal 10pt 4" xfId="16330"/>
    <cellStyle name="Normal 10pt 5" xfId="16331"/>
    <cellStyle name="Normal 10pt 6" xfId="16332"/>
    <cellStyle name="Normal 10pt 7" xfId="16333"/>
    <cellStyle name="Normal 11" xfId="16334"/>
    <cellStyle name="Normal 11 10" xfId="16335"/>
    <cellStyle name="Normal 11 11" xfId="16336"/>
    <cellStyle name="Normal 11 12" xfId="16337"/>
    <cellStyle name="Normal 11 13" xfId="16338"/>
    <cellStyle name="Normal 11 14" xfId="16339"/>
    <cellStyle name="Normal 11 15" xfId="16340"/>
    <cellStyle name="Normal 11 16" xfId="16341"/>
    <cellStyle name="Normal 11 17" xfId="16342"/>
    <cellStyle name="Normal 11 18" xfId="16343"/>
    <cellStyle name="Normal 11 2" xfId="16344"/>
    <cellStyle name="Normal 11 2 10" xfId="16345"/>
    <cellStyle name="Normal 11 2 11" xfId="16346"/>
    <cellStyle name="Normal 11 2 12" xfId="16347"/>
    <cellStyle name="Normal 11 2 13" xfId="16348"/>
    <cellStyle name="Normal 11 2 14" xfId="16349"/>
    <cellStyle name="Normal 11 2 15" xfId="16350"/>
    <cellStyle name="Normal 11 2 2" xfId="16351"/>
    <cellStyle name="Normal 11 2 2 2" xfId="16352"/>
    <cellStyle name="Normal 11 2 2 3" xfId="16353"/>
    <cellStyle name="Normal 11 2 2 4" xfId="16354"/>
    <cellStyle name="Normal 11 2 2 5" xfId="16355"/>
    <cellStyle name="Normal 11 2 2 6" xfId="16356"/>
    <cellStyle name="Normal 11 2 3" xfId="16357"/>
    <cellStyle name="Normal 11 2 3 2" xfId="16358"/>
    <cellStyle name="Normal 11 2 3 3" xfId="16359"/>
    <cellStyle name="Normal 11 2 3 4" xfId="16360"/>
    <cellStyle name="Normal 11 2 3 5" xfId="16361"/>
    <cellStyle name="Normal 11 2 3 6" xfId="16362"/>
    <cellStyle name="Normal 11 2 4" xfId="16363"/>
    <cellStyle name="Normal 11 2 5" xfId="16364"/>
    <cellStyle name="Normal 11 2 6" xfId="16365"/>
    <cellStyle name="Normal 11 2 7" xfId="16366"/>
    <cellStyle name="Normal 11 2 8" xfId="16367"/>
    <cellStyle name="Normal 11 2 9" xfId="16368"/>
    <cellStyle name="Normal 11 3" xfId="16369"/>
    <cellStyle name="Normal 11 3 10" xfId="16370"/>
    <cellStyle name="Normal 11 3 11" xfId="16371"/>
    <cellStyle name="Normal 11 3 12" xfId="16372"/>
    <cellStyle name="Normal 11 3 2" xfId="16373"/>
    <cellStyle name="Normal 11 3 2 10" xfId="16374"/>
    <cellStyle name="Normal 11 3 2 2" xfId="16375"/>
    <cellStyle name="Normal 11 3 2 2 2" xfId="16376"/>
    <cellStyle name="Normal 11 3 2 2 3" xfId="16377"/>
    <cellStyle name="Normal 11 3 2 2 4" xfId="16378"/>
    <cellStyle name="Normal 11 3 2 3" xfId="16379"/>
    <cellStyle name="Normal 11 3 2 4" xfId="16380"/>
    <cellStyle name="Normal 11 3 2 5" xfId="16381"/>
    <cellStyle name="Normal 11 3 2 6" xfId="16382"/>
    <cellStyle name="Normal 11 3 2 7" xfId="16383"/>
    <cellStyle name="Normal 11 3 2 8" xfId="16384"/>
    <cellStyle name="Normal 11 3 2 9" xfId="16385"/>
    <cellStyle name="Normal 11 3 3" xfId="16386"/>
    <cellStyle name="Normal 11 3 3 2" xfId="16387"/>
    <cellStyle name="Normal 11 3 3 3" xfId="16388"/>
    <cellStyle name="Normal 11 3 3 4" xfId="16389"/>
    <cellStyle name="Normal 11 3 3 5" xfId="16390"/>
    <cellStyle name="Normal 11 3 3 6" xfId="16391"/>
    <cellStyle name="Normal 11 3 3 7" xfId="16392"/>
    <cellStyle name="Normal 11 3 3 8" xfId="16393"/>
    <cellStyle name="Normal 11 3 3 9" xfId="16394"/>
    <cellStyle name="Normal 11 3 4" xfId="16395"/>
    <cellStyle name="Normal 11 3 4 2" xfId="16396"/>
    <cellStyle name="Normal 11 3 4 3" xfId="16397"/>
    <cellStyle name="Normal 11 3 4 4" xfId="16398"/>
    <cellStyle name="Normal 11 3 4 5" xfId="16399"/>
    <cellStyle name="Normal 11 3 4 6" xfId="16400"/>
    <cellStyle name="Normal 11 3 5" xfId="16401"/>
    <cellStyle name="Normal 11 3 5 2" xfId="16402"/>
    <cellStyle name="Normal 11 3 5 3" xfId="16403"/>
    <cellStyle name="Normal 11 3 5 4" xfId="16404"/>
    <cellStyle name="Normal 11 3 5 5" xfId="16405"/>
    <cellStyle name="Normal 11 3 5 6" xfId="16406"/>
    <cellStyle name="Normal 11 3 6" xfId="16407"/>
    <cellStyle name="Normal 11 3 6 2" xfId="16408"/>
    <cellStyle name="Normal 11 3 6 3" xfId="16409"/>
    <cellStyle name="Normal 11 3 6 4" xfId="16410"/>
    <cellStyle name="Normal 11 3 6 5" xfId="16411"/>
    <cellStyle name="Normal 11 3 6 6" xfId="16412"/>
    <cellStyle name="Normal 11 3 7" xfId="16413"/>
    <cellStyle name="Normal 11 3 8" xfId="16414"/>
    <cellStyle name="Normal 11 3 9" xfId="16415"/>
    <cellStyle name="Normal 11 4" xfId="16416"/>
    <cellStyle name="Normal 11 4 10" xfId="16417"/>
    <cellStyle name="Normal 11 4 11" xfId="16418"/>
    <cellStyle name="Normal 11 4 12" xfId="16419"/>
    <cellStyle name="Normal 11 4 2" xfId="16420"/>
    <cellStyle name="Normal 11 4 2 10" xfId="16421"/>
    <cellStyle name="Normal 11 4 2 2" xfId="16422"/>
    <cellStyle name="Normal 11 4 2 2 2" xfId="16423"/>
    <cellStyle name="Normal 11 4 2 2 3" xfId="16424"/>
    <cellStyle name="Normal 11 4 2 2 4" xfId="16425"/>
    <cellStyle name="Normal 11 4 2 3" xfId="16426"/>
    <cellStyle name="Normal 11 4 2 4" xfId="16427"/>
    <cellStyle name="Normal 11 4 2 5" xfId="16428"/>
    <cellStyle name="Normal 11 4 2 6" xfId="16429"/>
    <cellStyle name="Normal 11 4 2 7" xfId="16430"/>
    <cellStyle name="Normal 11 4 2 8" xfId="16431"/>
    <cellStyle name="Normal 11 4 2 9" xfId="16432"/>
    <cellStyle name="Normal 11 4 3" xfId="16433"/>
    <cellStyle name="Normal 11 4 3 2" xfId="16434"/>
    <cellStyle name="Normal 11 4 3 3" xfId="16435"/>
    <cellStyle name="Normal 11 4 3 4" xfId="16436"/>
    <cellStyle name="Normal 11 4 3 5" xfId="16437"/>
    <cellStyle name="Normal 11 4 3 6" xfId="16438"/>
    <cellStyle name="Normal 11 4 3 7" xfId="16439"/>
    <cellStyle name="Normal 11 4 3 8" xfId="16440"/>
    <cellStyle name="Normal 11 4 3 9" xfId="16441"/>
    <cellStyle name="Normal 11 4 4" xfId="16442"/>
    <cellStyle name="Normal 11 4 4 2" xfId="16443"/>
    <cellStyle name="Normal 11 4 4 3" xfId="16444"/>
    <cellStyle name="Normal 11 4 4 4" xfId="16445"/>
    <cellStyle name="Normal 11 4 4 5" xfId="16446"/>
    <cellStyle name="Normal 11 4 4 6" xfId="16447"/>
    <cellStyle name="Normal 11 4 5" xfId="16448"/>
    <cellStyle name="Normal 11 4 5 2" xfId="16449"/>
    <cellStyle name="Normal 11 4 5 3" xfId="16450"/>
    <cellStyle name="Normal 11 4 5 4" xfId="16451"/>
    <cellStyle name="Normal 11 4 5 5" xfId="16452"/>
    <cellStyle name="Normal 11 4 5 6" xfId="16453"/>
    <cellStyle name="Normal 11 4 6" xfId="16454"/>
    <cellStyle name="Normal 11 4 6 2" xfId="16455"/>
    <cellStyle name="Normal 11 4 6 3" xfId="16456"/>
    <cellStyle name="Normal 11 4 6 4" xfId="16457"/>
    <cellStyle name="Normal 11 4 6 5" xfId="16458"/>
    <cellStyle name="Normal 11 4 6 6" xfId="16459"/>
    <cellStyle name="Normal 11 4 7" xfId="16460"/>
    <cellStyle name="Normal 11 4 8" xfId="16461"/>
    <cellStyle name="Normal 11 4 9" xfId="16462"/>
    <cellStyle name="Normal 11 5" xfId="16463"/>
    <cellStyle name="Normal 11 5 10" xfId="16464"/>
    <cellStyle name="Normal 11 5 2" xfId="16465"/>
    <cellStyle name="Normal 11 5 2 2" xfId="16466"/>
    <cellStyle name="Normal 11 5 2 3" xfId="16467"/>
    <cellStyle name="Normal 11 5 2 4" xfId="16468"/>
    <cellStyle name="Normal 11 5 3" xfId="16469"/>
    <cellStyle name="Normal 11 5 4" xfId="16470"/>
    <cellStyle name="Normal 11 5 5" xfId="16471"/>
    <cellStyle name="Normal 11 5 6" xfId="16472"/>
    <cellStyle name="Normal 11 5 7" xfId="16473"/>
    <cellStyle name="Normal 11 5 8" xfId="16474"/>
    <cellStyle name="Normal 11 5 9" xfId="16475"/>
    <cellStyle name="Normal 11 6" xfId="16476"/>
    <cellStyle name="Normal 11 6 2" xfId="16477"/>
    <cellStyle name="Normal 11 6 2 2" xfId="16478"/>
    <cellStyle name="Normal 11 6 2 3" xfId="16479"/>
    <cellStyle name="Normal 11 6 2 4" xfId="16480"/>
    <cellStyle name="Normal 11 6 3" xfId="16481"/>
    <cellStyle name="Normal 11 6 4" xfId="16482"/>
    <cellStyle name="Normal 11 6 5" xfId="16483"/>
    <cellStyle name="Normal 11 6 6" xfId="16484"/>
    <cellStyle name="Normal 11 6 7" xfId="16485"/>
    <cellStyle name="Normal 11 6 8" xfId="16486"/>
    <cellStyle name="Normal 11 6 9" xfId="16487"/>
    <cellStyle name="Normal 11 7" xfId="16488"/>
    <cellStyle name="Normal 11 7 2" xfId="16489"/>
    <cellStyle name="Normal 11 7 3" xfId="16490"/>
    <cellStyle name="Normal 11 7 4" xfId="16491"/>
    <cellStyle name="Normal 11 7 5" xfId="16492"/>
    <cellStyle name="Normal 11 7 5 2" xfId="16493"/>
    <cellStyle name="Normal 11 7 6" xfId="16494"/>
    <cellStyle name="Normal 11 7 6 2" xfId="16495"/>
    <cellStyle name="Normal 11 7 7" xfId="16496"/>
    <cellStyle name="Normal 11 7 7 2" xfId="16497"/>
    <cellStyle name="Normal 11 7 8" xfId="16498"/>
    <cellStyle name="Normal 11 7 8 2" xfId="16499"/>
    <cellStyle name="Normal 11 7 9" xfId="16500"/>
    <cellStyle name="Normal 11 8" xfId="16501"/>
    <cellStyle name="Normal 11 8 2" xfId="16502"/>
    <cellStyle name="Normal 11 8 3" xfId="16503"/>
    <cellStyle name="Normal 11 8 4" xfId="16504"/>
    <cellStyle name="Normal 11 9" xfId="16505"/>
    <cellStyle name="Normal 11 9 2" xfId="16506"/>
    <cellStyle name="Normal 11 9 3" xfId="16507"/>
    <cellStyle name="Normal 11 9 4" xfId="16508"/>
    <cellStyle name="Normal 110" xfId="16509"/>
    <cellStyle name="Normal 111" xfId="16510"/>
    <cellStyle name="Normal 112" xfId="16511"/>
    <cellStyle name="Normal 113" xfId="16512"/>
    <cellStyle name="Normal 114" xfId="16513"/>
    <cellStyle name="Normal 115" xfId="16514"/>
    <cellStyle name="Normal 116" xfId="16515"/>
    <cellStyle name="Normal 117" xfId="16516"/>
    <cellStyle name="Normal 118" xfId="16517"/>
    <cellStyle name="Normal 119" xfId="16518"/>
    <cellStyle name="Normal 12" xfId="16519"/>
    <cellStyle name="Normal 12 10" xfId="16520"/>
    <cellStyle name="Normal 12 10 2" xfId="16521"/>
    <cellStyle name="Normal 12 11" xfId="16522"/>
    <cellStyle name="Normal 12 11 2" xfId="16523"/>
    <cellStyle name="Normal 12 12" xfId="16524"/>
    <cellStyle name="Normal 12 12 2" xfId="16525"/>
    <cellStyle name="Normal 12 13" xfId="16526"/>
    <cellStyle name="Normal 12 13 2" xfId="16527"/>
    <cellStyle name="Normal 12 14" xfId="16528"/>
    <cellStyle name="Normal 12 14 2" xfId="16529"/>
    <cellStyle name="Normal 12 15" xfId="16530"/>
    <cellStyle name="Normal 12 15 2" xfId="16531"/>
    <cellStyle name="Normal 12 16" xfId="16532"/>
    <cellStyle name="Normal 12 2" xfId="16533"/>
    <cellStyle name="Normal 12 2 10" xfId="16534"/>
    <cellStyle name="Normal 12 2 11" xfId="16535"/>
    <cellStyle name="Normal 12 2 2" xfId="16536"/>
    <cellStyle name="Normal 12 2 2 2" xfId="16537"/>
    <cellStyle name="Normal 12 2 2 2 2" xfId="16538"/>
    <cellStyle name="Normal 12 2 2 2 3" xfId="16539"/>
    <cellStyle name="Normal 12 2 2 2 4" xfId="16540"/>
    <cellStyle name="Normal 12 2 2 3" xfId="16541"/>
    <cellStyle name="Normal 12 2 2 4" xfId="16542"/>
    <cellStyle name="Normal 12 2 2 5" xfId="16543"/>
    <cellStyle name="Normal 12 2 2 6" xfId="16544"/>
    <cellStyle name="Normal 12 2 2 7" xfId="16545"/>
    <cellStyle name="Normal 12 2 2 8" xfId="16546"/>
    <cellStyle name="Normal 12 2 2 9" xfId="16547"/>
    <cellStyle name="Normal 12 2 3" xfId="16548"/>
    <cellStyle name="Normal 12 2 3 2" xfId="16549"/>
    <cellStyle name="Normal 12 2 3 3" xfId="16550"/>
    <cellStyle name="Normal 12 2 3 4" xfId="16551"/>
    <cellStyle name="Normal 12 2 3 5" xfId="16552"/>
    <cellStyle name="Normal 12 2 3 6" xfId="16553"/>
    <cellStyle name="Normal 12 2 3 7" xfId="16554"/>
    <cellStyle name="Normal 12 2 3 8" xfId="16555"/>
    <cellStyle name="Normal 12 2 3 9" xfId="16556"/>
    <cellStyle name="Normal 12 2 4" xfId="16557"/>
    <cellStyle name="Normal 12 2 4 2" xfId="16558"/>
    <cellStyle name="Normal 12 2 4 3" xfId="16559"/>
    <cellStyle name="Normal 12 2 4 4" xfId="16560"/>
    <cellStyle name="Normal 12 2 4 5" xfId="16561"/>
    <cellStyle name="Normal 12 2 4 6" xfId="16562"/>
    <cellStyle name="Normal 12 2 5" xfId="16563"/>
    <cellStyle name="Normal 12 2 5 2" xfId="16564"/>
    <cellStyle name="Normal 12 2 5 3" xfId="16565"/>
    <cellStyle name="Normal 12 2 5 4" xfId="16566"/>
    <cellStyle name="Normal 12 2 5 5" xfId="16567"/>
    <cellStyle name="Normal 12 2 5 6" xfId="16568"/>
    <cellStyle name="Normal 12 2 6" xfId="16569"/>
    <cellStyle name="Normal 12 2 6 2" xfId="16570"/>
    <cellStyle name="Normal 12 2 6 3" xfId="16571"/>
    <cellStyle name="Normal 12 2 6 4" xfId="16572"/>
    <cellStyle name="Normal 12 2 6 5" xfId="16573"/>
    <cellStyle name="Normal 12 2 6 6" xfId="16574"/>
    <cellStyle name="Normal 12 2 7" xfId="16575"/>
    <cellStyle name="Normal 12 2 8" xfId="16576"/>
    <cellStyle name="Normal 12 2 9" xfId="16577"/>
    <cellStyle name="Normal 12 3" xfId="16578"/>
    <cellStyle name="Normal 12 3 10" xfId="16579"/>
    <cellStyle name="Normal 12 3 11" xfId="16580"/>
    <cellStyle name="Normal 12 3 2" xfId="16581"/>
    <cellStyle name="Normal 12 3 2 10" xfId="16582"/>
    <cellStyle name="Normal 12 3 2 2" xfId="16583"/>
    <cellStyle name="Normal 12 3 2 2 2" xfId="16584"/>
    <cellStyle name="Normal 12 3 2 2 3" xfId="16585"/>
    <cellStyle name="Normal 12 3 2 2 4" xfId="16586"/>
    <cellStyle name="Normal 12 3 2 3" xfId="16587"/>
    <cellStyle name="Normal 12 3 2 4" xfId="16588"/>
    <cellStyle name="Normal 12 3 2 5" xfId="16589"/>
    <cellStyle name="Normal 12 3 2 6" xfId="16590"/>
    <cellStyle name="Normal 12 3 2 7" xfId="16591"/>
    <cellStyle name="Normal 12 3 2 8" xfId="16592"/>
    <cellStyle name="Normal 12 3 2 9" xfId="16593"/>
    <cellStyle name="Normal 12 3 3" xfId="16594"/>
    <cellStyle name="Normal 12 3 3 2" xfId="16595"/>
    <cellStyle name="Normal 12 3 3 3" xfId="16596"/>
    <cellStyle name="Normal 12 3 3 4" xfId="16597"/>
    <cellStyle name="Normal 12 3 3 5" xfId="16598"/>
    <cellStyle name="Normal 12 3 3 6" xfId="16599"/>
    <cellStyle name="Normal 12 3 3 7" xfId="16600"/>
    <cellStyle name="Normal 12 3 3 8" xfId="16601"/>
    <cellStyle name="Normal 12 3 3 9" xfId="16602"/>
    <cellStyle name="Normal 12 3 4" xfId="16603"/>
    <cellStyle name="Normal 12 3 4 2" xfId="16604"/>
    <cellStyle name="Normal 12 3 4 3" xfId="16605"/>
    <cellStyle name="Normal 12 3 4 4" xfId="16606"/>
    <cellStyle name="Normal 12 3 4 5" xfId="16607"/>
    <cellStyle name="Normal 12 3 4 6" xfId="16608"/>
    <cellStyle name="Normal 12 3 5" xfId="16609"/>
    <cellStyle name="Normal 12 3 5 2" xfId="16610"/>
    <cellStyle name="Normal 12 3 5 3" xfId="16611"/>
    <cellStyle name="Normal 12 3 5 4" xfId="16612"/>
    <cellStyle name="Normal 12 3 5 5" xfId="16613"/>
    <cellStyle name="Normal 12 3 5 6" xfId="16614"/>
    <cellStyle name="Normal 12 3 6" xfId="16615"/>
    <cellStyle name="Normal 12 3 6 2" xfId="16616"/>
    <cellStyle name="Normal 12 3 6 3" xfId="16617"/>
    <cellStyle name="Normal 12 3 6 4" xfId="16618"/>
    <cellStyle name="Normal 12 3 6 5" xfId="16619"/>
    <cellStyle name="Normal 12 3 7" xfId="16620"/>
    <cellStyle name="Normal 12 3 8" xfId="16621"/>
    <cellStyle name="Normal 12 3 9" xfId="16622"/>
    <cellStyle name="Normal 12 4" xfId="16623"/>
    <cellStyle name="Normal 12 4 10" xfId="16624"/>
    <cellStyle name="Normal 12 4 11" xfId="16625"/>
    <cellStyle name="Normal 12 4 12" xfId="16626"/>
    <cellStyle name="Normal 12 4 2" xfId="16627"/>
    <cellStyle name="Normal 12 4 2 2" xfId="16628"/>
    <cellStyle name="Normal 12 4 2 3" xfId="16629"/>
    <cellStyle name="Normal 12 4 2 4" xfId="16630"/>
    <cellStyle name="Normal 12 4 2 5" xfId="16631"/>
    <cellStyle name="Normal 12 4 2 6" xfId="16632"/>
    <cellStyle name="Normal 12 4 2 7" xfId="16633"/>
    <cellStyle name="Normal 12 4 2 8" xfId="16634"/>
    <cellStyle name="Normal 12 4 2 9" xfId="16635"/>
    <cellStyle name="Normal 12 4 3" xfId="16636"/>
    <cellStyle name="Normal 12 4 3 2" xfId="16637"/>
    <cellStyle name="Normal 12 4 3 3" xfId="16638"/>
    <cellStyle name="Normal 12 4 3 4" xfId="16639"/>
    <cellStyle name="Normal 12 4 3 5" xfId="16640"/>
    <cellStyle name="Normal 12 4 3 6" xfId="16641"/>
    <cellStyle name="Normal 12 4 4" xfId="16642"/>
    <cellStyle name="Normal 12 4 4 2" xfId="16643"/>
    <cellStyle name="Normal 12 4 4 3" xfId="16644"/>
    <cellStyle name="Normal 12 4 4 4" xfId="16645"/>
    <cellStyle name="Normal 12 4 4 5" xfId="16646"/>
    <cellStyle name="Normal 12 4 4 6" xfId="16647"/>
    <cellStyle name="Normal 12 4 5" xfId="16648"/>
    <cellStyle name="Normal 12 4 5 2" xfId="16649"/>
    <cellStyle name="Normal 12 4 5 3" xfId="16650"/>
    <cellStyle name="Normal 12 4 5 4" xfId="16651"/>
    <cellStyle name="Normal 12 4 5 5" xfId="16652"/>
    <cellStyle name="Normal 12 4 5 6" xfId="16653"/>
    <cellStyle name="Normal 12 4 6" xfId="16654"/>
    <cellStyle name="Normal 12 4 7" xfId="16655"/>
    <cellStyle name="Normal 12 4 8" xfId="16656"/>
    <cellStyle name="Normal 12 4 9" xfId="16657"/>
    <cellStyle name="Normal 12 5" xfId="16658"/>
    <cellStyle name="Normal 12 5 2" xfId="16659"/>
    <cellStyle name="Normal 12 5 2 2" xfId="16660"/>
    <cellStyle name="Normal 12 5 2 3" xfId="16661"/>
    <cellStyle name="Normal 12 5 2 4" xfId="16662"/>
    <cellStyle name="Normal 12 5 3" xfId="16663"/>
    <cellStyle name="Normal 12 5 4" xfId="16664"/>
    <cellStyle name="Normal 12 5 5" xfId="16665"/>
    <cellStyle name="Normal 12 5 6" xfId="16666"/>
    <cellStyle name="Normal 12 5 7" xfId="16667"/>
    <cellStyle name="Normal 12 5 8" xfId="16668"/>
    <cellStyle name="Normal 12 5 9" xfId="16669"/>
    <cellStyle name="Normal 12 6" xfId="16670"/>
    <cellStyle name="Normal 12 6 2" xfId="16671"/>
    <cellStyle name="Normal 12 6 3" xfId="16672"/>
    <cellStyle name="Normal 12 6 4" xfId="16673"/>
    <cellStyle name="Normal 12 6 5" xfId="16674"/>
    <cellStyle name="Normal 12 6 5 2" xfId="16675"/>
    <cellStyle name="Normal 12 6 6" xfId="16676"/>
    <cellStyle name="Normal 12 6 6 2" xfId="16677"/>
    <cellStyle name="Normal 12 6 7" xfId="16678"/>
    <cellStyle name="Normal 12 6 7 2" xfId="16679"/>
    <cellStyle name="Normal 12 6 8" xfId="16680"/>
    <cellStyle name="Normal 12 6 8 2" xfId="16681"/>
    <cellStyle name="Normal 12 6 9" xfId="16682"/>
    <cellStyle name="Normal 12 7" xfId="16683"/>
    <cellStyle name="Normal 12 7 2" xfId="16684"/>
    <cellStyle name="Normal 12 7 3" xfId="16685"/>
    <cellStyle name="Normal 12 7 4" xfId="16686"/>
    <cellStyle name="Normal 12 7 5" xfId="16687"/>
    <cellStyle name="Normal 12 8" xfId="16688"/>
    <cellStyle name="Normal 12 8 2" xfId="16689"/>
    <cellStyle name="Normal 12 8 3" xfId="16690"/>
    <cellStyle name="Normal 12 8 4" xfId="16691"/>
    <cellStyle name="Normal 12 8 5" xfId="16692"/>
    <cellStyle name="Normal 12 9" xfId="16693"/>
    <cellStyle name="Normal 120" xfId="16694"/>
    <cellStyle name="Normal 121" xfId="16695"/>
    <cellStyle name="Normal 122" xfId="16696"/>
    <cellStyle name="Normal 123" xfId="16697"/>
    <cellStyle name="Normal 124" xfId="16698"/>
    <cellStyle name="Normal 125" xfId="16699"/>
    <cellStyle name="Normal 126" xfId="16700"/>
    <cellStyle name="Normal 127" xfId="16701"/>
    <cellStyle name="Normal 128" xfId="16702"/>
    <cellStyle name="Normal 129" xfId="16703"/>
    <cellStyle name="Normal 13" xfId="16704"/>
    <cellStyle name="Normal 13 10" xfId="16705"/>
    <cellStyle name="Normal 13 10 2" xfId="16706"/>
    <cellStyle name="Normal 13 10 3" xfId="16707"/>
    <cellStyle name="Normal 13 10 4" xfId="16708"/>
    <cellStyle name="Normal 13 10 5" xfId="16709"/>
    <cellStyle name="Normal 13 10 6" xfId="16710"/>
    <cellStyle name="Normal 13 11" xfId="16711"/>
    <cellStyle name="Normal 13 11 2" xfId="16712"/>
    <cellStyle name="Normal 13 11 3" xfId="16713"/>
    <cellStyle name="Normal 13 11 4" xfId="16714"/>
    <cellStyle name="Normal 13 11 5" xfId="16715"/>
    <cellStyle name="Normal 13 11 6" xfId="16716"/>
    <cellStyle name="Normal 13 12" xfId="16717"/>
    <cellStyle name="Normal 13 12 2" xfId="16718"/>
    <cellStyle name="Normal 13 12 3" xfId="16719"/>
    <cellStyle name="Normal 13 12 4" xfId="16720"/>
    <cellStyle name="Normal 13 12 5" xfId="16721"/>
    <cellStyle name="Normal 13 12 6" xfId="16722"/>
    <cellStyle name="Normal 13 13" xfId="16723"/>
    <cellStyle name="Normal 13 14" xfId="16724"/>
    <cellStyle name="Normal 13 15" xfId="16725"/>
    <cellStyle name="Normal 13 16" xfId="16726"/>
    <cellStyle name="Normal 13 17" xfId="16727"/>
    <cellStyle name="Normal 13 2" xfId="16728"/>
    <cellStyle name="Normal 13 2 10" xfId="16729"/>
    <cellStyle name="Normal 13 2 11" xfId="16730"/>
    <cellStyle name="Normal 13 2 2" xfId="16731"/>
    <cellStyle name="Normal 13 2 2 10" xfId="16732"/>
    <cellStyle name="Normal 13 2 2 2" xfId="16733"/>
    <cellStyle name="Normal 13 2 2 2 2" xfId="16734"/>
    <cellStyle name="Normal 13 2 2 2 3" xfId="16735"/>
    <cellStyle name="Normal 13 2 2 2 4" xfId="16736"/>
    <cellStyle name="Normal 13 2 2 3" xfId="16737"/>
    <cellStyle name="Normal 13 2 2 4" xfId="16738"/>
    <cellStyle name="Normal 13 2 2 5" xfId="16739"/>
    <cellStyle name="Normal 13 2 2 6" xfId="16740"/>
    <cellStyle name="Normal 13 2 2 7" xfId="16741"/>
    <cellStyle name="Normal 13 2 2 8" xfId="16742"/>
    <cellStyle name="Normal 13 2 2 8 2" xfId="16743"/>
    <cellStyle name="Normal 13 2 2 9" xfId="16744"/>
    <cellStyle name="Normal 13 2 3" xfId="16745"/>
    <cellStyle name="Normal 13 2 3 2" xfId="16746"/>
    <cellStyle name="Normal 13 2 3 3" xfId="16747"/>
    <cellStyle name="Normal 13 2 3 4" xfId="16748"/>
    <cellStyle name="Normal 13 2 3 5" xfId="16749"/>
    <cellStyle name="Normal 13 2 3 6" xfId="16750"/>
    <cellStyle name="Normal 13 2 3 7" xfId="16751"/>
    <cellStyle name="Normal 13 2 3 8" xfId="16752"/>
    <cellStyle name="Normal 13 2 4" xfId="16753"/>
    <cellStyle name="Normal 13 2 4 2" xfId="16754"/>
    <cellStyle name="Normal 13 2 4 3" xfId="16755"/>
    <cellStyle name="Normal 13 2 4 4" xfId="16756"/>
    <cellStyle name="Normal 13 2 4 5" xfId="16757"/>
    <cellStyle name="Normal 13 2 4 6" xfId="16758"/>
    <cellStyle name="Normal 13 2 5" xfId="16759"/>
    <cellStyle name="Normal 13 2 5 2" xfId="16760"/>
    <cellStyle name="Normal 13 2 5 3" xfId="16761"/>
    <cellStyle name="Normal 13 2 5 4" xfId="16762"/>
    <cellStyle name="Normal 13 2 5 5" xfId="16763"/>
    <cellStyle name="Normal 13 2 5 6" xfId="16764"/>
    <cellStyle name="Normal 13 2 6" xfId="16765"/>
    <cellStyle name="Normal 13 2 6 2" xfId="16766"/>
    <cellStyle name="Normal 13 2 6 3" xfId="16767"/>
    <cellStyle name="Normal 13 2 6 4" xfId="16768"/>
    <cellStyle name="Normal 13 2 6 5" xfId="16769"/>
    <cellStyle name="Normal 13 2 6 6" xfId="16770"/>
    <cellStyle name="Normal 13 2 7" xfId="16771"/>
    <cellStyle name="Normal 13 2 8" xfId="16772"/>
    <cellStyle name="Normal 13 2 9" xfId="16773"/>
    <cellStyle name="Normal 13 3" xfId="16774"/>
    <cellStyle name="Normal 13 3 10" xfId="16775"/>
    <cellStyle name="Normal 13 3 11" xfId="16776"/>
    <cellStyle name="Normal 13 3 12" xfId="16777"/>
    <cellStyle name="Normal 13 3 2" xfId="16778"/>
    <cellStyle name="Normal 13 3 2 10" xfId="16779"/>
    <cellStyle name="Normal 13 3 2 2" xfId="16780"/>
    <cellStyle name="Normal 13 3 2 2 2" xfId="16781"/>
    <cellStyle name="Normal 13 3 2 2 3" xfId="16782"/>
    <cellStyle name="Normal 13 3 2 2 4" xfId="16783"/>
    <cellStyle name="Normal 13 3 2 3" xfId="16784"/>
    <cellStyle name="Normal 13 3 2 4" xfId="16785"/>
    <cellStyle name="Normal 13 3 2 5" xfId="16786"/>
    <cellStyle name="Normal 13 3 2 6" xfId="16787"/>
    <cellStyle name="Normal 13 3 2 7" xfId="16788"/>
    <cellStyle name="Normal 13 3 2 8" xfId="16789"/>
    <cellStyle name="Normal 13 3 2 9" xfId="16790"/>
    <cellStyle name="Normal 13 3 3" xfId="16791"/>
    <cellStyle name="Normal 13 3 3 2" xfId="16792"/>
    <cellStyle name="Normal 13 3 3 3" xfId="16793"/>
    <cellStyle name="Normal 13 3 3 4" xfId="16794"/>
    <cellStyle name="Normal 13 3 3 5" xfId="16795"/>
    <cellStyle name="Normal 13 3 3 6" xfId="16796"/>
    <cellStyle name="Normal 13 3 3 7" xfId="16797"/>
    <cellStyle name="Normal 13 3 3 8" xfId="16798"/>
    <cellStyle name="Normal 13 3 3 9" xfId="16799"/>
    <cellStyle name="Normal 13 3 4" xfId="16800"/>
    <cellStyle name="Normal 13 3 4 2" xfId="16801"/>
    <cellStyle name="Normal 13 3 4 3" xfId="16802"/>
    <cellStyle name="Normal 13 3 4 4" xfId="16803"/>
    <cellStyle name="Normal 13 3 4 5" xfId="16804"/>
    <cellStyle name="Normal 13 3 4 6" xfId="16805"/>
    <cellStyle name="Normal 13 3 5" xfId="16806"/>
    <cellStyle name="Normal 13 3 5 2" xfId="16807"/>
    <cellStyle name="Normal 13 3 5 3" xfId="16808"/>
    <cellStyle name="Normal 13 3 5 4" xfId="16809"/>
    <cellStyle name="Normal 13 3 5 5" xfId="16810"/>
    <cellStyle name="Normal 13 3 5 6" xfId="16811"/>
    <cellStyle name="Normal 13 3 6" xfId="16812"/>
    <cellStyle name="Normal 13 3 6 2" xfId="16813"/>
    <cellStyle name="Normal 13 3 6 3" xfId="16814"/>
    <cellStyle name="Normal 13 3 6 4" xfId="16815"/>
    <cellStyle name="Normal 13 3 6 5" xfId="16816"/>
    <cellStyle name="Normal 13 3 6 6" xfId="16817"/>
    <cellStyle name="Normal 13 3 7" xfId="16818"/>
    <cellStyle name="Normal 13 3 8" xfId="16819"/>
    <cellStyle name="Normal 13 3 9" xfId="16820"/>
    <cellStyle name="Normal 13 4" xfId="16821"/>
    <cellStyle name="Normal 13 4 10" xfId="16822"/>
    <cellStyle name="Normal 13 4 11" xfId="16823"/>
    <cellStyle name="Normal 13 4 12" xfId="16824"/>
    <cellStyle name="Normal 13 4 2" xfId="16825"/>
    <cellStyle name="Normal 13 4 2 2" xfId="16826"/>
    <cellStyle name="Normal 13 4 2 3" xfId="16827"/>
    <cellStyle name="Normal 13 4 2 4" xfId="16828"/>
    <cellStyle name="Normal 13 4 2 5" xfId="16829"/>
    <cellStyle name="Normal 13 4 2 6" xfId="16830"/>
    <cellStyle name="Normal 13 4 2 7" xfId="16831"/>
    <cellStyle name="Normal 13 4 2 8" xfId="16832"/>
    <cellStyle name="Normal 13 4 2 9" xfId="16833"/>
    <cellStyle name="Normal 13 4 3" xfId="16834"/>
    <cellStyle name="Normal 13 4 3 2" xfId="16835"/>
    <cellStyle name="Normal 13 4 3 3" xfId="16836"/>
    <cellStyle name="Normal 13 4 3 4" xfId="16837"/>
    <cellStyle name="Normal 13 4 3 5" xfId="16838"/>
    <cellStyle name="Normal 13 4 3 6" xfId="16839"/>
    <cellStyle name="Normal 13 4 4" xfId="16840"/>
    <cellStyle name="Normal 13 4 4 2" xfId="16841"/>
    <cellStyle name="Normal 13 4 4 3" xfId="16842"/>
    <cellStyle name="Normal 13 4 4 4" xfId="16843"/>
    <cellStyle name="Normal 13 4 4 5" xfId="16844"/>
    <cellStyle name="Normal 13 4 4 6" xfId="16845"/>
    <cellStyle name="Normal 13 4 5" xfId="16846"/>
    <cellStyle name="Normal 13 4 5 2" xfId="16847"/>
    <cellStyle name="Normal 13 4 5 3" xfId="16848"/>
    <cellStyle name="Normal 13 4 5 4" xfId="16849"/>
    <cellStyle name="Normal 13 4 5 5" xfId="16850"/>
    <cellStyle name="Normal 13 4 5 6" xfId="16851"/>
    <cellStyle name="Normal 13 4 6" xfId="16852"/>
    <cellStyle name="Normal 13 4 6 2" xfId="16853"/>
    <cellStyle name="Normal 13 4 7" xfId="16854"/>
    <cellStyle name="Normal 13 4 7 2" xfId="16855"/>
    <cellStyle name="Normal 13 4 8" xfId="16856"/>
    <cellStyle name="Normal 13 4 9" xfId="16857"/>
    <cellStyle name="Normal 13 5" xfId="16858"/>
    <cellStyle name="Normal 13 5 10" xfId="16859"/>
    <cellStyle name="Normal 13 5 11" xfId="16860"/>
    <cellStyle name="Normal 13 5 2" xfId="16861"/>
    <cellStyle name="Normal 13 5 2 2" xfId="16862"/>
    <cellStyle name="Normal 13 5 2 2 2" xfId="16863"/>
    <cellStyle name="Normal 13 5 2 2 3" xfId="16864"/>
    <cellStyle name="Normal 13 5 2 2 4" xfId="16865"/>
    <cellStyle name="Normal 13 5 2 3" xfId="16866"/>
    <cellStyle name="Normal 13 5 2 4" xfId="16867"/>
    <cellStyle name="Normal 13 5 2 5" xfId="16868"/>
    <cellStyle name="Normal 13 5 3" xfId="16869"/>
    <cellStyle name="Normal 13 5 3 2" xfId="16870"/>
    <cellStyle name="Normal 13 5 3 3" xfId="16871"/>
    <cellStyle name="Normal 13 5 3 4" xfId="16872"/>
    <cellStyle name="Normal 13 5 4" xfId="16873"/>
    <cellStyle name="Normal 13 5 5" xfId="16874"/>
    <cellStyle name="Normal 13 5 6" xfId="16875"/>
    <cellStyle name="Normal 13 5 7" xfId="16876"/>
    <cellStyle name="Normal 13 5 8" xfId="16877"/>
    <cellStyle name="Normal 13 5 9" xfId="16878"/>
    <cellStyle name="Normal 13 6" xfId="16879"/>
    <cellStyle name="Normal 13 6 2" xfId="16880"/>
    <cellStyle name="Normal 13 6 2 2" xfId="16881"/>
    <cellStyle name="Normal 13 6 2 3" xfId="16882"/>
    <cellStyle name="Normal 13 6 2 4" xfId="16883"/>
    <cellStyle name="Normal 13 6 3" xfId="16884"/>
    <cellStyle name="Normal 13 6 4" xfId="16885"/>
    <cellStyle name="Normal 13 6 5" xfId="16886"/>
    <cellStyle name="Normal 13 6 6" xfId="16887"/>
    <cellStyle name="Normal 13 6 7" xfId="16888"/>
    <cellStyle name="Normal 13 6 8" xfId="16889"/>
    <cellStyle name="Normal 13 6 9" xfId="16890"/>
    <cellStyle name="Normal 13 7" xfId="16891"/>
    <cellStyle name="Normal 13 7 2" xfId="16892"/>
    <cellStyle name="Normal 13 7 3" xfId="16893"/>
    <cellStyle name="Normal 13 7 4" xfId="16894"/>
    <cellStyle name="Normal 13 7 5" xfId="16895"/>
    <cellStyle name="Normal 13 7 6" xfId="16896"/>
    <cellStyle name="Normal 13 7 7" xfId="16897"/>
    <cellStyle name="Normal 13 7 8" xfId="16898"/>
    <cellStyle name="Normal 13 7 9" xfId="16899"/>
    <cellStyle name="Normal 13 8" xfId="16900"/>
    <cellStyle name="Normal 13 8 2" xfId="16901"/>
    <cellStyle name="Normal 13 8 3" xfId="16902"/>
    <cellStyle name="Normal 13 8 4" xfId="16903"/>
    <cellStyle name="Normal 13 8 5" xfId="16904"/>
    <cellStyle name="Normal 13 8 6" xfId="16905"/>
    <cellStyle name="Normal 13 8 7" xfId="16906"/>
    <cellStyle name="Normal 13 8 8" xfId="16907"/>
    <cellStyle name="Normal 13 8 9" xfId="16908"/>
    <cellStyle name="Normal 13 9" xfId="16909"/>
    <cellStyle name="Normal 13 9 2" xfId="16910"/>
    <cellStyle name="Normal 13 9 3" xfId="16911"/>
    <cellStyle name="Normal 13 9 4" xfId="16912"/>
    <cellStyle name="Normal 13 9 5" xfId="16913"/>
    <cellStyle name="Normal 13 9 6" xfId="16914"/>
    <cellStyle name="Normal 13 9 7" xfId="16915"/>
    <cellStyle name="Normal 13 9 8" xfId="16916"/>
    <cellStyle name="Normal 13 9 9" xfId="16917"/>
    <cellStyle name="Normal 130" xfId="16918"/>
    <cellStyle name="Normal 131" xfId="16919"/>
    <cellStyle name="Normal 132" xfId="16920"/>
    <cellStyle name="Normal 133" xfId="16921"/>
    <cellStyle name="Normal 134" xfId="16922"/>
    <cellStyle name="Normal 135" xfId="16923"/>
    <cellStyle name="Normal 136" xfId="16924"/>
    <cellStyle name="Normal 137" xfId="16925"/>
    <cellStyle name="Normal 138" xfId="16926"/>
    <cellStyle name="Normal 139" xfId="16927"/>
    <cellStyle name="Normal 14" xfId="16928"/>
    <cellStyle name="Normal 14 10" xfId="16929"/>
    <cellStyle name="Normal 14 11" xfId="16930"/>
    <cellStyle name="Normal 14 12" xfId="16931"/>
    <cellStyle name="Normal 14 13" xfId="16932"/>
    <cellStyle name="Normal 14 14" xfId="16933"/>
    <cellStyle name="Normal 14 15" xfId="16934"/>
    <cellStyle name="Normal 14 2" xfId="16935"/>
    <cellStyle name="Normal 14 2 10" xfId="16936"/>
    <cellStyle name="Normal 14 2 11" xfId="16937"/>
    <cellStyle name="Normal 14 2 12" xfId="16938"/>
    <cellStyle name="Normal 14 2 2" xfId="16939"/>
    <cellStyle name="Normal 14 2 2 10" xfId="16940"/>
    <cellStyle name="Normal 14 2 2 2" xfId="16941"/>
    <cellStyle name="Normal 14 2 2 2 2" xfId="16942"/>
    <cellStyle name="Normal 14 2 2 2 3" xfId="16943"/>
    <cellStyle name="Normal 14 2 2 2 4" xfId="16944"/>
    <cellStyle name="Normal 14 2 2 3" xfId="16945"/>
    <cellStyle name="Normal 14 2 2 4" xfId="16946"/>
    <cellStyle name="Normal 14 2 2 5" xfId="16947"/>
    <cellStyle name="Normal 14 2 2 6" xfId="16948"/>
    <cellStyle name="Normal 14 2 2 7" xfId="16949"/>
    <cellStyle name="Normal 14 2 2 8" xfId="16950"/>
    <cellStyle name="Normal 14 2 2 9" xfId="16951"/>
    <cellStyle name="Normal 14 2 3" xfId="16952"/>
    <cellStyle name="Normal 14 2 3 2" xfId="16953"/>
    <cellStyle name="Normal 14 2 3 3" xfId="16954"/>
    <cellStyle name="Normal 14 2 3 4" xfId="16955"/>
    <cellStyle name="Normal 14 2 3 5" xfId="16956"/>
    <cellStyle name="Normal 14 2 3 6" xfId="16957"/>
    <cellStyle name="Normal 14 2 3 7" xfId="16958"/>
    <cellStyle name="Normal 14 2 3 8" xfId="16959"/>
    <cellStyle name="Normal 14 2 3 9" xfId="16960"/>
    <cellStyle name="Normal 14 2 4" xfId="16961"/>
    <cellStyle name="Normal 14 2 4 2" xfId="16962"/>
    <cellStyle name="Normal 14 2 4 3" xfId="16963"/>
    <cellStyle name="Normal 14 2 4 4" xfId="16964"/>
    <cellStyle name="Normal 14 2 4 5" xfId="16965"/>
    <cellStyle name="Normal 14 2 4 6" xfId="16966"/>
    <cellStyle name="Normal 14 2 5" xfId="16967"/>
    <cellStyle name="Normal 14 2 5 2" xfId="16968"/>
    <cellStyle name="Normal 14 2 5 3" xfId="16969"/>
    <cellStyle name="Normal 14 2 5 4" xfId="16970"/>
    <cellStyle name="Normal 14 2 5 5" xfId="16971"/>
    <cellStyle name="Normal 14 2 5 6" xfId="16972"/>
    <cellStyle name="Normal 14 2 6" xfId="16973"/>
    <cellStyle name="Normal 14 2 6 2" xfId="16974"/>
    <cellStyle name="Normal 14 2 6 3" xfId="16975"/>
    <cellStyle name="Normal 14 2 6 4" xfId="16976"/>
    <cellStyle name="Normal 14 2 6 5" xfId="16977"/>
    <cellStyle name="Normal 14 2 6 6" xfId="16978"/>
    <cellStyle name="Normal 14 2 7" xfId="16979"/>
    <cellStyle name="Normal 14 2 8" xfId="16980"/>
    <cellStyle name="Normal 14 2 9" xfId="16981"/>
    <cellStyle name="Normal 14 3" xfId="16982"/>
    <cellStyle name="Normal 14 3 10" xfId="16983"/>
    <cellStyle name="Normal 14 3 11" xfId="16984"/>
    <cellStyle name="Normal 14 3 12" xfId="16985"/>
    <cellStyle name="Normal 14 3 2" xfId="16986"/>
    <cellStyle name="Normal 14 3 2 10" xfId="16987"/>
    <cellStyle name="Normal 14 3 2 2" xfId="16988"/>
    <cellStyle name="Normal 14 3 2 2 2" xfId="16989"/>
    <cellStyle name="Normal 14 3 2 2 3" xfId="16990"/>
    <cellStyle name="Normal 14 3 2 2 4" xfId="16991"/>
    <cellStyle name="Normal 14 3 2 3" xfId="16992"/>
    <cellStyle name="Normal 14 3 2 4" xfId="16993"/>
    <cellStyle name="Normal 14 3 2 5" xfId="16994"/>
    <cellStyle name="Normal 14 3 2 6" xfId="16995"/>
    <cellStyle name="Normal 14 3 2 7" xfId="16996"/>
    <cellStyle name="Normal 14 3 2 8" xfId="16997"/>
    <cellStyle name="Normal 14 3 2 9" xfId="16998"/>
    <cellStyle name="Normal 14 3 3" xfId="16999"/>
    <cellStyle name="Normal 14 3 3 2" xfId="17000"/>
    <cellStyle name="Normal 14 3 3 3" xfId="17001"/>
    <cellStyle name="Normal 14 3 3 4" xfId="17002"/>
    <cellStyle name="Normal 14 3 3 5" xfId="17003"/>
    <cellStyle name="Normal 14 3 3 6" xfId="17004"/>
    <cellStyle name="Normal 14 3 3 7" xfId="17005"/>
    <cellStyle name="Normal 14 3 3 8" xfId="17006"/>
    <cellStyle name="Normal 14 3 3 9" xfId="17007"/>
    <cellStyle name="Normal 14 3 4" xfId="17008"/>
    <cellStyle name="Normal 14 3 4 2" xfId="17009"/>
    <cellStyle name="Normal 14 3 4 3" xfId="17010"/>
    <cellStyle name="Normal 14 3 4 4" xfId="17011"/>
    <cellStyle name="Normal 14 3 4 5" xfId="17012"/>
    <cellStyle name="Normal 14 3 4 6" xfId="17013"/>
    <cellStyle name="Normal 14 3 5" xfId="17014"/>
    <cellStyle name="Normal 14 3 5 2" xfId="17015"/>
    <cellStyle name="Normal 14 3 5 3" xfId="17016"/>
    <cellStyle name="Normal 14 3 5 4" xfId="17017"/>
    <cellStyle name="Normal 14 3 5 5" xfId="17018"/>
    <cellStyle name="Normal 14 3 6" xfId="17019"/>
    <cellStyle name="Normal 14 3 6 2" xfId="17020"/>
    <cellStyle name="Normal 14 3 6 3" xfId="17021"/>
    <cellStyle name="Normal 14 3 6 4" xfId="17022"/>
    <cellStyle name="Normal 14 3 6 5" xfId="17023"/>
    <cellStyle name="Normal 14 3 6 6" xfId="17024"/>
    <cellStyle name="Normal 14 3 7" xfId="17025"/>
    <cellStyle name="Normal 14 3 8" xfId="17026"/>
    <cellStyle name="Normal 14 3 9" xfId="17027"/>
    <cellStyle name="Normal 14 4" xfId="17028"/>
    <cellStyle name="Normal 14 4 10" xfId="17029"/>
    <cellStyle name="Normal 14 4 11" xfId="17030"/>
    <cellStyle name="Normal 14 4 12" xfId="17031"/>
    <cellStyle name="Normal 14 4 2" xfId="17032"/>
    <cellStyle name="Normal 14 4 2 2" xfId="17033"/>
    <cellStyle name="Normal 14 4 2 3" xfId="17034"/>
    <cellStyle name="Normal 14 4 2 4" xfId="17035"/>
    <cellStyle name="Normal 14 4 2 5" xfId="17036"/>
    <cellStyle name="Normal 14 4 2 6" xfId="17037"/>
    <cellStyle name="Normal 14 4 2 7" xfId="17038"/>
    <cellStyle name="Normal 14 4 2 8" xfId="17039"/>
    <cellStyle name="Normal 14 4 2 9" xfId="17040"/>
    <cellStyle name="Normal 14 4 3" xfId="17041"/>
    <cellStyle name="Normal 14 4 3 2" xfId="17042"/>
    <cellStyle name="Normal 14 4 3 3" xfId="17043"/>
    <cellStyle name="Normal 14 4 3 4" xfId="17044"/>
    <cellStyle name="Normal 14 4 3 5" xfId="17045"/>
    <cellStyle name="Normal 14 4 3 6" xfId="17046"/>
    <cellStyle name="Normal 14 4 4" xfId="17047"/>
    <cellStyle name="Normal 14 4 4 2" xfId="17048"/>
    <cellStyle name="Normal 14 4 4 3" xfId="17049"/>
    <cellStyle name="Normal 14 4 4 4" xfId="17050"/>
    <cellStyle name="Normal 14 4 4 5" xfId="17051"/>
    <cellStyle name="Normal 14 4 4 6" xfId="17052"/>
    <cellStyle name="Normal 14 4 5" xfId="17053"/>
    <cellStyle name="Normal 14 4 5 2" xfId="17054"/>
    <cellStyle name="Normal 14 4 5 3" xfId="17055"/>
    <cellStyle name="Normal 14 4 5 4" xfId="17056"/>
    <cellStyle name="Normal 14 4 5 5" xfId="17057"/>
    <cellStyle name="Normal 14 4 5 6" xfId="17058"/>
    <cellStyle name="Normal 14 4 6" xfId="17059"/>
    <cellStyle name="Normal 14 4 7" xfId="17060"/>
    <cellStyle name="Normal 14 4 8" xfId="17061"/>
    <cellStyle name="Normal 14 4 9" xfId="17062"/>
    <cellStyle name="Normal 14 5" xfId="17063"/>
    <cellStyle name="Normal 14 5 2" xfId="17064"/>
    <cellStyle name="Normal 14 5 2 2" xfId="17065"/>
    <cellStyle name="Normal 14 5 2 3" xfId="17066"/>
    <cellStyle name="Normal 14 5 2 4" xfId="17067"/>
    <cellStyle name="Normal 14 5 3" xfId="17068"/>
    <cellStyle name="Normal 14 5 4" xfId="17069"/>
    <cellStyle name="Normal 14 5 5" xfId="17070"/>
    <cellStyle name="Normal 14 5 6" xfId="17071"/>
    <cellStyle name="Normal 14 5 6 2" xfId="17072"/>
    <cellStyle name="Normal 14 5 7" xfId="17073"/>
    <cellStyle name="Normal 14 5 7 2" xfId="17074"/>
    <cellStyle name="Normal 14 5 7 3" xfId="17075"/>
    <cellStyle name="Normal 14 5 8" xfId="17076"/>
    <cellStyle name="Normal 14 5 8 2" xfId="17077"/>
    <cellStyle name="Normal 14 5 9" xfId="17078"/>
    <cellStyle name="Normal 14 5 9 2" xfId="17079"/>
    <cellStyle name="Normal 14 5 9 3" xfId="17080"/>
    <cellStyle name="Normal 14 6" xfId="17081"/>
    <cellStyle name="Normal 14 6 2" xfId="17082"/>
    <cellStyle name="Normal 14 6 3" xfId="17083"/>
    <cellStyle name="Normal 14 6 4" xfId="17084"/>
    <cellStyle name="Normal 14 7" xfId="17085"/>
    <cellStyle name="Normal 14 7 2" xfId="17086"/>
    <cellStyle name="Normal 14 7 3" xfId="17087"/>
    <cellStyle name="Normal 14 7 4" xfId="17088"/>
    <cellStyle name="Normal 14 8" xfId="17089"/>
    <cellStyle name="Normal 14 8 2" xfId="17090"/>
    <cellStyle name="Normal 14 8 3" xfId="17091"/>
    <cellStyle name="Normal 14 8 4" xfId="17092"/>
    <cellStyle name="Normal 14 9" xfId="17093"/>
    <cellStyle name="Normal 140" xfId="17094"/>
    <cellStyle name="Normal 141" xfId="17095"/>
    <cellStyle name="Normal 142" xfId="17096"/>
    <cellStyle name="Normal 143" xfId="17097"/>
    <cellStyle name="Normal 144" xfId="17098"/>
    <cellStyle name="Normal 145" xfId="17099"/>
    <cellStyle name="Normal 146" xfId="17100"/>
    <cellStyle name="Normal 147" xfId="17101"/>
    <cellStyle name="Normal 148" xfId="17102"/>
    <cellStyle name="Normal 149" xfId="17103"/>
    <cellStyle name="Normal 15" xfId="17104"/>
    <cellStyle name="Normal 15 10" xfId="17105"/>
    <cellStyle name="Normal 15 10 2" xfId="17106"/>
    <cellStyle name="Normal 15 10 2 2" xfId="17107"/>
    <cellStyle name="Normal 15 10 3" xfId="17108"/>
    <cellStyle name="Normal 15 10 3 2" xfId="17109"/>
    <cellStyle name="Normal 15 10 4" xfId="17110"/>
    <cellStyle name="Normal 15 10 4 2" xfId="17111"/>
    <cellStyle name="Normal 15 10 5" xfId="17112"/>
    <cellStyle name="Normal 15 10 5 2" xfId="17113"/>
    <cellStyle name="Normal 15 10 6" xfId="17114"/>
    <cellStyle name="Normal 15 11" xfId="17115"/>
    <cellStyle name="Normal 15 12" xfId="17116"/>
    <cellStyle name="Normal 15 12 2" xfId="17117"/>
    <cellStyle name="Normal 15 13" xfId="17118"/>
    <cellStyle name="Normal 15 13 2" xfId="17119"/>
    <cellStyle name="Normal 15 14" xfId="17120"/>
    <cellStyle name="Normal 15 14 2" xfId="17121"/>
    <cellStyle name="Normal 15 15" xfId="17122"/>
    <cellStyle name="Normal 15 15 2" xfId="17123"/>
    <cellStyle name="Normal 15 2" xfId="17124"/>
    <cellStyle name="Normal 15 2 10" xfId="17125"/>
    <cellStyle name="Normal 15 2 10 2" xfId="17126"/>
    <cellStyle name="Normal 15 2 2" xfId="17127"/>
    <cellStyle name="Normal 15 2 2 2" xfId="17128"/>
    <cellStyle name="Normal 15 2 2 2 2" xfId="17129"/>
    <cellStyle name="Normal 15 2 2 2 3" xfId="17130"/>
    <cellStyle name="Normal 15 2 2 2 4" xfId="17131"/>
    <cellStyle name="Normal 15 2 2 3" xfId="17132"/>
    <cellStyle name="Normal 15 2 2 4" xfId="17133"/>
    <cellStyle name="Normal 15 2 2 5" xfId="17134"/>
    <cellStyle name="Normal 15 2 2 6" xfId="17135"/>
    <cellStyle name="Normal 15 2 2 6 2" xfId="17136"/>
    <cellStyle name="Normal 15 2 2 7" xfId="17137"/>
    <cellStyle name="Normal 15 2 2 7 2" xfId="17138"/>
    <cellStyle name="Normal 15 2 2 8" xfId="17139"/>
    <cellStyle name="Normal 15 2 2 8 2" xfId="17140"/>
    <cellStyle name="Normal 15 2 2 9" xfId="17141"/>
    <cellStyle name="Normal 15 2 2 9 2" xfId="17142"/>
    <cellStyle name="Normal 15 2 3" xfId="17143"/>
    <cellStyle name="Normal 15 2 3 2" xfId="17144"/>
    <cellStyle name="Normal 15 2 3 3" xfId="17145"/>
    <cellStyle name="Normal 15 2 3 4" xfId="17146"/>
    <cellStyle name="Normal 15 2 3 5" xfId="17147"/>
    <cellStyle name="Normal 15 2 3 5 2" xfId="17148"/>
    <cellStyle name="Normal 15 2 3 6" xfId="17149"/>
    <cellStyle name="Normal 15 2 3 6 2" xfId="17150"/>
    <cellStyle name="Normal 15 2 3 7" xfId="17151"/>
    <cellStyle name="Normal 15 2 3 7 2" xfId="17152"/>
    <cellStyle name="Normal 15 2 3 8" xfId="17153"/>
    <cellStyle name="Normal 15 2 3 8 2" xfId="17154"/>
    <cellStyle name="Normal 15 2 3 9" xfId="17155"/>
    <cellStyle name="Normal 15 2 4" xfId="17156"/>
    <cellStyle name="Normal 15 2 5" xfId="17157"/>
    <cellStyle name="Normal 15 2 6" xfId="17158"/>
    <cellStyle name="Normal 15 2 7" xfId="17159"/>
    <cellStyle name="Normal 15 2 7 2" xfId="17160"/>
    <cellStyle name="Normal 15 2 8" xfId="17161"/>
    <cellStyle name="Normal 15 2 8 2" xfId="17162"/>
    <cellStyle name="Normal 15 2 9" xfId="17163"/>
    <cellStyle name="Normal 15 2 9 2" xfId="17164"/>
    <cellStyle name="Normal 15 3" xfId="17165"/>
    <cellStyle name="Normal 15 3 10" xfId="17166"/>
    <cellStyle name="Normal 15 3 10 2" xfId="17167"/>
    <cellStyle name="Normal 15 3 2" xfId="17168"/>
    <cellStyle name="Normal 15 3 2 10" xfId="17169"/>
    <cellStyle name="Normal 15 3 2 2" xfId="17170"/>
    <cellStyle name="Normal 15 3 2 2 2" xfId="17171"/>
    <cellStyle name="Normal 15 3 2 2 3" xfId="17172"/>
    <cellStyle name="Normal 15 3 2 2 4" xfId="17173"/>
    <cellStyle name="Normal 15 3 2 3" xfId="17174"/>
    <cellStyle name="Normal 15 3 2 4" xfId="17175"/>
    <cellStyle name="Normal 15 3 2 5" xfId="17176"/>
    <cellStyle name="Normal 15 3 2 6" xfId="17177"/>
    <cellStyle name="Normal 15 3 2 6 2" xfId="17178"/>
    <cellStyle name="Normal 15 3 2 7" xfId="17179"/>
    <cellStyle name="Normal 15 3 2 7 2" xfId="17180"/>
    <cellStyle name="Normal 15 3 2 8" xfId="17181"/>
    <cellStyle name="Normal 15 3 2 8 2" xfId="17182"/>
    <cellStyle name="Normal 15 3 2 9" xfId="17183"/>
    <cellStyle name="Normal 15 3 2 9 2" xfId="17184"/>
    <cellStyle name="Normal 15 3 3" xfId="17185"/>
    <cellStyle name="Normal 15 3 3 2" xfId="17186"/>
    <cellStyle name="Normal 15 3 3 3" xfId="17187"/>
    <cellStyle name="Normal 15 3 3 4" xfId="17188"/>
    <cellStyle name="Normal 15 3 3 5" xfId="17189"/>
    <cellStyle name="Normal 15 3 3 5 2" xfId="17190"/>
    <cellStyle name="Normal 15 3 3 5 3" xfId="17191"/>
    <cellStyle name="Normal 15 3 3 6" xfId="17192"/>
    <cellStyle name="Normal 15 3 3 6 2" xfId="17193"/>
    <cellStyle name="Normal 15 3 3 7" xfId="17194"/>
    <cellStyle name="Normal 15 3 3 7 2" xfId="17195"/>
    <cellStyle name="Normal 15 3 3 8" xfId="17196"/>
    <cellStyle name="Normal 15 3 3 8 2" xfId="17197"/>
    <cellStyle name="Normal 15 3 4" xfId="17198"/>
    <cellStyle name="Normal 15 3 5" xfId="17199"/>
    <cellStyle name="Normal 15 3 6" xfId="17200"/>
    <cellStyle name="Normal 15 3 7" xfId="17201"/>
    <cellStyle name="Normal 15 3 7 2" xfId="17202"/>
    <cellStyle name="Normal 15 3 7 3" xfId="17203"/>
    <cellStyle name="Normal 15 3 8" xfId="17204"/>
    <cellStyle name="Normal 15 3 8 2" xfId="17205"/>
    <cellStyle name="Normal 15 3 8 3" xfId="17206"/>
    <cellStyle name="Normal 15 3 9" xfId="17207"/>
    <cellStyle name="Normal 15 3 9 2" xfId="17208"/>
    <cellStyle name="Normal 15 3 9 3" xfId="17209"/>
    <cellStyle name="Normal 15 4" xfId="17210"/>
    <cellStyle name="Normal 15 4 2" xfId="17211"/>
    <cellStyle name="Normal 15 4 2 2" xfId="17212"/>
    <cellStyle name="Normal 15 4 2 3" xfId="17213"/>
    <cellStyle name="Normal 15 4 2 4" xfId="17214"/>
    <cellStyle name="Normal 15 4 2 5" xfId="17215"/>
    <cellStyle name="Normal 15 4 2 5 2" xfId="17216"/>
    <cellStyle name="Normal 15 4 2 6" xfId="17217"/>
    <cellStyle name="Normal 15 4 2 6 2" xfId="17218"/>
    <cellStyle name="Normal 15 4 2 7" xfId="17219"/>
    <cellStyle name="Normal 15 4 2 7 2" xfId="17220"/>
    <cellStyle name="Normal 15 4 2 8" xfId="17221"/>
    <cellStyle name="Normal 15 4 2 8 2" xfId="17222"/>
    <cellStyle name="Normal 15 4 2 9" xfId="17223"/>
    <cellStyle name="Normal 15 4 3" xfId="17224"/>
    <cellStyle name="Normal 15 4 3 2" xfId="17225"/>
    <cellStyle name="Normal 15 4 3 2 2" xfId="17226"/>
    <cellStyle name="Normal 15 4 3 3" xfId="17227"/>
    <cellStyle name="Normal 15 4 3 3 2" xfId="17228"/>
    <cellStyle name="Normal 15 4 3 4" xfId="17229"/>
    <cellStyle name="Normal 15 4 3 4 2" xfId="17230"/>
    <cellStyle name="Normal 15 4 3 5" xfId="17231"/>
    <cellStyle name="Normal 15 4 3 5 2" xfId="17232"/>
    <cellStyle name="Normal 15 4 3 6" xfId="17233"/>
    <cellStyle name="Normal 15 4 4" xfId="17234"/>
    <cellStyle name="Normal 15 4 5" xfId="17235"/>
    <cellStyle name="Normal 15 4 6" xfId="17236"/>
    <cellStyle name="Normal 15 4 6 2" xfId="17237"/>
    <cellStyle name="Normal 15 4 7" xfId="17238"/>
    <cellStyle name="Normal 15 4 7 2" xfId="17239"/>
    <cellStyle name="Normal 15 4 7 3" xfId="17240"/>
    <cellStyle name="Normal 15 4 7 4" xfId="17241"/>
    <cellStyle name="Normal 15 4 8" xfId="17242"/>
    <cellStyle name="Normal 15 4 8 2" xfId="17243"/>
    <cellStyle name="Normal 15 4 8 3" xfId="17244"/>
    <cellStyle name="Normal 15 4 9" xfId="17245"/>
    <cellStyle name="Normal 15 4 9 2" xfId="17246"/>
    <cellStyle name="Normal 15 4 9 3" xfId="17247"/>
    <cellStyle name="Normal 15 5" xfId="17248"/>
    <cellStyle name="Normal 15 5 2" xfId="17249"/>
    <cellStyle name="Normal 15 5 2 2" xfId="17250"/>
    <cellStyle name="Normal 15 5 2 3" xfId="17251"/>
    <cellStyle name="Normal 15 5 2 4" xfId="17252"/>
    <cellStyle name="Normal 15 5 3" xfId="17253"/>
    <cellStyle name="Normal 15 5 4" xfId="17254"/>
    <cellStyle name="Normal 15 5 5" xfId="17255"/>
    <cellStyle name="Normal 15 5 6" xfId="17256"/>
    <cellStyle name="Normal 15 5 6 2" xfId="17257"/>
    <cellStyle name="Normal 15 5 7" xfId="17258"/>
    <cellStyle name="Normal 15 5 7 2" xfId="17259"/>
    <cellStyle name="Normal 15 5 8" xfId="17260"/>
    <cellStyle name="Normal 15 5 8 2" xfId="17261"/>
    <cellStyle name="Normal 15 5 9" xfId="17262"/>
    <cellStyle name="Normal 15 5 9 2" xfId="17263"/>
    <cellStyle name="Normal 15 6" xfId="17264"/>
    <cellStyle name="Normal 15 6 2" xfId="17265"/>
    <cellStyle name="Normal 15 6 3" xfId="17266"/>
    <cellStyle name="Normal 15 6 4" xfId="17267"/>
    <cellStyle name="Normal 15 6 5" xfId="17268"/>
    <cellStyle name="Normal 15 6 5 2" xfId="17269"/>
    <cellStyle name="Normal 15 6 6" xfId="17270"/>
    <cellStyle name="Normal 15 6 6 2" xfId="17271"/>
    <cellStyle name="Normal 15 6 7" xfId="17272"/>
    <cellStyle name="Normal 15 6 7 2" xfId="17273"/>
    <cellStyle name="Normal 15 6 7 3" xfId="17274"/>
    <cellStyle name="Normal 15 6 8" xfId="17275"/>
    <cellStyle name="Normal 15 6 8 2" xfId="17276"/>
    <cellStyle name="Normal 15 7" xfId="17277"/>
    <cellStyle name="Normal 15 7 2" xfId="17278"/>
    <cellStyle name="Normal 15 7 3" xfId="17279"/>
    <cellStyle name="Normal 15 7 4" xfId="17280"/>
    <cellStyle name="Normal 15 7 5" xfId="17281"/>
    <cellStyle name="Normal 15 7 5 2" xfId="17282"/>
    <cellStyle name="Normal 15 7 5 3" xfId="17283"/>
    <cellStyle name="Normal 15 7 6" xfId="17284"/>
    <cellStyle name="Normal 15 7 6 2" xfId="17285"/>
    <cellStyle name="Normal 15 7 7" xfId="17286"/>
    <cellStyle name="Normal 15 7 7 2" xfId="17287"/>
    <cellStyle name="Normal 15 7 8" xfId="17288"/>
    <cellStyle name="Normal 15 7 8 2" xfId="17289"/>
    <cellStyle name="Normal 15 8" xfId="17290"/>
    <cellStyle name="Normal 15 8 2" xfId="17291"/>
    <cellStyle name="Normal 15 8 3" xfId="17292"/>
    <cellStyle name="Normal 15 8 4" xfId="17293"/>
    <cellStyle name="Normal 15 8 5" xfId="17294"/>
    <cellStyle name="Normal 15 8 5 2" xfId="17295"/>
    <cellStyle name="Normal 15 8 6" xfId="17296"/>
    <cellStyle name="Normal 15 8 6 2" xfId="17297"/>
    <cellStyle name="Normal 15 8 7" xfId="17298"/>
    <cellStyle name="Normal 15 8 7 2" xfId="17299"/>
    <cellStyle name="Normal 15 8 7 3" xfId="17300"/>
    <cellStyle name="Normal 15 8 8" xfId="17301"/>
    <cellStyle name="Normal 15 8 8 2" xfId="17302"/>
    <cellStyle name="Normal 15 9" xfId="17303"/>
    <cellStyle name="Normal 15 9 2" xfId="17304"/>
    <cellStyle name="Normal 15 9 2 2" xfId="17305"/>
    <cellStyle name="Normal 15 9 3" xfId="17306"/>
    <cellStyle name="Normal 15 9 3 2" xfId="17307"/>
    <cellStyle name="Normal 15 9 4" xfId="17308"/>
    <cellStyle name="Normal 15 9 4 2" xfId="17309"/>
    <cellStyle name="Normal 15 9 5" xfId="17310"/>
    <cellStyle name="Normal 15 9 5 2" xfId="17311"/>
    <cellStyle name="Normal 15 9 6" xfId="17312"/>
    <cellStyle name="Normal 150" xfId="17313"/>
    <cellStyle name="Normal 151" xfId="17314"/>
    <cellStyle name="Normal 152" xfId="17315"/>
    <cellStyle name="Normal 153" xfId="17316"/>
    <cellStyle name="Normal 154" xfId="17317"/>
    <cellStyle name="Normal 155" xfId="17318"/>
    <cellStyle name="Normal 156" xfId="17319"/>
    <cellStyle name="Normal 157" xfId="17320"/>
    <cellStyle name="Normal 158" xfId="17321"/>
    <cellStyle name="Normal 159" xfId="17322"/>
    <cellStyle name="Normal 16" xfId="17323"/>
    <cellStyle name="Normal 16 10" xfId="17324"/>
    <cellStyle name="Normal 16 11" xfId="17325"/>
    <cellStyle name="Normal 16 12" xfId="17326"/>
    <cellStyle name="Normal 16 13" xfId="17327"/>
    <cellStyle name="Normal 16 14" xfId="17328"/>
    <cellStyle name="Normal 16 15" xfId="17329"/>
    <cellStyle name="Normal 16 2" xfId="17330"/>
    <cellStyle name="Normal 16 2 10" xfId="17331"/>
    <cellStyle name="Normal 16 2 11" xfId="17332"/>
    <cellStyle name="Normal 16 2 2" xfId="17333"/>
    <cellStyle name="Normal 16 2 2 10" xfId="17334"/>
    <cellStyle name="Normal 16 2 2 2" xfId="17335"/>
    <cellStyle name="Normal 16 2 2 2 2" xfId="17336"/>
    <cellStyle name="Normal 16 2 2 2 3" xfId="17337"/>
    <cellStyle name="Normal 16 2 2 2 4" xfId="17338"/>
    <cellStyle name="Normal 16 2 2 3" xfId="17339"/>
    <cellStyle name="Normal 16 2 2 4" xfId="17340"/>
    <cellStyle name="Normal 16 2 2 5" xfId="17341"/>
    <cellStyle name="Normal 16 2 2 6" xfId="17342"/>
    <cellStyle name="Normal 16 2 2 7" xfId="17343"/>
    <cellStyle name="Normal 16 2 2 8" xfId="17344"/>
    <cellStyle name="Normal 16 2 2 9" xfId="17345"/>
    <cellStyle name="Normal 16 2 3" xfId="17346"/>
    <cellStyle name="Normal 16 2 3 2" xfId="17347"/>
    <cellStyle name="Normal 16 2 3 3" xfId="17348"/>
    <cellStyle name="Normal 16 2 3 4" xfId="17349"/>
    <cellStyle name="Normal 16 2 3 5" xfId="17350"/>
    <cellStyle name="Normal 16 2 3 6" xfId="17351"/>
    <cellStyle name="Normal 16 2 3 7" xfId="17352"/>
    <cellStyle name="Normal 16 2 3 8" xfId="17353"/>
    <cellStyle name="Normal 16 2 3 9" xfId="17354"/>
    <cellStyle name="Normal 16 2 4" xfId="17355"/>
    <cellStyle name="Normal 16 2 4 2" xfId="17356"/>
    <cellStyle name="Normal 16 2 4 3" xfId="17357"/>
    <cellStyle name="Normal 16 2 4 4" xfId="17358"/>
    <cellStyle name="Normal 16 2 4 5" xfId="17359"/>
    <cellStyle name="Normal 16 2 5" xfId="17360"/>
    <cellStyle name="Normal 16 2 5 2" xfId="17361"/>
    <cellStyle name="Normal 16 2 5 3" xfId="17362"/>
    <cellStyle name="Normal 16 2 5 4" xfId="17363"/>
    <cellStyle name="Normal 16 2 5 5" xfId="17364"/>
    <cellStyle name="Normal 16 2 5 6" xfId="17365"/>
    <cellStyle name="Normal 16 2 6" xfId="17366"/>
    <cellStyle name="Normal 16 2 6 2" xfId="17367"/>
    <cellStyle name="Normal 16 2 6 3" xfId="17368"/>
    <cellStyle name="Normal 16 2 6 4" xfId="17369"/>
    <cellStyle name="Normal 16 2 6 5" xfId="17370"/>
    <cellStyle name="Normal 16 2 6 6" xfId="17371"/>
    <cellStyle name="Normal 16 2 7" xfId="17372"/>
    <cellStyle name="Normal 16 2 7 2" xfId="17373"/>
    <cellStyle name="Normal 16 2 8" xfId="17374"/>
    <cellStyle name="Normal 16 2 8 2" xfId="17375"/>
    <cellStyle name="Normal 16 2 9" xfId="17376"/>
    <cellStyle name="Normal 16 3" xfId="17377"/>
    <cellStyle name="Normal 16 3 10" xfId="17378"/>
    <cellStyle name="Normal 16 3 11" xfId="17379"/>
    <cellStyle name="Normal 16 3 2" xfId="17380"/>
    <cellStyle name="Normal 16 3 2 2" xfId="17381"/>
    <cellStyle name="Normal 16 3 2 2 2" xfId="17382"/>
    <cellStyle name="Normal 16 3 2 2 3" xfId="17383"/>
    <cellStyle name="Normal 16 3 2 2 4" xfId="17384"/>
    <cellStyle name="Normal 16 3 2 3" xfId="17385"/>
    <cellStyle name="Normal 16 3 2 4" xfId="17386"/>
    <cellStyle name="Normal 16 3 2 5" xfId="17387"/>
    <cellStyle name="Normal 16 3 2 6" xfId="17388"/>
    <cellStyle name="Normal 16 3 2 7" xfId="17389"/>
    <cellStyle name="Normal 16 3 2 8" xfId="17390"/>
    <cellStyle name="Normal 16 3 2 9" xfId="17391"/>
    <cellStyle name="Normal 16 3 3" xfId="17392"/>
    <cellStyle name="Normal 16 3 3 2" xfId="17393"/>
    <cellStyle name="Normal 16 3 3 3" xfId="17394"/>
    <cellStyle name="Normal 16 3 3 4" xfId="17395"/>
    <cellStyle name="Normal 16 3 3 5" xfId="17396"/>
    <cellStyle name="Normal 16 3 3 6" xfId="17397"/>
    <cellStyle name="Normal 16 3 3 7" xfId="17398"/>
    <cellStyle name="Normal 16 3 3 8" xfId="17399"/>
    <cellStyle name="Normal 16 3 4" xfId="17400"/>
    <cellStyle name="Normal 16 3 4 2" xfId="17401"/>
    <cellStyle name="Normal 16 3 4 3" xfId="17402"/>
    <cellStyle name="Normal 16 3 4 4" xfId="17403"/>
    <cellStyle name="Normal 16 3 4 5" xfId="17404"/>
    <cellStyle name="Normal 16 3 5" xfId="17405"/>
    <cellStyle name="Normal 16 3 5 2" xfId="17406"/>
    <cellStyle name="Normal 16 3 5 3" xfId="17407"/>
    <cellStyle name="Normal 16 3 5 4" xfId="17408"/>
    <cellStyle name="Normal 16 3 5 5" xfId="17409"/>
    <cellStyle name="Normal 16 3 6" xfId="17410"/>
    <cellStyle name="Normal 16 3 6 2" xfId="17411"/>
    <cellStyle name="Normal 16 3 6 3" xfId="17412"/>
    <cellStyle name="Normal 16 3 6 4" xfId="17413"/>
    <cellStyle name="Normal 16 3 6 5" xfId="17414"/>
    <cellStyle name="Normal 16 3 6 6" xfId="17415"/>
    <cellStyle name="Normal 16 3 7" xfId="17416"/>
    <cellStyle name="Normal 16 3 7 2" xfId="17417"/>
    <cellStyle name="Normal 16 3 8" xfId="17418"/>
    <cellStyle name="Normal 16 3 8 2" xfId="17419"/>
    <cellStyle name="Normal 16 3 9" xfId="17420"/>
    <cellStyle name="Normal 16 4" xfId="17421"/>
    <cellStyle name="Normal 16 4 10" xfId="17422"/>
    <cellStyle name="Normal 16 4 11" xfId="17423"/>
    <cellStyle name="Normal 16 4 12" xfId="17424"/>
    <cellStyle name="Normal 16 4 2" xfId="17425"/>
    <cellStyle name="Normal 16 4 2 2" xfId="17426"/>
    <cellStyle name="Normal 16 4 2 3" xfId="17427"/>
    <cellStyle name="Normal 16 4 2 4" xfId="17428"/>
    <cellStyle name="Normal 16 4 2 5" xfId="17429"/>
    <cellStyle name="Normal 16 4 2 6" xfId="17430"/>
    <cellStyle name="Normal 16 4 2 7" xfId="17431"/>
    <cellStyle name="Normal 16 4 2 8" xfId="17432"/>
    <cellStyle name="Normal 16 4 2 9" xfId="17433"/>
    <cellStyle name="Normal 16 4 3" xfId="17434"/>
    <cellStyle name="Normal 16 4 3 2" xfId="17435"/>
    <cellStyle name="Normal 16 4 3 3" xfId="17436"/>
    <cellStyle name="Normal 16 4 3 4" xfId="17437"/>
    <cellStyle name="Normal 16 4 3 5" xfId="17438"/>
    <cellStyle name="Normal 16 4 3 6" xfId="17439"/>
    <cellStyle name="Normal 16 4 4" xfId="17440"/>
    <cellStyle name="Normal 16 4 4 2" xfId="17441"/>
    <cellStyle name="Normal 16 4 4 3" xfId="17442"/>
    <cellStyle name="Normal 16 4 4 4" xfId="17443"/>
    <cellStyle name="Normal 16 4 4 5" xfId="17444"/>
    <cellStyle name="Normal 16 4 4 6" xfId="17445"/>
    <cellStyle name="Normal 16 4 5" xfId="17446"/>
    <cellStyle name="Normal 16 4 5 2" xfId="17447"/>
    <cellStyle name="Normal 16 4 5 3" xfId="17448"/>
    <cellStyle name="Normal 16 4 5 4" xfId="17449"/>
    <cellStyle name="Normal 16 4 5 5" xfId="17450"/>
    <cellStyle name="Normal 16 4 5 6" xfId="17451"/>
    <cellStyle name="Normal 16 4 6" xfId="17452"/>
    <cellStyle name="Normal 16 4 7" xfId="17453"/>
    <cellStyle name="Normal 16 4 7 2" xfId="17454"/>
    <cellStyle name="Normal 16 4 8" xfId="17455"/>
    <cellStyle name="Normal 16 4 8 2" xfId="17456"/>
    <cellStyle name="Normal 16 4 9" xfId="17457"/>
    <cellStyle name="Normal 16 5" xfId="17458"/>
    <cellStyle name="Normal 16 5 10" xfId="17459"/>
    <cellStyle name="Normal 16 5 2" xfId="17460"/>
    <cellStyle name="Normal 16 5 2 2" xfId="17461"/>
    <cellStyle name="Normal 16 5 2 3" xfId="17462"/>
    <cellStyle name="Normal 16 5 2 4" xfId="17463"/>
    <cellStyle name="Normal 16 5 3" xfId="17464"/>
    <cellStyle name="Normal 16 5 4" xfId="17465"/>
    <cellStyle name="Normal 16 5 5" xfId="17466"/>
    <cellStyle name="Normal 16 5 6" xfId="17467"/>
    <cellStyle name="Normal 16 5 6 2" xfId="17468"/>
    <cellStyle name="Normal 16 5 7" xfId="17469"/>
    <cellStyle name="Normal 16 5 7 2" xfId="17470"/>
    <cellStyle name="Normal 16 5 8" xfId="17471"/>
    <cellStyle name="Normal 16 5 8 2" xfId="17472"/>
    <cellStyle name="Normal 16 5 9" xfId="17473"/>
    <cellStyle name="Normal 16 5 9 2" xfId="17474"/>
    <cellStyle name="Normal 16 6" xfId="17475"/>
    <cellStyle name="Normal 16 6 2" xfId="17476"/>
    <cellStyle name="Normal 16 6 3" xfId="17477"/>
    <cellStyle name="Normal 16 6 4" xfId="17478"/>
    <cellStyle name="Normal 16 7" xfId="17479"/>
    <cellStyle name="Normal 16 7 2" xfId="17480"/>
    <cellStyle name="Normal 16 7 3" xfId="17481"/>
    <cellStyle name="Normal 16 7 4" xfId="17482"/>
    <cellStyle name="Normal 16 8" xfId="17483"/>
    <cellStyle name="Normal 16 8 2" xfId="17484"/>
    <cellStyle name="Normal 16 8 3" xfId="17485"/>
    <cellStyle name="Normal 16 8 4" xfId="17486"/>
    <cellStyle name="Normal 16 9" xfId="17487"/>
    <cellStyle name="Normal 160" xfId="17488"/>
    <cellStyle name="Normal 161" xfId="17489"/>
    <cellStyle name="Normal 162" xfId="17490"/>
    <cellStyle name="Normal 163" xfId="17491"/>
    <cellStyle name="Normal 164" xfId="17492"/>
    <cellStyle name="Normal 165" xfId="17493"/>
    <cellStyle name="Normal 166" xfId="17494"/>
    <cellStyle name="Normal 167" xfId="17495"/>
    <cellStyle name="Normal 168" xfId="17496"/>
    <cellStyle name="Normal 169" xfId="17497"/>
    <cellStyle name="Normal 17" xfId="17498"/>
    <cellStyle name="Normal 17 10" xfId="17499"/>
    <cellStyle name="Normal 17 10 2" xfId="17500"/>
    <cellStyle name="Normal 17 10 2 2" xfId="17501"/>
    <cellStyle name="Normal 17 10 3" xfId="17502"/>
    <cellStyle name="Normal 17 10 3 2" xfId="17503"/>
    <cellStyle name="Normal 17 10 4" xfId="17504"/>
    <cellStyle name="Normal 17 10 4 2" xfId="17505"/>
    <cellStyle name="Normal 17 10 5" xfId="17506"/>
    <cellStyle name="Normal 17 10 5 2" xfId="17507"/>
    <cellStyle name="Normal 17 11" xfId="17508"/>
    <cellStyle name="Normal 17 11 2" xfId="17509"/>
    <cellStyle name="Normal 17 11 2 2" xfId="17510"/>
    <cellStyle name="Normal 17 11 3" xfId="17511"/>
    <cellStyle name="Normal 17 11 3 2" xfId="17512"/>
    <cellStyle name="Normal 17 11 4" xfId="17513"/>
    <cellStyle name="Normal 17 11 4 2" xfId="17514"/>
    <cellStyle name="Normal 17 11 4 3" xfId="17515"/>
    <cellStyle name="Normal 17 11 5" xfId="17516"/>
    <cellStyle name="Normal 17 11 5 2" xfId="17517"/>
    <cellStyle name="Normal 17 11 6" xfId="17518"/>
    <cellStyle name="Normal 17 12" xfId="17519"/>
    <cellStyle name="Normal 17 12 2" xfId="17520"/>
    <cellStyle name="Normal 17 12 2 2" xfId="17521"/>
    <cellStyle name="Normal 17 12 3" xfId="17522"/>
    <cellStyle name="Normal 17 13" xfId="17523"/>
    <cellStyle name="Normal 17 13 2" xfId="17524"/>
    <cellStyle name="Normal 17 13 2 2" xfId="17525"/>
    <cellStyle name="Normal 17 13 3" xfId="17526"/>
    <cellStyle name="Normal 17 14" xfId="17527"/>
    <cellStyle name="Normal 17 14 2" xfId="17528"/>
    <cellStyle name="Normal 17 15" xfId="17529"/>
    <cellStyle name="Normal 17 15 2" xfId="17530"/>
    <cellStyle name="Normal 17 15 3" xfId="17531"/>
    <cellStyle name="Normal 17 16" xfId="17532"/>
    <cellStyle name="Normal 17 16 2" xfId="17533"/>
    <cellStyle name="Normal 17 16 3" xfId="17534"/>
    <cellStyle name="Normal 17 2" xfId="17535"/>
    <cellStyle name="Normal 17 2 10" xfId="17536"/>
    <cellStyle name="Normal 17 2 11" xfId="17537"/>
    <cellStyle name="Normal 17 2 12" xfId="17538"/>
    <cellStyle name="Normal 17 2 2" xfId="17539"/>
    <cellStyle name="Normal 17 2 2 10" xfId="17540"/>
    <cellStyle name="Normal 17 2 2 2" xfId="17541"/>
    <cellStyle name="Normal 17 2 2 2 2" xfId="17542"/>
    <cellStyle name="Normal 17 2 2 2 3" xfId="17543"/>
    <cellStyle name="Normal 17 2 2 2 4" xfId="17544"/>
    <cellStyle name="Normal 17 2 2 3" xfId="17545"/>
    <cellStyle name="Normal 17 2 2 4" xfId="17546"/>
    <cellStyle name="Normal 17 2 2 5" xfId="17547"/>
    <cellStyle name="Normal 17 2 2 6" xfId="17548"/>
    <cellStyle name="Normal 17 2 2 7" xfId="17549"/>
    <cellStyle name="Normal 17 2 2 8" xfId="17550"/>
    <cellStyle name="Normal 17 2 2 9" xfId="17551"/>
    <cellStyle name="Normal 17 2 3" xfId="17552"/>
    <cellStyle name="Normal 17 2 3 2" xfId="17553"/>
    <cellStyle name="Normal 17 2 3 3" xfId="17554"/>
    <cellStyle name="Normal 17 2 3 4" xfId="17555"/>
    <cellStyle name="Normal 17 2 3 5" xfId="17556"/>
    <cellStyle name="Normal 17 2 3 6" xfId="17557"/>
    <cellStyle name="Normal 17 2 3 7" xfId="17558"/>
    <cellStyle name="Normal 17 2 3 8" xfId="17559"/>
    <cellStyle name="Normal 17 2 3 9" xfId="17560"/>
    <cellStyle name="Normal 17 2 4" xfId="17561"/>
    <cellStyle name="Normal 17 2 4 2" xfId="17562"/>
    <cellStyle name="Normal 17 2 4 3" xfId="17563"/>
    <cellStyle name="Normal 17 2 4 4" xfId="17564"/>
    <cellStyle name="Normal 17 2 4 5" xfId="17565"/>
    <cellStyle name="Normal 17 2 4 6" xfId="17566"/>
    <cellStyle name="Normal 17 2 5" xfId="17567"/>
    <cellStyle name="Normal 17 2 5 2" xfId="17568"/>
    <cellStyle name="Normal 17 2 5 3" xfId="17569"/>
    <cellStyle name="Normal 17 2 5 4" xfId="17570"/>
    <cellStyle name="Normal 17 2 5 5" xfId="17571"/>
    <cellStyle name="Normal 17 2 5 6" xfId="17572"/>
    <cellStyle name="Normal 17 2 6" xfId="17573"/>
    <cellStyle name="Normal 17 2 6 2" xfId="17574"/>
    <cellStyle name="Normal 17 2 6 3" xfId="17575"/>
    <cellStyle name="Normal 17 2 6 4" xfId="17576"/>
    <cellStyle name="Normal 17 2 6 5" xfId="17577"/>
    <cellStyle name="Normal 17 2 6 6" xfId="17578"/>
    <cellStyle name="Normal 17 2 7" xfId="17579"/>
    <cellStyle name="Normal 17 2 7 2" xfId="17580"/>
    <cellStyle name="Normal 17 2 8" xfId="17581"/>
    <cellStyle name="Normal 17 2 9" xfId="17582"/>
    <cellStyle name="Normal 17 3" xfId="17583"/>
    <cellStyle name="Normal 17 3 10" xfId="17584"/>
    <cellStyle name="Normal 17 3 11" xfId="17585"/>
    <cellStyle name="Normal 17 3 2" xfId="17586"/>
    <cellStyle name="Normal 17 3 2 10" xfId="17587"/>
    <cellStyle name="Normal 17 3 2 2" xfId="17588"/>
    <cellStyle name="Normal 17 3 2 2 2" xfId="17589"/>
    <cellStyle name="Normal 17 3 2 2 3" xfId="17590"/>
    <cellStyle name="Normal 17 3 2 2 4" xfId="17591"/>
    <cellStyle name="Normal 17 3 2 3" xfId="17592"/>
    <cellStyle name="Normal 17 3 2 4" xfId="17593"/>
    <cellStyle name="Normal 17 3 2 5" xfId="17594"/>
    <cellStyle name="Normal 17 3 2 6" xfId="17595"/>
    <cellStyle name="Normal 17 3 2 7" xfId="17596"/>
    <cellStyle name="Normal 17 3 2 8" xfId="17597"/>
    <cellStyle name="Normal 17 3 2 9" xfId="17598"/>
    <cellStyle name="Normal 17 3 3" xfId="17599"/>
    <cellStyle name="Normal 17 3 3 2" xfId="17600"/>
    <cellStyle name="Normal 17 3 3 3" xfId="17601"/>
    <cellStyle name="Normal 17 3 3 4" xfId="17602"/>
    <cellStyle name="Normal 17 3 3 5" xfId="17603"/>
    <cellStyle name="Normal 17 3 3 6" xfId="17604"/>
    <cellStyle name="Normal 17 3 3 7" xfId="17605"/>
    <cellStyle name="Normal 17 3 3 8" xfId="17606"/>
    <cellStyle name="Normal 17 3 3 9" xfId="17607"/>
    <cellStyle name="Normal 17 3 4" xfId="17608"/>
    <cellStyle name="Normal 17 3 4 2" xfId="17609"/>
    <cellStyle name="Normal 17 3 4 3" xfId="17610"/>
    <cellStyle name="Normal 17 3 4 4" xfId="17611"/>
    <cellStyle name="Normal 17 3 4 5" xfId="17612"/>
    <cellStyle name="Normal 17 3 4 6" xfId="17613"/>
    <cellStyle name="Normal 17 3 5" xfId="17614"/>
    <cellStyle name="Normal 17 3 5 2" xfId="17615"/>
    <cellStyle name="Normal 17 3 5 3" xfId="17616"/>
    <cellStyle name="Normal 17 3 5 4" xfId="17617"/>
    <cellStyle name="Normal 17 3 5 5" xfId="17618"/>
    <cellStyle name="Normal 17 3 5 6" xfId="17619"/>
    <cellStyle name="Normal 17 3 6" xfId="17620"/>
    <cellStyle name="Normal 17 3 6 2" xfId="17621"/>
    <cellStyle name="Normal 17 3 6 3" xfId="17622"/>
    <cellStyle name="Normal 17 3 6 4" xfId="17623"/>
    <cellStyle name="Normal 17 3 6 5" xfId="17624"/>
    <cellStyle name="Normal 17 3 6 6" xfId="17625"/>
    <cellStyle name="Normal 17 3 7" xfId="17626"/>
    <cellStyle name="Normal 17 3 7 2" xfId="17627"/>
    <cellStyle name="Normal 17 3 8" xfId="17628"/>
    <cellStyle name="Normal 17 3 8 2" xfId="17629"/>
    <cellStyle name="Normal 17 3 9" xfId="17630"/>
    <cellStyle name="Normal 17 4" xfId="17631"/>
    <cellStyle name="Normal 17 4 10" xfId="17632"/>
    <cellStyle name="Normal 17 4 11" xfId="17633"/>
    <cellStyle name="Normal 17 4 2" xfId="17634"/>
    <cellStyle name="Normal 17 4 2 2" xfId="17635"/>
    <cellStyle name="Normal 17 4 2 3" xfId="17636"/>
    <cellStyle name="Normal 17 4 2 4" xfId="17637"/>
    <cellStyle name="Normal 17 4 2 5" xfId="17638"/>
    <cellStyle name="Normal 17 4 2 6" xfId="17639"/>
    <cellStyle name="Normal 17 4 2 7" xfId="17640"/>
    <cellStyle name="Normal 17 4 2 8" xfId="17641"/>
    <cellStyle name="Normal 17 4 2 9" xfId="17642"/>
    <cellStyle name="Normal 17 4 3" xfId="17643"/>
    <cellStyle name="Normal 17 4 3 2" xfId="17644"/>
    <cellStyle name="Normal 17 4 3 3" xfId="17645"/>
    <cellStyle name="Normal 17 4 3 4" xfId="17646"/>
    <cellStyle name="Normal 17 4 3 5" xfId="17647"/>
    <cellStyle name="Normal 17 4 3 6" xfId="17648"/>
    <cellStyle name="Normal 17 4 4" xfId="17649"/>
    <cellStyle name="Normal 17 4 4 2" xfId="17650"/>
    <cellStyle name="Normal 17 4 4 3" xfId="17651"/>
    <cellStyle name="Normal 17 4 4 4" xfId="17652"/>
    <cellStyle name="Normal 17 4 4 5" xfId="17653"/>
    <cellStyle name="Normal 17 4 4 6" xfId="17654"/>
    <cellStyle name="Normal 17 4 5" xfId="17655"/>
    <cellStyle name="Normal 17 4 5 2" xfId="17656"/>
    <cellStyle name="Normal 17 4 5 3" xfId="17657"/>
    <cellStyle name="Normal 17 4 5 4" xfId="17658"/>
    <cellStyle name="Normal 17 4 5 5" xfId="17659"/>
    <cellStyle name="Normal 17 4 5 6" xfId="17660"/>
    <cellStyle name="Normal 17 4 6" xfId="17661"/>
    <cellStyle name="Normal 17 4 7" xfId="17662"/>
    <cellStyle name="Normal 17 4 8" xfId="17663"/>
    <cellStyle name="Normal 17 4 8 2" xfId="17664"/>
    <cellStyle name="Normal 17 4 9" xfId="17665"/>
    <cellStyle name="Normal 17 5" xfId="17666"/>
    <cellStyle name="Normal 17 5 2" xfId="17667"/>
    <cellStyle name="Normal 17 5 2 2" xfId="17668"/>
    <cellStyle name="Normal 17 5 2 3" xfId="17669"/>
    <cellStyle name="Normal 17 5 2 4" xfId="17670"/>
    <cellStyle name="Normal 17 5 2 5" xfId="17671"/>
    <cellStyle name="Normal 17 5 2 5 2" xfId="17672"/>
    <cellStyle name="Normal 17 5 2 6" xfId="17673"/>
    <cellStyle name="Normal 17 5 2 6 2" xfId="17674"/>
    <cellStyle name="Normal 17 5 2 6 3" xfId="17675"/>
    <cellStyle name="Normal 17 5 2 7" xfId="17676"/>
    <cellStyle name="Normal 17 5 2 7 2" xfId="17677"/>
    <cellStyle name="Normal 17 5 2 8" xfId="17678"/>
    <cellStyle name="Normal 17 5 2 8 2" xfId="17679"/>
    <cellStyle name="Normal 17 5 3" xfId="17680"/>
    <cellStyle name="Normal 17 5 3 2" xfId="17681"/>
    <cellStyle name="Normal 17 5 3 2 2" xfId="17682"/>
    <cellStyle name="Normal 17 5 3 3" xfId="17683"/>
    <cellStyle name="Normal 17 5 3 3 2" xfId="17684"/>
    <cellStyle name="Normal 17 5 3 4" xfId="17685"/>
    <cellStyle name="Normal 17 5 3 4 2" xfId="17686"/>
    <cellStyle name="Normal 17 5 3 5" xfId="17687"/>
    <cellStyle name="Normal 17 5 3 5 2" xfId="17688"/>
    <cellStyle name="Normal 17 5 3 6" xfId="17689"/>
    <cellStyle name="Normal 17 5 4" xfId="17690"/>
    <cellStyle name="Normal 17 5 5" xfId="17691"/>
    <cellStyle name="Normal 17 5 6" xfId="17692"/>
    <cellStyle name="Normal 17 5 6 2" xfId="17693"/>
    <cellStyle name="Normal 17 5 7" xfId="17694"/>
    <cellStyle name="Normal 17 5 7 2" xfId="17695"/>
    <cellStyle name="Normal 17 5 8" xfId="17696"/>
    <cellStyle name="Normal 17 5 8 2" xfId="17697"/>
    <cellStyle name="Normal 17 5 9" xfId="17698"/>
    <cellStyle name="Normal 17 5 9 2" xfId="17699"/>
    <cellStyle name="Normal 17 5 9 3" xfId="17700"/>
    <cellStyle name="Normal 17 6" xfId="17701"/>
    <cellStyle name="Normal 17 6 2" xfId="17702"/>
    <cellStyle name="Normal 17 6 2 2" xfId="17703"/>
    <cellStyle name="Normal 17 6 2 2 2" xfId="17704"/>
    <cellStyle name="Normal 17 6 2 3" xfId="17705"/>
    <cellStyle name="Normal 17 6 2 3 2" xfId="17706"/>
    <cellStyle name="Normal 17 6 2 4" xfId="17707"/>
    <cellStyle name="Normal 17 6 2 4 2" xfId="17708"/>
    <cellStyle name="Normal 17 6 2 5" xfId="17709"/>
    <cellStyle name="Normal 17 6 2 5 2" xfId="17710"/>
    <cellStyle name="Normal 17 6 2 6" xfId="17711"/>
    <cellStyle name="Normal 17 6 3" xfId="17712"/>
    <cellStyle name="Normal 17 6 3 2" xfId="17713"/>
    <cellStyle name="Normal 17 6 3 2 2" xfId="17714"/>
    <cellStyle name="Normal 17 6 3 3" xfId="17715"/>
    <cellStyle name="Normal 17 6 3 3 2" xfId="17716"/>
    <cellStyle name="Normal 17 6 3 4" xfId="17717"/>
    <cellStyle name="Normal 17 6 3 4 2" xfId="17718"/>
    <cellStyle name="Normal 17 6 3 5" xfId="17719"/>
    <cellStyle name="Normal 17 6 3 5 2" xfId="17720"/>
    <cellStyle name="Normal 17 6 3 6" xfId="17721"/>
    <cellStyle name="Normal 17 6 4" xfId="17722"/>
    <cellStyle name="Normal 17 6 5" xfId="17723"/>
    <cellStyle name="Normal 17 6 5 2" xfId="17724"/>
    <cellStyle name="Normal 17 6 6" xfId="17725"/>
    <cellStyle name="Normal 17 6 6 2" xfId="17726"/>
    <cellStyle name="Normal 17 6 7" xfId="17727"/>
    <cellStyle name="Normal 17 6 7 2" xfId="17728"/>
    <cellStyle name="Normal 17 6 8" xfId="17729"/>
    <cellStyle name="Normal 17 6 8 2" xfId="17730"/>
    <cellStyle name="Normal 17 7" xfId="17731"/>
    <cellStyle name="Normal 17 7 2" xfId="17732"/>
    <cellStyle name="Normal 17 7 2 2" xfId="17733"/>
    <cellStyle name="Normal 17 7 2 2 2" xfId="17734"/>
    <cellStyle name="Normal 17 7 2 3" xfId="17735"/>
    <cellStyle name="Normal 17 7 2 3 2" xfId="17736"/>
    <cellStyle name="Normal 17 7 2 4" xfId="17737"/>
    <cellStyle name="Normal 17 7 2 4 2" xfId="17738"/>
    <cellStyle name="Normal 17 7 2 5" xfId="17739"/>
    <cellStyle name="Normal 17 7 2 5 2" xfId="17740"/>
    <cellStyle name="Normal 17 7 2 6" xfId="17741"/>
    <cellStyle name="Normal 17 7 3" xfId="17742"/>
    <cellStyle name="Normal 17 7 3 2" xfId="17743"/>
    <cellStyle name="Normal 17 7 3 2 2" xfId="17744"/>
    <cellStyle name="Normal 17 7 3 3" xfId="17745"/>
    <cellStyle name="Normal 17 7 3 3 2" xfId="17746"/>
    <cellStyle name="Normal 17 7 3 3 3" xfId="17747"/>
    <cellStyle name="Normal 17 7 3 4" xfId="17748"/>
    <cellStyle name="Normal 17 7 3 4 2" xfId="17749"/>
    <cellStyle name="Normal 17 7 3 5" xfId="17750"/>
    <cellStyle name="Normal 17 7 3 5 2" xfId="17751"/>
    <cellStyle name="Normal 17 7 3 6" xfId="17752"/>
    <cellStyle name="Normal 17 7 4" xfId="17753"/>
    <cellStyle name="Normal 17 7 5" xfId="17754"/>
    <cellStyle name="Normal 17 7 5 2" xfId="17755"/>
    <cellStyle name="Normal 17 7 5 3" xfId="17756"/>
    <cellStyle name="Normal 17 7 6" xfId="17757"/>
    <cellStyle name="Normal 17 7 6 2" xfId="17758"/>
    <cellStyle name="Normal 17 7 7" xfId="17759"/>
    <cellStyle name="Normal 17 7 7 2" xfId="17760"/>
    <cellStyle name="Normal 17 7 8" xfId="17761"/>
    <cellStyle name="Normal 17 7 8 2" xfId="17762"/>
    <cellStyle name="Normal 17 8" xfId="17763"/>
    <cellStyle name="Normal 17 8 2" xfId="17764"/>
    <cellStyle name="Normal 17 8 3" xfId="17765"/>
    <cellStyle name="Normal 17 8 4" xfId="17766"/>
    <cellStyle name="Normal 17 8 5" xfId="17767"/>
    <cellStyle name="Normal 17 8 5 2" xfId="17768"/>
    <cellStyle name="Normal 17 8 5 3" xfId="17769"/>
    <cellStyle name="Normal 17 8 6" xfId="17770"/>
    <cellStyle name="Normal 17 8 6 2" xfId="17771"/>
    <cellStyle name="Normal 17 8 7" xfId="17772"/>
    <cellStyle name="Normal 17 8 7 2" xfId="17773"/>
    <cellStyle name="Normal 17 8 7 3" xfId="17774"/>
    <cellStyle name="Normal 17 8 8" xfId="17775"/>
    <cellStyle name="Normal 17 8 8 2" xfId="17776"/>
    <cellStyle name="Normal 17 9" xfId="17777"/>
    <cellStyle name="Normal 17 9 2" xfId="17778"/>
    <cellStyle name="Normal 17 9 2 2" xfId="17779"/>
    <cellStyle name="Normal 17 9 3" xfId="17780"/>
    <cellStyle name="Normal 17 9 3 2" xfId="17781"/>
    <cellStyle name="Normal 17 9 4" xfId="17782"/>
    <cellStyle name="Normal 17 9 4 2" xfId="17783"/>
    <cellStyle name="Normal 17 9 5" xfId="17784"/>
    <cellStyle name="Normal 17 9 5 2" xfId="17785"/>
    <cellStyle name="Normal 170" xfId="17786"/>
    <cellStyle name="Normal 171" xfId="17787"/>
    <cellStyle name="Normal 172" xfId="17788"/>
    <cellStyle name="Normal 173" xfId="17789"/>
    <cellStyle name="Normal 174" xfId="17790"/>
    <cellStyle name="Normal 175" xfId="17791"/>
    <cellStyle name="Normal 176" xfId="17792"/>
    <cellStyle name="Normal 177" xfId="17793"/>
    <cellStyle name="Normal 178" xfId="17794"/>
    <cellStyle name="Normal 179" xfId="17795"/>
    <cellStyle name="Normal 18" xfId="17796"/>
    <cellStyle name="Normal 18 10" xfId="17797"/>
    <cellStyle name="Normal 18 10 2" xfId="17798"/>
    <cellStyle name="Normal 18 10 2 2" xfId="17799"/>
    <cellStyle name="Normal 18 10 3" xfId="17800"/>
    <cellStyle name="Normal 18 10 3 2" xfId="17801"/>
    <cellStyle name="Normal 18 10 4" xfId="17802"/>
    <cellStyle name="Normal 18 10 4 2" xfId="17803"/>
    <cellStyle name="Normal 18 10 5" xfId="17804"/>
    <cellStyle name="Normal 18 10 5 2" xfId="17805"/>
    <cellStyle name="Normal 18 11" xfId="17806"/>
    <cellStyle name="Normal 18 11 2" xfId="17807"/>
    <cellStyle name="Normal 18 11 2 2" xfId="17808"/>
    <cellStyle name="Normal 18 11 3" xfId="17809"/>
    <cellStyle name="Normal 18 11 3 2" xfId="17810"/>
    <cellStyle name="Normal 18 11 3 3" xfId="17811"/>
    <cellStyle name="Normal 18 11 4" xfId="17812"/>
    <cellStyle name="Normal 18 11 4 2" xfId="17813"/>
    <cellStyle name="Normal 18 11 4 3" xfId="17814"/>
    <cellStyle name="Normal 18 11 5" xfId="17815"/>
    <cellStyle name="Normal 18 11 5 2" xfId="17816"/>
    <cellStyle name="Normal 18 11 6" xfId="17817"/>
    <cellStyle name="Normal 18 12" xfId="17818"/>
    <cellStyle name="Normal 18 12 2" xfId="17819"/>
    <cellStyle name="Normal 18 12 2 2" xfId="17820"/>
    <cellStyle name="Normal 18 12 3" xfId="17821"/>
    <cellStyle name="Normal 18 13" xfId="17822"/>
    <cellStyle name="Normal 18 13 2" xfId="17823"/>
    <cellStyle name="Normal 18 13 2 2" xfId="17824"/>
    <cellStyle name="Normal 18 13 2 3" xfId="17825"/>
    <cellStyle name="Normal 18 13 3" xfId="17826"/>
    <cellStyle name="Normal 18 14" xfId="17827"/>
    <cellStyle name="Normal 18 14 2" xfId="17828"/>
    <cellStyle name="Normal 18 15" xfId="17829"/>
    <cellStyle name="Normal 18 15 2" xfId="17830"/>
    <cellStyle name="Normal 18 16" xfId="17831"/>
    <cellStyle name="Normal 18 16 2" xfId="17832"/>
    <cellStyle name="Normal 18 2" xfId="17833"/>
    <cellStyle name="Normal 18 2 10" xfId="17834"/>
    <cellStyle name="Normal 18 2 11" xfId="17835"/>
    <cellStyle name="Normal 18 2 12" xfId="17836"/>
    <cellStyle name="Normal 18 2 2" xfId="17837"/>
    <cellStyle name="Normal 18 2 2 10" xfId="17838"/>
    <cellStyle name="Normal 18 2 2 2" xfId="17839"/>
    <cellStyle name="Normal 18 2 2 2 2" xfId="17840"/>
    <cellStyle name="Normal 18 2 2 2 3" xfId="17841"/>
    <cellStyle name="Normal 18 2 2 2 4" xfId="17842"/>
    <cellStyle name="Normal 18 2 2 3" xfId="17843"/>
    <cellStyle name="Normal 18 2 2 4" xfId="17844"/>
    <cellStyle name="Normal 18 2 2 5" xfId="17845"/>
    <cellStyle name="Normal 18 2 2 6" xfId="17846"/>
    <cellStyle name="Normal 18 2 2 7" xfId="17847"/>
    <cellStyle name="Normal 18 2 2 8" xfId="17848"/>
    <cellStyle name="Normal 18 2 2 9" xfId="17849"/>
    <cellStyle name="Normal 18 2 3" xfId="17850"/>
    <cellStyle name="Normal 18 2 3 2" xfId="17851"/>
    <cellStyle name="Normal 18 2 3 3" xfId="17852"/>
    <cellStyle name="Normal 18 2 3 4" xfId="17853"/>
    <cellStyle name="Normal 18 2 3 5" xfId="17854"/>
    <cellStyle name="Normal 18 2 3 6" xfId="17855"/>
    <cellStyle name="Normal 18 2 3 7" xfId="17856"/>
    <cellStyle name="Normal 18 2 3 8" xfId="17857"/>
    <cellStyle name="Normal 18 2 3 9" xfId="17858"/>
    <cellStyle name="Normal 18 2 4" xfId="17859"/>
    <cellStyle name="Normal 18 2 4 2" xfId="17860"/>
    <cellStyle name="Normal 18 2 4 3" xfId="17861"/>
    <cellStyle name="Normal 18 2 4 4" xfId="17862"/>
    <cellStyle name="Normal 18 2 4 5" xfId="17863"/>
    <cellStyle name="Normal 18 2 4 6" xfId="17864"/>
    <cellStyle name="Normal 18 2 5" xfId="17865"/>
    <cellStyle name="Normal 18 2 5 2" xfId="17866"/>
    <cellStyle name="Normal 18 2 5 3" xfId="17867"/>
    <cellStyle name="Normal 18 2 5 4" xfId="17868"/>
    <cellStyle name="Normal 18 2 5 5" xfId="17869"/>
    <cellStyle name="Normal 18 2 5 6" xfId="17870"/>
    <cellStyle name="Normal 18 2 6" xfId="17871"/>
    <cellStyle name="Normal 18 2 6 2" xfId="17872"/>
    <cellStyle name="Normal 18 2 6 3" xfId="17873"/>
    <cellStyle name="Normal 18 2 6 4" xfId="17874"/>
    <cellStyle name="Normal 18 2 6 5" xfId="17875"/>
    <cellStyle name="Normal 18 2 6 6" xfId="17876"/>
    <cellStyle name="Normal 18 2 7" xfId="17877"/>
    <cellStyle name="Normal 18 2 7 2" xfId="17878"/>
    <cellStyle name="Normal 18 2 8" xfId="17879"/>
    <cellStyle name="Normal 18 2 8 2" xfId="17880"/>
    <cellStyle name="Normal 18 2 9" xfId="17881"/>
    <cellStyle name="Normal 18 3" xfId="17882"/>
    <cellStyle name="Normal 18 3 10" xfId="17883"/>
    <cellStyle name="Normal 18 3 11" xfId="17884"/>
    <cellStyle name="Normal 18 3 2" xfId="17885"/>
    <cellStyle name="Normal 18 3 2 2" xfId="17886"/>
    <cellStyle name="Normal 18 3 2 2 2" xfId="17887"/>
    <cellStyle name="Normal 18 3 2 2 3" xfId="17888"/>
    <cellStyle name="Normal 18 3 2 2 4" xfId="17889"/>
    <cellStyle name="Normal 18 3 2 3" xfId="17890"/>
    <cellStyle name="Normal 18 3 2 4" xfId="17891"/>
    <cellStyle name="Normal 18 3 2 5" xfId="17892"/>
    <cellStyle name="Normal 18 3 2 6" xfId="17893"/>
    <cellStyle name="Normal 18 3 2 7" xfId="17894"/>
    <cellStyle name="Normal 18 3 2 8" xfId="17895"/>
    <cellStyle name="Normal 18 3 2 9" xfId="17896"/>
    <cellStyle name="Normal 18 3 3" xfId="17897"/>
    <cellStyle name="Normal 18 3 3 2" xfId="17898"/>
    <cellStyle name="Normal 18 3 3 3" xfId="17899"/>
    <cellStyle name="Normal 18 3 3 4" xfId="17900"/>
    <cellStyle name="Normal 18 3 3 5" xfId="17901"/>
    <cellStyle name="Normal 18 3 3 6" xfId="17902"/>
    <cellStyle name="Normal 18 3 3 7" xfId="17903"/>
    <cellStyle name="Normal 18 3 3 8" xfId="17904"/>
    <cellStyle name="Normal 18 3 3 9" xfId="17905"/>
    <cellStyle name="Normal 18 3 4" xfId="17906"/>
    <cellStyle name="Normal 18 3 4 2" xfId="17907"/>
    <cellStyle name="Normal 18 3 4 3" xfId="17908"/>
    <cellStyle name="Normal 18 3 4 4" xfId="17909"/>
    <cellStyle name="Normal 18 3 4 5" xfId="17910"/>
    <cellStyle name="Normal 18 3 4 6" xfId="17911"/>
    <cellStyle name="Normal 18 3 5" xfId="17912"/>
    <cellStyle name="Normal 18 3 5 2" xfId="17913"/>
    <cellStyle name="Normal 18 3 5 3" xfId="17914"/>
    <cellStyle name="Normal 18 3 5 4" xfId="17915"/>
    <cellStyle name="Normal 18 3 5 5" xfId="17916"/>
    <cellStyle name="Normal 18 3 5 6" xfId="17917"/>
    <cellStyle name="Normal 18 3 6" xfId="17918"/>
    <cellStyle name="Normal 18 3 6 2" xfId="17919"/>
    <cellStyle name="Normal 18 3 6 3" xfId="17920"/>
    <cellStyle name="Normal 18 3 6 4" xfId="17921"/>
    <cellStyle name="Normal 18 3 6 5" xfId="17922"/>
    <cellStyle name="Normal 18 3 6 6" xfId="17923"/>
    <cellStyle name="Normal 18 3 7" xfId="17924"/>
    <cellStyle name="Normal 18 3 7 2" xfId="17925"/>
    <cellStyle name="Normal 18 3 8" xfId="17926"/>
    <cellStyle name="Normal 18 3 9" xfId="17927"/>
    <cellStyle name="Normal 18 4" xfId="17928"/>
    <cellStyle name="Normal 18 4 10" xfId="17929"/>
    <cellStyle name="Normal 18 4 11" xfId="17930"/>
    <cellStyle name="Normal 18 4 2" xfId="17931"/>
    <cellStyle name="Normal 18 4 2 2" xfId="17932"/>
    <cellStyle name="Normal 18 4 2 3" xfId="17933"/>
    <cellStyle name="Normal 18 4 2 4" xfId="17934"/>
    <cellStyle name="Normal 18 4 2 5" xfId="17935"/>
    <cellStyle name="Normal 18 4 2 6" xfId="17936"/>
    <cellStyle name="Normal 18 4 2 7" xfId="17937"/>
    <cellStyle name="Normal 18 4 2 8" xfId="17938"/>
    <cellStyle name="Normal 18 4 3" xfId="17939"/>
    <cellStyle name="Normal 18 4 3 2" xfId="17940"/>
    <cellStyle name="Normal 18 4 3 3" xfId="17941"/>
    <cellStyle name="Normal 18 4 3 4" xfId="17942"/>
    <cellStyle name="Normal 18 4 3 5" xfId="17943"/>
    <cellStyle name="Normal 18 4 3 6" xfId="17944"/>
    <cellStyle name="Normal 18 4 4" xfId="17945"/>
    <cellStyle name="Normal 18 4 4 2" xfId="17946"/>
    <cellStyle name="Normal 18 4 4 3" xfId="17947"/>
    <cellStyle name="Normal 18 4 4 4" xfId="17948"/>
    <cellStyle name="Normal 18 4 4 5" xfId="17949"/>
    <cellStyle name="Normal 18 4 4 6" xfId="17950"/>
    <cellStyle name="Normal 18 4 5" xfId="17951"/>
    <cellStyle name="Normal 18 4 5 2" xfId="17952"/>
    <cellStyle name="Normal 18 4 5 3" xfId="17953"/>
    <cellStyle name="Normal 18 4 5 4" xfId="17954"/>
    <cellStyle name="Normal 18 4 5 5" xfId="17955"/>
    <cellStyle name="Normal 18 4 5 6" xfId="17956"/>
    <cellStyle name="Normal 18 4 6" xfId="17957"/>
    <cellStyle name="Normal 18 4 7" xfId="17958"/>
    <cellStyle name="Normal 18 4 7 2" xfId="17959"/>
    <cellStyle name="Normal 18 4 8" xfId="17960"/>
    <cellStyle name="Normal 18 4 8 2" xfId="17961"/>
    <cellStyle name="Normal 18 4 9" xfId="17962"/>
    <cellStyle name="Normal 18 5" xfId="17963"/>
    <cellStyle name="Normal 18 5 2" xfId="17964"/>
    <cellStyle name="Normal 18 5 2 2" xfId="17965"/>
    <cellStyle name="Normal 18 5 2 3" xfId="17966"/>
    <cellStyle name="Normal 18 5 2 4" xfId="17967"/>
    <cellStyle name="Normal 18 5 2 5" xfId="17968"/>
    <cellStyle name="Normal 18 5 2 5 2" xfId="17969"/>
    <cellStyle name="Normal 18 5 2 6" xfId="17970"/>
    <cellStyle name="Normal 18 5 2 6 2" xfId="17971"/>
    <cellStyle name="Normal 18 5 2 7" xfId="17972"/>
    <cellStyle name="Normal 18 5 2 7 2" xfId="17973"/>
    <cellStyle name="Normal 18 5 2 8" xfId="17974"/>
    <cellStyle name="Normal 18 5 2 8 2" xfId="17975"/>
    <cellStyle name="Normal 18 5 2 9" xfId="17976"/>
    <cellStyle name="Normal 18 5 3" xfId="17977"/>
    <cellStyle name="Normal 18 5 3 2" xfId="17978"/>
    <cellStyle name="Normal 18 5 3 2 2" xfId="17979"/>
    <cellStyle name="Normal 18 5 3 3" xfId="17980"/>
    <cellStyle name="Normal 18 5 3 3 2" xfId="17981"/>
    <cellStyle name="Normal 18 5 3 4" xfId="17982"/>
    <cellStyle name="Normal 18 5 3 4 2" xfId="17983"/>
    <cellStyle name="Normal 18 5 3 5" xfId="17984"/>
    <cellStyle name="Normal 18 5 3 5 2" xfId="17985"/>
    <cellStyle name="Normal 18 5 3 6" xfId="17986"/>
    <cellStyle name="Normal 18 5 4" xfId="17987"/>
    <cellStyle name="Normal 18 5 5" xfId="17988"/>
    <cellStyle name="Normal 18 5 6" xfId="17989"/>
    <cellStyle name="Normal 18 5 6 2" xfId="17990"/>
    <cellStyle name="Normal 18 5 7" xfId="17991"/>
    <cellStyle name="Normal 18 5 7 2" xfId="17992"/>
    <cellStyle name="Normal 18 5 7 3" xfId="17993"/>
    <cellStyle name="Normal 18 5 8" xfId="17994"/>
    <cellStyle name="Normal 18 5 8 2" xfId="17995"/>
    <cellStyle name="Normal 18 5 8 3" xfId="17996"/>
    <cellStyle name="Normal 18 5 9" xfId="17997"/>
    <cellStyle name="Normal 18 5 9 2" xfId="17998"/>
    <cellStyle name="Normal 18 5 9 3" xfId="17999"/>
    <cellStyle name="Normal 18 6" xfId="18000"/>
    <cellStyle name="Normal 18 6 2" xfId="18001"/>
    <cellStyle name="Normal 18 6 2 2" xfId="18002"/>
    <cellStyle name="Normal 18 6 2 2 2" xfId="18003"/>
    <cellStyle name="Normal 18 6 2 3" xfId="18004"/>
    <cellStyle name="Normal 18 6 2 3 2" xfId="18005"/>
    <cellStyle name="Normal 18 6 2 3 3" xfId="18006"/>
    <cellStyle name="Normal 18 6 2 4" xfId="18007"/>
    <cellStyle name="Normal 18 6 2 4 2" xfId="18008"/>
    <cellStyle name="Normal 18 6 2 5" xfId="18009"/>
    <cellStyle name="Normal 18 6 2 5 2" xfId="18010"/>
    <cellStyle name="Normal 18 6 3" xfId="18011"/>
    <cellStyle name="Normal 18 6 3 2" xfId="18012"/>
    <cellStyle name="Normal 18 6 3 2 2" xfId="18013"/>
    <cellStyle name="Normal 18 6 3 2 3" xfId="18014"/>
    <cellStyle name="Normal 18 6 3 3" xfId="18015"/>
    <cellStyle name="Normal 18 6 3 3 2" xfId="18016"/>
    <cellStyle name="Normal 18 6 3 4" xfId="18017"/>
    <cellStyle name="Normal 18 6 3 4 2" xfId="18018"/>
    <cellStyle name="Normal 18 6 3 5" xfId="18019"/>
    <cellStyle name="Normal 18 6 3 5 2" xfId="18020"/>
    <cellStyle name="Normal 18 6 3 6" xfId="18021"/>
    <cellStyle name="Normal 18 6 4" xfId="18022"/>
    <cellStyle name="Normal 18 6 5" xfId="18023"/>
    <cellStyle name="Normal 18 6 5 2" xfId="18024"/>
    <cellStyle name="Normal 18 6 6" xfId="18025"/>
    <cellStyle name="Normal 18 6 6 2" xfId="18026"/>
    <cellStyle name="Normal 18 6 7" xfId="18027"/>
    <cellStyle name="Normal 18 6 7 2" xfId="18028"/>
    <cellStyle name="Normal 18 6 7 3" xfId="18029"/>
    <cellStyle name="Normal 18 6 8" xfId="18030"/>
    <cellStyle name="Normal 18 6 8 2" xfId="18031"/>
    <cellStyle name="Normal 18 6 8 3" xfId="18032"/>
    <cellStyle name="Normal 18 7" xfId="18033"/>
    <cellStyle name="Normal 18 7 2" xfId="18034"/>
    <cellStyle name="Normal 18 7 2 2" xfId="18035"/>
    <cellStyle name="Normal 18 7 2 2 2" xfId="18036"/>
    <cellStyle name="Normal 18 7 2 3" xfId="18037"/>
    <cellStyle name="Normal 18 7 2 3 2" xfId="18038"/>
    <cellStyle name="Normal 18 7 2 4" xfId="18039"/>
    <cellStyle name="Normal 18 7 2 4 2" xfId="18040"/>
    <cellStyle name="Normal 18 7 2 5" xfId="18041"/>
    <cellStyle name="Normal 18 7 2 5 2" xfId="18042"/>
    <cellStyle name="Normal 18 7 2 6" xfId="18043"/>
    <cellStyle name="Normal 18 7 3" xfId="18044"/>
    <cellStyle name="Normal 18 7 3 2" xfId="18045"/>
    <cellStyle name="Normal 18 7 3 2 2" xfId="18046"/>
    <cellStyle name="Normal 18 7 3 3" xfId="18047"/>
    <cellStyle name="Normal 18 7 3 3 2" xfId="18048"/>
    <cellStyle name="Normal 18 7 3 4" xfId="18049"/>
    <cellStyle name="Normal 18 7 3 4 2" xfId="18050"/>
    <cellStyle name="Normal 18 7 3 5" xfId="18051"/>
    <cellStyle name="Normal 18 7 3 5 2" xfId="18052"/>
    <cellStyle name="Normal 18 7 3 6" xfId="18053"/>
    <cellStyle name="Normal 18 7 4" xfId="18054"/>
    <cellStyle name="Normal 18 7 5" xfId="18055"/>
    <cellStyle name="Normal 18 7 5 2" xfId="18056"/>
    <cellStyle name="Normal 18 7 6" xfId="18057"/>
    <cellStyle name="Normal 18 7 6 2" xfId="18058"/>
    <cellStyle name="Normal 18 7 7" xfId="18059"/>
    <cellStyle name="Normal 18 7 7 2" xfId="18060"/>
    <cellStyle name="Normal 18 7 8" xfId="18061"/>
    <cellStyle name="Normal 18 7 8 2" xfId="18062"/>
    <cellStyle name="Normal 18 7 9" xfId="18063"/>
    <cellStyle name="Normal 18 8" xfId="18064"/>
    <cellStyle name="Normal 18 8 2" xfId="18065"/>
    <cellStyle name="Normal 18 8 3" xfId="18066"/>
    <cellStyle name="Normal 18 8 4" xfId="18067"/>
    <cellStyle name="Normal 18 8 5" xfId="18068"/>
    <cellStyle name="Normal 18 8 5 2" xfId="18069"/>
    <cellStyle name="Normal 18 8 6" xfId="18070"/>
    <cellStyle name="Normal 18 8 6 2" xfId="18071"/>
    <cellStyle name="Normal 18 8 7" xfId="18072"/>
    <cellStyle name="Normal 18 8 7 2" xfId="18073"/>
    <cellStyle name="Normal 18 8 8" xfId="18074"/>
    <cellStyle name="Normal 18 8 8 2" xfId="18075"/>
    <cellStyle name="Normal 18 8 9" xfId="18076"/>
    <cellStyle name="Normal 18 9" xfId="18077"/>
    <cellStyle name="Normal 18 9 2" xfId="18078"/>
    <cellStyle name="Normal 18 9 2 2" xfId="18079"/>
    <cellStyle name="Normal 18 9 3" xfId="18080"/>
    <cellStyle name="Normal 18 9 3 2" xfId="18081"/>
    <cellStyle name="Normal 18 9 4" xfId="18082"/>
    <cellStyle name="Normal 18 9 4 2" xfId="18083"/>
    <cellStyle name="Normal 18 9 5" xfId="18084"/>
    <cellStyle name="Normal 18 9 5 2" xfId="18085"/>
    <cellStyle name="Normal 18 9 6" xfId="18086"/>
    <cellStyle name="Normal 180" xfId="18087"/>
    <cellStyle name="Normal 181" xfId="18088"/>
    <cellStyle name="Normal 182" xfId="18089"/>
    <cellStyle name="Normal 183" xfId="18090"/>
    <cellStyle name="Normal 183 2" xfId="18091"/>
    <cellStyle name="Normal 183 2 2" xfId="18092"/>
    <cellStyle name="Normal 183 3" xfId="18093"/>
    <cellStyle name="Normal 184" xfId="18094"/>
    <cellStyle name="Normal 184 2" xfId="18095"/>
    <cellStyle name="Normal 185" xfId="18096"/>
    <cellStyle name="Normal 185 2" xfId="18097"/>
    <cellStyle name="Normal 186" xfId="18098"/>
    <cellStyle name="Normal 187" xfId="18099"/>
    <cellStyle name="Normal 187 2" xfId="18100"/>
    <cellStyle name="Normal 188" xfId="18101"/>
    <cellStyle name="Normal 188 2" xfId="18102"/>
    <cellStyle name="Normal 189" xfId="18103"/>
    <cellStyle name="Normal 189 2" xfId="18104"/>
    <cellStyle name="Normal 19" xfId="18105"/>
    <cellStyle name="Normal 19 10" xfId="18106"/>
    <cellStyle name="Normal 19 11" xfId="18107"/>
    <cellStyle name="Normal 19 12" xfId="18108"/>
    <cellStyle name="Normal 19 12 2" xfId="18109"/>
    <cellStyle name="Normal 19 13" xfId="18110"/>
    <cellStyle name="Normal 19 13 2" xfId="18111"/>
    <cellStyle name="Normal 19 14" xfId="18112"/>
    <cellStyle name="Normal 19 14 2" xfId="18113"/>
    <cellStyle name="Normal 19 15" xfId="18114"/>
    <cellStyle name="Normal 19 15 2" xfId="18115"/>
    <cellStyle name="Normal 19 2" xfId="18116"/>
    <cellStyle name="Normal 19 2 10" xfId="18117"/>
    <cellStyle name="Normal 19 2 10 2" xfId="18118"/>
    <cellStyle name="Normal 19 2 2" xfId="18119"/>
    <cellStyle name="Normal 19 2 2 2" xfId="18120"/>
    <cellStyle name="Normal 19 2 2 2 2" xfId="18121"/>
    <cellStyle name="Normal 19 2 2 2 3" xfId="18122"/>
    <cellStyle name="Normal 19 2 2 2 4" xfId="18123"/>
    <cellStyle name="Normal 19 2 2 3" xfId="18124"/>
    <cellStyle name="Normal 19 2 2 4" xfId="18125"/>
    <cellStyle name="Normal 19 2 2 5" xfId="18126"/>
    <cellStyle name="Normal 19 2 3" xfId="18127"/>
    <cellStyle name="Normal 19 2 3 2" xfId="18128"/>
    <cellStyle name="Normal 19 2 3 3" xfId="18129"/>
    <cellStyle name="Normal 19 2 3 4" xfId="18130"/>
    <cellStyle name="Normal 19 2 4" xfId="18131"/>
    <cellStyle name="Normal 19 2 5" xfId="18132"/>
    <cellStyle name="Normal 19 2 6" xfId="18133"/>
    <cellStyle name="Normal 19 2 7" xfId="18134"/>
    <cellStyle name="Normal 19 2 7 2" xfId="18135"/>
    <cellStyle name="Normal 19 2 8" xfId="18136"/>
    <cellStyle name="Normal 19 2 8 2" xfId="18137"/>
    <cellStyle name="Normal 19 2 9" xfId="18138"/>
    <cellStyle name="Normal 19 2 9 2" xfId="18139"/>
    <cellStyle name="Normal 19 3" xfId="18140"/>
    <cellStyle name="Normal 19 3 2" xfId="18141"/>
    <cellStyle name="Normal 19 3 2 2" xfId="18142"/>
    <cellStyle name="Normal 19 3 2 2 2" xfId="18143"/>
    <cellStyle name="Normal 19 3 2 2 3" xfId="18144"/>
    <cellStyle name="Normal 19 3 2 2 4" xfId="18145"/>
    <cellStyle name="Normal 19 3 2 3" xfId="18146"/>
    <cellStyle name="Normal 19 3 2 4" xfId="18147"/>
    <cellStyle name="Normal 19 3 2 5" xfId="18148"/>
    <cellStyle name="Normal 19 3 3" xfId="18149"/>
    <cellStyle name="Normal 19 3 3 2" xfId="18150"/>
    <cellStyle name="Normal 19 3 3 3" xfId="18151"/>
    <cellStyle name="Normal 19 3 3 4" xfId="18152"/>
    <cellStyle name="Normal 19 3 4" xfId="18153"/>
    <cellStyle name="Normal 19 3 5" xfId="18154"/>
    <cellStyle name="Normal 19 3 6" xfId="18155"/>
    <cellStyle name="Normal 19 4" xfId="18156"/>
    <cellStyle name="Normal 19 4 2" xfId="18157"/>
    <cellStyle name="Normal 19 4 2 2" xfId="18158"/>
    <cellStyle name="Normal 19 4 2 3" xfId="18159"/>
    <cellStyle name="Normal 19 4 2 4" xfId="18160"/>
    <cellStyle name="Normal 19 4 3" xfId="18161"/>
    <cellStyle name="Normal 19 4 4" xfId="18162"/>
    <cellStyle name="Normal 19 4 5" xfId="18163"/>
    <cellStyle name="Normal 19 5" xfId="18164"/>
    <cellStyle name="Normal 19 5 2" xfId="18165"/>
    <cellStyle name="Normal 19 5 2 2" xfId="18166"/>
    <cellStyle name="Normal 19 5 2 3" xfId="18167"/>
    <cellStyle name="Normal 19 5 2 4" xfId="18168"/>
    <cellStyle name="Normal 19 5 3" xfId="18169"/>
    <cellStyle name="Normal 19 5 4" xfId="18170"/>
    <cellStyle name="Normal 19 5 5" xfId="18171"/>
    <cellStyle name="Normal 19 6" xfId="18172"/>
    <cellStyle name="Normal 19 6 2" xfId="18173"/>
    <cellStyle name="Normal 19 6 3" xfId="18174"/>
    <cellStyle name="Normal 19 6 4" xfId="18175"/>
    <cellStyle name="Normal 19 7" xfId="18176"/>
    <cellStyle name="Normal 19 7 2" xfId="18177"/>
    <cellStyle name="Normal 19 7 3" xfId="18178"/>
    <cellStyle name="Normal 19 7 4" xfId="18179"/>
    <cellStyle name="Normal 19 8" xfId="18180"/>
    <cellStyle name="Normal 19 8 2" xfId="18181"/>
    <cellStyle name="Normal 19 8 3" xfId="18182"/>
    <cellStyle name="Normal 19 8 4" xfId="18183"/>
    <cellStyle name="Normal 19 9" xfId="18184"/>
    <cellStyle name="Normal 190" xfId="18185"/>
    <cellStyle name="Normal 190 2" xfId="18186"/>
    <cellStyle name="Normal 191" xfId="18187"/>
    <cellStyle name="Normal 192" xfId="18188"/>
    <cellStyle name="Normal 192 2" xfId="18189"/>
    <cellStyle name="Normal 192 2 2" xfId="18190"/>
    <cellStyle name="Normal 193" xfId="18191"/>
    <cellStyle name="Normal 194" xfId="18192"/>
    <cellStyle name="Normal 195" xfId="18193"/>
    <cellStyle name="Normal 196" xfId="18194"/>
    <cellStyle name="Normal 197" xfId="18195"/>
    <cellStyle name="Normal 198" xfId="18196"/>
    <cellStyle name="Normal 199" xfId="18197"/>
    <cellStyle name="Normal 2" xfId="18198"/>
    <cellStyle name="Normal 2 10" xfId="18199"/>
    <cellStyle name="Normal 2 10 10" xfId="18200"/>
    <cellStyle name="Normal 2 10 10 2" xfId="18201"/>
    <cellStyle name="Normal 2 10 10 3" xfId="18202"/>
    <cellStyle name="Normal 2 10 10 4" xfId="18203"/>
    <cellStyle name="Normal 2 10 10 5" xfId="18204"/>
    <cellStyle name="Normal 2 10 10 6" xfId="18205"/>
    <cellStyle name="Normal 2 10 11" xfId="18206"/>
    <cellStyle name="Normal 2 10 12" xfId="18207"/>
    <cellStyle name="Normal 2 10 13" xfId="18208"/>
    <cellStyle name="Normal 2 10 14" xfId="18209"/>
    <cellStyle name="Normal 2 10 15" xfId="18210"/>
    <cellStyle name="Normal 2 10 16" xfId="18211"/>
    <cellStyle name="Normal 2 10 2" xfId="18212"/>
    <cellStyle name="Normal 2 10 2 10" xfId="18213"/>
    <cellStyle name="Normal 2 10 2 11" xfId="18214"/>
    <cellStyle name="Normal 2 10 2 2" xfId="18215"/>
    <cellStyle name="Normal 2 10 2 2 2" xfId="18216"/>
    <cellStyle name="Normal 2 10 2 2 3" xfId="18217"/>
    <cellStyle name="Normal 2 10 2 2 4" xfId="18218"/>
    <cellStyle name="Normal 2 10 2 3" xfId="18219"/>
    <cellStyle name="Normal 2 10 2 4" xfId="18220"/>
    <cellStyle name="Normal 2 10 2 5" xfId="18221"/>
    <cellStyle name="Normal 2 10 2 6" xfId="18222"/>
    <cellStyle name="Normal 2 10 2 7" xfId="18223"/>
    <cellStyle name="Normal 2 10 2 8" xfId="18224"/>
    <cellStyle name="Normal 2 10 2 9" xfId="18225"/>
    <cellStyle name="Normal 2 10 3" xfId="18226"/>
    <cellStyle name="Normal 2 10 3 2" xfId="18227"/>
    <cellStyle name="Normal 2 10 3 3" xfId="18228"/>
    <cellStyle name="Normal 2 10 3 4" xfId="18229"/>
    <cellStyle name="Normal 2 10 3 5" xfId="18230"/>
    <cellStyle name="Normal 2 10 3 6" xfId="18231"/>
    <cellStyle name="Normal 2 10 3 7" xfId="18232"/>
    <cellStyle name="Normal 2 10 3 8" xfId="18233"/>
    <cellStyle name="Normal 2 10 4" xfId="18234"/>
    <cellStyle name="Normal 2 10 4 10" xfId="18235"/>
    <cellStyle name="Normal 2 10 4 2" xfId="18236"/>
    <cellStyle name="Normal 2 10 4 2 2" xfId="18237"/>
    <cellStyle name="Normal 2 10 4 2 2 2" xfId="18238"/>
    <cellStyle name="Normal 2 10 4 2 2 3" xfId="18239"/>
    <cellStyle name="Normal 2 10 4 2 2 4" xfId="18240"/>
    <cellStyle name="Normal 2 10 4 2 3" xfId="18241"/>
    <cellStyle name="Normal 2 10 4 2 4" xfId="18242"/>
    <cellStyle name="Normal 2 10 4 2 5" xfId="18243"/>
    <cellStyle name="Normal 2 10 4 3" xfId="18244"/>
    <cellStyle name="Normal 2 10 4 3 2" xfId="18245"/>
    <cellStyle name="Normal 2 10 4 3 3" xfId="18246"/>
    <cellStyle name="Normal 2 10 4 3 4" xfId="18247"/>
    <cellStyle name="Normal 2 10 4 4" xfId="18248"/>
    <cellStyle name="Normal 2 10 4 5" xfId="18249"/>
    <cellStyle name="Normal 2 10 4 6" xfId="18250"/>
    <cellStyle name="Normal 2 10 4 7" xfId="18251"/>
    <cellStyle name="Normal 2 10 4 8" xfId="18252"/>
    <cellStyle name="Normal 2 10 4 9" xfId="18253"/>
    <cellStyle name="Normal 2 10 5" xfId="18254"/>
    <cellStyle name="Normal 2 10 5 10" xfId="18255"/>
    <cellStyle name="Normal 2 10 5 11" xfId="18256"/>
    <cellStyle name="Normal 2 10 5 2" xfId="18257"/>
    <cellStyle name="Normal 2 10 5 2 2" xfId="18258"/>
    <cellStyle name="Normal 2 10 5 2 2 2" xfId="18259"/>
    <cellStyle name="Normal 2 10 5 2 2 3" xfId="18260"/>
    <cellStyle name="Normal 2 10 5 2 2 4" xfId="18261"/>
    <cellStyle name="Normal 2 10 5 2 3" xfId="18262"/>
    <cellStyle name="Normal 2 10 5 2 4" xfId="18263"/>
    <cellStyle name="Normal 2 10 5 2 5" xfId="18264"/>
    <cellStyle name="Normal 2 10 5 3" xfId="18265"/>
    <cellStyle name="Normal 2 10 5 3 2" xfId="18266"/>
    <cellStyle name="Normal 2 10 5 3 3" xfId="18267"/>
    <cellStyle name="Normal 2 10 5 3 4" xfId="18268"/>
    <cellStyle name="Normal 2 10 5 4" xfId="18269"/>
    <cellStyle name="Normal 2 10 5 5" xfId="18270"/>
    <cellStyle name="Normal 2 10 5 6" xfId="18271"/>
    <cellStyle name="Normal 2 10 5 7" xfId="18272"/>
    <cellStyle name="Normal 2 10 5 8" xfId="18273"/>
    <cellStyle name="Normal 2 10 5 9" xfId="18274"/>
    <cellStyle name="Normal 2 10 6" xfId="18275"/>
    <cellStyle name="Normal 2 10 6 10" xfId="18276"/>
    <cellStyle name="Normal 2 10 6 2" xfId="18277"/>
    <cellStyle name="Normal 2 10 6 2 2" xfId="18278"/>
    <cellStyle name="Normal 2 10 6 2 3" xfId="18279"/>
    <cellStyle name="Normal 2 10 6 2 4" xfId="18280"/>
    <cellStyle name="Normal 2 10 6 3" xfId="18281"/>
    <cellStyle name="Normal 2 10 6 4" xfId="18282"/>
    <cellStyle name="Normal 2 10 6 5" xfId="18283"/>
    <cellStyle name="Normal 2 10 6 6" xfId="18284"/>
    <cellStyle name="Normal 2 10 6 7" xfId="18285"/>
    <cellStyle name="Normal 2 10 6 8" xfId="18286"/>
    <cellStyle name="Normal 2 10 6 9" xfId="18287"/>
    <cellStyle name="Normal 2 10 7" xfId="18288"/>
    <cellStyle name="Normal 2 10 7 10" xfId="18289"/>
    <cellStyle name="Normal 2 10 7 2" xfId="18290"/>
    <cellStyle name="Normal 2 10 7 2 2" xfId="18291"/>
    <cellStyle name="Normal 2 10 7 2 3" xfId="18292"/>
    <cellStyle name="Normal 2 10 7 2 4" xfId="18293"/>
    <cellStyle name="Normal 2 10 7 3" xfId="18294"/>
    <cellStyle name="Normal 2 10 7 4" xfId="18295"/>
    <cellStyle name="Normal 2 10 7 5" xfId="18296"/>
    <cellStyle name="Normal 2 10 7 6" xfId="18297"/>
    <cellStyle name="Normal 2 10 7 7" xfId="18298"/>
    <cellStyle name="Normal 2 10 7 8" xfId="18299"/>
    <cellStyle name="Normal 2 10 7 9" xfId="18300"/>
    <cellStyle name="Normal 2 10 8" xfId="18301"/>
    <cellStyle name="Normal 2 10 8 2" xfId="18302"/>
    <cellStyle name="Normal 2 10 8 3" xfId="18303"/>
    <cellStyle name="Normal 2 10 8 4" xfId="18304"/>
    <cellStyle name="Normal 2 10 8 5" xfId="18305"/>
    <cellStyle name="Normal 2 10 8 6" xfId="18306"/>
    <cellStyle name="Normal 2 10 8 7" xfId="18307"/>
    <cellStyle name="Normal 2 10 8 8" xfId="18308"/>
    <cellStyle name="Normal 2 10 8 9" xfId="18309"/>
    <cellStyle name="Normal 2 10 9" xfId="18310"/>
    <cellStyle name="Normal 2 10 9 2" xfId="18311"/>
    <cellStyle name="Normal 2 10 9 3" xfId="18312"/>
    <cellStyle name="Normal 2 10 9 4" xfId="18313"/>
    <cellStyle name="Normal 2 10 9 5" xfId="18314"/>
    <cellStyle name="Normal 2 10 9 6" xfId="18315"/>
    <cellStyle name="Normal 2 10 9 7" xfId="18316"/>
    <cellStyle name="Normal 2 10 9 8" xfId="18317"/>
    <cellStyle name="Normal 2 10 9 9" xfId="18318"/>
    <cellStyle name="Normal 2 101" xfId="18319"/>
    <cellStyle name="Normal 2 101 2" xfId="18320"/>
    <cellStyle name="Normal 2 11" xfId="18321"/>
    <cellStyle name="Normal 2 11 10" xfId="18322"/>
    <cellStyle name="Normal 2 11 11" xfId="18323"/>
    <cellStyle name="Normal 2 11 12" xfId="18324"/>
    <cellStyle name="Normal 2 11 13" xfId="18325"/>
    <cellStyle name="Normal 2 11 14" xfId="18326"/>
    <cellStyle name="Normal 2 11 15" xfId="18327"/>
    <cellStyle name="Normal 2 11 2" xfId="18328"/>
    <cellStyle name="Normal 2 11 2 2" xfId="18329"/>
    <cellStyle name="Normal 2 11 2 3" xfId="18330"/>
    <cellStyle name="Normal 2 11 2 4" xfId="18331"/>
    <cellStyle name="Normal 2 11 2 5" xfId="18332"/>
    <cellStyle name="Normal 2 11 2 6" xfId="18333"/>
    <cellStyle name="Normal 2 11 3" xfId="18334"/>
    <cellStyle name="Normal 2 11 3 10" xfId="18335"/>
    <cellStyle name="Normal 2 11 3 11" xfId="18336"/>
    <cellStyle name="Normal 2 11 3 2" xfId="18337"/>
    <cellStyle name="Normal 2 11 3 2 2" xfId="18338"/>
    <cellStyle name="Normal 2 11 3 2 2 2" xfId="18339"/>
    <cellStyle name="Normal 2 11 3 2 2 3" xfId="18340"/>
    <cellStyle name="Normal 2 11 3 2 2 4" xfId="18341"/>
    <cellStyle name="Normal 2 11 3 2 3" xfId="18342"/>
    <cellStyle name="Normal 2 11 3 2 4" xfId="18343"/>
    <cellStyle name="Normal 2 11 3 2 5" xfId="18344"/>
    <cellStyle name="Normal 2 11 3 3" xfId="18345"/>
    <cellStyle name="Normal 2 11 3 3 2" xfId="18346"/>
    <cellStyle name="Normal 2 11 3 3 3" xfId="18347"/>
    <cellStyle name="Normal 2 11 3 3 4" xfId="18348"/>
    <cellStyle name="Normal 2 11 3 4" xfId="18349"/>
    <cellStyle name="Normal 2 11 3 5" xfId="18350"/>
    <cellStyle name="Normal 2 11 3 6" xfId="18351"/>
    <cellStyle name="Normal 2 11 3 7" xfId="18352"/>
    <cellStyle name="Normal 2 11 3 8" xfId="18353"/>
    <cellStyle name="Normal 2 11 3 9" xfId="18354"/>
    <cellStyle name="Normal 2 11 4" xfId="18355"/>
    <cellStyle name="Normal 2 11 4 10" xfId="18356"/>
    <cellStyle name="Normal 2 11 4 2" xfId="18357"/>
    <cellStyle name="Normal 2 11 4 2 2" xfId="18358"/>
    <cellStyle name="Normal 2 11 4 2 2 2" xfId="18359"/>
    <cellStyle name="Normal 2 11 4 2 2 3" xfId="18360"/>
    <cellStyle name="Normal 2 11 4 2 2 4" xfId="18361"/>
    <cellStyle name="Normal 2 11 4 2 3" xfId="18362"/>
    <cellStyle name="Normal 2 11 4 2 4" xfId="18363"/>
    <cellStyle name="Normal 2 11 4 2 5" xfId="18364"/>
    <cellStyle name="Normal 2 11 4 3" xfId="18365"/>
    <cellStyle name="Normal 2 11 4 3 2" xfId="18366"/>
    <cellStyle name="Normal 2 11 4 3 3" xfId="18367"/>
    <cellStyle name="Normal 2 11 4 3 4" xfId="18368"/>
    <cellStyle name="Normal 2 11 4 4" xfId="18369"/>
    <cellStyle name="Normal 2 11 4 5" xfId="18370"/>
    <cellStyle name="Normal 2 11 4 6" xfId="18371"/>
    <cellStyle name="Normal 2 11 4 7" xfId="18372"/>
    <cellStyle name="Normal 2 11 4 8" xfId="18373"/>
    <cellStyle name="Normal 2 11 4 9" xfId="18374"/>
    <cellStyle name="Normal 2 11 5" xfId="18375"/>
    <cellStyle name="Normal 2 11 5 10" xfId="18376"/>
    <cellStyle name="Normal 2 11 5 2" xfId="18377"/>
    <cellStyle name="Normal 2 11 5 2 2" xfId="18378"/>
    <cellStyle name="Normal 2 11 5 2 3" xfId="18379"/>
    <cellStyle name="Normal 2 11 5 2 4" xfId="18380"/>
    <cellStyle name="Normal 2 11 5 3" xfId="18381"/>
    <cellStyle name="Normal 2 11 5 4" xfId="18382"/>
    <cellStyle name="Normal 2 11 5 5" xfId="18383"/>
    <cellStyle name="Normal 2 11 5 6" xfId="18384"/>
    <cellStyle name="Normal 2 11 5 7" xfId="18385"/>
    <cellStyle name="Normal 2 11 5 8" xfId="18386"/>
    <cellStyle name="Normal 2 11 5 9" xfId="18387"/>
    <cellStyle name="Normal 2 11 6" xfId="18388"/>
    <cellStyle name="Normal 2 11 6 10" xfId="18389"/>
    <cellStyle name="Normal 2 11 6 2" xfId="18390"/>
    <cellStyle name="Normal 2 11 6 2 2" xfId="18391"/>
    <cellStyle name="Normal 2 11 6 2 3" xfId="18392"/>
    <cellStyle name="Normal 2 11 6 2 4" xfId="18393"/>
    <cellStyle name="Normal 2 11 6 3" xfId="18394"/>
    <cellStyle name="Normal 2 11 6 4" xfId="18395"/>
    <cellStyle name="Normal 2 11 6 5" xfId="18396"/>
    <cellStyle name="Normal 2 11 6 6" xfId="18397"/>
    <cellStyle name="Normal 2 11 6 7" xfId="18398"/>
    <cellStyle name="Normal 2 11 6 8" xfId="18399"/>
    <cellStyle name="Normal 2 11 6 9" xfId="18400"/>
    <cellStyle name="Normal 2 11 7" xfId="18401"/>
    <cellStyle name="Normal 2 11 7 2" xfId="18402"/>
    <cellStyle name="Normal 2 11 7 3" xfId="18403"/>
    <cellStyle name="Normal 2 11 7 4" xfId="18404"/>
    <cellStyle name="Normal 2 11 7 5" xfId="18405"/>
    <cellStyle name="Normal 2 11 7 6" xfId="18406"/>
    <cellStyle name="Normal 2 11 7 7" xfId="18407"/>
    <cellStyle name="Normal 2 11 7 8" xfId="18408"/>
    <cellStyle name="Normal 2 11 7 9" xfId="18409"/>
    <cellStyle name="Normal 2 11 8" xfId="18410"/>
    <cellStyle name="Normal 2 11 8 2" xfId="18411"/>
    <cellStyle name="Normal 2 11 8 3" xfId="18412"/>
    <cellStyle name="Normal 2 11 8 4" xfId="18413"/>
    <cellStyle name="Normal 2 11 8 5" xfId="18414"/>
    <cellStyle name="Normal 2 11 8 6" xfId="18415"/>
    <cellStyle name="Normal 2 11 8 7" xfId="18416"/>
    <cellStyle name="Normal 2 11 8 8" xfId="18417"/>
    <cellStyle name="Normal 2 11 8 9" xfId="18418"/>
    <cellStyle name="Normal 2 11 9" xfId="18419"/>
    <cellStyle name="Normal 2 12" xfId="18420"/>
    <cellStyle name="Normal 2 12 10" xfId="18421"/>
    <cellStyle name="Normal 2 12 11" xfId="18422"/>
    <cellStyle name="Normal 2 12 12" xfId="18423"/>
    <cellStyle name="Normal 2 12 13" xfId="18424"/>
    <cellStyle name="Normal 2 12 14" xfId="18425"/>
    <cellStyle name="Normal 2 12 15" xfId="18426"/>
    <cellStyle name="Normal 2 12 2" xfId="18427"/>
    <cellStyle name="Normal 2 12 2 10" xfId="18428"/>
    <cellStyle name="Normal 2 12 2 11" xfId="18429"/>
    <cellStyle name="Normal 2 12 2 2" xfId="18430"/>
    <cellStyle name="Normal 2 12 2 2 2" xfId="18431"/>
    <cellStyle name="Normal 2 12 2 2 2 2" xfId="18432"/>
    <cellStyle name="Normal 2 12 2 2 2 3" xfId="18433"/>
    <cellStyle name="Normal 2 12 2 2 2 4" xfId="18434"/>
    <cellStyle name="Normal 2 12 2 2 3" xfId="18435"/>
    <cellStyle name="Normal 2 12 2 2 4" xfId="18436"/>
    <cellStyle name="Normal 2 12 2 2 5" xfId="18437"/>
    <cellStyle name="Normal 2 12 2 3" xfId="18438"/>
    <cellStyle name="Normal 2 12 2 3 2" xfId="18439"/>
    <cellStyle name="Normal 2 12 2 3 3" xfId="18440"/>
    <cellStyle name="Normal 2 12 2 3 4" xfId="18441"/>
    <cellStyle name="Normal 2 12 2 4" xfId="18442"/>
    <cellStyle name="Normal 2 12 2 5" xfId="18443"/>
    <cellStyle name="Normal 2 12 2 6" xfId="18444"/>
    <cellStyle name="Normal 2 12 2 7" xfId="18445"/>
    <cellStyle name="Normal 2 12 2 8" xfId="18446"/>
    <cellStyle name="Normal 2 12 2 9" xfId="18447"/>
    <cellStyle name="Normal 2 12 3" xfId="18448"/>
    <cellStyle name="Normal 2 12 3 10" xfId="18449"/>
    <cellStyle name="Normal 2 12 3 11" xfId="18450"/>
    <cellStyle name="Normal 2 12 3 2" xfId="18451"/>
    <cellStyle name="Normal 2 12 3 2 2" xfId="18452"/>
    <cellStyle name="Normal 2 12 3 2 2 2" xfId="18453"/>
    <cellStyle name="Normal 2 12 3 2 2 3" xfId="18454"/>
    <cellStyle name="Normal 2 12 3 2 2 4" xfId="18455"/>
    <cellStyle name="Normal 2 12 3 2 3" xfId="18456"/>
    <cellStyle name="Normal 2 12 3 2 4" xfId="18457"/>
    <cellStyle name="Normal 2 12 3 2 5" xfId="18458"/>
    <cellStyle name="Normal 2 12 3 3" xfId="18459"/>
    <cellStyle name="Normal 2 12 3 3 2" xfId="18460"/>
    <cellStyle name="Normal 2 12 3 3 3" xfId="18461"/>
    <cellStyle name="Normal 2 12 3 3 4" xfId="18462"/>
    <cellStyle name="Normal 2 12 3 4" xfId="18463"/>
    <cellStyle name="Normal 2 12 3 5" xfId="18464"/>
    <cellStyle name="Normal 2 12 3 6" xfId="18465"/>
    <cellStyle name="Normal 2 12 3 7" xfId="18466"/>
    <cellStyle name="Normal 2 12 3 8" xfId="18467"/>
    <cellStyle name="Normal 2 12 3 9" xfId="18468"/>
    <cellStyle name="Normal 2 12 4" xfId="18469"/>
    <cellStyle name="Normal 2 12 4 10" xfId="18470"/>
    <cellStyle name="Normal 2 12 4 2" xfId="18471"/>
    <cellStyle name="Normal 2 12 4 2 2" xfId="18472"/>
    <cellStyle name="Normal 2 12 4 2 3" xfId="18473"/>
    <cellStyle name="Normal 2 12 4 2 4" xfId="18474"/>
    <cellStyle name="Normal 2 12 4 3" xfId="18475"/>
    <cellStyle name="Normal 2 12 4 4" xfId="18476"/>
    <cellStyle name="Normal 2 12 4 5" xfId="18477"/>
    <cellStyle name="Normal 2 12 4 6" xfId="18478"/>
    <cellStyle name="Normal 2 12 4 7" xfId="18479"/>
    <cellStyle name="Normal 2 12 4 8" xfId="18480"/>
    <cellStyle name="Normal 2 12 4 9" xfId="18481"/>
    <cellStyle name="Normal 2 12 5" xfId="18482"/>
    <cellStyle name="Normal 2 12 5 10" xfId="18483"/>
    <cellStyle name="Normal 2 12 5 2" xfId="18484"/>
    <cellStyle name="Normal 2 12 5 2 2" xfId="18485"/>
    <cellStyle name="Normal 2 12 5 2 3" xfId="18486"/>
    <cellStyle name="Normal 2 12 5 2 4" xfId="18487"/>
    <cellStyle name="Normal 2 12 5 3" xfId="18488"/>
    <cellStyle name="Normal 2 12 5 4" xfId="18489"/>
    <cellStyle name="Normal 2 12 5 5" xfId="18490"/>
    <cellStyle name="Normal 2 12 5 6" xfId="18491"/>
    <cellStyle name="Normal 2 12 5 7" xfId="18492"/>
    <cellStyle name="Normal 2 12 5 8" xfId="18493"/>
    <cellStyle name="Normal 2 12 5 9" xfId="18494"/>
    <cellStyle name="Normal 2 12 6" xfId="18495"/>
    <cellStyle name="Normal 2 12 6 2" xfId="18496"/>
    <cellStyle name="Normal 2 12 6 3" xfId="18497"/>
    <cellStyle name="Normal 2 12 6 4" xfId="18498"/>
    <cellStyle name="Normal 2 12 6 5" xfId="18499"/>
    <cellStyle name="Normal 2 12 6 6" xfId="18500"/>
    <cellStyle name="Normal 2 12 6 7" xfId="18501"/>
    <cellStyle name="Normal 2 12 6 8" xfId="18502"/>
    <cellStyle name="Normal 2 12 6 9" xfId="18503"/>
    <cellStyle name="Normal 2 12 7" xfId="18504"/>
    <cellStyle name="Normal 2 12 7 2" xfId="18505"/>
    <cellStyle name="Normal 2 12 7 3" xfId="18506"/>
    <cellStyle name="Normal 2 12 7 4" xfId="18507"/>
    <cellStyle name="Normal 2 12 7 5" xfId="18508"/>
    <cellStyle name="Normal 2 12 7 6" xfId="18509"/>
    <cellStyle name="Normal 2 12 7 7" xfId="18510"/>
    <cellStyle name="Normal 2 12 7 8" xfId="18511"/>
    <cellStyle name="Normal 2 12 7 9" xfId="18512"/>
    <cellStyle name="Normal 2 12 8" xfId="18513"/>
    <cellStyle name="Normal 2 12 8 2" xfId="18514"/>
    <cellStyle name="Normal 2 12 8 3" xfId="18515"/>
    <cellStyle name="Normal 2 12 8 4" xfId="18516"/>
    <cellStyle name="Normal 2 12 8 5" xfId="18517"/>
    <cellStyle name="Normal 2 12 8 6" xfId="18518"/>
    <cellStyle name="Normal 2 12 9" xfId="18519"/>
    <cellStyle name="Normal 2 13" xfId="18520"/>
    <cellStyle name="Normal 2 13 10" xfId="18521"/>
    <cellStyle name="Normal 2 13 11" xfId="18522"/>
    <cellStyle name="Normal 2 13 12" xfId="18523"/>
    <cellStyle name="Normal 2 13 13" xfId="18524"/>
    <cellStyle name="Normal 2 13 14" xfId="18525"/>
    <cellStyle name="Normal 2 13 15" xfId="18526"/>
    <cellStyle name="Normal 2 13 16" xfId="18527"/>
    <cellStyle name="Normal 2 13 17" xfId="18528"/>
    <cellStyle name="Normal 2 13 18" xfId="18529"/>
    <cellStyle name="Normal 2 13 2" xfId="18530"/>
    <cellStyle name="Normal 2 13 2 10" xfId="18531"/>
    <cellStyle name="Normal 2 13 2 10 2" xfId="18532"/>
    <cellStyle name="Normal 2 13 2 10 2 2" xfId="18533"/>
    <cellStyle name="Normal 2 13 2 10 3" xfId="18534"/>
    <cellStyle name="Normal 2 13 2 11" xfId="18535"/>
    <cellStyle name="Normal 2 13 2 11 2" xfId="18536"/>
    <cellStyle name="Normal 2 13 2 12" xfId="18537"/>
    <cellStyle name="Normal 2 13 2 12 2" xfId="18538"/>
    <cellStyle name="Normal 2 13 2 13" xfId="18539"/>
    <cellStyle name="Normal 2 13 2 13 2" xfId="18540"/>
    <cellStyle name="Normal 2 13 2 14" xfId="18541"/>
    <cellStyle name="Normal 2 13 2 15" xfId="18542"/>
    <cellStyle name="Normal 2 13 2 2" xfId="18543"/>
    <cellStyle name="Normal 2 13 2 2 2" xfId="18544"/>
    <cellStyle name="Normal 2 13 2 2 2 2" xfId="18545"/>
    <cellStyle name="Normal 2 13 2 2 2 2 2" xfId="18546"/>
    <cellStyle name="Normal 2 13 2 2 2 3" xfId="18547"/>
    <cellStyle name="Normal 2 13 2 2 3" xfId="18548"/>
    <cellStyle name="Normal 2 13 2 2 3 2" xfId="18549"/>
    <cellStyle name="Normal 2 13 2 2 3 2 2" xfId="18550"/>
    <cellStyle name="Normal 2 13 2 2 3 3" xfId="18551"/>
    <cellStyle name="Normal 2 13 2 2 4" xfId="18552"/>
    <cellStyle name="Normal 2 13 2 2 4 2" xfId="18553"/>
    <cellStyle name="Normal 2 13 2 2 5" xfId="18554"/>
    <cellStyle name="Normal 2 13 2 2 5 2" xfId="18555"/>
    <cellStyle name="Normal 2 13 2 2 6" xfId="18556"/>
    <cellStyle name="Normal 2 13 2 2 6 2" xfId="18557"/>
    <cellStyle name="Normal 2 13 2 2 7" xfId="18558"/>
    <cellStyle name="Normal 2 13 2 3" xfId="18559"/>
    <cellStyle name="Normal 2 13 2 3 2" xfId="18560"/>
    <cellStyle name="Normal 2 13 2 3 2 2" xfId="18561"/>
    <cellStyle name="Normal 2 13 2 3 2 2 2" xfId="18562"/>
    <cellStyle name="Normal 2 13 2 3 2 3" xfId="18563"/>
    <cellStyle name="Normal 2 13 2 3 3" xfId="18564"/>
    <cellStyle name="Normal 2 13 2 3 3 2" xfId="18565"/>
    <cellStyle name="Normal 2 13 2 3 3 2 2" xfId="18566"/>
    <cellStyle name="Normal 2 13 2 3 3 3" xfId="18567"/>
    <cellStyle name="Normal 2 13 2 3 4" xfId="18568"/>
    <cellStyle name="Normal 2 13 2 3 4 2" xfId="18569"/>
    <cellStyle name="Normal 2 13 2 3 5" xfId="18570"/>
    <cellStyle name="Normal 2 13 2 3 5 2" xfId="18571"/>
    <cellStyle name="Normal 2 13 2 3 6" xfId="18572"/>
    <cellStyle name="Normal 2 13 2 3 6 2" xfId="18573"/>
    <cellStyle name="Normal 2 13 2 3 7" xfId="18574"/>
    <cellStyle name="Normal 2 13 2 4" xfId="18575"/>
    <cellStyle name="Normal 2 13 2 4 2" xfId="18576"/>
    <cellStyle name="Normal 2 13 2 4 2 2" xfId="18577"/>
    <cellStyle name="Normal 2 13 2 4 2 2 2" xfId="18578"/>
    <cellStyle name="Normal 2 13 2 4 2 3" xfId="18579"/>
    <cellStyle name="Normal 2 13 2 4 3" xfId="18580"/>
    <cellStyle name="Normal 2 13 2 4 3 2" xfId="18581"/>
    <cellStyle name="Normal 2 13 2 4 3 2 2" xfId="18582"/>
    <cellStyle name="Normal 2 13 2 4 3 3" xfId="18583"/>
    <cellStyle name="Normal 2 13 2 4 4" xfId="18584"/>
    <cellStyle name="Normal 2 13 2 4 4 2" xfId="18585"/>
    <cellStyle name="Normal 2 13 2 4 5" xfId="18586"/>
    <cellStyle name="Normal 2 13 2 5" xfId="18587"/>
    <cellStyle name="Normal 2 13 2 5 2" xfId="18588"/>
    <cellStyle name="Normal 2 13 2 5 2 2" xfId="18589"/>
    <cellStyle name="Normal 2 13 2 5 3" xfId="18590"/>
    <cellStyle name="Normal 2 13 2 5 4" xfId="18591"/>
    <cellStyle name="Normal 2 13 2 6" xfId="18592"/>
    <cellStyle name="Normal 2 13 2 6 2" xfId="18593"/>
    <cellStyle name="Normal 2 13 2 6 2 2" xfId="18594"/>
    <cellStyle name="Normal 2 13 2 6 3" xfId="18595"/>
    <cellStyle name="Normal 2 13 2 7" xfId="18596"/>
    <cellStyle name="Normal 2 13 2 7 2" xfId="18597"/>
    <cellStyle name="Normal 2 13 2 7 2 2" xfId="18598"/>
    <cellStyle name="Normal 2 13 2 7 3" xfId="18599"/>
    <cellStyle name="Normal 2 13 2 8" xfId="18600"/>
    <cellStyle name="Normal 2 13 2 8 2" xfId="18601"/>
    <cellStyle name="Normal 2 13 2 8 2 2" xfId="18602"/>
    <cellStyle name="Normal 2 13 2 8 3" xfId="18603"/>
    <cellStyle name="Normal 2 13 2 9" xfId="18604"/>
    <cellStyle name="Normal 2 13 2 9 2" xfId="18605"/>
    <cellStyle name="Normal 2 13 2 9 2 2" xfId="18606"/>
    <cellStyle name="Normal 2 13 2 9 3" xfId="18607"/>
    <cellStyle name="Normal 2 13 3" xfId="18608"/>
    <cellStyle name="Normal 2 13 3 10" xfId="18609"/>
    <cellStyle name="Normal 2 13 3 2" xfId="18610"/>
    <cellStyle name="Normal 2 13 3 2 2" xfId="18611"/>
    <cellStyle name="Normal 2 13 3 2 2 2" xfId="18612"/>
    <cellStyle name="Normal 2 13 3 2 2 3" xfId="18613"/>
    <cellStyle name="Normal 2 13 3 2 2 4" xfId="18614"/>
    <cellStyle name="Normal 2 13 3 2 3" xfId="18615"/>
    <cellStyle name="Normal 2 13 3 2 4" xfId="18616"/>
    <cellStyle name="Normal 2 13 3 2 5" xfId="18617"/>
    <cellStyle name="Normal 2 13 3 3" xfId="18618"/>
    <cellStyle name="Normal 2 13 3 3 2" xfId="18619"/>
    <cellStyle name="Normal 2 13 3 3 3" xfId="18620"/>
    <cellStyle name="Normal 2 13 3 3 4" xfId="18621"/>
    <cellStyle name="Normal 2 13 3 4" xfId="18622"/>
    <cellStyle name="Normal 2 13 3 5" xfId="18623"/>
    <cellStyle name="Normal 2 13 3 6" xfId="18624"/>
    <cellStyle name="Normal 2 13 3 7" xfId="18625"/>
    <cellStyle name="Normal 2 13 3 8" xfId="18626"/>
    <cellStyle name="Normal 2 13 3 9" xfId="18627"/>
    <cellStyle name="Normal 2 13 4" xfId="18628"/>
    <cellStyle name="Normal 2 13 4 10" xfId="18629"/>
    <cellStyle name="Normal 2 13 4 11" xfId="18630"/>
    <cellStyle name="Normal 2 13 4 2" xfId="18631"/>
    <cellStyle name="Normal 2 13 4 2 2" xfId="18632"/>
    <cellStyle name="Normal 2 13 4 2 2 2" xfId="18633"/>
    <cellStyle name="Normal 2 13 4 2 2 3" xfId="18634"/>
    <cellStyle name="Normal 2 13 4 2 2 4" xfId="18635"/>
    <cellStyle name="Normal 2 13 4 2 3" xfId="18636"/>
    <cellStyle name="Normal 2 13 4 2 4" xfId="18637"/>
    <cellStyle name="Normal 2 13 4 2 5" xfId="18638"/>
    <cellStyle name="Normal 2 13 4 3" xfId="18639"/>
    <cellStyle name="Normal 2 13 4 3 2" xfId="18640"/>
    <cellStyle name="Normal 2 13 4 3 3" xfId="18641"/>
    <cellStyle name="Normal 2 13 4 3 4" xfId="18642"/>
    <cellStyle name="Normal 2 13 4 4" xfId="18643"/>
    <cellStyle name="Normal 2 13 4 5" xfId="18644"/>
    <cellStyle name="Normal 2 13 4 6" xfId="18645"/>
    <cellStyle name="Normal 2 13 4 7" xfId="18646"/>
    <cellStyle name="Normal 2 13 4 8" xfId="18647"/>
    <cellStyle name="Normal 2 13 4 9" xfId="18648"/>
    <cellStyle name="Normal 2 13 5" xfId="18649"/>
    <cellStyle name="Normal 2 13 5 10" xfId="18650"/>
    <cellStyle name="Normal 2 13 5 2" xfId="18651"/>
    <cellStyle name="Normal 2 13 5 2 2" xfId="18652"/>
    <cellStyle name="Normal 2 13 5 2 3" xfId="18653"/>
    <cellStyle name="Normal 2 13 5 2 4" xfId="18654"/>
    <cellStyle name="Normal 2 13 5 3" xfId="18655"/>
    <cellStyle name="Normal 2 13 5 4" xfId="18656"/>
    <cellStyle name="Normal 2 13 5 5" xfId="18657"/>
    <cellStyle name="Normal 2 13 5 6" xfId="18658"/>
    <cellStyle name="Normal 2 13 5 7" xfId="18659"/>
    <cellStyle name="Normal 2 13 5 8" xfId="18660"/>
    <cellStyle name="Normal 2 13 5 9" xfId="18661"/>
    <cellStyle name="Normal 2 13 6" xfId="18662"/>
    <cellStyle name="Normal 2 13 6 10" xfId="18663"/>
    <cellStyle name="Normal 2 13 6 2" xfId="18664"/>
    <cellStyle name="Normal 2 13 6 2 2" xfId="18665"/>
    <cellStyle name="Normal 2 13 6 2 3" xfId="18666"/>
    <cellStyle name="Normal 2 13 6 2 4" xfId="18667"/>
    <cellStyle name="Normal 2 13 6 3" xfId="18668"/>
    <cellStyle name="Normal 2 13 6 4" xfId="18669"/>
    <cellStyle name="Normal 2 13 6 5" xfId="18670"/>
    <cellStyle name="Normal 2 13 6 6" xfId="18671"/>
    <cellStyle name="Normal 2 13 6 7" xfId="18672"/>
    <cellStyle name="Normal 2 13 6 8" xfId="18673"/>
    <cellStyle name="Normal 2 13 6 9" xfId="18674"/>
    <cellStyle name="Normal 2 13 7" xfId="18675"/>
    <cellStyle name="Normal 2 13 7 2" xfId="18676"/>
    <cellStyle name="Normal 2 13 7 3" xfId="18677"/>
    <cellStyle name="Normal 2 13 7 4" xfId="18678"/>
    <cellStyle name="Normal 2 13 7 5" xfId="18679"/>
    <cellStyle name="Normal 2 13 7 6" xfId="18680"/>
    <cellStyle name="Normal 2 13 7 7" xfId="18681"/>
    <cellStyle name="Normal 2 13 7 8" xfId="18682"/>
    <cellStyle name="Normal 2 13 7 9" xfId="18683"/>
    <cellStyle name="Normal 2 13 8" xfId="18684"/>
    <cellStyle name="Normal 2 13 8 2" xfId="18685"/>
    <cellStyle name="Normal 2 13 8 3" xfId="18686"/>
    <cellStyle name="Normal 2 13 8 4" xfId="18687"/>
    <cellStyle name="Normal 2 13 8 5" xfId="18688"/>
    <cellStyle name="Normal 2 13 8 6" xfId="18689"/>
    <cellStyle name="Normal 2 13 8 7" xfId="18690"/>
    <cellStyle name="Normal 2 13 8 8" xfId="18691"/>
    <cellStyle name="Normal 2 13 8 9" xfId="18692"/>
    <cellStyle name="Normal 2 13 9" xfId="18693"/>
    <cellStyle name="Normal 2 13 9 2" xfId="18694"/>
    <cellStyle name="Normal 2 13 9 3" xfId="18695"/>
    <cellStyle name="Normal 2 13 9 4" xfId="18696"/>
    <cellStyle name="Normal 2 13 9 5" xfId="18697"/>
    <cellStyle name="Normal 2 13 9 6" xfId="18698"/>
    <cellStyle name="Normal 2 13 9 7" xfId="18699"/>
    <cellStyle name="Normal 2 13 9 8" xfId="18700"/>
    <cellStyle name="Normal 2 14" xfId="18701"/>
    <cellStyle name="Normal 2 14 10" xfId="18702"/>
    <cellStyle name="Normal 2 14 11" xfId="18703"/>
    <cellStyle name="Normal 2 14 12" xfId="18704"/>
    <cellStyle name="Normal 2 14 2" xfId="18705"/>
    <cellStyle name="Normal 2 14 3" xfId="18706"/>
    <cellStyle name="Normal 2 14 4" xfId="18707"/>
    <cellStyle name="Normal 2 14 5" xfId="18708"/>
    <cellStyle name="Normal 2 14 6" xfId="18709"/>
    <cellStyle name="Normal 2 14 7" xfId="18710"/>
    <cellStyle name="Normal 2 14 8" xfId="18711"/>
    <cellStyle name="Normal 2 14 9" xfId="18712"/>
    <cellStyle name="Normal 2 15" xfId="18713"/>
    <cellStyle name="Normal 2 15 10" xfId="18714"/>
    <cellStyle name="Normal 2 15 11" xfId="18715"/>
    <cellStyle name="Normal 2 15 2" xfId="18716"/>
    <cellStyle name="Normal 2 15 2 10" xfId="18717"/>
    <cellStyle name="Normal 2 15 2 2" xfId="18718"/>
    <cellStyle name="Normal 2 15 2 2 2" xfId="18719"/>
    <cellStyle name="Normal 2 15 2 2 3" xfId="18720"/>
    <cellStyle name="Normal 2 15 2 2 4" xfId="18721"/>
    <cellStyle name="Normal 2 15 2 3" xfId="18722"/>
    <cellStyle name="Normal 2 15 2 4" xfId="18723"/>
    <cellStyle name="Normal 2 15 2 5" xfId="18724"/>
    <cellStyle name="Normal 2 15 2 6" xfId="18725"/>
    <cellStyle name="Normal 2 15 2 7" xfId="18726"/>
    <cellStyle name="Normal 2 15 2 8" xfId="18727"/>
    <cellStyle name="Normal 2 15 2 9" xfId="18728"/>
    <cellStyle name="Normal 2 15 3" xfId="18729"/>
    <cellStyle name="Normal 2 15 3 2" xfId="18730"/>
    <cellStyle name="Normal 2 15 3 3" xfId="18731"/>
    <cellStyle name="Normal 2 15 3 4" xfId="18732"/>
    <cellStyle name="Normal 2 15 3 5" xfId="18733"/>
    <cellStyle name="Normal 2 15 3 6" xfId="18734"/>
    <cellStyle name="Normal 2 15 3 7" xfId="18735"/>
    <cellStyle name="Normal 2 15 3 8" xfId="18736"/>
    <cellStyle name="Normal 2 15 4" xfId="18737"/>
    <cellStyle name="Normal 2 15 4 2" xfId="18738"/>
    <cellStyle name="Normal 2 15 4 3" xfId="18739"/>
    <cellStyle name="Normal 2 15 4 4" xfId="18740"/>
    <cellStyle name="Normal 2 15 4 5" xfId="18741"/>
    <cellStyle name="Normal 2 15 4 6" xfId="18742"/>
    <cellStyle name="Normal 2 15 5" xfId="18743"/>
    <cellStyle name="Normal 2 15 5 2" xfId="18744"/>
    <cellStyle name="Normal 2 15 5 3" xfId="18745"/>
    <cellStyle name="Normal 2 15 5 4" xfId="18746"/>
    <cellStyle name="Normal 2 15 5 5" xfId="18747"/>
    <cellStyle name="Normal 2 15 5 6" xfId="18748"/>
    <cellStyle name="Normal 2 15 6" xfId="18749"/>
    <cellStyle name="Normal 2 15 6 2" xfId="18750"/>
    <cellStyle name="Normal 2 15 6 3" xfId="18751"/>
    <cellStyle name="Normal 2 15 6 4" xfId="18752"/>
    <cellStyle name="Normal 2 15 6 5" xfId="18753"/>
    <cellStyle name="Normal 2 15 6 6" xfId="18754"/>
    <cellStyle name="Normal 2 15 7" xfId="18755"/>
    <cellStyle name="Normal 2 15 8" xfId="18756"/>
    <cellStyle name="Normal 2 15 9" xfId="18757"/>
    <cellStyle name="Normal 2 16" xfId="18758"/>
    <cellStyle name="Normal 2 16 10" xfId="18759"/>
    <cellStyle name="Normal 2 16 11" xfId="18760"/>
    <cellStyle name="Normal 2 16 12" xfId="18761"/>
    <cellStyle name="Normal 2 16 2" xfId="18762"/>
    <cellStyle name="Normal 2 16 2 10" xfId="18763"/>
    <cellStyle name="Normal 2 16 2 2" xfId="18764"/>
    <cellStyle name="Normal 2 16 2 2 2" xfId="18765"/>
    <cellStyle name="Normal 2 16 2 2 3" xfId="18766"/>
    <cellStyle name="Normal 2 16 2 2 4" xfId="18767"/>
    <cellStyle name="Normal 2 16 2 3" xfId="18768"/>
    <cellStyle name="Normal 2 16 2 4" xfId="18769"/>
    <cellStyle name="Normal 2 16 2 5" xfId="18770"/>
    <cellStyle name="Normal 2 16 2 6" xfId="18771"/>
    <cellStyle name="Normal 2 16 2 7" xfId="18772"/>
    <cellStyle name="Normal 2 16 2 8" xfId="18773"/>
    <cellStyle name="Normal 2 16 2 9" xfId="18774"/>
    <cellStyle name="Normal 2 16 3" xfId="18775"/>
    <cellStyle name="Normal 2 16 3 2" xfId="18776"/>
    <cellStyle name="Normal 2 16 3 3" xfId="18777"/>
    <cellStyle name="Normal 2 16 3 4" xfId="18778"/>
    <cellStyle name="Normal 2 16 3 5" xfId="18779"/>
    <cellStyle name="Normal 2 16 3 6" xfId="18780"/>
    <cellStyle name="Normal 2 16 3 7" xfId="18781"/>
    <cellStyle name="Normal 2 16 3 8" xfId="18782"/>
    <cellStyle name="Normal 2 16 3 9" xfId="18783"/>
    <cellStyle name="Normal 2 16 4" xfId="18784"/>
    <cellStyle name="Normal 2 16 4 2" xfId="18785"/>
    <cellStyle name="Normal 2 16 4 3" xfId="18786"/>
    <cellStyle name="Normal 2 16 4 4" xfId="18787"/>
    <cellStyle name="Normal 2 16 4 5" xfId="18788"/>
    <cellStyle name="Normal 2 16 4 6" xfId="18789"/>
    <cellStyle name="Normal 2 16 5" xfId="18790"/>
    <cellStyle name="Normal 2 16 5 2" xfId="18791"/>
    <cellStyle name="Normal 2 16 5 3" xfId="18792"/>
    <cellStyle name="Normal 2 16 5 4" xfId="18793"/>
    <cellStyle name="Normal 2 16 5 5" xfId="18794"/>
    <cellStyle name="Normal 2 16 5 6" xfId="18795"/>
    <cellStyle name="Normal 2 16 6" xfId="18796"/>
    <cellStyle name="Normal 2 16 6 2" xfId="18797"/>
    <cellStyle name="Normal 2 16 6 3" xfId="18798"/>
    <cellStyle name="Normal 2 16 6 4" xfId="18799"/>
    <cellStyle name="Normal 2 16 6 5" xfId="18800"/>
    <cellStyle name="Normal 2 16 6 6" xfId="18801"/>
    <cellStyle name="Normal 2 16 7" xfId="18802"/>
    <cellStyle name="Normal 2 16 8" xfId="18803"/>
    <cellStyle name="Normal 2 16 9" xfId="18804"/>
    <cellStyle name="Normal 2 17" xfId="18805"/>
    <cellStyle name="Normal 2 17 10" xfId="18806"/>
    <cellStyle name="Normal 2 17 11" xfId="18807"/>
    <cellStyle name="Normal 2 17 2" xfId="18808"/>
    <cellStyle name="Normal 2 17 2 2" xfId="18809"/>
    <cellStyle name="Normal 2 17 2 2 2" xfId="18810"/>
    <cellStyle name="Normal 2 17 2 2 3" xfId="18811"/>
    <cellStyle name="Normal 2 17 2 2 4" xfId="18812"/>
    <cellStyle name="Normal 2 17 2 3" xfId="18813"/>
    <cellStyle name="Normal 2 17 2 4" xfId="18814"/>
    <cellStyle name="Normal 2 17 2 5" xfId="18815"/>
    <cellStyle name="Normal 2 17 2 6" xfId="18816"/>
    <cellStyle name="Normal 2 17 2 7" xfId="18817"/>
    <cellStyle name="Normal 2 17 2 8" xfId="18818"/>
    <cellStyle name="Normal 2 17 2 9" xfId="18819"/>
    <cellStyle name="Normal 2 17 3" xfId="18820"/>
    <cellStyle name="Normal 2 17 3 2" xfId="18821"/>
    <cellStyle name="Normal 2 17 3 3" xfId="18822"/>
    <cellStyle name="Normal 2 17 3 4" xfId="18823"/>
    <cellStyle name="Normal 2 17 3 5" xfId="18824"/>
    <cellStyle name="Normal 2 17 3 6" xfId="18825"/>
    <cellStyle name="Normal 2 17 3 7" xfId="18826"/>
    <cellStyle name="Normal 2 17 3 8" xfId="18827"/>
    <cellStyle name="Normal 2 17 3 9" xfId="18828"/>
    <cellStyle name="Normal 2 17 4" xfId="18829"/>
    <cellStyle name="Normal 2 17 4 2" xfId="18830"/>
    <cellStyle name="Normal 2 17 4 3" xfId="18831"/>
    <cellStyle name="Normal 2 17 4 4" xfId="18832"/>
    <cellStyle name="Normal 2 17 4 5" xfId="18833"/>
    <cellStyle name="Normal 2 17 4 6" xfId="18834"/>
    <cellStyle name="Normal 2 17 5" xfId="18835"/>
    <cellStyle name="Normal 2 17 5 2" xfId="18836"/>
    <cellStyle name="Normal 2 17 5 3" xfId="18837"/>
    <cellStyle name="Normal 2 17 5 4" xfId="18838"/>
    <cellStyle name="Normal 2 17 5 5" xfId="18839"/>
    <cellStyle name="Normal 2 17 5 6" xfId="18840"/>
    <cellStyle name="Normal 2 17 6" xfId="18841"/>
    <cellStyle name="Normal 2 17 6 2" xfId="18842"/>
    <cellStyle name="Normal 2 17 6 3" xfId="18843"/>
    <cellStyle name="Normal 2 17 6 4" xfId="18844"/>
    <cellStyle name="Normal 2 17 6 5" xfId="18845"/>
    <cellStyle name="Normal 2 17 6 6" xfId="18846"/>
    <cellStyle name="Normal 2 17 7" xfId="18847"/>
    <cellStyle name="Normal 2 17 8" xfId="18848"/>
    <cellStyle name="Normal 2 17 9" xfId="18849"/>
    <cellStyle name="Normal 2 18" xfId="18850"/>
    <cellStyle name="Normal 2 18 10" xfId="18851"/>
    <cellStyle name="Normal 2 18 11" xfId="18852"/>
    <cellStyle name="Normal 2 18 12" xfId="18853"/>
    <cellStyle name="Normal 2 18 2" xfId="18854"/>
    <cellStyle name="Normal 2 18 2 2" xfId="18855"/>
    <cellStyle name="Normal 2 18 2 3" xfId="18856"/>
    <cellStyle name="Normal 2 18 2 4" xfId="18857"/>
    <cellStyle name="Normal 2 18 2 5" xfId="18858"/>
    <cellStyle name="Normal 2 18 2 6" xfId="18859"/>
    <cellStyle name="Normal 2 18 2 7" xfId="18860"/>
    <cellStyle name="Normal 2 18 2 8" xfId="18861"/>
    <cellStyle name="Normal 2 18 2 9" xfId="18862"/>
    <cellStyle name="Normal 2 18 3" xfId="18863"/>
    <cellStyle name="Normal 2 18 3 2" xfId="18864"/>
    <cellStyle name="Normal 2 18 3 3" xfId="18865"/>
    <cellStyle name="Normal 2 18 3 4" xfId="18866"/>
    <cellStyle name="Normal 2 18 3 5" xfId="18867"/>
    <cellStyle name="Normal 2 18 3 6" xfId="18868"/>
    <cellStyle name="Normal 2 18 4" xfId="18869"/>
    <cellStyle name="Normal 2 18 4 2" xfId="18870"/>
    <cellStyle name="Normal 2 18 4 3" xfId="18871"/>
    <cellStyle name="Normal 2 18 4 4" xfId="18872"/>
    <cellStyle name="Normal 2 18 4 5" xfId="18873"/>
    <cellStyle name="Normal 2 18 4 6" xfId="18874"/>
    <cellStyle name="Normal 2 18 5" xfId="18875"/>
    <cellStyle name="Normal 2 18 5 2" xfId="18876"/>
    <cellStyle name="Normal 2 18 5 3" xfId="18877"/>
    <cellStyle name="Normal 2 18 5 4" xfId="18878"/>
    <cellStyle name="Normal 2 18 5 5" xfId="18879"/>
    <cellStyle name="Normal 2 18 6" xfId="18880"/>
    <cellStyle name="Normal 2 18 7" xfId="18881"/>
    <cellStyle name="Normal 2 18 8" xfId="18882"/>
    <cellStyle name="Normal 2 18 9" xfId="18883"/>
    <cellStyle name="Normal 2 19" xfId="18884"/>
    <cellStyle name="Normal 2 19 10" xfId="18885"/>
    <cellStyle name="Normal 2 19 11" xfId="18886"/>
    <cellStyle name="Normal 2 19 12" xfId="18887"/>
    <cellStyle name="Normal 2 19 2" xfId="18888"/>
    <cellStyle name="Normal 2 19 2 2" xfId="18889"/>
    <cellStyle name="Normal 2 19 2 3" xfId="18890"/>
    <cellStyle name="Normal 2 19 2 4" xfId="18891"/>
    <cellStyle name="Normal 2 19 2 5" xfId="18892"/>
    <cellStyle name="Normal 2 19 2 6" xfId="18893"/>
    <cellStyle name="Normal 2 19 2 7" xfId="18894"/>
    <cellStyle name="Normal 2 19 2 8" xfId="18895"/>
    <cellStyle name="Normal 2 19 2 9" xfId="18896"/>
    <cellStyle name="Normal 2 19 3" xfId="18897"/>
    <cellStyle name="Normal 2 19 3 2" xfId="18898"/>
    <cellStyle name="Normal 2 19 3 3" xfId="18899"/>
    <cellStyle name="Normal 2 19 3 4" xfId="18900"/>
    <cellStyle name="Normal 2 19 3 5" xfId="18901"/>
    <cellStyle name="Normal 2 19 3 6" xfId="18902"/>
    <cellStyle name="Normal 2 19 4" xfId="18903"/>
    <cellStyle name="Normal 2 19 4 2" xfId="18904"/>
    <cellStyle name="Normal 2 19 4 3" xfId="18905"/>
    <cellStyle name="Normal 2 19 4 4" xfId="18906"/>
    <cellStyle name="Normal 2 19 4 5" xfId="18907"/>
    <cellStyle name="Normal 2 19 4 6" xfId="18908"/>
    <cellStyle name="Normal 2 19 5" xfId="18909"/>
    <cellStyle name="Normal 2 19 5 2" xfId="18910"/>
    <cellStyle name="Normal 2 19 5 3" xfId="18911"/>
    <cellStyle name="Normal 2 19 5 4" xfId="18912"/>
    <cellStyle name="Normal 2 19 5 5" xfId="18913"/>
    <cellStyle name="Normal 2 19 5 6" xfId="18914"/>
    <cellStyle name="Normal 2 19 6" xfId="18915"/>
    <cellStyle name="Normal 2 19 7" xfId="18916"/>
    <cellStyle name="Normal 2 19 8" xfId="18917"/>
    <cellStyle name="Normal 2 19 9" xfId="18918"/>
    <cellStyle name="Normal 2 2" xfId="18919"/>
    <cellStyle name="Normal 2 2 10" xfId="18920"/>
    <cellStyle name="Normal 2 2 11" xfId="18921"/>
    <cellStyle name="Normal 2 2 12" xfId="18922"/>
    <cellStyle name="Normal 2 2 13" xfId="18923"/>
    <cellStyle name="Normal 2 2 14" xfId="18924"/>
    <cellStyle name="Normal 2 2 15" xfId="18925"/>
    <cellStyle name="Normal 2 2 16" xfId="18926"/>
    <cellStyle name="Normal 2 2 17" xfId="18927"/>
    <cellStyle name="Normal 2 2 18" xfId="18928"/>
    <cellStyle name="Normal 2 2 19" xfId="18929"/>
    <cellStyle name="Normal 2 2 2" xfId="18930"/>
    <cellStyle name="Normal 2 2 2 10" xfId="18931"/>
    <cellStyle name="Normal 2 2 2 10 2" xfId="18932"/>
    <cellStyle name="Normal 2 2 2 10 3" xfId="18933"/>
    <cellStyle name="Normal 2 2 2 10 4" xfId="18934"/>
    <cellStyle name="Normal 2 2 2 10 5" xfId="18935"/>
    <cellStyle name="Normal 2 2 2 10 6" xfId="18936"/>
    <cellStyle name="Normal 2 2 2 11" xfId="18937"/>
    <cellStyle name="Normal 2 2 2 11 2" xfId="18938"/>
    <cellStyle name="Normal 2 2 2 11 3" xfId="18939"/>
    <cellStyle name="Normal 2 2 2 11 4" xfId="18940"/>
    <cellStyle name="Normal 2 2 2 11 5" xfId="18941"/>
    <cellStyle name="Normal 2 2 2 11 6" xfId="18942"/>
    <cellStyle name="Normal 2 2 2 12" xfId="18943"/>
    <cellStyle name="Normal 2 2 2 12 2" xfId="18944"/>
    <cellStyle name="Normal 2 2 2 12 3" xfId="18945"/>
    <cellStyle name="Normal 2 2 2 12 4" xfId="18946"/>
    <cellStyle name="Normal 2 2 2 12 5" xfId="18947"/>
    <cellStyle name="Normal 2 2 2 12 6" xfId="18948"/>
    <cellStyle name="Normal 2 2 2 13" xfId="18949"/>
    <cellStyle name="Normal 2 2 2 14" xfId="18950"/>
    <cellStyle name="Normal 2 2 2 15" xfId="18951"/>
    <cellStyle name="Normal 2 2 2 16" xfId="18952"/>
    <cellStyle name="Normal 2 2 2 2" xfId="18953"/>
    <cellStyle name="Normal 2 2 2 2 2" xfId="18954"/>
    <cellStyle name="Normal 2 2 2 2 3" xfId="18955"/>
    <cellStyle name="Normal 2 2 2 2 4" xfId="18956"/>
    <cellStyle name="Normal 2 2 2 2 5" xfId="18957"/>
    <cellStyle name="Normal 2 2 2 2 6" xfId="18958"/>
    <cellStyle name="Normal 2 2 2 2 7" xfId="18959"/>
    <cellStyle name="Normal 2 2 2 2 8" xfId="18960"/>
    <cellStyle name="Normal 2 2 2 2 9" xfId="18961"/>
    <cellStyle name="Normal 2 2 2 3" xfId="18962"/>
    <cellStyle name="Normal 2 2 2 3 2" xfId="18963"/>
    <cellStyle name="Normal 2 2 2 3 2 2" xfId="18964"/>
    <cellStyle name="Normal 2 2 2 3 3" xfId="18965"/>
    <cellStyle name="Normal 2 2 2 3 3 2" xfId="18966"/>
    <cellStyle name="Normal 2 2 2 3 4" xfId="18967"/>
    <cellStyle name="Normal 2 2 2 3 4 2" xfId="18968"/>
    <cellStyle name="Normal 2 2 2 3 5" xfId="18969"/>
    <cellStyle name="Normal 2 2 2 3 5 2" xfId="18970"/>
    <cellStyle name="Normal 2 2 2 3 6" xfId="18971"/>
    <cellStyle name="Normal 2 2 2 3 7" xfId="18972"/>
    <cellStyle name="Normal 2 2 2 4" xfId="18973"/>
    <cellStyle name="Normal 2 2 2 4 2" xfId="18974"/>
    <cellStyle name="Normal 2 2 2 4 2 2" xfId="18975"/>
    <cellStyle name="Normal 2 2 2 4 3" xfId="18976"/>
    <cellStyle name="Normal 2 2 2 4 3 2" xfId="18977"/>
    <cellStyle name="Normal 2 2 2 4 4" xfId="18978"/>
    <cellStyle name="Normal 2 2 2 4 4 2" xfId="18979"/>
    <cellStyle name="Normal 2 2 2 4 5" xfId="18980"/>
    <cellStyle name="Normal 2 2 2 4 5 2" xfId="18981"/>
    <cellStyle name="Normal 2 2 2 4 6" xfId="18982"/>
    <cellStyle name="Normal 2 2 2 4 7" xfId="18983"/>
    <cellStyle name="Normal 2 2 2 5" xfId="18984"/>
    <cellStyle name="Normal 2 2 2 5 2" xfId="18985"/>
    <cellStyle name="Normal 2 2 2 5 2 2" xfId="18986"/>
    <cellStyle name="Normal 2 2 2 5 3" xfId="18987"/>
    <cellStyle name="Normal 2 2 2 5 3 2" xfId="18988"/>
    <cellStyle name="Normal 2 2 2 5 4" xfId="18989"/>
    <cellStyle name="Normal 2 2 2 5 4 2" xfId="18990"/>
    <cellStyle name="Normal 2 2 2 5 5" xfId="18991"/>
    <cellStyle name="Normal 2 2 2 5 5 2" xfId="18992"/>
    <cellStyle name="Normal 2 2 2 5 6" xfId="18993"/>
    <cellStyle name="Normal 2 2 2 5 7" xfId="18994"/>
    <cellStyle name="Normal 2 2 2 6" xfId="18995"/>
    <cellStyle name="Normal 2 2 2 6 2" xfId="18996"/>
    <cellStyle name="Normal 2 2 2 6 2 2" xfId="18997"/>
    <cellStyle name="Normal 2 2 2 6 3" xfId="18998"/>
    <cellStyle name="Normal 2 2 2 6 3 2" xfId="18999"/>
    <cellStyle name="Normal 2 2 2 6 4" xfId="19000"/>
    <cellStyle name="Normal 2 2 2 6 4 2" xfId="19001"/>
    <cellStyle name="Normal 2 2 2 6 5" xfId="19002"/>
    <cellStyle name="Normal 2 2 2 6 5 2" xfId="19003"/>
    <cellStyle name="Normal 2 2 2 6 6" xfId="19004"/>
    <cellStyle name="Normal 2 2 2 6 7" xfId="19005"/>
    <cellStyle name="Normal 2 2 2 7" xfId="19006"/>
    <cellStyle name="Normal 2 2 2 7 2" xfId="19007"/>
    <cellStyle name="Normal 2 2 2 7 2 2" xfId="19008"/>
    <cellStyle name="Normal 2 2 2 7 3" xfId="19009"/>
    <cellStyle name="Normal 2 2 2 7 3 2" xfId="19010"/>
    <cellStyle name="Normal 2 2 2 7 4" xfId="19011"/>
    <cellStyle name="Normal 2 2 2 7 4 2" xfId="19012"/>
    <cellStyle name="Normal 2 2 2 7 5" xfId="19013"/>
    <cellStyle name="Normal 2 2 2 7 5 2" xfId="19014"/>
    <cellStyle name="Normal 2 2 2 7 6" xfId="19015"/>
    <cellStyle name="Normal 2 2 2 7 7" xfId="19016"/>
    <cellStyle name="Normal 2 2 2 8" xfId="19017"/>
    <cellStyle name="Normal 2 2 2 8 2" xfId="19018"/>
    <cellStyle name="Normal 2 2 2 8 3" xfId="19019"/>
    <cellStyle name="Normal 2 2 2 8 4" xfId="19020"/>
    <cellStyle name="Normal 2 2 2 8 5" xfId="19021"/>
    <cellStyle name="Normal 2 2 2 8 6" xfId="19022"/>
    <cellStyle name="Normal 2 2 2 9" xfId="19023"/>
    <cellStyle name="Normal 2 2 2 9 2" xfId="19024"/>
    <cellStyle name="Normal 2 2 2 9 3" xfId="19025"/>
    <cellStyle name="Normal 2 2 2 9 4" xfId="19026"/>
    <cellStyle name="Normal 2 2 2 9 5" xfId="19027"/>
    <cellStyle name="Normal 2 2 2 9 6" xfId="19028"/>
    <cellStyle name="Normal 2 2 2_PL Oktober" xfId="19029"/>
    <cellStyle name="Normal 2 2 20" xfId="19030"/>
    <cellStyle name="Normal 2 2 21" xfId="19031"/>
    <cellStyle name="Normal 2 2 22" xfId="19032"/>
    <cellStyle name="Normal 2 2 23" xfId="19033"/>
    <cellStyle name="Normal 2 2 24" xfId="19034"/>
    <cellStyle name="Normal 2 2 25" xfId="19035"/>
    <cellStyle name="Normal 2 2 26" xfId="19036"/>
    <cellStyle name="Normal 2 2 27" xfId="19037"/>
    <cellStyle name="Normal 2 2 28" xfId="19038"/>
    <cellStyle name="Normal 2 2 29" xfId="19039"/>
    <cellStyle name="Normal 2 2 3" xfId="19040"/>
    <cellStyle name="Normal 2 2 3 2" xfId="19041"/>
    <cellStyle name="Normal 2 2 3 3" xfId="19042"/>
    <cellStyle name="Normal 2 2 3 4" xfId="19043"/>
    <cellStyle name="Normal 2 2 3 5" xfId="19044"/>
    <cellStyle name="Normal 2 2 3 6" xfId="19045"/>
    <cellStyle name="Normal 2 2 3 7" xfId="19046"/>
    <cellStyle name="Normal 2 2 3 8" xfId="19047"/>
    <cellStyle name="Normal 2 2 30" xfId="19048"/>
    <cellStyle name="Normal 2 2 31" xfId="19049"/>
    <cellStyle name="Normal 2 2 32" xfId="19050"/>
    <cellStyle name="Normal 2 2 33" xfId="19051"/>
    <cellStyle name="Normal 2 2 34" xfId="19052"/>
    <cellStyle name="Normal 2 2 34 2" xfId="19053"/>
    <cellStyle name="Normal 2 2 35" xfId="19054"/>
    <cellStyle name="Normal 2 2 36" xfId="19055"/>
    <cellStyle name="Normal 2 2 37" xfId="19056"/>
    <cellStyle name="Normal 2 2 38" xfId="19057"/>
    <cellStyle name="Normal 2 2 39" xfId="19058"/>
    <cellStyle name="Normal 2 2 4" xfId="19059"/>
    <cellStyle name="Normal 2 2 4 2" xfId="19060"/>
    <cellStyle name="Normal 2 2 4 3" xfId="19061"/>
    <cellStyle name="Normal 2 2 4 4" xfId="19062"/>
    <cellStyle name="Normal 2 2 4 5" xfId="19063"/>
    <cellStyle name="Normal 2 2 4 6" xfId="19064"/>
    <cellStyle name="Normal 2 2 40" xfId="19065"/>
    <cellStyle name="Normal 2 2 41" xfId="19066"/>
    <cellStyle name="Normal 2 2 42" xfId="19067"/>
    <cellStyle name="Normal 2 2 43" xfId="19068"/>
    <cellStyle name="Normal 2 2 44" xfId="19069"/>
    <cellStyle name="Normal 2 2 45" xfId="19070"/>
    <cellStyle name="Normal 2 2 46" xfId="19071"/>
    <cellStyle name="Normal 2 2 47" xfId="19072"/>
    <cellStyle name="Normal 2 2 48" xfId="19073"/>
    <cellStyle name="Normal 2 2 5" xfId="19074"/>
    <cellStyle name="Normal 2 2 5 2" xfId="19075"/>
    <cellStyle name="Normal 2 2 5 3" xfId="19076"/>
    <cellStyle name="Normal 2 2 5 4" xfId="19077"/>
    <cellStyle name="Normal 2 2 5 5" xfId="19078"/>
    <cellStyle name="Normal 2 2 5 6" xfId="19079"/>
    <cellStyle name="Normal 2 2 6" xfId="19080"/>
    <cellStyle name="Normal 2 2 6 2" xfId="19081"/>
    <cellStyle name="Normal 2 2 6 3" xfId="19082"/>
    <cellStyle name="Normal 2 2 6 4" xfId="19083"/>
    <cellStyle name="Normal 2 2 6 5" xfId="19084"/>
    <cellStyle name="Normal 2 2 6 6" xfId="19085"/>
    <cellStyle name="Normal 2 2 7" xfId="19086"/>
    <cellStyle name="Normal 2 2 7 2" xfId="19087"/>
    <cellStyle name="Normal 2 2 7 3" xfId="19088"/>
    <cellStyle name="Normal 2 2 7 4" xfId="19089"/>
    <cellStyle name="Normal 2 2 7 5" xfId="19090"/>
    <cellStyle name="Normal 2 2 7 6" xfId="19091"/>
    <cellStyle name="Normal 2 2 8" xfId="19092"/>
    <cellStyle name="Normal 2 2 8 2" xfId="19093"/>
    <cellStyle name="Normal 2 2 9" xfId="19094"/>
    <cellStyle name="Normal 2 2 9 2" xfId="19095"/>
    <cellStyle name="Normal 2 2_9_Compare DtBASE_Sept'10 Nasional" xfId="19096"/>
    <cellStyle name="Normal 2 20" xfId="19097"/>
    <cellStyle name="Normal 2 20 10" xfId="19098"/>
    <cellStyle name="Normal 2 20 11" xfId="19099"/>
    <cellStyle name="Normal 2 20 12" xfId="19100"/>
    <cellStyle name="Normal 2 20 2" xfId="19101"/>
    <cellStyle name="Normal 2 20 2 2" xfId="19102"/>
    <cellStyle name="Normal 2 20 2 3" xfId="19103"/>
    <cellStyle name="Normal 2 20 2 4" xfId="19104"/>
    <cellStyle name="Normal 2 20 2 5" xfId="19105"/>
    <cellStyle name="Normal 2 20 2 6" xfId="19106"/>
    <cellStyle name="Normal 2 20 2 7" xfId="19107"/>
    <cellStyle name="Normal 2 20 2 8" xfId="19108"/>
    <cellStyle name="Normal 2 20 2 9" xfId="19109"/>
    <cellStyle name="Normal 2 20 3" xfId="19110"/>
    <cellStyle name="Normal 2 20 3 2" xfId="19111"/>
    <cellStyle name="Normal 2 20 3 3" xfId="19112"/>
    <cellStyle name="Normal 2 20 3 4" xfId="19113"/>
    <cellStyle name="Normal 2 20 3 5" xfId="19114"/>
    <cellStyle name="Normal 2 20 3 6" xfId="19115"/>
    <cellStyle name="Normal 2 20 4" xfId="19116"/>
    <cellStyle name="Normal 2 20 4 2" xfId="19117"/>
    <cellStyle name="Normal 2 20 4 3" xfId="19118"/>
    <cellStyle name="Normal 2 20 4 4" xfId="19119"/>
    <cellStyle name="Normal 2 20 4 5" xfId="19120"/>
    <cellStyle name="Normal 2 20 4 6" xfId="19121"/>
    <cellStyle name="Normal 2 20 5" xfId="19122"/>
    <cellStyle name="Normal 2 20 5 2" xfId="19123"/>
    <cellStyle name="Normal 2 20 5 3" xfId="19124"/>
    <cellStyle name="Normal 2 20 5 4" xfId="19125"/>
    <cellStyle name="Normal 2 20 5 5" xfId="19126"/>
    <cellStyle name="Normal 2 20 5 6" xfId="19127"/>
    <cellStyle name="Normal 2 20 6" xfId="19128"/>
    <cellStyle name="Normal 2 20 7" xfId="19129"/>
    <cellStyle name="Normal 2 20 8" xfId="19130"/>
    <cellStyle name="Normal 2 20 9" xfId="19131"/>
    <cellStyle name="Normal 2 21" xfId="19132"/>
    <cellStyle name="Normal 2 21 10" xfId="19133"/>
    <cellStyle name="Normal 2 21 11" xfId="19134"/>
    <cellStyle name="Normal 2 21 12" xfId="19135"/>
    <cellStyle name="Normal 2 21 2" xfId="19136"/>
    <cellStyle name="Normal 2 21 2 2" xfId="19137"/>
    <cellStyle name="Normal 2 21 2 3" xfId="19138"/>
    <cellStyle name="Normal 2 21 2 4" xfId="19139"/>
    <cellStyle name="Normal 2 21 2 5" xfId="19140"/>
    <cellStyle name="Normal 2 21 2 6" xfId="19141"/>
    <cellStyle name="Normal 2 21 2 7" xfId="19142"/>
    <cellStyle name="Normal 2 21 2 8" xfId="19143"/>
    <cellStyle name="Normal 2 21 2 9" xfId="19144"/>
    <cellStyle name="Normal 2 21 3" xfId="19145"/>
    <cellStyle name="Normal 2 21 3 2" xfId="19146"/>
    <cellStyle name="Normal 2 21 3 3" xfId="19147"/>
    <cellStyle name="Normal 2 21 3 4" xfId="19148"/>
    <cellStyle name="Normal 2 21 3 5" xfId="19149"/>
    <cellStyle name="Normal 2 21 3 6" xfId="19150"/>
    <cellStyle name="Normal 2 21 4" xfId="19151"/>
    <cellStyle name="Normal 2 21 4 2" xfId="19152"/>
    <cellStyle name="Normal 2 21 4 3" xfId="19153"/>
    <cellStyle name="Normal 2 21 4 4" xfId="19154"/>
    <cellStyle name="Normal 2 21 4 5" xfId="19155"/>
    <cellStyle name="Normal 2 21 4 6" xfId="19156"/>
    <cellStyle name="Normal 2 21 5" xfId="19157"/>
    <cellStyle name="Normal 2 21 5 2" xfId="19158"/>
    <cellStyle name="Normal 2 21 5 3" xfId="19159"/>
    <cellStyle name="Normal 2 21 5 4" xfId="19160"/>
    <cellStyle name="Normal 2 21 5 5" xfId="19161"/>
    <cellStyle name="Normal 2 21 5 6" xfId="19162"/>
    <cellStyle name="Normal 2 21 6" xfId="19163"/>
    <cellStyle name="Normal 2 21 7" xfId="19164"/>
    <cellStyle name="Normal 2 21 8" xfId="19165"/>
    <cellStyle name="Normal 2 21 9" xfId="19166"/>
    <cellStyle name="Normal 2 22" xfId="19167"/>
    <cellStyle name="Normal 2 22 10" xfId="19168"/>
    <cellStyle name="Normal 2 22 11" xfId="19169"/>
    <cellStyle name="Normal 2 22 12" xfId="19170"/>
    <cellStyle name="Normal 2 22 2" xfId="19171"/>
    <cellStyle name="Normal 2 22 2 2" xfId="19172"/>
    <cellStyle name="Normal 2 22 2 3" xfId="19173"/>
    <cellStyle name="Normal 2 22 2 4" xfId="19174"/>
    <cellStyle name="Normal 2 22 2 5" xfId="19175"/>
    <cellStyle name="Normal 2 22 2 6" xfId="19176"/>
    <cellStyle name="Normal 2 22 3" xfId="19177"/>
    <cellStyle name="Normal 2 22 3 2" xfId="19178"/>
    <cellStyle name="Normal 2 22 3 3" xfId="19179"/>
    <cellStyle name="Normal 2 22 3 4" xfId="19180"/>
    <cellStyle name="Normal 2 22 3 5" xfId="19181"/>
    <cellStyle name="Normal 2 22 3 6" xfId="19182"/>
    <cellStyle name="Normal 2 22 4" xfId="19183"/>
    <cellStyle name="Normal 2 22 4 2" xfId="19184"/>
    <cellStyle name="Normal 2 22 4 3" xfId="19185"/>
    <cellStyle name="Normal 2 22 4 4" xfId="19186"/>
    <cellStyle name="Normal 2 22 4 5" xfId="19187"/>
    <cellStyle name="Normal 2 22 4 6" xfId="19188"/>
    <cellStyle name="Normal 2 22 5" xfId="19189"/>
    <cellStyle name="Normal 2 22 6" xfId="19190"/>
    <cellStyle name="Normal 2 22 7" xfId="19191"/>
    <cellStyle name="Normal 2 22 8" xfId="19192"/>
    <cellStyle name="Normal 2 22 9" xfId="19193"/>
    <cellStyle name="Normal 2 23" xfId="19194"/>
    <cellStyle name="Normal 2 23 10" xfId="19195"/>
    <cellStyle name="Normal 2 23 11" xfId="19196"/>
    <cellStyle name="Normal 2 23 12" xfId="19197"/>
    <cellStyle name="Normal 2 23 2" xfId="19198"/>
    <cellStyle name="Normal 2 23 2 2" xfId="19199"/>
    <cellStyle name="Normal 2 23 2 3" xfId="19200"/>
    <cellStyle name="Normal 2 23 2 4" xfId="19201"/>
    <cellStyle name="Normal 2 23 2 5" xfId="19202"/>
    <cellStyle name="Normal 2 23 2 6" xfId="19203"/>
    <cellStyle name="Normal 2 23 3" xfId="19204"/>
    <cellStyle name="Normal 2 23 3 2" xfId="19205"/>
    <cellStyle name="Normal 2 23 3 3" xfId="19206"/>
    <cellStyle name="Normal 2 23 3 4" xfId="19207"/>
    <cellStyle name="Normal 2 23 3 5" xfId="19208"/>
    <cellStyle name="Normal 2 23 3 6" xfId="19209"/>
    <cellStyle name="Normal 2 23 4" xfId="19210"/>
    <cellStyle name="Normal 2 23 4 2" xfId="19211"/>
    <cellStyle name="Normal 2 23 4 3" xfId="19212"/>
    <cellStyle name="Normal 2 23 4 4" xfId="19213"/>
    <cellStyle name="Normal 2 23 4 5" xfId="19214"/>
    <cellStyle name="Normal 2 23 4 6" xfId="19215"/>
    <cellStyle name="Normal 2 23 5" xfId="19216"/>
    <cellStyle name="Normal 2 23 6" xfId="19217"/>
    <cellStyle name="Normal 2 23 7" xfId="19218"/>
    <cellStyle name="Normal 2 23 8" xfId="19219"/>
    <cellStyle name="Normal 2 23 9" xfId="19220"/>
    <cellStyle name="Normal 2 24" xfId="19221"/>
    <cellStyle name="Normal 2 24 10" xfId="19222"/>
    <cellStyle name="Normal 2 24 11" xfId="19223"/>
    <cellStyle name="Normal 2 24 12" xfId="19224"/>
    <cellStyle name="Normal 2 24 2" xfId="19225"/>
    <cellStyle name="Normal 2 24 2 2" xfId="19226"/>
    <cellStyle name="Normal 2 24 2 3" xfId="19227"/>
    <cellStyle name="Normal 2 24 2 4" xfId="19228"/>
    <cellStyle name="Normal 2 24 2 5" xfId="19229"/>
    <cellStyle name="Normal 2 24 2 6" xfId="19230"/>
    <cellStyle name="Normal 2 24 3" xfId="19231"/>
    <cellStyle name="Normal 2 24 3 2" xfId="19232"/>
    <cellStyle name="Normal 2 24 3 3" xfId="19233"/>
    <cellStyle name="Normal 2 24 3 4" xfId="19234"/>
    <cellStyle name="Normal 2 24 3 5" xfId="19235"/>
    <cellStyle name="Normal 2 24 3 6" xfId="19236"/>
    <cellStyle name="Normal 2 24 4" xfId="19237"/>
    <cellStyle name="Normal 2 24 4 2" xfId="19238"/>
    <cellStyle name="Normal 2 24 4 3" xfId="19239"/>
    <cellStyle name="Normal 2 24 4 4" xfId="19240"/>
    <cellStyle name="Normal 2 24 4 5" xfId="19241"/>
    <cellStyle name="Normal 2 24 4 6" xfId="19242"/>
    <cellStyle name="Normal 2 24 5" xfId="19243"/>
    <cellStyle name="Normal 2 24 6" xfId="19244"/>
    <cellStyle name="Normal 2 24 7" xfId="19245"/>
    <cellStyle name="Normal 2 24 8" xfId="19246"/>
    <cellStyle name="Normal 2 24 9" xfId="19247"/>
    <cellStyle name="Normal 2 25" xfId="19248"/>
    <cellStyle name="Normal 2 25 10" xfId="19249"/>
    <cellStyle name="Normal 2 25 11" xfId="19250"/>
    <cellStyle name="Normal 2 25 12" xfId="19251"/>
    <cellStyle name="Normal 2 25 2" xfId="19252"/>
    <cellStyle name="Normal 2 25 2 2" xfId="19253"/>
    <cellStyle name="Normal 2 25 2 3" xfId="19254"/>
    <cellStyle name="Normal 2 25 2 4" xfId="19255"/>
    <cellStyle name="Normal 2 25 2 5" xfId="19256"/>
    <cellStyle name="Normal 2 25 2 6" xfId="19257"/>
    <cellStyle name="Normal 2 25 3" xfId="19258"/>
    <cellStyle name="Normal 2 25 3 2" xfId="19259"/>
    <cellStyle name="Normal 2 25 3 3" xfId="19260"/>
    <cellStyle name="Normal 2 25 3 4" xfId="19261"/>
    <cellStyle name="Normal 2 25 3 5" xfId="19262"/>
    <cellStyle name="Normal 2 25 3 6" xfId="19263"/>
    <cellStyle name="Normal 2 25 4" xfId="19264"/>
    <cellStyle name="Normal 2 25 4 2" xfId="19265"/>
    <cellStyle name="Normal 2 25 4 3" xfId="19266"/>
    <cellStyle name="Normal 2 25 4 4" xfId="19267"/>
    <cellStyle name="Normal 2 25 4 5" xfId="19268"/>
    <cellStyle name="Normal 2 25 4 6" xfId="19269"/>
    <cellStyle name="Normal 2 25 5" xfId="19270"/>
    <cellStyle name="Normal 2 25 6" xfId="19271"/>
    <cellStyle name="Normal 2 25 7" xfId="19272"/>
    <cellStyle name="Normal 2 25 8" xfId="19273"/>
    <cellStyle name="Normal 2 25 9" xfId="19274"/>
    <cellStyle name="Normal 2 26" xfId="19275"/>
    <cellStyle name="Normal 2 26 10" xfId="19276"/>
    <cellStyle name="Normal 2 26 11" xfId="19277"/>
    <cellStyle name="Normal 2 26 12" xfId="19278"/>
    <cellStyle name="Normal 2 26 2" xfId="19279"/>
    <cellStyle name="Normal 2 26 2 2" xfId="19280"/>
    <cellStyle name="Normal 2 26 2 3" xfId="19281"/>
    <cellStyle name="Normal 2 26 2 4" xfId="19282"/>
    <cellStyle name="Normal 2 26 2 5" xfId="19283"/>
    <cellStyle name="Normal 2 26 2 6" xfId="19284"/>
    <cellStyle name="Normal 2 26 3" xfId="19285"/>
    <cellStyle name="Normal 2 26 3 2" xfId="19286"/>
    <cellStyle name="Normal 2 26 3 3" xfId="19287"/>
    <cellStyle name="Normal 2 26 3 4" xfId="19288"/>
    <cellStyle name="Normal 2 26 3 5" xfId="19289"/>
    <cellStyle name="Normal 2 26 3 6" xfId="19290"/>
    <cellStyle name="Normal 2 26 4" xfId="19291"/>
    <cellStyle name="Normal 2 26 4 2" xfId="19292"/>
    <cellStyle name="Normal 2 26 4 3" xfId="19293"/>
    <cellStyle name="Normal 2 26 4 4" xfId="19294"/>
    <cellStyle name="Normal 2 26 4 5" xfId="19295"/>
    <cellStyle name="Normal 2 26 4 6" xfId="19296"/>
    <cellStyle name="Normal 2 26 5" xfId="19297"/>
    <cellStyle name="Normal 2 26 6" xfId="19298"/>
    <cellStyle name="Normal 2 26 7" xfId="19299"/>
    <cellStyle name="Normal 2 26 8" xfId="19300"/>
    <cellStyle name="Normal 2 26 9" xfId="19301"/>
    <cellStyle name="Normal 2 27" xfId="19302"/>
    <cellStyle name="Normal 2 27 10" xfId="19303"/>
    <cellStyle name="Normal 2 27 11" xfId="19304"/>
    <cellStyle name="Normal 2 27 12" xfId="19305"/>
    <cellStyle name="Normal 2 27 2" xfId="19306"/>
    <cellStyle name="Normal 2 27 2 2" xfId="19307"/>
    <cellStyle name="Normal 2 27 3" xfId="19308"/>
    <cellStyle name="Normal 2 27 3 2" xfId="19309"/>
    <cellStyle name="Normal 2 27 4" xfId="19310"/>
    <cellStyle name="Normal 2 27 4 2" xfId="19311"/>
    <cellStyle name="Normal 2 27 5" xfId="19312"/>
    <cellStyle name="Normal 2 27 6" xfId="19313"/>
    <cellStyle name="Normal 2 27 7" xfId="19314"/>
    <cellStyle name="Normal 2 27 8" xfId="19315"/>
    <cellStyle name="Normal 2 27 9" xfId="19316"/>
    <cellStyle name="Normal 2 28" xfId="19317"/>
    <cellStyle name="Normal 2 28 10" xfId="19318"/>
    <cellStyle name="Normal 2 28 11" xfId="19319"/>
    <cellStyle name="Normal 2 28 12" xfId="19320"/>
    <cellStyle name="Normal 2 28 2" xfId="19321"/>
    <cellStyle name="Normal 2 28 3" xfId="19322"/>
    <cellStyle name="Normal 2 28 3 2" xfId="19323"/>
    <cellStyle name="Normal 2 28 4" xfId="19324"/>
    <cellStyle name="Normal 2 28 4 2" xfId="19325"/>
    <cellStyle name="Normal 2 28 5" xfId="19326"/>
    <cellStyle name="Normal 2 28 6" xfId="19327"/>
    <cellStyle name="Normal 2 28 7" xfId="19328"/>
    <cellStyle name="Normal 2 28 8" xfId="19329"/>
    <cellStyle name="Normal 2 28 9" xfId="19330"/>
    <cellStyle name="Normal 2 29" xfId="19331"/>
    <cellStyle name="Normal 2 29 10" xfId="19332"/>
    <cellStyle name="Normal 2 29 11" xfId="19333"/>
    <cellStyle name="Normal 2 29 12" xfId="19334"/>
    <cellStyle name="Normal 2 29 2" xfId="19335"/>
    <cellStyle name="Normal 2 29 2 2" xfId="19336"/>
    <cellStyle name="Normal 2 29 3" xfId="19337"/>
    <cellStyle name="Normal 2 29 3 2" xfId="19338"/>
    <cellStyle name="Normal 2 29 4" xfId="19339"/>
    <cellStyle name="Normal 2 29 5" xfId="19340"/>
    <cellStyle name="Normal 2 29 6" xfId="19341"/>
    <cellStyle name="Normal 2 29 7" xfId="19342"/>
    <cellStyle name="Normal 2 29 8" xfId="19343"/>
    <cellStyle name="Normal 2 29 9" xfId="19344"/>
    <cellStyle name="Normal 2 3" xfId="19345"/>
    <cellStyle name="Normal 2 3 10" xfId="19346"/>
    <cellStyle name="Normal 2 3 11" xfId="19347"/>
    <cellStyle name="Normal 2 3 12" xfId="19348"/>
    <cellStyle name="Normal 2 3 13" xfId="19349"/>
    <cellStyle name="Normal 2 3 14" xfId="19350"/>
    <cellStyle name="Normal 2 3 2" xfId="19351"/>
    <cellStyle name="Normal 2 3 2 2" xfId="19352"/>
    <cellStyle name="Normal 2 3 2 2 2" xfId="19353"/>
    <cellStyle name="Normal 2 3 2 2 3" xfId="19354"/>
    <cellStyle name="Normal 2 3 2 2 4" xfId="19355"/>
    <cellStyle name="Normal 2 3 2 3" xfId="19356"/>
    <cellStyle name="Normal 2 3 2 4" xfId="19357"/>
    <cellStyle name="Normal 2 3 2 5" xfId="19358"/>
    <cellStyle name="Normal 2 3 2 6" xfId="19359"/>
    <cellStyle name="Normal 2 3 3" xfId="19360"/>
    <cellStyle name="Normal 2 3 3 2" xfId="19361"/>
    <cellStyle name="Normal 2 3 3 3" xfId="19362"/>
    <cellStyle name="Normal 2 3 3 4" xfId="19363"/>
    <cellStyle name="Normal 2 3 4" xfId="19364"/>
    <cellStyle name="Normal 2 3 4 2" xfId="19365"/>
    <cellStyle name="Normal 2 3 4 3" xfId="19366"/>
    <cellStyle name="Normal 2 3 4 4" xfId="19367"/>
    <cellStyle name="Normal 2 3 4 5" xfId="19368"/>
    <cellStyle name="Normal 2 3 4 6" xfId="19369"/>
    <cellStyle name="Normal 2 3 4 7" xfId="19370"/>
    <cellStyle name="Normal 2 3 4 8" xfId="19371"/>
    <cellStyle name="Normal 2 3 4 9" xfId="19372"/>
    <cellStyle name="Normal 2 3 5" xfId="19373"/>
    <cellStyle name="Normal 2 3 6" xfId="19374"/>
    <cellStyle name="Normal 2 3 6 2" xfId="19375"/>
    <cellStyle name="Normal 2 3 6 3" xfId="19376"/>
    <cellStyle name="Normal 2 3 6 4" xfId="19377"/>
    <cellStyle name="Normal 2 3 6 5" xfId="19378"/>
    <cellStyle name="Normal 2 3 6 6" xfId="19379"/>
    <cellStyle name="Normal 2 3 7" xfId="19380"/>
    <cellStyle name="Normal 2 3 7 2" xfId="19381"/>
    <cellStyle name="Normal 2 3 7 3" xfId="19382"/>
    <cellStyle name="Normal 2 3 7 4" xfId="19383"/>
    <cellStyle name="Normal 2 3 7 5" xfId="19384"/>
    <cellStyle name="Normal 2 3 7 6" xfId="19385"/>
    <cellStyle name="Normal 2 3 8" xfId="19386"/>
    <cellStyle name="Normal 2 3 9" xfId="19387"/>
    <cellStyle name="Normal 2 30" xfId="19388"/>
    <cellStyle name="Normal 2 30 10" xfId="19389"/>
    <cellStyle name="Normal 2 30 11" xfId="19390"/>
    <cellStyle name="Normal 2 30 12" xfId="19391"/>
    <cellStyle name="Normal 2 30 2" xfId="19392"/>
    <cellStyle name="Normal 2 30 3" xfId="19393"/>
    <cellStyle name="Normal 2 30 4" xfId="19394"/>
    <cellStyle name="Normal 2 30 5" xfId="19395"/>
    <cellStyle name="Normal 2 30 6" xfId="19396"/>
    <cellStyle name="Normal 2 30 7" xfId="19397"/>
    <cellStyle name="Normal 2 30 8" xfId="19398"/>
    <cellStyle name="Normal 2 30 9" xfId="19399"/>
    <cellStyle name="Normal 2 31" xfId="19400"/>
    <cellStyle name="Normal 2 31 10" xfId="19401"/>
    <cellStyle name="Normal 2 31 11" xfId="19402"/>
    <cellStyle name="Normal 2 31 12" xfId="19403"/>
    <cellStyle name="Normal 2 31 2" xfId="19404"/>
    <cellStyle name="Normal 2 31 3" xfId="19405"/>
    <cellStyle name="Normal 2 31 4" xfId="19406"/>
    <cellStyle name="Normal 2 31 5" xfId="19407"/>
    <cellStyle name="Normal 2 31 6" xfId="19408"/>
    <cellStyle name="Normal 2 31 7" xfId="19409"/>
    <cellStyle name="Normal 2 31 8" xfId="19410"/>
    <cellStyle name="Normal 2 31 9" xfId="19411"/>
    <cellStyle name="Normal 2 32" xfId="19412"/>
    <cellStyle name="Normal 2 32 10" xfId="19413"/>
    <cellStyle name="Normal 2 32 11" xfId="19414"/>
    <cellStyle name="Normal 2 32 12" xfId="19415"/>
    <cellStyle name="Normal 2 32 2" xfId="19416"/>
    <cellStyle name="Normal 2 32 2 2" xfId="19417"/>
    <cellStyle name="Normal 2 32 3" xfId="19418"/>
    <cellStyle name="Normal 2 32 3 2" xfId="19419"/>
    <cellStyle name="Normal 2 32 4" xfId="19420"/>
    <cellStyle name="Normal 2 32 4 2" xfId="19421"/>
    <cellStyle name="Normal 2 32 5" xfId="19422"/>
    <cellStyle name="Normal 2 32 6" xfId="19423"/>
    <cellStyle name="Normal 2 32 7" xfId="19424"/>
    <cellStyle name="Normal 2 32 8" xfId="19425"/>
    <cellStyle name="Normal 2 32 9" xfId="19426"/>
    <cellStyle name="Normal 2 33" xfId="19427"/>
    <cellStyle name="Normal 2 33 10" xfId="19428"/>
    <cellStyle name="Normal 2 33 11" xfId="19429"/>
    <cellStyle name="Normal 2 33 12" xfId="19430"/>
    <cellStyle name="Normal 2 33 2" xfId="19431"/>
    <cellStyle name="Normal 2 33 3" xfId="19432"/>
    <cellStyle name="Normal 2 33 3 2" xfId="19433"/>
    <cellStyle name="Normal 2 33 4" xfId="19434"/>
    <cellStyle name="Normal 2 33 4 2" xfId="19435"/>
    <cellStyle name="Normal 2 33 5" xfId="19436"/>
    <cellStyle name="Normal 2 33 6" xfId="19437"/>
    <cellStyle name="Normal 2 33 7" xfId="19438"/>
    <cellStyle name="Normal 2 33 8" xfId="19439"/>
    <cellStyle name="Normal 2 33 9" xfId="19440"/>
    <cellStyle name="Normal 2 34" xfId="19441"/>
    <cellStyle name="Normal 2 34 2" xfId="19442"/>
    <cellStyle name="Normal 2 34 2 2" xfId="19443"/>
    <cellStyle name="Normal 2 34 3" xfId="19444"/>
    <cellStyle name="Normal 2 34 3 2" xfId="19445"/>
    <cellStyle name="Normal 2 34 4" xfId="19446"/>
    <cellStyle name="Normal 2 34 4 2" xfId="19447"/>
    <cellStyle name="Normal 2 34 5" xfId="19448"/>
    <cellStyle name="Normal 2 34 6" xfId="19449"/>
    <cellStyle name="Normal 2 34 7" xfId="19450"/>
    <cellStyle name="Normal 2 35" xfId="19451"/>
    <cellStyle name="Normal 2 35 10" xfId="19452"/>
    <cellStyle name="Normal 2 35 10 2" xfId="19453"/>
    <cellStyle name="Normal 2 35 10 2 2" xfId="19454"/>
    <cellStyle name="Normal 2 35 10 3" xfId="19455"/>
    <cellStyle name="Normal 2 35 11" xfId="19456"/>
    <cellStyle name="Normal 2 35 11 2" xfId="19457"/>
    <cellStyle name="Normal 2 35 12" xfId="19458"/>
    <cellStyle name="Normal 2 35 2" xfId="19459"/>
    <cellStyle name="Normal 2 35 2 2" xfId="19460"/>
    <cellStyle name="Normal 2 35 2 2 2" xfId="19461"/>
    <cellStyle name="Normal 2 35 2 2 2 2" xfId="19462"/>
    <cellStyle name="Normal 2 35 2 2 3" xfId="19463"/>
    <cellStyle name="Normal 2 35 2 2 4" xfId="19464"/>
    <cellStyle name="Normal 2 35 2 3" xfId="19465"/>
    <cellStyle name="Normal 2 35 2 3 2" xfId="19466"/>
    <cellStyle name="Normal 2 35 2 3 2 2" xfId="19467"/>
    <cellStyle name="Normal 2 35 2 3 3" xfId="19468"/>
    <cellStyle name="Normal 2 35 2 3 4" xfId="19469"/>
    <cellStyle name="Normal 2 35 2 4" xfId="19470"/>
    <cellStyle name="Normal 2 35 2 4 2" xfId="19471"/>
    <cellStyle name="Normal 2 35 2 5" xfId="19472"/>
    <cellStyle name="Normal 2 35 2 6" xfId="19473"/>
    <cellStyle name="Normal 2 35 3" xfId="19474"/>
    <cellStyle name="Normal 2 35 3 2" xfId="19475"/>
    <cellStyle name="Normal 2 35 3 2 2" xfId="19476"/>
    <cellStyle name="Normal 2 35 3 2 2 2" xfId="19477"/>
    <cellStyle name="Normal 2 35 3 2 3" xfId="19478"/>
    <cellStyle name="Normal 2 35 3 2 4" xfId="19479"/>
    <cellStyle name="Normal 2 35 3 3" xfId="19480"/>
    <cellStyle name="Normal 2 35 3 3 2" xfId="19481"/>
    <cellStyle name="Normal 2 35 3 3 2 2" xfId="19482"/>
    <cellStyle name="Normal 2 35 3 3 3" xfId="19483"/>
    <cellStyle name="Normal 2 35 3 3 4" xfId="19484"/>
    <cellStyle name="Normal 2 35 3 4" xfId="19485"/>
    <cellStyle name="Normal 2 35 3 4 2" xfId="19486"/>
    <cellStyle name="Normal 2 35 3 5" xfId="19487"/>
    <cellStyle name="Normal 2 35 3 6" xfId="19488"/>
    <cellStyle name="Normal 2 35 4" xfId="19489"/>
    <cellStyle name="Normal 2 35 4 2" xfId="19490"/>
    <cellStyle name="Normal 2 35 4 2 2" xfId="19491"/>
    <cellStyle name="Normal 2 35 4 2 2 2" xfId="19492"/>
    <cellStyle name="Normal 2 35 4 2 3" xfId="19493"/>
    <cellStyle name="Normal 2 35 4 2 4" xfId="19494"/>
    <cellStyle name="Normal 2 35 4 3" xfId="19495"/>
    <cellStyle name="Normal 2 35 4 3 2" xfId="19496"/>
    <cellStyle name="Normal 2 35 4 3 2 2" xfId="19497"/>
    <cellStyle name="Normal 2 35 4 3 3" xfId="19498"/>
    <cellStyle name="Normal 2 35 4 3 4" xfId="19499"/>
    <cellStyle name="Normal 2 35 4 4" xfId="19500"/>
    <cellStyle name="Normal 2 35 4 4 2" xfId="19501"/>
    <cellStyle name="Normal 2 35 4 5" xfId="19502"/>
    <cellStyle name="Normal 2 35 4 6" xfId="19503"/>
    <cellStyle name="Normal 2 35 5" xfId="19504"/>
    <cellStyle name="Normal 2 35 5 2" xfId="19505"/>
    <cellStyle name="Normal 2 35 5 2 2" xfId="19506"/>
    <cellStyle name="Normal 2 35 5 3" xfId="19507"/>
    <cellStyle name="Normal 2 35 6" xfId="19508"/>
    <cellStyle name="Normal 2 35 6 2" xfId="19509"/>
    <cellStyle name="Normal 2 35 6 2 2" xfId="19510"/>
    <cellStyle name="Normal 2 35 6 3" xfId="19511"/>
    <cellStyle name="Normal 2 35 7" xfId="19512"/>
    <cellStyle name="Normal 2 35 7 2" xfId="19513"/>
    <cellStyle name="Normal 2 35 7 2 2" xfId="19514"/>
    <cellStyle name="Normal 2 35 7 3" xfId="19515"/>
    <cellStyle name="Normal 2 35 8" xfId="19516"/>
    <cellStyle name="Normal 2 35 8 2" xfId="19517"/>
    <cellStyle name="Normal 2 35 8 2 2" xfId="19518"/>
    <cellStyle name="Normal 2 35 8 3" xfId="19519"/>
    <cellStyle name="Normal 2 35 9" xfId="19520"/>
    <cellStyle name="Normal 2 35 9 2" xfId="19521"/>
    <cellStyle name="Normal 2 35 9 2 2" xfId="19522"/>
    <cellStyle name="Normal 2 35 9 2 3" xfId="19523"/>
    <cellStyle name="Normal 2 35 9 3" xfId="19524"/>
    <cellStyle name="Normal 2 35 9 4" xfId="19525"/>
    <cellStyle name="Normal 2 36" xfId="19526"/>
    <cellStyle name="Normal 2 37" xfId="19527"/>
    <cellStyle name="Normal 2 38" xfId="19528"/>
    <cellStyle name="Normal 2 39" xfId="19529"/>
    <cellStyle name="Normal 2 4" xfId="19530"/>
    <cellStyle name="Normal 2 4 10" xfId="19531"/>
    <cellStyle name="Normal 2 4 11" xfId="19532"/>
    <cellStyle name="Normal 2 4 12" xfId="19533"/>
    <cellStyle name="Normal 2 4 2" xfId="19534"/>
    <cellStyle name="Normal 2 4 2 2" xfId="19535"/>
    <cellStyle name="Normal 2 4 2 3" xfId="19536"/>
    <cellStyle name="Normal 2 4 2 4" xfId="19537"/>
    <cellStyle name="Normal 2 4 2 5" xfId="19538"/>
    <cellStyle name="Normal 2 4 2 6" xfId="19539"/>
    <cellStyle name="Normal 2 4 3" xfId="19540"/>
    <cellStyle name="Normal 2 4 3 2" xfId="19541"/>
    <cellStyle name="Normal 2 4 3 2 2" xfId="19542"/>
    <cellStyle name="Normal 2 4 3 3" xfId="19543"/>
    <cellStyle name="Normal 2 4 3 4" xfId="19544"/>
    <cellStyle name="Normal 2 4 4" xfId="19545"/>
    <cellStyle name="Normal 2 4 5" xfId="19546"/>
    <cellStyle name="Normal 2 4 5 2" xfId="19547"/>
    <cellStyle name="Normal 2 4 5 3" xfId="19548"/>
    <cellStyle name="Normal 2 4 5 4" xfId="19549"/>
    <cellStyle name="Normal 2 4 5 5" xfId="19550"/>
    <cellStyle name="Normal 2 4 5 6" xfId="19551"/>
    <cellStyle name="Normal 2 4 6" xfId="19552"/>
    <cellStyle name="Normal 2 4 6 2" xfId="19553"/>
    <cellStyle name="Normal 2 4 6 3" xfId="19554"/>
    <cellStyle name="Normal 2 4 6 4" xfId="19555"/>
    <cellStyle name="Normal 2 4 6 5" xfId="19556"/>
    <cellStyle name="Normal 2 4 7" xfId="19557"/>
    <cellStyle name="Normal 2 4 8" xfId="19558"/>
    <cellStyle name="Normal 2 4 9" xfId="19559"/>
    <cellStyle name="Normal 2 40" xfId="19560"/>
    <cellStyle name="Normal 2 41" xfId="19561"/>
    <cellStyle name="Normal 2 42" xfId="19562"/>
    <cellStyle name="Normal 2 43" xfId="19563"/>
    <cellStyle name="Normal 2 44" xfId="19564"/>
    <cellStyle name="Normal 2 45" xfId="19565"/>
    <cellStyle name="Normal 2 46" xfId="19566"/>
    <cellStyle name="Normal 2 47" xfId="19567"/>
    <cellStyle name="Normal 2 48" xfId="19568"/>
    <cellStyle name="Normal 2 49" xfId="19569"/>
    <cellStyle name="Normal 2 49 2" xfId="19570"/>
    <cellStyle name="Normal 2 49 3" xfId="19571"/>
    <cellStyle name="Normal 2 49 4" xfId="19572"/>
    <cellStyle name="Normal 2 5" xfId="19573"/>
    <cellStyle name="Normal 2 5 10" xfId="19574"/>
    <cellStyle name="Normal 2 5 11" xfId="19575"/>
    <cellStyle name="Normal 2 5 12" xfId="19576"/>
    <cellStyle name="Normal 2 5 14 5" xfId="19577"/>
    <cellStyle name="Normal 2 5 14 5 2" xfId="19578"/>
    <cellStyle name="Normal 2 5 2" xfId="19579"/>
    <cellStyle name="Normal 2 5 2 2" xfId="19580"/>
    <cellStyle name="Normal 2 5 2 3" xfId="19581"/>
    <cellStyle name="Normal 2 5 2 4" xfId="19582"/>
    <cellStyle name="Normal 2 5 3" xfId="19583"/>
    <cellStyle name="Normal 2 5 4" xfId="19584"/>
    <cellStyle name="Normal 2 5 5" xfId="19585"/>
    <cellStyle name="Normal 2 5 5 2" xfId="19586"/>
    <cellStyle name="Normal 2 5 5 3" xfId="19587"/>
    <cellStyle name="Normal 2 5 5 4" xfId="19588"/>
    <cellStyle name="Normal 2 5 5 5" xfId="19589"/>
    <cellStyle name="Normal 2 5 5 6" xfId="19590"/>
    <cellStyle name="Normal 2 5 6" xfId="19591"/>
    <cellStyle name="Normal 2 5 6 2" xfId="19592"/>
    <cellStyle name="Normal 2 5 6 3" xfId="19593"/>
    <cellStyle name="Normal 2 5 6 4" xfId="19594"/>
    <cellStyle name="Normal 2 5 6 5" xfId="19595"/>
    <cellStyle name="Normal 2 5 6 6" xfId="19596"/>
    <cellStyle name="Normal 2 5 7" xfId="19597"/>
    <cellStyle name="Normal 2 5 8" xfId="19598"/>
    <cellStyle name="Normal 2 5 9" xfId="19599"/>
    <cellStyle name="Normal 2 50" xfId="19600"/>
    <cellStyle name="Normal 2 50 2" xfId="19601"/>
    <cellStyle name="Normal 2 51" xfId="19602"/>
    <cellStyle name="Normal 2 51 2" xfId="19603"/>
    <cellStyle name="Normal 2 52" xfId="19604"/>
    <cellStyle name="Normal 2 52 2" xfId="19605"/>
    <cellStyle name="Normal 2 53" xfId="19606"/>
    <cellStyle name="Normal 2 53 2" xfId="19607"/>
    <cellStyle name="Normal 2 54" xfId="19608"/>
    <cellStyle name="Normal 2 54 2" xfId="19609"/>
    <cellStyle name="Normal 2 55" xfId="19610"/>
    <cellStyle name="Normal 2 56" xfId="19611"/>
    <cellStyle name="Normal 2 57" xfId="19612"/>
    <cellStyle name="Normal 2 58" xfId="19613"/>
    <cellStyle name="Normal 2 59" xfId="19614"/>
    <cellStyle name="Normal 2 6" xfId="19615"/>
    <cellStyle name="Normal 2 6 2" xfId="19616"/>
    <cellStyle name="Normal 2 6 2 2" xfId="19617"/>
    <cellStyle name="Normal 2 6 2 3" xfId="19618"/>
    <cellStyle name="Normal 2 6 2 4" xfId="19619"/>
    <cellStyle name="Normal 2 6 2 5" xfId="19620"/>
    <cellStyle name="Normal 2 6 2 6" xfId="19621"/>
    <cellStyle name="Normal 2 6 3" xfId="19622"/>
    <cellStyle name="Normal 2 6 3 2" xfId="19623"/>
    <cellStyle name="Normal 2 6 3 3" xfId="19624"/>
    <cellStyle name="Normal 2 6 3 4" xfId="19625"/>
    <cellStyle name="Normal 2 6 3 5" xfId="19626"/>
    <cellStyle name="Normal 2 6 3 6" xfId="19627"/>
    <cellStyle name="Normal 2 6 4" xfId="19628"/>
    <cellStyle name="Normal 2 6 4 2" xfId="19629"/>
    <cellStyle name="Normal 2 6 4 3" xfId="19630"/>
    <cellStyle name="Normal 2 6 4 4" xfId="19631"/>
    <cellStyle name="Normal 2 6 4 5" xfId="19632"/>
    <cellStyle name="Normal 2 6 4 6" xfId="19633"/>
    <cellStyle name="Normal 2 6 5" xfId="19634"/>
    <cellStyle name="Normal 2 6 6" xfId="19635"/>
    <cellStyle name="Normal 2 6 7" xfId="19636"/>
    <cellStyle name="Normal 2 6 8" xfId="19637"/>
    <cellStyle name="Normal 2 60" xfId="19638"/>
    <cellStyle name="Normal 2 61" xfId="19639"/>
    <cellStyle name="Normal 2 62" xfId="19640"/>
    <cellStyle name="Normal 2 63" xfId="19641"/>
    <cellStyle name="Normal 2 64" xfId="19642"/>
    <cellStyle name="Normal 2 65" xfId="19643"/>
    <cellStyle name="Normal 2 66" xfId="19644"/>
    <cellStyle name="Normal 2 67" xfId="19645"/>
    <cellStyle name="Normal 2 68" xfId="19646"/>
    <cellStyle name="Normal 2 7" xfId="19647"/>
    <cellStyle name="Normal 2 7 10" xfId="19648"/>
    <cellStyle name="Normal 2 7 10 10" xfId="19649"/>
    <cellStyle name="Normal 2 7 10 2" xfId="19650"/>
    <cellStyle name="Normal 2 7 10 2 2" xfId="19651"/>
    <cellStyle name="Normal 2 7 10 2 3" xfId="19652"/>
    <cellStyle name="Normal 2 7 10 2 4" xfId="19653"/>
    <cellStyle name="Normal 2 7 10 3" xfId="19654"/>
    <cellStyle name="Normal 2 7 10 4" xfId="19655"/>
    <cellStyle name="Normal 2 7 10 5" xfId="19656"/>
    <cellStyle name="Normal 2 7 10 6" xfId="19657"/>
    <cellStyle name="Normal 2 7 10 7" xfId="19658"/>
    <cellStyle name="Normal 2 7 10 8" xfId="19659"/>
    <cellStyle name="Normal 2 7 10 9" xfId="19660"/>
    <cellStyle name="Normal 2 7 11" xfId="19661"/>
    <cellStyle name="Normal 2 7 11 2" xfId="19662"/>
    <cellStyle name="Normal 2 7 11 3" xfId="19663"/>
    <cellStyle name="Normal 2 7 11 4" xfId="19664"/>
    <cellStyle name="Normal 2 7 12" xfId="19665"/>
    <cellStyle name="Normal 2 7 12 2" xfId="19666"/>
    <cellStyle name="Normal 2 7 12 3" xfId="19667"/>
    <cellStyle name="Normal 2 7 13" xfId="19668"/>
    <cellStyle name="Normal 2 7 13 2" xfId="19669"/>
    <cellStyle name="Normal 2 7 13 3" xfId="19670"/>
    <cellStyle name="Normal 2 7 13 4" xfId="19671"/>
    <cellStyle name="Normal 2 7 14" xfId="19672"/>
    <cellStyle name="Normal 2 7 15" xfId="19673"/>
    <cellStyle name="Normal 2 7 16" xfId="19674"/>
    <cellStyle name="Normal 2 7 16 6" xfId="19675"/>
    <cellStyle name="Normal 2 7 16 6 2" xfId="19676"/>
    <cellStyle name="Normal 2 7 17" xfId="19677"/>
    <cellStyle name="Normal 2 7 2" xfId="19678"/>
    <cellStyle name="Normal 2 7 2 10" xfId="19679"/>
    <cellStyle name="Normal 2 7 2 11" xfId="19680"/>
    <cellStyle name="Normal 2 7 2 12" xfId="19681"/>
    <cellStyle name="Normal 2 7 2 13" xfId="19682"/>
    <cellStyle name="Normal 2 7 2 14" xfId="19683"/>
    <cellStyle name="Normal 2 7 2 2" xfId="19684"/>
    <cellStyle name="Normal 2 7 2 2 2" xfId="19685"/>
    <cellStyle name="Normal 2 7 2 2 3" xfId="19686"/>
    <cellStyle name="Normal 2 7 2 2 4" xfId="19687"/>
    <cellStyle name="Normal 2 7 2 2 5" xfId="19688"/>
    <cellStyle name="Normal 2 7 2 2 6" xfId="19689"/>
    <cellStyle name="Normal 2 7 2 2 7" xfId="19690"/>
    <cellStyle name="Normal 2 7 2 2 8" xfId="19691"/>
    <cellStyle name="Normal 2 7 2 2 9" xfId="19692"/>
    <cellStyle name="Normal 2 7 2 3" xfId="19693"/>
    <cellStyle name="Normal 2 7 2 3 2" xfId="19694"/>
    <cellStyle name="Normal 2 7 2 3 3" xfId="19695"/>
    <cellStyle name="Normal 2 7 2 3 4" xfId="19696"/>
    <cellStyle name="Normal 2 7 2 3 5" xfId="19697"/>
    <cellStyle name="Normal 2 7 2 3 6" xfId="19698"/>
    <cellStyle name="Normal 2 7 2 4" xfId="19699"/>
    <cellStyle name="Normal 2 7 2 4 10" xfId="19700"/>
    <cellStyle name="Normal 2 7 2 4 11" xfId="19701"/>
    <cellStyle name="Normal 2 7 2 4 2" xfId="19702"/>
    <cellStyle name="Normal 2 7 2 4 2 10" xfId="19703"/>
    <cellStyle name="Normal 2 7 2 4 2 2" xfId="19704"/>
    <cellStyle name="Normal 2 7 2 4 2 2 2" xfId="19705"/>
    <cellStyle name="Normal 2 7 2 4 2 2 3" xfId="19706"/>
    <cellStyle name="Normal 2 7 2 4 2 2 4" xfId="19707"/>
    <cellStyle name="Normal 2 7 2 4 2 2 5" xfId="19708"/>
    <cellStyle name="Normal 2 7 2 4 2 3" xfId="19709"/>
    <cellStyle name="Normal 2 7 2 4 2 3 2" xfId="19710"/>
    <cellStyle name="Normal 2 7 2 4 2 4" xfId="19711"/>
    <cellStyle name="Normal 2 7 2 4 2 4 2" xfId="19712"/>
    <cellStyle name="Normal 2 7 2 4 2 5" xfId="19713"/>
    <cellStyle name="Normal 2 7 2 4 2 5 2" xfId="19714"/>
    <cellStyle name="Normal 2 7 2 4 2 6" xfId="19715"/>
    <cellStyle name="Normal 2 7 2 4 2 6 2" xfId="19716"/>
    <cellStyle name="Normal 2 7 2 4 2 7" xfId="19717"/>
    <cellStyle name="Normal 2 7 2 4 2 7 2" xfId="19718"/>
    <cellStyle name="Normal 2 7 2 4 2 8" xfId="19719"/>
    <cellStyle name="Normal 2 7 2 4 2 8 2" xfId="19720"/>
    <cellStyle name="Normal 2 7 2 4 2 9" xfId="19721"/>
    <cellStyle name="Normal 2 7 2 4 2 9 2" xfId="19722"/>
    <cellStyle name="Normal 2 7 2 4 3" xfId="19723"/>
    <cellStyle name="Normal 2 7 2 4 3 2" xfId="19724"/>
    <cellStyle name="Normal 2 7 2 4 3 3" xfId="19725"/>
    <cellStyle name="Normal 2 7 2 4 3 4" xfId="19726"/>
    <cellStyle name="Normal 2 7 2 4 4" xfId="19727"/>
    <cellStyle name="Normal 2 7 2 4 5" xfId="19728"/>
    <cellStyle name="Normal 2 7 2 4 6" xfId="19729"/>
    <cellStyle name="Normal 2 7 2 4 7" xfId="19730"/>
    <cellStyle name="Normal 2 7 2 4 8" xfId="19731"/>
    <cellStyle name="Normal 2 7 2 4 9" xfId="19732"/>
    <cellStyle name="Normal 2 7 2 5" xfId="19733"/>
    <cellStyle name="Normal 2 7 2 5 2" xfId="19734"/>
    <cellStyle name="Normal 2 7 2 5 2 2" xfId="19735"/>
    <cellStyle name="Normal 2 7 2 5 2 2 2" xfId="19736"/>
    <cellStyle name="Normal 2 7 2 5 2 2 3" xfId="19737"/>
    <cellStyle name="Normal 2 7 2 5 2 2 4" xfId="19738"/>
    <cellStyle name="Normal 2 7 2 5 2 3" xfId="19739"/>
    <cellStyle name="Normal 2 7 2 5 2 4" xfId="19740"/>
    <cellStyle name="Normal 2 7 2 5 2 5" xfId="19741"/>
    <cellStyle name="Normal 2 7 2 5 3" xfId="19742"/>
    <cellStyle name="Normal 2 7 2 5 3 2" xfId="19743"/>
    <cellStyle name="Normal 2 7 2 5 3 3" xfId="19744"/>
    <cellStyle name="Normal 2 7 2 5 3 4" xfId="19745"/>
    <cellStyle name="Normal 2 7 2 5 4" xfId="19746"/>
    <cellStyle name="Normal 2 7 2 5 5" xfId="19747"/>
    <cellStyle name="Normal 2 7 2 5 6" xfId="19748"/>
    <cellStyle name="Normal 2 7 2 6" xfId="19749"/>
    <cellStyle name="Normal 2 7 2 6 2" xfId="19750"/>
    <cellStyle name="Normal 2 7 2 6 2 2" xfId="19751"/>
    <cellStyle name="Normal 2 7 2 6 2 3" xfId="19752"/>
    <cellStyle name="Normal 2 7 2 6 2 4" xfId="19753"/>
    <cellStyle name="Normal 2 7 2 6 3" xfId="19754"/>
    <cellStyle name="Normal 2 7 2 6 4" xfId="19755"/>
    <cellStyle name="Normal 2 7 2 6 5" xfId="19756"/>
    <cellStyle name="Normal 2 7 2 7" xfId="19757"/>
    <cellStyle name="Normal 2 7 2 7 2" xfId="19758"/>
    <cellStyle name="Normal 2 7 2 7 2 2" xfId="19759"/>
    <cellStyle name="Normal 2 7 2 7 2 3" xfId="19760"/>
    <cellStyle name="Normal 2 7 2 7 2 4" xfId="19761"/>
    <cellStyle name="Normal 2 7 2 7 3" xfId="19762"/>
    <cellStyle name="Normal 2 7 2 7 4" xfId="19763"/>
    <cellStyle name="Normal 2 7 2 7 5" xfId="19764"/>
    <cellStyle name="Normal 2 7 2 8" xfId="19765"/>
    <cellStyle name="Normal 2 7 2 8 2" xfId="19766"/>
    <cellStyle name="Normal 2 7 2 8 3" xfId="19767"/>
    <cellStyle name="Normal 2 7 2 8 4" xfId="19768"/>
    <cellStyle name="Normal 2 7 2 9" xfId="19769"/>
    <cellStyle name="Normal 2 7 2 9 2" xfId="19770"/>
    <cellStyle name="Normal 2 7 2 9 3" xfId="19771"/>
    <cellStyle name="Normal 2 7 2 9 4" xfId="19772"/>
    <cellStyle name="Normal 2 7 3" xfId="19773"/>
    <cellStyle name="Normal 2 7 3 10" xfId="19774"/>
    <cellStyle name="Normal 2 7 3 10 2" xfId="19775"/>
    <cellStyle name="Normal 2 7 3 10 3" xfId="19776"/>
    <cellStyle name="Normal 2 7 3 10 4" xfId="19777"/>
    <cellStyle name="Normal 2 7 3 10 5" xfId="19778"/>
    <cellStyle name="Normal 2 7 3 10 5 2" xfId="19779"/>
    <cellStyle name="Normal 2 7 3 10 6" xfId="19780"/>
    <cellStyle name="Normal 2 7 3 10 6 2" xfId="19781"/>
    <cellStyle name="Normal 2 7 3 10 7" xfId="19782"/>
    <cellStyle name="Normal 2 7 3 10 7 2" xfId="19783"/>
    <cellStyle name="Normal 2 7 3 10 8" xfId="19784"/>
    <cellStyle name="Normal 2 7 3 10 8 2" xfId="19785"/>
    <cellStyle name="Normal 2 7 3 11" xfId="19786"/>
    <cellStyle name="Normal 2 7 3 12" xfId="19787"/>
    <cellStyle name="Normal 2 7 3 13" xfId="19788"/>
    <cellStyle name="Normal 2 7 3 14" xfId="19789"/>
    <cellStyle name="Normal 2 7 3 14 2" xfId="19790"/>
    <cellStyle name="Normal 2 7 3 15" xfId="19791"/>
    <cellStyle name="Normal 2 7 3 15 2" xfId="19792"/>
    <cellStyle name="Normal 2 7 3 16" xfId="19793"/>
    <cellStyle name="Normal 2 7 3 16 2" xfId="19794"/>
    <cellStyle name="Normal 2 7 3 17" xfId="19795"/>
    <cellStyle name="Normal 2 7 3 17 2" xfId="19796"/>
    <cellStyle name="Normal 2 7 3 18" xfId="19797"/>
    <cellStyle name="Normal 2 7 3 19" xfId="19798"/>
    <cellStyle name="Normal 2 7 3 2" xfId="19799"/>
    <cellStyle name="Normal 2 7 3 2 10" xfId="19800"/>
    <cellStyle name="Normal 2 7 3 2 11" xfId="19801"/>
    <cellStyle name="Normal 2 7 3 2 11 2" xfId="19802"/>
    <cellStyle name="Normal 2 7 3 2 12" xfId="19803"/>
    <cellStyle name="Normal 2 7 3 2 12 2" xfId="19804"/>
    <cellStyle name="Normal 2 7 3 2 13" xfId="19805"/>
    <cellStyle name="Normal 2 7 3 2 13 2" xfId="19806"/>
    <cellStyle name="Normal 2 7 3 2 14" xfId="19807"/>
    <cellStyle name="Normal 2 7 3 2 14 2" xfId="19808"/>
    <cellStyle name="Normal 2 7 3 2 15" xfId="19809"/>
    <cellStyle name="Normal 2 7 3 2 2" xfId="19810"/>
    <cellStyle name="Normal 2 7 3 2 2 10" xfId="19811"/>
    <cellStyle name="Normal 2 7 3 2 2 10 2" xfId="19812"/>
    <cellStyle name="Normal 2 7 3 2 2 2" xfId="19813"/>
    <cellStyle name="Normal 2 7 3 2 2 2 2" xfId="19814"/>
    <cellStyle name="Normal 2 7 3 2 2 2 2 2" xfId="19815"/>
    <cellStyle name="Normal 2 7 3 2 2 2 2 3" xfId="19816"/>
    <cellStyle name="Normal 2 7 3 2 2 2 2 4" xfId="19817"/>
    <cellStyle name="Normal 2 7 3 2 2 2 3" xfId="19818"/>
    <cellStyle name="Normal 2 7 3 2 2 2 4" xfId="19819"/>
    <cellStyle name="Normal 2 7 3 2 2 2 5" xfId="19820"/>
    <cellStyle name="Normal 2 7 3 2 2 3" xfId="19821"/>
    <cellStyle name="Normal 2 7 3 2 2 3 2" xfId="19822"/>
    <cellStyle name="Normal 2 7 3 2 2 3 3" xfId="19823"/>
    <cellStyle name="Normal 2 7 3 2 2 3 4" xfId="19824"/>
    <cellStyle name="Normal 2 7 3 2 2 4" xfId="19825"/>
    <cellStyle name="Normal 2 7 3 2 2 5" xfId="19826"/>
    <cellStyle name="Normal 2 7 3 2 2 6" xfId="19827"/>
    <cellStyle name="Normal 2 7 3 2 2 7" xfId="19828"/>
    <cellStyle name="Normal 2 7 3 2 2 7 2" xfId="19829"/>
    <cellStyle name="Normal 2 7 3 2 2 8" xfId="19830"/>
    <cellStyle name="Normal 2 7 3 2 2 8 2" xfId="19831"/>
    <cellStyle name="Normal 2 7 3 2 2 8 3" xfId="19832"/>
    <cellStyle name="Normal 2 7 3 2 2 9" xfId="19833"/>
    <cellStyle name="Normal 2 7 3 2 2 9 2" xfId="19834"/>
    <cellStyle name="Normal 2 7 3 2 3" xfId="19835"/>
    <cellStyle name="Normal 2 7 3 2 3 10" xfId="19836"/>
    <cellStyle name="Normal 2 7 3 2 3 10 2" xfId="19837"/>
    <cellStyle name="Normal 2 7 3 2 3 2" xfId="19838"/>
    <cellStyle name="Normal 2 7 3 2 3 2 2" xfId="19839"/>
    <cellStyle name="Normal 2 7 3 2 3 2 2 2" xfId="19840"/>
    <cellStyle name="Normal 2 7 3 2 3 2 2 3" xfId="19841"/>
    <cellStyle name="Normal 2 7 3 2 3 2 2 4" xfId="19842"/>
    <cellStyle name="Normal 2 7 3 2 3 2 3" xfId="19843"/>
    <cellStyle name="Normal 2 7 3 2 3 2 4" xfId="19844"/>
    <cellStyle name="Normal 2 7 3 2 3 2 5" xfId="19845"/>
    <cellStyle name="Normal 2 7 3 2 3 3" xfId="19846"/>
    <cellStyle name="Normal 2 7 3 2 3 3 2" xfId="19847"/>
    <cellStyle name="Normal 2 7 3 2 3 3 3" xfId="19848"/>
    <cellStyle name="Normal 2 7 3 2 3 3 4" xfId="19849"/>
    <cellStyle name="Normal 2 7 3 2 3 4" xfId="19850"/>
    <cellStyle name="Normal 2 7 3 2 3 5" xfId="19851"/>
    <cellStyle name="Normal 2 7 3 2 3 6" xfId="19852"/>
    <cellStyle name="Normal 2 7 3 2 3 7" xfId="19853"/>
    <cellStyle name="Normal 2 7 3 2 3 7 2" xfId="19854"/>
    <cellStyle name="Normal 2 7 3 2 3 8" xfId="19855"/>
    <cellStyle name="Normal 2 7 3 2 3 8 2" xfId="19856"/>
    <cellStyle name="Normal 2 7 3 2 3 9" xfId="19857"/>
    <cellStyle name="Normal 2 7 3 2 3 9 2" xfId="19858"/>
    <cellStyle name="Normal 2 7 3 2 4" xfId="19859"/>
    <cellStyle name="Normal 2 7 3 2 4 2" xfId="19860"/>
    <cellStyle name="Normal 2 7 3 2 4 2 2" xfId="19861"/>
    <cellStyle name="Normal 2 7 3 2 4 2 3" xfId="19862"/>
    <cellStyle name="Normal 2 7 3 2 4 2 4" xfId="19863"/>
    <cellStyle name="Normal 2 7 3 2 4 3" xfId="19864"/>
    <cellStyle name="Normal 2 7 3 2 4 4" xfId="19865"/>
    <cellStyle name="Normal 2 7 3 2 4 5" xfId="19866"/>
    <cellStyle name="Normal 2 7 3 2 5" xfId="19867"/>
    <cellStyle name="Normal 2 7 3 2 5 2" xfId="19868"/>
    <cellStyle name="Normal 2 7 3 2 5 2 2" xfId="19869"/>
    <cellStyle name="Normal 2 7 3 2 5 2 3" xfId="19870"/>
    <cellStyle name="Normal 2 7 3 2 5 2 4" xfId="19871"/>
    <cellStyle name="Normal 2 7 3 2 5 3" xfId="19872"/>
    <cellStyle name="Normal 2 7 3 2 5 4" xfId="19873"/>
    <cellStyle name="Normal 2 7 3 2 5 4 2" xfId="19874"/>
    <cellStyle name="Normal 2 7 3 2 5 4 3" xfId="19875"/>
    <cellStyle name="Normal 2 7 3 2 5 5" xfId="19876"/>
    <cellStyle name="Normal 2 7 3 2 6" xfId="19877"/>
    <cellStyle name="Normal 2 7 3 2 6 2" xfId="19878"/>
    <cellStyle name="Normal 2 7 3 2 6 3" xfId="19879"/>
    <cellStyle name="Normal 2 7 3 2 6 4" xfId="19880"/>
    <cellStyle name="Normal 2 7 3 2 7" xfId="19881"/>
    <cellStyle name="Normal 2 7 3 2 7 2" xfId="19882"/>
    <cellStyle name="Normal 2 7 3 2 7 3" xfId="19883"/>
    <cellStyle name="Normal 2 7 3 2 7 4" xfId="19884"/>
    <cellStyle name="Normal 2 7 3 2 8" xfId="19885"/>
    <cellStyle name="Normal 2 7 3 2 9" xfId="19886"/>
    <cellStyle name="Normal 2 7 3 3" xfId="19887"/>
    <cellStyle name="Normal 2 7 3 3 2" xfId="19888"/>
    <cellStyle name="Normal 2 7 3 3 2 2" xfId="19889"/>
    <cellStyle name="Normal 2 7 3 3 2 2 2" xfId="19890"/>
    <cellStyle name="Normal 2 7 3 3 2 2 3" xfId="19891"/>
    <cellStyle name="Normal 2 7 3 3 2 3" xfId="19892"/>
    <cellStyle name="Normal 2 7 3 3 3" xfId="19893"/>
    <cellStyle name="Normal 2 7 3 3 3 2" xfId="19894"/>
    <cellStyle name="Normal 2 7 3 3 3 2 2" xfId="19895"/>
    <cellStyle name="Normal 2 7 3 3 3 3" xfId="19896"/>
    <cellStyle name="Normal 2 7 3 3 4" xfId="19897"/>
    <cellStyle name="Normal 2 7 3 3 4 2" xfId="19898"/>
    <cellStyle name="Normal 2 7 3 3 5" xfId="19899"/>
    <cellStyle name="Normal 2 7 3 3 5 2" xfId="19900"/>
    <cellStyle name="Normal 2 7 3 3 6" xfId="19901"/>
    <cellStyle name="Normal 2 7 3 3 6 2" xfId="19902"/>
    <cellStyle name="Normal 2 7 3 4" xfId="19903"/>
    <cellStyle name="Normal 2 7 3 4 10" xfId="19904"/>
    <cellStyle name="Normal 2 7 3 4 10 2" xfId="19905"/>
    <cellStyle name="Normal 2 7 3 4 2" xfId="19906"/>
    <cellStyle name="Normal 2 7 3 4 2 2" xfId="19907"/>
    <cellStyle name="Normal 2 7 3 4 2 2 2" xfId="19908"/>
    <cellStyle name="Normal 2 7 3 4 2 2 3" xfId="19909"/>
    <cellStyle name="Normal 2 7 3 4 2 2 4" xfId="19910"/>
    <cellStyle name="Normal 2 7 3 4 2 3" xfId="19911"/>
    <cellStyle name="Normal 2 7 3 4 2 4" xfId="19912"/>
    <cellStyle name="Normal 2 7 3 4 2 5" xfId="19913"/>
    <cellStyle name="Normal 2 7 3 4 2 6" xfId="19914"/>
    <cellStyle name="Normal 2 7 3 4 2 6 2" xfId="19915"/>
    <cellStyle name="Normal 2 7 3 4 2 7" xfId="19916"/>
    <cellStyle name="Normal 2 7 3 4 2 7 2" xfId="19917"/>
    <cellStyle name="Normal 2 7 3 4 2 8" xfId="19918"/>
    <cellStyle name="Normal 2 7 3 4 2 8 2" xfId="19919"/>
    <cellStyle name="Normal 2 7 3 4 2 9" xfId="19920"/>
    <cellStyle name="Normal 2 7 3 4 2 9 2" xfId="19921"/>
    <cellStyle name="Normal 2 7 3 4 3" xfId="19922"/>
    <cellStyle name="Normal 2 7 3 4 3 2" xfId="19923"/>
    <cellStyle name="Normal 2 7 3 4 3 3" xfId="19924"/>
    <cellStyle name="Normal 2 7 3 4 3 4" xfId="19925"/>
    <cellStyle name="Normal 2 7 3 4 3 5" xfId="19926"/>
    <cellStyle name="Normal 2 7 3 4 3 5 2" xfId="19927"/>
    <cellStyle name="Normal 2 7 3 4 3 6" xfId="19928"/>
    <cellStyle name="Normal 2 7 3 4 3 6 2" xfId="19929"/>
    <cellStyle name="Normal 2 7 3 4 3 7" xfId="19930"/>
    <cellStyle name="Normal 2 7 3 4 3 7 2" xfId="19931"/>
    <cellStyle name="Normal 2 7 3 4 3 8" xfId="19932"/>
    <cellStyle name="Normal 2 7 3 4 3 8 2" xfId="19933"/>
    <cellStyle name="Normal 2 7 3 4 4" xfId="19934"/>
    <cellStyle name="Normal 2 7 3 4 5" xfId="19935"/>
    <cellStyle name="Normal 2 7 3 4 6" xfId="19936"/>
    <cellStyle name="Normal 2 7 3 4 7" xfId="19937"/>
    <cellStyle name="Normal 2 7 3 4 7 2" xfId="19938"/>
    <cellStyle name="Normal 2 7 3 4 8" xfId="19939"/>
    <cellStyle name="Normal 2 7 3 4 8 2" xfId="19940"/>
    <cellStyle name="Normal 2 7 3 4 9" xfId="19941"/>
    <cellStyle name="Normal 2 7 3 4 9 2" xfId="19942"/>
    <cellStyle name="Normal 2 7 3 5" xfId="19943"/>
    <cellStyle name="Normal 2 7 3 5 10" xfId="19944"/>
    <cellStyle name="Normal 2 7 3 5 10 2" xfId="19945"/>
    <cellStyle name="Normal 2 7 3 5 2" xfId="19946"/>
    <cellStyle name="Normal 2 7 3 5 2 2" xfId="19947"/>
    <cellStyle name="Normal 2 7 3 5 2 2 2" xfId="19948"/>
    <cellStyle name="Normal 2 7 3 5 2 2 3" xfId="19949"/>
    <cellStyle name="Normal 2 7 3 5 2 2 4" xfId="19950"/>
    <cellStyle name="Normal 2 7 3 5 2 3" xfId="19951"/>
    <cellStyle name="Normal 2 7 3 5 2 4" xfId="19952"/>
    <cellStyle name="Normal 2 7 3 5 2 5" xfId="19953"/>
    <cellStyle name="Normal 2 7 3 5 3" xfId="19954"/>
    <cellStyle name="Normal 2 7 3 5 3 2" xfId="19955"/>
    <cellStyle name="Normal 2 7 3 5 3 3" xfId="19956"/>
    <cellStyle name="Normal 2 7 3 5 3 4" xfId="19957"/>
    <cellStyle name="Normal 2 7 3 5 4" xfId="19958"/>
    <cellStyle name="Normal 2 7 3 5 5" xfId="19959"/>
    <cellStyle name="Normal 2 7 3 5 6" xfId="19960"/>
    <cellStyle name="Normal 2 7 3 5 7" xfId="19961"/>
    <cellStyle name="Normal 2 7 3 5 7 2" xfId="19962"/>
    <cellStyle name="Normal 2 7 3 5 8" xfId="19963"/>
    <cellStyle name="Normal 2 7 3 5 8 2" xfId="19964"/>
    <cellStyle name="Normal 2 7 3 5 9" xfId="19965"/>
    <cellStyle name="Normal 2 7 3 5 9 2" xfId="19966"/>
    <cellStyle name="Normal 2 7 3 6" xfId="19967"/>
    <cellStyle name="Normal 2 7 3 6 2" xfId="19968"/>
    <cellStyle name="Normal 2 7 3 6 2 2" xfId="19969"/>
    <cellStyle name="Normal 2 7 3 6 2 3" xfId="19970"/>
    <cellStyle name="Normal 2 7 3 6 2 4" xfId="19971"/>
    <cellStyle name="Normal 2 7 3 6 3" xfId="19972"/>
    <cellStyle name="Normal 2 7 3 6 4" xfId="19973"/>
    <cellStyle name="Normal 2 7 3 6 5" xfId="19974"/>
    <cellStyle name="Normal 2 7 3 6 6" xfId="19975"/>
    <cellStyle name="Normal 2 7 3 6 6 2" xfId="19976"/>
    <cellStyle name="Normal 2 7 3 6 7" xfId="19977"/>
    <cellStyle name="Normal 2 7 3 6 7 2" xfId="19978"/>
    <cellStyle name="Normal 2 7 3 6 8" xfId="19979"/>
    <cellStyle name="Normal 2 7 3 6 8 2" xfId="19980"/>
    <cellStyle name="Normal 2 7 3 6 9" xfId="19981"/>
    <cellStyle name="Normal 2 7 3 6 9 2" xfId="19982"/>
    <cellStyle name="Normal 2 7 3 7" xfId="19983"/>
    <cellStyle name="Normal 2 7 3 7 2" xfId="19984"/>
    <cellStyle name="Normal 2 7 3 7 2 2" xfId="19985"/>
    <cellStyle name="Normal 2 7 3 7 2 3" xfId="19986"/>
    <cellStyle name="Normal 2 7 3 7 2 4" xfId="19987"/>
    <cellStyle name="Normal 2 7 3 7 3" xfId="19988"/>
    <cellStyle name="Normal 2 7 3 7 4" xfId="19989"/>
    <cellStyle name="Normal 2 7 3 7 5" xfId="19990"/>
    <cellStyle name="Normal 2 7 3 7 6" xfId="19991"/>
    <cellStyle name="Normal 2 7 3 7 6 2" xfId="19992"/>
    <cellStyle name="Normal 2 7 3 7 7" xfId="19993"/>
    <cellStyle name="Normal 2 7 3 7 7 2" xfId="19994"/>
    <cellStyle name="Normal 2 7 3 7 8" xfId="19995"/>
    <cellStyle name="Normal 2 7 3 7 8 2" xfId="19996"/>
    <cellStyle name="Normal 2 7 3 7 8 3" xfId="19997"/>
    <cellStyle name="Normal 2 7 3 7 9" xfId="19998"/>
    <cellStyle name="Normal 2 7 3 7 9 2" xfId="19999"/>
    <cellStyle name="Normal 2 7 3 8" xfId="20000"/>
    <cellStyle name="Normal 2 7 3 8 2" xfId="20001"/>
    <cellStyle name="Normal 2 7 3 8 3" xfId="20002"/>
    <cellStyle name="Normal 2 7 3 8 4" xfId="20003"/>
    <cellStyle name="Normal 2 7 3 8 5" xfId="20004"/>
    <cellStyle name="Normal 2 7 3 8 5 2" xfId="20005"/>
    <cellStyle name="Normal 2 7 3 8 6" xfId="20006"/>
    <cellStyle name="Normal 2 7 3 8 6 2" xfId="20007"/>
    <cellStyle name="Normal 2 7 3 8 6 3" xfId="20008"/>
    <cellStyle name="Normal 2 7 3 8 7" xfId="20009"/>
    <cellStyle name="Normal 2 7 3 8 7 2" xfId="20010"/>
    <cellStyle name="Normal 2 7 3 8 7 3" xfId="20011"/>
    <cellStyle name="Normal 2 7 3 8 8" xfId="20012"/>
    <cellStyle name="Normal 2 7 3 8 8 2" xfId="20013"/>
    <cellStyle name="Normal 2 7 3 8 8 3" xfId="20014"/>
    <cellStyle name="Normal 2 7 3 9" xfId="20015"/>
    <cellStyle name="Normal 2 7 3 9 2" xfId="20016"/>
    <cellStyle name="Normal 2 7 3 9 2 2" xfId="20017"/>
    <cellStyle name="Normal 2 7 3 9 3" xfId="20018"/>
    <cellStyle name="Normal 2 7 3 9 4" xfId="20019"/>
    <cellStyle name="Normal 2 7 3 9 5" xfId="20020"/>
    <cellStyle name="Normal 2 7 3 9 5 2" xfId="20021"/>
    <cellStyle name="Normal 2 7 3 9 6" xfId="20022"/>
    <cellStyle name="Normal 2 7 3 9 6 2" xfId="20023"/>
    <cellStyle name="Normal 2 7 3 9 7" xfId="20024"/>
    <cellStyle name="Normal 2 7 3 9 7 2" xfId="20025"/>
    <cellStyle name="Normal 2 7 3 9 7 3" xfId="20026"/>
    <cellStyle name="Normal 2 7 3 9 8" xfId="20027"/>
    <cellStyle name="Normal 2 7 3 9 8 2" xfId="20028"/>
    <cellStyle name="Normal 2 7 3 9 9" xfId="20029"/>
    <cellStyle name="Normal 2 7 4" xfId="20030"/>
    <cellStyle name="Normal 2 7 4 10" xfId="20031"/>
    <cellStyle name="Normal 2 7 4 11" xfId="20032"/>
    <cellStyle name="Normal 2 7 4 12" xfId="20033"/>
    <cellStyle name="Normal 2 7 4 13" xfId="20034"/>
    <cellStyle name="Normal 2 7 4 14" xfId="20035"/>
    <cellStyle name="Normal 2 7 4 2" xfId="20036"/>
    <cellStyle name="Normal 2 7 4 2 2" xfId="20037"/>
    <cellStyle name="Normal 2 7 4 2 2 2" xfId="20038"/>
    <cellStyle name="Normal 2 7 4 2 2 2 2" xfId="20039"/>
    <cellStyle name="Normal 2 7 4 2 2 2 3" xfId="20040"/>
    <cellStyle name="Normal 2 7 4 2 2 2 4" xfId="20041"/>
    <cellStyle name="Normal 2 7 4 2 2 3" xfId="20042"/>
    <cellStyle name="Normal 2 7 4 2 2 4" xfId="20043"/>
    <cellStyle name="Normal 2 7 4 2 2 5" xfId="20044"/>
    <cellStyle name="Normal 2 7 4 2 3" xfId="20045"/>
    <cellStyle name="Normal 2 7 4 2 3 2" xfId="20046"/>
    <cellStyle name="Normal 2 7 4 2 3 3" xfId="20047"/>
    <cellStyle name="Normal 2 7 4 2 3 4" xfId="20048"/>
    <cellStyle name="Normal 2 7 4 2 4" xfId="20049"/>
    <cellStyle name="Normal 2 7 4 2 5" xfId="20050"/>
    <cellStyle name="Normal 2 7 4 2 6" xfId="20051"/>
    <cellStyle name="Normal 2 7 4 3" xfId="20052"/>
    <cellStyle name="Normal 2 7 4 3 2" xfId="20053"/>
    <cellStyle name="Normal 2 7 4 3 2 2" xfId="20054"/>
    <cellStyle name="Normal 2 7 4 3 2 2 2" xfId="20055"/>
    <cellStyle name="Normal 2 7 4 3 2 2 3" xfId="20056"/>
    <cellStyle name="Normal 2 7 4 3 2 2 4" xfId="20057"/>
    <cellStyle name="Normal 2 7 4 3 2 3" xfId="20058"/>
    <cellStyle name="Normal 2 7 4 3 2 4" xfId="20059"/>
    <cellStyle name="Normal 2 7 4 3 2 5" xfId="20060"/>
    <cellStyle name="Normal 2 7 4 3 3" xfId="20061"/>
    <cellStyle name="Normal 2 7 4 3 3 2" xfId="20062"/>
    <cellStyle name="Normal 2 7 4 3 3 3" xfId="20063"/>
    <cellStyle name="Normal 2 7 4 3 3 4" xfId="20064"/>
    <cellStyle name="Normal 2 7 4 3 4" xfId="20065"/>
    <cellStyle name="Normal 2 7 4 3 5" xfId="20066"/>
    <cellStyle name="Normal 2 7 4 3 6" xfId="20067"/>
    <cellStyle name="Normal 2 7 4 4" xfId="20068"/>
    <cellStyle name="Normal 2 7 4 4 2" xfId="20069"/>
    <cellStyle name="Normal 2 7 4 4 2 2" xfId="20070"/>
    <cellStyle name="Normal 2 7 4 4 2 3" xfId="20071"/>
    <cellStyle name="Normal 2 7 4 4 2 4" xfId="20072"/>
    <cellStyle name="Normal 2 7 4 4 3" xfId="20073"/>
    <cellStyle name="Normal 2 7 4 4 4" xfId="20074"/>
    <cellStyle name="Normal 2 7 4 4 5" xfId="20075"/>
    <cellStyle name="Normal 2 7 4 5" xfId="20076"/>
    <cellStyle name="Normal 2 7 4 5 2" xfId="20077"/>
    <cellStyle name="Normal 2 7 4 5 2 2" xfId="20078"/>
    <cellStyle name="Normal 2 7 4 5 2 3" xfId="20079"/>
    <cellStyle name="Normal 2 7 4 5 2 4" xfId="20080"/>
    <cellStyle name="Normal 2 7 4 5 3" xfId="20081"/>
    <cellStyle name="Normal 2 7 4 5 4" xfId="20082"/>
    <cellStyle name="Normal 2 7 4 5 5" xfId="20083"/>
    <cellStyle name="Normal 2 7 4 6" xfId="20084"/>
    <cellStyle name="Normal 2 7 4 6 2" xfId="20085"/>
    <cellStyle name="Normal 2 7 4 6 3" xfId="20086"/>
    <cellStyle name="Normal 2 7 4 6 4" xfId="20087"/>
    <cellStyle name="Normal 2 7 4 7" xfId="20088"/>
    <cellStyle name="Normal 2 7 4 7 2" xfId="20089"/>
    <cellStyle name="Normal 2 7 4 7 3" xfId="20090"/>
    <cellStyle name="Normal 2 7 4 7 4" xfId="20091"/>
    <cellStyle name="Normal 2 7 4 8" xfId="20092"/>
    <cellStyle name="Normal 2 7 4 9" xfId="20093"/>
    <cellStyle name="Normal 2 7 5" xfId="20094"/>
    <cellStyle name="Normal 2 7 5 10" xfId="20095"/>
    <cellStyle name="Normal 2 7 5 11" xfId="20096"/>
    <cellStyle name="Normal 2 7 5 12" xfId="20097"/>
    <cellStyle name="Normal 2 7 5 13" xfId="20098"/>
    <cellStyle name="Normal 2 7 5 14" xfId="20099"/>
    <cellStyle name="Normal 2 7 5 2" xfId="20100"/>
    <cellStyle name="Normal 2 7 5 2 2" xfId="20101"/>
    <cellStyle name="Normal 2 7 5 2 2 2" xfId="20102"/>
    <cellStyle name="Normal 2 7 5 2 2 2 2" xfId="20103"/>
    <cellStyle name="Normal 2 7 5 2 2 2 3" xfId="20104"/>
    <cellStyle name="Normal 2 7 5 2 2 2 4" xfId="20105"/>
    <cellStyle name="Normal 2 7 5 2 2 3" xfId="20106"/>
    <cellStyle name="Normal 2 7 5 2 2 4" xfId="20107"/>
    <cellStyle name="Normal 2 7 5 2 2 5" xfId="20108"/>
    <cellStyle name="Normal 2 7 5 2 3" xfId="20109"/>
    <cellStyle name="Normal 2 7 5 2 3 2" xfId="20110"/>
    <cellStyle name="Normal 2 7 5 2 3 2 2" xfId="20111"/>
    <cellStyle name="Normal 2 7 5 2 3 3" xfId="20112"/>
    <cellStyle name="Normal 2 7 5 2 3 4" xfId="20113"/>
    <cellStyle name="Normal 2 7 5 2 4" xfId="20114"/>
    <cellStyle name="Normal 2 7 5 2 5" xfId="20115"/>
    <cellStyle name="Normal 2 7 5 2 6" xfId="20116"/>
    <cellStyle name="Normal 2 7 5 3" xfId="20117"/>
    <cellStyle name="Normal 2 7 5 3 2" xfId="20118"/>
    <cellStyle name="Normal 2 7 5 3 2 2" xfId="20119"/>
    <cellStyle name="Normal 2 7 5 3 2 2 2" xfId="20120"/>
    <cellStyle name="Normal 2 7 5 3 2 2 3" xfId="20121"/>
    <cellStyle name="Normal 2 7 5 3 2 2 4" xfId="20122"/>
    <cellStyle name="Normal 2 7 5 3 2 3" xfId="20123"/>
    <cellStyle name="Normal 2 7 5 3 2 4" xfId="20124"/>
    <cellStyle name="Normal 2 7 5 3 2 5" xfId="20125"/>
    <cellStyle name="Normal 2 7 5 3 3" xfId="20126"/>
    <cellStyle name="Normal 2 7 5 3 3 2" xfId="20127"/>
    <cellStyle name="Normal 2 7 5 3 3 3" xfId="20128"/>
    <cellStyle name="Normal 2 7 5 3 3 4" xfId="20129"/>
    <cellStyle name="Normal 2 7 5 3 4" xfId="20130"/>
    <cellStyle name="Normal 2 7 5 3 5" xfId="20131"/>
    <cellStyle name="Normal 2 7 5 3 6" xfId="20132"/>
    <cellStyle name="Normal 2 7 5 4" xfId="20133"/>
    <cellStyle name="Normal 2 7 5 4 2" xfId="20134"/>
    <cellStyle name="Normal 2 7 5 4 2 2" xfId="20135"/>
    <cellStyle name="Normal 2 7 5 4 2 3" xfId="20136"/>
    <cellStyle name="Normal 2 7 5 4 2 4" xfId="20137"/>
    <cellStyle name="Normal 2 7 5 4 3" xfId="20138"/>
    <cellStyle name="Normal 2 7 5 4 4" xfId="20139"/>
    <cellStyle name="Normal 2 7 5 4 5" xfId="20140"/>
    <cellStyle name="Normal 2 7 5 5" xfId="20141"/>
    <cellStyle name="Normal 2 7 5 5 2" xfId="20142"/>
    <cellStyle name="Normal 2 7 5 5 2 2" xfId="20143"/>
    <cellStyle name="Normal 2 7 5 5 2 3" xfId="20144"/>
    <cellStyle name="Normal 2 7 5 5 2 4" xfId="20145"/>
    <cellStyle name="Normal 2 7 5 5 3" xfId="20146"/>
    <cellStyle name="Normal 2 7 5 5 4" xfId="20147"/>
    <cellStyle name="Normal 2 7 5 5 5" xfId="20148"/>
    <cellStyle name="Normal 2 7 5 6" xfId="20149"/>
    <cellStyle name="Normal 2 7 5 6 2" xfId="20150"/>
    <cellStyle name="Normal 2 7 5 6 3" xfId="20151"/>
    <cellStyle name="Normal 2 7 5 6 4" xfId="20152"/>
    <cellStyle name="Normal 2 7 5 7" xfId="20153"/>
    <cellStyle name="Normal 2 7 5 7 2" xfId="20154"/>
    <cellStyle name="Normal 2 7 5 7 3" xfId="20155"/>
    <cellStyle name="Normal 2 7 5 7 4" xfId="20156"/>
    <cellStyle name="Normal 2 7 5 8" xfId="20157"/>
    <cellStyle name="Normal 2 7 5 9" xfId="20158"/>
    <cellStyle name="Normal 2 7 6" xfId="20159"/>
    <cellStyle name="Normal 2 7 6 2" xfId="20160"/>
    <cellStyle name="Normal 2 7 6 3" xfId="20161"/>
    <cellStyle name="Normal 2 7 6 4" xfId="20162"/>
    <cellStyle name="Normal 2 7 6 5" xfId="20163"/>
    <cellStyle name="Normal 2 7 6 6" xfId="20164"/>
    <cellStyle name="Normal 2 7 7" xfId="20165"/>
    <cellStyle name="Normal 2 7 7 10" xfId="20166"/>
    <cellStyle name="Normal 2 7 7 2" xfId="20167"/>
    <cellStyle name="Normal 2 7 7 2 2" xfId="20168"/>
    <cellStyle name="Normal 2 7 7 2 2 2" xfId="20169"/>
    <cellStyle name="Normal 2 7 7 2 2 3" xfId="20170"/>
    <cellStyle name="Normal 2 7 7 2 2 4" xfId="20171"/>
    <cellStyle name="Normal 2 7 7 2 3" xfId="20172"/>
    <cellStyle name="Normal 2 7 7 2 4" xfId="20173"/>
    <cellStyle name="Normal 2 7 7 2 5" xfId="20174"/>
    <cellStyle name="Normal 2 7 7 3" xfId="20175"/>
    <cellStyle name="Normal 2 7 7 3 2" xfId="20176"/>
    <cellStyle name="Normal 2 7 7 3 3" xfId="20177"/>
    <cellStyle name="Normal 2 7 7 3 4" xfId="20178"/>
    <cellStyle name="Normal 2 7 7 4" xfId="20179"/>
    <cellStyle name="Normal 2 7 7 5" xfId="20180"/>
    <cellStyle name="Normal 2 7 7 6" xfId="20181"/>
    <cellStyle name="Normal 2 7 7 7" xfId="20182"/>
    <cellStyle name="Normal 2 7 7 8" xfId="20183"/>
    <cellStyle name="Normal 2 7 7 9" xfId="20184"/>
    <cellStyle name="Normal 2 7 8" xfId="20185"/>
    <cellStyle name="Normal 2 7 8 10" xfId="20186"/>
    <cellStyle name="Normal 2 7 8 2" xfId="20187"/>
    <cellStyle name="Normal 2 7 8 2 2" xfId="20188"/>
    <cellStyle name="Normal 2 7 8 2 2 2" xfId="20189"/>
    <cellStyle name="Normal 2 7 8 2 2 3" xfId="20190"/>
    <cellStyle name="Normal 2 7 8 2 2 4" xfId="20191"/>
    <cellStyle name="Normal 2 7 8 2 3" xfId="20192"/>
    <cellStyle name="Normal 2 7 8 2 4" xfId="20193"/>
    <cellStyle name="Normal 2 7 8 2 5" xfId="20194"/>
    <cellStyle name="Normal 2 7 8 3" xfId="20195"/>
    <cellStyle name="Normal 2 7 8 3 2" xfId="20196"/>
    <cellStyle name="Normal 2 7 8 3 3" xfId="20197"/>
    <cellStyle name="Normal 2 7 8 3 4" xfId="20198"/>
    <cellStyle name="Normal 2 7 8 4" xfId="20199"/>
    <cellStyle name="Normal 2 7 8 5" xfId="20200"/>
    <cellStyle name="Normal 2 7 8 6" xfId="20201"/>
    <cellStyle name="Normal 2 7 8 7" xfId="20202"/>
    <cellStyle name="Normal 2 7 8 8" xfId="20203"/>
    <cellStyle name="Normal 2 7 8 9" xfId="20204"/>
    <cellStyle name="Normal 2 7 9" xfId="20205"/>
    <cellStyle name="Normal 2 7 9 2" xfId="20206"/>
    <cellStyle name="Normal 2 7 9 2 2" xfId="20207"/>
    <cellStyle name="Normal 2 7 9 2 3" xfId="20208"/>
    <cellStyle name="Normal 2 7 9 2 4" xfId="20209"/>
    <cellStyle name="Normal 2 7 9 3" xfId="20210"/>
    <cellStyle name="Normal 2 7 9 4" xfId="20211"/>
    <cellStyle name="Normal 2 7 9 5" xfId="20212"/>
    <cellStyle name="Normal 2 7 9 6" xfId="20213"/>
    <cellStyle name="Normal 2 7 9 7" xfId="20214"/>
    <cellStyle name="Normal 2 7 9 8" xfId="20215"/>
    <cellStyle name="Normal 2 7 9 9" xfId="20216"/>
    <cellStyle name="Normal 2 8" xfId="20217"/>
    <cellStyle name="Normal 2 8 10" xfId="20218"/>
    <cellStyle name="Normal 2 8 10 2" xfId="20219"/>
    <cellStyle name="Normal 2 8 10 2 2" xfId="20220"/>
    <cellStyle name="Normal 2 8 10 2 3" xfId="20221"/>
    <cellStyle name="Normal 2 8 10 2 4" xfId="20222"/>
    <cellStyle name="Normal 2 8 10 3" xfId="20223"/>
    <cellStyle name="Normal 2 8 10 4" xfId="20224"/>
    <cellStyle name="Normal 2 8 10 5" xfId="20225"/>
    <cellStyle name="Normal 2 8 11" xfId="20226"/>
    <cellStyle name="Normal 2 8 11 2" xfId="20227"/>
    <cellStyle name="Normal 2 8 11 3" xfId="20228"/>
    <cellStyle name="Normal 2 8 11 4" xfId="20229"/>
    <cellStyle name="Normal 2 8 12" xfId="20230"/>
    <cellStyle name="Normal 2 8 12 2" xfId="20231"/>
    <cellStyle name="Normal 2 8 12 3" xfId="20232"/>
    <cellStyle name="Normal 2 8 12 4" xfId="20233"/>
    <cellStyle name="Normal 2 8 13" xfId="20234"/>
    <cellStyle name="Normal 2 8 14" xfId="20235"/>
    <cellStyle name="Normal 2 8 15" xfId="20236"/>
    <cellStyle name="Normal 2 8 16" xfId="20237"/>
    <cellStyle name="Normal 2 8 17" xfId="20238"/>
    <cellStyle name="Normal 2 8 18" xfId="20239"/>
    <cellStyle name="Normal 2 8 19" xfId="20240"/>
    <cellStyle name="Normal 2 8 2" xfId="20241"/>
    <cellStyle name="Normal 2 8 2 10" xfId="20242"/>
    <cellStyle name="Normal 2 8 2 11" xfId="20243"/>
    <cellStyle name="Normal 2 8 2 12" xfId="20244"/>
    <cellStyle name="Normal 2 8 2 13" xfId="20245"/>
    <cellStyle name="Normal 2 8 2 14" xfId="20246"/>
    <cellStyle name="Normal 2 8 2 15" xfId="20247"/>
    <cellStyle name="Normal 2 8 2 2" xfId="20248"/>
    <cellStyle name="Normal 2 8 2 3" xfId="20249"/>
    <cellStyle name="Normal 2 8 2 3 2" xfId="20250"/>
    <cellStyle name="Normal 2 8 2 3 2 2" xfId="20251"/>
    <cellStyle name="Normal 2 8 2 3 2 2 2" xfId="20252"/>
    <cellStyle name="Normal 2 8 2 3 2 2 3" xfId="20253"/>
    <cellStyle name="Normal 2 8 2 3 2 2 4" xfId="20254"/>
    <cellStyle name="Normal 2 8 2 3 2 3" xfId="20255"/>
    <cellStyle name="Normal 2 8 2 3 2 4" xfId="20256"/>
    <cellStyle name="Normal 2 8 2 3 2 5" xfId="20257"/>
    <cellStyle name="Normal 2 8 2 3 3" xfId="20258"/>
    <cellStyle name="Normal 2 8 2 3 3 2" xfId="20259"/>
    <cellStyle name="Normal 2 8 2 3 3 3" xfId="20260"/>
    <cellStyle name="Normal 2 8 2 3 3 4" xfId="20261"/>
    <cellStyle name="Normal 2 8 2 3 4" xfId="20262"/>
    <cellStyle name="Normal 2 8 2 3 5" xfId="20263"/>
    <cellStyle name="Normal 2 8 2 3 6" xfId="20264"/>
    <cellStyle name="Normal 2 8 2 4" xfId="20265"/>
    <cellStyle name="Normal 2 8 2 4 2" xfId="20266"/>
    <cellStyle name="Normal 2 8 2 4 2 2" xfId="20267"/>
    <cellStyle name="Normal 2 8 2 4 2 2 2" xfId="20268"/>
    <cellStyle name="Normal 2 8 2 4 2 2 3" xfId="20269"/>
    <cellStyle name="Normal 2 8 2 4 2 2 4" xfId="20270"/>
    <cellStyle name="Normal 2 8 2 4 2 3" xfId="20271"/>
    <cellStyle name="Normal 2 8 2 4 2 4" xfId="20272"/>
    <cellStyle name="Normal 2 8 2 4 2 5" xfId="20273"/>
    <cellStyle name="Normal 2 8 2 4 3" xfId="20274"/>
    <cellStyle name="Normal 2 8 2 4 3 2" xfId="20275"/>
    <cellStyle name="Normal 2 8 2 4 3 3" xfId="20276"/>
    <cellStyle name="Normal 2 8 2 4 3 4" xfId="20277"/>
    <cellStyle name="Normal 2 8 2 4 4" xfId="20278"/>
    <cellStyle name="Normal 2 8 2 4 5" xfId="20279"/>
    <cellStyle name="Normal 2 8 2 4 6" xfId="20280"/>
    <cellStyle name="Normal 2 8 2 5" xfId="20281"/>
    <cellStyle name="Normal 2 8 2 5 2" xfId="20282"/>
    <cellStyle name="Normal 2 8 2 5 2 2" xfId="20283"/>
    <cellStyle name="Normal 2 8 2 5 2 3" xfId="20284"/>
    <cellStyle name="Normal 2 8 2 5 2 4" xfId="20285"/>
    <cellStyle name="Normal 2 8 2 5 3" xfId="20286"/>
    <cellStyle name="Normal 2 8 2 5 4" xfId="20287"/>
    <cellStyle name="Normal 2 8 2 5 5" xfId="20288"/>
    <cellStyle name="Normal 2 8 2 6" xfId="20289"/>
    <cellStyle name="Normal 2 8 2 6 2" xfId="20290"/>
    <cellStyle name="Normal 2 8 2 6 2 2" xfId="20291"/>
    <cellStyle name="Normal 2 8 2 6 2 3" xfId="20292"/>
    <cellStyle name="Normal 2 8 2 6 2 4" xfId="20293"/>
    <cellStyle name="Normal 2 8 2 6 3" xfId="20294"/>
    <cellStyle name="Normal 2 8 2 6 4" xfId="20295"/>
    <cellStyle name="Normal 2 8 2 6 5" xfId="20296"/>
    <cellStyle name="Normal 2 8 2 7" xfId="20297"/>
    <cellStyle name="Normal 2 8 2 7 2" xfId="20298"/>
    <cellStyle name="Normal 2 8 2 7 3" xfId="20299"/>
    <cellStyle name="Normal 2 8 2 7 4" xfId="20300"/>
    <cellStyle name="Normal 2 8 2 8" xfId="20301"/>
    <cellStyle name="Normal 2 8 2 8 2" xfId="20302"/>
    <cellStyle name="Normal 2 8 2 8 3" xfId="20303"/>
    <cellStyle name="Normal 2 8 2 8 4" xfId="20304"/>
    <cellStyle name="Normal 2 8 2 9" xfId="20305"/>
    <cellStyle name="Normal 2 8 3" xfId="20306"/>
    <cellStyle name="Normal 2 8 3 10" xfId="20307"/>
    <cellStyle name="Normal 2 8 3 11" xfId="20308"/>
    <cellStyle name="Normal 2 8 3 12" xfId="20309"/>
    <cellStyle name="Normal 2 8 3 13" xfId="20310"/>
    <cellStyle name="Normal 2 8 3 14" xfId="20311"/>
    <cellStyle name="Normal 2 8 3 15" xfId="20312"/>
    <cellStyle name="Normal 2 8 3 2" xfId="20313"/>
    <cellStyle name="Normal 2 8 3 3" xfId="20314"/>
    <cellStyle name="Normal 2 8 3 3 2" xfId="20315"/>
    <cellStyle name="Normal 2 8 3 3 2 2" xfId="20316"/>
    <cellStyle name="Normal 2 8 3 3 2 2 2" xfId="20317"/>
    <cellStyle name="Normal 2 8 3 3 2 2 3" xfId="20318"/>
    <cellStyle name="Normal 2 8 3 3 2 2 4" xfId="20319"/>
    <cellStyle name="Normal 2 8 3 3 2 3" xfId="20320"/>
    <cellStyle name="Normal 2 8 3 3 2 4" xfId="20321"/>
    <cellStyle name="Normal 2 8 3 3 2 5" xfId="20322"/>
    <cellStyle name="Normal 2 8 3 3 3" xfId="20323"/>
    <cellStyle name="Normal 2 8 3 3 3 2" xfId="20324"/>
    <cellStyle name="Normal 2 8 3 3 3 3" xfId="20325"/>
    <cellStyle name="Normal 2 8 3 3 3 4" xfId="20326"/>
    <cellStyle name="Normal 2 8 3 3 4" xfId="20327"/>
    <cellStyle name="Normal 2 8 3 3 5" xfId="20328"/>
    <cellStyle name="Normal 2 8 3 3 6" xfId="20329"/>
    <cellStyle name="Normal 2 8 3 4" xfId="20330"/>
    <cellStyle name="Normal 2 8 3 4 2" xfId="20331"/>
    <cellStyle name="Normal 2 8 3 4 2 2" xfId="20332"/>
    <cellStyle name="Normal 2 8 3 4 2 2 2" xfId="20333"/>
    <cellStyle name="Normal 2 8 3 4 2 2 3" xfId="20334"/>
    <cellStyle name="Normal 2 8 3 4 2 2 4" xfId="20335"/>
    <cellStyle name="Normal 2 8 3 4 2 3" xfId="20336"/>
    <cellStyle name="Normal 2 8 3 4 2 4" xfId="20337"/>
    <cellStyle name="Normal 2 8 3 4 2 5" xfId="20338"/>
    <cellStyle name="Normal 2 8 3 4 3" xfId="20339"/>
    <cellStyle name="Normal 2 8 3 4 3 2" xfId="20340"/>
    <cellStyle name="Normal 2 8 3 4 3 3" xfId="20341"/>
    <cellStyle name="Normal 2 8 3 4 3 4" xfId="20342"/>
    <cellStyle name="Normal 2 8 3 4 4" xfId="20343"/>
    <cellStyle name="Normal 2 8 3 4 5" xfId="20344"/>
    <cellStyle name="Normal 2 8 3 4 6" xfId="20345"/>
    <cellStyle name="Normal 2 8 3 5" xfId="20346"/>
    <cellStyle name="Normal 2 8 3 5 2" xfId="20347"/>
    <cellStyle name="Normal 2 8 3 5 2 2" xfId="20348"/>
    <cellStyle name="Normal 2 8 3 5 2 3" xfId="20349"/>
    <cellStyle name="Normal 2 8 3 5 2 4" xfId="20350"/>
    <cellStyle name="Normal 2 8 3 5 3" xfId="20351"/>
    <cellStyle name="Normal 2 8 3 5 4" xfId="20352"/>
    <cellStyle name="Normal 2 8 3 5 5" xfId="20353"/>
    <cellStyle name="Normal 2 8 3 6" xfId="20354"/>
    <cellStyle name="Normal 2 8 3 6 2" xfId="20355"/>
    <cellStyle name="Normal 2 8 3 6 2 2" xfId="20356"/>
    <cellStyle name="Normal 2 8 3 6 2 3" xfId="20357"/>
    <cellStyle name="Normal 2 8 3 6 2 4" xfId="20358"/>
    <cellStyle name="Normal 2 8 3 6 3" xfId="20359"/>
    <cellStyle name="Normal 2 8 3 6 4" xfId="20360"/>
    <cellStyle name="Normal 2 8 3 6 5" xfId="20361"/>
    <cellStyle name="Normal 2 8 3 7" xfId="20362"/>
    <cellStyle name="Normal 2 8 3 7 2" xfId="20363"/>
    <cellStyle name="Normal 2 8 3 7 3" xfId="20364"/>
    <cellStyle name="Normal 2 8 3 7 4" xfId="20365"/>
    <cellStyle name="Normal 2 8 3 8" xfId="20366"/>
    <cellStyle name="Normal 2 8 3 8 2" xfId="20367"/>
    <cellStyle name="Normal 2 8 3 8 3" xfId="20368"/>
    <cellStyle name="Normal 2 8 3 8 4" xfId="20369"/>
    <cellStyle name="Normal 2 8 3 9" xfId="20370"/>
    <cellStyle name="Normal 2 8 4" xfId="20371"/>
    <cellStyle name="Normal 2 8 4 10" xfId="20372"/>
    <cellStyle name="Normal 2 8 4 11" xfId="20373"/>
    <cellStyle name="Normal 2 8 4 12" xfId="20374"/>
    <cellStyle name="Normal 2 8 4 13" xfId="20375"/>
    <cellStyle name="Normal 2 8 4 14" xfId="20376"/>
    <cellStyle name="Normal 2 8 4 15" xfId="20377"/>
    <cellStyle name="Normal 2 8 4 2" xfId="20378"/>
    <cellStyle name="Normal 2 8 4 2 2" xfId="20379"/>
    <cellStyle name="Normal 2 8 4 2 2 2" xfId="20380"/>
    <cellStyle name="Normal 2 8 4 2 2 2 2" xfId="20381"/>
    <cellStyle name="Normal 2 8 4 2 2 2 3" xfId="20382"/>
    <cellStyle name="Normal 2 8 4 2 2 2 4" xfId="20383"/>
    <cellStyle name="Normal 2 8 4 2 2 3" xfId="20384"/>
    <cellStyle name="Normal 2 8 4 2 2 4" xfId="20385"/>
    <cellStyle name="Normal 2 8 4 2 2 5" xfId="20386"/>
    <cellStyle name="Normal 2 8 4 2 3" xfId="20387"/>
    <cellStyle name="Normal 2 8 4 2 3 2" xfId="20388"/>
    <cellStyle name="Normal 2 8 4 2 3 3" xfId="20389"/>
    <cellStyle name="Normal 2 8 4 2 3 4" xfId="20390"/>
    <cellStyle name="Normal 2 8 4 2 4" xfId="20391"/>
    <cellStyle name="Normal 2 8 4 2 5" xfId="20392"/>
    <cellStyle name="Normal 2 8 4 2 6" xfId="20393"/>
    <cellStyle name="Normal 2 8 4 3" xfId="20394"/>
    <cellStyle name="Normal 2 8 4 3 2" xfId="20395"/>
    <cellStyle name="Normal 2 8 4 3 2 2" xfId="20396"/>
    <cellStyle name="Normal 2 8 4 3 2 2 2" xfId="20397"/>
    <cellStyle name="Normal 2 8 4 3 2 2 3" xfId="20398"/>
    <cellStyle name="Normal 2 8 4 3 2 2 4" xfId="20399"/>
    <cellStyle name="Normal 2 8 4 3 2 3" xfId="20400"/>
    <cellStyle name="Normal 2 8 4 3 2 4" xfId="20401"/>
    <cellStyle name="Normal 2 8 4 3 2 5" xfId="20402"/>
    <cellStyle name="Normal 2 8 4 3 3" xfId="20403"/>
    <cellStyle name="Normal 2 8 4 3 3 2" xfId="20404"/>
    <cellStyle name="Normal 2 8 4 3 3 3" xfId="20405"/>
    <cellStyle name="Normal 2 8 4 3 3 4" xfId="20406"/>
    <cellStyle name="Normal 2 8 4 3 4" xfId="20407"/>
    <cellStyle name="Normal 2 8 4 3 5" xfId="20408"/>
    <cellStyle name="Normal 2 8 4 3 6" xfId="20409"/>
    <cellStyle name="Normal 2 8 4 4" xfId="20410"/>
    <cellStyle name="Normal 2 8 4 4 2" xfId="20411"/>
    <cellStyle name="Normal 2 8 4 4 2 2" xfId="20412"/>
    <cellStyle name="Normal 2 8 4 4 2 3" xfId="20413"/>
    <cellStyle name="Normal 2 8 4 4 2 4" xfId="20414"/>
    <cellStyle name="Normal 2 8 4 4 3" xfId="20415"/>
    <cellStyle name="Normal 2 8 4 4 4" xfId="20416"/>
    <cellStyle name="Normal 2 8 4 4 5" xfId="20417"/>
    <cellStyle name="Normal 2 8 4 5" xfId="20418"/>
    <cellStyle name="Normal 2 8 4 5 2" xfId="20419"/>
    <cellStyle name="Normal 2 8 4 5 2 2" xfId="20420"/>
    <cellStyle name="Normal 2 8 4 5 2 3" xfId="20421"/>
    <cellStyle name="Normal 2 8 4 5 2 4" xfId="20422"/>
    <cellStyle name="Normal 2 8 4 5 3" xfId="20423"/>
    <cellStyle name="Normal 2 8 4 5 4" xfId="20424"/>
    <cellStyle name="Normal 2 8 4 5 5" xfId="20425"/>
    <cellStyle name="Normal 2 8 4 6" xfId="20426"/>
    <cellStyle name="Normal 2 8 4 6 2" xfId="20427"/>
    <cellStyle name="Normal 2 8 4 6 3" xfId="20428"/>
    <cellStyle name="Normal 2 8 4 6 4" xfId="20429"/>
    <cellStyle name="Normal 2 8 4 7" xfId="20430"/>
    <cellStyle name="Normal 2 8 4 7 2" xfId="20431"/>
    <cellStyle name="Normal 2 8 4 7 3" xfId="20432"/>
    <cellStyle name="Normal 2 8 4 7 4" xfId="20433"/>
    <cellStyle name="Normal 2 8 4 8" xfId="20434"/>
    <cellStyle name="Normal 2 8 4 9" xfId="20435"/>
    <cellStyle name="Normal 2 8 5" xfId="20436"/>
    <cellStyle name="Normal 2 8 5 10" xfId="20437"/>
    <cellStyle name="Normal 2 8 5 11" xfId="20438"/>
    <cellStyle name="Normal 2 8 5 12" xfId="20439"/>
    <cellStyle name="Normal 2 8 5 13" xfId="20440"/>
    <cellStyle name="Normal 2 8 5 14" xfId="20441"/>
    <cellStyle name="Normal 2 8 5 2" xfId="20442"/>
    <cellStyle name="Normal 2 8 5 2 2" xfId="20443"/>
    <cellStyle name="Normal 2 8 5 2 2 2" xfId="20444"/>
    <cellStyle name="Normal 2 8 5 2 2 2 2" xfId="20445"/>
    <cellStyle name="Normal 2 8 5 2 2 2 3" xfId="20446"/>
    <cellStyle name="Normal 2 8 5 2 2 2 4" xfId="20447"/>
    <cellStyle name="Normal 2 8 5 2 2 3" xfId="20448"/>
    <cellStyle name="Normal 2 8 5 2 2 4" xfId="20449"/>
    <cellStyle name="Normal 2 8 5 2 2 5" xfId="20450"/>
    <cellStyle name="Normal 2 8 5 2 3" xfId="20451"/>
    <cellStyle name="Normal 2 8 5 2 3 2" xfId="20452"/>
    <cellStyle name="Normal 2 8 5 2 3 3" xfId="20453"/>
    <cellStyle name="Normal 2 8 5 2 3 4" xfId="20454"/>
    <cellStyle name="Normal 2 8 5 2 4" xfId="20455"/>
    <cellStyle name="Normal 2 8 5 2 5" xfId="20456"/>
    <cellStyle name="Normal 2 8 5 2 6" xfId="20457"/>
    <cellStyle name="Normal 2 8 5 3" xfId="20458"/>
    <cellStyle name="Normal 2 8 5 3 2" xfId="20459"/>
    <cellStyle name="Normal 2 8 5 3 2 2" xfId="20460"/>
    <cellStyle name="Normal 2 8 5 3 2 2 2" xfId="20461"/>
    <cellStyle name="Normal 2 8 5 3 2 2 3" xfId="20462"/>
    <cellStyle name="Normal 2 8 5 3 2 2 4" xfId="20463"/>
    <cellStyle name="Normal 2 8 5 3 2 3" xfId="20464"/>
    <cellStyle name="Normal 2 8 5 3 2 4" xfId="20465"/>
    <cellStyle name="Normal 2 8 5 3 2 5" xfId="20466"/>
    <cellStyle name="Normal 2 8 5 3 3" xfId="20467"/>
    <cellStyle name="Normal 2 8 5 3 3 2" xfId="20468"/>
    <cellStyle name="Normal 2 8 5 3 3 3" xfId="20469"/>
    <cellStyle name="Normal 2 8 5 3 3 4" xfId="20470"/>
    <cellStyle name="Normal 2 8 5 3 4" xfId="20471"/>
    <cellStyle name="Normal 2 8 5 3 5" xfId="20472"/>
    <cellStyle name="Normal 2 8 5 3 6" xfId="20473"/>
    <cellStyle name="Normal 2 8 5 4" xfId="20474"/>
    <cellStyle name="Normal 2 8 5 4 2" xfId="20475"/>
    <cellStyle name="Normal 2 8 5 4 2 2" xfId="20476"/>
    <cellStyle name="Normal 2 8 5 4 2 3" xfId="20477"/>
    <cellStyle name="Normal 2 8 5 4 2 4" xfId="20478"/>
    <cellStyle name="Normal 2 8 5 4 3" xfId="20479"/>
    <cellStyle name="Normal 2 8 5 4 4" xfId="20480"/>
    <cellStyle name="Normal 2 8 5 4 5" xfId="20481"/>
    <cellStyle name="Normal 2 8 5 5" xfId="20482"/>
    <cellStyle name="Normal 2 8 5 5 2" xfId="20483"/>
    <cellStyle name="Normal 2 8 5 5 2 2" xfId="20484"/>
    <cellStyle name="Normal 2 8 5 5 2 3" xfId="20485"/>
    <cellStyle name="Normal 2 8 5 5 2 4" xfId="20486"/>
    <cellStyle name="Normal 2 8 5 5 3" xfId="20487"/>
    <cellStyle name="Normal 2 8 5 5 4" xfId="20488"/>
    <cellStyle name="Normal 2 8 5 5 5" xfId="20489"/>
    <cellStyle name="Normal 2 8 5 6" xfId="20490"/>
    <cellStyle name="Normal 2 8 5 6 2" xfId="20491"/>
    <cellStyle name="Normal 2 8 5 6 3" xfId="20492"/>
    <cellStyle name="Normal 2 8 5 6 4" xfId="20493"/>
    <cellStyle name="Normal 2 8 5 7" xfId="20494"/>
    <cellStyle name="Normal 2 8 5 7 2" xfId="20495"/>
    <cellStyle name="Normal 2 8 5 7 3" xfId="20496"/>
    <cellStyle name="Normal 2 8 5 7 4" xfId="20497"/>
    <cellStyle name="Normal 2 8 5 8" xfId="20498"/>
    <cellStyle name="Normal 2 8 5 9" xfId="20499"/>
    <cellStyle name="Normal 2 8 6" xfId="20500"/>
    <cellStyle name="Normal 2 8 6 2" xfId="20501"/>
    <cellStyle name="Normal 2 8 6 3" xfId="20502"/>
    <cellStyle name="Normal 2 8 6 4" xfId="20503"/>
    <cellStyle name="Normal 2 8 6 5" xfId="20504"/>
    <cellStyle name="Normal 2 8 6 6" xfId="20505"/>
    <cellStyle name="Normal 2 8 7" xfId="20506"/>
    <cellStyle name="Normal 2 8 7 10" xfId="20507"/>
    <cellStyle name="Normal 2 8 7 2" xfId="20508"/>
    <cellStyle name="Normal 2 8 7 2 2" xfId="20509"/>
    <cellStyle name="Normal 2 8 7 2 2 2" xfId="20510"/>
    <cellStyle name="Normal 2 8 7 2 2 3" xfId="20511"/>
    <cellStyle name="Normal 2 8 7 2 2 4" xfId="20512"/>
    <cellStyle name="Normal 2 8 7 2 3" xfId="20513"/>
    <cellStyle name="Normal 2 8 7 2 4" xfId="20514"/>
    <cellStyle name="Normal 2 8 7 2 5" xfId="20515"/>
    <cellStyle name="Normal 2 8 7 3" xfId="20516"/>
    <cellStyle name="Normal 2 8 7 3 2" xfId="20517"/>
    <cellStyle name="Normal 2 8 7 3 3" xfId="20518"/>
    <cellStyle name="Normal 2 8 7 3 4" xfId="20519"/>
    <cellStyle name="Normal 2 8 7 4" xfId="20520"/>
    <cellStyle name="Normal 2 8 7 5" xfId="20521"/>
    <cellStyle name="Normal 2 8 7 6" xfId="20522"/>
    <cellStyle name="Normal 2 8 7 7" xfId="20523"/>
    <cellStyle name="Normal 2 8 7 8" xfId="20524"/>
    <cellStyle name="Normal 2 8 7 9" xfId="20525"/>
    <cellStyle name="Normal 2 8 8" xfId="20526"/>
    <cellStyle name="Normal 2 8 8 10" xfId="20527"/>
    <cellStyle name="Normal 2 8 8 11" xfId="20528"/>
    <cellStyle name="Normal 2 8 8 2" xfId="20529"/>
    <cellStyle name="Normal 2 8 8 2 2" xfId="20530"/>
    <cellStyle name="Normal 2 8 8 2 2 2" xfId="20531"/>
    <cellStyle name="Normal 2 8 8 2 2 3" xfId="20532"/>
    <cellStyle name="Normal 2 8 8 2 2 4" xfId="20533"/>
    <cellStyle name="Normal 2 8 8 2 3" xfId="20534"/>
    <cellStyle name="Normal 2 8 8 2 4" xfId="20535"/>
    <cellStyle name="Normal 2 8 8 2 5" xfId="20536"/>
    <cellStyle name="Normal 2 8 8 3" xfId="20537"/>
    <cellStyle name="Normal 2 8 8 3 2" xfId="20538"/>
    <cellStyle name="Normal 2 8 8 3 3" xfId="20539"/>
    <cellStyle name="Normal 2 8 8 3 4" xfId="20540"/>
    <cellStyle name="Normal 2 8 8 4" xfId="20541"/>
    <cellStyle name="Normal 2 8 8 5" xfId="20542"/>
    <cellStyle name="Normal 2 8 8 6" xfId="20543"/>
    <cellStyle name="Normal 2 8 8 7" xfId="20544"/>
    <cellStyle name="Normal 2 8 8 8" xfId="20545"/>
    <cellStyle name="Normal 2 8 8 9" xfId="20546"/>
    <cellStyle name="Normal 2 8 9" xfId="20547"/>
    <cellStyle name="Normal 2 8 9 2" xfId="20548"/>
    <cellStyle name="Normal 2 8 9 2 2" xfId="20549"/>
    <cellStyle name="Normal 2 8 9 2 3" xfId="20550"/>
    <cellStyle name="Normal 2 8 9 2 4" xfId="20551"/>
    <cellStyle name="Normal 2 8 9 3" xfId="20552"/>
    <cellStyle name="Normal 2 8 9 4" xfId="20553"/>
    <cellStyle name="Normal 2 8 9 5" xfId="20554"/>
    <cellStyle name="Normal 2 9" xfId="20555"/>
    <cellStyle name="Normal 2 9 10" xfId="20556"/>
    <cellStyle name="Normal 2 9 10 2" xfId="20557"/>
    <cellStyle name="Normal 2 9 10 2 2" xfId="20558"/>
    <cellStyle name="Normal 2 9 10 2 3" xfId="20559"/>
    <cellStyle name="Normal 2 9 10 2 4" xfId="20560"/>
    <cellStyle name="Normal 2 9 10 3" xfId="20561"/>
    <cellStyle name="Normal 2 9 10 4" xfId="20562"/>
    <cellStyle name="Normal 2 9 10 5" xfId="20563"/>
    <cellStyle name="Normal 2 9 11" xfId="20564"/>
    <cellStyle name="Normal 2 9 11 2" xfId="20565"/>
    <cellStyle name="Normal 2 9 11 2 2" xfId="20566"/>
    <cellStyle name="Normal 2 9 11 2 3" xfId="20567"/>
    <cellStyle name="Normal 2 9 11 2 4" xfId="20568"/>
    <cellStyle name="Normal 2 9 11 3" xfId="20569"/>
    <cellStyle name="Normal 2 9 11 4" xfId="20570"/>
    <cellStyle name="Normal 2 9 11 5" xfId="20571"/>
    <cellStyle name="Normal 2 9 12" xfId="20572"/>
    <cellStyle name="Normal 2 9 12 2" xfId="20573"/>
    <cellStyle name="Normal 2 9 12 3" xfId="20574"/>
    <cellStyle name="Normal 2 9 12 4" xfId="20575"/>
    <cellStyle name="Normal 2 9 13" xfId="20576"/>
    <cellStyle name="Normal 2 9 13 2" xfId="20577"/>
    <cellStyle name="Normal 2 9 13 3" xfId="20578"/>
    <cellStyle name="Normal 2 9 13 4" xfId="20579"/>
    <cellStyle name="Normal 2 9 14" xfId="20580"/>
    <cellStyle name="Normal 2 9 15" xfId="20581"/>
    <cellStyle name="Normal 2 9 16" xfId="20582"/>
    <cellStyle name="Normal 2 9 17" xfId="20583"/>
    <cellStyle name="Normal 2 9 18" xfId="20584"/>
    <cellStyle name="Normal 2 9 19" xfId="20585"/>
    <cellStyle name="Normal 2 9 2" xfId="20586"/>
    <cellStyle name="Normal 2 9 2 10" xfId="20587"/>
    <cellStyle name="Normal 2 9 2 11" xfId="20588"/>
    <cellStyle name="Normal 2 9 2 12" xfId="20589"/>
    <cellStyle name="Normal 2 9 2 13" xfId="20590"/>
    <cellStyle name="Normal 2 9 2 14" xfId="20591"/>
    <cellStyle name="Normal 2 9 2 15" xfId="20592"/>
    <cellStyle name="Normal 2 9 2 2" xfId="20593"/>
    <cellStyle name="Normal 2 9 2 3" xfId="20594"/>
    <cellStyle name="Normal 2 9 2 3 2" xfId="20595"/>
    <cellStyle name="Normal 2 9 2 3 2 2" xfId="20596"/>
    <cellStyle name="Normal 2 9 2 3 2 2 2" xfId="20597"/>
    <cellStyle name="Normal 2 9 2 3 2 2 3" xfId="20598"/>
    <cellStyle name="Normal 2 9 2 3 2 2 4" xfId="20599"/>
    <cellStyle name="Normal 2 9 2 3 2 3" xfId="20600"/>
    <cellStyle name="Normal 2 9 2 3 2 4" xfId="20601"/>
    <cellStyle name="Normal 2 9 2 3 2 5" xfId="20602"/>
    <cellStyle name="Normal 2 9 2 3 3" xfId="20603"/>
    <cellStyle name="Normal 2 9 2 3 3 2" xfId="20604"/>
    <cellStyle name="Normal 2 9 2 3 3 3" xfId="20605"/>
    <cellStyle name="Normal 2 9 2 3 3 4" xfId="20606"/>
    <cellStyle name="Normal 2 9 2 3 4" xfId="20607"/>
    <cellStyle name="Normal 2 9 2 3 5" xfId="20608"/>
    <cellStyle name="Normal 2 9 2 3 6" xfId="20609"/>
    <cellStyle name="Normal 2 9 2 4" xfId="20610"/>
    <cellStyle name="Normal 2 9 2 4 2" xfId="20611"/>
    <cellStyle name="Normal 2 9 2 4 2 2" xfId="20612"/>
    <cellStyle name="Normal 2 9 2 4 2 2 2" xfId="20613"/>
    <cellStyle name="Normal 2 9 2 4 2 2 3" xfId="20614"/>
    <cellStyle name="Normal 2 9 2 4 2 2 4" xfId="20615"/>
    <cellStyle name="Normal 2 9 2 4 2 3" xfId="20616"/>
    <cellStyle name="Normal 2 9 2 4 2 4" xfId="20617"/>
    <cellStyle name="Normal 2 9 2 4 2 5" xfId="20618"/>
    <cellStyle name="Normal 2 9 2 4 3" xfId="20619"/>
    <cellStyle name="Normal 2 9 2 4 3 2" xfId="20620"/>
    <cellStyle name="Normal 2 9 2 4 3 3" xfId="20621"/>
    <cellStyle name="Normal 2 9 2 4 3 4" xfId="20622"/>
    <cellStyle name="Normal 2 9 2 4 4" xfId="20623"/>
    <cellStyle name="Normal 2 9 2 4 5" xfId="20624"/>
    <cellStyle name="Normal 2 9 2 4 6" xfId="20625"/>
    <cellStyle name="Normal 2 9 2 5" xfId="20626"/>
    <cellStyle name="Normal 2 9 2 5 2" xfId="20627"/>
    <cellStyle name="Normal 2 9 2 5 2 2" xfId="20628"/>
    <cellStyle name="Normal 2 9 2 5 2 3" xfId="20629"/>
    <cellStyle name="Normal 2 9 2 5 2 4" xfId="20630"/>
    <cellStyle name="Normal 2 9 2 5 3" xfId="20631"/>
    <cellStyle name="Normal 2 9 2 5 4" xfId="20632"/>
    <cellStyle name="Normal 2 9 2 5 5" xfId="20633"/>
    <cellStyle name="Normal 2 9 2 6" xfId="20634"/>
    <cellStyle name="Normal 2 9 2 6 2" xfId="20635"/>
    <cellStyle name="Normal 2 9 2 6 2 2" xfId="20636"/>
    <cellStyle name="Normal 2 9 2 6 2 3" xfId="20637"/>
    <cellStyle name="Normal 2 9 2 6 2 4" xfId="20638"/>
    <cellStyle name="Normal 2 9 2 6 3" xfId="20639"/>
    <cellStyle name="Normal 2 9 2 6 4" xfId="20640"/>
    <cellStyle name="Normal 2 9 2 6 5" xfId="20641"/>
    <cellStyle name="Normal 2 9 2 7" xfId="20642"/>
    <cellStyle name="Normal 2 9 2 7 2" xfId="20643"/>
    <cellStyle name="Normal 2 9 2 7 3" xfId="20644"/>
    <cellStyle name="Normal 2 9 2 7 4" xfId="20645"/>
    <cellStyle name="Normal 2 9 2 8" xfId="20646"/>
    <cellStyle name="Normal 2 9 2 8 2" xfId="20647"/>
    <cellStyle name="Normal 2 9 2 8 3" xfId="20648"/>
    <cellStyle name="Normal 2 9 2 8 4" xfId="20649"/>
    <cellStyle name="Normal 2 9 2 9" xfId="20650"/>
    <cellStyle name="Normal 2 9 20" xfId="20651"/>
    <cellStyle name="Normal 2 9 3" xfId="20652"/>
    <cellStyle name="Normal 2 9 3 10" xfId="20653"/>
    <cellStyle name="Normal 2 9 3 11" xfId="20654"/>
    <cellStyle name="Normal 2 9 3 12" xfId="20655"/>
    <cellStyle name="Normal 2 9 3 13" xfId="20656"/>
    <cellStyle name="Normal 2 9 3 14" xfId="20657"/>
    <cellStyle name="Normal 2 9 3 15" xfId="20658"/>
    <cellStyle name="Normal 2 9 3 2" xfId="20659"/>
    <cellStyle name="Normal 2 9 3 3" xfId="20660"/>
    <cellStyle name="Normal 2 9 3 3 2" xfId="20661"/>
    <cellStyle name="Normal 2 9 3 3 2 2" xfId="20662"/>
    <cellStyle name="Normal 2 9 3 3 2 2 2" xfId="20663"/>
    <cellStyle name="Normal 2 9 3 3 2 2 3" xfId="20664"/>
    <cellStyle name="Normal 2 9 3 3 2 2 4" xfId="20665"/>
    <cellStyle name="Normal 2 9 3 3 2 3" xfId="20666"/>
    <cellStyle name="Normal 2 9 3 3 2 4" xfId="20667"/>
    <cellStyle name="Normal 2 9 3 3 2 5" xfId="20668"/>
    <cellStyle name="Normal 2 9 3 3 3" xfId="20669"/>
    <cellStyle name="Normal 2 9 3 3 3 2" xfId="20670"/>
    <cellStyle name="Normal 2 9 3 3 3 3" xfId="20671"/>
    <cellStyle name="Normal 2 9 3 3 3 4" xfId="20672"/>
    <cellStyle name="Normal 2 9 3 3 4" xfId="20673"/>
    <cellStyle name="Normal 2 9 3 3 5" xfId="20674"/>
    <cellStyle name="Normal 2 9 3 3 6" xfId="20675"/>
    <cellStyle name="Normal 2 9 3 4" xfId="20676"/>
    <cellStyle name="Normal 2 9 3 4 2" xfId="20677"/>
    <cellStyle name="Normal 2 9 3 4 2 2" xfId="20678"/>
    <cellStyle name="Normal 2 9 3 4 2 2 2" xfId="20679"/>
    <cellStyle name="Normal 2 9 3 4 2 2 3" xfId="20680"/>
    <cellStyle name="Normal 2 9 3 4 2 2 4" xfId="20681"/>
    <cellStyle name="Normal 2 9 3 4 2 3" xfId="20682"/>
    <cellStyle name="Normal 2 9 3 4 2 4" xfId="20683"/>
    <cellStyle name="Normal 2 9 3 4 2 5" xfId="20684"/>
    <cellStyle name="Normal 2 9 3 4 3" xfId="20685"/>
    <cellStyle name="Normal 2 9 3 4 3 2" xfId="20686"/>
    <cellStyle name="Normal 2 9 3 4 3 3" xfId="20687"/>
    <cellStyle name="Normal 2 9 3 4 3 4" xfId="20688"/>
    <cellStyle name="Normal 2 9 3 4 4" xfId="20689"/>
    <cellStyle name="Normal 2 9 3 4 5" xfId="20690"/>
    <cellStyle name="Normal 2 9 3 4 6" xfId="20691"/>
    <cellStyle name="Normal 2 9 3 5" xfId="20692"/>
    <cellStyle name="Normal 2 9 3 5 2" xfId="20693"/>
    <cellStyle name="Normal 2 9 3 5 2 2" xfId="20694"/>
    <cellStyle name="Normal 2 9 3 5 2 3" xfId="20695"/>
    <cellStyle name="Normal 2 9 3 5 2 4" xfId="20696"/>
    <cellStyle name="Normal 2 9 3 5 3" xfId="20697"/>
    <cellStyle name="Normal 2 9 3 5 4" xfId="20698"/>
    <cellStyle name="Normal 2 9 3 5 5" xfId="20699"/>
    <cellStyle name="Normal 2 9 3 6" xfId="20700"/>
    <cellStyle name="Normal 2 9 3 6 2" xfId="20701"/>
    <cellStyle name="Normal 2 9 3 6 2 2" xfId="20702"/>
    <cellStyle name="Normal 2 9 3 6 2 3" xfId="20703"/>
    <cellStyle name="Normal 2 9 3 6 2 4" xfId="20704"/>
    <cellStyle name="Normal 2 9 3 6 3" xfId="20705"/>
    <cellStyle name="Normal 2 9 3 6 4" xfId="20706"/>
    <cellStyle name="Normal 2 9 3 6 5" xfId="20707"/>
    <cellStyle name="Normal 2 9 3 7" xfId="20708"/>
    <cellStyle name="Normal 2 9 3 7 2" xfId="20709"/>
    <cellStyle name="Normal 2 9 3 7 3" xfId="20710"/>
    <cellStyle name="Normal 2 9 3 7 4" xfId="20711"/>
    <cellStyle name="Normal 2 9 3 8" xfId="20712"/>
    <cellStyle name="Normal 2 9 3 8 2" xfId="20713"/>
    <cellStyle name="Normal 2 9 3 8 3" xfId="20714"/>
    <cellStyle name="Normal 2 9 3 8 4" xfId="20715"/>
    <cellStyle name="Normal 2 9 3 9" xfId="20716"/>
    <cellStyle name="Normal 2 9 4" xfId="20717"/>
    <cellStyle name="Normal 2 9 4 10" xfId="20718"/>
    <cellStyle name="Normal 2 9 4 11" xfId="20719"/>
    <cellStyle name="Normal 2 9 4 12" xfId="20720"/>
    <cellStyle name="Normal 2 9 4 13" xfId="20721"/>
    <cellStyle name="Normal 2 9 4 14" xfId="20722"/>
    <cellStyle name="Normal 2 9 4 2" xfId="20723"/>
    <cellStyle name="Normal 2 9 4 2 2" xfId="20724"/>
    <cellStyle name="Normal 2 9 4 2 2 2" xfId="20725"/>
    <cellStyle name="Normal 2 9 4 2 2 2 2" xfId="20726"/>
    <cellStyle name="Normal 2 9 4 2 2 2 3" xfId="20727"/>
    <cellStyle name="Normal 2 9 4 2 2 2 4" xfId="20728"/>
    <cellStyle name="Normal 2 9 4 2 2 3" xfId="20729"/>
    <cellStyle name="Normal 2 9 4 2 2 4" xfId="20730"/>
    <cellStyle name="Normal 2 9 4 2 2 5" xfId="20731"/>
    <cellStyle name="Normal 2 9 4 2 3" xfId="20732"/>
    <cellStyle name="Normal 2 9 4 2 3 2" xfId="20733"/>
    <cellStyle name="Normal 2 9 4 2 3 3" xfId="20734"/>
    <cellStyle name="Normal 2 9 4 2 3 4" xfId="20735"/>
    <cellStyle name="Normal 2 9 4 2 4" xfId="20736"/>
    <cellStyle name="Normal 2 9 4 2 5" xfId="20737"/>
    <cellStyle name="Normal 2 9 4 2 6" xfId="20738"/>
    <cellStyle name="Normal 2 9 4 3" xfId="20739"/>
    <cellStyle name="Normal 2 9 4 3 2" xfId="20740"/>
    <cellStyle name="Normal 2 9 4 3 2 2" xfId="20741"/>
    <cellStyle name="Normal 2 9 4 3 2 2 2" xfId="20742"/>
    <cellStyle name="Normal 2 9 4 3 2 2 3" xfId="20743"/>
    <cellStyle name="Normal 2 9 4 3 2 2 4" xfId="20744"/>
    <cellStyle name="Normal 2 9 4 3 2 3" xfId="20745"/>
    <cellStyle name="Normal 2 9 4 3 2 4" xfId="20746"/>
    <cellStyle name="Normal 2 9 4 3 2 5" xfId="20747"/>
    <cellStyle name="Normal 2 9 4 3 3" xfId="20748"/>
    <cellStyle name="Normal 2 9 4 3 3 2" xfId="20749"/>
    <cellStyle name="Normal 2 9 4 3 3 3" xfId="20750"/>
    <cellStyle name="Normal 2 9 4 3 3 4" xfId="20751"/>
    <cellStyle name="Normal 2 9 4 3 4" xfId="20752"/>
    <cellStyle name="Normal 2 9 4 3 5" xfId="20753"/>
    <cellStyle name="Normal 2 9 4 3 6" xfId="20754"/>
    <cellStyle name="Normal 2 9 4 4" xfId="20755"/>
    <cellStyle name="Normal 2 9 4 4 2" xfId="20756"/>
    <cellStyle name="Normal 2 9 4 4 2 2" xfId="20757"/>
    <cellStyle name="Normal 2 9 4 4 2 3" xfId="20758"/>
    <cellStyle name="Normal 2 9 4 4 2 4" xfId="20759"/>
    <cellStyle name="Normal 2 9 4 4 3" xfId="20760"/>
    <cellStyle name="Normal 2 9 4 4 4" xfId="20761"/>
    <cellStyle name="Normal 2 9 4 4 5" xfId="20762"/>
    <cellStyle name="Normal 2 9 4 5" xfId="20763"/>
    <cellStyle name="Normal 2 9 4 5 2" xfId="20764"/>
    <cellStyle name="Normal 2 9 4 5 2 2" xfId="20765"/>
    <cellStyle name="Normal 2 9 4 5 2 3" xfId="20766"/>
    <cellStyle name="Normal 2 9 4 5 2 4" xfId="20767"/>
    <cellStyle name="Normal 2 9 4 5 3" xfId="20768"/>
    <cellStyle name="Normal 2 9 4 5 4" xfId="20769"/>
    <cellStyle name="Normal 2 9 4 5 5" xfId="20770"/>
    <cellStyle name="Normal 2 9 4 6" xfId="20771"/>
    <cellStyle name="Normal 2 9 4 6 2" xfId="20772"/>
    <cellStyle name="Normal 2 9 4 6 3" xfId="20773"/>
    <cellStyle name="Normal 2 9 4 6 4" xfId="20774"/>
    <cellStyle name="Normal 2 9 4 7" xfId="20775"/>
    <cellStyle name="Normal 2 9 4 7 2" xfId="20776"/>
    <cellStyle name="Normal 2 9 4 7 3" xfId="20777"/>
    <cellStyle name="Normal 2 9 4 7 4" xfId="20778"/>
    <cellStyle name="Normal 2 9 4 8" xfId="20779"/>
    <cellStyle name="Normal 2 9 4 9" xfId="20780"/>
    <cellStyle name="Normal 2 9 5" xfId="20781"/>
    <cellStyle name="Normal 2 9 5 10" xfId="20782"/>
    <cellStyle name="Normal 2 9 5 11" xfId="20783"/>
    <cellStyle name="Normal 2 9 5 12" xfId="20784"/>
    <cellStyle name="Normal 2 9 5 13" xfId="20785"/>
    <cellStyle name="Normal 2 9 5 14" xfId="20786"/>
    <cellStyle name="Normal 2 9 5 2" xfId="20787"/>
    <cellStyle name="Normal 2 9 5 2 2" xfId="20788"/>
    <cellStyle name="Normal 2 9 5 2 2 2" xfId="20789"/>
    <cellStyle name="Normal 2 9 5 2 2 2 2" xfId="20790"/>
    <cellStyle name="Normal 2 9 5 2 2 2 3" xfId="20791"/>
    <cellStyle name="Normal 2 9 5 2 2 2 4" xfId="20792"/>
    <cellStyle name="Normal 2 9 5 2 2 3" xfId="20793"/>
    <cellStyle name="Normal 2 9 5 2 2 4" xfId="20794"/>
    <cellStyle name="Normal 2 9 5 2 2 5" xfId="20795"/>
    <cellStyle name="Normal 2 9 5 2 3" xfId="20796"/>
    <cellStyle name="Normal 2 9 5 2 3 2" xfId="20797"/>
    <cellStyle name="Normal 2 9 5 2 3 3" xfId="20798"/>
    <cellStyle name="Normal 2 9 5 2 3 4" xfId="20799"/>
    <cellStyle name="Normal 2 9 5 2 4" xfId="20800"/>
    <cellStyle name="Normal 2 9 5 2 5" xfId="20801"/>
    <cellStyle name="Normal 2 9 5 2 6" xfId="20802"/>
    <cellStyle name="Normal 2 9 5 3" xfId="20803"/>
    <cellStyle name="Normal 2 9 5 3 2" xfId="20804"/>
    <cellStyle name="Normal 2 9 5 3 2 2" xfId="20805"/>
    <cellStyle name="Normal 2 9 5 3 2 2 2" xfId="20806"/>
    <cellStyle name="Normal 2 9 5 3 2 2 3" xfId="20807"/>
    <cellStyle name="Normal 2 9 5 3 2 2 4" xfId="20808"/>
    <cellStyle name="Normal 2 9 5 3 2 3" xfId="20809"/>
    <cellStyle name="Normal 2 9 5 3 2 4" xfId="20810"/>
    <cellStyle name="Normal 2 9 5 3 2 5" xfId="20811"/>
    <cellStyle name="Normal 2 9 5 3 3" xfId="20812"/>
    <cellStyle name="Normal 2 9 5 3 3 2" xfId="20813"/>
    <cellStyle name="Normal 2 9 5 3 3 3" xfId="20814"/>
    <cellStyle name="Normal 2 9 5 3 3 4" xfId="20815"/>
    <cellStyle name="Normal 2 9 5 3 4" xfId="20816"/>
    <cellStyle name="Normal 2 9 5 3 5" xfId="20817"/>
    <cellStyle name="Normal 2 9 5 3 6" xfId="20818"/>
    <cellStyle name="Normal 2 9 5 4" xfId="20819"/>
    <cellStyle name="Normal 2 9 5 4 2" xfId="20820"/>
    <cellStyle name="Normal 2 9 5 4 2 2" xfId="20821"/>
    <cellStyle name="Normal 2 9 5 4 2 3" xfId="20822"/>
    <cellStyle name="Normal 2 9 5 4 2 4" xfId="20823"/>
    <cellStyle name="Normal 2 9 5 4 3" xfId="20824"/>
    <cellStyle name="Normal 2 9 5 4 4" xfId="20825"/>
    <cellStyle name="Normal 2 9 5 4 5" xfId="20826"/>
    <cellStyle name="Normal 2 9 5 5" xfId="20827"/>
    <cellStyle name="Normal 2 9 5 5 2" xfId="20828"/>
    <cellStyle name="Normal 2 9 5 5 2 2" xfId="20829"/>
    <cellStyle name="Normal 2 9 5 5 2 3" xfId="20830"/>
    <cellStyle name="Normal 2 9 5 5 2 4" xfId="20831"/>
    <cellStyle name="Normal 2 9 5 5 3" xfId="20832"/>
    <cellStyle name="Normal 2 9 5 5 4" xfId="20833"/>
    <cellStyle name="Normal 2 9 5 5 5" xfId="20834"/>
    <cellStyle name="Normal 2 9 5 6" xfId="20835"/>
    <cellStyle name="Normal 2 9 5 6 2" xfId="20836"/>
    <cellStyle name="Normal 2 9 5 6 3" xfId="20837"/>
    <cellStyle name="Normal 2 9 5 6 4" xfId="20838"/>
    <cellStyle name="Normal 2 9 5 7" xfId="20839"/>
    <cellStyle name="Normal 2 9 5 7 2" xfId="20840"/>
    <cellStyle name="Normal 2 9 5 7 3" xfId="20841"/>
    <cellStyle name="Normal 2 9 5 7 4" xfId="20842"/>
    <cellStyle name="Normal 2 9 5 8" xfId="20843"/>
    <cellStyle name="Normal 2 9 5 9" xfId="20844"/>
    <cellStyle name="Normal 2 9 6" xfId="20845"/>
    <cellStyle name="Normal 2 9 6 2" xfId="20846"/>
    <cellStyle name="Normal 2 9 6 3" xfId="20847"/>
    <cellStyle name="Normal 2 9 6 4" xfId="20848"/>
    <cellStyle name="Normal 2 9 6 5" xfId="20849"/>
    <cellStyle name="Normal 2 9 6 6" xfId="20850"/>
    <cellStyle name="Normal 2 9 7" xfId="20851"/>
    <cellStyle name="Normal 2 9 7 10" xfId="20852"/>
    <cellStyle name="Normal 2 9 7 2" xfId="20853"/>
    <cellStyle name="Normal 2 9 7 2 2" xfId="20854"/>
    <cellStyle name="Normal 2 9 7 2 2 2" xfId="20855"/>
    <cellStyle name="Normal 2 9 7 2 2 3" xfId="20856"/>
    <cellStyle name="Normal 2 9 7 2 2 4" xfId="20857"/>
    <cellStyle name="Normal 2 9 7 2 3" xfId="20858"/>
    <cellStyle name="Normal 2 9 7 2 4" xfId="20859"/>
    <cellStyle name="Normal 2 9 7 2 5" xfId="20860"/>
    <cellStyle name="Normal 2 9 7 3" xfId="20861"/>
    <cellStyle name="Normal 2 9 7 3 2" xfId="20862"/>
    <cellStyle name="Normal 2 9 7 3 3" xfId="20863"/>
    <cellStyle name="Normal 2 9 7 3 4" xfId="20864"/>
    <cellStyle name="Normal 2 9 7 4" xfId="20865"/>
    <cellStyle name="Normal 2 9 7 5" xfId="20866"/>
    <cellStyle name="Normal 2 9 7 6" xfId="20867"/>
    <cellStyle name="Normal 2 9 7 7" xfId="20868"/>
    <cellStyle name="Normal 2 9 7 8" xfId="20869"/>
    <cellStyle name="Normal 2 9 7 9" xfId="20870"/>
    <cellStyle name="Normal 2 9 8" xfId="20871"/>
    <cellStyle name="Normal 2 9 8 10" xfId="20872"/>
    <cellStyle name="Normal 2 9 8 2" xfId="20873"/>
    <cellStyle name="Normal 2 9 8 2 2 2" xfId="20874"/>
    <cellStyle name="Normal 2 9 8 2 2 3" xfId="20875"/>
    <cellStyle name="Normal 2 9 8 2 2 3 2" xfId="20876"/>
    <cellStyle name="Normal 2 9 8 2 2 4" xfId="20877"/>
    <cellStyle name="Normal 2 9 8 2 3" xfId="20878"/>
    <cellStyle name="Normal 2 9 8 2 4" xfId="20879"/>
    <cellStyle name="Normal 2 9 8 2 5" xfId="20880"/>
    <cellStyle name="Normal 2 9 8 3" xfId="20881"/>
    <cellStyle name="Normal 2 9 8 3 2" xfId="20882"/>
    <cellStyle name="Normal 2 9 8 3 3" xfId="20883"/>
    <cellStyle name="Normal 2 9 8 3 4" xfId="20884"/>
    <cellStyle name="Normal 2 9 8 4" xfId="20885"/>
    <cellStyle name="Normal 2 9 8 5" xfId="20886"/>
    <cellStyle name="Normal 2 9 8 6" xfId="20887"/>
    <cellStyle name="Normal 2 9 8 7" xfId="20888"/>
    <cellStyle name="Normal 2 9 8 8" xfId="20889"/>
    <cellStyle name="Normal 2 9 8 9" xfId="20890"/>
    <cellStyle name="Normal 2 9 9" xfId="20891"/>
    <cellStyle name="Normal 2 9 9 2" xfId="20892"/>
    <cellStyle name="Normal 2 9 9 2 2" xfId="20893"/>
    <cellStyle name="Normal 2 9 9 3 4" xfId="20894"/>
    <cellStyle name="Normal 2 9 9 6" xfId="20895"/>
    <cellStyle name="Normal 2_9_Compare DtBASE_Sept'10 Nasional" xfId="20896"/>
    <cellStyle name="Normal 20" xfId="20897"/>
    <cellStyle name="Normal 20 10" xfId="20898"/>
    <cellStyle name="Normal 20 11" xfId="20899"/>
    <cellStyle name="Normal 20 12" xfId="20900"/>
    <cellStyle name="Normal 20 12 2" xfId="20901"/>
    <cellStyle name="Normal 20 13" xfId="20902"/>
    <cellStyle name="Normal 20 13 2" xfId="20903"/>
    <cellStyle name="Normal 20 14" xfId="20904"/>
    <cellStyle name="Normal 20 14 2" xfId="20905"/>
    <cellStyle name="Normal 20 15" xfId="20906"/>
    <cellStyle name="Normal 20 15 2" xfId="20907"/>
    <cellStyle name="Normal 20 2" xfId="20908"/>
    <cellStyle name="Normal 20 2 10" xfId="20909"/>
    <cellStyle name="Normal 20 2 10 2" xfId="20910"/>
    <cellStyle name="Normal 20 2 2" xfId="20911"/>
    <cellStyle name="Normal 20 2 2 2" xfId="20912"/>
    <cellStyle name="Normal 20 2 2 2 2" xfId="20913"/>
    <cellStyle name="Normal 20 2 2 2 3" xfId="20914"/>
    <cellStyle name="Normal 20 2 2 2 4" xfId="20915"/>
    <cellStyle name="Normal 20 2 2 3" xfId="20916"/>
    <cellStyle name="Normal 20 2 2 4" xfId="20917"/>
    <cellStyle name="Normal 20 2 2 5" xfId="20918"/>
    <cellStyle name="Normal 20 2 3" xfId="20919"/>
    <cellStyle name="Normal 20 2 3 2" xfId="20920"/>
    <cellStyle name="Normal 20 2 3 3" xfId="20921"/>
    <cellStyle name="Normal 20 2 3 4" xfId="20922"/>
    <cellStyle name="Normal 20 2 4" xfId="20923"/>
    <cellStyle name="Normal 20 2 5" xfId="20924"/>
    <cellStyle name="Normal 20 2 6" xfId="20925"/>
    <cellStyle name="Normal 20 2 7" xfId="20926"/>
    <cellStyle name="Normal 20 2 7 2" xfId="20927"/>
    <cellStyle name="Normal 20 2 8" xfId="20928"/>
    <cellStyle name="Normal 20 2 8 2" xfId="20929"/>
    <cellStyle name="Normal 20 2 9" xfId="20930"/>
    <cellStyle name="Normal 20 2 9 2" xfId="20931"/>
    <cellStyle name="Normal 20 3" xfId="20932"/>
    <cellStyle name="Normal 20 3 10" xfId="20933"/>
    <cellStyle name="Normal 20 3 10 2" xfId="20934"/>
    <cellStyle name="Normal 20 3 2" xfId="20935"/>
    <cellStyle name="Normal 20 3 2 2" xfId="20936"/>
    <cellStyle name="Normal 20 3 2 2 2" xfId="20937"/>
    <cellStyle name="Normal 20 3 2 2 3" xfId="20938"/>
    <cellStyle name="Normal 20 3 2 2 4" xfId="20939"/>
    <cellStyle name="Normal 20 3 2 3" xfId="20940"/>
    <cellStyle name="Normal 20 3 2 4" xfId="20941"/>
    <cellStyle name="Normal 20 3 2 5" xfId="20942"/>
    <cellStyle name="Normal 20 3 3" xfId="20943"/>
    <cellStyle name="Normal 20 3 3 2" xfId="20944"/>
    <cellStyle name="Normal 20 3 3 3" xfId="20945"/>
    <cellStyle name="Normal 20 3 3 4" xfId="20946"/>
    <cellStyle name="Normal 20 3 4" xfId="20947"/>
    <cellStyle name="Normal 20 3 5" xfId="20948"/>
    <cellStyle name="Normal 20 3 6" xfId="20949"/>
    <cellStyle name="Normal 20 3 7" xfId="20950"/>
    <cellStyle name="Normal 20 3 7 2" xfId="20951"/>
    <cellStyle name="Normal 20 3 7 3" xfId="20952"/>
    <cellStyle name="Normal 20 3 8" xfId="20953"/>
    <cellStyle name="Normal 20 3 8 2" xfId="20954"/>
    <cellStyle name="Normal 20 3 8 3" xfId="20955"/>
    <cellStyle name="Normal 20 3 9" xfId="20956"/>
    <cellStyle name="Normal 20 3 9 2" xfId="20957"/>
    <cellStyle name="Normal 20 3 9 3" xfId="20958"/>
    <cellStyle name="Normal 20 4" xfId="20959"/>
    <cellStyle name="Normal 20 4 2" xfId="20960"/>
    <cellStyle name="Normal 20 4 2 2" xfId="20961"/>
    <cellStyle name="Normal 20 4 2 3" xfId="20962"/>
    <cellStyle name="Normal 20 4 2 4" xfId="20963"/>
    <cellStyle name="Normal 20 4 3" xfId="20964"/>
    <cellStyle name="Normal 20 4 4" xfId="20965"/>
    <cellStyle name="Normal 20 4 5" xfId="20966"/>
    <cellStyle name="Normal 20 5" xfId="20967"/>
    <cellStyle name="Normal 20 5 2" xfId="20968"/>
    <cellStyle name="Normal 20 5 2 2" xfId="20969"/>
    <cellStyle name="Normal 20 5 2 3" xfId="20970"/>
    <cellStyle name="Normal 20 5 2 4" xfId="20971"/>
    <cellStyle name="Normal 20 5 3" xfId="20972"/>
    <cellStyle name="Normal 20 5 4" xfId="20973"/>
    <cellStyle name="Normal 20 5 5" xfId="20974"/>
    <cellStyle name="Normal 20 6" xfId="20975"/>
    <cellStyle name="Normal 20 6 2" xfId="20976"/>
    <cellStyle name="Normal 20 6 3" xfId="20977"/>
    <cellStyle name="Normal 20 6 4" xfId="20978"/>
    <cellStyle name="Normal 20 7" xfId="20979"/>
    <cellStyle name="Normal 20 7 2" xfId="20980"/>
    <cellStyle name="Normal 20 7 3" xfId="20981"/>
    <cellStyle name="Normal 20 7 4" xfId="20982"/>
    <cellStyle name="Normal 20 8" xfId="20983"/>
    <cellStyle name="Normal 20 8 2" xfId="20984"/>
    <cellStyle name="Normal 20 8 3" xfId="20985"/>
    <cellStyle name="Normal 20 8 4" xfId="20986"/>
    <cellStyle name="Normal 20 9" xfId="20987"/>
    <cellStyle name="Normal 200" xfId="20988"/>
    <cellStyle name="Normal 201" xfId="20989"/>
    <cellStyle name="Normal 202" xfId="20990"/>
    <cellStyle name="Normal 203" xfId="20991"/>
    <cellStyle name="Normal 204" xfId="20992"/>
    <cellStyle name="Normal 205" xfId="20993"/>
    <cellStyle name="Normal 206" xfId="20994"/>
    <cellStyle name="Normal 207" xfId="20995"/>
    <cellStyle name="Normal 208" xfId="20996"/>
    <cellStyle name="Normal 209" xfId="20997"/>
    <cellStyle name="Normal 21" xfId="20998"/>
    <cellStyle name="Normal 21 10" xfId="20999"/>
    <cellStyle name="Normal 21 11" xfId="21000"/>
    <cellStyle name="Normal 21 12" xfId="21001"/>
    <cellStyle name="Normal 21 13" xfId="21002"/>
    <cellStyle name="Normal 21 14" xfId="21003"/>
    <cellStyle name="Normal 21 15" xfId="21004"/>
    <cellStyle name="Normal 21 2" xfId="21005"/>
    <cellStyle name="Normal 21 2 2" xfId="21006"/>
    <cellStyle name="Normal 21 2 2 2" xfId="21007"/>
    <cellStyle name="Normal 21 2 2 2 2" xfId="21008"/>
    <cellStyle name="Normal 21 2 2 2 3" xfId="21009"/>
    <cellStyle name="Normal 21 2 2 2 4" xfId="21010"/>
    <cellStyle name="Normal 21 2 2 3" xfId="21011"/>
    <cellStyle name="Normal 21 2 2 4" xfId="21012"/>
    <cellStyle name="Normal 21 2 2 5" xfId="21013"/>
    <cellStyle name="Normal 21 2 3" xfId="21014"/>
    <cellStyle name="Normal 21 2 3 2" xfId="21015"/>
    <cellStyle name="Normal 21 2 3 3" xfId="21016"/>
    <cellStyle name="Normal 21 2 3 4" xfId="21017"/>
    <cellStyle name="Normal 21 2 4" xfId="21018"/>
    <cellStyle name="Normal 21 2 5" xfId="21019"/>
    <cellStyle name="Normal 21 2 6" xfId="21020"/>
    <cellStyle name="Normal 21 3" xfId="21021"/>
    <cellStyle name="Normal 21 3 2" xfId="21022"/>
    <cellStyle name="Normal 21 3 2 2" xfId="21023"/>
    <cellStyle name="Normal 21 3 2 2 2" xfId="21024"/>
    <cellStyle name="Normal 21 3 2 2 3" xfId="21025"/>
    <cellStyle name="Normal 21 3 2 2 4" xfId="21026"/>
    <cellStyle name="Normal 21 3 2 3" xfId="21027"/>
    <cellStyle name="Normal 21 3 2 4" xfId="21028"/>
    <cellStyle name="Normal 21 3 2 5" xfId="21029"/>
    <cellStyle name="Normal 21 3 3" xfId="21030"/>
    <cellStyle name="Normal 21 3 3 2" xfId="21031"/>
    <cellStyle name="Normal 21 3 3 3" xfId="21032"/>
    <cellStyle name="Normal 21 3 3 4" xfId="21033"/>
    <cellStyle name="Normal 21 3 4" xfId="21034"/>
    <cellStyle name="Normal 21 3 5" xfId="21035"/>
    <cellStyle name="Normal 21 3 6" xfId="21036"/>
    <cellStyle name="Normal 21 4" xfId="21037"/>
    <cellStyle name="Normal 21 4 2" xfId="21038"/>
    <cellStyle name="Normal 21 4 2 2" xfId="21039"/>
    <cellStyle name="Normal 21 4 2 3" xfId="21040"/>
    <cellStyle name="Normal 21 4 2 4" xfId="21041"/>
    <cellStyle name="Normal 21 4 3" xfId="21042"/>
    <cellStyle name="Normal 21 4 4" xfId="21043"/>
    <cellStyle name="Normal 21 4 5" xfId="21044"/>
    <cellStyle name="Normal 21 5" xfId="21045"/>
    <cellStyle name="Normal 21 5 2" xfId="21046"/>
    <cellStyle name="Normal 21 5 2 2" xfId="21047"/>
    <cellStyle name="Normal 21 5 2 3" xfId="21048"/>
    <cellStyle name="Normal 21 5 2 4" xfId="21049"/>
    <cellStyle name="Normal 21 5 3" xfId="21050"/>
    <cellStyle name="Normal 21 5 4" xfId="21051"/>
    <cellStyle name="Normal 21 5 5" xfId="21052"/>
    <cellStyle name="Normal 21 6" xfId="21053"/>
    <cellStyle name="Normal 21 6 2" xfId="21054"/>
    <cellStyle name="Normal 21 6 3" xfId="21055"/>
    <cellStyle name="Normal 21 6 4" xfId="21056"/>
    <cellStyle name="Normal 21 7" xfId="21057"/>
    <cellStyle name="Normal 21 7 2" xfId="21058"/>
    <cellStyle name="Normal 21 7 3" xfId="21059"/>
    <cellStyle name="Normal 21 7 4" xfId="21060"/>
    <cellStyle name="Normal 21 8" xfId="21061"/>
    <cellStyle name="Normal 21 8 2" xfId="21062"/>
    <cellStyle name="Normal 21 8 3" xfId="21063"/>
    <cellStyle name="Normal 21 8 4" xfId="21064"/>
    <cellStyle name="Normal 21 9" xfId="21065"/>
    <cellStyle name="Normal 210" xfId="21066"/>
    <cellStyle name="Normal 211" xfId="21067"/>
    <cellStyle name="Normal 212" xfId="21068"/>
    <cellStyle name="Normal 213" xfId="21069"/>
    <cellStyle name="Normal 214" xfId="21070"/>
    <cellStyle name="Normal 215" xfId="21071"/>
    <cellStyle name="Normal 216" xfId="21072"/>
    <cellStyle name="Normal 217" xfId="21073"/>
    <cellStyle name="Normal 218" xfId="21074"/>
    <cellStyle name="Normal 219" xfId="21075"/>
    <cellStyle name="Normal 22" xfId="21076"/>
    <cellStyle name="Normal 22 10" xfId="21077"/>
    <cellStyle name="Normal 22 11" xfId="21078"/>
    <cellStyle name="Normal 22 12" xfId="21079"/>
    <cellStyle name="Normal 22 13" xfId="21080"/>
    <cellStyle name="Normal 22 14" xfId="21081"/>
    <cellStyle name="Normal 22 15" xfId="21082"/>
    <cellStyle name="Normal 22 2" xfId="21083"/>
    <cellStyle name="Normal 22 2 10" xfId="21084"/>
    <cellStyle name="Normal 22 2 10 2" xfId="21085"/>
    <cellStyle name="Normal 22 2 2" xfId="21086"/>
    <cellStyle name="Normal 22 2 2 10" xfId="21087"/>
    <cellStyle name="Normal 22 2 2 2" xfId="21088"/>
    <cellStyle name="Normal 22 2 2 2 2" xfId="21089"/>
    <cellStyle name="Normal 22 2 2 2 3" xfId="21090"/>
    <cellStyle name="Normal 22 2 2 2 4" xfId="21091"/>
    <cellStyle name="Normal 22 2 2 3" xfId="21092"/>
    <cellStyle name="Normal 22 2 2 4" xfId="21093"/>
    <cellStyle name="Normal 22 2 2 5" xfId="21094"/>
    <cellStyle name="Normal 22 2 2 6" xfId="21095"/>
    <cellStyle name="Normal 22 2 2 6 2" xfId="21096"/>
    <cellStyle name="Normal 22 2 2 7" xfId="21097"/>
    <cellStyle name="Normal 22 2 2 7 2" xfId="21098"/>
    <cellStyle name="Normal 22 2 2 8" xfId="21099"/>
    <cellStyle name="Normal 22 2 2 8 2" xfId="21100"/>
    <cellStyle name="Normal 22 2 2 9" xfId="21101"/>
    <cellStyle name="Normal 22 2 2 9 2" xfId="21102"/>
    <cellStyle name="Normal 22 2 3" xfId="21103"/>
    <cellStyle name="Normal 22 2 3 2" xfId="21104"/>
    <cellStyle name="Normal 22 2 3 3" xfId="21105"/>
    <cellStyle name="Normal 22 2 3 4" xfId="21106"/>
    <cellStyle name="Normal 22 2 4" xfId="21107"/>
    <cellStyle name="Normal 22 2 5" xfId="21108"/>
    <cellStyle name="Normal 22 2 6" xfId="21109"/>
    <cellStyle name="Normal 22 2 7" xfId="21110"/>
    <cellStyle name="Normal 22 2 7 2" xfId="21111"/>
    <cellStyle name="Normal 22 2 8" xfId="21112"/>
    <cellStyle name="Normal 22 2 8 2" xfId="21113"/>
    <cellStyle name="Normal 22 2 8 3" xfId="21114"/>
    <cellStyle name="Normal 22 2 9" xfId="21115"/>
    <cellStyle name="Normal 22 2 9 2" xfId="21116"/>
    <cellStyle name="Normal 22 2 9 3" xfId="21117"/>
    <cellStyle name="Normal 22 3" xfId="21118"/>
    <cellStyle name="Normal 22 3 2" xfId="21119"/>
    <cellStyle name="Normal 22 3 2 2" xfId="21120"/>
    <cellStyle name="Normal 22 3 2 2 2" xfId="21121"/>
    <cellStyle name="Normal 22 3 2 2 3" xfId="21122"/>
    <cellStyle name="Normal 22 3 2 2 4" xfId="21123"/>
    <cellStyle name="Normal 22 3 2 3" xfId="21124"/>
    <cellStyle name="Normal 22 3 2 4" xfId="21125"/>
    <cellStyle name="Normal 22 3 2 5" xfId="21126"/>
    <cellStyle name="Normal 22 3 3" xfId="21127"/>
    <cellStyle name="Normal 22 3 3 2" xfId="21128"/>
    <cellStyle name="Normal 22 3 3 3" xfId="21129"/>
    <cellStyle name="Normal 22 3 3 4" xfId="21130"/>
    <cellStyle name="Normal 22 3 4" xfId="21131"/>
    <cellStyle name="Normal 22 3 5" xfId="21132"/>
    <cellStyle name="Normal 22 3 6" xfId="21133"/>
    <cellStyle name="Normal 22 4" xfId="21134"/>
    <cellStyle name="Normal 22 4 2" xfId="21135"/>
    <cellStyle name="Normal 22 4 2 2" xfId="21136"/>
    <cellStyle name="Normal 22 4 2 3" xfId="21137"/>
    <cellStyle name="Normal 22 4 2 4" xfId="21138"/>
    <cellStyle name="Normal 22 4 3" xfId="21139"/>
    <cellStyle name="Normal 22 4 4" xfId="21140"/>
    <cellStyle name="Normal 22 4 5" xfId="21141"/>
    <cellStyle name="Normal 22 5" xfId="21142"/>
    <cellStyle name="Normal 22 5 2" xfId="21143"/>
    <cellStyle name="Normal 22 5 2 2" xfId="21144"/>
    <cellStyle name="Normal 22 5 2 3" xfId="21145"/>
    <cellStyle name="Normal 22 5 2 4" xfId="21146"/>
    <cellStyle name="Normal 22 5 3" xfId="21147"/>
    <cellStyle name="Normal 22 5 4" xfId="21148"/>
    <cellStyle name="Normal 22 5 5" xfId="21149"/>
    <cellStyle name="Normal 22 6" xfId="21150"/>
    <cellStyle name="Normal 22 6 2" xfId="21151"/>
    <cellStyle name="Normal 22 6 3" xfId="21152"/>
    <cellStyle name="Normal 22 6 4" xfId="21153"/>
    <cellStyle name="Normal 22 7" xfId="21154"/>
    <cellStyle name="Normal 22 7 2" xfId="21155"/>
    <cellStyle name="Normal 22 7 3" xfId="21156"/>
    <cellStyle name="Normal 22 7 4" xfId="21157"/>
    <cellStyle name="Normal 22 8" xfId="21158"/>
    <cellStyle name="Normal 22 8 2" xfId="21159"/>
    <cellStyle name="Normal 22 8 3" xfId="21160"/>
    <cellStyle name="Normal 22 8 4" xfId="21161"/>
    <cellStyle name="Normal 22 9" xfId="21162"/>
    <cellStyle name="Normal 220" xfId="21163"/>
    <cellStyle name="Normal 221" xfId="21164"/>
    <cellStyle name="Normal 222" xfId="21165"/>
    <cellStyle name="Normal 223" xfId="21166"/>
    <cellStyle name="Normal 224" xfId="21167"/>
    <cellStyle name="Normal 225" xfId="21168"/>
    <cellStyle name="Normal 226" xfId="21169"/>
    <cellStyle name="Normal 227" xfId="21170"/>
    <cellStyle name="Normal 228" xfId="21171"/>
    <cellStyle name="Normal 229" xfId="21172"/>
    <cellStyle name="Normal 23" xfId="21173"/>
    <cellStyle name="Normal 23 10" xfId="21174"/>
    <cellStyle name="Normal 23 11" xfId="21175"/>
    <cellStyle name="Normal 23 12" xfId="21176"/>
    <cellStyle name="Normal 23 13" xfId="21177"/>
    <cellStyle name="Normal 23 14" xfId="21178"/>
    <cellStyle name="Normal 23 15" xfId="21179"/>
    <cellStyle name="Normal 23 2" xfId="21180"/>
    <cellStyle name="Normal 23 2 10" xfId="21181"/>
    <cellStyle name="Normal 23 2 11" xfId="21182"/>
    <cellStyle name="Normal 23 2 2" xfId="21183"/>
    <cellStyle name="Normal 23 2 2 2" xfId="21184"/>
    <cellStyle name="Normal 23 2 2 2 2" xfId="21185"/>
    <cellStyle name="Normal 23 2 2 2 3" xfId="21186"/>
    <cellStyle name="Normal 23 2 2 2 4" xfId="21187"/>
    <cellStyle name="Normal 23 2 2 3" xfId="21188"/>
    <cellStyle name="Normal 23 2 2 4" xfId="21189"/>
    <cellStyle name="Normal 23 2 2 5" xfId="21190"/>
    <cellStyle name="Normal 23 2 3" xfId="21191"/>
    <cellStyle name="Normal 23 2 3 2" xfId="21192"/>
    <cellStyle name="Normal 23 2 3 3" xfId="21193"/>
    <cellStyle name="Normal 23 2 3 4" xfId="21194"/>
    <cellStyle name="Normal 23 2 4" xfId="21195"/>
    <cellStyle name="Normal 23 2 5" xfId="21196"/>
    <cellStyle name="Normal 23 2 6" xfId="21197"/>
    <cellStyle name="Normal 23 2 7" xfId="21198"/>
    <cellStyle name="Normal 23 2 8" xfId="21199"/>
    <cellStyle name="Normal 23 2 9" xfId="21200"/>
    <cellStyle name="Normal 23 3" xfId="21201"/>
    <cellStyle name="Normal 23 3 2" xfId="21202"/>
    <cellStyle name="Normal 23 3 2 2" xfId="21203"/>
    <cellStyle name="Normal 23 3 2 2 2" xfId="21204"/>
    <cellStyle name="Normal 23 3 2 2 3" xfId="21205"/>
    <cellStyle name="Normal 23 3 2 2 4" xfId="21206"/>
    <cellStyle name="Normal 23 3 2 3" xfId="21207"/>
    <cellStyle name="Normal 23 3 2 4" xfId="21208"/>
    <cellStyle name="Normal 23 3 2 5" xfId="21209"/>
    <cellStyle name="Normal 23 3 3" xfId="21210"/>
    <cellStyle name="Normal 23 3 3 2" xfId="21211"/>
    <cellStyle name="Normal 23 3 3 3" xfId="21212"/>
    <cellStyle name="Normal 23 3 3 4" xfId="21213"/>
    <cellStyle name="Normal 23 3 4" xfId="21214"/>
    <cellStyle name="Normal 23 3 5" xfId="21215"/>
    <cellStyle name="Normal 23 3 6" xfId="21216"/>
    <cellStyle name="Normal 23 4" xfId="21217"/>
    <cellStyle name="Normal 23 4 2" xfId="21218"/>
    <cellStyle name="Normal 23 4 2 2" xfId="21219"/>
    <cellStyle name="Normal 23 4 2 3" xfId="21220"/>
    <cellStyle name="Normal 23 4 2 4" xfId="21221"/>
    <cellStyle name="Normal 23 4 3" xfId="21222"/>
    <cellStyle name="Normal 23 4 4" xfId="21223"/>
    <cellStyle name="Normal 23 4 5" xfId="21224"/>
    <cellStyle name="Normal 23 5" xfId="21225"/>
    <cellStyle name="Normal 23 5 2" xfId="21226"/>
    <cellStyle name="Normal 23 5 2 2" xfId="21227"/>
    <cellStyle name="Normal 23 5 2 3" xfId="21228"/>
    <cellStyle name="Normal 23 5 2 4" xfId="21229"/>
    <cellStyle name="Normal 23 5 3" xfId="21230"/>
    <cellStyle name="Normal 23 5 4" xfId="21231"/>
    <cellStyle name="Normal 23 5 5" xfId="21232"/>
    <cellStyle name="Normal 23 6" xfId="21233"/>
    <cellStyle name="Normal 23 6 2" xfId="21234"/>
    <cellStyle name="Normal 23 6 3" xfId="21235"/>
    <cellStyle name="Normal 23 6 4" xfId="21236"/>
    <cellStyle name="Normal 23 7" xfId="21237"/>
    <cellStyle name="Normal 23 7 2" xfId="21238"/>
    <cellStyle name="Normal 23 7 3" xfId="21239"/>
    <cellStyle name="Normal 23 7 4" xfId="21240"/>
    <cellStyle name="Normal 23 8" xfId="21241"/>
    <cellStyle name="Normal 23 8 2" xfId="21242"/>
    <cellStyle name="Normal 23 8 3" xfId="21243"/>
    <cellStyle name="Normal 23 8 4" xfId="21244"/>
    <cellStyle name="Normal 23 9" xfId="21245"/>
    <cellStyle name="Normal 230" xfId="21246"/>
    <cellStyle name="Normal 231" xfId="21247"/>
    <cellStyle name="Normal 232" xfId="21248"/>
    <cellStyle name="Normal 233" xfId="21249"/>
    <cellStyle name="Normal 234" xfId="21250"/>
    <cellStyle name="Normal 235" xfId="21251"/>
    <cellStyle name="Normal 236" xfId="21252"/>
    <cellStyle name="Normal 237" xfId="21253"/>
    <cellStyle name="Normal 238" xfId="21254"/>
    <cellStyle name="Normal 239" xfId="21255"/>
    <cellStyle name="Normal 24" xfId="21256"/>
    <cellStyle name="Normal 24 10" xfId="21257"/>
    <cellStyle name="Normal 24 11" xfId="21258"/>
    <cellStyle name="Normal 24 12" xfId="21259"/>
    <cellStyle name="Normal 24 13" xfId="21260"/>
    <cellStyle name="Normal 24 14" xfId="21261"/>
    <cellStyle name="Normal 24 15" xfId="21262"/>
    <cellStyle name="Normal 24 2" xfId="21263"/>
    <cellStyle name="Normal 24 2 10" xfId="21264"/>
    <cellStyle name="Normal 24 2 10 2" xfId="21265"/>
    <cellStyle name="Normal 24 2 11" xfId="21266"/>
    <cellStyle name="Normal 24 2 11 2" xfId="21267"/>
    <cellStyle name="Normal 24 2 12" xfId="21268"/>
    <cellStyle name="Normal 24 2 12 2" xfId="21269"/>
    <cellStyle name="Normal 24 2 2" xfId="21270"/>
    <cellStyle name="Normal 24 2 2 10" xfId="21271"/>
    <cellStyle name="Normal 24 2 2 2" xfId="21272"/>
    <cellStyle name="Normal 24 2 2 2 2" xfId="21273"/>
    <cellStyle name="Normal 24 2 2 2 3" xfId="21274"/>
    <cellStyle name="Normal 24 2 2 2 4" xfId="21275"/>
    <cellStyle name="Normal 24 2 2 3" xfId="21276"/>
    <cellStyle name="Normal 24 2 2 4" xfId="21277"/>
    <cellStyle name="Normal 24 2 2 5" xfId="21278"/>
    <cellStyle name="Normal 24 2 2 6" xfId="21279"/>
    <cellStyle name="Normal 24 2 2 6 2" xfId="21280"/>
    <cellStyle name="Normal 24 2 2 7" xfId="21281"/>
    <cellStyle name="Normal 24 2 2 7 2" xfId="21282"/>
    <cellStyle name="Normal 24 2 2 8" xfId="21283"/>
    <cellStyle name="Normal 24 2 2 8 2" xfId="21284"/>
    <cellStyle name="Normal 24 2 2 9" xfId="21285"/>
    <cellStyle name="Normal 24 2 2 9 2" xfId="21286"/>
    <cellStyle name="Normal 24 2 3" xfId="21287"/>
    <cellStyle name="Normal 24 2 3 2" xfId="21288"/>
    <cellStyle name="Normal 24 2 3 3" xfId="21289"/>
    <cellStyle name="Normal 24 2 3 4" xfId="21290"/>
    <cellStyle name="Normal 24 2 3 5" xfId="21291"/>
    <cellStyle name="Normal 24 2 3 5 2" xfId="21292"/>
    <cellStyle name="Normal 24 2 3 6" xfId="21293"/>
    <cellStyle name="Normal 24 2 3 6 2" xfId="21294"/>
    <cellStyle name="Normal 24 2 3 7" xfId="21295"/>
    <cellStyle name="Normal 24 2 3 7 2" xfId="21296"/>
    <cellStyle name="Normal 24 2 3 8" xfId="21297"/>
    <cellStyle name="Normal 24 2 3 8 2" xfId="21298"/>
    <cellStyle name="Normal 24 2 4" xfId="21299"/>
    <cellStyle name="Normal 24 2 4 2" xfId="21300"/>
    <cellStyle name="Normal 24 2 4 2 2" xfId="21301"/>
    <cellStyle name="Normal 24 2 4 3" xfId="21302"/>
    <cellStyle name="Normal 24 2 4 3 2" xfId="21303"/>
    <cellStyle name="Normal 24 2 4 4" xfId="21304"/>
    <cellStyle name="Normal 24 2 4 4 2" xfId="21305"/>
    <cellStyle name="Normal 24 2 4 5" xfId="21306"/>
    <cellStyle name="Normal 24 2 4 5 2" xfId="21307"/>
    <cellStyle name="Normal 24 2 4 6" xfId="21308"/>
    <cellStyle name="Normal 24 2 5" xfId="21309"/>
    <cellStyle name="Normal 24 2 5 2" xfId="21310"/>
    <cellStyle name="Normal 24 2 5 2 2" xfId="21311"/>
    <cellStyle name="Normal 24 2 5 3" xfId="21312"/>
    <cellStyle name="Normal 24 2 5 3 2" xfId="21313"/>
    <cellStyle name="Normal 24 2 5 4" xfId="21314"/>
    <cellStyle name="Normal 24 2 5 4 2" xfId="21315"/>
    <cellStyle name="Normal 24 2 5 5" xfId="21316"/>
    <cellStyle name="Normal 24 2 5 5 2" xfId="21317"/>
    <cellStyle name="Normal 24 2 5 6" xfId="21318"/>
    <cellStyle name="Normal 24 2 6" xfId="21319"/>
    <cellStyle name="Normal 24 2 6 2" xfId="21320"/>
    <cellStyle name="Normal 24 2 6 2 2" xfId="21321"/>
    <cellStyle name="Normal 24 2 6 3" xfId="21322"/>
    <cellStyle name="Normal 24 2 6 3 2" xfId="21323"/>
    <cellStyle name="Normal 24 2 6 4" xfId="21324"/>
    <cellStyle name="Normal 24 2 6 4 2" xfId="21325"/>
    <cellStyle name="Normal 24 2 6 5" xfId="21326"/>
    <cellStyle name="Normal 24 2 6 5 2" xfId="21327"/>
    <cellStyle name="Normal 24 2 6 6" xfId="21328"/>
    <cellStyle name="Normal 24 2 7" xfId="21329"/>
    <cellStyle name="Normal 24 2 7 2" xfId="21330"/>
    <cellStyle name="Normal 24 2 7 2 2" xfId="21331"/>
    <cellStyle name="Normal 24 2 7 3" xfId="21332"/>
    <cellStyle name="Normal 24 2 7 4" xfId="21333"/>
    <cellStyle name="Normal 24 2 8" xfId="21334"/>
    <cellStyle name="Normal 24 2 8 2" xfId="21335"/>
    <cellStyle name="Normal 24 2 8 2 2" xfId="21336"/>
    <cellStyle name="Normal 24 2 8 3" xfId="21337"/>
    <cellStyle name="Normal 24 2 8 4" xfId="21338"/>
    <cellStyle name="Normal 24 2 9" xfId="21339"/>
    <cellStyle name="Normal 24 2 9 2" xfId="21340"/>
    <cellStyle name="Normal 24 2 9 2 2" xfId="21341"/>
    <cellStyle name="Normal 24 2 9 3" xfId="21342"/>
    <cellStyle name="Normal 24 2 9 4" xfId="21343"/>
    <cellStyle name="Normal 24 3" xfId="21344"/>
    <cellStyle name="Normal 24 3 2" xfId="21345"/>
    <cellStyle name="Normal 24 3 2 2" xfId="21346"/>
    <cellStyle name="Normal 24 3 2 2 2" xfId="21347"/>
    <cellStyle name="Normal 24 3 2 2 3" xfId="21348"/>
    <cellStyle name="Normal 24 3 2 2 4" xfId="21349"/>
    <cellStyle name="Normal 24 3 2 3" xfId="21350"/>
    <cellStyle name="Normal 24 3 2 4" xfId="21351"/>
    <cellStyle name="Normal 24 3 2 5" xfId="21352"/>
    <cellStyle name="Normal 24 3 3" xfId="21353"/>
    <cellStyle name="Normal 24 3 3 2" xfId="21354"/>
    <cellStyle name="Normal 24 3 3 3" xfId="21355"/>
    <cellStyle name="Normal 24 3 3 4" xfId="21356"/>
    <cellStyle name="Normal 24 3 4" xfId="21357"/>
    <cellStyle name="Normal 24 3 5" xfId="21358"/>
    <cellStyle name="Normal 24 3 6" xfId="21359"/>
    <cellStyle name="Normal 24 4" xfId="21360"/>
    <cellStyle name="Normal 24 4 2" xfId="21361"/>
    <cellStyle name="Normal 24 4 2 2" xfId="21362"/>
    <cellStyle name="Normal 24 4 2 3" xfId="21363"/>
    <cellStyle name="Normal 24 4 2 4" xfId="21364"/>
    <cellStyle name="Normal 24 4 3" xfId="21365"/>
    <cellStyle name="Normal 24 4 4" xfId="21366"/>
    <cellStyle name="Normal 24 4 5" xfId="21367"/>
    <cellStyle name="Normal 24 5" xfId="21368"/>
    <cellStyle name="Normal 24 5 2" xfId="21369"/>
    <cellStyle name="Normal 24 5 2 2" xfId="21370"/>
    <cellStyle name="Normal 24 5 2 3" xfId="21371"/>
    <cellStyle name="Normal 24 5 2 4" xfId="21372"/>
    <cellStyle name="Normal 24 5 3" xfId="21373"/>
    <cellStyle name="Normal 24 5 4" xfId="21374"/>
    <cellStyle name="Normal 24 5 5" xfId="21375"/>
    <cellStyle name="Normal 24 6" xfId="21376"/>
    <cellStyle name="Normal 24 6 2" xfId="21377"/>
    <cellStyle name="Normal 24 6 3" xfId="21378"/>
    <cellStyle name="Normal 24 6 4" xfId="21379"/>
    <cellStyle name="Normal 24 7" xfId="21380"/>
    <cellStyle name="Normal 24 7 2" xfId="21381"/>
    <cellStyle name="Normal 24 7 3" xfId="21382"/>
    <cellStyle name="Normal 24 7 4" xfId="21383"/>
    <cellStyle name="Normal 24 8" xfId="21384"/>
    <cellStyle name="Normal 24 8 2" xfId="21385"/>
    <cellStyle name="Normal 24 8 3" xfId="21386"/>
    <cellStyle name="Normal 24 8 4" xfId="21387"/>
    <cellStyle name="Normal 24 9" xfId="21388"/>
    <cellStyle name="Normal 240" xfId="21389"/>
    <cellStyle name="Normal 241" xfId="21390"/>
    <cellStyle name="Normal 242" xfId="21391"/>
    <cellStyle name="Normal 243" xfId="21392"/>
    <cellStyle name="Normal 244" xfId="21393"/>
    <cellStyle name="Normal 245" xfId="21394"/>
    <cellStyle name="Normal 246" xfId="21395"/>
    <cellStyle name="Normal 247" xfId="21396"/>
    <cellStyle name="Normal 248" xfId="21397"/>
    <cellStyle name="Normal 249" xfId="21398"/>
    <cellStyle name="Normal 25" xfId="21399"/>
    <cellStyle name="Normal 25 10" xfId="21400"/>
    <cellStyle name="Normal 25 11" xfId="21401"/>
    <cellStyle name="Normal 25 2" xfId="21402"/>
    <cellStyle name="Normal 25 2 2 2" xfId="21403"/>
    <cellStyle name="Normal 25 2 2 2 2" xfId="21404"/>
    <cellStyle name="Normal 25 2 2 2 3" xfId="21405"/>
    <cellStyle name="Normal 25 2 2 2 4" xfId="21406"/>
    <cellStyle name="Normal 25 2 2 3" xfId="21407"/>
    <cellStyle name="Normal 25 2 2 4" xfId="21408"/>
    <cellStyle name="Normal 25 2 2 5" xfId="21409"/>
    <cellStyle name="Normal 25 2 3 2" xfId="21410"/>
    <cellStyle name="Normal 25 2 3 3" xfId="21411"/>
    <cellStyle name="Normal 25 2 3 4" xfId="21412"/>
    <cellStyle name="Normal 25 3" xfId="21413"/>
    <cellStyle name="Normal 25 3 2" xfId="21414"/>
    <cellStyle name="Normal 25 3 2 2" xfId="21415"/>
    <cellStyle name="Normal 25 3 2 2 2" xfId="21416"/>
    <cellStyle name="Normal 25 3 2 2 3" xfId="21417"/>
    <cellStyle name="Normal 25 3 2 2 4" xfId="21418"/>
    <cellStyle name="Normal 25 3 2 3" xfId="21419"/>
    <cellStyle name="Normal 25 3 2 4" xfId="21420"/>
    <cellStyle name="Normal 25 3 2 5" xfId="21421"/>
    <cellStyle name="Normal 25 3 3 2" xfId="21422"/>
    <cellStyle name="Normal 25 3 3 3" xfId="21423"/>
    <cellStyle name="Normal 25 4" xfId="21424"/>
    <cellStyle name="Normal 25 4 2" xfId="21425"/>
    <cellStyle name="Normal 25 4 2 2" xfId="21426"/>
    <cellStyle name="Normal 25 4 2 3" xfId="21427"/>
    <cellStyle name="Normal 25 4 4" xfId="21428"/>
    <cellStyle name="Normal 25 4 5" xfId="21429"/>
    <cellStyle name="Normal 25 5" xfId="21430"/>
    <cellStyle name="Normal 25 5 2 2" xfId="21431"/>
    <cellStyle name="Normal 25 5 2 3" xfId="21432"/>
    <cellStyle name="Normal 25 5 2 4" xfId="21433"/>
    <cellStyle name="Normal 25 5 5" xfId="21434"/>
    <cellStyle name="Normal 25 6" xfId="21435"/>
    <cellStyle name="Normal 25 8 2" xfId="21436"/>
    <cellStyle name="Normal 25 8 3" xfId="21437"/>
    <cellStyle name="Normal 25 8 4" xfId="21438"/>
    <cellStyle name="Normal 250" xfId="21439"/>
    <cellStyle name="Normal 251" xfId="21440"/>
    <cellStyle name="Normal 252" xfId="21441"/>
    <cellStyle name="Normal 253" xfId="21442"/>
    <cellStyle name="Normal 254" xfId="21443"/>
    <cellStyle name="Normal 255" xfId="21444"/>
    <cellStyle name="Normal 256" xfId="21445"/>
    <cellStyle name="Normal 257" xfId="21446"/>
    <cellStyle name="Normal 258" xfId="21447"/>
    <cellStyle name="Normal 259" xfId="21448"/>
    <cellStyle name="Normal 26" xfId="21449"/>
    <cellStyle name="Normal 26 2 2 2" xfId="21450"/>
    <cellStyle name="Normal 26 2 2 2 2" xfId="21451"/>
    <cellStyle name="Normal 26 2 2 2 3" xfId="21452"/>
    <cellStyle name="Normal 26 2 2 2 4" xfId="21453"/>
    <cellStyle name="Normal 26 2 2 3" xfId="21454"/>
    <cellStyle name="Normal 26 2 2 4" xfId="21455"/>
    <cellStyle name="Normal 26 2 3 2" xfId="21456"/>
    <cellStyle name="Normal 26 2 3 3" xfId="21457"/>
    <cellStyle name="Normal 26 2 3 4" xfId="21458"/>
    <cellStyle name="Normal 26 3 2" xfId="21459"/>
    <cellStyle name="Normal 26 3 2 5" xfId="21460"/>
    <cellStyle name="Normal 26 3 3" xfId="21461"/>
    <cellStyle name="Normal 26 3 3 2" xfId="21462"/>
    <cellStyle name="Normal 26 3 3 3" xfId="21463"/>
    <cellStyle name="Normal 26 3 4" xfId="21464"/>
    <cellStyle name="Normal 26 3 5" xfId="21465"/>
    <cellStyle name="Normal 26 3 6" xfId="21466"/>
    <cellStyle name="Normal 26 4 5" xfId="21467"/>
    <cellStyle name="Normal 26 5 2 3" xfId="21468"/>
    <cellStyle name="Normal 26 5 2 4" xfId="21469"/>
    <cellStyle name="Normal 26 5 5" xfId="21470"/>
    <cellStyle name="Normal 26 8 2" xfId="21471"/>
    <cellStyle name="Normal 26 8 3" xfId="21472"/>
    <cellStyle name="Normal 26 8 4" xfId="21473"/>
    <cellStyle name="Normal 260" xfId="21474"/>
    <cellStyle name="Normal 261" xfId="21475"/>
    <cellStyle name="Normal 262" xfId="21476"/>
    <cellStyle name="Normal 263" xfId="21477"/>
    <cellStyle name="Normal 264" xfId="21478"/>
    <cellStyle name="Normal 265" xfId="21479"/>
    <cellStyle name="Normal 266" xfId="21480"/>
    <cellStyle name="Normal 267" xfId="21481"/>
    <cellStyle name="Normal 268" xfId="21482"/>
    <cellStyle name="Normal 269" xfId="21483"/>
    <cellStyle name="Normal 27" xfId="21484"/>
    <cellStyle name="Normal 27 10" xfId="21485"/>
    <cellStyle name="Normal 27 11" xfId="21486"/>
    <cellStyle name="Normal 27 2" xfId="21487"/>
    <cellStyle name="Normal 27 2 3 2" xfId="21488"/>
    <cellStyle name="Normal 27 2 3 3" xfId="21489"/>
    <cellStyle name="Normal 27 3" xfId="21490"/>
    <cellStyle name="Normal 27 3 2 2 3" xfId="21491"/>
    <cellStyle name="Normal 27 3 2 2 4" xfId="21492"/>
    <cellStyle name="Normal 27 3 2 4" xfId="21493"/>
    <cellStyle name="Normal 27 3 2 5" xfId="21494"/>
    <cellStyle name="Normal 27 3 3 2" xfId="21495"/>
    <cellStyle name="Normal 27 3 3 3" xfId="21496"/>
    <cellStyle name="Normal 27 3 3 4" xfId="21497"/>
    <cellStyle name="Normal 27 3 5" xfId="21498"/>
    <cellStyle name="Normal 27 3 6" xfId="21499"/>
    <cellStyle name="Normal 27 4 2" xfId="21500"/>
    <cellStyle name="Normal 27 4 2 4" xfId="21501"/>
    <cellStyle name="Normal 27 4 5" xfId="21502"/>
    <cellStyle name="Normal 27 5 2 3" xfId="21503"/>
    <cellStyle name="Normal 27 5 2 4" xfId="21504"/>
    <cellStyle name="Normal 27 8 2" xfId="21505"/>
    <cellStyle name="Normal 27 8 3" xfId="21506"/>
    <cellStyle name="Normal 27 8 4" xfId="21507"/>
    <cellStyle name="Normal 270" xfId="21508"/>
    <cellStyle name="Normal 271" xfId="21509"/>
    <cellStyle name="Normal 272" xfId="21510"/>
    <cellStyle name="Normal 273" xfId="21511"/>
    <cellStyle name="Normal 274" xfId="21512"/>
    <cellStyle name="Normal 275" xfId="21513"/>
    <cellStyle name="Normal 276" xfId="21514"/>
    <cellStyle name="Normal 277" xfId="21515"/>
    <cellStyle name="Normal 278" xfId="21516"/>
    <cellStyle name="Normal 279" xfId="21517"/>
    <cellStyle name="Normal 28" xfId="21518"/>
    <cellStyle name="Normal 28 10" xfId="21519"/>
    <cellStyle name="Normal 28 11" xfId="21520"/>
    <cellStyle name="Normal 28 2" xfId="21521"/>
    <cellStyle name="Normal 28 2 2" xfId="21522"/>
    <cellStyle name="Normal 28 2 2 2" xfId="21523"/>
    <cellStyle name="Normal 28 2 2 2 2" xfId="21524"/>
    <cellStyle name="Normal 28 2 2 2 3" xfId="21525"/>
    <cellStyle name="Normal 28 2 2 2 4" xfId="21526"/>
    <cellStyle name="Normal 28 2 2 3" xfId="21527"/>
    <cellStyle name="Normal 28 2 2 4" xfId="21528"/>
    <cellStyle name="Normal 28 2 2 5" xfId="21529"/>
    <cellStyle name="Normal 28 2 3" xfId="21530"/>
    <cellStyle name="Normal 28 2 3 2" xfId="21531"/>
    <cellStyle name="Normal 28 2 3 3" xfId="21532"/>
    <cellStyle name="Normal 28 2 3 4" xfId="21533"/>
    <cellStyle name="Normal 28 2 4" xfId="21534"/>
    <cellStyle name="Normal 28 2 5" xfId="21535"/>
    <cellStyle name="Normal 28 2 6" xfId="21536"/>
    <cellStyle name="Normal 28 3" xfId="21537"/>
    <cellStyle name="Normal 28 3 2" xfId="21538"/>
    <cellStyle name="Normal 28 3 2 2" xfId="21539"/>
    <cellStyle name="Normal 28 3 2 2 2" xfId="21540"/>
    <cellStyle name="Normal 28 3 2 2 3" xfId="21541"/>
    <cellStyle name="Normal 28 3 2 2 4" xfId="21542"/>
    <cellStyle name="Normal 28 3 2 3" xfId="21543"/>
    <cellStyle name="Normal 28 3 2 4" xfId="21544"/>
    <cellStyle name="Normal 28 3 2 5" xfId="21545"/>
    <cellStyle name="Normal 28 3 3" xfId="21546"/>
    <cellStyle name="Normal 28 3 3 2" xfId="21547"/>
    <cellStyle name="Normal 28 3 3 3" xfId="21548"/>
    <cellStyle name="Normal 28 3 3 4" xfId="21549"/>
    <cellStyle name="Normal 28 3 4" xfId="21550"/>
    <cellStyle name="Normal 28 3 5" xfId="21551"/>
    <cellStyle name="Normal 28 3 6" xfId="21552"/>
    <cellStyle name="Normal 28 3 7" xfId="21553"/>
    <cellStyle name="Normal 28 4" xfId="21554"/>
    <cellStyle name="Normal 28 4 2" xfId="21555"/>
    <cellStyle name="Normal 28 4 2 2" xfId="21556"/>
    <cellStyle name="Normal 28 4 2 3" xfId="21557"/>
    <cellStyle name="Normal 28 4 2 4" xfId="21558"/>
    <cellStyle name="Normal 28 4 3" xfId="21559"/>
    <cellStyle name="Normal 28 4 4" xfId="21560"/>
    <cellStyle name="Normal 28 4 5" xfId="21561"/>
    <cellStyle name="Normal 28 5 2 4" xfId="21562"/>
    <cellStyle name="Normal 28 5 3" xfId="21563"/>
    <cellStyle name="Normal 28 6" xfId="21564"/>
    <cellStyle name="Normal 28 6 2" xfId="21565"/>
    <cellStyle name="Normal 28 6 3" xfId="21566"/>
    <cellStyle name="Normal 28 6 4" xfId="21567"/>
    <cellStyle name="Normal 28 7" xfId="21568"/>
    <cellStyle name="Normal 28 8" xfId="21569"/>
    <cellStyle name="Normal 28 8 2" xfId="21570"/>
    <cellStyle name="Normal 28 8 3" xfId="21571"/>
    <cellStyle name="Normal 28 8 4" xfId="21572"/>
    <cellStyle name="Normal 28 9" xfId="21573"/>
    <cellStyle name="Normal 280" xfId="21574"/>
    <cellStyle name="Normal 281" xfId="21575"/>
    <cellStyle name="Normal 282" xfId="21576"/>
    <cellStyle name="Normal 283" xfId="21577"/>
    <cellStyle name="Normal 29" xfId="21578"/>
    <cellStyle name="Normal 29 10" xfId="21579"/>
    <cellStyle name="Normal 29 11" xfId="21580"/>
    <cellStyle name="Normal 29 2" xfId="21581"/>
    <cellStyle name="Normal 29 2 2" xfId="21582"/>
    <cellStyle name="Normal 29 2 2 2" xfId="21583"/>
    <cellStyle name="Normal 29 2 2 2 2" xfId="21584"/>
    <cellStyle name="Normal 29 2 2 2 3" xfId="21585"/>
    <cellStyle name="Normal 29 2 2 2 4" xfId="21586"/>
    <cellStyle name="Normal 29 2 2 4" xfId="21587"/>
    <cellStyle name="Normal 29 2 2 5" xfId="21588"/>
    <cellStyle name="Normal 29 2 3" xfId="21589"/>
    <cellStyle name="Normal 29 2 3 2" xfId="21590"/>
    <cellStyle name="Normal 29 2 3 3" xfId="21591"/>
    <cellStyle name="Normal 29 2 3 4" xfId="21592"/>
    <cellStyle name="Normal 29 2 4" xfId="21593"/>
    <cellStyle name="Normal 29 2 5" xfId="21594"/>
    <cellStyle name="Normal 29 3" xfId="21595"/>
    <cellStyle name="Normal 29 3 2" xfId="21596"/>
    <cellStyle name="Normal 29 3 2 2 2" xfId="21597"/>
    <cellStyle name="Normal 29 3 2 2 3" xfId="21598"/>
    <cellStyle name="Normal 29 3 2 2 4" xfId="21599"/>
    <cellStyle name="Normal 29 3 2 4" xfId="21600"/>
    <cellStyle name="Normal 29 3 2 5" xfId="21601"/>
    <cellStyle name="Normal 29 3 3" xfId="21602"/>
    <cellStyle name="Normal 29 3 3 2" xfId="21603"/>
    <cellStyle name="Normal 29 3 3 4" xfId="21604"/>
    <cellStyle name="Normal 29 3 3 4 2" xfId="21605"/>
    <cellStyle name="Normal 29 3 4" xfId="21606"/>
    <cellStyle name="Normal 29 3 5" xfId="21607"/>
    <cellStyle name="Normal 29 3 6" xfId="21608"/>
    <cellStyle name="Normal 29 4" xfId="21609"/>
    <cellStyle name="Normal 29 4 2" xfId="21610"/>
    <cellStyle name="Normal 29 4 2 2" xfId="21611"/>
    <cellStyle name="Normal 29 4 2 3" xfId="21612"/>
    <cellStyle name="Normal 29 4 2 4" xfId="21613"/>
    <cellStyle name="Normal 29 4 3" xfId="21614"/>
    <cellStyle name="Normal 29 4 4" xfId="21615"/>
    <cellStyle name="Normal 29 4 5" xfId="21616"/>
    <cellStyle name="Normal 29 5" xfId="21617"/>
    <cellStyle name="Normal 29 5 2" xfId="21618"/>
    <cellStyle name="Normal 29 5 2 4" xfId="21619"/>
    <cellStyle name="Normal 29 6" xfId="21620"/>
    <cellStyle name="Normal 29 6 2" xfId="21621"/>
    <cellStyle name="Normal 29 7" xfId="21622"/>
    <cellStyle name="Normal 29 8" xfId="21623"/>
    <cellStyle name="Normal 3" xfId="21624"/>
    <cellStyle name="Normal 3 10" xfId="21625"/>
    <cellStyle name="Normal 3 10 10" xfId="21626"/>
    <cellStyle name="Normal 3 10 2" xfId="21627"/>
    <cellStyle name="Normal 3 10 2 2" xfId="21628"/>
    <cellStyle name="Normal 3 10 2 3" xfId="21629"/>
    <cellStyle name="Normal 3 10 2 4" xfId="21630"/>
    <cellStyle name="Normal 3 10 3" xfId="21631"/>
    <cellStyle name="Normal 3 10 4" xfId="21632"/>
    <cellStyle name="Normal 3 10 5" xfId="21633"/>
    <cellStyle name="Normal 3 10 6" xfId="21634"/>
    <cellStyle name="Normal 3 10 7" xfId="21635"/>
    <cellStyle name="Normal 3 10 8" xfId="21636"/>
    <cellStyle name="Normal 3 10 9" xfId="21637"/>
    <cellStyle name="Normal 3 11" xfId="21638"/>
    <cellStyle name="Normal 3 11 10" xfId="21639"/>
    <cellStyle name="Normal 3 11 2" xfId="21640"/>
    <cellStyle name="Normal 3 11 3" xfId="21641"/>
    <cellStyle name="Normal 3 11 4" xfId="21642"/>
    <cellStyle name="Normal 3 11 5" xfId="21643"/>
    <cellStyle name="Normal 3 11 6" xfId="21644"/>
    <cellStyle name="Normal 3 11 7" xfId="21645"/>
    <cellStyle name="Normal 3 11 8" xfId="21646"/>
    <cellStyle name="Normal 3 11 9" xfId="21647"/>
    <cellStyle name="Normal 3 12" xfId="21648"/>
    <cellStyle name="Normal 3 12 10" xfId="21649"/>
    <cellStyle name="Normal 3 12 2" xfId="21650"/>
    <cellStyle name="Normal 3 12 3" xfId="21651"/>
    <cellStyle name="Normal 3 12 4" xfId="21652"/>
    <cellStyle name="Normal 3 12 5" xfId="21653"/>
    <cellStyle name="Normal 3 12 6" xfId="21654"/>
    <cellStyle name="Normal 3 12 7" xfId="21655"/>
    <cellStyle name="Normal 3 12 8" xfId="21656"/>
    <cellStyle name="Normal 3 12 9" xfId="21657"/>
    <cellStyle name="Normal 3 13" xfId="21658"/>
    <cellStyle name="Normal 3 13 10" xfId="21659"/>
    <cellStyle name="Normal 3 13 11" xfId="21660"/>
    <cellStyle name="Normal 3 13 2" xfId="21661"/>
    <cellStyle name="Normal 3 13 3" xfId="21662"/>
    <cellStyle name="Normal 3 13 4" xfId="21663"/>
    <cellStyle name="Normal 3 13 5" xfId="21664"/>
    <cellStyle name="Normal 3 13 6" xfId="21665"/>
    <cellStyle name="Normal 3 13 7" xfId="21666"/>
    <cellStyle name="Normal 3 13 8" xfId="21667"/>
    <cellStyle name="Normal 3 13 9" xfId="21668"/>
    <cellStyle name="Normal 3 14" xfId="21669"/>
    <cellStyle name="Normal 3 14 2" xfId="21670"/>
    <cellStyle name="Normal 3 14 3" xfId="21671"/>
    <cellStyle name="Normal 3 14 4" xfId="21672"/>
    <cellStyle name="Normal 3 14 5" xfId="21673"/>
    <cellStyle name="Normal 3 14 6" xfId="21674"/>
    <cellStyle name="Normal 3 14 7" xfId="21675"/>
    <cellStyle name="Normal 3 14 8" xfId="21676"/>
    <cellStyle name="Normal 3 15" xfId="21677"/>
    <cellStyle name="Normal 3 15 2" xfId="21678"/>
    <cellStyle name="Normal 3 15 2 2" xfId="21679"/>
    <cellStyle name="Normal 3 15 3" xfId="21680"/>
    <cellStyle name="Normal 3 15 3 2" xfId="21681"/>
    <cellStyle name="Normal 3 15 4" xfId="21682"/>
    <cellStyle name="Normal 3 15 4 2" xfId="21683"/>
    <cellStyle name="Normal 3 15 5" xfId="21684"/>
    <cellStyle name="Normal 3 15 5 2" xfId="21685"/>
    <cellStyle name="Normal 3 15 6" xfId="21686"/>
    <cellStyle name="Normal 3 15 6 2" xfId="21687"/>
    <cellStyle name="Normal 3 15 7" xfId="21688"/>
    <cellStyle name="Normal 3 15 7 2" xfId="21689"/>
    <cellStyle name="Normal 3 15 8" xfId="21690"/>
    <cellStyle name="Normal 3 15 8 2" xfId="21691"/>
    <cellStyle name="Normal 3 16" xfId="21692"/>
    <cellStyle name="Normal 3 16 2" xfId="21693"/>
    <cellStyle name="Normal 3 16 2 2" xfId="21694"/>
    <cellStyle name="Normal 3 16 3" xfId="21695"/>
    <cellStyle name="Normal 3 16 3 2" xfId="21696"/>
    <cellStyle name="Normal 3 16 4" xfId="21697"/>
    <cellStyle name="Normal 3 16 4 2" xfId="21698"/>
    <cellStyle name="Normal 3 16 5" xfId="21699"/>
    <cellStyle name="Normal 3 16 5 2" xfId="21700"/>
    <cellStyle name="Normal 3 16 6" xfId="21701"/>
    <cellStyle name="Normal 3 16 6 2" xfId="21702"/>
    <cellStyle name="Normal 3 16 7" xfId="21703"/>
    <cellStyle name="Normal 3 16 7 2" xfId="21704"/>
    <cellStyle name="Normal 3 16 8" xfId="21705"/>
    <cellStyle name="Normal 3 17" xfId="21706"/>
    <cellStyle name="Normal 3 17 2" xfId="21707"/>
    <cellStyle name="Normal 3 17 2 2" xfId="21708"/>
    <cellStyle name="Normal 3 17 3" xfId="21709"/>
    <cellStyle name="Normal 3 17 3 2" xfId="21710"/>
    <cellStyle name="Normal 3 17 4" xfId="21711"/>
    <cellStyle name="Normal 3 17 5" xfId="21712"/>
    <cellStyle name="Normal 3 17 6" xfId="21713"/>
    <cellStyle name="Normal 3 17 7" xfId="21714"/>
    <cellStyle name="Normal 3 17 8" xfId="21715"/>
    <cellStyle name="Normal 3 18" xfId="21716"/>
    <cellStyle name="Normal 3 18 2" xfId="21717"/>
    <cellStyle name="Normal 3 18 2 2" xfId="21718"/>
    <cellStyle name="Normal 3 18 3" xfId="21719"/>
    <cellStyle name="Normal 3 18 4" xfId="21720"/>
    <cellStyle name="Normal 3 18 5" xfId="21721"/>
    <cellStyle name="Normal 3 18 6" xfId="21722"/>
    <cellStyle name="Normal 3 18 7" xfId="21723"/>
    <cellStyle name="Normal 3 18 7 2" xfId="21724"/>
    <cellStyle name="Normal 3 18 8" xfId="21725"/>
    <cellStyle name="Normal 3 19" xfId="21726"/>
    <cellStyle name="Normal 3 19 2" xfId="21727"/>
    <cellStyle name="Normal 3 19 3" xfId="21728"/>
    <cellStyle name="Normal 3 19 4" xfId="21729"/>
    <cellStyle name="Normal 3 19 5" xfId="21730"/>
    <cellStyle name="Normal 3 19 6" xfId="21731"/>
    <cellStyle name="Normal 3 19 7" xfId="21732"/>
    <cellStyle name="Normal 3 19 8" xfId="21733"/>
    <cellStyle name="Normal 3 2" xfId="21734"/>
    <cellStyle name="Normal 3 2 10" xfId="21735"/>
    <cellStyle name="Normal 3 2 11" xfId="21736"/>
    <cellStyle name="Normal 3 2 12" xfId="21737"/>
    <cellStyle name="Normal 3 2 13" xfId="21738"/>
    <cellStyle name="Normal 3 2 14" xfId="21739"/>
    <cellStyle name="Normal 3 2 2" xfId="21740"/>
    <cellStyle name="Normal 3 2 2 10" xfId="21741"/>
    <cellStyle name="Normal 3 2 2 11" xfId="21742"/>
    <cellStyle name="Normal 3 2 2 12" xfId="21743"/>
    <cellStyle name="Normal 3 2 2 13" xfId="21744"/>
    <cellStyle name="Normal 3 2 2 14" xfId="21745"/>
    <cellStyle name="Normal 3 2 2 15" xfId="21746"/>
    <cellStyle name="Normal 3 2 2 2" xfId="21747"/>
    <cellStyle name="Normal 3 2 2 2 2" xfId="21748"/>
    <cellStyle name="Normal 3 2 2 2 2 3" xfId="21749"/>
    <cellStyle name="Normal 3 2 2 2 2 4" xfId="21750"/>
    <cellStyle name="Normal 3 2 2 2 3" xfId="21751"/>
    <cellStyle name="Normal 3 2 2 2 4" xfId="21752"/>
    <cellStyle name="Normal 3 2 2 2 5" xfId="21753"/>
    <cellStyle name="Normal 3 2 2 2 6" xfId="21754"/>
    <cellStyle name="Normal 3 2 2 3" xfId="21755"/>
    <cellStyle name="Normal 3 2 2 3 2" xfId="21756"/>
    <cellStyle name="Normal 3 2 2 3 3" xfId="21757"/>
    <cellStyle name="Normal 3 2 2 3 4" xfId="21758"/>
    <cellStyle name="Normal 3 2 2 3 5" xfId="21759"/>
    <cellStyle name="Normal 3 2 2 4" xfId="21760"/>
    <cellStyle name="Normal 3 2 2 4 2" xfId="21761"/>
    <cellStyle name="Normal 3 2 2 5" xfId="21762"/>
    <cellStyle name="Normal 3 2 2 6" xfId="21763"/>
    <cellStyle name="Normal 3 2 2 7" xfId="21764"/>
    <cellStyle name="Normal 3 2 2 8" xfId="21765"/>
    <cellStyle name="Normal 3 2 2 9" xfId="21766"/>
    <cellStyle name="Normal 3 2 3" xfId="21767"/>
    <cellStyle name="Normal 3 2 3 2" xfId="21768"/>
    <cellStyle name="Normal 3 2 3 2 2" xfId="21769"/>
    <cellStyle name="Normal 3 2 3 2 2 2" xfId="21770"/>
    <cellStyle name="Normal 3 2 3 2 3" xfId="21771"/>
    <cellStyle name="Normal 3 2 3 2 4" xfId="21772"/>
    <cellStyle name="Normal 3 2 3 3" xfId="21773"/>
    <cellStyle name="Normal 3 2 3 3 2" xfId="21774"/>
    <cellStyle name="Normal 3 2 3 3 3" xfId="21775"/>
    <cellStyle name="Normal 3 2 4" xfId="21776"/>
    <cellStyle name="Normal 3 2 4 2 2" xfId="21777"/>
    <cellStyle name="Normal 3 2 4 2 3" xfId="21778"/>
    <cellStyle name="Normal 3 2 4 2 4" xfId="21779"/>
    <cellStyle name="Normal 3 2 5" xfId="21780"/>
    <cellStyle name="Normal 3 2 5 2" xfId="21781"/>
    <cellStyle name="Normal 3 2 5 3" xfId="21782"/>
    <cellStyle name="Normal 3 2 5 4" xfId="21783"/>
    <cellStyle name="Normal 3 2 5 5" xfId="21784"/>
    <cellStyle name="Normal 3 2 5 6" xfId="21785"/>
    <cellStyle name="Normal 3 2 5 7" xfId="21786"/>
    <cellStyle name="Normal 3 2 5 8" xfId="21787"/>
    <cellStyle name="Normal 3 2 6" xfId="21788"/>
    <cellStyle name="Normal 3 2 6 2" xfId="21789"/>
    <cellStyle name="Normal 3 2 6 3" xfId="21790"/>
    <cellStyle name="Normal 3 2 6 4" xfId="21791"/>
    <cellStyle name="Normal 3 2 6 5" xfId="21792"/>
    <cellStyle name="Normal 3 2 6 6" xfId="21793"/>
    <cellStyle name="Normal 3 2 6 7" xfId="21794"/>
    <cellStyle name="Normal 3 2 7" xfId="21795"/>
    <cellStyle name="Normal 3 2 7 2" xfId="21796"/>
    <cellStyle name="Normal 3 2 7 3" xfId="21797"/>
    <cellStyle name="Normal 3 2 7 4" xfId="21798"/>
    <cellStyle name="Normal 3 2 7 5" xfId="21799"/>
    <cellStyle name="Normal 3 2 7 6" xfId="21800"/>
    <cellStyle name="Normal 3 2 7 7" xfId="21801"/>
    <cellStyle name="Normal 3 2 8" xfId="21802"/>
    <cellStyle name="Normal 3 2 8 2" xfId="21803"/>
    <cellStyle name="Normal 3 2 8 3" xfId="21804"/>
    <cellStyle name="Normal 3 2 8 4" xfId="21805"/>
    <cellStyle name="Normal 3 2 8 5" xfId="21806"/>
    <cellStyle name="Normal 3 2 8 6" xfId="21807"/>
    <cellStyle name="Normal 3 2 9" xfId="21808"/>
    <cellStyle name="Normal 3 2 9 2" xfId="21809"/>
    <cellStyle name="Normal 3 2 9 3" xfId="21810"/>
    <cellStyle name="Normal 3 2 9 4" xfId="21811"/>
    <cellStyle name="Normal 3 2 9 5" xfId="21812"/>
    <cellStyle name="Normal 3 2 9 6" xfId="21813"/>
    <cellStyle name="Normal 3 20" xfId="21814"/>
    <cellStyle name="Normal 3 20 2" xfId="21815"/>
    <cellStyle name="Normal 3 20 2 2" xfId="21816"/>
    <cellStyle name="Normal 3 20 3" xfId="21817"/>
    <cellStyle name="Normal 3 20 3 2" xfId="21818"/>
    <cellStyle name="Normal 3 20 4" xfId="21819"/>
    <cellStyle name="Normal 3 20 4 2" xfId="21820"/>
    <cellStyle name="Normal 3 20 5" xfId="21821"/>
    <cellStyle name="Normal 3 20 5 2" xfId="21822"/>
    <cellStyle name="Normal 3 20 6" xfId="21823"/>
    <cellStyle name="Normal 3 20 6 2" xfId="21824"/>
    <cellStyle name="Normal 3 20 7" xfId="21825"/>
    <cellStyle name="Normal 3 20 7 2" xfId="21826"/>
    <cellStyle name="Normal 3 20 8" xfId="21827"/>
    <cellStyle name="Normal 3 20 8 2" xfId="21828"/>
    <cellStyle name="Normal 3 21" xfId="21829"/>
    <cellStyle name="Normal 3 21 2" xfId="21830"/>
    <cellStyle name="Normal 3 21 2 2" xfId="21831"/>
    <cellStyle name="Normal 3 21 3" xfId="21832"/>
    <cellStyle name="Normal 3 21 3 2" xfId="21833"/>
    <cellStyle name="Normal 3 21 4" xfId="21834"/>
    <cellStyle name="Normal 3 21 4 2" xfId="21835"/>
    <cellStyle name="Normal 3 21 5" xfId="21836"/>
    <cellStyle name="Normal 3 21 5 2" xfId="21837"/>
    <cellStyle name="Normal 3 21 6" xfId="21838"/>
    <cellStyle name="Normal 3 21 6 2" xfId="21839"/>
    <cellStyle name="Normal 3 21 7" xfId="21840"/>
    <cellStyle name="Normal 3 21 7 2" xfId="21841"/>
    <cellStyle name="Normal 3 21 8" xfId="21842"/>
    <cellStyle name="Normal 3 22" xfId="21843"/>
    <cellStyle name="Normal 3 22 2" xfId="21844"/>
    <cellStyle name="Normal 3 22 2 2" xfId="21845"/>
    <cellStyle name="Normal 3 22 3" xfId="21846"/>
    <cellStyle name="Normal 3 22 3 2" xfId="21847"/>
    <cellStyle name="Normal 3 22 4" xfId="21848"/>
    <cellStyle name="Normal 3 22 5" xfId="21849"/>
    <cellStyle name="Normal 3 22 6" xfId="21850"/>
    <cellStyle name="Normal 3 22 7" xfId="21851"/>
    <cellStyle name="Normal 3 22 8" xfId="21852"/>
    <cellStyle name="Normal 3 23" xfId="21853"/>
    <cellStyle name="Normal 3 23 2" xfId="21854"/>
    <cellStyle name="Normal 3 23 2 2" xfId="21855"/>
    <cellStyle name="Normal 3 23 3" xfId="21856"/>
    <cellStyle name="Normal 3 23 4" xfId="21857"/>
    <cellStyle name="Normal 3 23 5" xfId="21858"/>
    <cellStyle name="Normal 3 23 6" xfId="21859"/>
    <cellStyle name="Normal 3 23 7" xfId="21860"/>
    <cellStyle name="Normal 3 23 7 2" xfId="21861"/>
    <cellStyle name="Normal 3 23 8" xfId="21862"/>
    <cellStyle name="Normal 3 24" xfId="21863"/>
    <cellStyle name="Normal 3 24 2" xfId="21864"/>
    <cellStyle name="Normal 3 24 3" xfId="21865"/>
    <cellStyle name="Normal 3 24 4" xfId="21866"/>
    <cellStyle name="Normal 3 24 5" xfId="21867"/>
    <cellStyle name="Normal 3 24 6" xfId="21868"/>
    <cellStyle name="Normal 3 24 7" xfId="21869"/>
    <cellStyle name="Normal 3 24 8" xfId="21870"/>
    <cellStyle name="Normal 3 25" xfId="21871"/>
    <cellStyle name="Normal 3 25 2" xfId="21872"/>
    <cellStyle name="Normal 3 25 3" xfId="21873"/>
    <cellStyle name="Normal 3 25 4" xfId="21874"/>
    <cellStyle name="Normal 3 25 4 2" xfId="21875"/>
    <cellStyle name="Normal 3 25 5" xfId="21876"/>
    <cellStyle name="Normal 3 25 6" xfId="21877"/>
    <cellStyle name="Normal 3 25 7" xfId="21878"/>
    <cellStyle name="Normal 3 25 8" xfId="21879"/>
    <cellStyle name="Normal 3 26" xfId="21880"/>
    <cellStyle name="Normal 3 26 2" xfId="21881"/>
    <cellStyle name="Normal 3 26 3" xfId="21882"/>
    <cellStyle name="Normal 3 26 4" xfId="21883"/>
    <cellStyle name="Normal 3 26 5" xfId="21884"/>
    <cellStyle name="Normal 3 26 6" xfId="21885"/>
    <cellStyle name="Normal 3 26 7" xfId="21886"/>
    <cellStyle name="Normal 3 26 7 2" xfId="21887"/>
    <cellStyle name="Normal 3 26 8" xfId="21888"/>
    <cellStyle name="Normal 3 27" xfId="21889"/>
    <cellStyle name="Normal 3 27 2" xfId="21890"/>
    <cellStyle name="Normal 3 27 3" xfId="21891"/>
    <cellStyle name="Normal 3 27 4" xfId="21892"/>
    <cellStyle name="Normal 3 27 5" xfId="21893"/>
    <cellStyle name="Normal 3 27 6" xfId="21894"/>
    <cellStyle name="Normal 3 27 7" xfId="21895"/>
    <cellStyle name="Normal 3 27 8" xfId="21896"/>
    <cellStyle name="Normal 3 28" xfId="21897"/>
    <cellStyle name="Normal 3 28 2" xfId="21898"/>
    <cellStyle name="Normal 3 28 3" xfId="21899"/>
    <cellStyle name="Normal 3 28 4" xfId="21900"/>
    <cellStyle name="Normal 3 28 5" xfId="21901"/>
    <cellStyle name="Normal 3 28 6" xfId="21902"/>
    <cellStyle name="Normal 3 28 7" xfId="21903"/>
    <cellStyle name="Normal 3 28 8" xfId="21904"/>
    <cellStyle name="Normal 3 29" xfId="21905"/>
    <cellStyle name="Normal 3 29 2" xfId="21906"/>
    <cellStyle name="Normal 3 29 3" xfId="21907"/>
    <cellStyle name="Normal 3 29 4" xfId="21908"/>
    <cellStyle name="Normal 3 29 5" xfId="21909"/>
    <cellStyle name="Normal 3 29 6" xfId="21910"/>
    <cellStyle name="Normal 3 29 7" xfId="21911"/>
    <cellStyle name="Normal 3 29 8" xfId="21912"/>
    <cellStyle name="Normal 3 3" xfId="21913"/>
    <cellStyle name="Normal 3 3 10" xfId="21914"/>
    <cellStyle name="Normal 3 3 11" xfId="21915"/>
    <cellStyle name="Normal 3 3 12" xfId="21916"/>
    <cellStyle name="Normal 3 3 13" xfId="21917"/>
    <cellStyle name="Normal 3 3 2" xfId="21918"/>
    <cellStyle name="Normal 3 3 2 2" xfId="21919"/>
    <cellStyle name="Normal 3 3 2 3" xfId="21920"/>
    <cellStyle name="Normal 3 3 2 4" xfId="21921"/>
    <cellStyle name="Normal 3 3 2 5" xfId="21922"/>
    <cellStyle name="Normal 3 3 2 6" xfId="21923"/>
    <cellStyle name="Normal 3 3 2 7" xfId="21924"/>
    <cellStyle name="Normal 3 3 3" xfId="21925"/>
    <cellStyle name="Normal 3 3 3 2" xfId="21926"/>
    <cellStyle name="Normal 3 3 3 3" xfId="21927"/>
    <cellStyle name="Normal 3 3 3 4" xfId="21928"/>
    <cellStyle name="Normal 3 3 3 5" xfId="21929"/>
    <cellStyle name="Normal 3 3 3 6" xfId="21930"/>
    <cellStyle name="Normal 3 3 3 7" xfId="21931"/>
    <cellStyle name="Normal 3 3 4" xfId="21932"/>
    <cellStyle name="Normal 3 3 4 2" xfId="21933"/>
    <cellStyle name="Normal 3 3 4 3" xfId="21934"/>
    <cellStyle name="Normal 3 3 4 4" xfId="21935"/>
    <cellStyle name="Normal 3 3 4 5" xfId="21936"/>
    <cellStyle name="Normal 3 3 4 6" xfId="21937"/>
    <cellStyle name="Normal 3 3 5" xfId="21938"/>
    <cellStyle name="Normal 3 3 6" xfId="21939"/>
    <cellStyle name="Normal 3 3 7" xfId="21940"/>
    <cellStyle name="Normal 3 3 8" xfId="21941"/>
    <cellStyle name="Normal 3 3 9" xfId="21942"/>
    <cellStyle name="Normal 3 30" xfId="21943"/>
    <cellStyle name="Normal 3 30 2" xfId="21944"/>
    <cellStyle name="Normal 3 30 3" xfId="21945"/>
    <cellStyle name="Normal 3 30 4" xfId="21946"/>
    <cellStyle name="Normal 3 30 4 2" xfId="21947"/>
    <cellStyle name="Normal 3 30 5" xfId="21948"/>
    <cellStyle name="Normal 3 30 6" xfId="21949"/>
    <cellStyle name="Normal 3 30 7" xfId="21950"/>
    <cellStyle name="Normal 3 30 8" xfId="21951"/>
    <cellStyle name="Normal 3 31" xfId="21952"/>
    <cellStyle name="Normal 3 31 2" xfId="21953"/>
    <cellStyle name="Normal 3 31 3" xfId="21954"/>
    <cellStyle name="Normal 3 31 4" xfId="21955"/>
    <cellStyle name="Normal 3 31 5" xfId="21956"/>
    <cellStyle name="Normal 3 31 6" xfId="21957"/>
    <cellStyle name="Normal 3 31 7" xfId="21958"/>
    <cellStyle name="Normal 3 31 7 2" xfId="21959"/>
    <cellStyle name="Normal 3 31 8" xfId="21960"/>
    <cellStyle name="Normal 3 32" xfId="21961"/>
    <cellStyle name="Normal 3 32 2" xfId="21962"/>
    <cellStyle name="Normal 3 32 3" xfId="21963"/>
    <cellStyle name="Normal 3 32 4" xfId="21964"/>
    <cellStyle name="Normal 3 32 5" xfId="21965"/>
    <cellStyle name="Normal 3 32 6" xfId="21966"/>
    <cellStyle name="Normal 3 32 7" xfId="21967"/>
    <cellStyle name="Normal 3 32 8" xfId="21968"/>
    <cellStyle name="Normal 3 33" xfId="21969"/>
    <cellStyle name="Normal 3 33 2" xfId="21970"/>
    <cellStyle name="Normal 3 33 3" xfId="21971"/>
    <cellStyle name="Normal 3 33 4" xfId="21972"/>
    <cellStyle name="Normal 3 33 5" xfId="21973"/>
    <cellStyle name="Normal 3 33 6" xfId="21974"/>
    <cellStyle name="Normal 3 33 7" xfId="21975"/>
    <cellStyle name="Normal 3 33 8" xfId="21976"/>
    <cellStyle name="Normal 3 34" xfId="21977"/>
    <cellStyle name="Normal 3 35" xfId="21978"/>
    <cellStyle name="Normal 3 36" xfId="21979"/>
    <cellStyle name="Normal 3 36 2" xfId="21980"/>
    <cellStyle name="Normal 3 37" xfId="21981"/>
    <cellStyle name="Normal 3 38" xfId="21982"/>
    <cellStyle name="Normal 3 39" xfId="21983"/>
    <cellStyle name="Normal 3 4" xfId="21984"/>
    <cellStyle name="Normal 3 4 10" xfId="21985"/>
    <cellStyle name="Normal 3 4 11" xfId="21986"/>
    <cellStyle name="Normal 3 4 12" xfId="21987"/>
    <cellStyle name="Normal 3 4 13" xfId="21988"/>
    <cellStyle name="Normal 3 4 2" xfId="21989"/>
    <cellStyle name="Normal 3 4 2 2" xfId="21990"/>
    <cellStyle name="Normal 3 4 2 2 2" xfId="21991"/>
    <cellStyle name="Normal 3 4 2 3" xfId="21992"/>
    <cellStyle name="Normal 3 4 2 4" xfId="21993"/>
    <cellStyle name="Normal 3 4 2 5" xfId="21994"/>
    <cellStyle name="Normal 3 4 3" xfId="21995"/>
    <cellStyle name="Normal 3 4 3 2" xfId="21996"/>
    <cellStyle name="Normal 3 4 3 3" xfId="21997"/>
    <cellStyle name="Normal 3 4 4" xfId="21998"/>
    <cellStyle name="Normal 3 4 5" xfId="21999"/>
    <cellStyle name="Normal 3 4 6" xfId="22000"/>
    <cellStyle name="Normal 3 4 7" xfId="22001"/>
    <cellStyle name="Normal 3 4 8" xfId="22002"/>
    <cellStyle name="Normal 3 4 9" xfId="22003"/>
    <cellStyle name="Normal 3 40" xfId="22004"/>
    <cellStyle name="Normal 3 41" xfId="22005"/>
    <cellStyle name="Normal 3 42" xfId="22006"/>
    <cellStyle name="Normal 3 43" xfId="22007"/>
    <cellStyle name="Normal 3 44" xfId="22008"/>
    <cellStyle name="Normal 3 45" xfId="22009"/>
    <cellStyle name="Normal 3 46" xfId="22010"/>
    <cellStyle name="Normal 3 47" xfId="22011"/>
    <cellStyle name="Normal 3 48" xfId="22012"/>
    <cellStyle name="Normal 3 49" xfId="22013"/>
    <cellStyle name="Normal 3 5" xfId="22014"/>
    <cellStyle name="Normal 3 5 10" xfId="22015"/>
    <cellStyle name="Normal 3 5 11" xfId="22016"/>
    <cellStyle name="Normal 3 5 12" xfId="22017"/>
    <cellStyle name="Normal 3 5 13" xfId="22018"/>
    <cellStyle name="Normal 3 5 13 2" xfId="22019"/>
    <cellStyle name="Normal 3 5 13 2 2" xfId="22020"/>
    <cellStyle name="Normal 3 5 13 2 3" xfId="22021"/>
    <cellStyle name="Normal 3 5 14" xfId="22022"/>
    <cellStyle name="Normal 3 5 15" xfId="22023"/>
    <cellStyle name="Normal 3 5 15 2" xfId="22024"/>
    <cellStyle name="Normal 3 5 15 3" xfId="22025"/>
    <cellStyle name="Normal 3 5 16" xfId="22026"/>
    <cellStyle name="Normal 3 5 17" xfId="22027"/>
    <cellStyle name="Normal 3 5 18" xfId="22028"/>
    <cellStyle name="Normal 3 5 2" xfId="22029"/>
    <cellStyle name="Normal 3 5 2 2" xfId="22030"/>
    <cellStyle name="Normal 3 5 2 3" xfId="22031"/>
    <cellStyle name="Normal 3 5 3" xfId="22032"/>
    <cellStyle name="Normal 3 5 3 2" xfId="22033"/>
    <cellStyle name="Normal 3 5 3 3" xfId="22034"/>
    <cellStyle name="Normal 3 5 4" xfId="22035"/>
    <cellStyle name="Normal 3 5 4 2" xfId="22036"/>
    <cellStyle name="Normal 3 5 4 3" xfId="22037"/>
    <cellStyle name="Normal 3 5 5" xfId="22038"/>
    <cellStyle name="Normal 3 5 5 2" xfId="22039"/>
    <cellStyle name="Normal 3 5 6" xfId="22040"/>
    <cellStyle name="Normal 3 5 7" xfId="22041"/>
    <cellStyle name="Normal 3 5 8" xfId="22042"/>
    <cellStyle name="Normal 3 5 9" xfId="22043"/>
    <cellStyle name="Normal 3 50" xfId="22044"/>
    <cellStyle name="Normal 3 51" xfId="22045"/>
    <cellStyle name="Normal 3 52" xfId="22046"/>
    <cellStyle name="Normal 3 53" xfId="22047"/>
    <cellStyle name="Normal 3 54" xfId="22048"/>
    <cellStyle name="Normal 3 6" xfId="22049"/>
    <cellStyle name="Normal 3 6 10" xfId="22050"/>
    <cellStyle name="Normal 3 6 11" xfId="22051"/>
    <cellStyle name="Normal 3 6 2" xfId="22052"/>
    <cellStyle name="Normal 3 6 3" xfId="22053"/>
    <cellStyle name="Normal 3 6 4" xfId="22054"/>
    <cellStyle name="Normal 3 6 5" xfId="22055"/>
    <cellStyle name="Normal 3 6 6" xfId="22056"/>
    <cellStyle name="Normal 3 6 7" xfId="22057"/>
    <cellStyle name="Normal 3 6 8" xfId="22058"/>
    <cellStyle name="Normal 3 6 9" xfId="22059"/>
    <cellStyle name="Normal 3 7" xfId="22060"/>
    <cellStyle name="Normal 3 7 10" xfId="22061"/>
    <cellStyle name="Normal 3 7 2" xfId="22062"/>
    <cellStyle name="Normal 3 7 3" xfId="22063"/>
    <cellStyle name="Normal 3 7 4" xfId="22064"/>
    <cellStyle name="Normal 3 7 5" xfId="22065"/>
    <cellStyle name="Normal 3 7 6" xfId="22066"/>
    <cellStyle name="Normal 3 7 7" xfId="22067"/>
    <cellStyle name="Normal 3 7 8" xfId="22068"/>
    <cellStyle name="Normal 3 7 9" xfId="22069"/>
    <cellStyle name="Normal 3 8" xfId="22070"/>
    <cellStyle name="Normal 3 8 10" xfId="22071"/>
    <cellStyle name="Normal 3 8 2" xfId="22072"/>
    <cellStyle name="Normal 3 8 3" xfId="22073"/>
    <cellStyle name="Normal 3 8 4" xfId="22074"/>
    <cellStyle name="Normal 3 8 5" xfId="22075"/>
    <cellStyle name="Normal 3 8 6" xfId="22076"/>
    <cellStyle name="Normal 3 8 7" xfId="22077"/>
    <cellStyle name="Normal 3 8 8" xfId="22078"/>
    <cellStyle name="Normal 3 8 9" xfId="22079"/>
    <cellStyle name="Normal 3 9" xfId="22080"/>
    <cellStyle name="Normal 3 9 10" xfId="22081"/>
    <cellStyle name="Normal 3 9 2" xfId="22082"/>
    <cellStyle name="Normal 3 9 3" xfId="22083"/>
    <cellStyle name="Normal 3 9 4" xfId="22084"/>
    <cellStyle name="Normal 3 9 5" xfId="22085"/>
    <cellStyle name="Normal 3 9 6" xfId="22086"/>
    <cellStyle name="Normal 3 9 7" xfId="22087"/>
    <cellStyle name="Normal 3 9 8" xfId="22088"/>
    <cellStyle name="Normal 3 9 9" xfId="22089"/>
    <cellStyle name="Normal 3_Book1" xfId="22090"/>
    <cellStyle name="Normal 30" xfId="22091"/>
    <cellStyle name="Normal 30 10" xfId="22092"/>
    <cellStyle name="Normal 30 11" xfId="22093"/>
    <cellStyle name="Normal 30 2 2 2" xfId="22094"/>
    <cellStyle name="Normal 30 2 2 2 2" xfId="22095"/>
    <cellStyle name="Normal 30 2 2 2 3" xfId="22096"/>
    <cellStyle name="Normal 30 2 2 2 4" xfId="22097"/>
    <cellStyle name="Normal 30 2 2 3" xfId="22098"/>
    <cellStyle name="Normal 30 2 2 4" xfId="22099"/>
    <cellStyle name="Normal 30 2 2 5" xfId="22100"/>
    <cellStyle name="Normal 30 2 3 2" xfId="22101"/>
    <cellStyle name="Normal 30 2 3 3" xfId="22102"/>
    <cellStyle name="Normal 30 2 3 4" xfId="22103"/>
    <cellStyle name="Normal 30 3 2" xfId="22104"/>
    <cellStyle name="Normal 30 3 2 2" xfId="22105"/>
    <cellStyle name="Normal 30 3 2 2 2" xfId="22106"/>
    <cellStyle name="Normal 30 3 2 2 3" xfId="22107"/>
    <cellStyle name="Normal 30 3 2 2 4" xfId="22108"/>
    <cellStyle name="Normal 30 3 2 3" xfId="22109"/>
    <cellStyle name="Normal 30 3 2 4" xfId="22110"/>
    <cellStyle name="Normal 30 3 2 5" xfId="22111"/>
    <cellStyle name="Normal 30 3 3 2" xfId="22112"/>
    <cellStyle name="Normal 30 3 3 3" xfId="22113"/>
    <cellStyle name="Normal 30 4 2" xfId="22114"/>
    <cellStyle name="Normal 30 4 2 2" xfId="22115"/>
    <cellStyle name="Normal 30 4 2 3" xfId="22116"/>
    <cellStyle name="Normal 30 4 4" xfId="22117"/>
    <cellStyle name="Normal 30 4 5" xfId="22118"/>
    <cellStyle name="Normal 30 5 2 2" xfId="22119"/>
    <cellStyle name="Normal 30 5 2 3" xfId="22120"/>
    <cellStyle name="Normal 30 5 2 4" xfId="22121"/>
    <cellStyle name="Normal 30 5 5" xfId="22122"/>
    <cellStyle name="Normal 30 8 2" xfId="22123"/>
    <cellStyle name="Normal 30 8 3" xfId="22124"/>
    <cellStyle name="Normal 30 8 4" xfId="22125"/>
    <cellStyle name="Normal 31" xfId="22126"/>
    <cellStyle name="Normal 31 2 2 2" xfId="22127"/>
    <cellStyle name="Normal 31 2 2 2 2" xfId="22128"/>
    <cellStyle name="Normal 31 2 2 2 3" xfId="22129"/>
    <cellStyle name="Normal 31 2 2 2 4" xfId="22130"/>
    <cellStyle name="Normal 31 2 2 3" xfId="22131"/>
    <cellStyle name="Normal 31 2 2 4" xfId="22132"/>
    <cellStyle name="Normal 31 2 3 2" xfId="22133"/>
    <cellStyle name="Normal 31 2 3 3" xfId="22134"/>
    <cellStyle name="Normal 31 2 3 4" xfId="22135"/>
    <cellStyle name="Normal 31 3 2" xfId="22136"/>
    <cellStyle name="Normal 31 3 2 5" xfId="22137"/>
    <cellStyle name="Normal 31 3 3" xfId="22138"/>
    <cellStyle name="Normal 31 3 3 2" xfId="22139"/>
    <cellStyle name="Normal 31 3 3 3" xfId="22140"/>
    <cellStyle name="Normal 31 3 4" xfId="22141"/>
    <cellStyle name="Normal 31 3 5" xfId="22142"/>
    <cellStyle name="Normal 31 3 6" xfId="22143"/>
    <cellStyle name="Normal 31 4 5" xfId="22144"/>
    <cellStyle name="Normal 31 5 2 3" xfId="22145"/>
    <cellStyle name="Normal 31 5 2 4" xfId="22146"/>
    <cellStyle name="Normal 31 5 5" xfId="22147"/>
    <cellStyle name="Normal 31 8 2" xfId="22148"/>
    <cellStyle name="Normal 31 8 3" xfId="22149"/>
    <cellStyle name="Normal 31 8 4" xfId="22150"/>
    <cellStyle name="Normal 32" xfId="22151"/>
    <cellStyle name="Normal 32 10" xfId="22152"/>
    <cellStyle name="Normal 32 11" xfId="22153"/>
    <cellStyle name="Normal 32 2" xfId="22154"/>
    <cellStyle name="Normal 32 2 3 2" xfId="22155"/>
    <cellStyle name="Normal 32 2 3 3" xfId="22156"/>
    <cellStyle name="Normal 32 3" xfId="22157"/>
    <cellStyle name="Normal 32 3 2 2 3" xfId="22158"/>
    <cellStyle name="Normal 32 3 2 2 4" xfId="22159"/>
    <cellStyle name="Normal 32 3 2 4" xfId="22160"/>
    <cellStyle name="Normal 32 3 2 5" xfId="22161"/>
    <cellStyle name="Normal 32 3 3 2" xfId="22162"/>
    <cellStyle name="Normal 32 3 3 3" xfId="22163"/>
    <cellStyle name="Normal 32 3 3 4" xfId="22164"/>
    <cellStyle name="Normal 32 3 5" xfId="22165"/>
    <cellStyle name="Normal 32 3 6" xfId="22166"/>
    <cellStyle name="Normal 32 4" xfId="22167"/>
    <cellStyle name="Normal 32 4 2" xfId="22168"/>
    <cellStyle name="Normal 32 4 2 4" xfId="22169"/>
    <cellStyle name="Normal 32 4 3" xfId="22170"/>
    <cellStyle name="Normal 32 4 5" xfId="22171"/>
    <cellStyle name="Normal 32 5" xfId="22172"/>
    <cellStyle name="Normal 32 5 2 3" xfId="22173"/>
    <cellStyle name="Normal 32 5 2 4" xfId="22174"/>
    <cellStyle name="Normal 32 8 2" xfId="22175"/>
    <cellStyle name="Normal 32 8 3" xfId="22176"/>
    <cellStyle name="Normal 32 8 4" xfId="22177"/>
    <cellStyle name="Normal 33" xfId="22178"/>
    <cellStyle name="Normal 33 10" xfId="22179"/>
    <cellStyle name="Normal 33 11" xfId="22180"/>
    <cellStyle name="Normal 33 2" xfId="22181"/>
    <cellStyle name="Normal 33 2 2" xfId="22182"/>
    <cellStyle name="Normal 33 2 2 2" xfId="22183"/>
    <cellStyle name="Normal 33 2 2 2 2" xfId="22184"/>
    <cellStyle name="Normal 33 2 2 2 3" xfId="22185"/>
    <cellStyle name="Normal 33 2 2 2 4" xfId="22186"/>
    <cellStyle name="Normal 33 2 2 3" xfId="22187"/>
    <cellStyle name="Normal 33 2 2 4" xfId="22188"/>
    <cellStyle name="Normal 33 2 2 5" xfId="22189"/>
    <cellStyle name="Normal 33 2 3" xfId="22190"/>
    <cellStyle name="Normal 33 2 3 2" xfId="22191"/>
    <cellStyle name="Normal 33 2 3 3" xfId="22192"/>
    <cellStyle name="Normal 33 2 3 4" xfId="22193"/>
    <cellStyle name="Normal 33 2 4" xfId="22194"/>
    <cellStyle name="Normal 33 2 5" xfId="22195"/>
    <cellStyle name="Normal 33 2 6" xfId="22196"/>
    <cellStyle name="Normal 33 3 2" xfId="22197"/>
    <cellStyle name="Normal 33 3 2 2" xfId="22198"/>
    <cellStyle name="Normal 33 3 2 2 2" xfId="22199"/>
    <cellStyle name="Normal 33 3 2 2 3" xfId="22200"/>
    <cellStyle name="Normal 33 3 2 2 4" xfId="22201"/>
    <cellStyle name="Normal 33 3 2 3" xfId="22202"/>
    <cellStyle name="Normal 33 3 2 4" xfId="22203"/>
    <cellStyle name="Normal 33 3 2 5" xfId="22204"/>
    <cellStyle name="Normal 33 3 3" xfId="22205"/>
    <cellStyle name="Normal 33 3 3 2" xfId="22206"/>
    <cellStyle name="Normal 33 3 3 3" xfId="22207"/>
    <cellStyle name="Normal 33 3 3 4" xfId="22208"/>
    <cellStyle name="Normal 33 3 4" xfId="22209"/>
    <cellStyle name="Normal 33 3 5" xfId="22210"/>
    <cellStyle name="Normal 33 3 6" xfId="22211"/>
    <cellStyle name="Normal 33 4 2" xfId="22212"/>
    <cellStyle name="Normal 33 4 2 2" xfId="22213"/>
    <cellStyle name="Normal 33 4 2 3" xfId="22214"/>
    <cellStyle name="Normal 33 4 2 4" xfId="22215"/>
    <cellStyle name="Normal 33 4 3" xfId="22216"/>
    <cellStyle name="Normal 33 4 4" xfId="22217"/>
    <cellStyle name="Normal 33 4 5" xfId="22218"/>
    <cellStyle name="Normal 33 5 2 4" xfId="22219"/>
    <cellStyle name="Normal 33 5 3" xfId="22220"/>
    <cellStyle name="Normal 33 6" xfId="22221"/>
    <cellStyle name="Normal 33 6 2" xfId="22222"/>
    <cellStyle name="Normal 33 6 3" xfId="22223"/>
    <cellStyle name="Normal 33 6 4" xfId="22224"/>
    <cellStyle name="Normal 33 7" xfId="22225"/>
    <cellStyle name="Normal 33 8" xfId="22226"/>
    <cellStyle name="Normal 33 8 2" xfId="22227"/>
    <cellStyle name="Normal 33 8 3" xfId="22228"/>
    <cellStyle name="Normal 33 8 4" xfId="22229"/>
    <cellStyle name="Normal 33 9" xfId="22230"/>
    <cellStyle name="Normal 34" xfId="22231"/>
    <cellStyle name="Normal 34 10" xfId="22232"/>
    <cellStyle name="Normal 34 11" xfId="22233"/>
    <cellStyle name="Normal 34 2" xfId="22234"/>
    <cellStyle name="Normal 34 2 2" xfId="22235"/>
    <cellStyle name="Normal 34 2 2 2" xfId="22236"/>
    <cellStyle name="Normal 34 2 2 2 2" xfId="22237"/>
    <cellStyle name="Normal 34 2 2 2 3" xfId="22238"/>
    <cellStyle name="Normal 34 2 2 2 4" xfId="22239"/>
    <cellStyle name="Normal 34 2 2 4" xfId="22240"/>
    <cellStyle name="Normal 34 2 2 5" xfId="22241"/>
    <cellStyle name="Normal 34 2 3" xfId="22242"/>
    <cellStyle name="Normal 34 2 3 2" xfId="22243"/>
    <cellStyle name="Normal 34 2 3 3" xfId="22244"/>
    <cellStyle name="Normal 34 2 3 4" xfId="22245"/>
    <cellStyle name="Normal 34 2 4" xfId="22246"/>
    <cellStyle name="Normal 34 2 5" xfId="22247"/>
    <cellStyle name="Normal 34 3" xfId="22248"/>
    <cellStyle name="Normal 34 3 2" xfId="22249"/>
    <cellStyle name="Normal 34 3 2 2 2" xfId="22250"/>
    <cellStyle name="Normal 34 3 2 2 3" xfId="22251"/>
    <cellStyle name="Normal 34 3 2 2 4" xfId="22252"/>
    <cellStyle name="Normal 34 3 2 4" xfId="22253"/>
    <cellStyle name="Normal 34 3 2 5" xfId="22254"/>
    <cellStyle name="Normal 34 3 3" xfId="22255"/>
    <cellStyle name="Normal 34 3 3 2" xfId="22256"/>
    <cellStyle name="Normal 34 3 3 4" xfId="22257"/>
    <cellStyle name="Normal 34 3 4" xfId="22258"/>
    <cellStyle name="Normal 34 3 5" xfId="22259"/>
    <cellStyle name="Normal 34 3 6" xfId="22260"/>
    <cellStyle name="Normal 34 4" xfId="22261"/>
    <cellStyle name="Normal 34 4 2" xfId="22262"/>
    <cellStyle name="Normal 34 4 2 2" xfId="22263"/>
    <cellStyle name="Normal 34 4 2 3" xfId="22264"/>
    <cellStyle name="Normal 34 4 2 4" xfId="22265"/>
    <cellStyle name="Normal 34 4 3" xfId="22266"/>
    <cellStyle name="Normal 34 4 4" xfId="22267"/>
    <cellStyle name="Normal 34 4 5" xfId="22268"/>
    <cellStyle name="Normal 34 5" xfId="22269"/>
    <cellStyle name="Normal 34 5 2" xfId="22270"/>
    <cellStyle name="Normal 34 5 2 4" xfId="22271"/>
    <cellStyle name="Normal 34 6" xfId="22272"/>
    <cellStyle name="Normal 34 7" xfId="22273"/>
    <cellStyle name="Normal 34 8" xfId="22274"/>
    <cellStyle name="Normal 35" xfId="22275"/>
    <cellStyle name="Normal 35 2 2 4" xfId="22276"/>
    <cellStyle name="Normal 35 2 2 5" xfId="22277"/>
    <cellStyle name="Normal 35 2 3 4" xfId="22278"/>
    <cellStyle name="Normal 35 3 2 4" xfId="22279"/>
    <cellStyle name="Normal 35 3 2 5" xfId="22280"/>
    <cellStyle name="Normal 35 3 3 4" xfId="22281"/>
    <cellStyle name="Normal 35 4 2 4" xfId="22282"/>
    <cellStyle name="Normal 35 5 2 4" xfId="22283"/>
    <cellStyle name="Normal 36" xfId="22284"/>
    <cellStyle name="Normal 36 2 2" xfId="22285"/>
    <cellStyle name="Normal 36 2 2 2 2" xfId="22286"/>
    <cellStyle name="Normal 36 3 2" xfId="22287"/>
    <cellStyle name="Normal 36 8" xfId="22288"/>
    <cellStyle name="Normal 36 8 2" xfId="22289"/>
    <cellStyle name="Normal 36 8 3" xfId="22290"/>
    <cellStyle name="Normal 36 8 4" xfId="22291"/>
    <cellStyle name="Normal 36 9" xfId="22292"/>
    <cellStyle name="Normal 37" xfId="22293"/>
    <cellStyle name="Normal 37 11" xfId="22294"/>
    <cellStyle name="Normal 37 2 2" xfId="22295"/>
    <cellStyle name="Normal 37 2 2 4" xfId="22296"/>
    <cellStyle name="Normal 37 2 2 5" xfId="22297"/>
    <cellStyle name="Normal 37 3 2" xfId="22298"/>
    <cellStyle name="Normal 37 8" xfId="22299"/>
    <cellStyle name="Normal 37 9" xfId="22300"/>
    <cellStyle name="Normal 38" xfId="22301"/>
    <cellStyle name="Normal 38 2 2 4" xfId="22302"/>
    <cellStyle name="Normal 38 2 2 5" xfId="22303"/>
    <cellStyle name="Normal 39" xfId="22304"/>
    <cellStyle name="Normal 39 2 2 4" xfId="22305"/>
    <cellStyle name="Normal 4" xfId="22306"/>
    <cellStyle name="Normal 4 10" xfId="22307"/>
    <cellStyle name="Normal 4 11" xfId="22308"/>
    <cellStyle name="Normal 4 12" xfId="22309"/>
    <cellStyle name="Normal 4 13" xfId="22310"/>
    <cellStyle name="Normal 4 14" xfId="22311"/>
    <cellStyle name="Normal 4 15" xfId="22312"/>
    <cellStyle name="Normal 4 16" xfId="22313"/>
    <cellStyle name="Normal 4 17" xfId="22314"/>
    <cellStyle name="Normal 4 18" xfId="22315"/>
    <cellStyle name="Normal 4 18 2" xfId="22316"/>
    <cellStyle name="Normal 4 18 3" xfId="22317"/>
    <cellStyle name="Normal 4 18 4" xfId="22318"/>
    <cellStyle name="Normal 4 18 5" xfId="22319"/>
    <cellStyle name="Normal 4 18 6" xfId="22320"/>
    <cellStyle name="Normal 4 19" xfId="22321"/>
    <cellStyle name="Normal 4 2" xfId="22322"/>
    <cellStyle name="Normal 4 2 10" xfId="22323"/>
    <cellStyle name="Normal 4 2 11" xfId="22324"/>
    <cellStyle name="Normal 4 2 12" xfId="22325"/>
    <cellStyle name="Normal 4 2 13" xfId="22326"/>
    <cellStyle name="Normal 4 2 2" xfId="22327"/>
    <cellStyle name="Normal 4 2 2 10" xfId="22328"/>
    <cellStyle name="Normal 4 2 2 10 2" xfId="22329"/>
    <cellStyle name="Normal 4 2 2 10 2 2" xfId="22330"/>
    <cellStyle name="Normal 4 2 2 10 3" xfId="22331"/>
    <cellStyle name="Normal 4 2 2 11" xfId="22332"/>
    <cellStyle name="Normal 4 2 2 11 2" xfId="22333"/>
    <cellStyle name="Normal 4 2 2 12" xfId="22334"/>
    <cellStyle name="Normal 4 2 2 12 2" xfId="22335"/>
    <cellStyle name="Normal 4 2 2 13" xfId="22336"/>
    <cellStyle name="Normal 4 2 2 13 2" xfId="22337"/>
    <cellStyle name="Normal 4 2 2 14" xfId="22338"/>
    <cellStyle name="Normal 4 2 2 15" xfId="22339"/>
    <cellStyle name="Normal 4 2 2 16" xfId="22340"/>
    <cellStyle name="Normal 4 2 2 17" xfId="22341"/>
    <cellStyle name="Normal 4 2 2 18" xfId="22342"/>
    <cellStyle name="Normal 4 2 2 2" xfId="22343"/>
    <cellStyle name="Normal 4 2 2 2 2" xfId="22344"/>
    <cellStyle name="Normal 4 2 2 2 2 2" xfId="22345"/>
    <cellStyle name="Normal 4 2 2 2 2 2 2" xfId="22346"/>
    <cellStyle name="Normal 4 2 2 2 2 3" xfId="22347"/>
    <cellStyle name="Normal 4 2 2 2 3" xfId="22348"/>
    <cellStyle name="Normal 4 2 2 2 3 2" xfId="22349"/>
    <cellStyle name="Normal 4 2 2 2 3 2 2" xfId="22350"/>
    <cellStyle name="Normal 4 2 2 2 3 2 3" xfId="22351"/>
    <cellStyle name="Normal 4 2 2 2 3 3" xfId="22352"/>
    <cellStyle name="Normal 4 2 2 2 4" xfId="22353"/>
    <cellStyle name="Normal 4 2 2 2 4 2" xfId="22354"/>
    <cellStyle name="Normal 4 2 2 2 4 3" xfId="22355"/>
    <cellStyle name="Normal 4 2 2 2 5" xfId="22356"/>
    <cellStyle name="Normal 4 2 2 2 6" xfId="22357"/>
    <cellStyle name="Normal 4 2 2 3" xfId="22358"/>
    <cellStyle name="Normal 4 2 2 3 2" xfId="22359"/>
    <cellStyle name="Normal 4 2 2 3 2 2" xfId="22360"/>
    <cellStyle name="Normal 4 2 2 3 2 2 2" xfId="22361"/>
    <cellStyle name="Normal 4 2 2 3 2 3" xfId="22362"/>
    <cellStyle name="Normal 4 2 2 3 3" xfId="22363"/>
    <cellStyle name="Normal 4 2 2 3 3 2" xfId="22364"/>
    <cellStyle name="Normal 4 2 2 3 3 2 2" xfId="22365"/>
    <cellStyle name="Normal 4 2 2 3 3 3" xfId="22366"/>
    <cellStyle name="Normal 4 2 2 3 4" xfId="22367"/>
    <cellStyle name="Normal 4 2 2 3 4 2" xfId="22368"/>
    <cellStyle name="Normal 4 2 2 3 5" xfId="22369"/>
    <cellStyle name="Normal 4 2 2 3 6" xfId="22370"/>
    <cellStyle name="Normal 4 2 2 4" xfId="22371"/>
    <cellStyle name="Normal 4 2 2 4 2" xfId="22372"/>
    <cellStyle name="Normal 4 2 2 4 2 2" xfId="22373"/>
    <cellStyle name="Normal 4 2 2 4 2 2 2" xfId="22374"/>
    <cellStyle name="Normal 4 2 2 4 2 3" xfId="22375"/>
    <cellStyle name="Normal 4 2 2 4 3" xfId="22376"/>
    <cellStyle name="Normal 4 2 2 4 3 2" xfId="22377"/>
    <cellStyle name="Normal 4 2 2 4 3 2 2" xfId="22378"/>
    <cellStyle name="Normal 4 2 2 4 3 3" xfId="22379"/>
    <cellStyle name="Normal 4 2 2 4 4" xfId="22380"/>
    <cellStyle name="Normal 4 2 2 4 4 2" xfId="22381"/>
    <cellStyle name="Normal 4 2 2 4 5" xfId="22382"/>
    <cellStyle name="Normal 4 2 2 4 6" xfId="22383"/>
    <cellStyle name="Normal 4 2 2 5" xfId="22384"/>
    <cellStyle name="Normal 4 2 2 5 2" xfId="22385"/>
    <cellStyle name="Normal 4 2 2 5 2 2" xfId="22386"/>
    <cellStyle name="Normal 4 2 2 5 3" xfId="22387"/>
    <cellStyle name="Normal 4 2 2 6" xfId="22388"/>
    <cellStyle name="Normal 4 2 2 6 2" xfId="22389"/>
    <cellStyle name="Normal 4 2 2 6 2 2" xfId="22390"/>
    <cellStyle name="Normal 4 2 2 6 3" xfId="22391"/>
    <cellStyle name="Normal 4 2 2 7" xfId="22392"/>
    <cellStyle name="Normal 4 2 2 7 2" xfId="22393"/>
    <cellStyle name="Normal 4 2 2 7 2 2" xfId="22394"/>
    <cellStyle name="Normal 4 2 2 7 3" xfId="22395"/>
    <cellStyle name="Normal 4 2 2 8" xfId="22396"/>
    <cellStyle name="Normal 4 2 2 8 2" xfId="22397"/>
    <cellStyle name="Normal 4 2 2 8 2 2" xfId="22398"/>
    <cellStyle name="Normal 4 2 2 8 3" xfId="22399"/>
    <cellStyle name="Normal 4 2 2 9" xfId="22400"/>
    <cellStyle name="Normal 4 2 2 9 2" xfId="22401"/>
    <cellStyle name="Normal 4 2 2 9 2 2" xfId="22402"/>
    <cellStyle name="Normal 4 2 2 9 2 3" xfId="22403"/>
    <cellStyle name="Normal 4 2 2 9 3" xfId="22404"/>
    <cellStyle name="Normal 4 2 3" xfId="22405"/>
    <cellStyle name="Normal 4 2 4" xfId="22406"/>
    <cellStyle name="Normal 4 2 5" xfId="22407"/>
    <cellStyle name="Normal 4 2 6" xfId="22408"/>
    <cellStyle name="Normal 4 2 7" xfId="22409"/>
    <cellStyle name="Normal 4 2 8" xfId="22410"/>
    <cellStyle name="Normal 4 2 9" xfId="22411"/>
    <cellStyle name="Normal 4 20" xfId="22412"/>
    <cellStyle name="Normal 4 21" xfId="22413"/>
    <cellStyle name="Normal 4 22" xfId="22414"/>
    <cellStyle name="Normal 4 3" xfId="22415"/>
    <cellStyle name="Normal 4 3 10" xfId="22416"/>
    <cellStyle name="Normal 4 3 11" xfId="22417"/>
    <cellStyle name="Normal 4 3 12" xfId="22418"/>
    <cellStyle name="Normal 4 3 13" xfId="22419"/>
    <cellStyle name="Normal 4 3 14" xfId="22420"/>
    <cellStyle name="Normal 4 3 2" xfId="22421"/>
    <cellStyle name="Normal 4 3 2 2" xfId="22422"/>
    <cellStyle name="Normal 4 3 2 3" xfId="22423"/>
    <cellStyle name="Normal 4 3 3" xfId="22424"/>
    <cellStyle name="Normal 4 3 3 2" xfId="22425"/>
    <cellStyle name="Normal 4 3 3 3" xfId="22426"/>
    <cellStyle name="Normal 4 3 4" xfId="22427"/>
    <cellStyle name="Normal 4 3 5" xfId="22428"/>
    <cellStyle name="Normal 4 3 6" xfId="22429"/>
    <cellStyle name="Normal 4 3 7" xfId="22430"/>
    <cellStyle name="Normal 4 3 8" xfId="22431"/>
    <cellStyle name="Normal 4 3 9" xfId="22432"/>
    <cellStyle name="Normal 4 4" xfId="22433"/>
    <cellStyle name="Normal 4 4 10" xfId="22434"/>
    <cellStyle name="Normal 4 4 2" xfId="22435"/>
    <cellStyle name="Normal 4 4 3" xfId="22436"/>
    <cellStyle name="Normal 4 4 4" xfId="22437"/>
    <cellStyle name="Normal 4 4 5" xfId="22438"/>
    <cellStyle name="Normal 4 4 6" xfId="22439"/>
    <cellStyle name="Normal 4 4 7" xfId="22440"/>
    <cellStyle name="Normal 4 4 8" xfId="22441"/>
    <cellStyle name="Normal 4 4 9" xfId="22442"/>
    <cellStyle name="Normal 4 5" xfId="22443"/>
    <cellStyle name="Normal 4 5 2" xfId="22444"/>
    <cellStyle name="Normal 4 5 3" xfId="22445"/>
    <cellStyle name="Normal 4 6" xfId="22446"/>
    <cellStyle name="Normal 4 7" xfId="22447"/>
    <cellStyle name="Normal 4 8" xfId="22448"/>
    <cellStyle name="Normal 4 9" xfId="22449"/>
    <cellStyle name="Normal 4_BreakdownDataInvoice Cussons Phase III&amp;IV Week 48 (2010-12-02)" xfId="22450"/>
    <cellStyle name="Normal 40" xfId="22451"/>
    <cellStyle name="Normal 40 2 2 4" xfId="22452"/>
    <cellStyle name="Normal 40 2 2 5" xfId="22453"/>
    <cellStyle name="Normal 40 2 3 4" xfId="22454"/>
    <cellStyle name="Normal 40 3 2 4" xfId="22455"/>
    <cellStyle name="Normal 40 3 2 5" xfId="22456"/>
    <cellStyle name="Normal 40 3 3 4" xfId="22457"/>
    <cellStyle name="Normal 40 4 2 4" xfId="22458"/>
    <cellStyle name="Normal 40 5 2 4" xfId="22459"/>
    <cellStyle name="Normal 41" xfId="22460"/>
    <cellStyle name="Normal 41 2 2" xfId="22461"/>
    <cellStyle name="Normal 41 2 2 2 2" xfId="22462"/>
    <cellStyle name="Normal 41 3 2" xfId="22463"/>
    <cellStyle name="Normal 41 8" xfId="22464"/>
    <cellStyle name="Normal 41 8 2" xfId="22465"/>
    <cellStyle name="Normal 41 8 3" xfId="22466"/>
    <cellStyle name="Normal 41 8 4" xfId="22467"/>
    <cellStyle name="Normal 41 9" xfId="22468"/>
    <cellStyle name="Normal 42" xfId="22469"/>
    <cellStyle name="Normal 42 11" xfId="22470"/>
    <cellStyle name="Normal 42 2 2" xfId="22471"/>
    <cellStyle name="Normal 42 2 2 4" xfId="22472"/>
    <cellStyle name="Normal 42 2 2 5" xfId="22473"/>
    <cellStyle name="Normal 42 3 2" xfId="22474"/>
    <cellStyle name="Normal 42 8" xfId="22475"/>
    <cellStyle name="Normal 42 9" xfId="22476"/>
    <cellStyle name="Normal 43" xfId="22477"/>
    <cellStyle name="Normal 43 2 2 4" xfId="22478"/>
    <cellStyle name="Normal 43 2 2 5" xfId="22479"/>
    <cellStyle name="Normal 44" xfId="22480"/>
    <cellStyle name="Normal 44 2 2 4" xfId="22481"/>
    <cellStyle name="Normal 45" xfId="22482"/>
    <cellStyle name="Normal 45 5" xfId="22483"/>
    <cellStyle name="Normal 45 6" xfId="22484"/>
    <cellStyle name="Normal 45 7" xfId="22485"/>
    <cellStyle name="Normal 45 8" xfId="22486"/>
    <cellStyle name="Normal 45 9" xfId="22487"/>
    <cellStyle name="Normal 46" xfId="22488"/>
    <cellStyle name="Normal 47" xfId="22489"/>
    <cellStyle name="Normal 47 2 2 4" xfId="22490"/>
    <cellStyle name="Normal 47 2 2 5" xfId="22491"/>
    <cellStyle name="Normal 47 3 2 4" xfId="22492"/>
    <cellStyle name="Normal 47 3 2 5" xfId="22493"/>
    <cellStyle name="Normal 48" xfId="22494"/>
    <cellStyle name="Normal 48 2" xfId="22495"/>
    <cellStyle name="Normal 48 3" xfId="22496"/>
    <cellStyle name="Normal 48 4" xfId="22497"/>
    <cellStyle name="Normal 48 5" xfId="22498"/>
    <cellStyle name="Normal 48 6" xfId="22499"/>
    <cellStyle name="Normal 49" xfId="22500"/>
    <cellStyle name="Normal 49 2" xfId="22501"/>
    <cellStyle name="Normal 49 3" xfId="22502"/>
    <cellStyle name="Normal 49 4" xfId="22503"/>
    <cellStyle name="Normal 49 5" xfId="22504"/>
    <cellStyle name="Normal 49 6" xfId="22505"/>
    <cellStyle name="Normal 5" xfId="22506"/>
    <cellStyle name="Normal 5 10" xfId="22507"/>
    <cellStyle name="Normal 5 11" xfId="22508"/>
    <cellStyle name="Normal 5 12" xfId="22509"/>
    <cellStyle name="Normal 5 2" xfId="22510"/>
    <cellStyle name="Normal 5 2 10" xfId="22511"/>
    <cellStyle name="Normal 5 2 11" xfId="22512"/>
    <cellStyle name="Normal 5 2 12" xfId="22513"/>
    <cellStyle name="Normal 5 2 13" xfId="22514"/>
    <cellStyle name="Normal 5 2 14" xfId="22515"/>
    <cellStyle name="Normal 5 2 2" xfId="22516"/>
    <cellStyle name="Normal 5 2 3" xfId="22517"/>
    <cellStyle name="Normal 5 2 4" xfId="22518"/>
    <cellStyle name="Normal 5 2 5" xfId="22519"/>
    <cellStyle name="Normal 5 2 6" xfId="22520"/>
    <cellStyle name="Normal 5 2 7" xfId="22521"/>
    <cellStyle name="Normal 5 2 8" xfId="22522"/>
    <cellStyle name="Normal 5 2 9" xfId="22523"/>
    <cellStyle name="Normal 5 2_05. HMS Pda Okt (Wk 40-43)" xfId="22524"/>
    <cellStyle name="Normal 5 3" xfId="22525"/>
    <cellStyle name="Normal 5 3 2" xfId="22526"/>
    <cellStyle name="Normal 5 3 3" xfId="22527"/>
    <cellStyle name="Normal 5 3 4" xfId="22528"/>
    <cellStyle name="Normal 5 3 5" xfId="22529"/>
    <cellStyle name="Normal 5 3 6" xfId="22530"/>
    <cellStyle name="Normal 5 3 7" xfId="22531"/>
    <cellStyle name="Normal 5 3 8" xfId="22532"/>
    <cellStyle name="Normal 5 4" xfId="22533"/>
    <cellStyle name="Normal 5 4 2" xfId="22534"/>
    <cellStyle name="Normal 5 4 3" xfId="22535"/>
    <cellStyle name="Normal 5 4 4" xfId="22536"/>
    <cellStyle name="Normal 5 4 5" xfId="22537"/>
    <cellStyle name="Normal 5 4 6" xfId="22538"/>
    <cellStyle name="Normal 5 4 7" xfId="22539"/>
    <cellStyle name="Normal 5 4 8" xfId="22540"/>
    <cellStyle name="Normal 5 5" xfId="22541"/>
    <cellStyle name="Normal 5 6" xfId="22542"/>
    <cellStyle name="Normal 5 7" xfId="22543"/>
    <cellStyle name="Normal 5 8" xfId="22544"/>
    <cellStyle name="Normal 5 9" xfId="22545"/>
    <cellStyle name="Normal 5_PL Oktober" xfId="22546"/>
    <cellStyle name="Normal 50" xfId="22547"/>
    <cellStyle name="Normal 51" xfId="22548"/>
    <cellStyle name="Normal 51 2" xfId="22549"/>
    <cellStyle name="Normal 51 2 2" xfId="22550"/>
    <cellStyle name="Normal 51 3" xfId="22551"/>
    <cellStyle name="Normal 52" xfId="22552"/>
    <cellStyle name="Normal 53" xfId="22553"/>
    <cellStyle name="Normal 53 2" xfId="22554"/>
    <cellStyle name="Normal 53 3" xfId="22555"/>
    <cellStyle name="Normal 53 4" xfId="22556"/>
    <cellStyle name="Normal 53 5" xfId="22557"/>
    <cellStyle name="Normal 53 6" xfId="22558"/>
    <cellStyle name="Normal 53 7" xfId="22559"/>
    <cellStyle name="Normal 53 8" xfId="22560"/>
    <cellStyle name="Normal 54" xfId="22561"/>
    <cellStyle name="Normal 54 2" xfId="22562"/>
    <cellStyle name="Normal 54 2 2" xfId="22563"/>
    <cellStyle name="Normal 54 3" xfId="22564"/>
    <cellStyle name="Normal 54 3 2" xfId="22565"/>
    <cellStyle name="Normal 54 4" xfId="22566"/>
    <cellStyle name="Normal 54 4 2" xfId="22567"/>
    <cellStyle name="Normal 54 5" xfId="22568"/>
    <cellStyle name="Normal 54 5 2" xfId="22569"/>
    <cellStyle name="Normal 54 6" xfId="22570"/>
    <cellStyle name="Normal 54 7" xfId="22571"/>
    <cellStyle name="Normal 55" xfId="22572"/>
    <cellStyle name="Normal 55 2" xfId="22573"/>
    <cellStyle name="Normal 55 3" xfId="22574"/>
    <cellStyle name="Normal 55 4" xfId="22575"/>
    <cellStyle name="Normal 55 5" xfId="22576"/>
    <cellStyle name="Normal 55 6" xfId="22577"/>
    <cellStyle name="Normal 56" xfId="22578"/>
    <cellStyle name="Normal 57" xfId="22579"/>
    <cellStyle name="Normal 58" xfId="22580"/>
    <cellStyle name="Normal 59" xfId="22581"/>
    <cellStyle name="Normal 6" xfId="22582"/>
    <cellStyle name="Normal 6 10" xfId="22583"/>
    <cellStyle name="Normal 6 11" xfId="22584"/>
    <cellStyle name="Normal 6 12" xfId="22585"/>
    <cellStyle name="Normal 6 13" xfId="22586"/>
    <cellStyle name="Normal 6 14" xfId="22587"/>
    <cellStyle name="Normal 6 15" xfId="22588"/>
    <cellStyle name="Normal 6 16" xfId="22589"/>
    <cellStyle name="Normal 6 17" xfId="22590"/>
    <cellStyle name="Normal 6 2" xfId="22591"/>
    <cellStyle name="Normal 6 2 10" xfId="22592"/>
    <cellStyle name="Normal 6 2 11" xfId="22593"/>
    <cellStyle name="Normal 6 2 2" xfId="22594"/>
    <cellStyle name="Normal 6 2 2 10" xfId="22595"/>
    <cellStyle name="Normal 6 2 2 10 2" xfId="22596"/>
    <cellStyle name="Normal 6 2 2 10 2 2" xfId="22597"/>
    <cellStyle name="Normal 6 2 2 10 3" xfId="22598"/>
    <cellStyle name="Normal 6 2 2 11" xfId="22599"/>
    <cellStyle name="Normal 6 2 2 11 2" xfId="22600"/>
    <cellStyle name="Normal 6 2 2 12" xfId="22601"/>
    <cellStyle name="Normal 6 2 2 2" xfId="22602"/>
    <cellStyle name="Normal 6 2 2 2 2" xfId="22603"/>
    <cellStyle name="Normal 6 2 2 2 2 2" xfId="22604"/>
    <cellStyle name="Normal 6 2 2 2 2 2 2" xfId="22605"/>
    <cellStyle name="Normal 6 2 2 2 2 3" xfId="22606"/>
    <cellStyle name="Normal 6 2 2 2 3" xfId="22607"/>
    <cellStyle name="Normal 6 2 2 2 3 2" xfId="22608"/>
    <cellStyle name="Normal 6 2 2 2 3 2 2" xfId="22609"/>
    <cellStyle name="Normal 6 2 2 2 3 3" xfId="22610"/>
    <cellStyle name="Normal 6 2 2 2 4" xfId="22611"/>
    <cellStyle name="Normal 6 2 2 2 4 2" xfId="22612"/>
    <cellStyle name="Normal 6 2 2 2 5" xfId="22613"/>
    <cellStyle name="Normal 6 2 2 3" xfId="22614"/>
    <cellStyle name="Normal 6 2 2 3 2" xfId="22615"/>
    <cellStyle name="Normal 6 2 2 3 2 2" xfId="22616"/>
    <cellStyle name="Normal 6 2 2 3 2 2 2" xfId="22617"/>
    <cellStyle name="Normal 6 2 2 3 2 3" xfId="22618"/>
    <cellStyle name="Normal 6 2 2 3 3" xfId="22619"/>
    <cellStyle name="Normal 6 2 2 3 3 2" xfId="22620"/>
    <cellStyle name="Normal 6 2 2 3 3 2 2" xfId="22621"/>
    <cellStyle name="Normal 6 2 2 3 3 3" xfId="22622"/>
    <cellStyle name="Normal 6 2 2 3 4" xfId="22623"/>
    <cellStyle name="Normal 6 2 2 3 4 2" xfId="22624"/>
    <cellStyle name="Normal 6 2 2 3 5" xfId="22625"/>
    <cellStyle name="Normal 6 2 2 4" xfId="22626"/>
    <cellStyle name="Normal 6 2 2 4 2" xfId="22627"/>
    <cellStyle name="Normal 6 2 2 4 2 2" xfId="22628"/>
    <cellStyle name="Normal 6 2 2 4 2 2 2" xfId="22629"/>
    <cellStyle name="Normal 6 2 2 4 2 3" xfId="22630"/>
    <cellStyle name="Normal 6 2 2 4 3" xfId="22631"/>
    <cellStyle name="Normal 6 2 2 4 3 2" xfId="22632"/>
    <cellStyle name="Normal 6 2 2 4 3 2 2" xfId="22633"/>
    <cellStyle name="Normal 6 2 2 4 3 3" xfId="22634"/>
    <cellStyle name="Normal 6 2 2 4 4" xfId="22635"/>
    <cellStyle name="Normal 6 2 2 4 4 2" xfId="22636"/>
    <cellStyle name="Normal 6 2 2 4 5" xfId="22637"/>
    <cellStyle name="Normal 6 2 2 5" xfId="22638"/>
    <cellStyle name="Normal 6 2 2 5 2" xfId="22639"/>
    <cellStyle name="Normal 6 2 2 5 2 2" xfId="22640"/>
    <cellStyle name="Normal 6 2 2 5 3" xfId="22641"/>
    <cellStyle name="Normal 6 2 2 6" xfId="22642"/>
    <cellStyle name="Normal 6 2 2 6 2" xfId="22643"/>
    <cellStyle name="Normal 6 2 2 6 2 2" xfId="22644"/>
    <cellStyle name="Normal 6 2 2 6 3" xfId="22645"/>
    <cellStyle name="Normal 6 2 2 7" xfId="22646"/>
    <cellStyle name="Normal 6 2 2 7 2" xfId="22647"/>
    <cellStyle name="Normal 6 2 2 7 2 2" xfId="22648"/>
    <cellStyle name="Normal 6 2 2 7 3" xfId="22649"/>
    <cellStyle name="Normal 6 2 2 8" xfId="22650"/>
    <cellStyle name="Normal 6 2 2 8 2" xfId="22651"/>
    <cellStyle name="Normal 6 2 2 8 2 2" xfId="22652"/>
    <cellStyle name="Normal 6 2 2 8 3" xfId="22653"/>
    <cellStyle name="Normal 6 2 2 9" xfId="22654"/>
    <cellStyle name="Normal 6 2 2 9 2" xfId="22655"/>
    <cellStyle name="Normal 6 2 2 9 2 2" xfId="22656"/>
    <cellStyle name="Normal 6 2 2 9 2 3" xfId="22657"/>
    <cellStyle name="Normal 6 2 2 9 3" xfId="22658"/>
    <cellStyle name="Normal 6 2 3" xfId="22659"/>
    <cellStyle name="Normal 6 2 4" xfId="22660"/>
    <cellStyle name="Normal 6 2 5" xfId="22661"/>
    <cellStyle name="Normal 6 2 6" xfId="22662"/>
    <cellStyle name="Normal 6 2 7" xfId="22663"/>
    <cellStyle name="Normal 6 2 8" xfId="22664"/>
    <cellStyle name="Normal 6 2 9" xfId="22665"/>
    <cellStyle name="Normal 6 2 9 2" xfId="22666"/>
    <cellStyle name="Normal 6 2 9 3" xfId="22667"/>
    <cellStyle name="Normal 6 2 9 4" xfId="22668"/>
    <cellStyle name="Normal 6 2 9 5" xfId="22669"/>
    <cellStyle name="Normal 6 2 9 6" xfId="22670"/>
    <cellStyle name="Normal 6 3" xfId="22671"/>
    <cellStyle name="Normal 6 3 2" xfId="22672"/>
    <cellStyle name="Normal 6 3 2 2" xfId="22673"/>
    <cellStyle name="Normal 6 3 2 2 2" xfId="22674"/>
    <cellStyle name="Normal 6 3 2 3" xfId="22675"/>
    <cellStyle name="Normal 6 4" xfId="22676"/>
    <cellStyle name="Normal 6 5" xfId="22677"/>
    <cellStyle name="Normal 6 6" xfId="22678"/>
    <cellStyle name="Normal 6 7" xfId="22679"/>
    <cellStyle name="Normal 6 8" xfId="22680"/>
    <cellStyle name="Normal 6 9" xfId="22681"/>
    <cellStyle name="Normal 6_PL Oktober" xfId="22682"/>
    <cellStyle name="Normal 60" xfId="22683"/>
    <cellStyle name="Normal 60 2" xfId="22684"/>
    <cellStyle name="Normal 60 3" xfId="22685"/>
    <cellStyle name="Normal 61" xfId="22686"/>
    <cellStyle name="Normal 62" xfId="22687"/>
    <cellStyle name="Normal 63" xfId="22688"/>
    <cellStyle name="Normal 64" xfId="22689"/>
    <cellStyle name="Normal 65" xfId="22690"/>
    <cellStyle name="Normal 66" xfId="22691"/>
    <cellStyle name="Normal 67" xfId="22692"/>
    <cellStyle name="Normal 68" xfId="22693"/>
    <cellStyle name="Normal 69" xfId="22694"/>
    <cellStyle name="Normal 7" xfId="22695"/>
    <cellStyle name="Normal 7 10" xfId="22696"/>
    <cellStyle name="Normal 7 11" xfId="22697"/>
    <cellStyle name="Normal 7 12" xfId="22698"/>
    <cellStyle name="Normal 7 13" xfId="22699"/>
    <cellStyle name="Normal 7 2" xfId="22700"/>
    <cellStyle name="Normal 7 2 10" xfId="22701"/>
    <cellStyle name="Normal 7 2 11" xfId="22702"/>
    <cellStyle name="Normal 7 2 2" xfId="22703"/>
    <cellStyle name="Normal 7 2 3" xfId="22704"/>
    <cellStyle name="Normal 7 2 4" xfId="22705"/>
    <cellStyle name="Normal 7 2 5" xfId="22706"/>
    <cellStyle name="Normal 7 2 6" xfId="22707"/>
    <cellStyle name="Normal 7 2 7" xfId="22708"/>
    <cellStyle name="Normal 7 2 8" xfId="22709"/>
    <cellStyle name="Normal 7 2 9" xfId="22710"/>
    <cellStyle name="Normal 7 3" xfId="22711"/>
    <cellStyle name="Normal 7 3 2" xfId="22712"/>
    <cellStyle name="Normal 7 3 3" xfId="22713"/>
    <cellStyle name="Normal 7 3 4" xfId="22714"/>
    <cellStyle name="Normal 7 3 5" xfId="22715"/>
    <cellStyle name="Normal 7 3 6" xfId="22716"/>
    <cellStyle name="Normal 7 3 7" xfId="22717"/>
    <cellStyle name="Normal 7 3 8" xfId="22718"/>
    <cellStyle name="Normal 7 4" xfId="22719"/>
    <cellStyle name="Normal 7 4 2" xfId="22720"/>
    <cellStyle name="Normal 7 4 3" xfId="22721"/>
    <cellStyle name="Normal 7 4 4" xfId="22722"/>
    <cellStyle name="Normal 7 4 5" xfId="22723"/>
    <cellStyle name="Normal 7 4 6" xfId="22724"/>
    <cellStyle name="Normal 7 4 7" xfId="22725"/>
    <cellStyle name="Normal 7 4 8" xfId="22726"/>
    <cellStyle name="Normal 7 5" xfId="22727"/>
    <cellStyle name="Normal 7 6" xfId="22728"/>
    <cellStyle name="Normal 7 7" xfId="22729"/>
    <cellStyle name="Normal 7 8" xfId="22730"/>
    <cellStyle name="Normal 7 9" xfId="22731"/>
    <cellStyle name="Normal 7_PL Oktober" xfId="22732"/>
    <cellStyle name="Normal 70" xfId="22733"/>
    <cellStyle name="Normal 71" xfId="22734"/>
    <cellStyle name="Normal 72" xfId="22735"/>
    <cellStyle name="Normal 73" xfId="22736"/>
    <cellStyle name="Normal 74" xfId="22737"/>
    <cellStyle name="Normal 75" xfId="22738"/>
    <cellStyle name="Normal 76" xfId="22739"/>
    <cellStyle name="Normal 77" xfId="22740"/>
    <cellStyle name="Normal 78" xfId="22741"/>
    <cellStyle name="Normal 79" xfId="22742"/>
    <cellStyle name="Normal 8" xfId="22743"/>
    <cellStyle name="Normal 8 10" xfId="22744"/>
    <cellStyle name="Normal 8 11" xfId="22745"/>
    <cellStyle name="Normal 8 12" xfId="22746"/>
    <cellStyle name="Normal 8 13 2" xfId="22747"/>
    <cellStyle name="Normal 8 13 3" xfId="22748"/>
    <cellStyle name="Normal 8 2" xfId="22749"/>
    <cellStyle name="Normal 8 2 4 2" xfId="22750"/>
    <cellStyle name="Normal 8 3" xfId="22751"/>
    <cellStyle name="Normal 8 4" xfId="22752"/>
    <cellStyle name="Normal 8 4 5 2 2" xfId="22753"/>
    <cellStyle name="Normal 8 5" xfId="22754"/>
    <cellStyle name="Normal 8 5 4 2 3" xfId="22755"/>
    <cellStyle name="Normal 8 5 4 2 4" xfId="22756"/>
    <cellStyle name="Normal 8 5 5 2 3" xfId="22757"/>
    <cellStyle name="Normal 8 5 5 2 4" xfId="22758"/>
    <cellStyle name="Normal 8 6" xfId="22759"/>
    <cellStyle name="Normal 8 7" xfId="22760"/>
    <cellStyle name="Normal 8 8" xfId="22761"/>
    <cellStyle name="Normal 8 8 2 2 2" xfId="22762"/>
    <cellStyle name="Normal 8 9" xfId="22763"/>
    <cellStyle name="Normal 80" xfId="22764"/>
    <cellStyle name="Normal 81" xfId="22765"/>
    <cellStyle name="Normal 82" xfId="22766"/>
    <cellStyle name="Normal 83" xfId="22767"/>
    <cellStyle name="Normal 83 2" xfId="22768"/>
    <cellStyle name="Normal 83 3" xfId="22769"/>
    <cellStyle name="Normal 83 4" xfId="22770"/>
    <cellStyle name="Normal 83 5" xfId="22771"/>
    <cellStyle name="Normal 83 6" xfId="22772"/>
    <cellStyle name="Normal 84" xfId="22773"/>
    <cellStyle name="Normal 85" xfId="22774"/>
    <cellStyle name="Normal 86" xfId="22775"/>
    <cellStyle name="Normal 87" xfId="22776"/>
    <cellStyle name="Normal 88" xfId="22777"/>
    <cellStyle name="Normal 89" xfId="22778"/>
    <cellStyle name="Normal 9" xfId="22779"/>
    <cellStyle name="Normal 9 10" xfId="22780"/>
    <cellStyle name="Normal 9 10 2" xfId="22781"/>
    <cellStyle name="Normal 9 10 2 2" xfId="22782"/>
    <cellStyle name="Normal 9 10 3" xfId="22783"/>
    <cellStyle name="Normal 9 11" xfId="22784"/>
    <cellStyle name="Normal 9 11 2" xfId="22785"/>
    <cellStyle name="Normal 9 11 2 2" xfId="22786"/>
    <cellStyle name="Normal 9 11 3" xfId="22787"/>
    <cellStyle name="Normal 9 12" xfId="22788"/>
    <cellStyle name="Normal 9 12 2" xfId="22789"/>
    <cellStyle name="Normal 9 12 2 2" xfId="22790"/>
    <cellStyle name="Normal 9 12 3" xfId="22791"/>
    <cellStyle name="Normal 9 13" xfId="22792"/>
    <cellStyle name="Normal 9 13 2" xfId="22793"/>
    <cellStyle name="Normal 9 13 2 2" xfId="22794"/>
    <cellStyle name="Normal 9 13 3" xfId="22795"/>
    <cellStyle name="Normal 9 14" xfId="22796"/>
    <cellStyle name="Normal 9 14 2" xfId="22797"/>
    <cellStyle name="Normal 9 14 2 2" xfId="22798"/>
    <cellStyle name="Normal 9 14 3" xfId="22799"/>
    <cellStyle name="Normal 9 15" xfId="22800"/>
    <cellStyle name="Normal 9 15 2" xfId="22801"/>
    <cellStyle name="Normal 9 15 2 2" xfId="22802"/>
    <cellStyle name="Normal 9 15 3" xfId="22803"/>
    <cellStyle name="Normal 9 16" xfId="22804"/>
    <cellStyle name="Normal 9 16 2" xfId="22805"/>
    <cellStyle name="Normal 9 17" xfId="22806"/>
    <cellStyle name="Normal 9 18" xfId="22807"/>
    <cellStyle name="Normal 9 19" xfId="22808"/>
    <cellStyle name="Normal 9 2" xfId="22809"/>
    <cellStyle name="Normal 9 2 2" xfId="22810"/>
    <cellStyle name="Normal 9 2 3" xfId="22811"/>
    <cellStyle name="Normal 9 2 4" xfId="22812"/>
    <cellStyle name="Normal 9 2 5" xfId="22813"/>
    <cellStyle name="Normal 9 2 6" xfId="22814"/>
    <cellStyle name="Normal 9 2 7" xfId="22815"/>
    <cellStyle name="Normal 9 2 8" xfId="22816"/>
    <cellStyle name="Normal 9 3" xfId="22817"/>
    <cellStyle name="Normal 9 3 2" xfId="22818"/>
    <cellStyle name="Normal 9 3 3" xfId="22819"/>
    <cellStyle name="Normal 9 3 4" xfId="22820"/>
    <cellStyle name="Normal 9 3 5" xfId="22821"/>
    <cellStyle name="Normal 9 3 6" xfId="22822"/>
    <cellStyle name="Normal 9 3 7" xfId="22823"/>
    <cellStyle name="Normal 9 3 8" xfId="22824"/>
    <cellStyle name="Normal 9 4" xfId="22825"/>
    <cellStyle name="Normal 9 4 2" xfId="22826"/>
    <cellStyle name="Normal 9 4 3" xfId="22827"/>
    <cellStyle name="Normal 9 4 4" xfId="22828"/>
    <cellStyle name="Normal 9 4 5" xfId="22829"/>
    <cellStyle name="Normal 9 4 6" xfId="22830"/>
    <cellStyle name="Normal 9 4 7" xfId="22831"/>
    <cellStyle name="Normal 9 4 8" xfId="22832"/>
    <cellStyle name="Normal 9 5" xfId="22833"/>
    <cellStyle name="Normal 9 6" xfId="22834"/>
    <cellStyle name="Normal 9 6 10" xfId="22835"/>
    <cellStyle name="Normal 9 6 10 2" xfId="22836"/>
    <cellStyle name="Normal 9 6 10 2 2" xfId="22837"/>
    <cellStyle name="Normal 9 6 10 3" xfId="22838"/>
    <cellStyle name="Normal 9 6 11" xfId="22839"/>
    <cellStyle name="Normal 9 6 11 2" xfId="22840"/>
    <cellStyle name="Normal 9 6 12" xfId="22841"/>
    <cellStyle name="Normal 9 6 2" xfId="22842"/>
    <cellStyle name="Normal 9 6 2 2" xfId="22843"/>
    <cellStyle name="Normal 9 6 2 2 2" xfId="22844"/>
    <cellStyle name="Normal 9 6 2 2 2 2" xfId="22845"/>
    <cellStyle name="Normal 9 6 2 2 2 3" xfId="22846"/>
    <cellStyle name="Normal 9 6 2 2 3" xfId="22847"/>
    <cellStyle name="Normal 9 6 2 3" xfId="22848"/>
    <cellStyle name="Normal 9 6 2 3 2" xfId="22849"/>
    <cellStyle name="Normal 9 6 2 3 2 2" xfId="22850"/>
    <cellStyle name="Normal 9 6 2 3 2 3" xfId="22851"/>
    <cellStyle name="Normal 9 6 2 3 3" xfId="22852"/>
    <cellStyle name="Normal 9 6 2 4" xfId="22853"/>
    <cellStyle name="Normal 9 6 2 4 2" xfId="22854"/>
    <cellStyle name="Normal 9 6 2 5" xfId="22855"/>
    <cellStyle name="Normal 9 6 3" xfId="22856"/>
    <cellStyle name="Normal 9 6 3 2" xfId="22857"/>
    <cellStyle name="Normal 9 6 3 2 2" xfId="22858"/>
    <cellStyle name="Normal 9 6 3 2 2 2" xfId="22859"/>
    <cellStyle name="Normal 9 6 3 2 3" xfId="22860"/>
    <cellStyle name="Normal 9 6 3 3" xfId="22861"/>
    <cellStyle name="Normal 9 6 3 3 2" xfId="22862"/>
    <cellStyle name="Normal 9 6 3 3 2 2" xfId="22863"/>
    <cellStyle name="Normal 9 6 3 3 3" xfId="22864"/>
    <cellStyle name="Normal 9 6 3 4" xfId="22865"/>
    <cellStyle name="Normal 9 6 3 4 2" xfId="22866"/>
    <cellStyle name="Normal 9 6 3 5" xfId="22867"/>
    <cellStyle name="Normal 9 6 4" xfId="22868"/>
    <cellStyle name="Normal 9 6 4 2" xfId="22869"/>
    <cellStyle name="Normal 9 6 4 2 2" xfId="22870"/>
    <cellStyle name="Normal 9 6 4 2 2 2" xfId="22871"/>
    <cellStyle name="Normal 9 6 4 2 3" xfId="22872"/>
    <cellStyle name="Normal 9 6 4 3" xfId="22873"/>
    <cellStyle name="Normal 9 6 4 3 2" xfId="22874"/>
    <cellStyle name="Normal 9 6 4 3 2 2" xfId="22875"/>
    <cellStyle name="Normal 9 6 4 3 3" xfId="22876"/>
    <cellStyle name="Normal 9 6 4 4" xfId="22877"/>
    <cellStyle name="Normal 9 6 4 4 2" xfId="22878"/>
    <cellStyle name="Normal 9 6 4 5" xfId="22879"/>
    <cellStyle name="Normal 9 6 5" xfId="22880"/>
    <cellStyle name="Normal 9 6 5 2" xfId="22881"/>
    <cellStyle name="Normal 9 6 5 2 2" xfId="22882"/>
    <cellStyle name="Normal 9 6 5 3" xfId="22883"/>
    <cellStyle name="Normal 9 6 6" xfId="22884"/>
    <cellStyle name="Normal 9 6 6 2" xfId="22885"/>
    <cellStyle name="Normal 9 6 6 2 2" xfId="22886"/>
    <cellStyle name="Normal 9 6 6 3" xfId="22887"/>
    <cellStyle name="Normal 9 6 7" xfId="22888"/>
    <cellStyle name="Normal 9 6 7 2" xfId="22889"/>
    <cellStyle name="Normal 9 6 7 2 2" xfId="22890"/>
    <cellStyle name="Normal 9 6 7 3" xfId="22891"/>
    <cellStyle name="Normal 9 6 8" xfId="22892"/>
    <cellStyle name="Normal 9 6 8 2" xfId="22893"/>
    <cellStyle name="Normal 9 6 8 2 2" xfId="22894"/>
    <cellStyle name="Normal 9 6 8 3" xfId="22895"/>
    <cellStyle name="Normal 9 6 9" xfId="22896"/>
    <cellStyle name="Normal 9 6 9 2" xfId="22897"/>
    <cellStyle name="Normal 9 6 9 2 2" xfId="22898"/>
    <cellStyle name="Normal 9 6 9 3" xfId="22899"/>
    <cellStyle name="Normal 9 7" xfId="22900"/>
    <cellStyle name="Normal 9 7 2" xfId="22901"/>
    <cellStyle name="Normal 9 7 2 2" xfId="22902"/>
    <cellStyle name="Normal 9 7 2 2 2" xfId="22903"/>
    <cellStyle name="Normal 9 7 2 3" xfId="22904"/>
    <cellStyle name="Normal 9 7 3" xfId="22905"/>
    <cellStyle name="Normal 9 7 3 2" xfId="22906"/>
    <cellStyle name="Normal 9 7 3 2 2" xfId="22907"/>
    <cellStyle name="Normal 9 7 3 3" xfId="22908"/>
    <cellStyle name="Normal 9 7 4" xfId="22909"/>
    <cellStyle name="Normal 9 7 4 2" xfId="22910"/>
    <cellStyle name="Normal 9 7 5" xfId="22911"/>
    <cellStyle name="Normal 9 8" xfId="22912"/>
    <cellStyle name="Normal 9 8 2" xfId="22913"/>
    <cellStyle name="Normal 9 8 2 2" xfId="22914"/>
    <cellStyle name="Normal 9 8 2 2 2" xfId="22915"/>
    <cellStyle name="Normal 9 8 2 3" xfId="22916"/>
    <cellStyle name="Normal 9 8 3" xfId="22917"/>
    <cellStyle name="Normal 9 8 3 2" xfId="22918"/>
    <cellStyle name="Normal 9 8 3 2 2" xfId="22919"/>
    <cellStyle name="Normal 9 8 3 3" xfId="22920"/>
    <cellStyle name="Normal 9 8 3 4" xfId="22921"/>
    <cellStyle name="Normal 9 8 4" xfId="22922"/>
    <cellStyle name="Normal 9 8 4 2" xfId="22923"/>
    <cellStyle name="Normal 9 8 5" xfId="22924"/>
    <cellStyle name="Normal 9 9" xfId="22925"/>
    <cellStyle name="Normal 9 9 2" xfId="22926"/>
    <cellStyle name="Normal 9 9 2 2" xfId="22927"/>
    <cellStyle name="Normal 9 9 2 2 2" xfId="22928"/>
    <cellStyle name="Normal 9 9 2 3" xfId="22929"/>
    <cellStyle name="Normal 9 9 3" xfId="22930"/>
    <cellStyle name="Normal 9 9 3 2" xfId="22931"/>
    <cellStyle name="Normal 9 9 3 2 2" xfId="22932"/>
    <cellStyle name="Normal 9 9 3 3" xfId="22933"/>
    <cellStyle name="Normal 9 9 4" xfId="22934"/>
    <cellStyle name="Normal 9 9 4 2" xfId="22935"/>
    <cellStyle name="Normal 9 9 5" xfId="22936"/>
    <cellStyle name="Normal 90" xfId="22937"/>
    <cellStyle name="Normal 91" xfId="22938"/>
    <cellStyle name="Normal 92" xfId="22939"/>
    <cellStyle name="Normal 93" xfId="22940"/>
    <cellStyle name="Normal 94" xfId="22941"/>
    <cellStyle name="Normal 95" xfId="22942"/>
    <cellStyle name="Normal 96" xfId="22943"/>
    <cellStyle name="Normal 97" xfId="22944"/>
    <cellStyle name="Normal 98" xfId="22945"/>
    <cellStyle name="Normal 99" xfId="22946"/>
    <cellStyle name="Normal1" xfId="22947"/>
    <cellStyle name="Note 1" xfId="22948"/>
    <cellStyle name="Note 1 10" xfId="22949"/>
    <cellStyle name="Note 1 11" xfId="22950"/>
    <cellStyle name="Note 1 12" xfId="22951"/>
    <cellStyle name="Note 1 13" xfId="22952"/>
    <cellStyle name="Note 1 14" xfId="22953"/>
    <cellStyle name="Note 1 15" xfId="22954"/>
    <cellStyle name="Note 1 16" xfId="22955"/>
    <cellStyle name="Note 1 2" xfId="22956"/>
    <cellStyle name="Note 1 2 2" xfId="22957"/>
    <cellStyle name="Note 1 2 3" xfId="22958"/>
    <cellStyle name="Note 1 2 4" xfId="22959"/>
    <cellStyle name="Note 1 3" xfId="22960"/>
    <cellStyle name="Note 1 4" xfId="22961"/>
    <cellStyle name="Note 1 5" xfId="22962"/>
    <cellStyle name="Note 1 6" xfId="22963"/>
    <cellStyle name="Note 1 7" xfId="22964"/>
    <cellStyle name="Note 1 8" xfId="22965"/>
    <cellStyle name="Note 1 9" xfId="22966"/>
    <cellStyle name="Note 10 2" xfId="22967"/>
    <cellStyle name="Note 10 2 10" xfId="22968"/>
    <cellStyle name="Note 10 2 11" xfId="22969"/>
    <cellStyle name="Note 10 2 12" xfId="22970"/>
    <cellStyle name="Note 10 2 13" xfId="22971"/>
    <cellStyle name="Note 10 2 14" xfId="22972"/>
    <cellStyle name="Note 10 2 15" xfId="22973"/>
    <cellStyle name="Note 10 2 16" xfId="22974"/>
    <cellStyle name="Note 10 2 17" xfId="22975"/>
    <cellStyle name="Note 10 2 18" xfId="22976"/>
    <cellStyle name="Note 10 2 19" xfId="22977"/>
    <cellStyle name="Note 10 2 2" xfId="22978"/>
    <cellStyle name="Note 10 2 2 10" xfId="22979"/>
    <cellStyle name="Note 10 2 2 11" xfId="22980"/>
    <cellStyle name="Note 10 2 2 12" xfId="22981"/>
    <cellStyle name="Note 10 2 2 13" xfId="22982"/>
    <cellStyle name="Note 10 2 2 14" xfId="22983"/>
    <cellStyle name="Note 10 2 2 15" xfId="22984"/>
    <cellStyle name="Note 10 2 2 16" xfId="22985"/>
    <cellStyle name="Note 10 2 2 2" xfId="22986"/>
    <cellStyle name="Note 10 2 2 2 2" xfId="22987"/>
    <cellStyle name="Note 10 2 2 2 3" xfId="22988"/>
    <cellStyle name="Note 10 2 2 2 4" xfId="22989"/>
    <cellStyle name="Note 10 2 2 3" xfId="22990"/>
    <cellStyle name="Note 10 2 2 4" xfId="22991"/>
    <cellStyle name="Note 10 2 2 5" xfId="22992"/>
    <cellStyle name="Note 10 2 2 6" xfId="22993"/>
    <cellStyle name="Note 10 2 2 7" xfId="22994"/>
    <cellStyle name="Note 10 2 2 8" xfId="22995"/>
    <cellStyle name="Note 10 2 2 9" xfId="22996"/>
    <cellStyle name="Note 10 2 20" xfId="22997"/>
    <cellStyle name="Note 10 2 21" xfId="22998"/>
    <cellStyle name="Note 10 2 22" xfId="22999"/>
    <cellStyle name="Note 10 2 23" xfId="23000"/>
    <cellStyle name="Note 10 2 3" xfId="23001"/>
    <cellStyle name="Note 10 2 3 10" xfId="23002"/>
    <cellStyle name="Note 10 2 3 11" xfId="23003"/>
    <cellStyle name="Note 10 2 3 12" xfId="23004"/>
    <cellStyle name="Note 10 2 3 13" xfId="23005"/>
    <cellStyle name="Note 10 2 3 14" xfId="23006"/>
    <cellStyle name="Note 10 2 3 15" xfId="23007"/>
    <cellStyle name="Note 10 2 3 16" xfId="23008"/>
    <cellStyle name="Note 10 2 3 2" xfId="23009"/>
    <cellStyle name="Note 10 2 3 2 2" xfId="23010"/>
    <cellStyle name="Note 10 2 3 2 3" xfId="23011"/>
    <cellStyle name="Note 10 2 3 2 4" xfId="23012"/>
    <cellStyle name="Note 10 2 3 3" xfId="23013"/>
    <cellStyle name="Note 10 2 3 4" xfId="23014"/>
    <cellStyle name="Note 10 2 3 5" xfId="23015"/>
    <cellStyle name="Note 10 2 3 6" xfId="23016"/>
    <cellStyle name="Note 10 2 3 7" xfId="23017"/>
    <cellStyle name="Note 10 2 3 8" xfId="23018"/>
    <cellStyle name="Note 10 2 3 9" xfId="23019"/>
    <cellStyle name="Note 10 2 4" xfId="23020"/>
    <cellStyle name="Note 10 2 4 10" xfId="23021"/>
    <cellStyle name="Note 10 2 4 11" xfId="23022"/>
    <cellStyle name="Note 10 2 4 12" xfId="23023"/>
    <cellStyle name="Note 10 2 4 13" xfId="23024"/>
    <cellStyle name="Note 10 2 4 14" xfId="23025"/>
    <cellStyle name="Note 10 2 4 15" xfId="23026"/>
    <cellStyle name="Note 10 2 4 16" xfId="23027"/>
    <cellStyle name="Note 10 2 4 2" xfId="23028"/>
    <cellStyle name="Note 10 2 4 2 2" xfId="23029"/>
    <cellStyle name="Note 10 2 4 2 3" xfId="23030"/>
    <cellStyle name="Note 10 2 4 2 4" xfId="23031"/>
    <cellStyle name="Note 10 2 4 3" xfId="23032"/>
    <cellStyle name="Note 10 2 4 4" xfId="23033"/>
    <cellStyle name="Note 10 2 4 5" xfId="23034"/>
    <cellStyle name="Note 10 2 4 6" xfId="23035"/>
    <cellStyle name="Note 10 2 4 7" xfId="23036"/>
    <cellStyle name="Note 10 2 4 8" xfId="23037"/>
    <cellStyle name="Note 10 2 4 9" xfId="23038"/>
    <cellStyle name="Note 10 2 5" xfId="23039"/>
    <cellStyle name="Note 10 2 5 10" xfId="23040"/>
    <cellStyle name="Note 10 2 5 11" xfId="23041"/>
    <cellStyle name="Note 10 2 5 12" xfId="23042"/>
    <cellStyle name="Note 10 2 5 13" xfId="23043"/>
    <cellStyle name="Note 10 2 5 14" xfId="23044"/>
    <cellStyle name="Note 10 2 5 15" xfId="23045"/>
    <cellStyle name="Note 10 2 5 16" xfId="23046"/>
    <cellStyle name="Note 10 2 5 2" xfId="23047"/>
    <cellStyle name="Note 10 2 5 2 2" xfId="23048"/>
    <cellStyle name="Note 10 2 5 2 3" xfId="23049"/>
    <cellStyle name="Note 10 2 5 2 4" xfId="23050"/>
    <cellStyle name="Note 10 2 5 3" xfId="23051"/>
    <cellStyle name="Note 10 2 5 4" xfId="23052"/>
    <cellStyle name="Note 10 2 5 5" xfId="23053"/>
    <cellStyle name="Note 10 2 5 6" xfId="23054"/>
    <cellStyle name="Note 10 2 5 7" xfId="23055"/>
    <cellStyle name="Note 10 2 5 8" xfId="23056"/>
    <cellStyle name="Note 10 2 5 9" xfId="23057"/>
    <cellStyle name="Note 10 2 6" xfId="23058"/>
    <cellStyle name="Note 10 2 6 10" xfId="23059"/>
    <cellStyle name="Note 10 2 6 11" xfId="23060"/>
    <cellStyle name="Note 10 2 6 12" xfId="23061"/>
    <cellStyle name="Note 10 2 6 13" xfId="23062"/>
    <cellStyle name="Note 10 2 6 14" xfId="23063"/>
    <cellStyle name="Note 10 2 6 15" xfId="23064"/>
    <cellStyle name="Note 10 2 6 16" xfId="23065"/>
    <cellStyle name="Note 10 2 6 2" xfId="23066"/>
    <cellStyle name="Note 10 2 6 2 2" xfId="23067"/>
    <cellStyle name="Note 10 2 6 2 3" xfId="23068"/>
    <cellStyle name="Note 10 2 6 2 4" xfId="23069"/>
    <cellStyle name="Note 10 2 6 3" xfId="23070"/>
    <cellStyle name="Note 10 2 6 4" xfId="23071"/>
    <cellStyle name="Note 10 2 6 5" xfId="23072"/>
    <cellStyle name="Note 10 2 6 6" xfId="23073"/>
    <cellStyle name="Note 10 2 6 7" xfId="23074"/>
    <cellStyle name="Note 10 2 6 8" xfId="23075"/>
    <cellStyle name="Note 10 2 6 9" xfId="23076"/>
    <cellStyle name="Note 10 2 7" xfId="23077"/>
    <cellStyle name="Note 10 2 7 10" xfId="23078"/>
    <cellStyle name="Note 10 2 7 11" xfId="23079"/>
    <cellStyle name="Note 10 2 7 12" xfId="23080"/>
    <cellStyle name="Note 10 2 7 13" xfId="23081"/>
    <cellStyle name="Note 10 2 7 14" xfId="23082"/>
    <cellStyle name="Note 10 2 7 15" xfId="23083"/>
    <cellStyle name="Note 10 2 7 16" xfId="23084"/>
    <cellStyle name="Note 10 2 7 2" xfId="23085"/>
    <cellStyle name="Note 10 2 7 2 2" xfId="23086"/>
    <cellStyle name="Note 10 2 7 2 3" xfId="23087"/>
    <cellStyle name="Note 10 2 7 2 4" xfId="23088"/>
    <cellStyle name="Note 10 2 7 3" xfId="23089"/>
    <cellStyle name="Note 10 2 7 4" xfId="23090"/>
    <cellStyle name="Note 10 2 7 5" xfId="23091"/>
    <cellStyle name="Note 10 2 7 6" xfId="23092"/>
    <cellStyle name="Note 10 2 7 7" xfId="23093"/>
    <cellStyle name="Note 10 2 7 8" xfId="23094"/>
    <cellStyle name="Note 10 2 7 9" xfId="23095"/>
    <cellStyle name="Note 10 2 8" xfId="23096"/>
    <cellStyle name="Note 10 2 8 10" xfId="23097"/>
    <cellStyle name="Note 10 2 8 11" xfId="23098"/>
    <cellStyle name="Note 10 2 8 12" xfId="23099"/>
    <cellStyle name="Note 10 2 8 13" xfId="23100"/>
    <cellStyle name="Note 10 2 8 14" xfId="23101"/>
    <cellStyle name="Note 10 2 8 15" xfId="23102"/>
    <cellStyle name="Note 10 2 8 16" xfId="23103"/>
    <cellStyle name="Note 10 2 8 2" xfId="23104"/>
    <cellStyle name="Note 10 2 8 2 2" xfId="23105"/>
    <cellStyle name="Note 10 2 8 2 3" xfId="23106"/>
    <cellStyle name="Note 10 2 8 2 4" xfId="23107"/>
    <cellStyle name="Note 10 2 8 3" xfId="23108"/>
    <cellStyle name="Note 10 2 8 4" xfId="23109"/>
    <cellStyle name="Note 10 2 8 5" xfId="23110"/>
    <cellStyle name="Note 10 2 8 6" xfId="23111"/>
    <cellStyle name="Note 10 2 8 7" xfId="23112"/>
    <cellStyle name="Note 10 2 8 8" xfId="23113"/>
    <cellStyle name="Note 10 2 8 9" xfId="23114"/>
    <cellStyle name="Note 10 2 9" xfId="23115"/>
    <cellStyle name="Note 10 2 9 2" xfId="23116"/>
    <cellStyle name="Note 10 2 9 3" xfId="23117"/>
    <cellStyle name="Note 10 2 9 4" xfId="23118"/>
    <cellStyle name="Note 10 3" xfId="23119"/>
    <cellStyle name="Note 10 3 10" xfId="23120"/>
    <cellStyle name="Note 10 3 11" xfId="23121"/>
    <cellStyle name="Note 10 3 12" xfId="23122"/>
    <cellStyle name="Note 10 3 13" xfId="23123"/>
    <cellStyle name="Note 10 3 14" xfId="23124"/>
    <cellStyle name="Note 10 3 15" xfId="23125"/>
    <cellStyle name="Note 10 3 16" xfId="23126"/>
    <cellStyle name="Note 10 3 17" xfId="23127"/>
    <cellStyle name="Note 10 3 18" xfId="23128"/>
    <cellStyle name="Note 10 3 19" xfId="23129"/>
    <cellStyle name="Note 10 3 2" xfId="23130"/>
    <cellStyle name="Note 10 3 2 10" xfId="23131"/>
    <cellStyle name="Note 10 3 2 11" xfId="23132"/>
    <cellStyle name="Note 10 3 2 12" xfId="23133"/>
    <cellStyle name="Note 10 3 2 13" xfId="23134"/>
    <cellStyle name="Note 10 3 2 14" xfId="23135"/>
    <cellStyle name="Note 10 3 2 15" xfId="23136"/>
    <cellStyle name="Note 10 3 2 16" xfId="23137"/>
    <cellStyle name="Note 10 3 2 2" xfId="23138"/>
    <cellStyle name="Note 10 3 2 2 2" xfId="23139"/>
    <cellStyle name="Note 10 3 2 2 3" xfId="23140"/>
    <cellStyle name="Note 10 3 2 2 4" xfId="23141"/>
    <cellStyle name="Note 10 3 2 3" xfId="23142"/>
    <cellStyle name="Note 10 3 2 4" xfId="23143"/>
    <cellStyle name="Note 10 3 2 5" xfId="23144"/>
    <cellStyle name="Note 10 3 2 6" xfId="23145"/>
    <cellStyle name="Note 10 3 2 7" xfId="23146"/>
    <cellStyle name="Note 10 3 2 8" xfId="23147"/>
    <cellStyle name="Note 10 3 2 9" xfId="23148"/>
    <cellStyle name="Note 10 3 20" xfId="23149"/>
    <cellStyle name="Note 10 3 21" xfId="23150"/>
    <cellStyle name="Note 10 3 22" xfId="23151"/>
    <cellStyle name="Note 10 3 23" xfId="23152"/>
    <cellStyle name="Note 10 3 3" xfId="23153"/>
    <cellStyle name="Note 10 3 3 10" xfId="23154"/>
    <cellStyle name="Note 10 3 3 11" xfId="23155"/>
    <cellStyle name="Note 10 3 3 12" xfId="23156"/>
    <cellStyle name="Note 10 3 3 13" xfId="23157"/>
    <cellStyle name="Note 10 3 3 14" xfId="23158"/>
    <cellStyle name="Note 10 3 3 15" xfId="23159"/>
    <cellStyle name="Note 10 3 3 16" xfId="23160"/>
    <cellStyle name="Note 10 3 3 2" xfId="23161"/>
    <cellStyle name="Note 10 3 3 2 2" xfId="23162"/>
    <cellStyle name="Note 10 3 3 2 3" xfId="23163"/>
    <cellStyle name="Note 10 3 3 2 4" xfId="23164"/>
    <cellStyle name="Note 10 3 3 3" xfId="23165"/>
    <cellStyle name="Note 10 3 3 4" xfId="23166"/>
    <cellStyle name="Note 10 3 3 5" xfId="23167"/>
    <cellStyle name="Note 10 3 3 6" xfId="23168"/>
    <cellStyle name="Note 10 3 3 7" xfId="23169"/>
    <cellStyle name="Note 10 3 3 8" xfId="23170"/>
    <cellStyle name="Note 10 3 3 9" xfId="23171"/>
    <cellStyle name="Note 10 3 4" xfId="23172"/>
    <cellStyle name="Note 10 3 4 10" xfId="23173"/>
    <cellStyle name="Note 10 3 4 11" xfId="23174"/>
    <cellStyle name="Note 10 3 4 12" xfId="23175"/>
    <cellStyle name="Note 10 3 4 13" xfId="23176"/>
    <cellStyle name="Note 10 3 4 14" xfId="23177"/>
    <cellStyle name="Note 10 3 4 15" xfId="23178"/>
    <cellStyle name="Note 10 3 4 16" xfId="23179"/>
    <cellStyle name="Note 10 3 4 2" xfId="23180"/>
    <cellStyle name="Note 10 3 4 2 2" xfId="23181"/>
    <cellStyle name="Note 10 3 4 2 3" xfId="23182"/>
    <cellStyle name="Note 10 3 4 2 4" xfId="23183"/>
    <cellStyle name="Note 10 3 4 3" xfId="23184"/>
    <cellStyle name="Note 10 3 4 4" xfId="23185"/>
    <cellStyle name="Note 10 3 4 5" xfId="23186"/>
    <cellStyle name="Note 10 3 4 6" xfId="23187"/>
    <cellStyle name="Note 10 3 4 7" xfId="23188"/>
    <cellStyle name="Note 10 3 4 8" xfId="23189"/>
    <cellStyle name="Note 10 3 4 9" xfId="23190"/>
    <cellStyle name="Note 10 3 5" xfId="23191"/>
    <cellStyle name="Note 10 3 5 10" xfId="23192"/>
    <cellStyle name="Note 10 3 5 11" xfId="23193"/>
    <cellStyle name="Note 10 3 5 12" xfId="23194"/>
    <cellStyle name="Note 10 3 5 13" xfId="23195"/>
    <cellStyle name="Note 10 3 5 14" xfId="23196"/>
    <cellStyle name="Note 10 3 5 15" xfId="23197"/>
    <cellStyle name="Note 10 3 5 16" xfId="23198"/>
    <cellStyle name="Note 10 3 5 2" xfId="23199"/>
    <cellStyle name="Note 10 3 5 2 2" xfId="23200"/>
    <cellStyle name="Note 10 3 5 2 3" xfId="23201"/>
    <cellStyle name="Note 10 3 5 2 4" xfId="23202"/>
    <cellStyle name="Note 10 3 5 3" xfId="23203"/>
    <cellStyle name="Note 10 3 5 4" xfId="23204"/>
    <cellStyle name="Note 10 3 5 5" xfId="23205"/>
    <cellStyle name="Note 10 3 5 6" xfId="23206"/>
    <cellStyle name="Note 10 3 5 7" xfId="23207"/>
    <cellStyle name="Note 10 3 5 8" xfId="23208"/>
    <cellStyle name="Note 10 3 5 9" xfId="23209"/>
    <cellStyle name="Note 10 3 6" xfId="23210"/>
    <cellStyle name="Note 10 3 6 10" xfId="23211"/>
    <cellStyle name="Note 10 3 6 11" xfId="23212"/>
    <cellStyle name="Note 10 3 6 12" xfId="23213"/>
    <cellStyle name="Note 10 3 6 13" xfId="23214"/>
    <cellStyle name="Note 10 3 6 14" xfId="23215"/>
    <cellStyle name="Note 10 3 6 15" xfId="23216"/>
    <cellStyle name="Note 10 3 6 16" xfId="23217"/>
    <cellStyle name="Note 10 3 6 2" xfId="23218"/>
    <cellStyle name="Note 10 3 6 2 2" xfId="23219"/>
    <cellStyle name="Note 10 3 6 2 3" xfId="23220"/>
    <cellStyle name="Note 10 3 6 2 4" xfId="23221"/>
    <cellStyle name="Note 10 3 6 3" xfId="23222"/>
    <cellStyle name="Note 10 3 6 4" xfId="23223"/>
    <cellStyle name="Note 10 3 6 5" xfId="23224"/>
    <cellStyle name="Note 10 3 6 6" xfId="23225"/>
    <cellStyle name="Note 10 3 6 7" xfId="23226"/>
    <cellStyle name="Note 10 3 6 8" xfId="23227"/>
    <cellStyle name="Note 10 3 6 9" xfId="23228"/>
    <cellStyle name="Note 10 3 7" xfId="23229"/>
    <cellStyle name="Note 10 3 7 10" xfId="23230"/>
    <cellStyle name="Note 10 3 7 11" xfId="23231"/>
    <cellStyle name="Note 10 3 7 12" xfId="23232"/>
    <cellStyle name="Note 10 3 7 13" xfId="23233"/>
    <cellStyle name="Note 10 3 7 14" xfId="23234"/>
    <cellStyle name="Note 10 3 7 15" xfId="23235"/>
    <cellStyle name="Note 10 3 7 16" xfId="23236"/>
    <cellStyle name="Note 10 3 7 2" xfId="23237"/>
    <cellStyle name="Note 10 3 7 2 2" xfId="23238"/>
    <cellStyle name="Note 10 3 7 2 3" xfId="23239"/>
    <cellStyle name="Note 10 3 7 2 4" xfId="23240"/>
    <cellStyle name="Note 10 3 7 3" xfId="23241"/>
    <cellStyle name="Note 10 3 7 4" xfId="23242"/>
    <cellStyle name="Note 10 3 7 5" xfId="23243"/>
    <cellStyle name="Note 10 3 7 6" xfId="23244"/>
    <cellStyle name="Note 10 3 7 7" xfId="23245"/>
    <cellStyle name="Note 10 3 7 8" xfId="23246"/>
    <cellStyle name="Note 10 3 7 9" xfId="23247"/>
    <cellStyle name="Note 10 3 8" xfId="23248"/>
    <cellStyle name="Note 10 3 8 10" xfId="23249"/>
    <cellStyle name="Note 10 3 8 11" xfId="23250"/>
    <cellStyle name="Note 10 3 8 12" xfId="23251"/>
    <cellStyle name="Note 10 3 8 13" xfId="23252"/>
    <cellStyle name="Note 10 3 8 14" xfId="23253"/>
    <cellStyle name="Note 10 3 8 15" xfId="23254"/>
    <cellStyle name="Note 10 3 8 16" xfId="23255"/>
    <cellStyle name="Note 10 3 8 2" xfId="23256"/>
    <cellStyle name="Note 10 3 8 2 2" xfId="23257"/>
    <cellStyle name="Note 10 3 8 2 3" xfId="23258"/>
    <cellStyle name="Note 10 3 8 2 4" xfId="23259"/>
    <cellStyle name="Note 10 3 8 3" xfId="23260"/>
    <cellStyle name="Note 10 3 8 4" xfId="23261"/>
    <cellStyle name="Note 10 3 8 5" xfId="23262"/>
    <cellStyle name="Note 10 3 8 6" xfId="23263"/>
    <cellStyle name="Note 10 3 8 7" xfId="23264"/>
    <cellStyle name="Note 10 3 8 8" xfId="23265"/>
    <cellStyle name="Note 10 3 8 9" xfId="23266"/>
    <cellStyle name="Note 10 3 9" xfId="23267"/>
    <cellStyle name="Note 10 3 9 2" xfId="23268"/>
    <cellStyle name="Note 10 3 9 3" xfId="23269"/>
    <cellStyle name="Note 10 3 9 4" xfId="23270"/>
    <cellStyle name="Note 10 4" xfId="23271"/>
    <cellStyle name="Note 10 4 10" xfId="23272"/>
    <cellStyle name="Note 10 4 11" xfId="23273"/>
    <cellStyle name="Note 10 4 12" xfId="23274"/>
    <cellStyle name="Note 10 4 13" xfId="23275"/>
    <cellStyle name="Note 10 4 14" xfId="23276"/>
    <cellStyle name="Note 10 4 15" xfId="23277"/>
    <cellStyle name="Note 10 4 16" xfId="23278"/>
    <cellStyle name="Note 10 4 17" xfId="23279"/>
    <cellStyle name="Note 10 4 18" xfId="23280"/>
    <cellStyle name="Note 10 4 19" xfId="23281"/>
    <cellStyle name="Note 10 4 2" xfId="23282"/>
    <cellStyle name="Note 10 4 2 10" xfId="23283"/>
    <cellStyle name="Note 10 4 2 11" xfId="23284"/>
    <cellStyle name="Note 10 4 2 12" xfId="23285"/>
    <cellStyle name="Note 10 4 2 13" xfId="23286"/>
    <cellStyle name="Note 10 4 2 14" xfId="23287"/>
    <cellStyle name="Note 10 4 2 15" xfId="23288"/>
    <cellStyle name="Note 10 4 2 16" xfId="23289"/>
    <cellStyle name="Note 10 4 2 2" xfId="23290"/>
    <cellStyle name="Note 10 4 2 2 2" xfId="23291"/>
    <cellStyle name="Note 10 4 2 2 3" xfId="23292"/>
    <cellStyle name="Note 10 4 2 2 4" xfId="23293"/>
    <cellStyle name="Note 10 4 2 3" xfId="23294"/>
    <cellStyle name="Note 10 4 2 4" xfId="23295"/>
    <cellStyle name="Note 10 4 2 5" xfId="23296"/>
    <cellStyle name="Note 10 4 2 6" xfId="23297"/>
    <cellStyle name="Note 10 4 2 7" xfId="23298"/>
    <cellStyle name="Note 10 4 2 8" xfId="23299"/>
    <cellStyle name="Note 10 4 2 9" xfId="23300"/>
    <cellStyle name="Note 10 4 20" xfId="23301"/>
    <cellStyle name="Note 10 4 21" xfId="23302"/>
    <cellStyle name="Note 10 4 22" xfId="23303"/>
    <cellStyle name="Note 10 4 23" xfId="23304"/>
    <cellStyle name="Note 10 4 3" xfId="23305"/>
    <cellStyle name="Note 10 4 3 10" xfId="23306"/>
    <cellStyle name="Note 10 4 3 11" xfId="23307"/>
    <cellStyle name="Note 10 4 3 12" xfId="23308"/>
    <cellStyle name="Note 10 4 3 13" xfId="23309"/>
    <cellStyle name="Note 10 4 3 14" xfId="23310"/>
    <cellStyle name="Note 10 4 3 15" xfId="23311"/>
    <cellStyle name="Note 10 4 3 16" xfId="23312"/>
    <cellStyle name="Note 10 4 3 2" xfId="23313"/>
    <cellStyle name="Note 10 4 3 2 2" xfId="23314"/>
    <cellStyle name="Note 10 4 3 2 3" xfId="23315"/>
    <cellStyle name="Note 10 4 3 2 4" xfId="23316"/>
    <cellStyle name="Note 10 4 3 3" xfId="23317"/>
    <cellStyle name="Note 10 4 3 4" xfId="23318"/>
    <cellStyle name="Note 10 4 3 5" xfId="23319"/>
    <cellStyle name="Note 10 4 3 6" xfId="23320"/>
    <cellStyle name="Note 10 4 3 7" xfId="23321"/>
    <cellStyle name="Note 10 4 3 8" xfId="23322"/>
    <cellStyle name="Note 10 4 3 9" xfId="23323"/>
    <cellStyle name="Note 10 4 4" xfId="23324"/>
    <cellStyle name="Note 10 4 4 10" xfId="23325"/>
    <cellStyle name="Note 10 4 4 11" xfId="23326"/>
    <cellStyle name="Note 10 4 4 12" xfId="23327"/>
    <cellStyle name="Note 10 4 4 13" xfId="23328"/>
    <cellStyle name="Note 10 4 4 14" xfId="23329"/>
    <cellStyle name="Note 10 4 4 15" xfId="23330"/>
    <cellStyle name="Note 10 4 4 16" xfId="23331"/>
    <cellStyle name="Note 10 4 4 2" xfId="23332"/>
    <cellStyle name="Note 10 4 4 2 2" xfId="23333"/>
    <cellStyle name="Note 10 4 4 2 3" xfId="23334"/>
    <cellStyle name="Note 10 4 4 2 4" xfId="23335"/>
    <cellStyle name="Note 10 4 4 3" xfId="23336"/>
    <cellStyle name="Note 10 4 4 4" xfId="23337"/>
    <cellStyle name="Note 10 4 4 5" xfId="23338"/>
    <cellStyle name="Note 10 4 4 6" xfId="23339"/>
    <cellStyle name="Note 10 4 4 7" xfId="23340"/>
    <cellStyle name="Note 10 4 4 8" xfId="23341"/>
    <cellStyle name="Note 10 4 4 9" xfId="23342"/>
    <cellStyle name="Note 10 4 5" xfId="23343"/>
    <cellStyle name="Note 10 4 5 10" xfId="23344"/>
    <cellStyle name="Note 10 4 5 11" xfId="23345"/>
    <cellStyle name="Note 10 4 5 12" xfId="23346"/>
    <cellStyle name="Note 10 4 5 13" xfId="23347"/>
    <cellStyle name="Note 10 4 5 14" xfId="23348"/>
    <cellStyle name="Note 10 4 5 15" xfId="23349"/>
    <cellStyle name="Note 10 4 5 16" xfId="23350"/>
    <cellStyle name="Note 10 4 5 2" xfId="23351"/>
    <cellStyle name="Note 10 4 5 2 2" xfId="23352"/>
    <cellStyle name="Note 10 4 5 2 3" xfId="23353"/>
    <cellStyle name="Note 10 4 5 2 4" xfId="23354"/>
    <cellStyle name="Note 10 4 5 3" xfId="23355"/>
    <cellStyle name="Note 10 4 5 4" xfId="23356"/>
    <cellStyle name="Note 10 4 5 5" xfId="23357"/>
    <cellStyle name="Note 10 4 5 6" xfId="23358"/>
    <cellStyle name="Note 10 4 5 7" xfId="23359"/>
    <cellStyle name="Note 10 4 5 8" xfId="23360"/>
    <cellStyle name="Note 10 4 5 9" xfId="23361"/>
    <cellStyle name="Note 10 4 6" xfId="23362"/>
    <cellStyle name="Note 10 4 6 10" xfId="23363"/>
    <cellStyle name="Note 10 4 6 11" xfId="23364"/>
    <cellStyle name="Note 10 4 6 12" xfId="23365"/>
    <cellStyle name="Note 10 4 6 13" xfId="23366"/>
    <cellStyle name="Note 10 4 6 14" xfId="23367"/>
    <cellStyle name="Note 10 4 6 15" xfId="23368"/>
    <cellStyle name="Note 10 4 6 16" xfId="23369"/>
    <cellStyle name="Note 10 4 6 2" xfId="23370"/>
    <cellStyle name="Note 10 4 6 2 2" xfId="23371"/>
    <cellStyle name="Note 10 4 6 2 3" xfId="23372"/>
    <cellStyle name="Note 10 4 6 2 4" xfId="23373"/>
    <cellStyle name="Note 10 4 6 3" xfId="23374"/>
    <cellStyle name="Note 10 4 6 4" xfId="23375"/>
    <cellStyle name="Note 10 4 6 5" xfId="23376"/>
    <cellStyle name="Note 10 4 6 6" xfId="23377"/>
    <cellStyle name="Note 10 4 6 7" xfId="23378"/>
    <cellStyle name="Note 10 4 6 8" xfId="23379"/>
    <cellStyle name="Note 10 4 6 9" xfId="23380"/>
    <cellStyle name="Note 10 4 7" xfId="23381"/>
    <cellStyle name="Note 10 4 7 10" xfId="23382"/>
    <cellStyle name="Note 10 4 7 11" xfId="23383"/>
    <cellStyle name="Note 10 4 7 12" xfId="23384"/>
    <cellStyle name="Note 10 4 7 13" xfId="23385"/>
    <cellStyle name="Note 10 4 7 14" xfId="23386"/>
    <cellStyle name="Note 10 4 7 15" xfId="23387"/>
    <cellStyle name="Note 10 4 7 16" xfId="23388"/>
    <cellStyle name="Note 10 4 7 2" xfId="23389"/>
    <cellStyle name="Note 10 4 7 2 2" xfId="23390"/>
    <cellStyle name="Note 10 4 7 2 3" xfId="23391"/>
    <cellStyle name="Note 10 4 7 2 4" xfId="23392"/>
    <cellStyle name="Note 10 4 7 3" xfId="23393"/>
    <cellStyle name="Note 10 4 7 4" xfId="23394"/>
    <cellStyle name="Note 10 4 7 5" xfId="23395"/>
    <cellStyle name="Note 10 4 7 6" xfId="23396"/>
    <cellStyle name="Note 10 4 7 7" xfId="23397"/>
    <cellStyle name="Note 10 4 7 8" xfId="23398"/>
    <cellStyle name="Note 10 4 7 9" xfId="23399"/>
    <cellStyle name="Note 10 4 8" xfId="23400"/>
    <cellStyle name="Note 10 4 8 10" xfId="23401"/>
    <cellStyle name="Note 10 4 8 11" xfId="23402"/>
    <cellStyle name="Note 10 4 8 12" xfId="23403"/>
    <cellStyle name="Note 10 4 8 13" xfId="23404"/>
    <cellStyle name="Note 10 4 8 14" xfId="23405"/>
    <cellStyle name="Note 10 4 8 15" xfId="23406"/>
    <cellStyle name="Note 10 4 8 16" xfId="23407"/>
    <cellStyle name="Note 10 4 8 2" xfId="23408"/>
    <cellStyle name="Note 10 4 8 2 2" xfId="23409"/>
    <cellStyle name="Note 10 4 8 2 3" xfId="23410"/>
    <cellStyle name="Note 10 4 8 2 4" xfId="23411"/>
    <cellStyle name="Note 10 4 8 3" xfId="23412"/>
    <cellStyle name="Note 10 4 8 4" xfId="23413"/>
    <cellStyle name="Note 10 4 8 5" xfId="23414"/>
    <cellStyle name="Note 10 4 8 6" xfId="23415"/>
    <cellStyle name="Note 10 4 8 7" xfId="23416"/>
    <cellStyle name="Note 10 4 8 8" xfId="23417"/>
    <cellStyle name="Note 10 4 8 9" xfId="23418"/>
    <cellStyle name="Note 10 4 9" xfId="23419"/>
    <cellStyle name="Note 10 4 9 2" xfId="23420"/>
    <cellStyle name="Note 10 4 9 3" xfId="23421"/>
    <cellStyle name="Note 10 4 9 4" xfId="23422"/>
    <cellStyle name="Note 11 2" xfId="23423"/>
    <cellStyle name="Note 11 2 10" xfId="23424"/>
    <cellStyle name="Note 11 2 11" xfId="23425"/>
    <cellStyle name="Note 11 2 12" xfId="23426"/>
    <cellStyle name="Note 11 2 13" xfId="23427"/>
    <cellStyle name="Note 11 2 14" xfId="23428"/>
    <cellStyle name="Note 11 2 15" xfId="23429"/>
    <cellStyle name="Note 11 2 16" xfId="23430"/>
    <cellStyle name="Note 11 2 17" xfId="23431"/>
    <cellStyle name="Note 11 2 18" xfId="23432"/>
    <cellStyle name="Note 11 2 19" xfId="23433"/>
    <cellStyle name="Note 11 2 2" xfId="23434"/>
    <cellStyle name="Note 11 2 2 10" xfId="23435"/>
    <cellStyle name="Note 11 2 2 11" xfId="23436"/>
    <cellStyle name="Note 11 2 2 12" xfId="23437"/>
    <cellStyle name="Note 11 2 2 13" xfId="23438"/>
    <cellStyle name="Note 11 2 2 14" xfId="23439"/>
    <cellStyle name="Note 11 2 2 15" xfId="23440"/>
    <cellStyle name="Note 11 2 2 16" xfId="23441"/>
    <cellStyle name="Note 11 2 2 2" xfId="23442"/>
    <cellStyle name="Note 11 2 2 2 2" xfId="23443"/>
    <cellStyle name="Note 11 2 2 2 3" xfId="23444"/>
    <cellStyle name="Note 11 2 2 2 4" xfId="23445"/>
    <cellStyle name="Note 11 2 2 3" xfId="23446"/>
    <cellStyle name="Note 11 2 2 4" xfId="23447"/>
    <cellStyle name="Note 11 2 2 5" xfId="23448"/>
    <cellStyle name="Note 11 2 2 6" xfId="23449"/>
    <cellStyle name="Note 11 2 2 7" xfId="23450"/>
    <cellStyle name="Note 11 2 2 8" xfId="23451"/>
    <cellStyle name="Note 11 2 2 9" xfId="23452"/>
    <cellStyle name="Note 11 2 20" xfId="23453"/>
    <cellStyle name="Note 11 2 21" xfId="23454"/>
    <cellStyle name="Note 11 2 22" xfId="23455"/>
    <cellStyle name="Note 11 2 23" xfId="23456"/>
    <cellStyle name="Note 11 2 3" xfId="23457"/>
    <cellStyle name="Note 11 2 3 10" xfId="23458"/>
    <cellStyle name="Note 11 2 3 11" xfId="23459"/>
    <cellStyle name="Note 11 2 3 12" xfId="23460"/>
    <cellStyle name="Note 11 2 3 13" xfId="23461"/>
    <cellStyle name="Note 11 2 3 14" xfId="23462"/>
    <cellStyle name="Note 11 2 3 15" xfId="23463"/>
    <cellStyle name="Note 11 2 3 16" xfId="23464"/>
    <cellStyle name="Note 11 2 3 2" xfId="23465"/>
    <cellStyle name="Note 11 2 3 2 2" xfId="23466"/>
    <cellStyle name="Note 11 2 3 2 3" xfId="23467"/>
    <cellStyle name="Note 11 2 3 2 4" xfId="23468"/>
    <cellStyle name="Note 11 2 3 3" xfId="23469"/>
    <cellStyle name="Note 11 2 3 4" xfId="23470"/>
    <cellStyle name="Note 11 2 3 5" xfId="23471"/>
    <cellStyle name="Note 11 2 3 6" xfId="23472"/>
    <cellStyle name="Note 11 2 3 7" xfId="23473"/>
    <cellStyle name="Note 11 2 3 8" xfId="23474"/>
    <cellStyle name="Note 11 2 3 9" xfId="23475"/>
    <cellStyle name="Note 11 2 4" xfId="23476"/>
    <cellStyle name="Note 11 2 4 10" xfId="23477"/>
    <cellStyle name="Note 11 2 4 11" xfId="23478"/>
    <cellStyle name="Note 11 2 4 12" xfId="23479"/>
    <cellStyle name="Note 11 2 4 13" xfId="23480"/>
    <cellStyle name="Note 11 2 4 14" xfId="23481"/>
    <cellStyle name="Note 11 2 4 15" xfId="23482"/>
    <cellStyle name="Note 11 2 4 16" xfId="23483"/>
    <cellStyle name="Note 11 2 4 2" xfId="23484"/>
    <cellStyle name="Note 11 2 4 2 2" xfId="23485"/>
    <cellStyle name="Note 11 2 4 2 3" xfId="23486"/>
    <cellStyle name="Note 11 2 4 2 4" xfId="23487"/>
    <cellStyle name="Note 11 2 4 3" xfId="23488"/>
    <cellStyle name="Note 11 2 4 4" xfId="23489"/>
    <cellStyle name="Note 11 2 4 5" xfId="23490"/>
    <cellStyle name="Note 11 2 4 6" xfId="23491"/>
    <cellStyle name="Note 11 2 4 7" xfId="23492"/>
    <cellStyle name="Note 11 2 4 8" xfId="23493"/>
    <cellStyle name="Note 11 2 4 9" xfId="23494"/>
    <cellStyle name="Note 11 2 5" xfId="23495"/>
    <cellStyle name="Note 11 2 5 10" xfId="23496"/>
    <cellStyle name="Note 11 2 5 11" xfId="23497"/>
    <cellStyle name="Note 11 2 5 12" xfId="23498"/>
    <cellStyle name="Note 11 2 5 13" xfId="23499"/>
    <cellStyle name="Note 11 2 5 14" xfId="23500"/>
    <cellStyle name="Note 11 2 5 15" xfId="23501"/>
    <cellStyle name="Note 11 2 5 16" xfId="23502"/>
    <cellStyle name="Note 11 2 5 2" xfId="23503"/>
    <cellStyle name="Note 11 2 5 2 2" xfId="23504"/>
    <cellStyle name="Note 11 2 5 2 3" xfId="23505"/>
    <cellStyle name="Note 11 2 5 2 4" xfId="23506"/>
    <cellStyle name="Note 11 2 5 3" xfId="23507"/>
    <cellStyle name="Note 11 2 5 4" xfId="23508"/>
    <cellStyle name="Note 11 2 5 5" xfId="23509"/>
    <cellStyle name="Note 11 2 5 6" xfId="23510"/>
    <cellStyle name="Note 11 2 5 7" xfId="23511"/>
    <cellStyle name="Note 11 2 5 8" xfId="23512"/>
    <cellStyle name="Note 11 2 5 9" xfId="23513"/>
    <cellStyle name="Note 11 2 6" xfId="23514"/>
    <cellStyle name="Note 11 2 6 10" xfId="23515"/>
    <cellStyle name="Note 11 2 6 11" xfId="23516"/>
    <cellStyle name="Note 11 2 6 12" xfId="23517"/>
    <cellStyle name="Note 11 2 6 13" xfId="23518"/>
    <cellStyle name="Note 11 2 6 14" xfId="23519"/>
    <cellStyle name="Note 11 2 6 15" xfId="23520"/>
    <cellStyle name="Note 11 2 6 16" xfId="23521"/>
    <cellStyle name="Note 11 2 6 2" xfId="23522"/>
    <cellStyle name="Note 11 2 6 2 2" xfId="23523"/>
    <cellStyle name="Note 11 2 6 2 3" xfId="23524"/>
    <cellStyle name="Note 11 2 6 2 4" xfId="23525"/>
    <cellStyle name="Note 11 2 6 3" xfId="23526"/>
    <cellStyle name="Note 11 2 6 4" xfId="23527"/>
    <cellStyle name="Note 11 2 6 5" xfId="23528"/>
    <cellStyle name="Note 11 2 6 6" xfId="23529"/>
    <cellStyle name="Note 11 2 6 7" xfId="23530"/>
    <cellStyle name="Note 11 2 6 8" xfId="23531"/>
    <cellStyle name="Note 11 2 6 9" xfId="23532"/>
    <cellStyle name="Note 11 2 7" xfId="23533"/>
    <cellStyle name="Note 11 2 7 10" xfId="23534"/>
    <cellStyle name="Note 11 2 7 11" xfId="23535"/>
    <cellStyle name="Note 11 2 7 12" xfId="23536"/>
    <cellStyle name="Note 11 2 7 13" xfId="23537"/>
    <cellStyle name="Note 11 2 7 14" xfId="23538"/>
    <cellStyle name="Note 11 2 7 15" xfId="23539"/>
    <cellStyle name="Note 11 2 7 16" xfId="23540"/>
    <cellStyle name="Note 11 2 7 2" xfId="23541"/>
    <cellStyle name="Note 11 2 7 2 2" xfId="23542"/>
    <cellStyle name="Note 11 2 7 2 3" xfId="23543"/>
    <cellStyle name="Note 11 2 7 2 4" xfId="23544"/>
    <cellStyle name="Note 11 2 7 3" xfId="23545"/>
    <cellStyle name="Note 11 2 7 4" xfId="23546"/>
    <cellStyle name="Note 11 2 7 5" xfId="23547"/>
    <cellStyle name="Note 11 2 7 6" xfId="23548"/>
    <cellStyle name="Note 11 2 7 7" xfId="23549"/>
    <cellStyle name="Note 11 2 7 8" xfId="23550"/>
    <cellStyle name="Note 11 2 7 9" xfId="23551"/>
    <cellStyle name="Note 11 2 8" xfId="23552"/>
    <cellStyle name="Note 11 2 8 10" xfId="23553"/>
    <cellStyle name="Note 11 2 8 11" xfId="23554"/>
    <cellStyle name="Note 11 2 8 12" xfId="23555"/>
    <cellStyle name="Note 11 2 8 13" xfId="23556"/>
    <cellStyle name="Note 11 2 8 14" xfId="23557"/>
    <cellStyle name="Note 11 2 8 15" xfId="23558"/>
    <cellStyle name="Note 11 2 8 16" xfId="23559"/>
    <cellStyle name="Note 11 2 8 2" xfId="23560"/>
    <cellStyle name="Note 11 2 8 2 2" xfId="23561"/>
    <cellStyle name="Note 11 2 8 2 3" xfId="23562"/>
    <cellStyle name="Note 11 2 8 2 4" xfId="23563"/>
    <cellStyle name="Note 11 2 8 3" xfId="23564"/>
    <cellStyle name="Note 11 2 8 4" xfId="23565"/>
    <cellStyle name="Note 11 2 8 5" xfId="23566"/>
    <cellStyle name="Note 11 2 8 6" xfId="23567"/>
    <cellStyle name="Note 11 2 8 7" xfId="23568"/>
    <cellStyle name="Note 11 2 8 8" xfId="23569"/>
    <cellStyle name="Note 11 2 8 9" xfId="23570"/>
    <cellStyle name="Note 11 2 9" xfId="23571"/>
    <cellStyle name="Note 11 2 9 2" xfId="23572"/>
    <cellStyle name="Note 11 2 9 3" xfId="23573"/>
    <cellStyle name="Note 11 2 9 4" xfId="23574"/>
    <cellStyle name="Note 11 3" xfId="23575"/>
    <cellStyle name="Note 11 3 10" xfId="23576"/>
    <cellStyle name="Note 11 3 11" xfId="23577"/>
    <cellStyle name="Note 11 3 12" xfId="23578"/>
    <cellStyle name="Note 11 3 13" xfId="23579"/>
    <cellStyle name="Note 11 3 14" xfId="23580"/>
    <cellStyle name="Note 11 3 15" xfId="23581"/>
    <cellStyle name="Note 11 3 16" xfId="23582"/>
    <cellStyle name="Note 11 3 17" xfId="23583"/>
    <cellStyle name="Note 11 3 18" xfId="23584"/>
    <cellStyle name="Note 11 3 19" xfId="23585"/>
    <cellStyle name="Note 11 3 2" xfId="23586"/>
    <cellStyle name="Note 11 3 2 10" xfId="23587"/>
    <cellStyle name="Note 11 3 2 11" xfId="23588"/>
    <cellStyle name="Note 11 3 2 12" xfId="23589"/>
    <cellStyle name="Note 11 3 2 13" xfId="23590"/>
    <cellStyle name="Note 11 3 2 14" xfId="23591"/>
    <cellStyle name="Note 11 3 2 15" xfId="23592"/>
    <cellStyle name="Note 11 3 2 16" xfId="23593"/>
    <cellStyle name="Note 11 3 2 2" xfId="23594"/>
    <cellStyle name="Note 11 3 2 2 2" xfId="23595"/>
    <cellStyle name="Note 11 3 2 2 3" xfId="23596"/>
    <cellStyle name="Note 11 3 2 2 4" xfId="23597"/>
    <cellStyle name="Note 11 3 2 3" xfId="23598"/>
    <cellStyle name="Note 11 3 2 4" xfId="23599"/>
    <cellStyle name="Note 11 3 2 5" xfId="23600"/>
    <cellStyle name="Note 11 3 2 6" xfId="23601"/>
    <cellStyle name="Note 11 3 2 7" xfId="23602"/>
    <cellStyle name="Note 11 3 2 8" xfId="23603"/>
    <cellStyle name="Note 11 3 2 9" xfId="23604"/>
    <cellStyle name="Note 11 3 20" xfId="23605"/>
    <cellStyle name="Note 11 3 21" xfId="23606"/>
    <cellStyle name="Note 11 3 22" xfId="23607"/>
    <cellStyle name="Note 11 3 23" xfId="23608"/>
    <cellStyle name="Note 11 3 3" xfId="23609"/>
    <cellStyle name="Note 11 3 3 10" xfId="23610"/>
    <cellStyle name="Note 11 3 3 11" xfId="23611"/>
    <cellStyle name="Note 11 3 3 12" xfId="23612"/>
    <cellStyle name="Note 11 3 3 13" xfId="23613"/>
    <cellStyle name="Note 11 3 3 14" xfId="23614"/>
    <cellStyle name="Note 11 3 3 15" xfId="23615"/>
    <cellStyle name="Note 11 3 3 16" xfId="23616"/>
    <cellStyle name="Note 11 3 3 2" xfId="23617"/>
    <cellStyle name="Note 11 3 3 2 2" xfId="23618"/>
    <cellStyle name="Note 11 3 3 2 3" xfId="23619"/>
    <cellStyle name="Note 11 3 3 2 4" xfId="23620"/>
    <cellStyle name="Note 11 3 3 3" xfId="23621"/>
    <cellStyle name="Note 11 3 3 4" xfId="23622"/>
    <cellStyle name="Note 11 3 3 5" xfId="23623"/>
    <cellStyle name="Note 11 3 3 6" xfId="23624"/>
    <cellStyle name="Note 11 3 3 7" xfId="23625"/>
    <cellStyle name="Note 11 3 3 8" xfId="23626"/>
    <cellStyle name="Note 11 3 3 9" xfId="23627"/>
    <cellStyle name="Note 11 3 4" xfId="23628"/>
    <cellStyle name="Note 11 3 4 10" xfId="23629"/>
    <cellStyle name="Note 11 3 4 11" xfId="23630"/>
    <cellStyle name="Note 11 3 4 12" xfId="23631"/>
    <cellStyle name="Note 11 3 4 13" xfId="23632"/>
    <cellStyle name="Note 11 3 4 14" xfId="23633"/>
    <cellStyle name="Note 11 3 4 15" xfId="23634"/>
    <cellStyle name="Note 11 3 4 16" xfId="23635"/>
    <cellStyle name="Note 11 3 4 2" xfId="23636"/>
    <cellStyle name="Note 11 3 4 2 2" xfId="23637"/>
    <cellStyle name="Note 11 3 4 2 3" xfId="23638"/>
    <cellStyle name="Note 11 3 4 2 4" xfId="23639"/>
    <cellStyle name="Note 11 3 4 3" xfId="23640"/>
    <cellStyle name="Note 11 3 4 4" xfId="23641"/>
    <cellStyle name="Note 11 3 4 5" xfId="23642"/>
    <cellStyle name="Note 11 3 4 6" xfId="23643"/>
    <cellStyle name="Note 11 3 4 7" xfId="23644"/>
    <cellStyle name="Note 11 3 4 8" xfId="23645"/>
    <cellStyle name="Note 11 3 4 9" xfId="23646"/>
    <cellStyle name="Note 11 3 5" xfId="23647"/>
    <cellStyle name="Note 11 3 5 10" xfId="23648"/>
    <cellStyle name="Note 11 3 5 11" xfId="23649"/>
    <cellStyle name="Note 11 3 5 12" xfId="23650"/>
    <cellStyle name="Note 11 3 5 13" xfId="23651"/>
    <cellStyle name="Note 11 3 5 14" xfId="23652"/>
    <cellStyle name="Note 11 3 5 15" xfId="23653"/>
    <cellStyle name="Note 11 3 5 16" xfId="23654"/>
    <cellStyle name="Note 11 3 5 2" xfId="23655"/>
    <cellStyle name="Note 11 3 5 2 2" xfId="23656"/>
    <cellStyle name="Note 11 3 5 2 3" xfId="23657"/>
    <cellStyle name="Note 11 3 5 2 4" xfId="23658"/>
    <cellStyle name="Note 11 3 5 3" xfId="23659"/>
    <cellStyle name="Note 11 3 5 4" xfId="23660"/>
    <cellStyle name="Note 11 3 5 5" xfId="23661"/>
    <cellStyle name="Note 11 3 5 6" xfId="23662"/>
    <cellStyle name="Note 11 3 5 7" xfId="23663"/>
    <cellStyle name="Note 11 3 5 8" xfId="23664"/>
    <cellStyle name="Note 11 3 5 9" xfId="23665"/>
    <cellStyle name="Note 11 3 6" xfId="23666"/>
    <cellStyle name="Note 11 3 6 10" xfId="23667"/>
    <cellStyle name="Note 11 3 6 11" xfId="23668"/>
    <cellStyle name="Note 11 3 6 12" xfId="23669"/>
    <cellStyle name="Note 11 3 6 13" xfId="23670"/>
    <cellStyle name="Note 11 3 6 14" xfId="23671"/>
    <cellStyle name="Note 11 3 6 15" xfId="23672"/>
    <cellStyle name="Note 11 3 6 16" xfId="23673"/>
    <cellStyle name="Note 11 3 6 2" xfId="23674"/>
    <cellStyle name="Note 11 3 6 2 2" xfId="23675"/>
    <cellStyle name="Note 11 3 6 2 3" xfId="23676"/>
    <cellStyle name="Note 11 3 6 2 4" xfId="23677"/>
    <cellStyle name="Note 11 3 6 3" xfId="23678"/>
    <cellStyle name="Note 11 3 6 4" xfId="23679"/>
    <cellStyle name="Note 11 3 6 5" xfId="23680"/>
    <cellStyle name="Note 11 3 6 6" xfId="23681"/>
    <cellStyle name="Note 11 3 6 7" xfId="23682"/>
    <cellStyle name="Note 11 3 6 8" xfId="23683"/>
    <cellStyle name="Note 11 3 6 9" xfId="23684"/>
    <cellStyle name="Note 11 3 7" xfId="23685"/>
    <cellStyle name="Note 11 3 7 10" xfId="23686"/>
    <cellStyle name="Note 11 3 7 11" xfId="23687"/>
    <cellStyle name="Note 11 3 7 12" xfId="23688"/>
    <cellStyle name="Note 11 3 7 13" xfId="23689"/>
    <cellStyle name="Note 11 3 7 14" xfId="23690"/>
    <cellStyle name="Note 11 3 7 15" xfId="23691"/>
    <cellStyle name="Note 11 3 7 16" xfId="23692"/>
    <cellStyle name="Note 11 3 7 2" xfId="23693"/>
    <cellStyle name="Note 11 3 7 2 2" xfId="23694"/>
    <cellStyle name="Note 11 3 7 2 3" xfId="23695"/>
    <cellStyle name="Note 11 3 7 2 4" xfId="23696"/>
    <cellStyle name="Note 11 3 7 3" xfId="23697"/>
    <cellStyle name="Note 11 3 7 4" xfId="23698"/>
    <cellStyle name="Note 11 3 7 5" xfId="23699"/>
    <cellStyle name="Note 11 3 7 6" xfId="23700"/>
    <cellStyle name="Note 11 3 7 7" xfId="23701"/>
    <cellStyle name="Note 11 3 7 8" xfId="23702"/>
    <cellStyle name="Note 11 3 7 9" xfId="23703"/>
    <cellStyle name="Note 11 3 8" xfId="23704"/>
    <cellStyle name="Note 11 3 8 10" xfId="23705"/>
    <cellStyle name="Note 11 3 8 11" xfId="23706"/>
    <cellStyle name="Note 11 3 8 12" xfId="23707"/>
    <cellStyle name="Note 11 3 8 13" xfId="23708"/>
    <cellStyle name="Note 11 3 8 14" xfId="23709"/>
    <cellStyle name="Note 11 3 8 15" xfId="23710"/>
    <cellStyle name="Note 11 3 8 16" xfId="23711"/>
    <cellStyle name="Note 11 3 8 2" xfId="23712"/>
    <cellStyle name="Note 11 3 8 2 2" xfId="23713"/>
    <cellStyle name="Note 11 3 8 2 3" xfId="23714"/>
    <cellStyle name="Note 11 3 8 2 4" xfId="23715"/>
    <cellStyle name="Note 11 3 8 3" xfId="23716"/>
    <cellStyle name="Note 11 3 8 4" xfId="23717"/>
    <cellStyle name="Note 11 3 8 5" xfId="23718"/>
    <cellStyle name="Note 11 3 8 6" xfId="23719"/>
    <cellStyle name="Note 11 3 8 7" xfId="23720"/>
    <cellStyle name="Note 11 3 8 8" xfId="23721"/>
    <cellStyle name="Note 11 3 8 9" xfId="23722"/>
    <cellStyle name="Note 11 3 9" xfId="23723"/>
    <cellStyle name="Note 11 3 9 2" xfId="23724"/>
    <cellStyle name="Note 11 3 9 3" xfId="23725"/>
    <cellStyle name="Note 11 3 9 4" xfId="23726"/>
    <cellStyle name="Note 11 4" xfId="23727"/>
    <cellStyle name="Note 11 4 10" xfId="23728"/>
    <cellStyle name="Note 11 4 11" xfId="23729"/>
    <cellStyle name="Note 11 4 12" xfId="23730"/>
    <cellStyle name="Note 11 4 13" xfId="23731"/>
    <cellStyle name="Note 11 4 14" xfId="23732"/>
    <cellStyle name="Note 11 4 15" xfId="23733"/>
    <cellStyle name="Note 11 4 16" xfId="23734"/>
    <cellStyle name="Note 11 4 17" xfId="23735"/>
    <cellStyle name="Note 11 4 18" xfId="23736"/>
    <cellStyle name="Note 11 4 19" xfId="23737"/>
    <cellStyle name="Note 11 4 2" xfId="23738"/>
    <cellStyle name="Note 11 4 2 10" xfId="23739"/>
    <cellStyle name="Note 11 4 2 11" xfId="23740"/>
    <cellStyle name="Note 11 4 2 12" xfId="23741"/>
    <cellStyle name="Note 11 4 2 13" xfId="23742"/>
    <cellStyle name="Note 11 4 2 14" xfId="23743"/>
    <cellStyle name="Note 11 4 2 15" xfId="23744"/>
    <cellStyle name="Note 11 4 2 16" xfId="23745"/>
    <cellStyle name="Note 11 4 2 2" xfId="23746"/>
    <cellStyle name="Note 11 4 2 2 2" xfId="23747"/>
    <cellStyle name="Note 11 4 2 2 3" xfId="23748"/>
    <cellStyle name="Note 11 4 2 2 4" xfId="23749"/>
    <cellStyle name="Note 11 4 2 3" xfId="23750"/>
    <cellStyle name="Note 11 4 2 4" xfId="23751"/>
    <cellStyle name="Note 11 4 2 5" xfId="23752"/>
    <cellStyle name="Note 11 4 2 6" xfId="23753"/>
    <cellStyle name="Note 11 4 2 7" xfId="23754"/>
    <cellStyle name="Note 11 4 2 8" xfId="23755"/>
    <cellStyle name="Note 11 4 2 9" xfId="23756"/>
    <cellStyle name="Note 11 4 20" xfId="23757"/>
    <cellStyle name="Note 11 4 21" xfId="23758"/>
    <cellStyle name="Note 11 4 22" xfId="23759"/>
    <cellStyle name="Note 11 4 23" xfId="23760"/>
    <cellStyle name="Note 11 4 3" xfId="23761"/>
    <cellStyle name="Note 11 4 3 10" xfId="23762"/>
    <cellStyle name="Note 11 4 3 11" xfId="23763"/>
    <cellStyle name="Note 11 4 3 12" xfId="23764"/>
    <cellStyle name="Note 11 4 3 13" xfId="23765"/>
    <cellStyle name="Note 11 4 3 14" xfId="23766"/>
    <cellStyle name="Note 11 4 3 15" xfId="23767"/>
    <cellStyle name="Note 11 4 3 16" xfId="23768"/>
    <cellStyle name="Note 11 4 3 2" xfId="23769"/>
    <cellStyle name="Note 11 4 3 2 2" xfId="23770"/>
    <cellStyle name="Note 11 4 3 2 3" xfId="23771"/>
    <cellStyle name="Note 11 4 3 2 4" xfId="23772"/>
    <cellStyle name="Note 11 4 3 3" xfId="23773"/>
    <cellStyle name="Note 11 4 3 4" xfId="23774"/>
    <cellStyle name="Note 11 4 3 5" xfId="23775"/>
    <cellStyle name="Note 11 4 3 6" xfId="23776"/>
    <cellStyle name="Note 11 4 3 7" xfId="23777"/>
    <cellStyle name="Note 11 4 3 8" xfId="23778"/>
    <cellStyle name="Note 11 4 3 9" xfId="23779"/>
    <cellStyle name="Note 11 4 4" xfId="23780"/>
    <cellStyle name="Note 11 4 4 10" xfId="23781"/>
    <cellStyle name="Note 11 4 4 11" xfId="23782"/>
    <cellStyle name="Note 11 4 4 12" xfId="23783"/>
    <cellStyle name="Note 11 4 4 13" xfId="23784"/>
    <cellStyle name="Note 11 4 4 14" xfId="23785"/>
    <cellStyle name="Note 11 4 4 15" xfId="23786"/>
    <cellStyle name="Note 11 4 4 16" xfId="23787"/>
    <cellStyle name="Note 11 4 4 2" xfId="23788"/>
    <cellStyle name="Note 11 4 4 2 2" xfId="23789"/>
    <cellStyle name="Note 11 4 4 2 3" xfId="23790"/>
    <cellStyle name="Note 11 4 4 2 4" xfId="23791"/>
    <cellStyle name="Note 11 4 4 3" xfId="23792"/>
    <cellStyle name="Note 11 4 4 4" xfId="23793"/>
    <cellStyle name="Note 11 4 4 5" xfId="23794"/>
    <cellStyle name="Note 11 4 4 6" xfId="23795"/>
    <cellStyle name="Note 11 4 4 7" xfId="23796"/>
    <cellStyle name="Note 11 4 4 8" xfId="23797"/>
    <cellStyle name="Note 11 4 4 9" xfId="23798"/>
    <cellStyle name="Note 11 4 5" xfId="23799"/>
    <cellStyle name="Note 11 4 5 10" xfId="23800"/>
    <cellStyle name="Note 11 4 5 11" xfId="23801"/>
    <cellStyle name="Note 11 4 5 12" xfId="23802"/>
    <cellStyle name="Note 11 4 5 13" xfId="23803"/>
    <cellStyle name="Note 11 4 5 14" xfId="23804"/>
    <cellStyle name="Note 11 4 5 15" xfId="23805"/>
    <cellStyle name="Note 11 4 5 16" xfId="23806"/>
    <cellStyle name="Note 11 4 5 2" xfId="23807"/>
    <cellStyle name="Note 11 4 5 2 2" xfId="23808"/>
    <cellStyle name="Note 11 4 5 2 3" xfId="23809"/>
    <cellStyle name="Note 11 4 5 2 4" xfId="23810"/>
    <cellStyle name="Note 11 4 5 3" xfId="23811"/>
    <cellStyle name="Note 11 4 5 4" xfId="23812"/>
    <cellStyle name="Note 11 4 5 5" xfId="23813"/>
    <cellStyle name="Note 11 4 5 6" xfId="23814"/>
    <cellStyle name="Note 11 4 5 7" xfId="23815"/>
    <cellStyle name="Note 11 4 5 8" xfId="23816"/>
    <cellStyle name="Note 11 4 5 9" xfId="23817"/>
    <cellStyle name="Note 11 4 6" xfId="23818"/>
    <cellStyle name="Note 11 4 6 10" xfId="23819"/>
    <cellStyle name="Note 11 4 6 11" xfId="23820"/>
    <cellStyle name="Note 11 4 6 12" xfId="23821"/>
    <cellStyle name="Note 11 4 6 13" xfId="23822"/>
    <cellStyle name="Note 11 4 6 14" xfId="23823"/>
    <cellStyle name="Note 11 4 6 15" xfId="23824"/>
    <cellStyle name="Note 11 4 6 16" xfId="23825"/>
    <cellStyle name="Note 11 4 6 2" xfId="23826"/>
    <cellStyle name="Note 11 4 6 2 2" xfId="23827"/>
    <cellStyle name="Note 11 4 6 2 3" xfId="23828"/>
    <cellStyle name="Note 11 4 6 2 4" xfId="23829"/>
    <cellStyle name="Note 11 4 6 3" xfId="23830"/>
    <cellStyle name="Note 11 4 6 4" xfId="23831"/>
    <cellStyle name="Note 11 4 6 5" xfId="23832"/>
    <cellStyle name="Note 11 4 6 6" xfId="23833"/>
    <cellStyle name="Note 11 4 6 7" xfId="23834"/>
    <cellStyle name="Note 11 4 6 8" xfId="23835"/>
    <cellStyle name="Note 11 4 6 9" xfId="23836"/>
    <cellStyle name="Note 11 4 7" xfId="23837"/>
    <cellStyle name="Note 11 4 7 10" xfId="23838"/>
    <cellStyle name="Note 11 4 7 11" xfId="23839"/>
    <cellStyle name="Note 11 4 7 12" xfId="23840"/>
    <cellStyle name="Note 11 4 7 13" xfId="23841"/>
    <cellStyle name="Note 11 4 7 14" xfId="23842"/>
    <cellStyle name="Note 11 4 7 15" xfId="23843"/>
    <cellStyle name="Note 11 4 7 16" xfId="23844"/>
    <cellStyle name="Note 11 4 7 2" xfId="23845"/>
    <cellStyle name="Note 11 4 7 2 2" xfId="23846"/>
    <cellStyle name="Note 11 4 7 2 3" xfId="23847"/>
    <cellStyle name="Note 11 4 7 2 4" xfId="23848"/>
    <cellStyle name="Note 11 4 7 3" xfId="23849"/>
    <cellStyle name="Note 11 4 7 4" xfId="23850"/>
    <cellStyle name="Note 11 4 7 5" xfId="23851"/>
    <cellStyle name="Note 11 4 7 6" xfId="23852"/>
    <cellStyle name="Note 11 4 7 7" xfId="23853"/>
    <cellStyle name="Note 11 4 7 8" xfId="23854"/>
    <cellStyle name="Note 11 4 7 9" xfId="23855"/>
    <cellStyle name="Note 11 4 8" xfId="23856"/>
    <cellStyle name="Note 11 4 8 10" xfId="23857"/>
    <cellStyle name="Note 11 4 8 11" xfId="23858"/>
    <cellStyle name="Note 11 4 8 12" xfId="23859"/>
    <cellStyle name="Note 11 4 8 13" xfId="23860"/>
    <cellStyle name="Note 11 4 8 14" xfId="23861"/>
    <cellStyle name="Note 11 4 8 15" xfId="23862"/>
    <cellStyle name="Note 11 4 8 16" xfId="23863"/>
    <cellStyle name="Note 11 4 8 2" xfId="23864"/>
    <cellStyle name="Note 11 4 8 2 2" xfId="23865"/>
    <cellStyle name="Note 11 4 8 2 3" xfId="23866"/>
    <cellStyle name="Note 11 4 8 2 4" xfId="23867"/>
    <cellStyle name="Note 11 4 8 3" xfId="23868"/>
    <cellStyle name="Note 11 4 8 4" xfId="23869"/>
    <cellStyle name="Note 11 4 8 5" xfId="23870"/>
    <cellStyle name="Note 11 4 8 6" xfId="23871"/>
    <cellStyle name="Note 11 4 8 7" xfId="23872"/>
    <cellStyle name="Note 11 4 8 8" xfId="23873"/>
    <cellStyle name="Note 11 4 8 9" xfId="23874"/>
    <cellStyle name="Note 11 4 9" xfId="23875"/>
    <cellStyle name="Note 11 4 9 2" xfId="23876"/>
    <cellStyle name="Note 11 4 9 3" xfId="23877"/>
    <cellStyle name="Note 11 4 9 4" xfId="23878"/>
    <cellStyle name="Note 12 2" xfId="23879"/>
    <cellStyle name="Note 12 2 10" xfId="23880"/>
    <cellStyle name="Note 12 2 11" xfId="23881"/>
    <cellStyle name="Note 12 2 12" xfId="23882"/>
    <cellStyle name="Note 12 2 13" xfId="23883"/>
    <cellStyle name="Note 12 2 14" xfId="23884"/>
    <cellStyle name="Note 12 2 15" xfId="23885"/>
    <cellStyle name="Note 12 2 16" xfId="23886"/>
    <cellStyle name="Note 12 2 17" xfId="23887"/>
    <cellStyle name="Note 12 2 18" xfId="23888"/>
    <cellStyle name="Note 12 2 19" xfId="23889"/>
    <cellStyle name="Note 12 2 2" xfId="23890"/>
    <cellStyle name="Note 12 2 2 10" xfId="23891"/>
    <cellStyle name="Note 12 2 2 11" xfId="23892"/>
    <cellStyle name="Note 12 2 2 12" xfId="23893"/>
    <cellStyle name="Note 12 2 2 13" xfId="23894"/>
    <cellStyle name="Note 12 2 2 14" xfId="23895"/>
    <cellStyle name="Note 12 2 2 15" xfId="23896"/>
    <cellStyle name="Note 12 2 2 16" xfId="23897"/>
    <cellStyle name="Note 12 2 2 2" xfId="23898"/>
    <cellStyle name="Note 12 2 2 2 2" xfId="23899"/>
    <cellStyle name="Note 12 2 2 2 3" xfId="23900"/>
    <cellStyle name="Note 12 2 2 2 4" xfId="23901"/>
    <cellStyle name="Note 12 2 2 3" xfId="23902"/>
    <cellStyle name="Note 12 2 2 4" xfId="23903"/>
    <cellStyle name="Note 12 2 2 5" xfId="23904"/>
    <cellStyle name="Note 12 2 2 6" xfId="23905"/>
    <cellStyle name="Note 12 2 2 7" xfId="23906"/>
    <cellStyle name="Note 12 2 2 8" xfId="23907"/>
    <cellStyle name="Note 12 2 2 9" xfId="23908"/>
    <cellStyle name="Note 12 2 20" xfId="23909"/>
    <cellStyle name="Note 12 2 21" xfId="23910"/>
    <cellStyle name="Note 12 2 22" xfId="23911"/>
    <cellStyle name="Note 12 2 23" xfId="23912"/>
    <cellStyle name="Note 12 2 3" xfId="23913"/>
    <cellStyle name="Note 12 2 3 10" xfId="23914"/>
    <cellStyle name="Note 12 2 3 11" xfId="23915"/>
    <cellStyle name="Note 12 2 3 12" xfId="23916"/>
    <cellStyle name="Note 12 2 3 13" xfId="23917"/>
    <cellStyle name="Note 12 2 3 14" xfId="23918"/>
    <cellStyle name="Note 12 2 3 15" xfId="23919"/>
    <cellStyle name="Note 12 2 3 16" xfId="23920"/>
    <cellStyle name="Note 12 2 3 2" xfId="23921"/>
    <cellStyle name="Note 12 2 3 2 2" xfId="23922"/>
    <cellStyle name="Note 12 2 3 2 3" xfId="23923"/>
    <cellStyle name="Note 12 2 3 2 4" xfId="23924"/>
    <cellStyle name="Note 12 2 3 3" xfId="23925"/>
    <cellStyle name="Note 12 2 3 4" xfId="23926"/>
    <cellStyle name="Note 12 2 3 5" xfId="23927"/>
    <cellStyle name="Note 12 2 3 6" xfId="23928"/>
    <cellStyle name="Note 12 2 3 7" xfId="23929"/>
    <cellStyle name="Note 12 2 3 8" xfId="23930"/>
    <cellStyle name="Note 12 2 3 9" xfId="23931"/>
    <cellStyle name="Note 12 2 4" xfId="23932"/>
    <cellStyle name="Note 12 2 4 10" xfId="23933"/>
    <cellStyle name="Note 12 2 4 11" xfId="23934"/>
    <cellStyle name="Note 12 2 4 12" xfId="23935"/>
    <cellStyle name="Note 12 2 4 13" xfId="23936"/>
    <cellStyle name="Note 12 2 4 14" xfId="23937"/>
    <cellStyle name="Note 12 2 4 15" xfId="23938"/>
    <cellStyle name="Note 12 2 4 16" xfId="23939"/>
    <cellStyle name="Note 12 2 4 2" xfId="23940"/>
    <cellStyle name="Note 12 2 4 2 2" xfId="23941"/>
    <cellStyle name="Note 12 2 4 2 3" xfId="23942"/>
    <cellStyle name="Note 12 2 4 2 4" xfId="23943"/>
    <cellStyle name="Note 12 2 4 3" xfId="23944"/>
    <cellStyle name="Note 12 2 4 4" xfId="23945"/>
    <cellStyle name="Note 12 2 4 5" xfId="23946"/>
    <cellStyle name="Note 12 2 4 6" xfId="23947"/>
    <cellStyle name="Note 12 2 4 7" xfId="23948"/>
    <cellStyle name="Note 12 2 4 8" xfId="23949"/>
    <cellStyle name="Note 12 2 4 9" xfId="23950"/>
    <cellStyle name="Note 12 2 5" xfId="23951"/>
    <cellStyle name="Note 12 2 5 10" xfId="23952"/>
    <cellStyle name="Note 12 2 5 11" xfId="23953"/>
    <cellStyle name="Note 12 2 5 12" xfId="23954"/>
    <cellStyle name="Note 12 2 5 13" xfId="23955"/>
    <cellStyle name="Note 12 2 5 14" xfId="23956"/>
    <cellStyle name="Note 12 2 5 15" xfId="23957"/>
    <cellStyle name="Note 12 2 5 16" xfId="23958"/>
    <cellStyle name="Note 12 2 5 2" xfId="23959"/>
    <cellStyle name="Note 12 2 5 2 2" xfId="23960"/>
    <cellStyle name="Note 12 2 5 2 3" xfId="23961"/>
    <cellStyle name="Note 12 2 5 2 4" xfId="23962"/>
    <cellStyle name="Note 12 2 5 3" xfId="23963"/>
    <cellStyle name="Note 12 2 5 4" xfId="23964"/>
    <cellStyle name="Note 12 2 5 5" xfId="23965"/>
    <cellStyle name="Note 12 2 5 6" xfId="23966"/>
    <cellStyle name="Note 12 2 5 7" xfId="23967"/>
    <cellStyle name="Note 12 2 5 8" xfId="23968"/>
    <cellStyle name="Note 12 2 5 9" xfId="23969"/>
    <cellStyle name="Note 12 2 6" xfId="23970"/>
    <cellStyle name="Note 12 2 6 10" xfId="23971"/>
    <cellStyle name="Note 12 2 6 11" xfId="23972"/>
    <cellStyle name="Note 12 2 6 12" xfId="23973"/>
    <cellStyle name="Note 12 2 6 13" xfId="23974"/>
    <cellStyle name="Note 12 2 6 14" xfId="23975"/>
    <cellStyle name="Note 12 2 6 15" xfId="23976"/>
    <cellStyle name="Note 12 2 6 16" xfId="23977"/>
    <cellStyle name="Note 12 2 6 2" xfId="23978"/>
    <cellStyle name="Note 12 2 6 2 2" xfId="23979"/>
    <cellStyle name="Note 12 2 6 2 3" xfId="23980"/>
    <cellStyle name="Note 12 2 6 2 4" xfId="23981"/>
    <cellStyle name="Note 12 2 6 3" xfId="23982"/>
    <cellStyle name="Note 12 2 6 4" xfId="23983"/>
    <cellStyle name="Note 12 2 6 5" xfId="23984"/>
    <cellStyle name="Note 12 2 6 6" xfId="23985"/>
    <cellStyle name="Note 12 2 6 7" xfId="23986"/>
    <cellStyle name="Note 12 2 6 8" xfId="23987"/>
    <cellStyle name="Note 12 2 6 9" xfId="23988"/>
    <cellStyle name="Note 12 2 7" xfId="23989"/>
    <cellStyle name="Note 12 2 7 10" xfId="23990"/>
    <cellStyle name="Note 12 2 7 11" xfId="23991"/>
    <cellStyle name="Note 12 2 7 12" xfId="23992"/>
    <cellStyle name="Note 12 2 7 13" xfId="23993"/>
    <cellStyle name="Note 12 2 7 14" xfId="23994"/>
    <cellStyle name="Note 12 2 7 15" xfId="23995"/>
    <cellStyle name="Note 12 2 7 16" xfId="23996"/>
    <cellStyle name="Note 12 2 7 2" xfId="23997"/>
    <cellStyle name="Note 12 2 7 2 2" xfId="23998"/>
    <cellStyle name="Note 12 2 7 2 3" xfId="23999"/>
    <cellStyle name="Note 12 2 7 2 4" xfId="24000"/>
    <cellStyle name="Note 12 2 7 3" xfId="24001"/>
    <cellStyle name="Note 12 2 7 4" xfId="24002"/>
    <cellStyle name="Note 12 2 7 5" xfId="24003"/>
    <cellStyle name="Note 12 2 7 6" xfId="24004"/>
    <cellStyle name="Note 12 2 7 7" xfId="24005"/>
    <cellStyle name="Note 12 2 7 8" xfId="24006"/>
    <cellStyle name="Note 12 2 7 9" xfId="24007"/>
    <cellStyle name="Note 12 2 8" xfId="24008"/>
    <cellStyle name="Note 12 2 8 10" xfId="24009"/>
    <cellStyle name="Note 12 2 8 11" xfId="24010"/>
    <cellStyle name="Note 12 2 8 12" xfId="24011"/>
    <cellStyle name="Note 12 2 8 13" xfId="24012"/>
    <cellStyle name="Note 12 2 8 14" xfId="24013"/>
    <cellStyle name="Note 12 2 8 15" xfId="24014"/>
    <cellStyle name="Note 12 2 8 16" xfId="24015"/>
    <cellStyle name="Note 12 2 8 2" xfId="24016"/>
    <cellStyle name="Note 12 2 8 2 2" xfId="24017"/>
    <cellStyle name="Note 12 2 8 2 3" xfId="24018"/>
    <cellStyle name="Note 12 2 8 2 4" xfId="24019"/>
    <cellStyle name="Note 12 2 8 3" xfId="24020"/>
    <cellStyle name="Note 12 2 8 4" xfId="24021"/>
    <cellStyle name="Note 12 2 8 5" xfId="24022"/>
    <cellStyle name="Note 12 2 8 6" xfId="24023"/>
    <cellStyle name="Note 12 2 8 7" xfId="24024"/>
    <cellStyle name="Note 12 2 8 8" xfId="24025"/>
    <cellStyle name="Note 12 2 8 9" xfId="24026"/>
    <cellStyle name="Note 12 2 9" xfId="24027"/>
    <cellStyle name="Note 12 2 9 2" xfId="24028"/>
    <cellStyle name="Note 12 2 9 3" xfId="24029"/>
    <cellStyle name="Note 12 2 9 4" xfId="24030"/>
    <cellStyle name="Note 12 3" xfId="24031"/>
    <cellStyle name="Note 12 3 10" xfId="24032"/>
    <cellStyle name="Note 12 3 11" xfId="24033"/>
    <cellStyle name="Note 12 3 12" xfId="24034"/>
    <cellStyle name="Note 12 3 13" xfId="24035"/>
    <cellStyle name="Note 12 3 14" xfId="24036"/>
    <cellStyle name="Note 12 3 15" xfId="24037"/>
    <cellStyle name="Note 12 3 16" xfId="24038"/>
    <cellStyle name="Note 12 3 17" xfId="24039"/>
    <cellStyle name="Note 12 3 18" xfId="24040"/>
    <cellStyle name="Note 12 3 19" xfId="24041"/>
    <cellStyle name="Note 12 3 2" xfId="24042"/>
    <cellStyle name="Note 12 3 2 10" xfId="24043"/>
    <cellStyle name="Note 12 3 2 11" xfId="24044"/>
    <cellStyle name="Note 12 3 2 12" xfId="24045"/>
    <cellStyle name="Note 12 3 2 13" xfId="24046"/>
    <cellStyle name="Note 12 3 2 14" xfId="24047"/>
    <cellStyle name="Note 12 3 2 15" xfId="24048"/>
    <cellStyle name="Note 12 3 2 16" xfId="24049"/>
    <cellStyle name="Note 12 3 2 2" xfId="24050"/>
    <cellStyle name="Note 12 3 2 2 2" xfId="24051"/>
    <cellStyle name="Note 12 3 2 2 3" xfId="24052"/>
    <cellStyle name="Note 12 3 2 2 4" xfId="24053"/>
    <cellStyle name="Note 12 3 2 3" xfId="24054"/>
    <cellStyle name="Note 12 3 2 4" xfId="24055"/>
    <cellStyle name="Note 12 3 2 5" xfId="24056"/>
    <cellStyle name="Note 12 3 2 6" xfId="24057"/>
    <cellStyle name="Note 12 3 2 7" xfId="24058"/>
    <cellStyle name="Note 12 3 2 8" xfId="24059"/>
    <cellStyle name="Note 12 3 2 9" xfId="24060"/>
    <cellStyle name="Note 12 3 20" xfId="24061"/>
    <cellStyle name="Note 12 3 21" xfId="24062"/>
    <cellStyle name="Note 12 3 22" xfId="24063"/>
    <cellStyle name="Note 12 3 23" xfId="24064"/>
    <cellStyle name="Note 12 3 3" xfId="24065"/>
    <cellStyle name="Note 12 3 3 10" xfId="24066"/>
    <cellStyle name="Note 12 3 3 11" xfId="24067"/>
    <cellStyle name="Note 12 3 3 12" xfId="24068"/>
    <cellStyle name="Note 12 3 3 13" xfId="24069"/>
    <cellStyle name="Note 12 3 3 14" xfId="24070"/>
    <cellStyle name="Note 12 3 3 15" xfId="24071"/>
    <cellStyle name="Note 12 3 3 16" xfId="24072"/>
    <cellStyle name="Note 12 3 3 2" xfId="24073"/>
    <cellStyle name="Note 12 3 3 2 2" xfId="24074"/>
    <cellStyle name="Note 12 3 3 2 3" xfId="24075"/>
    <cellStyle name="Note 12 3 3 2 4" xfId="24076"/>
    <cellStyle name="Note 12 3 3 3" xfId="24077"/>
    <cellStyle name="Note 12 3 3 4" xfId="24078"/>
    <cellStyle name="Note 12 3 3 5" xfId="24079"/>
    <cellStyle name="Note 12 3 3 6" xfId="24080"/>
    <cellStyle name="Note 12 3 3 7" xfId="24081"/>
    <cellStyle name="Note 12 3 3 8" xfId="24082"/>
    <cellStyle name="Note 12 3 3 9" xfId="24083"/>
    <cellStyle name="Note 12 3 4" xfId="24084"/>
    <cellStyle name="Note 12 3 4 10" xfId="24085"/>
    <cellStyle name="Note 12 3 4 11" xfId="24086"/>
    <cellStyle name="Note 12 3 4 12" xfId="24087"/>
    <cellStyle name="Note 12 3 4 13" xfId="24088"/>
    <cellStyle name="Note 12 3 4 14" xfId="24089"/>
    <cellStyle name="Note 12 3 4 15" xfId="24090"/>
    <cellStyle name="Note 12 3 4 16" xfId="24091"/>
    <cellStyle name="Note 12 3 4 2" xfId="24092"/>
    <cellStyle name="Note 12 3 4 2 2" xfId="24093"/>
    <cellStyle name="Note 12 3 4 2 3" xfId="24094"/>
    <cellStyle name="Note 12 3 4 2 4" xfId="24095"/>
    <cellStyle name="Note 12 3 4 3" xfId="24096"/>
    <cellStyle name="Note 12 3 4 4" xfId="24097"/>
    <cellStyle name="Note 12 3 4 5" xfId="24098"/>
    <cellStyle name="Note 12 3 4 6" xfId="24099"/>
    <cellStyle name="Note 12 3 4 7" xfId="24100"/>
    <cellStyle name="Note 12 3 4 8" xfId="24101"/>
    <cellStyle name="Note 12 3 4 9" xfId="24102"/>
    <cellStyle name="Note 12 3 5" xfId="24103"/>
    <cellStyle name="Note 12 3 5 10" xfId="24104"/>
    <cellStyle name="Note 12 3 5 11" xfId="24105"/>
    <cellStyle name="Note 12 3 5 12" xfId="24106"/>
    <cellStyle name="Note 12 3 5 13" xfId="24107"/>
    <cellStyle name="Note 12 3 5 14" xfId="24108"/>
    <cellStyle name="Note 12 3 5 15" xfId="24109"/>
    <cellStyle name="Note 12 3 5 16" xfId="24110"/>
    <cellStyle name="Note 12 3 5 2" xfId="24111"/>
    <cellStyle name="Note 12 3 5 2 2" xfId="24112"/>
    <cellStyle name="Note 12 3 5 2 3" xfId="24113"/>
    <cellStyle name="Note 12 3 5 2 4" xfId="24114"/>
    <cellStyle name="Note 12 3 5 3" xfId="24115"/>
    <cellStyle name="Note 12 3 5 4" xfId="24116"/>
    <cellStyle name="Note 12 3 5 5" xfId="24117"/>
    <cellStyle name="Note 12 3 5 6" xfId="24118"/>
    <cellStyle name="Note 12 3 5 7" xfId="24119"/>
    <cellStyle name="Note 12 3 5 8" xfId="24120"/>
    <cellStyle name="Note 12 3 5 9" xfId="24121"/>
    <cellStyle name="Note 12 3 6" xfId="24122"/>
    <cellStyle name="Note 12 3 6 10" xfId="24123"/>
    <cellStyle name="Note 12 3 6 11" xfId="24124"/>
    <cellStyle name="Note 12 3 6 12" xfId="24125"/>
    <cellStyle name="Note 12 3 6 13" xfId="24126"/>
    <cellStyle name="Note 12 3 6 14" xfId="24127"/>
    <cellStyle name="Note 12 3 6 15" xfId="24128"/>
    <cellStyle name="Note 12 3 6 16" xfId="24129"/>
    <cellStyle name="Note 12 3 6 2" xfId="24130"/>
    <cellStyle name="Note 12 3 6 2 2" xfId="24131"/>
    <cellStyle name="Note 12 3 6 2 3" xfId="24132"/>
    <cellStyle name="Note 12 3 6 2 4" xfId="24133"/>
    <cellStyle name="Note 12 3 6 3" xfId="24134"/>
    <cellStyle name="Note 12 3 6 4" xfId="24135"/>
    <cellStyle name="Note 12 3 6 5" xfId="24136"/>
    <cellStyle name="Note 12 3 6 6" xfId="24137"/>
    <cellStyle name="Note 12 3 6 7" xfId="24138"/>
    <cellStyle name="Note 12 3 6 8" xfId="24139"/>
    <cellStyle name="Note 12 3 6 9" xfId="24140"/>
    <cellStyle name="Note 12 3 7" xfId="24141"/>
    <cellStyle name="Note 12 3 7 10" xfId="24142"/>
    <cellStyle name="Note 12 3 7 11" xfId="24143"/>
    <cellStyle name="Note 12 3 7 12" xfId="24144"/>
    <cellStyle name="Note 12 3 7 13" xfId="24145"/>
    <cellStyle name="Note 12 3 7 14" xfId="24146"/>
    <cellStyle name="Note 12 3 7 15" xfId="24147"/>
    <cellStyle name="Note 12 3 7 16" xfId="24148"/>
    <cellStyle name="Note 12 3 7 2" xfId="24149"/>
    <cellStyle name="Note 12 3 7 2 2" xfId="24150"/>
    <cellStyle name="Note 12 3 7 2 3" xfId="24151"/>
    <cellStyle name="Note 12 3 7 2 4" xfId="24152"/>
    <cellStyle name="Note 12 3 7 3" xfId="24153"/>
    <cellStyle name="Note 12 3 7 4" xfId="24154"/>
    <cellStyle name="Note 12 3 7 5" xfId="24155"/>
    <cellStyle name="Note 12 3 7 6" xfId="24156"/>
    <cellStyle name="Note 12 3 7 7" xfId="24157"/>
    <cellStyle name="Note 12 3 7 8" xfId="24158"/>
    <cellStyle name="Note 12 3 7 9" xfId="24159"/>
    <cellStyle name="Note 12 3 8" xfId="24160"/>
    <cellStyle name="Note 12 3 8 10" xfId="24161"/>
    <cellStyle name="Note 12 3 8 11" xfId="24162"/>
    <cellStyle name="Note 12 3 8 12" xfId="24163"/>
    <cellStyle name="Note 12 3 8 13" xfId="24164"/>
    <cellStyle name="Note 12 3 8 14" xfId="24165"/>
    <cellStyle name="Note 12 3 8 15" xfId="24166"/>
    <cellStyle name="Note 12 3 8 16" xfId="24167"/>
    <cellStyle name="Note 12 3 8 2" xfId="24168"/>
    <cellStyle name="Note 12 3 8 2 2" xfId="24169"/>
    <cellStyle name="Note 12 3 8 2 3" xfId="24170"/>
    <cellStyle name="Note 12 3 8 2 4" xfId="24171"/>
    <cellStyle name="Note 12 3 8 3" xfId="24172"/>
    <cellStyle name="Note 12 3 8 4" xfId="24173"/>
    <cellStyle name="Note 12 3 8 5" xfId="24174"/>
    <cellStyle name="Note 12 3 8 6" xfId="24175"/>
    <cellStyle name="Note 12 3 8 7" xfId="24176"/>
    <cellStyle name="Note 12 3 8 8" xfId="24177"/>
    <cellStyle name="Note 12 3 8 9" xfId="24178"/>
    <cellStyle name="Note 12 3 9" xfId="24179"/>
    <cellStyle name="Note 12 3 9 2" xfId="24180"/>
    <cellStyle name="Note 12 3 9 3" xfId="24181"/>
    <cellStyle name="Note 12 3 9 4" xfId="24182"/>
    <cellStyle name="Note 12 4" xfId="24183"/>
    <cellStyle name="Note 12 4 10" xfId="24184"/>
    <cellStyle name="Note 12 4 11" xfId="24185"/>
    <cellStyle name="Note 12 4 12" xfId="24186"/>
    <cellStyle name="Note 12 4 13" xfId="24187"/>
    <cellStyle name="Note 12 4 14" xfId="24188"/>
    <cellStyle name="Note 12 4 15" xfId="24189"/>
    <cellStyle name="Note 12 4 16" xfId="24190"/>
    <cellStyle name="Note 12 4 17" xfId="24191"/>
    <cellStyle name="Note 12 4 18" xfId="24192"/>
    <cellStyle name="Note 12 4 19" xfId="24193"/>
    <cellStyle name="Note 12 4 2" xfId="24194"/>
    <cellStyle name="Note 12 4 2 10" xfId="24195"/>
    <cellStyle name="Note 12 4 2 11" xfId="24196"/>
    <cellStyle name="Note 12 4 2 12" xfId="24197"/>
    <cellStyle name="Note 12 4 2 13" xfId="24198"/>
    <cellStyle name="Note 12 4 2 14" xfId="24199"/>
    <cellStyle name="Note 12 4 2 15" xfId="24200"/>
    <cellStyle name="Note 12 4 2 16" xfId="24201"/>
    <cellStyle name="Note 12 4 2 2" xfId="24202"/>
    <cellStyle name="Note 12 4 2 2 2" xfId="24203"/>
    <cellStyle name="Note 12 4 2 2 3" xfId="24204"/>
    <cellStyle name="Note 12 4 2 2 4" xfId="24205"/>
    <cellStyle name="Note 12 4 2 3" xfId="24206"/>
    <cellStyle name="Note 12 4 2 4" xfId="24207"/>
    <cellStyle name="Note 12 4 2 5" xfId="24208"/>
    <cellStyle name="Note 12 4 2 6" xfId="24209"/>
    <cellStyle name="Note 12 4 2 7" xfId="24210"/>
    <cellStyle name="Note 12 4 2 8" xfId="24211"/>
    <cellStyle name="Note 12 4 2 9" xfId="24212"/>
    <cellStyle name="Note 12 4 20" xfId="24213"/>
    <cellStyle name="Note 12 4 21" xfId="24214"/>
    <cellStyle name="Note 12 4 22" xfId="24215"/>
    <cellStyle name="Note 12 4 23" xfId="24216"/>
    <cellStyle name="Note 12 4 3" xfId="24217"/>
    <cellStyle name="Note 12 4 3 10" xfId="24218"/>
    <cellStyle name="Note 12 4 3 11" xfId="24219"/>
    <cellStyle name="Note 12 4 3 12" xfId="24220"/>
    <cellStyle name="Note 12 4 3 13" xfId="24221"/>
    <cellStyle name="Note 12 4 3 14" xfId="24222"/>
    <cellStyle name="Note 12 4 3 15" xfId="24223"/>
    <cellStyle name="Note 12 4 3 16" xfId="24224"/>
    <cellStyle name="Note 12 4 3 2" xfId="24225"/>
    <cellStyle name="Note 12 4 3 2 2" xfId="24226"/>
    <cellStyle name="Note 12 4 3 2 3" xfId="24227"/>
    <cellStyle name="Note 12 4 3 2 4" xfId="24228"/>
    <cellStyle name="Note 12 4 3 3" xfId="24229"/>
    <cellStyle name="Note 12 4 3 4" xfId="24230"/>
    <cellStyle name="Note 12 4 3 5" xfId="24231"/>
    <cellStyle name="Note 12 4 3 6" xfId="24232"/>
    <cellStyle name="Note 12 4 3 7" xfId="24233"/>
    <cellStyle name="Note 12 4 3 8" xfId="24234"/>
    <cellStyle name="Note 12 4 3 9" xfId="24235"/>
    <cellStyle name="Note 12 4 4" xfId="24236"/>
    <cellStyle name="Note 12 4 4 10" xfId="24237"/>
    <cellStyle name="Note 12 4 4 11" xfId="24238"/>
    <cellStyle name="Note 12 4 4 12" xfId="24239"/>
    <cellStyle name="Note 12 4 4 13" xfId="24240"/>
    <cellStyle name="Note 12 4 4 14" xfId="24241"/>
    <cellStyle name="Note 12 4 4 15" xfId="24242"/>
    <cellStyle name="Note 12 4 4 16" xfId="24243"/>
    <cellStyle name="Note 12 4 4 2" xfId="24244"/>
    <cellStyle name="Note 12 4 4 2 2" xfId="24245"/>
    <cellStyle name="Note 12 4 4 2 3" xfId="24246"/>
    <cellStyle name="Note 12 4 4 2 4" xfId="24247"/>
    <cellStyle name="Note 12 4 4 3" xfId="24248"/>
    <cellStyle name="Note 12 4 4 4" xfId="24249"/>
    <cellStyle name="Note 12 4 4 5" xfId="24250"/>
    <cellStyle name="Note 12 4 4 6" xfId="24251"/>
    <cellStyle name="Note 12 4 4 7" xfId="24252"/>
    <cellStyle name="Note 12 4 4 8" xfId="24253"/>
    <cellStyle name="Note 12 4 4 9" xfId="24254"/>
    <cellStyle name="Note 12 4 5" xfId="24255"/>
    <cellStyle name="Note 12 4 5 10" xfId="24256"/>
    <cellStyle name="Note 12 4 5 11" xfId="24257"/>
    <cellStyle name="Note 12 4 5 12" xfId="24258"/>
    <cellStyle name="Note 12 4 5 13" xfId="24259"/>
    <cellStyle name="Note 12 4 5 14" xfId="24260"/>
    <cellStyle name="Note 12 4 5 15" xfId="24261"/>
    <cellStyle name="Note 12 4 5 16" xfId="24262"/>
    <cellStyle name="Note 12 4 5 2" xfId="24263"/>
    <cellStyle name="Note 12 4 5 2 2" xfId="24264"/>
    <cellStyle name="Note 12 4 5 2 3" xfId="24265"/>
    <cellStyle name="Note 12 4 5 2 4" xfId="24266"/>
    <cellStyle name="Note 12 4 5 3" xfId="24267"/>
    <cellStyle name="Note 12 4 5 4" xfId="24268"/>
    <cellStyle name="Note 12 4 5 5" xfId="24269"/>
    <cellStyle name="Note 12 4 5 6" xfId="24270"/>
    <cellStyle name="Note 12 4 5 7" xfId="24271"/>
    <cellStyle name="Note 12 4 5 8" xfId="24272"/>
    <cellStyle name="Note 12 4 5 9" xfId="24273"/>
    <cellStyle name="Note 12 4 6" xfId="24274"/>
    <cellStyle name="Note 12 4 6 10" xfId="24275"/>
    <cellStyle name="Note 12 4 6 11" xfId="24276"/>
    <cellStyle name="Note 12 4 6 12" xfId="24277"/>
    <cellStyle name="Note 12 4 6 13" xfId="24278"/>
    <cellStyle name="Note 12 4 6 14" xfId="24279"/>
    <cellStyle name="Note 12 4 6 15" xfId="24280"/>
    <cellStyle name="Note 12 4 6 16" xfId="24281"/>
    <cellStyle name="Note 12 4 6 2" xfId="24282"/>
    <cellStyle name="Note 12 4 6 2 2" xfId="24283"/>
    <cellStyle name="Note 12 4 6 2 3" xfId="24284"/>
    <cellStyle name="Note 12 4 6 2 4" xfId="24285"/>
    <cellStyle name="Note 12 4 6 3" xfId="24286"/>
    <cellStyle name="Note 12 4 6 4" xfId="24287"/>
    <cellStyle name="Note 12 4 6 5" xfId="24288"/>
    <cellStyle name="Note 12 4 6 6" xfId="24289"/>
    <cellStyle name="Note 12 4 6 7" xfId="24290"/>
    <cellStyle name="Note 12 4 6 8" xfId="24291"/>
    <cellStyle name="Note 12 4 6 9" xfId="24292"/>
    <cellStyle name="Note 12 4 7" xfId="24293"/>
    <cellStyle name="Note 12 4 7 10" xfId="24294"/>
    <cellStyle name="Note 12 4 7 11" xfId="24295"/>
    <cellStyle name="Note 12 4 7 12" xfId="24296"/>
    <cellStyle name="Note 12 4 7 13" xfId="24297"/>
    <cellStyle name="Note 12 4 7 14" xfId="24298"/>
    <cellStyle name="Note 12 4 7 15" xfId="24299"/>
    <cellStyle name="Note 12 4 7 16" xfId="24300"/>
    <cellStyle name="Note 12 4 7 2" xfId="24301"/>
    <cellStyle name="Note 12 4 7 2 2" xfId="24302"/>
    <cellStyle name="Note 12 4 7 2 3" xfId="24303"/>
    <cellStyle name="Note 12 4 7 2 4" xfId="24304"/>
    <cellStyle name="Note 12 4 7 3" xfId="24305"/>
    <cellStyle name="Note 12 4 7 4" xfId="24306"/>
    <cellStyle name="Note 12 4 7 5" xfId="24307"/>
    <cellStyle name="Note 12 4 7 6" xfId="24308"/>
    <cellStyle name="Note 12 4 7 7" xfId="24309"/>
    <cellStyle name="Note 12 4 7 8" xfId="24310"/>
    <cellStyle name="Note 12 4 7 9" xfId="24311"/>
    <cellStyle name="Note 12 4 8" xfId="24312"/>
    <cellStyle name="Note 12 4 8 10" xfId="24313"/>
    <cellStyle name="Note 12 4 8 11" xfId="24314"/>
    <cellStyle name="Note 12 4 8 12" xfId="24315"/>
    <cellStyle name="Note 12 4 8 13" xfId="24316"/>
    <cellStyle name="Note 12 4 8 14" xfId="24317"/>
    <cellStyle name="Note 12 4 8 15" xfId="24318"/>
    <cellStyle name="Note 12 4 8 16" xfId="24319"/>
    <cellStyle name="Note 12 4 8 2" xfId="24320"/>
    <cellStyle name="Note 12 4 8 2 2" xfId="24321"/>
    <cellStyle name="Note 12 4 8 2 3" xfId="24322"/>
    <cellStyle name="Note 12 4 8 2 4" xfId="24323"/>
    <cellStyle name="Note 12 4 8 3" xfId="24324"/>
    <cellStyle name="Note 12 4 8 4" xfId="24325"/>
    <cellStyle name="Note 12 4 8 5" xfId="24326"/>
    <cellStyle name="Note 12 4 8 6" xfId="24327"/>
    <cellStyle name="Note 12 4 8 7" xfId="24328"/>
    <cellStyle name="Note 12 4 8 8" xfId="24329"/>
    <cellStyle name="Note 12 4 8 9" xfId="24330"/>
    <cellStyle name="Note 12 4 9" xfId="24331"/>
    <cellStyle name="Note 12 4 9 2" xfId="24332"/>
    <cellStyle name="Note 12 4 9 3" xfId="24333"/>
    <cellStyle name="Note 12 4 9 4" xfId="24334"/>
    <cellStyle name="Note 13 2" xfId="24335"/>
    <cellStyle name="Note 13 2 10" xfId="24336"/>
    <cellStyle name="Note 13 2 11" xfId="24337"/>
    <cellStyle name="Note 13 2 12" xfId="24338"/>
    <cellStyle name="Note 13 2 13" xfId="24339"/>
    <cellStyle name="Note 13 2 14" xfId="24340"/>
    <cellStyle name="Note 13 2 15" xfId="24341"/>
    <cellStyle name="Note 13 2 16" xfId="24342"/>
    <cellStyle name="Note 13 2 17" xfId="24343"/>
    <cellStyle name="Note 13 2 18" xfId="24344"/>
    <cellStyle name="Note 13 2 19" xfId="24345"/>
    <cellStyle name="Note 13 2 2" xfId="24346"/>
    <cellStyle name="Note 13 2 2 10" xfId="24347"/>
    <cellStyle name="Note 13 2 2 11" xfId="24348"/>
    <cellStyle name="Note 13 2 2 12" xfId="24349"/>
    <cellStyle name="Note 13 2 2 13" xfId="24350"/>
    <cellStyle name="Note 13 2 2 14" xfId="24351"/>
    <cellStyle name="Note 13 2 2 15" xfId="24352"/>
    <cellStyle name="Note 13 2 2 16" xfId="24353"/>
    <cellStyle name="Note 13 2 2 2" xfId="24354"/>
    <cellStyle name="Note 13 2 2 2 2" xfId="24355"/>
    <cellStyle name="Note 13 2 2 2 3" xfId="24356"/>
    <cellStyle name="Note 13 2 2 2 4" xfId="24357"/>
    <cellStyle name="Note 13 2 2 3" xfId="24358"/>
    <cellStyle name="Note 13 2 2 4" xfId="24359"/>
    <cellStyle name="Note 13 2 2 5" xfId="24360"/>
    <cellStyle name="Note 13 2 2 6" xfId="24361"/>
    <cellStyle name="Note 13 2 2 7" xfId="24362"/>
    <cellStyle name="Note 13 2 2 8" xfId="24363"/>
    <cellStyle name="Note 13 2 2 9" xfId="24364"/>
    <cellStyle name="Note 13 2 20" xfId="24365"/>
    <cellStyle name="Note 13 2 21" xfId="24366"/>
    <cellStyle name="Note 13 2 22" xfId="24367"/>
    <cellStyle name="Note 13 2 23" xfId="24368"/>
    <cellStyle name="Note 13 2 3" xfId="24369"/>
    <cellStyle name="Note 13 2 3 10" xfId="24370"/>
    <cellStyle name="Note 13 2 3 11" xfId="24371"/>
    <cellStyle name="Note 13 2 3 12" xfId="24372"/>
    <cellStyle name="Note 13 2 3 13" xfId="24373"/>
    <cellStyle name="Note 13 2 3 14" xfId="24374"/>
    <cellStyle name="Note 13 2 3 15" xfId="24375"/>
    <cellStyle name="Note 13 2 3 16" xfId="24376"/>
    <cellStyle name="Note 13 2 3 2" xfId="24377"/>
    <cellStyle name="Note 13 2 3 2 2" xfId="24378"/>
    <cellStyle name="Note 13 2 3 2 3" xfId="24379"/>
    <cellStyle name="Note 13 2 3 2 4" xfId="24380"/>
    <cellStyle name="Note 13 2 3 3" xfId="24381"/>
    <cellStyle name="Note 13 2 3 4" xfId="24382"/>
    <cellStyle name="Note 13 2 3 5" xfId="24383"/>
    <cellStyle name="Note 13 2 3 6" xfId="24384"/>
    <cellStyle name="Note 13 2 3 7" xfId="24385"/>
    <cellStyle name="Note 13 2 3 8" xfId="24386"/>
    <cellStyle name="Note 13 2 3 9" xfId="24387"/>
    <cellStyle name="Note 13 2 4" xfId="24388"/>
    <cellStyle name="Note 13 2 4 10" xfId="24389"/>
    <cellStyle name="Note 13 2 4 11" xfId="24390"/>
    <cellStyle name="Note 13 2 4 12" xfId="24391"/>
    <cellStyle name="Note 13 2 4 13" xfId="24392"/>
    <cellStyle name="Note 13 2 4 14" xfId="24393"/>
    <cellStyle name="Note 13 2 4 15" xfId="24394"/>
    <cellStyle name="Note 13 2 4 16" xfId="24395"/>
    <cellStyle name="Note 13 2 4 2" xfId="24396"/>
    <cellStyle name="Note 13 2 4 2 2" xfId="24397"/>
    <cellStyle name="Note 13 2 4 2 3" xfId="24398"/>
    <cellStyle name="Note 13 2 4 2 4" xfId="24399"/>
    <cellStyle name="Note 13 2 4 3" xfId="24400"/>
    <cellStyle name="Note 13 2 4 4" xfId="24401"/>
    <cellStyle name="Note 13 2 4 5" xfId="24402"/>
    <cellStyle name="Note 13 2 4 6" xfId="24403"/>
    <cellStyle name="Note 13 2 4 7" xfId="24404"/>
    <cellStyle name="Note 13 2 4 8" xfId="24405"/>
    <cellStyle name="Note 13 2 4 9" xfId="24406"/>
    <cellStyle name="Note 13 2 5" xfId="24407"/>
    <cellStyle name="Note 13 2 5 10" xfId="24408"/>
    <cellStyle name="Note 13 2 5 11" xfId="24409"/>
    <cellStyle name="Note 13 2 5 12" xfId="24410"/>
    <cellStyle name="Note 13 2 5 13" xfId="24411"/>
    <cellStyle name="Note 13 2 5 14" xfId="24412"/>
    <cellStyle name="Note 13 2 5 15" xfId="24413"/>
    <cellStyle name="Note 13 2 5 16" xfId="24414"/>
    <cellStyle name="Note 13 2 5 2" xfId="24415"/>
    <cellStyle name="Note 13 2 5 2 2" xfId="24416"/>
    <cellStyle name="Note 13 2 5 2 3" xfId="24417"/>
    <cellStyle name="Note 13 2 5 2 4" xfId="24418"/>
    <cellStyle name="Note 13 2 5 3" xfId="24419"/>
    <cellStyle name="Note 13 2 5 4" xfId="24420"/>
    <cellStyle name="Note 13 2 5 5" xfId="24421"/>
    <cellStyle name="Note 13 2 5 6" xfId="24422"/>
    <cellStyle name="Note 13 2 5 7" xfId="24423"/>
    <cellStyle name="Note 13 2 5 8" xfId="24424"/>
    <cellStyle name="Note 13 2 5 9" xfId="24425"/>
    <cellStyle name="Note 13 2 6" xfId="24426"/>
    <cellStyle name="Note 13 2 6 10" xfId="24427"/>
    <cellStyle name="Note 13 2 6 11" xfId="24428"/>
    <cellStyle name="Note 13 2 6 12" xfId="24429"/>
    <cellStyle name="Note 13 2 6 13" xfId="24430"/>
    <cellStyle name="Note 13 2 6 14" xfId="24431"/>
    <cellStyle name="Note 13 2 6 15" xfId="24432"/>
    <cellStyle name="Note 13 2 6 16" xfId="24433"/>
    <cellStyle name="Note 13 2 6 2" xfId="24434"/>
    <cellStyle name="Note 13 2 6 2 2" xfId="24435"/>
    <cellStyle name="Note 13 2 6 2 3" xfId="24436"/>
    <cellStyle name="Note 13 2 6 2 4" xfId="24437"/>
    <cellStyle name="Note 13 2 6 3" xfId="24438"/>
    <cellStyle name="Note 13 2 6 4" xfId="24439"/>
    <cellStyle name="Note 13 2 6 5" xfId="24440"/>
    <cellStyle name="Note 13 2 6 6" xfId="24441"/>
    <cellStyle name="Note 13 2 6 7" xfId="24442"/>
    <cellStyle name="Note 13 2 6 8" xfId="24443"/>
    <cellStyle name="Note 13 2 6 9" xfId="24444"/>
    <cellStyle name="Note 13 2 7" xfId="24445"/>
    <cellStyle name="Note 13 2 7 10" xfId="24446"/>
    <cellStyle name="Note 13 2 7 11" xfId="24447"/>
    <cellStyle name="Note 13 2 7 12" xfId="24448"/>
    <cellStyle name="Note 13 2 7 13" xfId="24449"/>
    <cellStyle name="Note 13 2 7 14" xfId="24450"/>
    <cellStyle name="Note 13 2 7 15" xfId="24451"/>
    <cellStyle name="Note 13 2 7 16" xfId="24452"/>
    <cellStyle name="Note 13 2 7 2" xfId="24453"/>
    <cellStyle name="Note 13 2 7 2 2" xfId="24454"/>
    <cellStyle name="Note 13 2 7 2 3" xfId="24455"/>
    <cellStyle name="Note 13 2 7 2 4" xfId="24456"/>
    <cellStyle name="Note 13 2 7 3" xfId="24457"/>
    <cellStyle name="Note 13 2 7 4" xfId="24458"/>
    <cellStyle name="Note 13 2 7 5" xfId="24459"/>
    <cellStyle name="Note 13 2 7 6" xfId="24460"/>
    <cellStyle name="Note 13 2 7 7" xfId="24461"/>
    <cellStyle name="Note 13 2 7 8" xfId="24462"/>
    <cellStyle name="Note 13 2 7 9" xfId="24463"/>
    <cellStyle name="Note 13 2 8" xfId="24464"/>
    <cellStyle name="Note 13 2 8 10" xfId="24465"/>
    <cellStyle name="Note 13 2 8 11" xfId="24466"/>
    <cellStyle name="Note 13 2 8 12" xfId="24467"/>
    <cellStyle name="Note 13 2 8 13" xfId="24468"/>
    <cellStyle name="Note 13 2 8 14" xfId="24469"/>
    <cellStyle name="Note 13 2 8 15" xfId="24470"/>
    <cellStyle name="Note 13 2 8 16" xfId="24471"/>
    <cellStyle name="Note 13 2 8 2" xfId="24472"/>
    <cellStyle name="Note 13 2 8 2 2" xfId="24473"/>
    <cellStyle name="Note 13 2 8 2 3" xfId="24474"/>
    <cellStyle name="Note 13 2 8 2 4" xfId="24475"/>
    <cellStyle name="Note 13 2 8 3" xfId="24476"/>
    <cellStyle name="Note 13 2 8 4" xfId="24477"/>
    <cellStyle name="Note 13 2 8 5" xfId="24478"/>
    <cellStyle name="Note 13 2 8 6" xfId="24479"/>
    <cellStyle name="Note 13 2 8 7" xfId="24480"/>
    <cellStyle name="Note 13 2 8 8" xfId="24481"/>
    <cellStyle name="Note 13 2 8 9" xfId="24482"/>
    <cellStyle name="Note 13 2 9" xfId="24483"/>
    <cellStyle name="Note 13 2 9 2" xfId="24484"/>
    <cellStyle name="Note 13 2 9 3" xfId="24485"/>
    <cellStyle name="Note 13 2 9 4" xfId="24486"/>
    <cellStyle name="Note 13 3" xfId="24487"/>
    <cellStyle name="Note 13 3 10" xfId="24488"/>
    <cellStyle name="Note 13 3 11" xfId="24489"/>
    <cellStyle name="Note 13 3 12" xfId="24490"/>
    <cellStyle name="Note 13 3 13" xfId="24491"/>
    <cellStyle name="Note 13 3 14" xfId="24492"/>
    <cellStyle name="Note 13 3 15" xfId="24493"/>
    <cellStyle name="Note 13 3 16" xfId="24494"/>
    <cellStyle name="Note 13 3 17" xfId="24495"/>
    <cellStyle name="Note 13 3 18" xfId="24496"/>
    <cellStyle name="Note 13 3 19" xfId="24497"/>
    <cellStyle name="Note 13 3 2" xfId="24498"/>
    <cellStyle name="Note 13 3 2 10" xfId="24499"/>
    <cellStyle name="Note 13 3 2 11" xfId="24500"/>
    <cellStyle name="Note 13 3 2 12" xfId="24501"/>
    <cellStyle name="Note 13 3 2 13" xfId="24502"/>
    <cellStyle name="Note 13 3 2 14" xfId="24503"/>
    <cellStyle name="Note 13 3 2 15" xfId="24504"/>
    <cellStyle name="Note 13 3 2 16" xfId="24505"/>
    <cellStyle name="Note 13 3 2 2" xfId="24506"/>
    <cellStyle name="Note 13 3 2 2 2" xfId="24507"/>
    <cellStyle name="Note 13 3 2 2 3" xfId="24508"/>
    <cellStyle name="Note 13 3 2 2 4" xfId="24509"/>
    <cellStyle name="Note 13 3 2 3" xfId="24510"/>
    <cellStyle name="Note 13 3 2 4" xfId="24511"/>
    <cellStyle name="Note 13 3 2 5" xfId="24512"/>
    <cellStyle name="Note 13 3 2 6" xfId="24513"/>
    <cellStyle name="Note 13 3 2 7" xfId="24514"/>
    <cellStyle name="Note 13 3 2 8" xfId="24515"/>
    <cellStyle name="Note 13 3 2 9" xfId="24516"/>
    <cellStyle name="Note 13 3 20" xfId="24517"/>
    <cellStyle name="Note 13 3 21" xfId="24518"/>
    <cellStyle name="Note 13 3 22" xfId="24519"/>
    <cellStyle name="Note 13 3 23" xfId="24520"/>
    <cellStyle name="Note 13 3 3" xfId="24521"/>
    <cellStyle name="Note 13 3 3 10" xfId="24522"/>
    <cellStyle name="Note 13 3 3 11" xfId="24523"/>
    <cellStyle name="Note 13 3 3 12" xfId="24524"/>
    <cellStyle name="Note 13 3 3 13" xfId="24525"/>
    <cellStyle name="Note 13 3 3 14" xfId="24526"/>
    <cellStyle name="Note 13 3 3 15" xfId="24527"/>
    <cellStyle name="Note 13 3 3 16" xfId="24528"/>
    <cellStyle name="Note 13 3 3 2" xfId="24529"/>
    <cellStyle name="Note 13 3 3 2 2" xfId="24530"/>
    <cellStyle name="Note 13 3 3 2 3" xfId="24531"/>
    <cellStyle name="Note 13 3 3 2 4" xfId="24532"/>
    <cellStyle name="Note 13 3 3 3" xfId="24533"/>
    <cellStyle name="Note 13 3 3 4" xfId="24534"/>
    <cellStyle name="Note 13 3 3 5" xfId="24535"/>
    <cellStyle name="Note 13 3 3 6" xfId="24536"/>
    <cellStyle name="Note 13 3 3 7" xfId="24537"/>
    <cellStyle name="Note 13 3 3 8" xfId="24538"/>
    <cellStyle name="Note 13 3 3 9" xfId="24539"/>
    <cellStyle name="Note 13 3 4" xfId="24540"/>
    <cellStyle name="Note 13 3 4 10" xfId="24541"/>
    <cellStyle name="Note 13 3 4 11" xfId="24542"/>
    <cellStyle name="Note 13 3 4 12" xfId="24543"/>
    <cellStyle name="Note 13 3 4 13" xfId="24544"/>
    <cellStyle name="Note 13 3 4 14" xfId="24545"/>
    <cellStyle name="Note 13 3 4 15" xfId="24546"/>
    <cellStyle name="Note 13 3 4 16" xfId="24547"/>
    <cellStyle name="Note 13 3 4 2" xfId="24548"/>
    <cellStyle name="Note 13 3 4 2 2" xfId="24549"/>
    <cellStyle name="Note 13 3 4 2 3" xfId="24550"/>
    <cellStyle name="Note 13 3 4 2 4" xfId="24551"/>
    <cellStyle name="Note 13 3 4 3" xfId="24552"/>
    <cellStyle name="Note 13 3 4 4" xfId="24553"/>
    <cellStyle name="Note 13 3 4 5" xfId="24554"/>
    <cellStyle name="Note 13 3 4 6" xfId="24555"/>
    <cellStyle name="Note 13 3 4 7" xfId="24556"/>
    <cellStyle name="Note 13 3 4 8" xfId="24557"/>
    <cellStyle name="Note 13 3 4 9" xfId="24558"/>
    <cellStyle name="Note 13 3 5" xfId="24559"/>
    <cellStyle name="Note 13 3 5 10" xfId="24560"/>
    <cellStyle name="Note 13 3 5 11" xfId="24561"/>
    <cellStyle name="Note 13 3 5 12" xfId="24562"/>
    <cellStyle name="Note 13 3 5 13" xfId="24563"/>
    <cellStyle name="Note 13 3 5 14" xfId="24564"/>
    <cellStyle name="Note 13 3 5 15" xfId="24565"/>
    <cellStyle name="Note 13 3 5 16" xfId="24566"/>
    <cellStyle name="Note 13 3 5 2" xfId="24567"/>
    <cellStyle name="Note 13 3 5 2 2" xfId="24568"/>
    <cellStyle name="Note 13 3 5 2 3" xfId="24569"/>
    <cellStyle name="Note 13 3 5 2 4" xfId="24570"/>
    <cellStyle name="Note 13 3 5 3" xfId="24571"/>
    <cellStyle name="Note 13 3 5 4" xfId="24572"/>
    <cellStyle name="Note 13 3 5 5" xfId="24573"/>
    <cellStyle name="Note 13 3 5 6" xfId="24574"/>
    <cellStyle name="Note 13 3 5 7" xfId="24575"/>
    <cellStyle name="Note 13 3 5 8" xfId="24576"/>
    <cellStyle name="Note 13 3 5 9" xfId="24577"/>
    <cellStyle name="Note 13 3 6" xfId="24578"/>
    <cellStyle name="Note 13 3 6 10" xfId="24579"/>
    <cellStyle name="Note 13 3 6 11" xfId="24580"/>
    <cellStyle name="Note 13 3 6 12" xfId="24581"/>
    <cellStyle name="Note 13 3 6 13" xfId="24582"/>
    <cellStyle name="Note 13 3 6 14" xfId="24583"/>
    <cellStyle name="Note 13 3 6 15" xfId="24584"/>
    <cellStyle name="Note 13 3 6 16" xfId="24585"/>
    <cellStyle name="Note 13 3 6 2" xfId="24586"/>
    <cellStyle name="Note 13 3 6 2 2" xfId="24587"/>
    <cellStyle name="Note 13 3 6 2 3" xfId="24588"/>
    <cellStyle name="Note 13 3 6 2 4" xfId="24589"/>
    <cellStyle name="Note 13 3 6 3" xfId="24590"/>
    <cellStyle name="Note 13 3 6 4" xfId="24591"/>
    <cellStyle name="Note 13 3 6 5" xfId="24592"/>
    <cellStyle name="Note 13 3 6 6" xfId="24593"/>
    <cellStyle name="Note 13 3 6 7" xfId="24594"/>
    <cellStyle name="Note 13 3 6 8" xfId="24595"/>
    <cellStyle name="Note 13 3 6 9" xfId="24596"/>
    <cellStyle name="Note 13 3 7" xfId="24597"/>
    <cellStyle name="Note 13 3 7 10" xfId="24598"/>
    <cellStyle name="Note 13 3 7 11" xfId="24599"/>
    <cellStyle name="Note 13 3 7 12" xfId="24600"/>
    <cellStyle name="Note 13 3 7 13" xfId="24601"/>
    <cellStyle name="Note 13 3 7 14" xfId="24602"/>
    <cellStyle name="Note 13 3 7 15" xfId="24603"/>
    <cellStyle name="Note 13 3 7 16" xfId="24604"/>
    <cellStyle name="Note 13 3 7 2" xfId="24605"/>
    <cellStyle name="Note 13 3 7 2 2" xfId="24606"/>
    <cellStyle name="Note 13 3 7 2 3" xfId="24607"/>
    <cellStyle name="Note 13 3 7 2 4" xfId="24608"/>
    <cellStyle name="Note 13 3 7 3" xfId="24609"/>
    <cellStyle name="Note 13 3 7 4" xfId="24610"/>
    <cellStyle name="Note 13 3 7 5" xfId="24611"/>
    <cellStyle name="Note 13 3 7 6" xfId="24612"/>
    <cellStyle name="Note 13 3 7 7" xfId="24613"/>
    <cellStyle name="Note 13 3 7 8" xfId="24614"/>
    <cellStyle name="Note 13 3 7 9" xfId="24615"/>
    <cellStyle name="Note 13 3 8" xfId="24616"/>
    <cellStyle name="Note 13 3 8 10" xfId="24617"/>
    <cellStyle name="Note 13 3 8 11" xfId="24618"/>
    <cellStyle name="Note 13 3 8 12" xfId="24619"/>
    <cellStyle name="Note 13 3 8 13" xfId="24620"/>
    <cellStyle name="Note 13 3 8 14" xfId="24621"/>
    <cellStyle name="Note 13 3 8 15" xfId="24622"/>
    <cellStyle name="Note 13 3 8 16" xfId="24623"/>
    <cellStyle name="Note 13 3 8 2" xfId="24624"/>
    <cellStyle name="Note 13 3 8 2 2" xfId="24625"/>
    <cellStyle name="Note 13 3 8 2 3" xfId="24626"/>
    <cellStyle name="Note 13 3 8 2 4" xfId="24627"/>
    <cellStyle name="Note 13 3 8 3" xfId="24628"/>
    <cellStyle name="Note 13 3 8 4" xfId="24629"/>
    <cellStyle name="Note 13 3 8 5" xfId="24630"/>
    <cellStyle name="Note 13 3 8 6" xfId="24631"/>
    <cellStyle name="Note 13 3 8 7" xfId="24632"/>
    <cellStyle name="Note 13 3 8 8" xfId="24633"/>
    <cellStyle name="Note 13 3 8 9" xfId="24634"/>
    <cellStyle name="Note 13 3 9" xfId="24635"/>
    <cellStyle name="Note 13 3 9 2" xfId="24636"/>
    <cellStyle name="Note 13 3 9 3" xfId="24637"/>
    <cellStyle name="Note 13 3 9 4" xfId="24638"/>
    <cellStyle name="Note 13 4" xfId="24639"/>
    <cellStyle name="Note 13 4 10" xfId="24640"/>
    <cellStyle name="Note 13 4 11" xfId="24641"/>
    <cellStyle name="Note 13 4 12" xfId="24642"/>
    <cellStyle name="Note 13 4 13" xfId="24643"/>
    <cellStyle name="Note 13 4 14" xfId="24644"/>
    <cellStyle name="Note 13 4 15" xfId="24645"/>
    <cellStyle name="Note 13 4 16" xfId="24646"/>
    <cellStyle name="Note 13 4 17" xfId="24647"/>
    <cellStyle name="Note 13 4 18" xfId="24648"/>
    <cellStyle name="Note 13 4 19" xfId="24649"/>
    <cellStyle name="Note 13 4 2" xfId="24650"/>
    <cellStyle name="Note 13 4 2 10" xfId="24651"/>
    <cellStyle name="Note 13 4 2 11" xfId="24652"/>
    <cellStyle name="Note 13 4 2 12" xfId="24653"/>
    <cellStyle name="Note 13 4 2 13" xfId="24654"/>
    <cellStyle name="Note 13 4 2 14" xfId="24655"/>
    <cellStyle name="Note 13 4 2 15" xfId="24656"/>
    <cellStyle name="Note 13 4 2 16" xfId="24657"/>
    <cellStyle name="Note 13 4 2 2" xfId="24658"/>
    <cellStyle name="Note 13 4 2 2 2" xfId="24659"/>
    <cellStyle name="Note 13 4 2 2 3" xfId="24660"/>
    <cellStyle name="Note 13 4 2 2 4" xfId="24661"/>
    <cellStyle name="Note 13 4 2 3" xfId="24662"/>
    <cellStyle name="Note 13 4 2 4" xfId="24663"/>
    <cellStyle name="Note 13 4 2 5" xfId="24664"/>
    <cellStyle name="Note 13 4 2 6" xfId="24665"/>
    <cellStyle name="Note 13 4 2 7" xfId="24666"/>
    <cellStyle name="Note 13 4 2 8" xfId="24667"/>
    <cellStyle name="Note 13 4 2 9" xfId="24668"/>
    <cellStyle name="Note 13 4 20" xfId="24669"/>
    <cellStyle name="Note 13 4 21" xfId="24670"/>
    <cellStyle name="Note 13 4 22" xfId="24671"/>
    <cellStyle name="Note 13 4 23" xfId="24672"/>
    <cellStyle name="Note 13 4 3" xfId="24673"/>
    <cellStyle name="Note 13 4 3 10" xfId="24674"/>
    <cellStyle name="Note 13 4 3 11" xfId="24675"/>
    <cellStyle name="Note 13 4 3 12" xfId="24676"/>
    <cellStyle name="Note 13 4 3 13" xfId="24677"/>
    <cellStyle name="Note 13 4 3 14" xfId="24678"/>
    <cellStyle name="Note 13 4 3 15" xfId="24679"/>
    <cellStyle name="Note 13 4 3 16" xfId="24680"/>
    <cellStyle name="Note 13 4 3 2" xfId="24681"/>
    <cellStyle name="Note 13 4 3 2 2" xfId="24682"/>
    <cellStyle name="Note 13 4 3 2 3" xfId="24683"/>
    <cellStyle name="Note 13 4 3 2 4" xfId="24684"/>
    <cellStyle name="Note 13 4 3 3" xfId="24685"/>
    <cellStyle name="Note 13 4 3 4" xfId="24686"/>
    <cellStyle name="Note 13 4 3 5" xfId="24687"/>
    <cellStyle name="Note 13 4 3 6" xfId="24688"/>
    <cellStyle name="Note 13 4 3 7" xfId="24689"/>
    <cellStyle name="Note 13 4 3 8" xfId="24690"/>
    <cellStyle name="Note 13 4 3 9" xfId="24691"/>
    <cellStyle name="Note 13 4 4" xfId="24692"/>
    <cellStyle name="Note 13 4 4 10" xfId="24693"/>
    <cellStyle name="Note 13 4 4 11" xfId="24694"/>
    <cellStyle name="Note 13 4 4 12" xfId="24695"/>
    <cellStyle name="Note 13 4 4 13" xfId="24696"/>
    <cellStyle name="Note 13 4 4 14" xfId="24697"/>
    <cellStyle name="Note 13 4 4 15" xfId="24698"/>
    <cellStyle name="Note 13 4 4 16" xfId="24699"/>
    <cellStyle name="Note 13 4 4 2" xfId="24700"/>
    <cellStyle name="Note 13 4 4 2 2" xfId="24701"/>
    <cellStyle name="Note 13 4 4 2 3" xfId="24702"/>
    <cellStyle name="Note 13 4 4 2 4" xfId="24703"/>
    <cellStyle name="Note 13 4 4 3" xfId="24704"/>
    <cellStyle name="Note 13 4 4 4" xfId="24705"/>
    <cellStyle name="Note 13 4 4 5" xfId="24706"/>
    <cellStyle name="Note 13 4 4 6" xfId="24707"/>
    <cellStyle name="Note 13 4 4 7" xfId="24708"/>
    <cellStyle name="Note 13 4 4 8" xfId="24709"/>
    <cellStyle name="Note 13 4 4 9" xfId="24710"/>
    <cellStyle name="Note 13 4 5" xfId="24711"/>
    <cellStyle name="Note 13 4 5 10" xfId="24712"/>
    <cellStyle name="Note 13 4 5 11" xfId="24713"/>
    <cellStyle name="Note 13 4 5 12" xfId="24714"/>
    <cellStyle name="Note 13 4 5 13" xfId="24715"/>
    <cellStyle name="Note 13 4 5 14" xfId="24716"/>
    <cellStyle name="Note 13 4 5 15" xfId="24717"/>
    <cellStyle name="Note 13 4 5 16" xfId="24718"/>
    <cellStyle name="Note 13 4 5 2" xfId="24719"/>
    <cellStyle name="Note 13 4 5 2 2" xfId="24720"/>
    <cellStyle name="Note 13 4 5 2 3" xfId="24721"/>
    <cellStyle name="Note 13 4 5 2 4" xfId="24722"/>
    <cellStyle name="Note 13 4 5 3" xfId="24723"/>
    <cellStyle name="Note 13 4 5 4" xfId="24724"/>
    <cellStyle name="Note 13 4 5 5" xfId="24725"/>
    <cellStyle name="Note 13 4 5 6" xfId="24726"/>
    <cellStyle name="Note 13 4 5 7" xfId="24727"/>
    <cellStyle name="Note 13 4 5 8" xfId="24728"/>
    <cellStyle name="Note 13 4 5 9" xfId="24729"/>
    <cellStyle name="Note 13 4 6" xfId="24730"/>
    <cellStyle name="Note 13 4 6 10" xfId="24731"/>
    <cellStyle name="Note 13 4 6 11" xfId="24732"/>
    <cellStyle name="Note 13 4 6 12" xfId="24733"/>
    <cellStyle name="Note 13 4 6 13" xfId="24734"/>
    <cellStyle name="Note 13 4 6 14" xfId="24735"/>
    <cellStyle name="Note 13 4 6 15" xfId="24736"/>
    <cellStyle name="Note 13 4 6 16" xfId="24737"/>
    <cellStyle name="Note 13 4 6 2" xfId="24738"/>
    <cellStyle name="Note 13 4 6 2 2" xfId="24739"/>
    <cellStyle name="Note 13 4 6 2 3" xfId="24740"/>
    <cellStyle name="Note 13 4 6 2 4" xfId="24741"/>
    <cellStyle name="Note 13 4 6 3" xfId="24742"/>
    <cellStyle name="Note 13 4 6 4" xfId="24743"/>
    <cellStyle name="Note 13 4 6 5" xfId="24744"/>
    <cellStyle name="Note 13 4 6 6" xfId="24745"/>
    <cellStyle name="Note 13 4 6 7" xfId="24746"/>
    <cellStyle name="Note 13 4 6 8" xfId="24747"/>
    <cellStyle name="Note 13 4 6 9" xfId="24748"/>
    <cellStyle name="Note 13 4 7" xfId="24749"/>
    <cellStyle name="Note 13 4 7 10" xfId="24750"/>
    <cellStyle name="Note 13 4 7 11" xfId="24751"/>
    <cellStyle name="Note 13 4 7 12" xfId="24752"/>
    <cellStyle name="Note 13 4 7 13" xfId="24753"/>
    <cellStyle name="Note 13 4 7 14" xfId="24754"/>
    <cellStyle name="Note 13 4 7 15" xfId="24755"/>
    <cellStyle name="Note 13 4 7 16" xfId="24756"/>
    <cellStyle name="Note 13 4 7 2" xfId="24757"/>
    <cellStyle name="Note 13 4 7 2 2" xfId="24758"/>
    <cellStyle name="Note 13 4 7 2 3" xfId="24759"/>
    <cellStyle name="Note 13 4 7 2 4" xfId="24760"/>
    <cellStyle name="Note 13 4 7 3" xfId="24761"/>
    <cellStyle name="Note 13 4 7 4" xfId="24762"/>
    <cellStyle name="Note 13 4 7 5" xfId="24763"/>
    <cellStyle name="Note 13 4 7 6" xfId="24764"/>
    <cellStyle name="Note 13 4 7 7" xfId="24765"/>
    <cellStyle name="Note 13 4 7 8" xfId="24766"/>
    <cellStyle name="Note 13 4 7 9" xfId="24767"/>
    <cellStyle name="Note 13 4 8" xfId="24768"/>
    <cellStyle name="Note 13 4 8 10" xfId="24769"/>
    <cellStyle name="Note 13 4 8 11" xfId="24770"/>
    <cellStyle name="Note 13 4 8 12" xfId="24771"/>
    <cellStyle name="Note 13 4 8 13" xfId="24772"/>
    <cellStyle name="Note 13 4 8 14" xfId="24773"/>
    <cellStyle name="Note 13 4 8 15" xfId="24774"/>
    <cellStyle name="Note 13 4 8 16" xfId="24775"/>
    <cellStyle name="Note 13 4 8 2" xfId="24776"/>
    <cellStyle name="Note 13 4 8 2 2" xfId="24777"/>
    <cellStyle name="Note 13 4 8 2 3" xfId="24778"/>
    <cellStyle name="Note 13 4 8 2 4" xfId="24779"/>
    <cellStyle name="Note 13 4 8 3" xfId="24780"/>
    <cellStyle name="Note 13 4 8 4" xfId="24781"/>
    <cellStyle name="Note 13 4 8 5" xfId="24782"/>
    <cellStyle name="Note 13 4 8 6" xfId="24783"/>
    <cellStyle name="Note 13 4 8 7" xfId="24784"/>
    <cellStyle name="Note 13 4 8 8" xfId="24785"/>
    <cellStyle name="Note 13 4 8 9" xfId="24786"/>
    <cellStyle name="Note 13 4 9" xfId="24787"/>
    <cellStyle name="Note 13 4 9 2" xfId="24788"/>
    <cellStyle name="Note 13 4 9 3" xfId="24789"/>
    <cellStyle name="Note 13 4 9 4" xfId="24790"/>
    <cellStyle name="Note 14 2" xfId="24791"/>
    <cellStyle name="Note 14 2 10" xfId="24792"/>
    <cellStyle name="Note 14 2 11" xfId="24793"/>
    <cellStyle name="Note 14 2 12" xfId="24794"/>
    <cellStyle name="Note 14 2 13" xfId="24795"/>
    <cellStyle name="Note 14 2 14" xfId="24796"/>
    <cellStyle name="Note 14 2 15" xfId="24797"/>
    <cellStyle name="Note 14 2 16" xfId="24798"/>
    <cellStyle name="Note 14 2 17" xfId="24799"/>
    <cellStyle name="Note 14 2 18" xfId="24800"/>
    <cellStyle name="Note 14 2 19" xfId="24801"/>
    <cellStyle name="Note 14 2 2" xfId="24802"/>
    <cellStyle name="Note 14 2 2 10" xfId="24803"/>
    <cellStyle name="Note 14 2 2 11" xfId="24804"/>
    <cellStyle name="Note 14 2 2 12" xfId="24805"/>
    <cellStyle name="Note 14 2 2 13" xfId="24806"/>
    <cellStyle name="Note 14 2 2 14" xfId="24807"/>
    <cellStyle name="Note 14 2 2 15" xfId="24808"/>
    <cellStyle name="Note 14 2 2 16" xfId="24809"/>
    <cellStyle name="Note 14 2 2 2" xfId="24810"/>
    <cellStyle name="Note 14 2 2 2 2" xfId="24811"/>
    <cellStyle name="Note 14 2 2 2 3" xfId="24812"/>
    <cellStyle name="Note 14 2 2 2 4" xfId="24813"/>
    <cellStyle name="Note 14 2 2 3" xfId="24814"/>
    <cellStyle name="Note 14 2 2 4" xfId="24815"/>
    <cellStyle name="Note 14 2 2 5" xfId="24816"/>
    <cellStyle name="Note 14 2 2 6" xfId="24817"/>
    <cellStyle name="Note 14 2 2 7" xfId="24818"/>
    <cellStyle name="Note 14 2 2 8" xfId="24819"/>
    <cellStyle name="Note 14 2 2 9" xfId="24820"/>
    <cellStyle name="Note 14 2 20" xfId="24821"/>
    <cellStyle name="Note 14 2 21" xfId="24822"/>
    <cellStyle name="Note 14 2 22" xfId="24823"/>
    <cellStyle name="Note 14 2 23" xfId="24824"/>
    <cellStyle name="Note 14 2 3" xfId="24825"/>
    <cellStyle name="Note 14 2 3 10" xfId="24826"/>
    <cellStyle name="Note 14 2 3 11" xfId="24827"/>
    <cellStyle name="Note 14 2 3 12" xfId="24828"/>
    <cellStyle name="Note 14 2 3 13" xfId="24829"/>
    <cellStyle name="Note 14 2 3 14" xfId="24830"/>
    <cellStyle name="Note 14 2 3 15" xfId="24831"/>
    <cellStyle name="Note 14 2 3 16" xfId="24832"/>
    <cellStyle name="Note 14 2 3 2" xfId="24833"/>
    <cellStyle name="Note 14 2 3 2 2" xfId="24834"/>
    <cellStyle name="Note 14 2 3 2 3" xfId="24835"/>
    <cellStyle name="Note 14 2 3 2 4" xfId="24836"/>
    <cellStyle name="Note 14 2 3 3" xfId="24837"/>
    <cellStyle name="Note 14 2 3 4" xfId="24838"/>
    <cellStyle name="Note 14 2 3 5" xfId="24839"/>
    <cellStyle name="Note 14 2 3 6" xfId="24840"/>
    <cellStyle name="Note 14 2 3 7" xfId="24841"/>
    <cellStyle name="Note 14 2 3 8" xfId="24842"/>
    <cellStyle name="Note 14 2 3 9" xfId="24843"/>
    <cellStyle name="Note 14 2 4" xfId="24844"/>
    <cellStyle name="Note 14 2 4 10" xfId="24845"/>
    <cellStyle name="Note 14 2 4 11" xfId="24846"/>
    <cellStyle name="Note 14 2 4 12" xfId="24847"/>
    <cellStyle name="Note 14 2 4 13" xfId="24848"/>
    <cellStyle name="Note 14 2 4 14" xfId="24849"/>
    <cellStyle name="Note 14 2 4 15" xfId="24850"/>
    <cellStyle name="Note 14 2 4 16" xfId="24851"/>
    <cellStyle name="Note 14 2 4 2" xfId="24852"/>
    <cellStyle name="Note 14 2 4 2 2" xfId="24853"/>
    <cellStyle name="Note 14 2 4 2 3" xfId="24854"/>
    <cellStyle name="Note 14 2 4 2 4" xfId="24855"/>
    <cellStyle name="Note 14 2 4 3" xfId="24856"/>
    <cellStyle name="Note 14 2 4 4" xfId="24857"/>
    <cellStyle name="Note 14 2 4 5" xfId="24858"/>
    <cellStyle name="Note 14 2 4 6" xfId="24859"/>
    <cellStyle name="Note 14 2 4 7" xfId="24860"/>
    <cellStyle name="Note 14 2 4 8" xfId="24861"/>
    <cellStyle name="Note 14 2 4 9" xfId="24862"/>
    <cellStyle name="Note 14 2 5" xfId="24863"/>
    <cellStyle name="Note 14 2 5 10" xfId="24864"/>
    <cellStyle name="Note 14 2 5 11" xfId="24865"/>
    <cellStyle name="Note 14 2 5 12" xfId="24866"/>
    <cellStyle name="Note 14 2 5 13" xfId="24867"/>
    <cellStyle name="Note 14 2 5 14" xfId="24868"/>
    <cellStyle name="Note 14 2 5 15" xfId="24869"/>
    <cellStyle name="Note 14 2 5 16" xfId="24870"/>
    <cellStyle name="Note 14 2 5 2" xfId="24871"/>
    <cellStyle name="Note 14 2 5 2 2" xfId="24872"/>
    <cellStyle name="Note 14 2 5 2 3" xfId="24873"/>
    <cellStyle name="Note 14 2 5 2 4" xfId="24874"/>
    <cellStyle name="Note 14 2 5 3" xfId="24875"/>
    <cellStyle name="Note 14 2 5 4" xfId="24876"/>
    <cellStyle name="Note 14 2 5 5" xfId="24877"/>
    <cellStyle name="Note 14 2 5 6" xfId="24878"/>
    <cellStyle name="Note 14 2 5 7" xfId="24879"/>
    <cellStyle name="Note 14 2 5 8" xfId="24880"/>
    <cellStyle name="Note 14 2 5 9" xfId="24881"/>
    <cellStyle name="Note 14 2 6" xfId="24882"/>
    <cellStyle name="Note 14 2 6 10" xfId="24883"/>
    <cellStyle name="Note 14 2 6 11" xfId="24884"/>
    <cellStyle name="Note 14 2 6 12" xfId="24885"/>
    <cellStyle name="Note 14 2 6 13" xfId="24886"/>
    <cellStyle name="Note 14 2 6 14" xfId="24887"/>
    <cellStyle name="Note 14 2 6 15" xfId="24888"/>
    <cellStyle name="Note 14 2 6 16" xfId="24889"/>
    <cellStyle name="Note 14 2 6 2" xfId="24890"/>
    <cellStyle name="Note 14 2 6 2 2" xfId="24891"/>
    <cellStyle name="Note 14 2 6 2 3" xfId="24892"/>
    <cellStyle name="Note 14 2 6 2 4" xfId="24893"/>
    <cellStyle name="Note 14 2 6 3" xfId="24894"/>
    <cellStyle name="Note 14 2 6 4" xfId="24895"/>
    <cellStyle name="Note 14 2 6 5" xfId="24896"/>
    <cellStyle name="Note 14 2 6 6" xfId="24897"/>
    <cellStyle name="Note 14 2 6 7" xfId="24898"/>
    <cellStyle name="Note 14 2 6 8" xfId="24899"/>
    <cellStyle name="Note 14 2 6 9" xfId="24900"/>
    <cellStyle name="Note 14 2 7" xfId="24901"/>
    <cellStyle name="Note 14 2 7 10" xfId="24902"/>
    <cellStyle name="Note 14 2 7 11" xfId="24903"/>
    <cellStyle name="Note 14 2 7 12" xfId="24904"/>
    <cellStyle name="Note 14 2 7 13" xfId="24905"/>
    <cellStyle name="Note 14 2 7 14" xfId="24906"/>
    <cellStyle name="Note 14 2 7 15" xfId="24907"/>
    <cellStyle name="Note 14 2 7 16" xfId="24908"/>
    <cellStyle name="Note 14 2 7 2" xfId="24909"/>
    <cellStyle name="Note 14 2 7 2 2" xfId="24910"/>
    <cellStyle name="Note 14 2 7 2 3" xfId="24911"/>
    <cellStyle name="Note 14 2 7 2 4" xfId="24912"/>
    <cellStyle name="Note 14 2 7 3" xfId="24913"/>
    <cellStyle name="Note 14 2 7 4" xfId="24914"/>
    <cellStyle name="Note 14 2 7 5" xfId="24915"/>
    <cellStyle name="Note 14 2 7 6" xfId="24916"/>
    <cellStyle name="Note 14 2 7 7" xfId="24917"/>
    <cellStyle name="Note 14 2 7 8" xfId="24918"/>
    <cellStyle name="Note 14 2 7 9" xfId="24919"/>
    <cellStyle name="Note 14 2 8" xfId="24920"/>
    <cellStyle name="Note 14 2 8 10" xfId="24921"/>
    <cellStyle name="Note 14 2 8 11" xfId="24922"/>
    <cellStyle name="Note 14 2 8 12" xfId="24923"/>
    <cellStyle name="Note 14 2 8 13" xfId="24924"/>
    <cellStyle name="Note 14 2 8 14" xfId="24925"/>
    <cellStyle name="Note 14 2 8 15" xfId="24926"/>
    <cellStyle name="Note 14 2 8 16" xfId="24927"/>
    <cellStyle name="Note 14 2 8 2" xfId="24928"/>
    <cellStyle name="Note 14 2 8 2 2" xfId="24929"/>
    <cellStyle name="Note 14 2 8 2 3" xfId="24930"/>
    <cellStyle name="Note 14 2 8 2 4" xfId="24931"/>
    <cellStyle name="Note 14 2 8 3" xfId="24932"/>
    <cellStyle name="Note 14 2 8 4" xfId="24933"/>
    <cellStyle name="Note 14 2 8 5" xfId="24934"/>
    <cellStyle name="Note 14 2 8 6" xfId="24935"/>
    <cellStyle name="Note 14 2 8 7" xfId="24936"/>
    <cellStyle name="Note 14 2 8 8" xfId="24937"/>
    <cellStyle name="Note 14 2 8 9" xfId="24938"/>
    <cellStyle name="Note 14 2 9" xfId="24939"/>
    <cellStyle name="Note 14 2 9 2" xfId="24940"/>
    <cellStyle name="Note 14 2 9 3" xfId="24941"/>
    <cellStyle name="Note 14 2 9 4" xfId="24942"/>
    <cellStyle name="Note 14 3" xfId="24943"/>
    <cellStyle name="Note 14 3 10" xfId="24944"/>
    <cellStyle name="Note 14 3 11" xfId="24945"/>
    <cellStyle name="Note 14 3 12" xfId="24946"/>
    <cellStyle name="Note 14 3 13" xfId="24947"/>
    <cellStyle name="Note 14 3 14" xfId="24948"/>
    <cellStyle name="Note 14 3 15" xfId="24949"/>
    <cellStyle name="Note 14 3 16" xfId="24950"/>
    <cellStyle name="Note 14 3 17" xfId="24951"/>
    <cellStyle name="Note 14 3 18" xfId="24952"/>
    <cellStyle name="Note 14 3 19" xfId="24953"/>
    <cellStyle name="Note 14 3 2" xfId="24954"/>
    <cellStyle name="Note 14 3 2 10" xfId="24955"/>
    <cellStyle name="Note 14 3 2 11" xfId="24956"/>
    <cellStyle name="Note 14 3 2 12" xfId="24957"/>
    <cellStyle name="Note 14 3 2 13" xfId="24958"/>
    <cellStyle name="Note 14 3 2 14" xfId="24959"/>
    <cellStyle name="Note 14 3 2 15" xfId="24960"/>
    <cellStyle name="Note 14 3 2 16" xfId="24961"/>
    <cellStyle name="Note 14 3 2 2" xfId="24962"/>
    <cellStyle name="Note 14 3 2 2 2" xfId="24963"/>
    <cellStyle name="Note 14 3 2 2 3" xfId="24964"/>
    <cellStyle name="Note 14 3 2 2 4" xfId="24965"/>
    <cellStyle name="Note 14 3 2 3" xfId="24966"/>
    <cellStyle name="Note 14 3 2 4" xfId="24967"/>
    <cellStyle name="Note 14 3 2 5" xfId="24968"/>
    <cellStyle name="Note 14 3 2 6" xfId="24969"/>
    <cellStyle name="Note 14 3 2 7" xfId="24970"/>
    <cellStyle name="Note 14 3 2 8" xfId="24971"/>
    <cellStyle name="Note 14 3 2 9" xfId="24972"/>
    <cellStyle name="Note 14 3 20" xfId="24973"/>
    <cellStyle name="Note 14 3 21" xfId="24974"/>
    <cellStyle name="Note 14 3 22" xfId="24975"/>
    <cellStyle name="Note 14 3 23" xfId="24976"/>
    <cellStyle name="Note 14 3 3" xfId="24977"/>
    <cellStyle name="Note 14 3 3 10" xfId="24978"/>
    <cellStyle name="Note 14 3 3 11" xfId="24979"/>
    <cellStyle name="Note 14 3 3 12" xfId="24980"/>
    <cellStyle name="Note 14 3 3 13" xfId="24981"/>
    <cellStyle name="Note 14 3 3 14" xfId="24982"/>
    <cellStyle name="Note 14 3 3 15" xfId="24983"/>
    <cellStyle name="Note 14 3 3 16" xfId="24984"/>
    <cellStyle name="Note 14 3 3 2" xfId="24985"/>
    <cellStyle name="Note 14 3 3 2 2" xfId="24986"/>
    <cellStyle name="Note 14 3 3 2 3" xfId="24987"/>
    <cellStyle name="Note 14 3 3 2 4" xfId="24988"/>
    <cellStyle name="Note 14 3 3 3" xfId="24989"/>
    <cellStyle name="Note 14 3 3 4" xfId="24990"/>
    <cellStyle name="Note 14 3 3 5" xfId="24991"/>
    <cellStyle name="Note 14 3 3 6" xfId="24992"/>
    <cellStyle name="Note 14 3 3 7" xfId="24993"/>
    <cellStyle name="Note 14 3 3 8" xfId="24994"/>
    <cellStyle name="Note 14 3 3 9" xfId="24995"/>
    <cellStyle name="Note 14 3 4" xfId="24996"/>
    <cellStyle name="Note 14 3 4 10" xfId="24997"/>
    <cellStyle name="Note 14 3 4 11" xfId="24998"/>
    <cellStyle name="Note 14 3 4 12" xfId="24999"/>
    <cellStyle name="Note 14 3 4 13" xfId="25000"/>
    <cellStyle name="Note 14 3 4 14" xfId="25001"/>
    <cellStyle name="Note 14 3 4 15" xfId="25002"/>
    <cellStyle name="Note 14 3 4 16" xfId="25003"/>
    <cellStyle name="Note 14 3 4 2" xfId="25004"/>
    <cellStyle name="Note 14 3 4 2 2" xfId="25005"/>
    <cellStyle name="Note 14 3 4 2 3" xfId="25006"/>
    <cellStyle name="Note 14 3 4 2 4" xfId="25007"/>
    <cellStyle name="Note 14 3 4 3" xfId="25008"/>
    <cellStyle name="Note 14 3 4 4" xfId="25009"/>
    <cellStyle name="Note 14 3 4 5" xfId="25010"/>
    <cellStyle name="Note 14 3 4 6" xfId="25011"/>
    <cellStyle name="Note 14 3 4 7" xfId="25012"/>
    <cellStyle name="Note 14 3 4 8" xfId="25013"/>
    <cellStyle name="Note 14 3 4 9" xfId="25014"/>
    <cellStyle name="Note 14 3 5" xfId="25015"/>
    <cellStyle name="Note 14 3 5 10" xfId="25016"/>
    <cellStyle name="Note 14 3 5 11" xfId="25017"/>
    <cellStyle name="Note 14 3 5 12" xfId="25018"/>
    <cellStyle name="Note 14 3 5 13" xfId="25019"/>
    <cellStyle name="Note 14 3 5 14" xfId="25020"/>
    <cellStyle name="Note 14 3 5 15" xfId="25021"/>
    <cellStyle name="Note 14 3 5 16" xfId="25022"/>
    <cellStyle name="Note 14 3 5 2" xfId="25023"/>
    <cellStyle name="Note 14 3 5 2 2" xfId="25024"/>
    <cellStyle name="Note 14 3 5 2 3" xfId="25025"/>
    <cellStyle name="Note 14 3 5 2 4" xfId="25026"/>
    <cellStyle name="Note 14 3 5 3" xfId="25027"/>
    <cellStyle name="Note 14 3 5 4" xfId="25028"/>
    <cellStyle name="Note 14 3 5 5" xfId="25029"/>
    <cellStyle name="Note 14 3 5 6" xfId="25030"/>
    <cellStyle name="Note 14 3 5 7" xfId="25031"/>
    <cellStyle name="Note 14 3 5 8" xfId="25032"/>
    <cellStyle name="Note 14 3 5 9" xfId="25033"/>
    <cellStyle name="Note 14 3 6" xfId="25034"/>
    <cellStyle name="Note 14 3 6 10" xfId="25035"/>
    <cellStyle name="Note 14 3 6 11" xfId="25036"/>
    <cellStyle name="Note 14 3 6 12" xfId="25037"/>
    <cellStyle name="Note 14 3 6 13" xfId="25038"/>
    <cellStyle name="Note 14 3 6 14" xfId="25039"/>
    <cellStyle name="Note 14 3 6 15" xfId="25040"/>
    <cellStyle name="Note 14 3 6 16" xfId="25041"/>
    <cellStyle name="Note 14 3 6 2" xfId="25042"/>
    <cellStyle name="Note 14 3 6 2 2" xfId="25043"/>
    <cellStyle name="Note 14 3 6 2 3" xfId="25044"/>
    <cellStyle name="Note 14 3 6 2 4" xfId="25045"/>
    <cellStyle name="Note 14 3 6 3" xfId="25046"/>
    <cellStyle name="Note 14 3 6 4" xfId="25047"/>
    <cellStyle name="Note 14 3 6 5" xfId="25048"/>
    <cellStyle name="Note 14 3 6 6" xfId="25049"/>
    <cellStyle name="Note 14 3 6 7" xfId="25050"/>
    <cellStyle name="Note 14 3 6 8" xfId="25051"/>
    <cellStyle name="Note 14 3 6 9" xfId="25052"/>
    <cellStyle name="Note 14 3 7" xfId="25053"/>
    <cellStyle name="Note 14 3 7 10" xfId="25054"/>
    <cellStyle name="Note 14 3 7 11" xfId="25055"/>
    <cellStyle name="Note 14 3 7 12" xfId="25056"/>
    <cellStyle name="Note 14 3 7 13" xfId="25057"/>
    <cellStyle name="Note 14 3 7 14" xfId="25058"/>
    <cellStyle name="Note 14 3 7 15" xfId="25059"/>
    <cellStyle name="Note 14 3 7 16" xfId="25060"/>
    <cellStyle name="Note 14 3 7 2" xfId="25061"/>
    <cellStyle name="Note 14 3 7 2 2" xfId="25062"/>
    <cellStyle name="Note 14 3 7 2 3" xfId="25063"/>
    <cellStyle name="Note 14 3 7 2 4" xfId="25064"/>
    <cellStyle name="Note 14 3 7 3" xfId="25065"/>
    <cellStyle name="Note 14 3 7 4" xfId="25066"/>
    <cellStyle name="Note 14 3 7 5" xfId="25067"/>
    <cellStyle name="Note 14 3 7 6" xfId="25068"/>
    <cellStyle name="Note 14 3 7 7" xfId="25069"/>
    <cellStyle name="Note 14 3 7 8" xfId="25070"/>
    <cellStyle name="Note 14 3 7 9" xfId="25071"/>
    <cellStyle name="Note 14 3 8" xfId="25072"/>
    <cellStyle name="Note 14 3 8 10" xfId="25073"/>
    <cellStyle name="Note 14 3 8 11" xfId="25074"/>
    <cellStyle name="Note 14 3 8 12" xfId="25075"/>
    <cellStyle name="Note 14 3 8 13" xfId="25076"/>
    <cellStyle name="Note 14 3 8 14" xfId="25077"/>
    <cellStyle name="Note 14 3 8 15" xfId="25078"/>
    <cellStyle name="Note 14 3 8 16" xfId="25079"/>
    <cellStyle name="Note 14 3 8 2" xfId="25080"/>
    <cellStyle name="Note 14 3 8 2 2" xfId="25081"/>
    <cellStyle name="Note 14 3 8 2 3" xfId="25082"/>
    <cellStyle name="Note 14 3 8 2 4" xfId="25083"/>
    <cellStyle name="Note 14 3 8 3" xfId="25084"/>
    <cellStyle name="Note 14 3 8 4" xfId="25085"/>
    <cellStyle name="Note 14 3 8 5" xfId="25086"/>
    <cellStyle name="Note 14 3 8 6" xfId="25087"/>
    <cellStyle name="Note 14 3 8 7" xfId="25088"/>
    <cellStyle name="Note 14 3 8 8" xfId="25089"/>
    <cellStyle name="Note 14 3 8 9" xfId="25090"/>
    <cellStyle name="Note 14 3 9" xfId="25091"/>
    <cellStyle name="Note 14 3 9 2" xfId="25092"/>
    <cellStyle name="Note 14 3 9 3" xfId="25093"/>
    <cellStyle name="Note 14 3 9 4" xfId="25094"/>
    <cellStyle name="Note 14 4" xfId="25095"/>
    <cellStyle name="Note 14 4 10" xfId="25096"/>
    <cellStyle name="Note 14 4 11" xfId="25097"/>
    <cellStyle name="Note 14 4 12" xfId="25098"/>
    <cellStyle name="Note 14 4 13" xfId="25099"/>
    <cellStyle name="Note 14 4 14" xfId="25100"/>
    <cellStyle name="Note 14 4 15" xfId="25101"/>
    <cellStyle name="Note 14 4 16" xfId="25102"/>
    <cellStyle name="Note 14 4 17" xfId="25103"/>
    <cellStyle name="Note 14 4 18" xfId="25104"/>
    <cellStyle name="Note 14 4 19" xfId="25105"/>
    <cellStyle name="Note 14 4 2" xfId="25106"/>
    <cellStyle name="Note 14 4 2 10" xfId="25107"/>
    <cellStyle name="Note 14 4 2 11" xfId="25108"/>
    <cellStyle name="Note 14 4 2 12" xfId="25109"/>
    <cellStyle name="Note 14 4 2 13" xfId="25110"/>
    <cellStyle name="Note 14 4 2 14" xfId="25111"/>
    <cellStyle name="Note 14 4 2 15" xfId="25112"/>
    <cellStyle name="Note 14 4 2 16" xfId="25113"/>
    <cellStyle name="Note 14 4 2 2" xfId="25114"/>
    <cellStyle name="Note 14 4 2 2 2" xfId="25115"/>
    <cellStyle name="Note 14 4 2 2 3" xfId="25116"/>
    <cellStyle name="Note 14 4 2 2 4" xfId="25117"/>
    <cellStyle name="Note 14 4 2 3" xfId="25118"/>
    <cellStyle name="Note 14 4 2 4" xfId="25119"/>
    <cellStyle name="Note 14 4 2 5" xfId="25120"/>
    <cellStyle name="Note 14 4 2 6" xfId="25121"/>
    <cellStyle name="Note 14 4 2 7" xfId="25122"/>
    <cellStyle name="Note 14 4 2 8" xfId="25123"/>
    <cellStyle name="Note 14 4 2 9" xfId="25124"/>
    <cellStyle name="Note 14 4 20" xfId="25125"/>
    <cellStyle name="Note 14 4 21" xfId="25126"/>
    <cellStyle name="Note 14 4 22" xfId="25127"/>
    <cellStyle name="Note 14 4 23" xfId="25128"/>
    <cellStyle name="Note 14 4 3" xfId="25129"/>
    <cellStyle name="Note 14 4 3 10" xfId="25130"/>
    <cellStyle name="Note 14 4 3 11" xfId="25131"/>
    <cellStyle name="Note 14 4 3 12" xfId="25132"/>
    <cellStyle name="Note 14 4 3 13" xfId="25133"/>
    <cellStyle name="Note 14 4 3 14" xfId="25134"/>
    <cellStyle name="Note 14 4 3 15" xfId="25135"/>
    <cellStyle name="Note 14 4 3 16" xfId="25136"/>
    <cellStyle name="Note 14 4 3 2" xfId="25137"/>
    <cellStyle name="Note 14 4 3 2 2" xfId="25138"/>
    <cellStyle name="Note 14 4 3 2 3" xfId="25139"/>
    <cellStyle name="Note 14 4 3 2 4" xfId="25140"/>
    <cellStyle name="Note 14 4 3 3" xfId="25141"/>
    <cellStyle name="Note 14 4 3 4" xfId="25142"/>
    <cellStyle name="Note 14 4 3 5" xfId="25143"/>
    <cellStyle name="Note 14 4 3 6" xfId="25144"/>
    <cellStyle name="Note 14 4 3 7" xfId="25145"/>
    <cellStyle name="Note 14 4 3 8" xfId="25146"/>
    <cellStyle name="Note 14 4 3 9" xfId="25147"/>
    <cellStyle name="Note 14 4 4" xfId="25148"/>
    <cellStyle name="Note 14 4 4 10" xfId="25149"/>
    <cellStyle name="Note 14 4 4 11" xfId="25150"/>
    <cellStyle name="Note 14 4 4 12" xfId="25151"/>
    <cellStyle name="Note 14 4 4 13" xfId="25152"/>
    <cellStyle name="Note 14 4 4 14" xfId="25153"/>
    <cellStyle name="Note 14 4 4 15" xfId="25154"/>
    <cellStyle name="Note 14 4 4 16" xfId="25155"/>
    <cellStyle name="Note 14 4 4 2" xfId="25156"/>
    <cellStyle name="Note 14 4 4 2 2" xfId="25157"/>
    <cellStyle name="Note 14 4 4 2 3" xfId="25158"/>
    <cellStyle name="Note 14 4 4 2 4" xfId="25159"/>
    <cellStyle name="Note 14 4 4 3" xfId="25160"/>
    <cellStyle name="Note 14 4 4 4" xfId="25161"/>
    <cellStyle name="Note 14 4 4 5" xfId="25162"/>
    <cellStyle name="Note 14 4 4 6" xfId="25163"/>
    <cellStyle name="Note 14 4 4 7" xfId="25164"/>
    <cellStyle name="Note 14 4 4 8" xfId="25165"/>
    <cellStyle name="Note 14 4 4 9" xfId="25166"/>
    <cellStyle name="Note 14 4 5" xfId="25167"/>
    <cellStyle name="Note 14 4 5 10" xfId="25168"/>
    <cellStyle name="Note 14 4 5 11" xfId="25169"/>
    <cellStyle name="Note 14 4 5 12" xfId="25170"/>
    <cellStyle name="Note 14 4 5 13" xfId="25171"/>
    <cellStyle name="Note 14 4 5 14" xfId="25172"/>
    <cellStyle name="Note 14 4 5 15" xfId="25173"/>
    <cellStyle name="Note 14 4 5 16" xfId="25174"/>
    <cellStyle name="Note 14 4 5 2" xfId="25175"/>
    <cellStyle name="Note 14 4 5 2 2" xfId="25176"/>
    <cellStyle name="Note 14 4 5 2 3" xfId="25177"/>
    <cellStyle name="Note 14 4 5 2 4" xfId="25178"/>
    <cellStyle name="Note 14 4 5 3" xfId="25179"/>
    <cellStyle name="Note 14 4 5 4" xfId="25180"/>
    <cellStyle name="Note 14 4 5 5" xfId="25181"/>
    <cellStyle name="Note 14 4 5 6" xfId="25182"/>
    <cellStyle name="Note 14 4 5 7" xfId="25183"/>
    <cellStyle name="Note 14 4 5 8" xfId="25184"/>
    <cellStyle name="Note 14 4 5 9" xfId="25185"/>
    <cellStyle name="Note 14 4 6" xfId="25186"/>
    <cellStyle name="Note 14 4 6 10" xfId="25187"/>
    <cellStyle name="Note 14 4 6 11" xfId="25188"/>
    <cellStyle name="Note 14 4 6 12" xfId="25189"/>
    <cellStyle name="Note 14 4 6 13" xfId="25190"/>
    <cellStyle name="Note 14 4 6 14" xfId="25191"/>
    <cellStyle name="Note 14 4 6 15" xfId="25192"/>
    <cellStyle name="Note 14 4 6 16" xfId="25193"/>
    <cellStyle name="Note 14 4 6 2" xfId="25194"/>
    <cellStyle name="Note 14 4 6 2 2" xfId="25195"/>
    <cellStyle name="Note 14 4 6 2 3" xfId="25196"/>
    <cellStyle name="Note 14 4 6 2 4" xfId="25197"/>
    <cellStyle name="Note 14 4 6 3" xfId="25198"/>
    <cellStyle name="Note 14 4 6 4" xfId="25199"/>
    <cellStyle name="Note 14 4 6 5" xfId="25200"/>
    <cellStyle name="Note 14 4 6 6" xfId="25201"/>
    <cellStyle name="Note 14 4 6 7" xfId="25202"/>
    <cellStyle name="Note 14 4 6 8" xfId="25203"/>
    <cellStyle name="Note 14 4 6 9" xfId="25204"/>
    <cellStyle name="Note 14 4 7" xfId="25205"/>
    <cellStyle name="Note 14 4 7 10" xfId="25206"/>
    <cellStyle name="Note 14 4 7 11" xfId="25207"/>
    <cellStyle name="Note 14 4 7 12" xfId="25208"/>
    <cellStyle name="Note 14 4 7 13" xfId="25209"/>
    <cellStyle name="Note 14 4 7 14" xfId="25210"/>
    <cellStyle name="Note 14 4 7 15" xfId="25211"/>
    <cellStyle name="Note 14 4 7 16" xfId="25212"/>
    <cellStyle name="Note 14 4 7 2" xfId="25213"/>
    <cellStyle name="Note 14 4 7 2 2" xfId="25214"/>
    <cellStyle name="Note 14 4 7 2 3" xfId="25215"/>
    <cellStyle name="Note 14 4 7 2 4" xfId="25216"/>
    <cellStyle name="Note 14 4 7 3" xfId="25217"/>
    <cellStyle name="Note 14 4 7 4" xfId="25218"/>
    <cellStyle name="Note 14 4 7 5" xfId="25219"/>
    <cellStyle name="Note 14 4 7 6" xfId="25220"/>
    <cellStyle name="Note 14 4 7 7" xfId="25221"/>
    <cellStyle name="Note 14 4 7 8" xfId="25222"/>
    <cellStyle name="Note 14 4 7 9" xfId="25223"/>
    <cellStyle name="Note 14 4 8" xfId="25224"/>
    <cellStyle name="Note 14 4 8 10" xfId="25225"/>
    <cellStyle name="Note 14 4 8 11" xfId="25226"/>
    <cellStyle name="Note 14 4 8 12" xfId="25227"/>
    <cellStyle name="Note 14 4 8 13" xfId="25228"/>
    <cellStyle name="Note 14 4 8 14" xfId="25229"/>
    <cellStyle name="Note 14 4 8 15" xfId="25230"/>
    <cellStyle name="Note 14 4 8 16" xfId="25231"/>
    <cellStyle name="Note 14 4 8 2" xfId="25232"/>
    <cellStyle name="Note 14 4 8 2 2" xfId="25233"/>
    <cellStyle name="Note 14 4 8 2 3" xfId="25234"/>
    <cellStyle name="Note 14 4 8 2 4" xfId="25235"/>
    <cellStyle name="Note 14 4 8 3" xfId="25236"/>
    <cellStyle name="Note 14 4 8 4" xfId="25237"/>
    <cellStyle name="Note 14 4 8 5" xfId="25238"/>
    <cellStyle name="Note 14 4 8 6" xfId="25239"/>
    <cellStyle name="Note 14 4 8 7" xfId="25240"/>
    <cellStyle name="Note 14 4 8 8" xfId="25241"/>
    <cellStyle name="Note 14 4 8 9" xfId="25242"/>
    <cellStyle name="Note 14 4 9" xfId="25243"/>
    <cellStyle name="Note 14 4 9 2" xfId="25244"/>
    <cellStyle name="Note 14 4 9 3" xfId="25245"/>
    <cellStyle name="Note 14 4 9 4" xfId="25246"/>
    <cellStyle name="Note 15 2" xfId="25247"/>
    <cellStyle name="Note 15 2 10" xfId="25248"/>
    <cellStyle name="Note 15 2 11" xfId="25249"/>
    <cellStyle name="Note 15 2 12" xfId="25250"/>
    <cellStyle name="Note 15 2 13" xfId="25251"/>
    <cellStyle name="Note 15 2 14" xfId="25252"/>
    <cellStyle name="Note 15 2 15" xfId="25253"/>
    <cellStyle name="Note 15 2 16" xfId="25254"/>
    <cellStyle name="Note 15 2 17" xfId="25255"/>
    <cellStyle name="Note 15 2 18" xfId="25256"/>
    <cellStyle name="Note 15 2 19" xfId="25257"/>
    <cellStyle name="Note 15 2 2" xfId="25258"/>
    <cellStyle name="Note 15 2 2 10" xfId="25259"/>
    <cellStyle name="Note 15 2 2 11" xfId="25260"/>
    <cellStyle name="Note 15 2 2 12" xfId="25261"/>
    <cellStyle name="Note 15 2 2 13" xfId="25262"/>
    <cellStyle name="Note 15 2 2 14" xfId="25263"/>
    <cellStyle name="Note 15 2 2 15" xfId="25264"/>
    <cellStyle name="Note 15 2 2 16" xfId="25265"/>
    <cellStyle name="Note 15 2 2 2" xfId="25266"/>
    <cellStyle name="Note 15 2 2 2 2" xfId="25267"/>
    <cellStyle name="Note 15 2 2 2 3" xfId="25268"/>
    <cellStyle name="Note 15 2 2 2 4" xfId="25269"/>
    <cellStyle name="Note 15 2 2 3" xfId="25270"/>
    <cellStyle name="Note 15 2 2 4" xfId="25271"/>
    <cellStyle name="Note 15 2 2 5" xfId="25272"/>
    <cellStyle name="Note 15 2 2 6" xfId="25273"/>
    <cellStyle name="Note 15 2 2 7" xfId="25274"/>
    <cellStyle name="Note 15 2 2 8" xfId="25275"/>
    <cellStyle name="Note 15 2 2 9" xfId="25276"/>
    <cellStyle name="Note 15 2 20" xfId="25277"/>
    <cellStyle name="Note 15 2 21" xfId="25278"/>
    <cellStyle name="Note 15 2 22" xfId="25279"/>
    <cellStyle name="Note 15 2 23" xfId="25280"/>
    <cellStyle name="Note 15 2 3" xfId="25281"/>
    <cellStyle name="Note 15 2 3 10" xfId="25282"/>
    <cellStyle name="Note 15 2 3 11" xfId="25283"/>
    <cellStyle name="Note 15 2 3 12" xfId="25284"/>
    <cellStyle name="Note 15 2 3 13" xfId="25285"/>
    <cellStyle name="Note 15 2 3 14" xfId="25286"/>
    <cellStyle name="Note 15 2 3 15" xfId="25287"/>
    <cellStyle name="Note 15 2 3 16" xfId="25288"/>
    <cellStyle name="Note 15 2 3 2" xfId="25289"/>
    <cellStyle name="Note 15 2 3 2 2" xfId="25290"/>
    <cellStyle name="Note 15 2 3 2 3" xfId="25291"/>
    <cellStyle name="Note 15 2 3 2 4" xfId="25292"/>
    <cellStyle name="Note 15 2 3 3" xfId="25293"/>
    <cellStyle name="Note 15 2 3 4" xfId="25294"/>
    <cellStyle name="Note 15 2 3 5" xfId="25295"/>
    <cellStyle name="Note 15 2 3 6" xfId="25296"/>
    <cellStyle name="Note 15 2 3 7" xfId="25297"/>
    <cellStyle name="Note 15 2 3 8" xfId="25298"/>
    <cellStyle name="Note 15 2 3 9" xfId="25299"/>
    <cellStyle name="Note 15 2 4" xfId="25300"/>
    <cellStyle name="Note 15 2 4 10" xfId="25301"/>
    <cellStyle name="Note 15 2 4 11" xfId="25302"/>
    <cellStyle name="Note 15 2 4 12" xfId="25303"/>
    <cellStyle name="Note 15 2 4 13" xfId="25304"/>
    <cellStyle name="Note 15 2 4 14" xfId="25305"/>
    <cellStyle name="Note 15 2 4 15" xfId="25306"/>
    <cellStyle name="Note 15 2 4 16" xfId="25307"/>
    <cellStyle name="Note 15 2 4 2" xfId="25308"/>
    <cellStyle name="Note 15 2 4 2 2" xfId="25309"/>
    <cellStyle name="Note 15 2 4 2 3" xfId="25310"/>
    <cellStyle name="Note 15 2 4 2 4" xfId="25311"/>
    <cellStyle name="Note 15 2 4 3" xfId="25312"/>
    <cellStyle name="Note 15 2 4 4" xfId="25313"/>
    <cellStyle name="Note 15 2 4 5" xfId="25314"/>
    <cellStyle name="Note 15 2 4 6" xfId="25315"/>
    <cellStyle name="Note 15 2 4 7" xfId="25316"/>
    <cellStyle name="Note 15 2 4 8" xfId="25317"/>
    <cellStyle name="Note 15 2 4 9" xfId="25318"/>
    <cellStyle name="Note 15 2 5" xfId="25319"/>
    <cellStyle name="Note 15 2 5 10" xfId="25320"/>
    <cellStyle name="Note 15 2 5 11" xfId="25321"/>
    <cellStyle name="Note 15 2 5 12" xfId="25322"/>
    <cellStyle name="Note 15 2 5 13" xfId="25323"/>
    <cellStyle name="Note 15 2 5 14" xfId="25324"/>
    <cellStyle name="Note 15 2 5 15" xfId="25325"/>
    <cellStyle name="Note 15 2 5 16" xfId="25326"/>
    <cellStyle name="Note 15 2 5 2" xfId="25327"/>
    <cellStyle name="Note 15 2 5 2 2" xfId="25328"/>
    <cellStyle name="Note 15 2 5 2 3" xfId="25329"/>
    <cellStyle name="Note 15 2 5 2 4" xfId="25330"/>
    <cellStyle name="Note 15 2 5 3" xfId="25331"/>
    <cellStyle name="Note 15 2 5 4" xfId="25332"/>
    <cellStyle name="Note 15 2 5 5" xfId="25333"/>
    <cellStyle name="Note 15 2 5 6" xfId="25334"/>
    <cellStyle name="Note 15 2 5 7" xfId="25335"/>
    <cellStyle name="Note 15 2 5 8" xfId="25336"/>
    <cellStyle name="Note 15 2 5 9" xfId="25337"/>
    <cellStyle name="Note 15 2 6" xfId="25338"/>
    <cellStyle name="Note 15 2 6 10" xfId="25339"/>
    <cellStyle name="Note 15 2 6 11" xfId="25340"/>
    <cellStyle name="Note 15 2 6 12" xfId="25341"/>
    <cellStyle name="Note 15 2 6 13" xfId="25342"/>
    <cellStyle name="Note 15 2 6 14" xfId="25343"/>
    <cellStyle name="Note 15 2 6 15" xfId="25344"/>
    <cellStyle name="Note 15 2 6 16" xfId="25345"/>
    <cellStyle name="Note 15 2 6 2" xfId="25346"/>
    <cellStyle name="Note 15 2 6 2 2" xfId="25347"/>
    <cellStyle name="Note 15 2 6 2 3" xfId="25348"/>
    <cellStyle name="Note 15 2 6 2 4" xfId="25349"/>
    <cellStyle name="Note 15 2 6 3" xfId="25350"/>
    <cellStyle name="Note 15 2 6 4" xfId="25351"/>
    <cellStyle name="Note 15 2 6 5" xfId="25352"/>
    <cellStyle name="Note 15 2 6 6" xfId="25353"/>
    <cellStyle name="Note 15 2 6 7" xfId="25354"/>
    <cellStyle name="Note 15 2 6 8" xfId="25355"/>
    <cellStyle name="Note 15 2 6 9" xfId="25356"/>
    <cellStyle name="Note 15 2 7" xfId="25357"/>
    <cellStyle name="Note 15 2 7 10" xfId="25358"/>
    <cellStyle name="Note 15 2 7 11" xfId="25359"/>
    <cellStyle name="Note 15 2 7 12" xfId="25360"/>
    <cellStyle name="Note 15 2 7 13" xfId="25361"/>
    <cellStyle name="Note 15 2 7 14" xfId="25362"/>
    <cellStyle name="Note 15 2 7 15" xfId="25363"/>
    <cellStyle name="Note 15 2 7 16" xfId="25364"/>
    <cellStyle name="Note 15 2 7 2" xfId="25365"/>
    <cellStyle name="Note 15 2 7 2 2" xfId="25366"/>
    <cellStyle name="Note 15 2 7 2 3" xfId="25367"/>
    <cellStyle name="Note 15 2 7 2 4" xfId="25368"/>
    <cellStyle name="Note 15 2 7 3" xfId="25369"/>
    <cellStyle name="Note 15 2 7 4" xfId="25370"/>
    <cellStyle name="Note 15 2 7 5" xfId="25371"/>
    <cellStyle name="Note 15 2 7 6" xfId="25372"/>
    <cellStyle name="Note 15 2 7 7" xfId="25373"/>
    <cellStyle name="Note 15 2 7 8" xfId="25374"/>
    <cellStyle name="Note 15 2 7 9" xfId="25375"/>
    <cellStyle name="Note 15 2 8" xfId="25376"/>
    <cellStyle name="Note 15 2 8 10" xfId="25377"/>
    <cellStyle name="Note 15 2 8 11" xfId="25378"/>
    <cellStyle name="Note 15 2 8 12" xfId="25379"/>
    <cellStyle name="Note 15 2 8 13" xfId="25380"/>
    <cellStyle name="Note 15 2 8 14" xfId="25381"/>
    <cellStyle name="Note 15 2 8 15" xfId="25382"/>
    <cellStyle name="Note 15 2 8 16" xfId="25383"/>
    <cellStyle name="Note 15 2 8 2" xfId="25384"/>
    <cellStyle name="Note 15 2 8 2 2" xfId="25385"/>
    <cellStyle name="Note 15 2 8 2 3" xfId="25386"/>
    <cellStyle name="Note 15 2 8 2 4" xfId="25387"/>
    <cellStyle name="Note 15 2 8 3" xfId="25388"/>
    <cellStyle name="Note 15 2 8 4" xfId="25389"/>
    <cellStyle name="Note 15 2 8 5" xfId="25390"/>
    <cellStyle name="Note 15 2 8 6" xfId="25391"/>
    <cellStyle name="Note 15 2 8 7" xfId="25392"/>
    <cellStyle name="Note 15 2 8 8" xfId="25393"/>
    <cellStyle name="Note 15 2 8 9" xfId="25394"/>
    <cellStyle name="Note 15 2 9" xfId="25395"/>
    <cellStyle name="Note 15 2 9 2" xfId="25396"/>
    <cellStyle name="Note 15 2 9 3" xfId="25397"/>
    <cellStyle name="Note 15 2 9 4" xfId="25398"/>
    <cellStyle name="Note 15 3" xfId="25399"/>
    <cellStyle name="Note 15 3 10" xfId="25400"/>
    <cellStyle name="Note 15 3 11" xfId="25401"/>
    <cellStyle name="Note 15 3 12" xfId="25402"/>
    <cellStyle name="Note 15 3 13" xfId="25403"/>
    <cellStyle name="Note 15 3 14" xfId="25404"/>
    <cellStyle name="Note 15 3 15" xfId="25405"/>
    <cellStyle name="Note 15 3 16" xfId="25406"/>
    <cellStyle name="Note 15 3 17" xfId="25407"/>
    <cellStyle name="Note 15 3 18" xfId="25408"/>
    <cellStyle name="Note 15 3 19" xfId="25409"/>
    <cellStyle name="Note 15 3 2" xfId="25410"/>
    <cellStyle name="Note 15 3 2 10" xfId="25411"/>
    <cellStyle name="Note 15 3 2 11" xfId="25412"/>
    <cellStyle name="Note 15 3 2 12" xfId="25413"/>
    <cellStyle name="Note 15 3 2 13" xfId="25414"/>
    <cellStyle name="Note 15 3 2 14" xfId="25415"/>
    <cellStyle name="Note 15 3 2 15" xfId="25416"/>
    <cellStyle name="Note 15 3 2 16" xfId="25417"/>
    <cellStyle name="Note 15 3 2 2" xfId="25418"/>
    <cellStyle name="Note 15 3 2 2 2" xfId="25419"/>
    <cellStyle name="Note 15 3 2 2 3" xfId="25420"/>
    <cellStyle name="Note 15 3 2 2 4" xfId="25421"/>
    <cellStyle name="Note 15 3 2 3" xfId="25422"/>
    <cellStyle name="Note 15 3 2 4" xfId="25423"/>
    <cellStyle name="Note 15 3 2 5" xfId="25424"/>
    <cellStyle name="Note 15 3 2 6" xfId="25425"/>
    <cellStyle name="Note 15 3 2 7" xfId="25426"/>
    <cellStyle name="Note 15 3 2 8" xfId="25427"/>
    <cellStyle name="Note 15 3 2 9" xfId="25428"/>
    <cellStyle name="Note 15 3 20" xfId="25429"/>
    <cellStyle name="Note 15 3 21" xfId="25430"/>
    <cellStyle name="Note 15 3 22" xfId="25431"/>
    <cellStyle name="Note 15 3 23" xfId="25432"/>
    <cellStyle name="Note 15 3 3" xfId="25433"/>
    <cellStyle name="Note 15 3 3 10" xfId="25434"/>
    <cellStyle name="Note 15 3 3 11" xfId="25435"/>
    <cellStyle name="Note 15 3 3 12" xfId="25436"/>
    <cellStyle name="Note 15 3 3 13" xfId="25437"/>
    <cellStyle name="Note 15 3 3 14" xfId="25438"/>
    <cellStyle name="Note 15 3 3 15" xfId="25439"/>
    <cellStyle name="Note 15 3 3 16" xfId="25440"/>
    <cellStyle name="Note 15 3 3 2" xfId="25441"/>
    <cellStyle name="Note 15 3 3 2 2" xfId="25442"/>
    <cellStyle name="Note 15 3 3 2 3" xfId="25443"/>
    <cellStyle name="Note 15 3 3 2 4" xfId="25444"/>
    <cellStyle name="Note 15 3 3 3" xfId="25445"/>
    <cellStyle name="Note 15 3 3 4" xfId="25446"/>
    <cellStyle name="Note 15 3 3 5" xfId="25447"/>
    <cellStyle name="Note 15 3 3 6" xfId="25448"/>
    <cellStyle name="Note 15 3 3 7" xfId="25449"/>
    <cellStyle name="Note 15 3 3 8" xfId="25450"/>
    <cellStyle name="Note 15 3 3 9" xfId="25451"/>
    <cellStyle name="Note 15 3 4" xfId="25452"/>
    <cellStyle name="Note 15 3 4 10" xfId="25453"/>
    <cellStyle name="Note 15 3 4 11" xfId="25454"/>
    <cellStyle name="Note 15 3 4 12" xfId="25455"/>
    <cellStyle name="Note 15 3 4 13" xfId="25456"/>
    <cellStyle name="Note 15 3 4 14" xfId="25457"/>
    <cellStyle name="Note 15 3 4 15" xfId="25458"/>
    <cellStyle name="Note 15 3 4 16" xfId="25459"/>
    <cellStyle name="Note 15 3 4 2" xfId="25460"/>
    <cellStyle name="Note 15 3 4 2 2" xfId="25461"/>
    <cellStyle name="Note 15 3 4 2 3" xfId="25462"/>
    <cellStyle name="Note 15 3 4 2 4" xfId="25463"/>
    <cellStyle name="Note 15 3 4 3" xfId="25464"/>
    <cellStyle name="Note 15 3 4 4" xfId="25465"/>
    <cellStyle name="Note 15 3 4 5" xfId="25466"/>
    <cellStyle name="Note 15 3 4 6" xfId="25467"/>
    <cellStyle name="Note 15 3 4 7" xfId="25468"/>
    <cellStyle name="Note 15 3 4 8" xfId="25469"/>
    <cellStyle name="Note 15 3 4 9" xfId="25470"/>
    <cellStyle name="Note 15 3 5" xfId="25471"/>
    <cellStyle name="Note 15 3 5 10" xfId="25472"/>
    <cellStyle name="Note 15 3 5 11" xfId="25473"/>
    <cellStyle name="Note 15 3 5 12" xfId="25474"/>
    <cellStyle name="Note 15 3 5 13" xfId="25475"/>
    <cellStyle name="Note 15 3 5 14" xfId="25476"/>
    <cellStyle name="Note 15 3 5 15" xfId="25477"/>
    <cellStyle name="Note 15 3 5 16" xfId="25478"/>
    <cellStyle name="Note 15 3 5 2" xfId="25479"/>
    <cellStyle name="Note 15 3 5 2 2" xfId="25480"/>
    <cellStyle name="Note 15 3 5 2 3" xfId="25481"/>
    <cellStyle name="Note 15 3 5 2 4" xfId="25482"/>
    <cellStyle name="Note 15 3 5 3" xfId="25483"/>
    <cellStyle name="Note 15 3 5 4" xfId="25484"/>
    <cellStyle name="Note 15 3 5 5" xfId="25485"/>
    <cellStyle name="Note 15 3 5 6" xfId="25486"/>
    <cellStyle name="Note 15 3 5 7" xfId="25487"/>
    <cellStyle name="Note 15 3 5 8" xfId="25488"/>
    <cellStyle name="Note 15 3 5 9" xfId="25489"/>
    <cellStyle name="Note 15 3 6" xfId="25490"/>
    <cellStyle name="Note 15 3 6 10" xfId="25491"/>
    <cellStyle name="Note 15 3 6 11" xfId="25492"/>
    <cellStyle name="Note 15 3 6 12" xfId="25493"/>
    <cellStyle name="Note 15 3 6 13" xfId="25494"/>
    <cellStyle name="Note 15 3 6 14" xfId="25495"/>
    <cellStyle name="Note 15 3 6 15" xfId="25496"/>
    <cellStyle name="Note 15 3 6 16" xfId="25497"/>
    <cellStyle name="Note 15 3 6 2" xfId="25498"/>
    <cellStyle name="Note 15 3 6 2 2" xfId="25499"/>
    <cellStyle name="Note 15 3 6 2 3" xfId="25500"/>
    <cellStyle name="Note 15 3 6 2 4" xfId="25501"/>
    <cellStyle name="Note 15 3 6 3" xfId="25502"/>
    <cellStyle name="Note 15 3 6 4" xfId="25503"/>
    <cellStyle name="Note 15 3 6 5" xfId="25504"/>
    <cellStyle name="Note 15 3 6 6" xfId="25505"/>
    <cellStyle name="Note 15 3 6 7" xfId="25506"/>
    <cellStyle name="Note 15 3 6 8" xfId="25507"/>
    <cellStyle name="Note 15 3 6 9" xfId="25508"/>
    <cellStyle name="Note 15 3 7" xfId="25509"/>
    <cellStyle name="Note 15 3 7 10" xfId="25510"/>
    <cellStyle name="Note 15 3 7 11" xfId="25511"/>
    <cellStyle name="Note 15 3 7 12" xfId="25512"/>
    <cellStyle name="Note 15 3 7 13" xfId="25513"/>
    <cellStyle name="Note 15 3 7 14" xfId="25514"/>
    <cellStyle name="Note 15 3 7 15" xfId="25515"/>
    <cellStyle name="Note 15 3 7 16" xfId="25516"/>
    <cellStyle name="Note 15 3 7 2" xfId="25517"/>
    <cellStyle name="Note 15 3 7 2 2" xfId="25518"/>
    <cellStyle name="Note 15 3 7 2 3" xfId="25519"/>
    <cellStyle name="Note 15 3 7 2 4" xfId="25520"/>
    <cellStyle name="Note 15 3 7 3" xfId="25521"/>
    <cellStyle name="Note 15 3 7 4" xfId="25522"/>
    <cellStyle name="Note 15 3 7 5" xfId="25523"/>
    <cellStyle name="Note 15 3 7 6" xfId="25524"/>
    <cellStyle name="Note 15 3 7 7" xfId="25525"/>
    <cellStyle name="Note 15 3 7 8" xfId="25526"/>
    <cellStyle name="Note 15 3 7 9" xfId="25527"/>
    <cellStyle name="Note 15 3 8" xfId="25528"/>
    <cellStyle name="Note 15 3 8 10" xfId="25529"/>
    <cellStyle name="Note 15 3 8 11" xfId="25530"/>
    <cellStyle name="Note 15 3 8 12" xfId="25531"/>
    <cellStyle name="Note 15 3 8 13" xfId="25532"/>
    <cellStyle name="Note 15 3 8 14" xfId="25533"/>
    <cellStyle name="Note 15 3 8 15" xfId="25534"/>
    <cellStyle name="Note 15 3 8 16" xfId="25535"/>
    <cellStyle name="Note 15 3 8 2" xfId="25536"/>
    <cellStyle name="Note 15 3 8 2 2" xfId="25537"/>
    <cellStyle name="Note 15 3 8 2 3" xfId="25538"/>
    <cellStyle name="Note 15 3 8 2 4" xfId="25539"/>
    <cellStyle name="Note 15 3 8 3" xfId="25540"/>
    <cellStyle name="Note 15 3 8 4" xfId="25541"/>
    <cellStyle name="Note 15 3 8 5" xfId="25542"/>
    <cellStyle name="Note 15 3 8 6" xfId="25543"/>
    <cellStyle name="Note 15 3 8 7" xfId="25544"/>
    <cellStyle name="Note 15 3 8 8" xfId="25545"/>
    <cellStyle name="Note 15 3 8 9" xfId="25546"/>
    <cellStyle name="Note 15 3 9" xfId="25547"/>
    <cellStyle name="Note 15 3 9 2" xfId="25548"/>
    <cellStyle name="Note 15 3 9 3" xfId="25549"/>
    <cellStyle name="Note 15 3 9 4" xfId="25550"/>
    <cellStyle name="Note 15 4" xfId="25551"/>
    <cellStyle name="Note 15 4 10" xfId="25552"/>
    <cellStyle name="Note 15 4 11" xfId="25553"/>
    <cellStyle name="Note 15 4 12" xfId="25554"/>
    <cellStyle name="Note 15 4 13" xfId="25555"/>
    <cellStyle name="Note 15 4 14" xfId="25556"/>
    <cellStyle name="Note 15 4 15" xfId="25557"/>
    <cellStyle name="Note 15 4 16" xfId="25558"/>
    <cellStyle name="Note 15 4 17" xfId="25559"/>
    <cellStyle name="Note 15 4 18" xfId="25560"/>
    <cellStyle name="Note 15 4 19" xfId="25561"/>
    <cellStyle name="Note 15 4 2" xfId="25562"/>
    <cellStyle name="Note 15 4 2 10" xfId="25563"/>
    <cellStyle name="Note 15 4 2 11" xfId="25564"/>
    <cellStyle name="Note 15 4 2 12" xfId="25565"/>
    <cellStyle name="Note 15 4 2 13" xfId="25566"/>
    <cellStyle name="Note 15 4 2 14" xfId="25567"/>
    <cellStyle name="Note 15 4 2 15" xfId="25568"/>
    <cellStyle name="Note 15 4 2 16" xfId="25569"/>
    <cellStyle name="Note 15 4 2 2" xfId="25570"/>
    <cellStyle name="Note 15 4 2 2 2" xfId="25571"/>
    <cellStyle name="Note 15 4 2 2 3" xfId="25572"/>
    <cellStyle name="Note 15 4 2 2 4" xfId="25573"/>
    <cellStyle name="Note 15 4 2 3" xfId="25574"/>
    <cellStyle name="Note 15 4 2 4" xfId="25575"/>
    <cellStyle name="Note 15 4 2 5" xfId="25576"/>
    <cellStyle name="Note 15 4 2 6" xfId="25577"/>
    <cellStyle name="Note 15 4 2 7" xfId="25578"/>
    <cellStyle name="Note 15 4 2 8" xfId="25579"/>
    <cellStyle name="Note 15 4 2 9" xfId="25580"/>
    <cellStyle name="Note 15 4 20" xfId="25581"/>
    <cellStyle name="Note 15 4 21" xfId="25582"/>
    <cellStyle name="Note 15 4 22" xfId="25583"/>
    <cellStyle name="Note 15 4 23" xfId="25584"/>
    <cellStyle name="Note 15 4 3" xfId="25585"/>
    <cellStyle name="Note 15 4 3 10" xfId="25586"/>
    <cellStyle name="Note 15 4 3 11" xfId="25587"/>
    <cellStyle name="Note 15 4 3 12" xfId="25588"/>
    <cellStyle name="Note 15 4 3 13" xfId="25589"/>
    <cellStyle name="Note 15 4 3 14" xfId="25590"/>
    <cellStyle name="Note 15 4 3 15" xfId="25591"/>
    <cellStyle name="Note 15 4 3 16" xfId="25592"/>
    <cellStyle name="Note 15 4 3 2" xfId="25593"/>
    <cellStyle name="Note 15 4 3 2 2" xfId="25594"/>
    <cellStyle name="Note 15 4 3 2 3" xfId="25595"/>
    <cellStyle name="Note 15 4 3 2 4" xfId="25596"/>
    <cellStyle name="Note 15 4 3 3" xfId="25597"/>
    <cellStyle name="Note 15 4 3 4" xfId="25598"/>
    <cellStyle name="Note 15 4 3 5" xfId="25599"/>
    <cellStyle name="Note 15 4 3 6" xfId="25600"/>
    <cellStyle name="Note 15 4 3 7" xfId="25601"/>
    <cellStyle name="Note 15 4 3 8" xfId="25602"/>
    <cellStyle name="Note 15 4 3 9" xfId="25603"/>
    <cellStyle name="Note 15 4 4" xfId="25604"/>
    <cellStyle name="Note 15 4 4 10" xfId="25605"/>
    <cellStyle name="Note 15 4 4 11" xfId="25606"/>
    <cellStyle name="Note 15 4 4 12" xfId="25607"/>
    <cellStyle name="Note 15 4 4 13" xfId="25608"/>
    <cellStyle name="Note 15 4 4 14" xfId="25609"/>
    <cellStyle name="Note 15 4 4 15" xfId="25610"/>
    <cellStyle name="Note 15 4 4 16" xfId="25611"/>
    <cellStyle name="Note 15 4 4 2" xfId="25612"/>
    <cellStyle name="Note 15 4 4 2 2" xfId="25613"/>
    <cellStyle name="Note 15 4 4 2 3" xfId="25614"/>
    <cellStyle name="Note 15 4 4 2 4" xfId="25615"/>
    <cellStyle name="Note 15 4 4 3" xfId="25616"/>
    <cellStyle name="Note 15 4 4 4" xfId="25617"/>
    <cellStyle name="Note 15 4 4 5" xfId="25618"/>
    <cellStyle name="Note 15 4 4 6" xfId="25619"/>
    <cellStyle name="Note 15 4 4 7" xfId="25620"/>
    <cellStyle name="Note 15 4 4 8" xfId="25621"/>
    <cellStyle name="Note 15 4 4 9" xfId="25622"/>
    <cellStyle name="Note 15 4 5" xfId="25623"/>
    <cellStyle name="Note 15 4 5 10" xfId="25624"/>
    <cellStyle name="Note 15 4 5 11" xfId="25625"/>
    <cellStyle name="Note 15 4 5 12" xfId="25626"/>
    <cellStyle name="Note 15 4 5 13" xfId="25627"/>
    <cellStyle name="Note 15 4 5 14" xfId="25628"/>
    <cellStyle name="Note 15 4 5 15" xfId="25629"/>
    <cellStyle name="Note 15 4 5 16" xfId="25630"/>
    <cellStyle name="Note 15 4 5 2" xfId="25631"/>
    <cellStyle name="Note 15 4 5 2 2" xfId="25632"/>
    <cellStyle name="Note 15 4 5 2 3" xfId="25633"/>
    <cellStyle name="Note 15 4 5 2 4" xfId="25634"/>
    <cellStyle name="Note 15 4 5 3" xfId="25635"/>
    <cellStyle name="Note 15 4 5 4" xfId="25636"/>
    <cellStyle name="Note 15 4 5 5" xfId="25637"/>
    <cellStyle name="Note 15 4 5 6" xfId="25638"/>
    <cellStyle name="Note 15 4 5 7" xfId="25639"/>
    <cellStyle name="Note 15 4 5 8" xfId="25640"/>
    <cellStyle name="Note 15 4 5 9" xfId="25641"/>
    <cellStyle name="Note 15 4 6" xfId="25642"/>
    <cellStyle name="Note 15 4 6 10" xfId="25643"/>
    <cellStyle name="Note 15 4 6 11" xfId="25644"/>
    <cellStyle name="Note 15 4 6 12" xfId="25645"/>
    <cellStyle name="Note 15 4 6 13" xfId="25646"/>
    <cellStyle name="Note 15 4 6 14" xfId="25647"/>
    <cellStyle name="Note 15 4 6 15" xfId="25648"/>
    <cellStyle name="Note 15 4 6 16" xfId="25649"/>
    <cellStyle name="Note 15 4 6 2" xfId="25650"/>
    <cellStyle name="Note 15 4 6 2 2" xfId="25651"/>
    <cellStyle name="Note 15 4 6 2 3" xfId="25652"/>
    <cellStyle name="Note 15 4 6 2 4" xfId="25653"/>
    <cellStyle name="Note 15 4 6 3" xfId="25654"/>
    <cellStyle name="Note 15 4 6 4" xfId="25655"/>
    <cellStyle name="Note 15 4 6 5" xfId="25656"/>
    <cellStyle name="Note 15 4 6 6" xfId="25657"/>
    <cellStyle name="Note 15 4 6 7" xfId="25658"/>
    <cellStyle name="Note 15 4 6 8" xfId="25659"/>
    <cellStyle name="Note 15 4 6 9" xfId="25660"/>
    <cellStyle name="Note 15 4 7" xfId="25661"/>
    <cellStyle name="Note 15 4 7 10" xfId="25662"/>
    <cellStyle name="Note 15 4 7 11" xfId="25663"/>
    <cellStyle name="Note 15 4 7 12" xfId="25664"/>
    <cellStyle name="Note 15 4 7 13" xfId="25665"/>
    <cellStyle name="Note 15 4 7 14" xfId="25666"/>
    <cellStyle name="Note 15 4 7 15" xfId="25667"/>
    <cellStyle name="Note 15 4 7 16" xfId="25668"/>
    <cellStyle name="Note 15 4 7 2" xfId="25669"/>
    <cellStyle name="Note 15 4 7 2 2" xfId="25670"/>
    <cellStyle name="Note 15 4 7 2 3" xfId="25671"/>
    <cellStyle name="Note 15 4 7 2 4" xfId="25672"/>
    <cellStyle name="Note 15 4 7 3" xfId="25673"/>
    <cellStyle name="Note 15 4 7 4" xfId="25674"/>
    <cellStyle name="Note 15 4 7 5" xfId="25675"/>
    <cellStyle name="Note 15 4 7 6" xfId="25676"/>
    <cellStyle name="Note 15 4 7 7" xfId="25677"/>
    <cellStyle name="Note 15 4 7 8" xfId="25678"/>
    <cellStyle name="Note 15 4 7 9" xfId="25679"/>
    <cellStyle name="Note 15 4 8" xfId="25680"/>
    <cellStyle name="Note 15 4 8 10" xfId="25681"/>
    <cellStyle name="Note 15 4 8 11" xfId="25682"/>
    <cellStyle name="Note 15 4 8 12" xfId="25683"/>
    <cellStyle name="Note 15 4 8 13" xfId="25684"/>
    <cellStyle name="Note 15 4 8 14" xfId="25685"/>
    <cellStyle name="Note 15 4 8 15" xfId="25686"/>
    <cellStyle name="Note 15 4 8 16" xfId="25687"/>
    <cellStyle name="Note 15 4 8 2" xfId="25688"/>
    <cellStyle name="Note 15 4 8 2 2" xfId="25689"/>
    <cellStyle name="Note 15 4 8 2 3" xfId="25690"/>
    <cellStyle name="Note 15 4 8 2 4" xfId="25691"/>
    <cellStyle name="Note 15 4 8 3" xfId="25692"/>
    <cellStyle name="Note 15 4 8 4" xfId="25693"/>
    <cellStyle name="Note 15 4 8 5" xfId="25694"/>
    <cellStyle name="Note 15 4 8 6" xfId="25695"/>
    <cellStyle name="Note 15 4 8 7" xfId="25696"/>
    <cellStyle name="Note 15 4 8 8" xfId="25697"/>
    <cellStyle name="Note 15 4 8 9" xfId="25698"/>
    <cellStyle name="Note 15 4 9" xfId="25699"/>
    <cellStyle name="Note 15 4 9 2" xfId="25700"/>
    <cellStyle name="Note 15 4 9 3" xfId="25701"/>
    <cellStyle name="Note 15 4 9 4" xfId="25702"/>
    <cellStyle name="Note 16 2" xfId="25703"/>
    <cellStyle name="Note 16 2 10" xfId="25704"/>
    <cellStyle name="Note 16 2 11" xfId="25705"/>
    <cellStyle name="Note 16 2 12" xfId="25706"/>
    <cellStyle name="Note 16 2 13" xfId="25707"/>
    <cellStyle name="Note 16 2 14" xfId="25708"/>
    <cellStyle name="Note 16 2 15" xfId="25709"/>
    <cellStyle name="Note 16 2 16" xfId="25710"/>
    <cellStyle name="Note 16 2 17" xfId="25711"/>
    <cellStyle name="Note 16 2 18" xfId="25712"/>
    <cellStyle name="Note 16 2 19" xfId="25713"/>
    <cellStyle name="Note 16 2 2" xfId="25714"/>
    <cellStyle name="Note 16 2 2 10" xfId="25715"/>
    <cellStyle name="Note 16 2 2 11" xfId="25716"/>
    <cellStyle name="Note 16 2 2 12" xfId="25717"/>
    <cellStyle name="Note 16 2 2 13" xfId="25718"/>
    <cellStyle name="Note 16 2 2 14" xfId="25719"/>
    <cellStyle name="Note 16 2 2 15" xfId="25720"/>
    <cellStyle name="Note 16 2 2 16" xfId="25721"/>
    <cellStyle name="Note 16 2 2 2" xfId="25722"/>
    <cellStyle name="Note 16 2 2 2 2" xfId="25723"/>
    <cellStyle name="Note 16 2 2 2 3" xfId="25724"/>
    <cellStyle name="Note 16 2 2 2 4" xfId="25725"/>
    <cellStyle name="Note 16 2 2 3" xfId="25726"/>
    <cellStyle name="Note 16 2 2 4" xfId="25727"/>
    <cellStyle name="Note 16 2 2 5" xfId="25728"/>
    <cellStyle name="Note 16 2 2 6" xfId="25729"/>
    <cellStyle name="Note 16 2 2 7" xfId="25730"/>
    <cellStyle name="Note 16 2 2 8" xfId="25731"/>
    <cellStyle name="Note 16 2 2 9" xfId="25732"/>
    <cellStyle name="Note 16 2 20" xfId="25733"/>
    <cellStyle name="Note 16 2 21" xfId="25734"/>
    <cellStyle name="Note 16 2 22" xfId="25735"/>
    <cellStyle name="Note 16 2 23" xfId="25736"/>
    <cellStyle name="Note 16 2 3" xfId="25737"/>
    <cellStyle name="Note 16 2 3 10" xfId="25738"/>
    <cellStyle name="Note 16 2 3 11" xfId="25739"/>
    <cellStyle name="Note 16 2 3 12" xfId="25740"/>
    <cellStyle name="Note 16 2 3 13" xfId="25741"/>
    <cellStyle name="Note 16 2 3 14" xfId="25742"/>
    <cellStyle name="Note 16 2 3 15" xfId="25743"/>
    <cellStyle name="Note 16 2 3 16" xfId="25744"/>
    <cellStyle name="Note 16 2 3 2" xfId="25745"/>
    <cellStyle name="Note 16 2 3 2 2" xfId="25746"/>
    <cellStyle name="Note 16 2 3 2 3" xfId="25747"/>
    <cellStyle name="Note 16 2 3 2 4" xfId="25748"/>
    <cellStyle name="Note 16 2 3 3" xfId="25749"/>
    <cellStyle name="Note 16 2 3 4" xfId="25750"/>
    <cellStyle name="Note 16 2 3 5" xfId="25751"/>
    <cellStyle name="Note 16 2 3 6" xfId="25752"/>
    <cellStyle name="Note 16 2 3 7" xfId="25753"/>
    <cellStyle name="Note 16 2 3 8" xfId="25754"/>
    <cellStyle name="Note 16 2 3 9" xfId="25755"/>
    <cellStyle name="Note 16 2 4" xfId="25756"/>
    <cellStyle name="Note 16 2 4 10" xfId="25757"/>
    <cellStyle name="Note 16 2 4 11" xfId="25758"/>
    <cellStyle name="Note 16 2 4 12" xfId="25759"/>
    <cellStyle name="Note 16 2 4 13" xfId="25760"/>
    <cellStyle name="Note 16 2 4 14" xfId="25761"/>
    <cellStyle name="Note 16 2 4 15" xfId="25762"/>
    <cellStyle name="Note 16 2 4 16" xfId="25763"/>
    <cellStyle name="Note 16 2 4 2" xfId="25764"/>
    <cellStyle name="Note 16 2 4 2 2" xfId="25765"/>
    <cellStyle name="Note 16 2 4 2 3" xfId="25766"/>
    <cellStyle name="Note 16 2 4 2 4" xfId="25767"/>
    <cellStyle name="Note 16 2 4 3" xfId="25768"/>
    <cellStyle name="Note 16 2 4 4" xfId="25769"/>
    <cellStyle name="Note 16 2 4 5" xfId="25770"/>
    <cellStyle name="Note 16 2 4 6" xfId="25771"/>
    <cellStyle name="Note 16 2 4 7" xfId="25772"/>
    <cellStyle name="Note 16 2 4 8" xfId="25773"/>
    <cellStyle name="Note 16 2 4 9" xfId="25774"/>
    <cellStyle name="Note 16 2 5" xfId="25775"/>
    <cellStyle name="Note 16 2 5 10" xfId="25776"/>
    <cellStyle name="Note 16 2 5 11" xfId="25777"/>
    <cellStyle name="Note 16 2 5 12" xfId="25778"/>
    <cellStyle name="Note 16 2 5 13" xfId="25779"/>
    <cellStyle name="Note 16 2 5 14" xfId="25780"/>
    <cellStyle name="Note 16 2 5 15" xfId="25781"/>
    <cellStyle name="Note 16 2 5 16" xfId="25782"/>
    <cellStyle name="Note 16 2 5 2" xfId="25783"/>
    <cellStyle name="Note 16 2 5 2 2" xfId="25784"/>
    <cellStyle name="Note 16 2 5 2 3" xfId="25785"/>
    <cellStyle name="Note 16 2 5 2 4" xfId="25786"/>
    <cellStyle name="Note 16 2 5 3" xfId="25787"/>
    <cellStyle name="Note 16 2 5 4" xfId="25788"/>
    <cellStyle name="Note 16 2 5 5" xfId="25789"/>
    <cellStyle name="Note 16 2 5 6" xfId="25790"/>
    <cellStyle name="Note 16 2 5 7" xfId="25791"/>
    <cellStyle name="Note 16 2 5 8" xfId="25792"/>
    <cellStyle name="Note 16 2 5 9" xfId="25793"/>
    <cellStyle name="Note 16 2 6" xfId="25794"/>
    <cellStyle name="Note 16 2 6 10" xfId="25795"/>
    <cellStyle name="Note 16 2 6 11" xfId="25796"/>
    <cellStyle name="Note 16 2 6 12" xfId="25797"/>
    <cellStyle name="Note 16 2 6 13" xfId="25798"/>
    <cellStyle name="Note 16 2 6 14" xfId="25799"/>
    <cellStyle name="Note 16 2 6 15" xfId="25800"/>
    <cellStyle name="Note 16 2 6 16" xfId="25801"/>
    <cellStyle name="Note 16 2 6 2" xfId="25802"/>
    <cellStyle name="Note 16 2 6 2 2" xfId="25803"/>
    <cellStyle name="Note 16 2 6 2 3" xfId="25804"/>
    <cellStyle name="Note 16 2 6 2 4" xfId="25805"/>
    <cellStyle name="Note 16 2 6 3" xfId="25806"/>
    <cellStyle name="Note 16 2 6 4" xfId="25807"/>
    <cellStyle name="Note 16 2 6 5" xfId="25808"/>
    <cellStyle name="Note 16 2 6 6" xfId="25809"/>
    <cellStyle name="Note 16 2 6 7" xfId="25810"/>
    <cellStyle name="Note 16 2 6 8" xfId="25811"/>
    <cellStyle name="Note 16 2 6 9" xfId="25812"/>
    <cellStyle name="Note 16 2 7" xfId="25813"/>
    <cellStyle name="Note 16 2 7 10" xfId="25814"/>
    <cellStyle name="Note 16 2 7 11" xfId="25815"/>
    <cellStyle name="Note 16 2 7 12" xfId="25816"/>
    <cellStyle name="Note 16 2 7 13" xfId="25817"/>
    <cellStyle name="Note 16 2 7 14" xfId="25818"/>
    <cellStyle name="Note 16 2 7 15" xfId="25819"/>
    <cellStyle name="Note 16 2 7 16" xfId="25820"/>
    <cellStyle name="Note 16 2 7 2" xfId="25821"/>
    <cellStyle name="Note 16 2 7 2 2" xfId="25822"/>
    <cellStyle name="Note 16 2 7 2 3" xfId="25823"/>
    <cellStyle name="Note 16 2 7 2 4" xfId="25824"/>
    <cellStyle name="Note 16 2 7 3" xfId="25825"/>
    <cellStyle name="Note 16 2 7 4" xfId="25826"/>
    <cellStyle name="Note 16 2 7 5" xfId="25827"/>
    <cellStyle name="Note 16 2 7 6" xfId="25828"/>
    <cellStyle name="Note 16 2 7 7" xfId="25829"/>
    <cellStyle name="Note 16 2 7 8" xfId="25830"/>
    <cellStyle name="Note 16 2 7 9" xfId="25831"/>
    <cellStyle name="Note 16 2 8" xfId="25832"/>
    <cellStyle name="Note 16 2 8 10" xfId="25833"/>
    <cellStyle name="Note 16 2 8 11" xfId="25834"/>
    <cellStyle name="Note 16 2 8 12" xfId="25835"/>
    <cellStyle name="Note 16 2 8 13" xfId="25836"/>
    <cellStyle name="Note 16 2 8 14" xfId="25837"/>
    <cellStyle name="Note 16 2 8 15" xfId="25838"/>
    <cellStyle name="Note 16 2 8 16" xfId="25839"/>
    <cellStyle name="Note 16 2 8 2" xfId="25840"/>
    <cellStyle name="Note 16 2 8 2 2" xfId="25841"/>
    <cellStyle name="Note 16 2 8 2 3" xfId="25842"/>
    <cellStyle name="Note 16 2 8 2 4" xfId="25843"/>
    <cellStyle name="Note 16 2 8 3" xfId="25844"/>
    <cellStyle name="Note 16 2 8 4" xfId="25845"/>
    <cellStyle name="Note 16 2 8 5" xfId="25846"/>
    <cellStyle name="Note 16 2 8 6" xfId="25847"/>
    <cellStyle name="Note 16 2 8 7" xfId="25848"/>
    <cellStyle name="Note 16 2 8 8" xfId="25849"/>
    <cellStyle name="Note 16 2 8 9" xfId="25850"/>
    <cellStyle name="Note 16 2 9" xfId="25851"/>
    <cellStyle name="Note 16 2 9 2" xfId="25852"/>
    <cellStyle name="Note 16 2 9 3" xfId="25853"/>
    <cellStyle name="Note 16 2 9 4" xfId="25854"/>
    <cellStyle name="Note 16 3" xfId="25855"/>
    <cellStyle name="Note 16 3 10" xfId="25856"/>
    <cellStyle name="Note 16 3 11" xfId="25857"/>
    <cellStyle name="Note 16 3 12" xfId="25858"/>
    <cellStyle name="Note 16 3 13" xfId="25859"/>
    <cellStyle name="Note 16 3 14" xfId="25860"/>
    <cellStyle name="Note 16 3 15" xfId="25861"/>
    <cellStyle name="Note 16 3 16" xfId="25862"/>
    <cellStyle name="Note 16 3 17" xfId="25863"/>
    <cellStyle name="Note 16 3 18" xfId="25864"/>
    <cellStyle name="Note 16 3 19" xfId="25865"/>
    <cellStyle name="Note 16 3 2" xfId="25866"/>
    <cellStyle name="Note 16 3 2 10" xfId="25867"/>
    <cellStyle name="Note 16 3 2 11" xfId="25868"/>
    <cellStyle name="Note 16 3 2 12" xfId="25869"/>
    <cellStyle name="Note 16 3 2 13" xfId="25870"/>
    <cellStyle name="Note 16 3 2 14" xfId="25871"/>
    <cellStyle name="Note 16 3 2 15" xfId="25872"/>
    <cellStyle name="Note 16 3 2 16" xfId="25873"/>
    <cellStyle name="Note 16 3 2 2" xfId="25874"/>
    <cellStyle name="Note 16 3 2 2 2" xfId="25875"/>
    <cellStyle name="Note 16 3 2 2 3" xfId="25876"/>
    <cellStyle name="Note 16 3 2 2 4" xfId="25877"/>
    <cellStyle name="Note 16 3 2 3" xfId="25878"/>
    <cellStyle name="Note 16 3 2 4" xfId="25879"/>
    <cellStyle name="Note 16 3 2 5" xfId="25880"/>
    <cellStyle name="Note 16 3 2 6" xfId="25881"/>
    <cellStyle name="Note 16 3 2 7" xfId="25882"/>
    <cellStyle name="Note 16 3 2 8" xfId="25883"/>
    <cellStyle name="Note 16 3 2 9" xfId="25884"/>
    <cellStyle name="Note 16 3 20" xfId="25885"/>
    <cellStyle name="Note 16 3 21" xfId="25886"/>
    <cellStyle name="Note 16 3 22" xfId="25887"/>
    <cellStyle name="Note 16 3 23" xfId="25888"/>
    <cellStyle name="Note 16 3 3" xfId="25889"/>
    <cellStyle name="Note 16 3 3 10" xfId="25890"/>
    <cellStyle name="Note 16 3 3 11" xfId="25891"/>
    <cellStyle name="Note 16 3 3 12" xfId="25892"/>
    <cellStyle name="Note 16 3 3 13" xfId="25893"/>
    <cellStyle name="Note 16 3 3 14" xfId="25894"/>
    <cellStyle name="Note 16 3 3 15" xfId="25895"/>
    <cellStyle name="Note 16 3 3 16" xfId="25896"/>
    <cellStyle name="Note 16 3 3 2" xfId="25897"/>
    <cellStyle name="Note 16 3 3 2 2" xfId="25898"/>
    <cellStyle name="Note 16 3 3 2 3" xfId="25899"/>
    <cellStyle name="Note 16 3 3 2 4" xfId="25900"/>
    <cellStyle name="Note 16 3 3 3" xfId="25901"/>
    <cellStyle name="Note 16 3 3 4" xfId="25902"/>
    <cellStyle name="Note 16 3 3 5" xfId="25903"/>
    <cellStyle name="Note 16 3 3 6" xfId="25904"/>
    <cellStyle name="Note 16 3 3 7" xfId="25905"/>
    <cellStyle name="Note 16 3 3 8" xfId="25906"/>
    <cellStyle name="Note 16 3 3 9" xfId="25907"/>
    <cellStyle name="Note 16 3 4" xfId="25908"/>
    <cellStyle name="Note 16 3 4 10" xfId="25909"/>
    <cellStyle name="Note 16 3 4 11" xfId="25910"/>
    <cellStyle name="Note 16 3 4 12" xfId="25911"/>
    <cellStyle name="Note 16 3 4 13" xfId="25912"/>
    <cellStyle name="Note 16 3 4 14" xfId="25913"/>
    <cellStyle name="Note 16 3 4 15" xfId="25914"/>
    <cellStyle name="Note 16 3 4 16" xfId="25915"/>
    <cellStyle name="Note 16 3 4 2" xfId="25916"/>
    <cellStyle name="Note 16 3 4 2 2" xfId="25917"/>
    <cellStyle name="Note 16 3 4 2 3" xfId="25918"/>
    <cellStyle name="Note 16 3 4 2 4" xfId="25919"/>
    <cellStyle name="Note 16 3 4 3" xfId="25920"/>
    <cellStyle name="Note 16 3 4 4" xfId="25921"/>
    <cellStyle name="Note 16 3 4 5" xfId="25922"/>
    <cellStyle name="Note 16 3 4 6" xfId="25923"/>
    <cellStyle name="Note 16 3 4 7" xfId="25924"/>
    <cellStyle name="Note 16 3 4 8" xfId="25925"/>
    <cellStyle name="Note 16 3 4 9" xfId="25926"/>
    <cellStyle name="Note 16 3 5" xfId="25927"/>
    <cellStyle name="Note 16 3 5 10" xfId="25928"/>
    <cellStyle name="Note 16 3 5 11" xfId="25929"/>
    <cellStyle name="Note 16 3 5 12" xfId="25930"/>
    <cellStyle name="Note 16 3 5 13" xfId="25931"/>
    <cellStyle name="Note 16 3 5 14" xfId="25932"/>
    <cellStyle name="Note 16 3 5 15" xfId="25933"/>
    <cellStyle name="Note 16 3 5 16" xfId="25934"/>
    <cellStyle name="Note 16 3 5 2" xfId="25935"/>
    <cellStyle name="Note 16 3 5 2 2" xfId="25936"/>
    <cellStyle name="Note 16 3 5 2 3" xfId="25937"/>
    <cellStyle name="Note 16 3 5 2 4" xfId="25938"/>
    <cellStyle name="Note 16 3 5 3" xfId="25939"/>
    <cellStyle name="Note 16 3 5 4" xfId="25940"/>
    <cellStyle name="Note 16 3 5 5" xfId="25941"/>
    <cellStyle name="Note 16 3 5 6" xfId="25942"/>
    <cellStyle name="Note 16 3 5 7" xfId="25943"/>
    <cellStyle name="Note 16 3 5 8" xfId="25944"/>
    <cellStyle name="Note 16 3 5 9" xfId="25945"/>
    <cellStyle name="Note 16 3 6" xfId="25946"/>
    <cellStyle name="Note 16 3 6 10" xfId="25947"/>
    <cellStyle name="Note 16 3 6 11" xfId="25948"/>
    <cellStyle name="Note 16 3 6 12" xfId="25949"/>
    <cellStyle name="Note 16 3 6 13" xfId="25950"/>
    <cellStyle name="Note 16 3 6 14" xfId="25951"/>
    <cellStyle name="Note 16 3 6 15" xfId="25952"/>
    <cellStyle name="Note 16 3 6 16" xfId="25953"/>
    <cellStyle name="Note 16 3 6 2" xfId="25954"/>
    <cellStyle name="Note 16 3 6 2 2" xfId="25955"/>
    <cellStyle name="Note 16 3 6 2 3" xfId="25956"/>
    <cellStyle name="Note 16 3 6 2 4" xfId="25957"/>
    <cellStyle name="Note 16 3 6 3" xfId="25958"/>
    <cellStyle name="Note 16 3 6 4" xfId="25959"/>
    <cellStyle name="Note 16 3 6 5" xfId="25960"/>
    <cellStyle name="Note 16 3 6 6" xfId="25961"/>
    <cellStyle name="Note 16 3 6 7" xfId="25962"/>
    <cellStyle name="Note 16 3 6 8" xfId="25963"/>
    <cellStyle name="Note 16 3 6 9" xfId="25964"/>
    <cellStyle name="Note 16 3 7" xfId="25965"/>
    <cellStyle name="Note 16 3 7 10" xfId="25966"/>
    <cellStyle name="Note 16 3 7 11" xfId="25967"/>
    <cellStyle name="Note 16 3 7 12" xfId="25968"/>
    <cellStyle name="Note 16 3 7 13" xfId="25969"/>
    <cellStyle name="Note 16 3 7 14" xfId="25970"/>
    <cellStyle name="Note 16 3 7 15" xfId="25971"/>
    <cellStyle name="Note 16 3 7 16" xfId="25972"/>
    <cellStyle name="Note 16 3 7 2" xfId="25973"/>
    <cellStyle name="Note 16 3 7 2 2" xfId="25974"/>
    <cellStyle name="Note 16 3 7 2 3" xfId="25975"/>
    <cellStyle name="Note 16 3 7 2 4" xfId="25976"/>
    <cellStyle name="Note 16 3 7 3" xfId="25977"/>
    <cellStyle name="Note 16 3 7 4" xfId="25978"/>
    <cellStyle name="Note 16 3 7 5" xfId="25979"/>
    <cellStyle name="Note 16 3 7 6" xfId="25980"/>
    <cellStyle name="Note 16 3 7 7" xfId="25981"/>
    <cellStyle name="Note 16 3 7 8" xfId="25982"/>
    <cellStyle name="Note 16 3 7 9" xfId="25983"/>
    <cellStyle name="Note 16 3 8" xfId="25984"/>
    <cellStyle name="Note 16 3 8 10" xfId="25985"/>
    <cellStyle name="Note 16 3 8 11" xfId="25986"/>
    <cellStyle name="Note 16 3 8 12" xfId="25987"/>
    <cellStyle name="Note 16 3 8 13" xfId="25988"/>
    <cellStyle name="Note 16 3 8 14" xfId="25989"/>
    <cellStyle name="Note 16 3 8 15" xfId="25990"/>
    <cellStyle name="Note 16 3 8 16" xfId="25991"/>
    <cellStyle name="Note 16 3 8 2" xfId="25992"/>
    <cellStyle name="Note 16 3 8 2 2" xfId="25993"/>
    <cellStyle name="Note 16 3 8 2 3" xfId="25994"/>
    <cellStyle name="Note 16 3 8 2 4" xfId="25995"/>
    <cellStyle name="Note 16 3 8 3" xfId="25996"/>
    <cellStyle name="Note 16 3 8 4" xfId="25997"/>
    <cellStyle name="Note 16 3 8 5" xfId="25998"/>
    <cellStyle name="Note 16 3 8 6" xfId="25999"/>
    <cellStyle name="Note 16 3 8 7" xfId="26000"/>
    <cellStyle name="Note 16 3 8 8" xfId="26001"/>
    <cellStyle name="Note 16 3 8 9" xfId="26002"/>
    <cellStyle name="Note 16 3 9" xfId="26003"/>
    <cellStyle name="Note 16 3 9 2" xfId="26004"/>
    <cellStyle name="Note 16 3 9 3" xfId="26005"/>
    <cellStyle name="Note 16 3 9 4" xfId="26006"/>
    <cellStyle name="Note 16 4" xfId="26007"/>
    <cellStyle name="Note 16 4 10" xfId="26008"/>
    <cellStyle name="Note 16 4 11" xfId="26009"/>
    <cellStyle name="Note 16 4 12" xfId="26010"/>
    <cellStyle name="Note 16 4 13" xfId="26011"/>
    <cellStyle name="Note 16 4 14" xfId="26012"/>
    <cellStyle name="Note 16 4 15" xfId="26013"/>
    <cellStyle name="Note 16 4 16" xfId="26014"/>
    <cellStyle name="Note 16 4 17" xfId="26015"/>
    <cellStyle name="Note 16 4 18" xfId="26016"/>
    <cellStyle name="Note 16 4 19" xfId="26017"/>
    <cellStyle name="Note 16 4 2" xfId="26018"/>
    <cellStyle name="Note 16 4 2 10" xfId="26019"/>
    <cellStyle name="Note 16 4 2 11" xfId="26020"/>
    <cellStyle name="Note 16 4 2 12" xfId="26021"/>
    <cellStyle name="Note 16 4 2 13" xfId="26022"/>
    <cellStyle name="Note 16 4 2 14" xfId="26023"/>
    <cellStyle name="Note 16 4 2 15" xfId="26024"/>
    <cellStyle name="Note 16 4 2 16" xfId="26025"/>
    <cellStyle name="Note 16 4 2 2" xfId="26026"/>
    <cellStyle name="Note 16 4 2 2 2" xfId="26027"/>
    <cellStyle name="Note 16 4 2 2 3" xfId="26028"/>
    <cellStyle name="Note 16 4 2 2 4" xfId="26029"/>
    <cellStyle name="Note 16 4 2 3" xfId="26030"/>
    <cellStyle name="Note 16 4 2 4" xfId="26031"/>
    <cellStyle name="Note 16 4 2 5" xfId="26032"/>
    <cellStyle name="Note 16 4 2 6" xfId="26033"/>
    <cellStyle name="Note 16 4 2 7" xfId="26034"/>
    <cellStyle name="Note 16 4 2 8" xfId="26035"/>
    <cellStyle name="Note 16 4 2 9" xfId="26036"/>
    <cellStyle name="Note 16 4 20" xfId="26037"/>
    <cellStyle name="Note 16 4 21" xfId="26038"/>
    <cellStyle name="Note 16 4 22" xfId="26039"/>
    <cellStyle name="Note 16 4 23" xfId="26040"/>
    <cellStyle name="Note 16 4 3" xfId="26041"/>
    <cellStyle name="Note 16 4 3 10" xfId="26042"/>
    <cellStyle name="Note 16 4 3 11" xfId="26043"/>
    <cellStyle name="Note 16 4 3 12" xfId="26044"/>
    <cellStyle name="Note 16 4 3 13" xfId="26045"/>
    <cellStyle name="Note 16 4 3 14" xfId="26046"/>
    <cellStyle name="Note 16 4 3 15" xfId="26047"/>
    <cellStyle name="Note 16 4 3 16" xfId="26048"/>
    <cellStyle name="Note 16 4 3 2" xfId="26049"/>
    <cellStyle name="Note 16 4 3 2 2" xfId="26050"/>
    <cellStyle name="Note 16 4 3 2 3" xfId="26051"/>
    <cellStyle name="Note 16 4 3 2 4" xfId="26052"/>
    <cellStyle name="Note 16 4 3 3" xfId="26053"/>
    <cellStyle name="Note 16 4 3 4" xfId="26054"/>
    <cellStyle name="Note 16 4 3 5" xfId="26055"/>
    <cellStyle name="Note 16 4 3 6" xfId="26056"/>
    <cellStyle name="Note 16 4 3 7" xfId="26057"/>
    <cellStyle name="Note 16 4 3 8" xfId="26058"/>
    <cellStyle name="Note 16 4 3 9" xfId="26059"/>
    <cellStyle name="Note 16 4 4" xfId="26060"/>
    <cellStyle name="Note 16 4 4 10" xfId="26061"/>
    <cellStyle name="Note 16 4 4 11" xfId="26062"/>
    <cellStyle name="Note 16 4 4 12" xfId="26063"/>
    <cellStyle name="Note 16 4 4 13" xfId="26064"/>
    <cellStyle name="Note 16 4 4 14" xfId="26065"/>
    <cellStyle name="Note 16 4 4 15" xfId="26066"/>
    <cellStyle name="Note 16 4 4 16" xfId="26067"/>
    <cellStyle name="Note 16 4 4 2" xfId="26068"/>
    <cellStyle name="Note 16 4 4 2 2" xfId="26069"/>
    <cellStyle name="Note 16 4 4 2 3" xfId="26070"/>
    <cellStyle name="Note 16 4 4 2 4" xfId="26071"/>
    <cellStyle name="Note 16 4 4 3" xfId="26072"/>
    <cellStyle name="Note 16 4 4 4" xfId="26073"/>
    <cellStyle name="Note 16 4 4 5" xfId="26074"/>
    <cellStyle name="Note 16 4 4 6" xfId="26075"/>
    <cellStyle name="Note 16 4 4 7" xfId="26076"/>
    <cellStyle name="Note 16 4 4 8" xfId="26077"/>
    <cellStyle name="Note 16 4 4 9" xfId="26078"/>
    <cellStyle name="Note 16 4 5" xfId="26079"/>
    <cellStyle name="Note 16 4 5 10" xfId="26080"/>
    <cellStyle name="Note 16 4 5 11" xfId="26081"/>
    <cellStyle name="Note 16 4 5 12" xfId="26082"/>
    <cellStyle name="Note 16 4 5 13" xfId="26083"/>
    <cellStyle name="Note 16 4 5 14" xfId="26084"/>
    <cellStyle name="Note 16 4 5 15" xfId="26085"/>
    <cellStyle name="Note 16 4 5 16" xfId="26086"/>
    <cellStyle name="Note 16 4 5 2" xfId="26087"/>
    <cellStyle name="Note 16 4 5 2 2" xfId="26088"/>
    <cellStyle name="Note 16 4 5 2 3" xfId="26089"/>
    <cellStyle name="Note 16 4 5 2 4" xfId="26090"/>
    <cellStyle name="Note 16 4 5 3" xfId="26091"/>
    <cellStyle name="Note 16 4 5 4" xfId="26092"/>
    <cellStyle name="Note 16 4 5 5" xfId="26093"/>
    <cellStyle name="Note 16 4 5 6" xfId="26094"/>
    <cellStyle name="Note 16 4 5 7" xfId="26095"/>
    <cellStyle name="Note 16 4 5 8" xfId="26096"/>
    <cellStyle name="Note 16 4 5 9" xfId="26097"/>
    <cellStyle name="Note 16 4 6" xfId="26098"/>
    <cellStyle name="Note 16 4 6 10" xfId="26099"/>
    <cellStyle name="Note 16 4 6 11" xfId="26100"/>
    <cellStyle name="Note 16 4 6 12" xfId="26101"/>
    <cellStyle name="Note 16 4 6 13" xfId="26102"/>
    <cellStyle name="Note 16 4 6 14" xfId="26103"/>
    <cellStyle name="Note 16 4 6 15" xfId="26104"/>
    <cellStyle name="Note 16 4 6 16" xfId="26105"/>
    <cellStyle name="Note 16 4 6 2" xfId="26106"/>
    <cellStyle name="Note 16 4 6 2 2" xfId="26107"/>
    <cellStyle name="Note 16 4 6 2 3" xfId="26108"/>
    <cellStyle name="Note 16 4 6 2 4" xfId="26109"/>
    <cellStyle name="Note 16 4 6 3" xfId="26110"/>
    <cellStyle name="Note 16 4 6 4" xfId="26111"/>
    <cellStyle name="Note 16 4 6 5" xfId="26112"/>
    <cellStyle name="Note 16 4 6 6" xfId="26113"/>
    <cellStyle name="Note 16 4 6 7" xfId="26114"/>
    <cellStyle name="Note 16 4 6 8" xfId="26115"/>
    <cellStyle name="Note 16 4 6 9" xfId="26116"/>
    <cellStyle name="Note 16 4 7" xfId="26117"/>
    <cellStyle name="Note 16 4 7 10" xfId="26118"/>
    <cellStyle name="Note 16 4 7 11" xfId="26119"/>
    <cellStyle name="Note 16 4 7 12" xfId="26120"/>
    <cellStyle name="Note 16 4 7 13" xfId="26121"/>
    <cellStyle name="Note 16 4 7 14" xfId="26122"/>
    <cellStyle name="Note 16 4 7 15" xfId="26123"/>
    <cellStyle name="Note 16 4 7 16" xfId="26124"/>
    <cellStyle name="Note 16 4 7 2" xfId="26125"/>
    <cellStyle name="Note 16 4 7 2 2" xfId="26126"/>
    <cellStyle name="Note 16 4 7 2 3" xfId="26127"/>
    <cellStyle name="Note 16 4 7 2 4" xfId="26128"/>
    <cellStyle name="Note 16 4 7 3" xfId="26129"/>
    <cellStyle name="Note 16 4 7 4" xfId="26130"/>
    <cellStyle name="Note 16 4 7 5" xfId="26131"/>
    <cellStyle name="Note 16 4 7 6" xfId="26132"/>
    <cellStyle name="Note 16 4 7 7" xfId="26133"/>
    <cellStyle name="Note 16 4 7 8" xfId="26134"/>
    <cellStyle name="Note 16 4 7 9" xfId="26135"/>
    <cellStyle name="Note 16 4 8" xfId="26136"/>
    <cellStyle name="Note 16 4 8 10" xfId="26137"/>
    <cellStyle name="Note 16 4 8 11" xfId="26138"/>
    <cellStyle name="Note 16 4 8 12" xfId="26139"/>
    <cellStyle name="Note 16 4 8 13" xfId="26140"/>
    <cellStyle name="Note 16 4 8 14" xfId="26141"/>
    <cellStyle name="Note 16 4 8 15" xfId="26142"/>
    <cellStyle name="Note 16 4 8 16" xfId="26143"/>
    <cellStyle name="Note 16 4 8 2" xfId="26144"/>
    <cellStyle name="Note 16 4 8 2 2" xfId="26145"/>
    <cellStyle name="Note 16 4 8 2 3" xfId="26146"/>
    <cellStyle name="Note 16 4 8 2 4" xfId="26147"/>
    <cellStyle name="Note 16 4 8 3" xfId="26148"/>
    <cellStyle name="Note 16 4 8 4" xfId="26149"/>
    <cellStyle name="Note 16 4 8 5" xfId="26150"/>
    <cellStyle name="Note 16 4 8 6" xfId="26151"/>
    <cellStyle name="Note 16 4 8 7" xfId="26152"/>
    <cellStyle name="Note 16 4 8 8" xfId="26153"/>
    <cellStyle name="Note 16 4 8 9" xfId="26154"/>
    <cellStyle name="Note 16 4 9" xfId="26155"/>
    <cellStyle name="Note 16 4 9 2" xfId="26156"/>
    <cellStyle name="Note 16 4 9 3" xfId="26157"/>
    <cellStyle name="Note 16 4 9 4" xfId="26158"/>
    <cellStyle name="Note 17 2" xfId="26159"/>
    <cellStyle name="Note 17 2 10" xfId="26160"/>
    <cellStyle name="Note 17 2 11" xfId="26161"/>
    <cellStyle name="Note 17 2 12" xfId="26162"/>
    <cellStyle name="Note 17 2 13" xfId="26163"/>
    <cellStyle name="Note 17 2 14" xfId="26164"/>
    <cellStyle name="Note 17 2 15" xfId="26165"/>
    <cellStyle name="Note 17 2 16" xfId="26166"/>
    <cellStyle name="Note 17 2 17" xfId="26167"/>
    <cellStyle name="Note 17 2 18" xfId="26168"/>
    <cellStyle name="Note 17 2 19" xfId="26169"/>
    <cellStyle name="Note 17 2 2" xfId="26170"/>
    <cellStyle name="Note 17 2 2 10" xfId="26171"/>
    <cellStyle name="Note 17 2 2 11" xfId="26172"/>
    <cellStyle name="Note 17 2 2 12" xfId="26173"/>
    <cellStyle name="Note 17 2 2 13" xfId="26174"/>
    <cellStyle name="Note 17 2 2 14" xfId="26175"/>
    <cellStyle name="Note 17 2 2 15" xfId="26176"/>
    <cellStyle name="Note 17 2 2 16" xfId="26177"/>
    <cellStyle name="Note 17 2 2 2" xfId="26178"/>
    <cellStyle name="Note 17 2 2 2 2" xfId="26179"/>
    <cellStyle name="Note 17 2 2 2 3" xfId="26180"/>
    <cellStyle name="Note 17 2 2 2 4" xfId="26181"/>
    <cellStyle name="Note 17 2 2 3" xfId="26182"/>
    <cellStyle name="Note 17 2 2 4" xfId="26183"/>
    <cellStyle name="Note 17 2 2 5" xfId="26184"/>
    <cellStyle name="Note 17 2 2 6" xfId="26185"/>
    <cellStyle name="Note 17 2 2 7" xfId="26186"/>
    <cellStyle name="Note 17 2 2 8" xfId="26187"/>
    <cellStyle name="Note 17 2 2 9" xfId="26188"/>
    <cellStyle name="Note 17 2 20" xfId="26189"/>
    <cellStyle name="Note 17 2 21" xfId="26190"/>
    <cellStyle name="Note 17 2 22" xfId="26191"/>
    <cellStyle name="Note 17 2 23" xfId="26192"/>
    <cellStyle name="Note 17 2 3" xfId="26193"/>
    <cellStyle name="Note 17 2 3 10" xfId="26194"/>
    <cellStyle name="Note 17 2 3 11" xfId="26195"/>
    <cellStyle name="Note 17 2 3 12" xfId="26196"/>
    <cellStyle name="Note 17 2 3 13" xfId="26197"/>
    <cellStyle name="Note 17 2 3 14" xfId="26198"/>
    <cellStyle name="Note 17 2 3 15" xfId="26199"/>
    <cellStyle name="Note 17 2 3 16" xfId="26200"/>
    <cellStyle name="Note 17 2 3 2" xfId="26201"/>
    <cellStyle name="Note 17 2 3 2 2" xfId="26202"/>
    <cellStyle name="Note 17 2 3 2 3" xfId="26203"/>
    <cellStyle name="Note 17 2 3 2 4" xfId="26204"/>
    <cellStyle name="Note 17 2 3 3" xfId="26205"/>
    <cellStyle name="Note 17 2 3 4" xfId="26206"/>
    <cellStyle name="Note 17 2 3 5" xfId="26207"/>
    <cellStyle name="Note 17 2 3 6" xfId="26208"/>
    <cellStyle name="Note 17 2 3 7" xfId="26209"/>
    <cellStyle name="Note 17 2 3 8" xfId="26210"/>
    <cellStyle name="Note 17 2 3 9" xfId="26211"/>
    <cellStyle name="Note 17 2 4" xfId="26212"/>
    <cellStyle name="Note 17 2 4 10" xfId="26213"/>
    <cellStyle name="Note 17 2 4 11" xfId="26214"/>
    <cellStyle name="Note 17 2 4 12" xfId="26215"/>
    <cellStyle name="Note 17 2 4 13" xfId="26216"/>
    <cellStyle name="Note 17 2 4 14" xfId="26217"/>
    <cellStyle name="Note 17 2 4 15" xfId="26218"/>
    <cellStyle name="Note 17 2 4 16" xfId="26219"/>
    <cellStyle name="Note 17 2 4 2" xfId="26220"/>
    <cellStyle name="Note 17 2 4 2 2" xfId="26221"/>
    <cellStyle name="Note 17 2 4 2 3" xfId="26222"/>
    <cellStyle name="Note 17 2 4 2 4" xfId="26223"/>
    <cellStyle name="Note 17 2 4 3" xfId="26224"/>
    <cellStyle name="Note 17 2 4 4" xfId="26225"/>
    <cellStyle name="Note 17 2 4 5" xfId="26226"/>
    <cellStyle name="Note 17 2 4 6" xfId="26227"/>
    <cellStyle name="Note 17 2 4 7" xfId="26228"/>
    <cellStyle name="Note 17 2 4 8" xfId="26229"/>
    <cellStyle name="Note 17 2 4 9" xfId="26230"/>
    <cellStyle name="Note 17 2 5" xfId="26231"/>
    <cellStyle name="Note 17 2 5 10" xfId="26232"/>
    <cellStyle name="Note 17 2 5 11" xfId="26233"/>
    <cellStyle name="Note 17 2 5 12" xfId="26234"/>
    <cellStyle name="Note 17 2 5 13" xfId="26235"/>
    <cellStyle name="Note 17 2 5 14" xfId="26236"/>
    <cellStyle name="Note 17 2 5 15" xfId="26237"/>
    <cellStyle name="Note 17 2 5 16" xfId="26238"/>
    <cellStyle name="Note 17 2 5 2" xfId="26239"/>
    <cellStyle name="Note 17 2 5 2 2" xfId="26240"/>
    <cellStyle name="Note 17 2 5 2 3" xfId="26241"/>
    <cellStyle name="Note 17 2 5 2 4" xfId="26242"/>
    <cellStyle name="Note 17 2 5 3" xfId="26243"/>
    <cellStyle name="Note 17 2 5 4" xfId="26244"/>
    <cellStyle name="Note 17 2 5 5" xfId="26245"/>
    <cellStyle name="Note 17 2 5 6" xfId="26246"/>
    <cellStyle name="Note 17 2 5 7" xfId="26247"/>
    <cellStyle name="Note 17 2 5 8" xfId="26248"/>
    <cellStyle name="Note 17 2 5 9" xfId="26249"/>
    <cellStyle name="Note 17 2 6" xfId="26250"/>
    <cellStyle name="Note 17 2 6 10" xfId="26251"/>
    <cellStyle name="Note 17 2 6 11" xfId="26252"/>
    <cellStyle name="Note 17 2 6 12" xfId="26253"/>
    <cellStyle name="Note 17 2 6 13" xfId="26254"/>
    <cellStyle name="Note 17 2 6 14" xfId="26255"/>
    <cellStyle name="Note 17 2 6 15" xfId="26256"/>
    <cellStyle name="Note 17 2 6 16" xfId="26257"/>
    <cellStyle name="Note 17 2 6 2" xfId="26258"/>
    <cellStyle name="Note 17 2 6 2 2" xfId="26259"/>
    <cellStyle name="Note 17 2 6 2 3" xfId="26260"/>
    <cellStyle name="Note 17 2 6 2 4" xfId="26261"/>
    <cellStyle name="Note 17 2 6 3" xfId="26262"/>
    <cellStyle name="Note 17 2 6 4" xfId="26263"/>
    <cellStyle name="Note 17 2 6 5" xfId="26264"/>
    <cellStyle name="Note 17 2 6 6" xfId="26265"/>
    <cellStyle name="Note 17 2 6 7" xfId="26266"/>
    <cellStyle name="Note 17 2 6 8" xfId="26267"/>
    <cellStyle name="Note 17 2 6 9" xfId="26268"/>
    <cellStyle name="Note 17 2 7" xfId="26269"/>
    <cellStyle name="Note 17 2 7 10" xfId="26270"/>
    <cellStyle name="Note 17 2 7 11" xfId="26271"/>
    <cellStyle name="Note 17 2 7 12" xfId="26272"/>
    <cellStyle name="Note 17 2 7 13" xfId="26273"/>
    <cellStyle name="Note 17 2 7 14" xfId="26274"/>
    <cellStyle name="Note 17 2 7 15" xfId="26275"/>
    <cellStyle name="Note 17 2 7 16" xfId="26276"/>
    <cellStyle name="Note 17 2 7 2" xfId="26277"/>
    <cellStyle name="Note 17 2 7 2 2" xfId="26278"/>
    <cellStyle name="Note 17 2 7 2 3" xfId="26279"/>
    <cellStyle name="Note 17 2 7 2 4" xfId="26280"/>
    <cellStyle name="Note 17 2 7 3" xfId="26281"/>
    <cellStyle name="Note 17 2 7 4" xfId="26282"/>
    <cellStyle name="Note 17 2 7 5" xfId="26283"/>
    <cellStyle name="Note 17 2 7 6" xfId="26284"/>
    <cellStyle name="Note 17 2 7 7" xfId="26285"/>
    <cellStyle name="Note 17 2 7 8" xfId="26286"/>
    <cellStyle name="Note 17 2 7 9" xfId="26287"/>
    <cellStyle name="Note 17 2 8" xfId="26288"/>
    <cellStyle name="Note 17 2 8 10" xfId="26289"/>
    <cellStyle name="Note 17 2 8 11" xfId="26290"/>
    <cellStyle name="Note 17 2 8 12" xfId="26291"/>
    <cellStyle name="Note 17 2 8 13" xfId="26292"/>
    <cellStyle name="Note 17 2 8 14" xfId="26293"/>
    <cellStyle name="Note 17 2 8 15" xfId="26294"/>
    <cellStyle name="Note 17 2 8 16" xfId="26295"/>
    <cellStyle name="Note 17 2 8 2" xfId="26296"/>
    <cellStyle name="Note 17 2 8 2 2" xfId="26297"/>
    <cellStyle name="Note 17 2 8 2 3" xfId="26298"/>
    <cellStyle name="Note 17 2 8 2 4" xfId="26299"/>
    <cellStyle name="Note 17 2 8 3" xfId="26300"/>
    <cellStyle name="Note 17 2 8 4" xfId="26301"/>
    <cellStyle name="Note 17 2 8 5" xfId="26302"/>
    <cellStyle name="Note 17 2 8 6" xfId="26303"/>
    <cellStyle name="Note 17 2 8 7" xfId="26304"/>
    <cellStyle name="Note 17 2 8 8" xfId="26305"/>
    <cellStyle name="Note 17 2 8 9" xfId="26306"/>
    <cellStyle name="Note 17 2 9" xfId="26307"/>
    <cellStyle name="Note 17 2 9 2" xfId="26308"/>
    <cellStyle name="Note 17 2 9 3" xfId="26309"/>
    <cellStyle name="Note 17 2 9 4" xfId="26310"/>
    <cellStyle name="Note 17 3" xfId="26311"/>
    <cellStyle name="Note 17 3 10" xfId="26312"/>
    <cellStyle name="Note 17 3 11" xfId="26313"/>
    <cellStyle name="Note 17 3 12" xfId="26314"/>
    <cellStyle name="Note 17 3 13" xfId="26315"/>
    <cellStyle name="Note 17 3 14" xfId="26316"/>
    <cellStyle name="Note 17 3 15" xfId="26317"/>
    <cellStyle name="Note 17 3 16" xfId="26318"/>
    <cellStyle name="Note 17 3 17" xfId="26319"/>
    <cellStyle name="Note 17 3 18" xfId="26320"/>
    <cellStyle name="Note 17 3 19" xfId="26321"/>
    <cellStyle name="Note 17 3 2" xfId="26322"/>
    <cellStyle name="Note 17 3 2 10" xfId="26323"/>
    <cellStyle name="Note 17 3 2 11" xfId="26324"/>
    <cellStyle name="Note 17 3 2 12" xfId="26325"/>
    <cellStyle name="Note 17 3 2 13" xfId="26326"/>
    <cellStyle name="Note 17 3 2 14" xfId="26327"/>
    <cellStyle name="Note 17 3 2 15" xfId="26328"/>
    <cellStyle name="Note 17 3 2 16" xfId="26329"/>
    <cellStyle name="Note 17 3 2 2" xfId="26330"/>
    <cellStyle name="Note 17 3 2 2 2" xfId="26331"/>
    <cellStyle name="Note 17 3 2 2 3" xfId="26332"/>
    <cellStyle name="Note 17 3 2 2 4" xfId="26333"/>
    <cellStyle name="Note 17 3 2 3" xfId="26334"/>
    <cellStyle name="Note 17 3 2 4" xfId="26335"/>
    <cellStyle name="Note 17 3 2 5" xfId="26336"/>
    <cellStyle name="Note 17 3 2 6" xfId="26337"/>
    <cellStyle name="Note 17 3 2 7" xfId="26338"/>
    <cellStyle name="Note 17 3 2 8" xfId="26339"/>
    <cellStyle name="Note 17 3 2 9" xfId="26340"/>
    <cellStyle name="Note 17 3 20" xfId="26341"/>
    <cellStyle name="Note 17 3 21" xfId="26342"/>
    <cellStyle name="Note 17 3 22" xfId="26343"/>
    <cellStyle name="Note 17 3 23" xfId="26344"/>
    <cellStyle name="Note 17 3 3" xfId="26345"/>
    <cellStyle name="Note 17 3 3 10" xfId="26346"/>
    <cellStyle name="Note 17 3 3 11" xfId="26347"/>
    <cellStyle name="Note 17 3 3 12" xfId="26348"/>
    <cellStyle name="Note 17 3 3 13" xfId="26349"/>
    <cellStyle name="Note 17 3 3 14" xfId="26350"/>
    <cellStyle name="Note 17 3 3 15" xfId="26351"/>
    <cellStyle name="Note 17 3 3 16" xfId="26352"/>
    <cellStyle name="Note 17 3 3 2" xfId="26353"/>
    <cellStyle name="Note 17 3 3 2 2" xfId="26354"/>
    <cellStyle name="Note 17 3 3 2 3" xfId="26355"/>
    <cellStyle name="Note 17 3 3 2 4" xfId="26356"/>
    <cellStyle name="Note 17 3 3 3" xfId="26357"/>
    <cellStyle name="Note 17 3 3 4" xfId="26358"/>
    <cellStyle name="Note 17 3 3 5" xfId="26359"/>
    <cellStyle name="Note 17 3 3 6" xfId="26360"/>
    <cellStyle name="Note 17 3 3 7" xfId="26361"/>
    <cellStyle name="Note 17 3 3 8" xfId="26362"/>
    <cellStyle name="Note 17 3 3 9" xfId="26363"/>
    <cellStyle name="Note 17 3 4" xfId="26364"/>
    <cellStyle name="Note 17 3 4 10" xfId="26365"/>
    <cellStyle name="Note 17 3 4 11" xfId="26366"/>
    <cellStyle name="Note 17 3 4 12" xfId="26367"/>
    <cellStyle name="Note 17 3 4 13" xfId="26368"/>
    <cellStyle name="Note 17 3 4 14" xfId="26369"/>
    <cellStyle name="Note 17 3 4 15" xfId="26370"/>
    <cellStyle name="Note 17 3 4 16" xfId="26371"/>
    <cellStyle name="Note 17 3 4 2" xfId="26372"/>
    <cellStyle name="Note 17 3 4 2 2" xfId="26373"/>
    <cellStyle name="Note 17 3 4 2 3" xfId="26374"/>
    <cellStyle name="Note 17 3 4 2 4" xfId="26375"/>
    <cellStyle name="Note 17 3 4 3" xfId="26376"/>
    <cellStyle name="Note 17 3 4 4" xfId="26377"/>
    <cellStyle name="Note 17 3 4 5" xfId="26378"/>
    <cellStyle name="Note 17 3 4 6" xfId="26379"/>
    <cellStyle name="Note 17 3 4 7" xfId="26380"/>
    <cellStyle name="Note 17 3 4 8" xfId="26381"/>
    <cellStyle name="Note 17 3 4 9" xfId="26382"/>
    <cellStyle name="Note 17 3 5" xfId="26383"/>
    <cellStyle name="Note 17 3 5 10" xfId="26384"/>
    <cellStyle name="Note 17 3 5 11" xfId="26385"/>
    <cellStyle name="Note 17 3 5 12" xfId="26386"/>
    <cellStyle name="Note 17 3 5 13" xfId="26387"/>
    <cellStyle name="Note 17 3 5 14" xfId="26388"/>
    <cellStyle name="Note 17 3 5 15" xfId="26389"/>
    <cellStyle name="Note 17 3 5 16" xfId="26390"/>
    <cellStyle name="Note 17 3 5 2" xfId="26391"/>
    <cellStyle name="Note 17 3 5 2 2" xfId="26392"/>
    <cellStyle name="Note 17 3 5 2 3" xfId="26393"/>
    <cellStyle name="Note 17 3 5 2 4" xfId="26394"/>
    <cellStyle name="Note 17 3 5 3" xfId="26395"/>
    <cellStyle name="Note 17 3 5 4" xfId="26396"/>
    <cellStyle name="Note 17 3 5 5" xfId="26397"/>
    <cellStyle name="Note 17 3 5 6" xfId="26398"/>
    <cellStyle name="Note 17 3 5 7" xfId="26399"/>
    <cellStyle name="Note 17 3 5 8" xfId="26400"/>
    <cellStyle name="Note 17 3 5 9" xfId="26401"/>
    <cellStyle name="Note 17 3 6" xfId="26402"/>
    <cellStyle name="Note 17 3 6 10" xfId="26403"/>
    <cellStyle name="Note 17 3 6 11" xfId="26404"/>
    <cellStyle name="Note 17 3 6 12" xfId="26405"/>
    <cellStyle name="Note 17 3 6 13" xfId="26406"/>
    <cellStyle name="Note 17 3 6 14" xfId="26407"/>
    <cellStyle name="Note 17 3 6 15" xfId="26408"/>
    <cellStyle name="Note 17 3 6 16" xfId="26409"/>
    <cellStyle name="Note 17 3 6 2" xfId="26410"/>
    <cellStyle name="Note 17 3 6 2 2" xfId="26411"/>
    <cellStyle name="Note 17 3 6 2 3" xfId="26412"/>
    <cellStyle name="Note 17 3 6 2 4" xfId="26413"/>
    <cellStyle name="Note 17 3 6 3" xfId="26414"/>
    <cellStyle name="Note 17 3 6 4" xfId="26415"/>
    <cellStyle name="Note 17 3 6 5" xfId="26416"/>
    <cellStyle name="Note 17 3 6 6" xfId="26417"/>
    <cellStyle name="Note 17 3 6 7" xfId="26418"/>
    <cellStyle name="Note 17 3 6 8" xfId="26419"/>
    <cellStyle name="Note 17 3 6 9" xfId="26420"/>
    <cellStyle name="Note 17 3 7" xfId="26421"/>
    <cellStyle name="Note 17 3 7 10" xfId="26422"/>
    <cellStyle name="Note 17 3 7 11" xfId="26423"/>
    <cellStyle name="Note 17 3 7 12" xfId="26424"/>
    <cellStyle name="Note 17 3 7 13" xfId="26425"/>
    <cellStyle name="Note 17 3 7 14" xfId="26426"/>
    <cellStyle name="Note 17 3 7 15" xfId="26427"/>
    <cellStyle name="Note 17 3 7 16" xfId="26428"/>
    <cellStyle name="Note 17 3 7 2" xfId="26429"/>
    <cellStyle name="Note 17 3 7 2 2" xfId="26430"/>
    <cellStyle name="Note 17 3 7 2 3" xfId="26431"/>
    <cellStyle name="Note 17 3 7 2 4" xfId="26432"/>
    <cellStyle name="Note 17 3 7 3" xfId="26433"/>
    <cellStyle name="Note 17 3 7 4" xfId="26434"/>
    <cellStyle name="Note 17 3 7 5" xfId="26435"/>
    <cellStyle name="Note 17 3 7 6" xfId="26436"/>
    <cellStyle name="Note 17 3 7 7" xfId="26437"/>
    <cellStyle name="Note 17 3 7 8" xfId="26438"/>
    <cellStyle name="Note 17 3 7 9" xfId="26439"/>
    <cellStyle name="Note 17 3 8" xfId="26440"/>
    <cellStyle name="Note 17 3 8 10" xfId="26441"/>
    <cellStyle name="Note 17 3 8 11" xfId="26442"/>
    <cellStyle name="Note 17 3 8 12" xfId="26443"/>
    <cellStyle name="Note 17 3 8 13" xfId="26444"/>
    <cellStyle name="Note 17 3 8 14" xfId="26445"/>
    <cellStyle name="Note 17 3 8 15" xfId="26446"/>
    <cellStyle name="Note 17 3 8 16" xfId="26447"/>
    <cellStyle name="Note 17 3 8 2" xfId="26448"/>
    <cellStyle name="Note 17 3 8 2 2" xfId="26449"/>
    <cellStyle name="Note 17 3 8 2 3" xfId="26450"/>
    <cellStyle name="Note 17 3 8 2 4" xfId="26451"/>
    <cellStyle name="Note 17 3 8 3" xfId="26452"/>
    <cellStyle name="Note 17 3 8 4" xfId="26453"/>
    <cellStyle name="Note 17 3 8 5" xfId="26454"/>
    <cellStyle name="Note 17 3 8 6" xfId="26455"/>
    <cellStyle name="Note 17 3 8 7" xfId="26456"/>
    <cellStyle name="Note 17 3 8 8" xfId="26457"/>
    <cellStyle name="Note 17 3 8 9" xfId="26458"/>
    <cellStyle name="Note 17 3 9" xfId="26459"/>
    <cellStyle name="Note 17 3 9 2" xfId="26460"/>
    <cellStyle name="Note 17 3 9 3" xfId="26461"/>
    <cellStyle name="Note 17 3 9 4" xfId="26462"/>
    <cellStyle name="Note 17 4" xfId="26463"/>
    <cellStyle name="Note 17 4 10" xfId="26464"/>
    <cellStyle name="Note 17 4 11" xfId="26465"/>
    <cellStyle name="Note 17 4 12" xfId="26466"/>
    <cellStyle name="Note 17 4 13" xfId="26467"/>
    <cellStyle name="Note 17 4 14" xfId="26468"/>
    <cellStyle name="Note 17 4 15" xfId="26469"/>
    <cellStyle name="Note 17 4 16" xfId="26470"/>
    <cellStyle name="Note 17 4 17" xfId="26471"/>
    <cellStyle name="Note 17 4 18" xfId="26472"/>
    <cellStyle name="Note 17 4 19" xfId="26473"/>
    <cellStyle name="Note 17 4 2" xfId="26474"/>
    <cellStyle name="Note 17 4 2 10" xfId="26475"/>
    <cellStyle name="Note 17 4 2 11" xfId="26476"/>
    <cellStyle name="Note 17 4 2 12" xfId="26477"/>
    <cellStyle name="Note 17 4 2 13" xfId="26478"/>
    <cellStyle name="Note 17 4 2 14" xfId="26479"/>
    <cellStyle name="Note 17 4 2 15" xfId="26480"/>
    <cellStyle name="Note 17 4 2 16" xfId="26481"/>
    <cellStyle name="Note 17 4 2 2" xfId="26482"/>
    <cellStyle name="Note 17 4 2 2 2" xfId="26483"/>
    <cellStyle name="Note 17 4 2 2 3" xfId="26484"/>
    <cellStyle name="Note 17 4 2 2 4" xfId="26485"/>
    <cellStyle name="Note 17 4 2 3" xfId="26486"/>
    <cellStyle name="Note 17 4 2 4" xfId="26487"/>
    <cellStyle name="Note 17 4 2 5" xfId="26488"/>
    <cellStyle name="Note 17 4 2 6" xfId="26489"/>
    <cellStyle name="Note 17 4 2 7" xfId="26490"/>
    <cellStyle name="Note 17 4 2 8" xfId="26491"/>
    <cellStyle name="Note 17 4 2 9" xfId="26492"/>
    <cellStyle name="Note 17 4 20" xfId="26493"/>
    <cellStyle name="Note 17 4 21" xfId="26494"/>
    <cellStyle name="Note 17 4 22" xfId="26495"/>
    <cellStyle name="Note 17 4 23" xfId="26496"/>
    <cellStyle name="Note 17 4 3" xfId="26497"/>
    <cellStyle name="Note 17 4 3 10" xfId="26498"/>
    <cellStyle name="Note 17 4 3 11" xfId="26499"/>
    <cellStyle name="Note 17 4 3 12" xfId="26500"/>
    <cellStyle name="Note 17 4 3 13" xfId="26501"/>
    <cellStyle name="Note 17 4 3 14" xfId="26502"/>
    <cellStyle name="Note 17 4 3 15" xfId="26503"/>
    <cellStyle name="Note 17 4 3 16" xfId="26504"/>
    <cellStyle name="Note 17 4 3 2" xfId="26505"/>
    <cellStyle name="Note 17 4 3 2 2" xfId="26506"/>
    <cellStyle name="Note 17 4 3 2 3" xfId="26507"/>
    <cellStyle name="Note 17 4 3 2 4" xfId="26508"/>
    <cellStyle name="Note 17 4 3 3" xfId="26509"/>
    <cellStyle name="Note 17 4 3 4" xfId="26510"/>
    <cellStyle name="Note 17 4 3 5" xfId="26511"/>
    <cellStyle name="Note 17 4 3 6" xfId="26512"/>
    <cellStyle name="Note 17 4 3 7" xfId="26513"/>
    <cellStyle name="Note 17 4 3 8" xfId="26514"/>
    <cellStyle name="Note 17 4 3 9" xfId="26515"/>
    <cellStyle name="Note 17 4 4" xfId="26516"/>
    <cellStyle name="Note 17 4 4 10" xfId="26517"/>
    <cellStyle name="Note 17 4 4 11" xfId="26518"/>
    <cellStyle name="Note 17 4 4 12" xfId="26519"/>
    <cellStyle name="Note 17 4 4 13" xfId="26520"/>
    <cellStyle name="Note 17 4 4 14" xfId="26521"/>
    <cellStyle name="Note 17 4 4 15" xfId="26522"/>
    <cellStyle name="Note 17 4 4 16" xfId="26523"/>
    <cellStyle name="Note 17 4 4 2" xfId="26524"/>
    <cellStyle name="Note 17 4 4 2 2" xfId="26525"/>
    <cellStyle name="Note 17 4 4 2 3" xfId="26526"/>
    <cellStyle name="Note 17 4 4 2 4" xfId="26527"/>
    <cellStyle name="Note 17 4 4 3" xfId="26528"/>
    <cellStyle name="Note 17 4 4 4" xfId="26529"/>
    <cellStyle name="Note 17 4 4 5" xfId="26530"/>
    <cellStyle name="Note 17 4 4 6" xfId="26531"/>
    <cellStyle name="Note 17 4 4 7" xfId="26532"/>
    <cellStyle name="Note 17 4 4 8" xfId="26533"/>
    <cellStyle name="Note 17 4 4 9" xfId="26534"/>
    <cellStyle name="Note 17 4 5" xfId="26535"/>
    <cellStyle name="Note 17 4 5 10" xfId="26536"/>
    <cellStyle name="Note 17 4 5 11" xfId="26537"/>
    <cellStyle name="Note 17 4 5 12" xfId="26538"/>
    <cellStyle name="Note 17 4 5 13" xfId="26539"/>
    <cellStyle name="Note 17 4 5 14" xfId="26540"/>
    <cellStyle name="Note 17 4 5 15" xfId="26541"/>
    <cellStyle name="Note 17 4 5 16" xfId="26542"/>
    <cellStyle name="Note 17 4 5 2" xfId="26543"/>
    <cellStyle name="Note 17 4 5 2 2" xfId="26544"/>
    <cellStyle name="Note 17 4 5 2 3" xfId="26545"/>
    <cellStyle name="Note 17 4 5 2 4" xfId="26546"/>
    <cellStyle name="Note 17 4 5 3" xfId="26547"/>
    <cellStyle name="Note 17 4 5 4" xfId="26548"/>
    <cellStyle name="Note 17 4 5 5" xfId="26549"/>
    <cellStyle name="Note 17 4 5 6" xfId="26550"/>
    <cellStyle name="Note 17 4 5 7" xfId="26551"/>
    <cellStyle name="Note 17 4 5 8" xfId="26552"/>
    <cellStyle name="Note 17 4 5 9" xfId="26553"/>
    <cellStyle name="Note 17 4 6" xfId="26554"/>
    <cellStyle name="Note 17 4 6 10" xfId="26555"/>
    <cellStyle name="Note 17 4 6 11" xfId="26556"/>
    <cellStyle name="Note 17 4 6 12" xfId="26557"/>
    <cellStyle name="Note 17 4 6 13" xfId="26558"/>
    <cellStyle name="Note 17 4 6 14" xfId="26559"/>
    <cellStyle name="Note 17 4 6 15" xfId="26560"/>
    <cellStyle name="Note 17 4 6 16" xfId="26561"/>
    <cellStyle name="Note 17 4 6 2" xfId="26562"/>
    <cellStyle name="Note 17 4 6 2 2" xfId="26563"/>
    <cellStyle name="Note 17 4 6 2 3" xfId="26564"/>
    <cellStyle name="Note 17 4 6 2 4" xfId="26565"/>
    <cellStyle name="Note 17 4 6 3" xfId="26566"/>
    <cellStyle name="Note 17 4 6 4" xfId="26567"/>
    <cellStyle name="Note 17 4 6 5" xfId="26568"/>
    <cellStyle name="Note 17 4 6 6" xfId="26569"/>
    <cellStyle name="Note 17 4 6 7" xfId="26570"/>
    <cellStyle name="Note 17 4 6 8" xfId="26571"/>
    <cellStyle name="Note 17 4 6 9" xfId="26572"/>
    <cellStyle name="Note 17 4 7" xfId="26573"/>
    <cellStyle name="Note 17 4 7 10" xfId="26574"/>
    <cellStyle name="Note 17 4 7 11" xfId="26575"/>
    <cellStyle name="Note 17 4 7 12" xfId="26576"/>
    <cellStyle name="Note 17 4 7 13" xfId="26577"/>
    <cellStyle name="Note 17 4 7 14" xfId="26578"/>
    <cellStyle name="Note 17 4 7 15" xfId="26579"/>
    <cellStyle name="Note 17 4 7 16" xfId="26580"/>
    <cellStyle name="Note 17 4 7 2" xfId="26581"/>
    <cellStyle name="Note 17 4 7 2 2" xfId="26582"/>
    <cellStyle name="Note 17 4 7 2 3" xfId="26583"/>
    <cellStyle name="Note 17 4 7 2 4" xfId="26584"/>
    <cellStyle name="Note 17 4 7 3" xfId="26585"/>
    <cellStyle name="Note 17 4 7 4" xfId="26586"/>
    <cellStyle name="Note 17 4 7 5" xfId="26587"/>
    <cellStyle name="Note 17 4 7 6" xfId="26588"/>
    <cellStyle name="Note 17 4 7 7" xfId="26589"/>
    <cellStyle name="Note 17 4 7 8" xfId="26590"/>
    <cellStyle name="Note 17 4 7 9" xfId="26591"/>
    <cellStyle name="Note 17 4 8" xfId="26592"/>
    <cellStyle name="Note 17 4 8 10" xfId="26593"/>
    <cellStyle name="Note 17 4 8 11" xfId="26594"/>
    <cellStyle name="Note 17 4 8 12" xfId="26595"/>
    <cellStyle name="Note 17 4 8 13" xfId="26596"/>
    <cellStyle name="Note 17 4 8 14" xfId="26597"/>
    <cellStyle name="Note 17 4 8 15" xfId="26598"/>
    <cellStyle name="Note 17 4 8 16" xfId="26599"/>
    <cellStyle name="Note 17 4 8 2" xfId="26600"/>
    <cellStyle name="Note 17 4 8 2 2" xfId="26601"/>
    <cellStyle name="Note 17 4 8 2 3" xfId="26602"/>
    <cellStyle name="Note 17 4 8 2 4" xfId="26603"/>
    <cellStyle name="Note 17 4 8 3" xfId="26604"/>
    <cellStyle name="Note 17 4 8 4" xfId="26605"/>
    <cellStyle name="Note 17 4 8 5" xfId="26606"/>
    <cellStyle name="Note 17 4 8 6" xfId="26607"/>
    <cellStyle name="Note 17 4 8 7" xfId="26608"/>
    <cellStyle name="Note 17 4 8 8" xfId="26609"/>
    <cellStyle name="Note 17 4 8 9" xfId="26610"/>
    <cellStyle name="Note 17 4 9" xfId="26611"/>
    <cellStyle name="Note 17 4 9 2" xfId="26612"/>
    <cellStyle name="Note 17 4 9 3" xfId="26613"/>
    <cellStyle name="Note 17 4 9 4" xfId="26614"/>
    <cellStyle name="Note 2" xfId="26615"/>
    <cellStyle name="Note 2 10" xfId="26616"/>
    <cellStyle name="Note 2 11" xfId="26617"/>
    <cellStyle name="Note 2 12" xfId="26618"/>
    <cellStyle name="Note 2 13" xfId="26619"/>
    <cellStyle name="Note 2 14" xfId="26620"/>
    <cellStyle name="Note 2 15" xfId="26621"/>
    <cellStyle name="Note 2 16" xfId="26622"/>
    <cellStyle name="Note 2 17" xfId="26623"/>
    <cellStyle name="Note 2 18" xfId="26624"/>
    <cellStyle name="Note 2 19" xfId="26625"/>
    <cellStyle name="Note 2 2" xfId="26626"/>
    <cellStyle name="Note 2 2 10" xfId="26627"/>
    <cellStyle name="Note 2 2 11" xfId="26628"/>
    <cellStyle name="Note 2 2 12" xfId="26629"/>
    <cellStyle name="Note 2 2 13" xfId="26630"/>
    <cellStyle name="Note 2 2 14" xfId="26631"/>
    <cellStyle name="Note 2 2 15" xfId="26632"/>
    <cellStyle name="Note 2 2 16" xfId="26633"/>
    <cellStyle name="Note 2 2 17" xfId="26634"/>
    <cellStyle name="Note 2 2 18" xfId="26635"/>
    <cellStyle name="Note 2 2 19" xfId="26636"/>
    <cellStyle name="Note 2 2 2" xfId="26637"/>
    <cellStyle name="Note 2 2 2 10" xfId="26638"/>
    <cellStyle name="Note 2 2 2 11" xfId="26639"/>
    <cellStyle name="Note 2 2 2 12" xfId="26640"/>
    <cellStyle name="Note 2 2 2 13" xfId="26641"/>
    <cellStyle name="Note 2 2 2 14" xfId="26642"/>
    <cellStyle name="Note 2 2 2 15" xfId="26643"/>
    <cellStyle name="Note 2 2 2 16" xfId="26644"/>
    <cellStyle name="Note 2 2 2 2" xfId="26645"/>
    <cellStyle name="Note 2 2 2 2 2" xfId="26646"/>
    <cellStyle name="Note 2 2 2 2 3" xfId="26647"/>
    <cellStyle name="Note 2 2 2 2 4" xfId="26648"/>
    <cellStyle name="Note 2 2 2 3" xfId="26649"/>
    <cellStyle name="Note 2 2 2 4" xfId="26650"/>
    <cellStyle name="Note 2 2 2 5" xfId="26651"/>
    <cellStyle name="Note 2 2 2 6" xfId="26652"/>
    <cellStyle name="Note 2 2 2 7" xfId="26653"/>
    <cellStyle name="Note 2 2 2 8" xfId="26654"/>
    <cellStyle name="Note 2 2 2 9" xfId="26655"/>
    <cellStyle name="Note 2 2 20" xfId="26656"/>
    <cellStyle name="Note 2 2 21" xfId="26657"/>
    <cellStyle name="Note 2 2 22" xfId="26658"/>
    <cellStyle name="Note 2 2 23" xfId="26659"/>
    <cellStyle name="Note 2 2 3" xfId="26660"/>
    <cellStyle name="Note 2 2 3 10" xfId="26661"/>
    <cellStyle name="Note 2 2 3 11" xfId="26662"/>
    <cellStyle name="Note 2 2 3 12" xfId="26663"/>
    <cellStyle name="Note 2 2 3 13" xfId="26664"/>
    <cellStyle name="Note 2 2 3 14" xfId="26665"/>
    <cellStyle name="Note 2 2 3 15" xfId="26666"/>
    <cellStyle name="Note 2 2 3 16" xfId="26667"/>
    <cellStyle name="Note 2 2 3 2" xfId="26668"/>
    <cellStyle name="Note 2 2 3 2 2" xfId="26669"/>
    <cellStyle name="Note 2 2 3 2 3" xfId="26670"/>
    <cellStyle name="Note 2 2 3 2 4" xfId="26671"/>
    <cellStyle name="Note 2 2 3 3" xfId="26672"/>
    <cellStyle name="Note 2 2 3 4" xfId="26673"/>
    <cellStyle name="Note 2 2 3 5" xfId="26674"/>
    <cellStyle name="Note 2 2 3 6" xfId="26675"/>
    <cellStyle name="Note 2 2 3 7" xfId="26676"/>
    <cellStyle name="Note 2 2 3 8" xfId="26677"/>
    <cellStyle name="Note 2 2 3 9" xfId="26678"/>
    <cellStyle name="Note 2 2 4" xfId="26679"/>
    <cellStyle name="Note 2 2 4 10" xfId="26680"/>
    <cellStyle name="Note 2 2 4 11" xfId="26681"/>
    <cellStyle name="Note 2 2 4 12" xfId="26682"/>
    <cellStyle name="Note 2 2 4 13" xfId="26683"/>
    <cellStyle name="Note 2 2 4 14" xfId="26684"/>
    <cellStyle name="Note 2 2 4 15" xfId="26685"/>
    <cellStyle name="Note 2 2 4 16" xfId="26686"/>
    <cellStyle name="Note 2 2 4 2" xfId="26687"/>
    <cellStyle name="Note 2 2 4 2 2" xfId="26688"/>
    <cellStyle name="Note 2 2 4 2 3" xfId="26689"/>
    <cellStyle name="Note 2 2 4 2 4" xfId="26690"/>
    <cellStyle name="Note 2 2 4 3" xfId="26691"/>
    <cellStyle name="Note 2 2 4 4" xfId="26692"/>
    <cellStyle name="Note 2 2 4 5" xfId="26693"/>
    <cellStyle name="Note 2 2 4 6" xfId="26694"/>
    <cellStyle name="Note 2 2 4 7" xfId="26695"/>
    <cellStyle name="Note 2 2 4 8" xfId="26696"/>
    <cellStyle name="Note 2 2 4 9" xfId="26697"/>
    <cellStyle name="Note 2 2 5" xfId="26698"/>
    <cellStyle name="Note 2 2 5 10" xfId="26699"/>
    <cellStyle name="Note 2 2 5 11" xfId="26700"/>
    <cellStyle name="Note 2 2 5 12" xfId="26701"/>
    <cellStyle name="Note 2 2 5 13" xfId="26702"/>
    <cellStyle name="Note 2 2 5 14" xfId="26703"/>
    <cellStyle name="Note 2 2 5 15" xfId="26704"/>
    <cellStyle name="Note 2 2 5 16" xfId="26705"/>
    <cellStyle name="Note 2 2 5 2" xfId="26706"/>
    <cellStyle name="Note 2 2 5 2 2" xfId="26707"/>
    <cellStyle name="Note 2 2 5 2 3" xfId="26708"/>
    <cellStyle name="Note 2 2 5 2 4" xfId="26709"/>
    <cellStyle name="Note 2 2 5 3" xfId="26710"/>
    <cellStyle name="Note 2 2 5 4" xfId="26711"/>
    <cellStyle name="Note 2 2 5 5" xfId="26712"/>
    <cellStyle name="Note 2 2 5 6" xfId="26713"/>
    <cellStyle name="Note 2 2 5 7" xfId="26714"/>
    <cellStyle name="Note 2 2 5 8" xfId="26715"/>
    <cellStyle name="Note 2 2 5 9" xfId="26716"/>
    <cellStyle name="Note 2 2 6" xfId="26717"/>
    <cellStyle name="Note 2 2 6 10" xfId="26718"/>
    <cellStyle name="Note 2 2 6 11" xfId="26719"/>
    <cellStyle name="Note 2 2 6 12" xfId="26720"/>
    <cellStyle name="Note 2 2 6 13" xfId="26721"/>
    <cellStyle name="Note 2 2 6 14" xfId="26722"/>
    <cellStyle name="Note 2 2 6 15" xfId="26723"/>
    <cellStyle name="Note 2 2 6 16" xfId="26724"/>
    <cellStyle name="Note 2 2 6 2" xfId="26725"/>
    <cellStyle name="Note 2 2 6 2 2" xfId="26726"/>
    <cellStyle name="Note 2 2 6 2 3" xfId="26727"/>
    <cellStyle name="Note 2 2 6 2 4" xfId="26728"/>
    <cellStyle name="Note 2 2 6 3" xfId="26729"/>
    <cellStyle name="Note 2 2 6 4" xfId="26730"/>
    <cellStyle name="Note 2 2 6 5" xfId="26731"/>
    <cellStyle name="Note 2 2 6 6" xfId="26732"/>
    <cellStyle name="Note 2 2 6 7" xfId="26733"/>
    <cellStyle name="Note 2 2 6 8" xfId="26734"/>
    <cellStyle name="Note 2 2 6 9" xfId="26735"/>
    <cellStyle name="Note 2 2 7" xfId="26736"/>
    <cellStyle name="Note 2 2 7 10" xfId="26737"/>
    <cellStyle name="Note 2 2 7 11" xfId="26738"/>
    <cellStyle name="Note 2 2 7 12" xfId="26739"/>
    <cellStyle name="Note 2 2 7 13" xfId="26740"/>
    <cellStyle name="Note 2 2 7 14" xfId="26741"/>
    <cellStyle name="Note 2 2 7 15" xfId="26742"/>
    <cellStyle name="Note 2 2 7 16" xfId="26743"/>
    <cellStyle name="Note 2 2 7 2" xfId="26744"/>
    <cellStyle name="Note 2 2 7 2 2" xfId="26745"/>
    <cellStyle name="Note 2 2 7 2 3" xfId="26746"/>
    <cellStyle name="Note 2 2 7 2 4" xfId="26747"/>
    <cellStyle name="Note 2 2 7 3" xfId="26748"/>
    <cellStyle name="Note 2 2 7 4" xfId="26749"/>
    <cellStyle name="Note 2 2 7 5" xfId="26750"/>
    <cellStyle name="Note 2 2 7 6" xfId="26751"/>
    <cellStyle name="Note 2 2 7 7" xfId="26752"/>
    <cellStyle name="Note 2 2 7 8" xfId="26753"/>
    <cellStyle name="Note 2 2 7 9" xfId="26754"/>
    <cellStyle name="Note 2 2 8" xfId="26755"/>
    <cellStyle name="Note 2 2 8 10" xfId="26756"/>
    <cellStyle name="Note 2 2 8 11" xfId="26757"/>
    <cellStyle name="Note 2 2 8 12" xfId="26758"/>
    <cellStyle name="Note 2 2 8 13" xfId="26759"/>
    <cellStyle name="Note 2 2 8 14" xfId="26760"/>
    <cellStyle name="Note 2 2 8 15" xfId="26761"/>
    <cellStyle name="Note 2 2 8 16" xfId="26762"/>
    <cellStyle name="Note 2 2 8 2" xfId="26763"/>
    <cellStyle name="Note 2 2 8 2 2" xfId="26764"/>
    <cellStyle name="Note 2 2 8 2 3" xfId="26765"/>
    <cellStyle name="Note 2 2 8 2 4" xfId="26766"/>
    <cellStyle name="Note 2 2 8 3" xfId="26767"/>
    <cellStyle name="Note 2 2 8 4" xfId="26768"/>
    <cellStyle name="Note 2 2 8 5" xfId="26769"/>
    <cellStyle name="Note 2 2 8 6" xfId="26770"/>
    <cellStyle name="Note 2 2 8 7" xfId="26771"/>
    <cellStyle name="Note 2 2 8 8" xfId="26772"/>
    <cellStyle name="Note 2 2 8 9" xfId="26773"/>
    <cellStyle name="Note 2 2 9" xfId="26774"/>
    <cellStyle name="Note 2 2 9 2" xfId="26775"/>
    <cellStyle name="Note 2 2 9 3" xfId="26776"/>
    <cellStyle name="Note 2 2 9 4" xfId="26777"/>
    <cellStyle name="Note 2 3" xfId="26778"/>
    <cellStyle name="Note 2 3 10" xfId="26779"/>
    <cellStyle name="Note 2 3 11" xfId="26780"/>
    <cellStyle name="Note 2 3 12" xfId="26781"/>
    <cellStyle name="Note 2 3 13" xfId="26782"/>
    <cellStyle name="Note 2 3 14" xfId="26783"/>
    <cellStyle name="Note 2 3 15" xfId="26784"/>
    <cellStyle name="Note 2 3 16" xfId="26785"/>
    <cellStyle name="Note 2 3 17" xfId="26786"/>
    <cellStyle name="Note 2 3 18" xfId="26787"/>
    <cellStyle name="Note 2 3 19" xfId="26788"/>
    <cellStyle name="Note 2 3 2" xfId="26789"/>
    <cellStyle name="Note 2 3 2 10" xfId="26790"/>
    <cellStyle name="Note 2 3 2 11" xfId="26791"/>
    <cellStyle name="Note 2 3 2 12" xfId="26792"/>
    <cellStyle name="Note 2 3 2 13" xfId="26793"/>
    <cellStyle name="Note 2 3 2 14" xfId="26794"/>
    <cellStyle name="Note 2 3 2 15" xfId="26795"/>
    <cellStyle name="Note 2 3 2 16" xfId="26796"/>
    <cellStyle name="Note 2 3 2 2" xfId="26797"/>
    <cellStyle name="Note 2 3 2 2 2" xfId="26798"/>
    <cellStyle name="Note 2 3 2 2 3" xfId="26799"/>
    <cellStyle name="Note 2 3 2 2 4" xfId="26800"/>
    <cellStyle name="Note 2 3 2 3" xfId="26801"/>
    <cellStyle name="Note 2 3 2 4" xfId="26802"/>
    <cellStyle name="Note 2 3 2 5" xfId="26803"/>
    <cellStyle name="Note 2 3 2 6" xfId="26804"/>
    <cellStyle name="Note 2 3 2 7" xfId="26805"/>
    <cellStyle name="Note 2 3 2 8" xfId="26806"/>
    <cellStyle name="Note 2 3 2 9" xfId="26807"/>
    <cellStyle name="Note 2 3 20" xfId="26808"/>
    <cellStyle name="Note 2 3 21" xfId="26809"/>
    <cellStyle name="Note 2 3 22" xfId="26810"/>
    <cellStyle name="Note 2 3 23" xfId="26811"/>
    <cellStyle name="Note 2 3 3" xfId="26812"/>
    <cellStyle name="Note 2 3 3 10" xfId="26813"/>
    <cellStyle name="Note 2 3 3 11" xfId="26814"/>
    <cellStyle name="Note 2 3 3 12" xfId="26815"/>
    <cellStyle name="Note 2 3 3 13" xfId="26816"/>
    <cellStyle name="Note 2 3 3 14" xfId="26817"/>
    <cellStyle name="Note 2 3 3 15" xfId="26818"/>
    <cellStyle name="Note 2 3 3 16" xfId="26819"/>
    <cellStyle name="Note 2 3 3 2" xfId="26820"/>
    <cellStyle name="Note 2 3 3 2 2" xfId="26821"/>
    <cellStyle name="Note 2 3 3 2 3" xfId="26822"/>
    <cellStyle name="Note 2 3 3 2 4" xfId="26823"/>
    <cellStyle name="Note 2 3 3 3" xfId="26824"/>
    <cellStyle name="Note 2 3 3 4" xfId="26825"/>
    <cellStyle name="Note 2 3 3 5" xfId="26826"/>
    <cellStyle name="Note 2 3 3 6" xfId="26827"/>
    <cellStyle name="Note 2 3 3 7" xfId="26828"/>
    <cellStyle name="Note 2 3 3 8" xfId="26829"/>
    <cellStyle name="Note 2 3 3 9" xfId="26830"/>
    <cellStyle name="Note 2 3 4" xfId="26831"/>
    <cellStyle name="Note 2 3 4 10" xfId="26832"/>
    <cellStyle name="Note 2 3 4 11" xfId="26833"/>
    <cellStyle name="Note 2 3 4 12" xfId="26834"/>
    <cellStyle name="Note 2 3 4 13" xfId="26835"/>
    <cellStyle name="Note 2 3 4 14" xfId="26836"/>
    <cellStyle name="Note 2 3 4 15" xfId="26837"/>
    <cellStyle name="Note 2 3 4 16" xfId="26838"/>
    <cellStyle name="Note 2 3 4 2" xfId="26839"/>
    <cellStyle name="Note 2 3 4 2 2" xfId="26840"/>
    <cellStyle name="Note 2 3 4 2 3" xfId="26841"/>
    <cellStyle name="Note 2 3 4 2 4" xfId="26842"/>
    <cellStyle name="Note 2 3 4 3" xfId="26843"/>
    <cellStyle name="Note 2 3 4 4" xfId="26844"/>
    <cellStyle name="Note 2 3 4 5" xfId="26845"/>
    <cellStyle name="Note 2 3 4 6" xfId="26846"/>
    <cellStyle name="Note 2 3 4 7" xfId="26847"/>
    <cellStyle name="Note 2 3 4 8" xfId="26848"/>
    <cellStyle name="Note 2 3 4 9" xfId="26849"/>
    <cellStyle name="Note 2 3 5" xfId="26850"/>
    <cellStyle name="Note 2 3 5 10" xfId="26851"/>
    <cellStyle name="Note 2 3 5 11" xfId="26852"/>
    <cellStyle name="Note 2 3 5 12" xfId="26853"/>
    <cellStyle name="Note 2 3 5 13" xfId="26854"/>
    <cellStyle name="Note 2 3 5 14" xfId="26855"/>
    <cellStyle name="Note 2 3 5 15" xfId="26856"/>
    <cellStyle name="Note 2 3 5 16" xfId="26857"/>
    <cellStyle name="Note 2 3 5 2" xfId="26858"/>
    <cellStyle name="Note 2 3 5 2 2" xfId="26859"/>
    <cellStyle name="Note 2 3 5 2 3" xfId="26860"/>
    <cellStyle name="Note 2 3 5 2 4" xfId="26861"/>
    <cellStyle name="Note 2 3 5 3" xfId="26862"/>
    <cellStyle name="Note 2 3 5 4" xfId="26863"/>
    <cellStyle name="Note 2 3 5 5" xfId="26864"/>
    <cellStyle name="Note 2 3 5 6" xfId="26865"/>
    <cellStyle name="Note 2 3 5 7" xfId="26866"/>
    <cellStyle name="Note 2 3 5 8" xfId="26867"/>
    <cellStyle name="Note 2 3 5 9" xfId="26868"/>
    <cellStyle name="Note 2 3 6" xfId="26869"/>
    <cellStyle name="Note 2 3 6 10" xfId="26870"/>
    <cellStyle name="Note 2 3 6 11" xfId="26871"/>
    <cellStyle name="Note 2 3 6 12" xfId="26872"/>
    <cellStyle name="Note 2 3 6 13" xfId="26873"/>
    <cellStyle name="Note 2 3 6 14" xfId="26874"/>
    <cellStyle name="Note 2 3 6 15" xfId="26875"/>
    <cellStyle name="Note 2 3 6 16" xfId="26876"/>
    <cellStyle name="Note 2 3 6 2" xfId="26877"/>
    <cellStyle name="Note 2 3 6 2 2" xfId="26878"/>
    <cellStyle name="Note 2 3 6 2 3" xfId="26879"/>
    <cellStyle name="Note 2 3 6 2 4" xfId="26880"/>
    <cellStyle name="Note 2 3 6 3" xfId="26881"/>
    <cellStyle name="Note 2 3 6 4" xfId="26882"/>
    <cellStyle name="Note 2 3 6 5" xfId="26883"/>
    <cellStyle name="Note 2 3 6 6" xfId="26884"/>
    <cellStyle name="Note 2 3 6 7" xfId="26885"/>
    <cellStyle name="Note 2 3 6 8" xfId="26886"/>
    <cellStyle name="Note 2 3 6 9" xfId="26887"/>
    <cellStyle name="Note 2 3 7" xfId="26888"/>
    <cellStyle name="Note 2 3 7 10" xfId="26889"/>
    <cellStyle name="Note 2 3 7 11" xfId="26890"/>
    <cellStyle name="Note 2 3 7 12" xfId="26891"/>
    <cellStyle name="Note 2 3 7 13" xfId="26892"/>
    <cellStyle name="Note 2 3 7 14" xfId="26893"/>
    <cellStyle name="Note 2 3 7 15" xfId="26894"/>
    <cellStyle name="Note 2 3 7 16" xfId="26895"/>
    <cellStyle name="Note 2 3 7 2" xfId="26896"/>
    <cellStyle name="Note 2 3 7 2 2" xfId="26897"/>
    <cellStyle name="Note 2 3 7 2 3" xfId="26898"/>
    <cellStyle name="Note 2 3 7 2 4" xfId="26899"/>
    <cellStyle name="Note 2 3 7 3" xfId="26900"/>
    <cellStyle name="Note 2 3 7 4" xfId="26901"/>
    <cellStyle name="Note 2 3 7 5" xfId="26902"/>
    <cellStyle name="Note 2 3 7 6" xfId="26903"/>
    <cellStyle name="Note 2 3 7 7" xfId="26904"/>
    <cellStyle name="Note 2 3 7 8" xfId="26905"/>
    <cellStyle name="Note 2 3 7 9" xfId="26906"/>
    <cellStyle name="Note 2 3 8" xfId="26907"/>
    <cellStyle name="Note 2 3 8 10" xfId="26908"/>
    <cellStyle name="Note 2 3 8 11" xfId="26909"/>
    <cellStyle name="Note 2 3 8 12" xfId="26910"/>
    <cellStyle name="Note 2 3 8 13" xfId="26911"/>
    <cellStyle name="Note 2 3 8 14" xfId="26912"/>
    <cellStyle name="Note 2 3 8 15" xfId="26913"/>
    <cellStyle name="Note 2 3 8 16" xfId="26914"/>
    <cellStyle name="Note 2 3 8 2" xfId="26915"/>
    <cellStyle name="Note 2 3 8 2 2" xfId="26916"/>
    <cellStyle name="Note 2 3 8 2 3" xfId="26917"/>
    <cellStyle name="Note 2 3 8 2 4" xfId="26918"/>
    <cellStyle name="Note 2 3 8 3" xfId="26919"/>
    <cellStyle name="Note 2 3 8 4" xfId="26920"/>
    <cellStyle name="Note 2 3 8 5" xfId="26921"/>
    <cellStyle name="Note 2 3 8 6" xfId="26922"/>
    <cellStyle name="Note 2 3 8 7" xfId="26923"/>
    <cellStyle name="Note 2 3 8 8" xfId="26924"/>
    <cellStyle name="Note 2 3 8 9" xfId="26925"/>
    <cellStyle name="Note 2 3 9" xfId="26926"/>
    <cellStyle name="Note 2 3 9 2" xfId="26927"/>
    <cellStyle name="Note 2 3 9 3" xfId="26928"/>
    <cellStyle name="Note 2 3 9 4" xfId="26929"/>
    <cellStyle name="Note 2 4" xfId="26930"/>
    <cellStyle name="Note 2 4 10" xfId="26931"/>
    <cellStyle name="Note 2 4 11" xfId="26932"/>
    <cellStyle name="Note 2 4 12" xfId="26933"/>
    <cellStyle name="Note 2 4 13" xfId="26934"/>
    <cellStyle name="Note 2 4 14" xfId="26935"/>
    <cellStyle name="Note 2 4 15" xfId="26936"/>
    <cellStyle name="Note 2 4 16" xfId="26937"/>
    <cellStyle name="Note 2 4 17" xfId="26938"/>
    <cellStyle name="Note 2 4 18" xfId="26939"/>
    <cellStyle name="Note 2 4 19" xfId="26940"/>
    <cellStyle name="Note 2 4 2" xfId="26941"/>
    <cellStyle name="Note 2 4 2 10" xfId="26942"/>
    <cellStyle name="Note 2 4 2 11" xfId="26943"/>
    <cellStyle name="Note 2 4 2 12" xfId="26944"/>
    <cellStyle name="Note 2 4 2 13" xfId="26945"/>
    <cellStyle name="Note 2 4 2 14" xfId="26946"/>
    <cellStyle name="Note 2 4 2 15" xfId="26947"/>
    <cellStyle name="Note 2 4 2 16" xfId="26948"/>
    <cellStyle name="Note 2 4 2 2" xfId="26949"/>
    <cellStyle name="Note 2 4 2 2 2" xfId="26950"/>
    <cellStyle name="Note 2 4 2 2 3" xfId="26951"/>
    <cellStyle name="Note 2 4 2 2 4" xfId="26952"/>
    <cellStyle name="Note 2 4 2 3" xfId="26953"/>
    <cellStyle name="Note 2 4 2 4" xfId="26954"/>
    <cellStyle name="Note 2 4 2 5" xfId="26955"/>
    <cellStyle name="Note 2 4 2 6" xfId="26956"/>
    <cellStyle name="Note 2 4 2 7" xfId="26957"/>
    <cellStyle name="Note 2 4 2 8" xfId="26958"/>
    <cellStyle name="Note 2 4 2 9" xfId="26959"/>
    <cellStyle name="Note 2 4 20" xfId="26960"/>
    <cellStyle name="Note 2 4 21" xfId="26961"/>
    <cellStyle name="Note 2 4 22" xfId="26962"/>
    <cellStyle name="Note 2 4 23" xfId="26963"/>
    <cellStyle name="Note 2 4 3" xfId="26964"/>
    <cellStyle name="Note 2 4 3 10" xfId="26965"/>
    <cellStyle name="Note 2 4 3 11" xfId="26966"/>
    <cellStyle name="Note 2 4 3 12" xfId="26967"/>
    <cellStyle name="Note 2 4 3 13" xfId="26968"/>
    <cellStyle name="Note 2 4 3 14" xfId="26969"/>
    <cellStyle name="Note 2 4 3 15" xfId="26970"/>
    <cellStyle name="Note 2 4 3 16" xfId="26971"/>
    <cellStyle name="Note 2 4 3 2" xfId="26972"/>
    <cellStyle name="Note 2 4 3 2 2" xfId="26973"/>
    <cellStyle name="Note 2 4 3 2 3" xfId="26974"/>
    <cellStyle name="Note 2 4 3 2 4" xfId="26975"/>
    <cellStyle name="Note 2 4 3 3" xfId="26976"/>
    <cellStyle name="Note 2 4 3 4" xfId="26977"/>
    <cellStyle name="Note 2 4 3 5" xfId="26978"/>
    <cellStyle name="Note 2 4 3 6" xfId="26979"/>
    <cellStyle name="Note 2 4 3 7" xfId="26980"/>
    <cellStyle name="Note 2 4 3 8" xfId="26981"/>
    <cellStyle name="Note 2 4 3 9" xfId="26982"/>
    <cellStyle name="Note 2 4 4" xfId="26983"/>
    <cellStyle name="Note 2 4 4 10" xfId="26984"/>
    <cellStyle name="Note 2 4 4 11" xfId="26985"/>
    <cellStyle name="Note 2 4 4 12" xfId="26986"/>
    <cellStyle name="Note 2 4 4 13" xfId="26987"/>
    <cellStyle name="Note 2 4 4 14" xfId="26988"/>
    <cellStyle name="Note 2 4 4 15" xfId="26989"/>
    <cellStyle name="Note 2 4 4 16" xfId="26990"/>
    <cellStyle name="Note 2 4 4 2" xfId="26991"/>
    <cellStyle name="Note 2 4 4 2 2" xfId="26992"/>
    <cellStyle name="Note 2 4 4 2 3" xfId="26993"/>
    <cellStyle name="Note 2 4 4 2 4" xfId="26994"/>
    <cellStyle name="Note 2 4 4 3" xfId="26995"/>
    <cellStyle name="Note 2 4 4 4" xfId="26996"/>
    <cellStyle name="Note 2 4 4 5" xfId="26997"/>
    <cellStyle name="Note 2 4 4 6" xfId="26998"/>
    <cellStyle name="Note 2 4 4 7" xfId="26999"/>
    <cellStyle name="Note 2 4 4 8" xfId="27000"/>
    <cellStyle name="Note 2 4 4 9" xfId="27001"/>
    <cellStyle name="Note 2 4 5" xfId="27002"/>
    <cellStyle name="Note 2 4 5 10" xfId="27003"/>
    <cellStyle name="Note 2 4 5 11" xfId="27004"/>
    <cellStyle name="Note 2 4 5 12" xfId="27005"/>
    <cellStyle name="Note 2 4 5 13" xfId="27006"/>
    <cellStyle name="Note 2 4 5 14" xfId="27007"/>
    <cellStyle name="Note 2 4 5 15" xfId="27008"/>
    <cellStyle name="Note 2 4 5 16" xfId="27009"/>
    <cellStyle name="Note 2 4 5 2" xfId="27010"/>
    <cellStyle name="Note 2 4 5 2 2" xfId="27011"/>
    <cellStyle name="Note 2 4 5 2 3" xfId="27012"/>
    <cellStyle name="Note 2 4 5 2 4" xfId="27013"/>
    <cellStyle name="Note 2 4 5 3" xfId="27014"/>
    <cellStyle name="Note 2 4 5 4" xfId="27015"/>
    <cellStyle name="Note 2 4 5 5" xfId="27016"/>
    <cellStyle name="Note 2 4 5 6" xfId="27017"/>
    <cellStyle name="Note 2 4 5 7" xfId="27018"/>
    <cellStyle name="Note 2 4 5 8" xfId="27019"/>
    <cellStyle name="Note 2 4 5 9" xfId="27020"/>
    <cellStyle name="Note 2 4 6" xfId="27021"/>
    <cellStyle name="Note 2 4 6 10" xfId="27022"/>
    <cellStyle name="Note 2 4 6 11" xfId="27023"/>
    <cellStyle name="Note 2 4 6 12" xfId="27024"/>
    <cellStyle name="Note 2 4 6 13" xfId="27025"/>
    <cellStyle name="Note 2 4 6 14" xfId="27026"/>
    <cellStyle name="Note 2 4 6 15" xfId="27027"/>
    <cellStyle name="Note 2 4 6 16" xfId="27028"/>
    <cellStyle name="Note 2 4 6 2" xfId="27029"/>
    <cellStyle name="Note 2 4 6 2 2" xfId="27030"/>
    <cellStyle name="Note 2 4 6 2 3" xfId="27031"/>
    <cellStyle name="Note 2 4 6 2 4" xfId="27032"/>
    <cellStyle name="Note 2 4 6 3" xfId="27033"/>
    <cellStyle name="Note 2 4 6 4" xfId="27034"/>
    <cellStyle name="Note 2 4 6 5" xfId="27035"/>
    <cellStyle name="Note 2 4 6 6" xfId="27036"/>
    <cellStyle name="Note 2 4 6 7" xfId="27037"/>
    <cellStyle name="Note 2 4 6 8" xfId="27038"/>
    <cellStyle name="Note 2 4 6 9" xfId="27039"/>
    <cellStyle name="Note 2 4 7" xfId="27040"/>
    <cellStyle name="Note 2 4 7 10" xfId="27041"/>
    <cellStyle name="Note 2 4 7 11" xfId="27042"/>
    <cellStyle name="Note 2 4 7 12" xfId="27043"/>
    <cellStyle name="Note 2 4 7 13" xfId="27044"/>
    <cellStyle name="Note 2 4 7 14" xfId="27045"/>
    <cellStyle name="Note 2 4 7 15" xfId="27046"/>
    <cellStyle name="Note 2 4 7 16" xfId="27047"/>
    <cellStyle name="Note 2 4 7 2" xfId="27048"/>
    <cellStyle name="Note 2 4 7 2 2" xfId="27049"/>
    <cellStyle name="Note 2 4 7 2 3" xfId="27050"/>
    <cellStyle name="Note 2 4 7 2 4" xfId="27051"/>
    <cellStyle name="Note 2 4 7 3" xfId="27052"/>
    <cellStyle name="Note 2 4 7 4" xfId="27053"/>
    <cellStyle name="Note 2 4 7 5" xfId="27054"/>
    <cellStyle name="Note 2 4 7 6" xfId="27055"/>
    <cellStyle name="Note 2 4 7 7" xfId="27056"/>
    <cellStyle name="Note 2 4 7 8" xfId="27057"/>
    <cellStyle name="Note 2 4 7 9" xfId="27058"/>
    <cellStyle name="Note 2 4 8" xfId="27059"/>
    <cellStyle name="Note 2 4 8 10" xfId="27060"/>
    <cellStyle name="Note 2 4 8 11" xfId="27061"/>
    <cellStyle name="Note 2 4 8 12" xfId="27062"/>
    <cellStyle name="Note 2 4 8 13" xfId="27063"/>
    <cellStyle name="Note 2 4 8 14" xfId="27064"/>
    <cellStyle name="Note 2 4 8 15" xfId="27065"/>
    <cellStyle name="Note 2 4 8 16" xfId="27066"/>
    <cellStyle name="Note 2 4 8 2" xfId="27067"/>
    <cellStyle name="Note 2 4 8 2 2" xfId="27068"/>
    <cellStyle name="Note 2 4 8 2 3" xfId="27069"/>
    <cellStyle name="Note 2 4 8 2 4" xfId="27070"/>
    <cellStyle name="Note 2 4 8 3" xfId="27071"/>
    <cellStyle name="Note 2 4 8 4" xfId="27072"/>
    <cellStyle name="Note 2 4 8 5" xfId="27073"/>
    <cellStyle name="Note 2 4 8 6" xfId="27074"/>
    <cellStyle name="Note 2 4 8 7" xfId="27075"/>
    <cellStyle name="Note 2 4 8 8" xfId="27076"/>
    <cellStyle name="Note 2 4 8 9" xfId="27077"/>
    <cellStyle name="Note 2 4 9" xfId="27078"/>
    <cellStyle name="Note 2 4 9 2" xfId="27079"/>
    <cellStyle name="Note 2 4 9 3" xfId="27080"/>
    <cellStyle name="Note 2 4 9 4" xfId="27081"/>
    <cellStyle name="Note 2 5" xfId="27082"/>
    <cellStyle name="Note 2 5 2" xfId="27083"/>
    <cellStyle name="Note 2 5 3" xfId="27084"/>
    <cellStyle name="Note 2 5 4" xfId="27085"/>
    <cellStyle name="Note 2 6" xfId="27086"/>
    <cellStyle name="Note 2 7" xfId="27087"/>
    <cellStyle name="Note 2 8" xfId="27088"/>
    <cellStyle name="Note 2 9" xfId="27089"/>
    <cellStyle name="Note 3" xfId="27090"/>
    <cellStyle name="Note 3 10" xfId="27091"/>
    <cellStyle name="Note 3 11" xfId="27092"/>
    <cellStyle name="Note 3 12" xfId="27093"/>
    <cellStyle name="Note 3 13" xfId="27094"/>
    <cellStyle name="Note 3 14" xfId="27095"/>
    <cellStyle name="Note 3 15" xfId="27096"/>
    <cellStyle name="Note 3 16" xfId="27097"/>
    <cellStyle name="Note 3 17" xfId="27098"/>
    <cellStyle name="Note 3 18" xfId="27099"/>
    <cellStyle name="Note 3 19" xfId="27100"/>
    <cellStyle name="Note 3 2" xfId="27101"/>
    <cellStyle name="Note 3 2 10" xfId="27102"/>
    <cellStyle name="Note 3 2 11" xfId="27103"/>
    <cellStyle name="Note 3 2 12" xfId="27104"/>
    <cellStyle name="Note 3 2 13" xfId="27105"/>
    <cellStyle name="Note 3 2 14" xfId="27106"/>
    <cellStyle name="Note 3 2 15" xfId="27107"/>
    <cellStyle name="Note 3 2 16" xfId="27108"/>
    <cellStyle name="Note 3 2 17" xfId="27109"/>
    <cellStyle name="Note 3 2 18" xfId="27110"/>
    <cellStyle name="Note 3 2 19" xfId="27111"/>
    <cellStyle name="Note 3 2 2" xfId="27112"/>
    <cellStyle name="Note 3 2 2 10" xfId="27113"/>
    <cellStyle name="Note 3 2 2 11" xfId="27114"/>
    <cellStyle name="Note 3 2 2 12" xfId="27115"/>
    <cellStyle name="Note 3 2 2 13" xfId="27116"/>
    <cellStyle name="Note 3 2 2 14" xfId="27117"/>
    <cellStyle name="Note 3 2 2 15" xfId="27118"/>
    <cellStyle name="Note 3 2 2 16" xfId="27119"/>
    <cellStyle name="Note 3 2 2 2" xfId="27120"/>
    <cellStyle name="Note 3 2 2 2 2" xfId="27121"/>
    <cellStyle name="Note 3 2 2 2 3" xfId="27122"/>
    <cellStyle name="Note 3 2 2 2 4" xfId="27123"/>
    <cellStyle name="Note 3 2 2 3" xfId="27124"/>
    <cellStyle name="Note 3 2 2 4" xfId="27125"/>
    <cellStyle name="Note 3 2 2 5" xfId="27126"/>
    <cellStyle name="Note 3 2 2 6" xfId="27127"/>
    <cellStyle name="Note 3 2 2 7" xfId="27128"/>
    <cellStyle name="Note 3 2 2 8" xfId="27129"/>
    <cellStyle name="Note 3 2 2 9" xfId="27130"/>
    <cellStyle name="Note 3 2 20" xfId="27131"/>
    <cellStyle name="Note 3 2 21" xfId="27132"/>
    <cellStyle name="Note 3 2 22" xfId="27133"/>
    <cellStyle name="Note 3 2 23" xfId="27134"/>
    <cellStyle name="Note 3 2 3" xfId="27135"/>
    <cellStyle name="Note 3 2 3 10" xfId="27136"/>
    <cellStyle name="Note 3 2 3 11" xfId="27137"/>
    <cellStyle name="Note 3 2 3 12" xfId="27138"/>
    <cellStyle name="Note 3 2 3 13" xfId="27139"/>
    <cellStyle name="Note 3 2 3 14" xfId="27140"/>
    <cellStyle name="Note 3 2 3 15" xfId="27141"/>
    <cellStyle name="Note 3 2 3 16" xfId="27142"/>
    <cellStyle name="Note 3 2 3 2" xfId="27143"/>
    <cellStyle name="Note 3 2 3 2 2" xfId="27144"/>
    <cellStyle name="Note 3 2 3 2 3" xfId="27145"/>
    <cellStyle name="Note 3 2 3 2 4" xfId="27146"/>
    <cellStyle name="Note 3 2 3 3" xfId="27147"/>
    <cellStyle name="Note 3 2 3 4" xfId="27148"/>
    <cellStyle name="Note 3 2 3 5" xfId="27149"/>
    <cellStyle name="Note 3 2 3 6" xfId="27150"/>
    <cellStyle name="Note 3 2 3 7" xfId="27151"/>
    <cellStyle name="Note 3 2 3 8" xfId="27152"/>
    <cellStyle name="Note 3 2 3 9" xfId="27153"/>
    <cellStyle name="Note 3 2 4" xfId="27154"/>
    <cellStyle name="Note 3 2 4 10" xfId="27155"/>
    <cellStyle name="Note 3 2 4 11" xfId="27156"/>
    <cellStyle name="Note 3 2 4 12" xfId="27157"/>
    <cellStyle name="Note 3 2 4 13" xfId="27158"/>
    <cellStyle name="Note 3 2 4 14" xfId="27159"/>
    <cellStyle name="Note 3 2 4 15" xfId="27160"/>
    <cellStyle name="Note 3 2 4 16" xfId="27161"/>
    <cellStyle name="Note 3 2 4 2" xfId="27162"/>
    <cellStyle name="Note 3 2 4 2 2" xfId="27163"/>
    <cellStyle name="Note 3 2 4 2 3" xfId="27164"/>
    <cellStyle name="Note 3 2 4 2 4" xfId="27165"/>
    <cellStyle name="Note 3 2 4 3" xfId="27166"/>
    <cellStyle name="Note 3 2 4 4" xfId="27167"/>
    <cellStyle name="Note 3 2 4 5" xfId="27168"/>
    <cellStyle name="Note 3 2 4 6" xfId="27169"/>
    <cellStyle name="Note 3 2 4 7" xfId="27170"/>
    <cellStyle name="Note 3 2 4 8" xfId="27171"/>
    <cellStyle name="Note 3 2 4 9" xfId="27172"/>
    <cellStyle name="Note 3 2 5" xfId="27173"/>
    <cellStyle name="Note 3 2 5 10" xfId="27174"/>
    <cellStyle name="Note 3 2 5 11" xfId="27175"/>
    <cellStyle name="Note 3 2 5 12" xfId="27176"/>
    <cellStyle name="Note 3 2 5 13" xfId="27177"/>
    <cellStyle name="Note 3 2 5 14" xfId="27178"/>
    <cellStyle name="Note 3 2 5 15" xfId="27179"/>
    <cellStyle name="Note 3 2 5 16" xfId="27180"/>
    <cellStyle name="Note 3 2 5 2" xfId="27181"/>
    <cellStyle name="Note 3 2 5 2 2" xfId="27182"/>
    <cellStyle name="Note 3 2 5 2 3" xfId="27183"/>
    <cellStyle name="Note 3 2 5 2 4" xfId="27184"/>
    <cellStyle name="Note 3 2 5 3" xfId="27185"/>
    <cellStyle name="Note 3 2 5 4" xfId="27186"/>
    <cellStyle name="Note 3 2 5 5" xfId="27187"/>
    <cellStyle name="Note 3 2 5 6" xfId="27188"/>
    <cellStyle name="Note 3 2 5 7" xfId="27189"/>
    <cellStyle name="Note 3 2 5 8" xfId="27190"/>
    <cellStyle name="Note 3 2 5 9" xfId="27191"/>
    <cellStyle name="Note 3 2 6" xfId="27192"/>
    <cellStyle name="Note 3 2 6 10" xfId="27193"/>
    <cellStyle name="Note 3 2 6 11" xfId="27194"/>
    <cellStyle name="Note 3 2 6 12" xfId="27195"/>
    <cellStyle name="Note 3 2 6 13" xfId="27196"/>
    <cellStyle name="Note 3 2 6 14" xfId="27197"/>
    <cellStyle name="Note 3 2 6 15" xfId="27198"/>
    <cellStyle name="Note 3 2 6 16" xfId="27199"/>
    <cellStyle name="Note 3 2 6 2" xfId="27200"/>
    <cellStyle name="Note 3 2 6 2 2" xfId="27201"/>
    <cellStyle name="Note 3 2 6 2 3" xfId="27202"/>
    <cellStyle name="Note 3 2 6 2 4" xfId="27203"/>
    <cellStyle name="Note 3 2 6 3" xfId="27204"/>
    <cellStyle name="Note 3 2 6 4" xfId="27205"/>
    <cellStyle name="Note 3 2 6 5" xfId="27206"/>
    <cellStyle name="Note 3 2 6 6" xfId="27207"/>
    <cellStyle name="Note 3 2 6 7" xfId="27208"/>
    <cellStyle name="Note 3 2 6 8" xfId="27209"/>
    <cellStyle name="Note 3 2 6 9" xfId="27210"/>
    <cellStyle name="Note 3 2 7" xfId="27211"/>
    <cellStyle name="Note 3 2 7 10" xfId="27212"/>
    <cellStyle name="Note 3 2 7 11" xfId="27213"/>
    <cellStyle name="Note 3 2 7 12" xfId="27214"/>
    <cellStyle name="Note 3 2 7 13" xfId="27215"/>
    <cellStyle name="Note 3 2 7 14" xfId="27216"/>
    <cellStyle name="Note 3 2 7 15" xfId="27217"/>
    <cellStyle name="Note 3 2 7 16" xfId="27218"/>
    <cellStyle name="Note 3 2 7 2" xfId="27219"/>
    <cellStyle name="Note 3 2 7 2 2" xfId="27220"/>
    <cellStyle name="Note 3 2 7 2 3" xfId="27221"/>
    <cellStyle name="Note 3 2 7 2 4" xfId="27222"/>
    <cellStyle name="Note 3 2 7 3" xfId="27223"/>
    <cellStyle name="Note 3 2 7 4" xfId="27224"/>
    <cellStyle name="Note 3 2 7 5" xfId="27225"/>
    <cellStyle name="Note 3 2 7 6" xfId="27226"/>
    <cellStyle name="Note 3 2 7 7" xfId="27227"/>
    <cellStyle name="Note 3 2 7 8" xfId="27228"/>
    <cellStyle name="Note 3 2 7 9" xfId="27229"/>
    <cellStyle name="Note 3 2 8" xfId="27230"/>
    <cellStyle name="Note 3 2 8 10" xfId="27231"/>
    <cellStyle name="Note 3 2 8 11" xfId="27232"/>
    <cellStyle name="Note 3 2 8 12" xfId="27233"/>
    <cellStyle name="Note 3 2 8 13" xfId="27234"/>
    <cellStyle name="Note 3 2 8 14" xfId="27235"/>
    <cellStyle name="Note 3 2 8 15" xfId="27236"/>
    <cellStyle name="Note 3 2 8 16" xfId="27237"/>
    <cellStyle name="Note 3 2 8 2" xfId="27238"/>
    <cellStyle name="Note 3 2 8 2 2" xfId="27239"/>
    <cellStyle name="Note 3 2 8 2 3" xfId="27240"/>
    <cellStyle name="Note 3 2 8 2 4" xfId="27241"/>
    <cellStyle name="Note 3 2 8 3" xfId="27242"/>
    <cellStyle name="Note 3 2 8 4" xfId="27243"/>
    <cellStyle name="Note 3 2 8 5" xfId="27244"/>
    <cellStyle name="Note 3 2 8 6" xfId="27245"/>
    <cellStyle name="Note 3 2 8 7" xfId="27246"/>
    <cellStyle name="Note 3 2 8 8" xfId="27247"/>
    <cellStyle name="Note 3 2 8 9" xfId="27248"/>
    <cellStyle name="Note 3 2 9" xfId="27249"/>
    <cellStyle name="Note 3 2 9 2" xfId="27250"/>
    <cellStyle name="Note 3 2 9 3" xfId="27251"/>
    <cellStyle name="Note 3 2 9 4" xfId="27252"/>
    <cellStyle name="Note 3 3" xfId="27253"/>
    <cellStyle name="Note 3 3 10" xfId="27254"/>
    <cellStyle name="Note 3 3 11" xfId="27255"/>
    <cellStyle name="Note 3 3 12" xfId="27256"/>
    <cellStyle name="Note 3 3 13" xfId="27257"/>
    <cellStyle name="Note 3 3 14" xfId="27258"/>
    <cellStyle name="Note 3 3 15" xfId="27259"/>
    <cellStyle name="Note 3 3 16" xfId="27260"/>
    <cellStyle name="Note 3 3 17" xfId="27261"/>
    <cellStyle name="Note 3 3 18" xfId="27262"/>
    <cellStyle name="Note 3 3 19" xfId="27263"/>
    <cellStyle name="Note 3 3 2" xfId="27264"/>
    <cellStyle name="Note 3 3 2 10" xfId="27265"/>
    <cellStyle name="Note 3 3 2 11" xfId="27266"/>
    <cellStyle name="Note 3 3 2 12" xfId="27267"/>
    <cellStyle name="Note 3 3 2 13" xfId="27268"/>
    <cellStyle name="Note 3 3 2 14" xfId="27269"/>
    <cellStyle name="Note 3 3 2 15" xfId="27270"/>
    <cellStyle name="Note 3 3 2 16" xfId="27271"/>
    <cellStyle name="Note 3 3 2 2" xfId="27272"/>
    <cellStyle name="Note 3 3 2 2 2" xfId="27273"/>
    <cellStyle name="Note 3 3 2 2 3" xfId="27274"/>
    <cellStyle name="Note 3 3 2 2 4" xfId="27275"/>
    <cellStyle name="Note 3 3 2 3" xfId="27276"/>
    <cellStyle name="Note 3 3 2 4" xfId="27277"/>
    <cellStyle name="Note 3 3 2 5" xfId="27278"/>
    <cellStyle name="Note 3 3 2 6" xfId="27279"/>
    <cellStyle name="Note 3 3 2 7" xfId="27280"/>
    <cellStyle name="Note 3 3 2 8" xfId="27281"/>
    <cellStyle name="Note 3 3 2 9" xfId="27282"/>
    <cellStyle name="Note 3 3 20" xfId="27283"/>
    <cellStyle name="Note 3 3 21" xfId="27284"/>
    <cellStyle name="Note 3 3 22" xfId="27285"/>
    <cellStyle name="Note 3 3 23" xfId="27286"/>
    <cellStyle name="Note 3 3 3" xfId="27287"/>
    <cellStyle name="Note 3 3 3 10" xfId="27288"/>
    <cellStyle name="Note 3 3 3 11" xfId="27289"/>
    <cellStyle name="Note 3 3 3 12" xfId="27290"/>
    <cellStyle name="Note 3 3 3 13" xfId="27291"/>
    <cellStyle name="Note 3 3 3 14" xfId="27292"/>
    <cellStyle name="Note 3 3 3 15" xfId="27293"/>
    <cellStyle name="Note 3 3 3 16" xfId="27294"/>
    <cellStyle name="Note 3 3 3 2" xfId="27295"/>
    <cellStyle name="Note 3 3 3 2 2" xfId="27296"/>
    <cellStyle name="Note 3 3 3 2 3" xfId="27297"/>
    <cellStyle name="Note 3 3 3 2 4" xfId="27298"/>
    <cellStyle name="Note 3 3 3 3" xfId="27299"/>
    <cellStyle name="Note 3 3 3 4" xfId="27300"/>
    <cellStyle name="Note 3 3 3 5" xfId="27301"/>
    <cellStyle name="Note 3 3 3 6" xfId="27302"/>
    <cellStyle name="Note 3 3 3 7" xfId="27303"/>
    <cellStyle name="Note 3 3 3 8" xfId="27304"/>
    <cellStyle name="Note 3 3 3 9" xfId="27305"/>
    <cellStyle name="Note 3 3 4" xfId="27306"/>
    <cellStyle name="Note 3 3 4 10" xfId="27307"/>
    <cellStyle name="Note 3 3 4 11" xfId="27308"/>
    <cellStyle name="Note 3 3 4 12" xfId="27309"/>
    <cellStyle name="Note 3 3 4 13" xfId="27310"/>
    <cellStyle name="Note 3 3 4 14" xfId="27311"/>
    <cellStyle name="Note 3 3 4 15" xfId="27312"/>
    <cellStyle name="Note 3 3 4 16" xfId="27313"/>
    <cellStyle name="Note 3 3 4 2" xfId="27314"/>
    <cellStyle name="Note 3 3 4 2 2" xfId="27315"/>
    <cellStyle name="Note 3 3 4 2 3" xfId="27316"/>
    <cellStyle name="Note 3 3 4 2 4" xfId="27317"/>
    <cellStyle name="Note 3 3 4 3" xfId="27318"/>
    <cellStyle name="Note 3 3 4 4" xfId="27319"/>
    <cellStyle name="Note 3 3 4 5" xfId="27320"/>
    <cellStyle name="Note 3 3 4 6" xfId="27321"/>
    <cellStyle name="Note 3 3 4 7" xfId="27322"/>
    <cellStyle name="Note 3 3 4 8" xfId="27323"/>
    <cellStyle name="Note 3 3 4 9" xfId="27324"/>
    <cellStyle name="Note 3 3 5" xfId="27325"/>
    <cellStyle name="Note 3 3 5 10" xfId="27326"/>
    <cellStyle name="Note 3 3 5 11" xfId="27327"/>
    <cellStyle name="Note 3 3 5 12" xfId="27328"/>
    <cellStyle name="Note 3 3 5 13" xfId="27329"/>
    <cellStyle name="Note 3 3 5 14" xfId="27330"/>
    <cellStyle name="Note 3 3 5 15" xfId="27331"/>
    <cellStyle name="Note 3 3 5 16" xfId="27332"/>
    <cellStyle name="Note 3 3 5 2" xfId="27333"/>
    <cellStyle name="Note 3 3 5 2 2" xfId="27334"/>
    <cellStyle name="Note 3 3 5 2 3" xfId="27335"/>
    <cellStyle name="Note 3 3 5 2 4" xfId="27336"/>
    <cellStyle name="Note 3 3 5 3" xfId="27337"/>
    <cellStyle name="Note 3 3 5 4" xfId="27338"/>
    <cellStyle name="Note 3 3 5 5" xfId="27339"/>
    <cellStyle name="Note 3 3 5 6" xfId="27340"/>
    <cellStyle name="Note 3 3 5 7" xfId="27341"/>
    <cellStyle name="Note 3 3 5 8" xfId="27342"/>
    <cellStyle name="Note 3 3 5 9" xfId="27343"/>
    <cellStyle name="Note 3 3 6" xfId="27344"/>
    <cellStyle name="Note 3 3 6 10" xfId="27345"/>
    <cellStyle name="Note 3 3 6 11" xfId="27346"/>
    <cellStyle name="Note 3 3 6 12" xfId="27347"/>
    <cellStyle name="Note 3 3 6 13" xfId="27348"/>
    <cellStyle name="Note 3 3 6 14" xfId="27349"/>
    <cellStyle name="Note 3 3 6 15" xfId="27350"/>
    <cellStyle name="Note 3 3 6 16" xfId="27351"/>
    <cellStyle name="Note 3 3 6 2" xfId="27352"/>
    <cellStyle name="Note 3 3 6 2 2" xfId="27353"/>
    <cellStyle name="Note 3 3 6 2 3" xfId="27354"/>
    <cellStyle name="Note 3 3 6 2 4" xfId="27355"/>
    <cellStyle name="Note 3 3 6 3" xfId="27356"/>
    <cellStyle name="Note 3 3 6 4" xfId="27357"/>
    <cellStyle name="Note 3 3 6 5" xfId="27358"/>
    <cellStyle name="Note 3 3 6 6" xfId="27359"/>
    <cellStyle name="Note 3 3 6 7" xfId="27360"/>
    <cellStyle name="Note 3 3 6 8" xfId="27361"/>
    <cellStyle name="Note 3 3 6 9" xfId="27362"/>
    <cellStyle name="Note 3 3 7" xfId="27363"/>
    <cellStyle name="Note 3 3 7 10" xfId="27364"/>
    <cellStyle name="Note 3 3 7 11" xfId="27365"/>
    <cellStyle name="Note 3 3 7 12" xfId="27366"/>
    <cellStyle name="Note 3 3 7 13" xfId="27367"/>
    <cellStyle name="Note 3 3 7 14" xfId="27368"/>
    <cellStyle name="Note 3 3 7 15" xfId="27369"/>
    <cellStyle name="Note 3 3 7 16" xfId="27370"/>
    <cellStyle name="Note 3 3 7 2" xfId="27371"/>
    <cellStyle name="Note 3 3 7 2 2" xfId="27372"/>
    <cellStyle name="Note 3 3 7 2 3" xfId="27373"/>
    <cellStyle name="Note 3 3 7 2 4" xfId="27374"/>
    <cellStyle name="Note 3 3 7 3" xfId="27375"/>
    <cellStyle name="Note 3 3 7 4" xfId="27376"/>
    <cellStyle name="Note 3 3 7 5" xfId="27377"/>
    <cellStyle name="Note 3 3 7 6" xfId="27378"/>
    <cellStyle name="Note 3 3 7 7" xfId="27379"/>
    <cellStyle name="Note 3 3 7 8" xfId="27380"/>
    <cellStyle name="Note 3 3 7 9" xfId="27381"/>
    <cellStyle name="Note 3 3 8" xfId="27382"/>
    <cellStyle name="Note 3 3 8 10" xfId="27383"/>
    <cellStyle name="Note 3 3 8 11" xfId="27384"/>
    <cellStyle name="Note 3 3 8 12" xfId="27385"/>
    <cellStyle name="Note 3 3 8 13" xfId="27386"/>
    <cellStyle name="Note 3 3 8 14" xfId="27387"/>
    <cellStyle name="Note 3 3 8 15" xfId="27388"/>
    <cellStyle name="Note 3 3 8 16" xfId="27389"/>
    <cellStyle name="Note 3 3 8 2" xfId="27390"/>
    <cellStyle name="Note 3 3 8 2 2" xfId="27391"/>
    <cellStyle name="Note 3 3 8 2 3" xfId="27392"/>
    <cellStyle name="Note 3 3 8 2 4" xfId="27393"/>
    <cellStyle name="Note 3 3 8 3" xfId="27394"/>
    <cellStyle name="Note 3 3 8 4" xfId="27395"/>
    <cellStyle name="Note 3 3 8 5" xfId="27396"/>
    <cellStyle name="Note 3 3 8 6" xfId="27397"/>
    <cellStyle name="Note 3 3 8 7" xfId="27398"/>
    <cellStyle name="Note 3 3 8 8" xfId="27399"/>
    <cellStyle name="Note 3 3 8 9" xfId="27400"/>
    <cellStyle name="Note 3 3 9" xfId="27401"/>
    <cellStyle name="Note 3 3 9 2" xfId="27402"/>
    <cellStyle name="Note 3 3 9 3" xfId="27403"/>
    <cellStyle name="Note 3 3 9 4" xfId="27404"/>
    <cellStyle name="Note 3 4" xfId="27405"/>
    <cellStyle name="Note 3 4 10" xfId="27406"/>
    <cellStyle name="Note 3 4 11" xfId="27407"/>
    <cellStyle name="Note 3 4 12" xfId="27408"/>
    <cellStyle name="Note 3 4 13" xfId="27409"/>
    <cellStyle name="Note 3 4 14" xfId="27410"/>
    <cellStyle name="Note 3 4 15" xfId="27411"/>
    <cellStyle name="Note 3 4 16" xfId="27412"/>
    <cellStyle name="Note 3 4 17" xfId="27413"/>
    <cellStyle name="Note 3 4 18" xfId="27414"/>
    <cellStyle name="Note 3 4 19" xfId="27415"/>
    <cellStyle name="Note 3 4 2" xfId="27416"/>
    <cellStyle name="Note 3 4 2 10" xfId="27417"/>
    <cellStyle name="Note 3 4 2 11" xfId="27418"/>
    <cellStyle name="Note 3 4 2 12" xfId="27419"/>
    <cellStyle name="Note 3 4 2 13" xfId="27420"/>
    <cellStyle name="Note 3 4 2 14" xfId="27421"/>
    <cellStyle name="Note 3 4 2 15" xfId="27422"/>
    <cellStyle name="Note 3 4 2 16" xfId="27423"/>
    <cellStyle name="Note 3 4 2 2" xfId="27424"/>
    <cellStyle name="Note 3 4 2 2 2" xfId="27425"/>
    <cellStyle name="Note 3 4 2 2 3" xfId="27426"/>
    <cellStyle name="Note 3 4 2 2 4" xfId="27427"/>
    <cellStyle name="Note 3 4 2 3" xfId="27428"/>
    <cellStyle name="Note 3 4 2 4" xfId="27429"/>
    <cellStyle name="Note 3 4 2 5" xfId="27430"/>
    <cellStyle name="Note 3 4 2 6" xfId="27431"/>
    <cellStyle name="Note 3 4 2 7" xfId="27432"/>
    <cellStyle name="Note 3 4 2 8" xfId="27433"/>
    <cellStyle name="Note 3 4 2 9" xfId="27434"/>
    <cellStyle name="Note 3 4 20" xfId="27435"/>
    <cellStyle name="Note 3 4 21" xfId="27436"/>
    <cellStyle name="Note 3 4 22" xfId="27437"/>
    <cellStyle name="Note 3 4 23" xfId="27438"/>
    <cellStyle name="Note 3 4 3" xfId="27439"/>
    <cellStyle name="Note 3 4 3 10" xfId="27440"/>
    <cellStyle name="Note 3 4 3 11" xfId="27441"/>
    <cellStyle name="Note 3 4 3 12" xfId="27442"/>
    <cellStyle name="Note 3 4 3 13" xfId="27443"/>
    <cellStyle name="Note 3 4 3 14" xfId="27444"/>
    <cellStyle name="Note 3 4 3 15" xfId="27445"/>
    <cellStyle name="Note 3 4 3 16" xfId="27446"/>
    <cellStyle name="Note 3 4 3 2" xfId="27447"/>
    <cellStyle name="Note 3 4 3 2 2" xfId="27448"/>
    <cellStyle name="Note 3 4 3 2 3" xfId="27449"/>
    <cellStyle name="Note 3 4 3 2 4" xfId="27450"/>
    <cellStyle name="Note 3 4 3 3" xfId="27451"/>
    <cellStyle name="Note 3 4 3 4" xfId="27452"/>
    <cellStyle name="Note 3 4 3 5" xfId="27453"/>
    <cellStyle name="Note 3 4 3 6" xfId="27454"/>
    <cellStyle name="Note 3 4 3 7" xfId="27455"/>
    <cellStyle name="Note 3 4 3 8" xfId="27456"/>
    <cellStyle name="Note 3 4 3 9" xfId="27457"/>
    <cellStyle name="Note 3 4 4" xfId="27458"/>
    <cellStyle name="Note 3 4 4 10" xfId="27459"/>
    <cellStyle name="Note 3 4 4 11" xfId="27460"/>
    <cellStyle name="Note 3 4 4 12" xfId="27461"/>
    <cellStyle name="Note 3 4 4 13" xfId="27462"/>
    <cellStyle name="Note 3 4 4 14" xfId="27463"/>
    <cellStyle name="Note 3 4 4 15" xfId="27464"/>
    <cellStyle name="Note 3 4 4 16" xfId="27465"/>
    <cellStyle name="Note 3 4 4 2" xfId="27466"/>
    <cellStyle name="Note 3 4 4 2 2" xfId="27467"/>
    <cellStyle name="Note 3 4 4 2 3" xfId="27468"/>
    <cellStyle name="Note 3 4 4 2 4" xfId="27469"/>
    <cellStyle name="Note 3 4 4 3" xfId="27470"/>
    <cellStyle name="Note 3 4 4 4" xfId="27471"/>
    <cellStyle name="Note 3 4 4 5" xfId="27472"/>
    <cellStyle name="Note 3 4 4 6" xfId="27473"/>
    <cellStyle name="Note 3 4 4 7" xfId="27474"/>
    <cellStyle name="Note 3 4 4 8" xfId="27475"/>
    <cellStyle name="Note 3 4 4 9" xfId="27476"/>
    <cellStyle name="Note 3 4 5" xfId="27477"/>
    <cellStyle name="Note 3 4 5 10" xfId="27478"/>
    <cellStyle name="Note 3 4 5 11" xfId="27479"/>
    <cellStyle name="Note 3 4 5 12" xfId="27480"/>
    <cellStyle name="Note 3 4 5 13" xfId="27481"/>
    <cellStyle name="Note 3 4 5 14" xfId="27482"/>
    <cellStyle name="Note 3 4 5 15" xfId="27483"/>
    <cellStyle name="Note 3 4 5 16" xfId="27484"/>
    <cellStyle name="Note 3 4 5 2" xfId="27485"/>
    <cellStyle name="Note 3 4 5 2 2" xfId="27486"/>
    <cellStyle name="Note 3 4 5 2 3" xfId="27487"/>
    <cellStyle name="Note 3 4 5 2 4" xfId="27488"/>
    <cellStyle name="Note 3 4 5 3" xfId="27489"/>
    <cellStyle name="Note 3 4 5 4" xfId="27490"/>
    <cellStyle name="Note 3 4 5 5" xfId="27491"/>
    <cellStyle name="Note 3 4 5 6" xfId="27492"/>
    <cellStyle name="Note 3 4 5 7" xfId="27493"/>
    <cellStyle name="Note 3 4 5 8" xfId="27494"/>
    <cellStyle name="Note 3 4 5 9" xfId="27495"/>
    <cellStyle name="Note 3 4 6" xfId="27496"/>
    <cellStyle name="Note 3 4 6 10" xfId="27497"/>
    <cellStyle name="Note 3 4 6 11" xfId="27498"/>
    <cellStyle name="Note 3 4 6 12" xfId="27499"/>
    <cellStyle name="Note 3 4 6 13" xfId="27500"/>
    <cellStyle name="Note 3 4 6 14" xfId="27501"/>
    <cellStyle name="Note 3 4 6 15" xfId="27502"/>
    <cellStyle name="Note 3 4 6 16" xfId="27503"/>
    <cellStyle name="Note 3 4 6 2" xfId="27504"/>
    <cellStyle name="Note 3 4 6 2 2" xfId="27505"/>
    <cellStyle name="Note 3 4 6 2 3" xfId="27506"/>
    <cellStyle name="Note 3 4 6 2 4" xfId="27507"/>
    <cellStyle name="Note 3 4 6 3" xfId="27508"/>
    <cellStyle name="Note 3 4 6 4" xfId="27509"/>
    <cellStyle name="Note 3 4 6 5" xfId="27510"/>
    <cellStyle name="Note 3 4 6 6" xfId="27511"/>
    <cellStyle name="Note 3 4 6 7" xfId="27512"/>
    <cellStyle name="Note 3 4 6 8" xfId="27513"/>
    <cellStyle name="Note 3 4 6 9" xfId="27514"/>
    <cellStyle name="Note 3 4 7" xfId="27515"/>
    <cellStyle name="Note 3 4 7 10" xfId="27516"/>
    <cellStyle name="Note 3 4 7 11" xfId="27517"/>
    <cellStyle name="Note 3 4 7 12" xfId="27518"/>
    <cellStyle name="Note 3 4 7 13" xfId="27519"/>
    <cellStyle name="Note 3 4 7 14" xfId="27520"/>
    <cellStyle name="Note 3 4 7 15" xfId="27521"/>
    <cellStyle name="Note 3 4 7 16" xfId="27522"/>
    <cellStyle name="Note 3 4 7 2" xfId="27523"/>
    <cellStyle name="Note 3 4 7 2 2" xfId="27524"/>
    <cellStyle name="Note 3 4 7 2 3" xfId="27525"/>
    <cellStyle name="Note 3 4 7 2 4" xfId="27526"/>
    <cellStyle name="Note 3 4 7 3" xfId="27527"/>
    <cellStyle name="Note 3 4 7 4" xfId="27528"/>
    <cellStyle name="Note 3 4 7 5" xfId="27529"/>
    <cellStyle name="Note 3 4 7 6" xfId="27530"/>
    <cellStyle name="Note 3 4 7 7" xfId="27531"/>
    <cellStyle name="Note 3 4 7 8" xfId="27532"/>
    <cellStyle name="Note 3 4 7 9" xfId="27533"/>
    <cellStyle name="Note 3 4 8" xfId="27534"/>
    <cellStyle name="Note 3 4 8 10" xfId="27535"/>
    <cellStyle name="Note 3 4 8 11" xfId="27536"/>
    <cellStyle name="Note 3 4 8 12" xfId="27537"/>
    <cellStyle name="Note 3 4 8 13" xfId="27538"/>
    <cellStyle name="Note 3 4 8 14" xfId="27539"/>
    <cellStyle name="Note 3 4 8 15" xfId="27540"/>
    <cellStyle name="Note 3 4 8 16" xfId="27541"/>
    <cellStyle name="Note 3 4 8 2" xfId="27542"/>
    <cellStyle name="Note 3 4 8 2 2" xfId="27543"/>
    <cellStyle name="Note 3 4 8 2 3" xfId="27544"/>
    <cellStyle name="Note 3 4 8 2 4" xfId="27545"/>
    <cellStyle name="Note 3 4 8 3" xfId="27546"/>
    <cellStyle name="Note 3 4 8 4" xfId="27547"/>
    <cellStyle name="Note 3 4 8 5" xfId="27548"/>
    <cellStyle name="Note 3 4 8 6" xfId="27549"/>
    <cellStyle name="Note 3 4 8 7" xfId="27550"/>
    <cellStyle name="Note 3 4 8 8" xfId="27551"/>
    <cellStyle name="Note 3 4 8 9" xfId="27552"/>
    <cellStyle name="Note 3 4 9" xfId="27553"/>
    <cellStyle name="Note 3 4 9 2" xfId="27554"/>
    <cellStyle name="Note 3 4 9 3" xfId="27555"/>
    <cellStyle name="Note 3 4 9 4" xfId="27556"/>
    <cellStyle name="Note 3 5" xfId="27557"/>
    <cellStyle name="Note 3 5 2" xfId="27558"/>
    <cellStyle name="Note 3 5 3" xfId="27559"/>
    <cellStyle name="Note 3 5 4" xfId="27560"/>
    <cellStyle name="Note 3 6" xfId="27561"/>
    <cellStyle name="Note 3 7" xfId="27562"/>
    <cellStyle name="Note 3 8" xfId="27563"/>
    <cellStyle name="Note 3 9" xfId="27564"/>
    <cellStyle name="Note 4" xfId="27565"/>
    <cellStyle name="Note 4 10" xfId="27566"/>
    <cellStyle name="Note 4 11" xfId="27567"/>
    <cellStyle name="Note 4 12" xfId="27568"/>
    <cellStyle name="Note 4 13" xfId="27569"/>
    <cellStyle name="Note 4 14" xfId="27570"/>
    <cellStyle name="Note 4 15" xfId="27571"/>
    <cellStyle name="Note 4 16" xfId="27572"/>
    <cellStyle name="Note 4 17" xfId="27573"/>
    <cellStyle name="Note 4 18" xfId="27574"/>
    <cellStyle name="Note 4 19" xfId="27575"/>
    <cellStyle name="Note 4 2" xfId="27576"/>
    <cellStyle name="Note 4 2 10" xfId="27577"/>
    <cellStyle name="Note 4 2 11" xfId="27578"/>
    <cellStyle name="Note 4 2 12" xfId="27579"/>
    <cellStyle name="Note 4 2 13" xfId="27580"/>
    <cellStyle name="Note 4 2 14" xfId="27581"/>
    <cellStyle name="Note 4 2 15" xfId="27582"/>
    <cellStyle name="Note 4 2 16" xfId="27583"/>
    <cellStyle name="Note 4 2 17" xfId="27584"/>
    <cellStyle name="Note 4 2 18" xfId="27585"/>
    <cellStyle name="Note 4 2 19" xfId="27586"/>
    <cellStyle name="Note 4 2 2" xfId="27587"/>
    <cellStyle name="Note 4 2 2 10" xfId="27588"/>
    <cellStyle name="Note 4 2 2 11" xfId="27589"/>
    <cellStyle name="Note 4 2 2 12" xfId="27590"/>
    <cellStyle name="Note 4 2 2 13" xfId="27591"/>
    <cellStyle name="Note 4 2 2 14" xfId="27592"/>
    <cellStyle name="Note 4 2 2 15" xfId="27593"/>
    <cellStyle name="Note 4 2 2 16" xfId="27594"/>
    <cellStyle name="Note 4 2 2 2" xfId="27595"/>
    <cellStyle name="Note 4 2 2 2 2" xfId="27596"/>
    <cellStyle name="Note 4 2 2 2 3" xfId="27597"/>
    <cellStyle name="Note 4 2 2 2 4" xfId="27598"/>
    <cellStyle name="Note 4 2 2 3" xfId="27599"/>
    <cellStyle name="Note 4 2 2 4" xfId="27600"/>
    <cellStyle name="Note 4 2 2 5" xfId="27601"/>
    <cellStyle name="Note 4 2 2 6" xfId="27602"/>
    <cellStyle name="Note 4 2 2 7" xfId="27603"/>
    <cellStyle name="Note 4 2 2 8" xfId="27604"/>
    <cellStyle name="Note 4 2 2 9" xfId="27605"/>
    <cellStyle name="Note 4 2 20" xfId="27606"/>
    <cellStyle name="Note 4 2 21" xfId="27607"/>
    <cellStyle name="Note 4 2 22" xfId="27608"/>
    <cellStyle name="Note 4 2 23" xfId="27609"/>
    <cellStyle name="Note 4 2 3" xfId="27610"/>
    <cellStyle name="Note 4 2 3 10" xfId="27611"/>
    <cellStyle name="Note 4 2 3 11" xfId="27612"/>
    <cellStyle name="Note 4 2 3 12" xfId="27613"/>
    <cellStyle name="Note 4 2 3 13" xfId="27614"/>
    <cellStyle name="Note 4 2 3 14" xfId="27615"/>
    <cellStyle name="Note 4 2 3 15" xfId="27616"/>
    <cellStyle name="Note 4 2 3 16" xfId="27617"/>
    <cellStyle name="Note 4 2 3 2" xfId="27618"/>
    <cellStyle name="Note 4 2 3 2 2" xfId="27619"/>
    <cellStyle name="Note 4 2 3 2 3" xfId="27620"/>
    <cellStyle name="Note 4 2 3 2 4" xfId="27621"/>
    <cellStyle name="Note 4 2 3 3" xfId="27622"/>
    <cellStyle name="Note 4 2 3 4" xfId="27623"/>
    <cellStyle name="Note 4 2 3 5" xfId="27624"/>
    <cellStyle name="Note 4 2 3 6" xfId="27625"/>
    <cellStyle name="Note 4 2 3 7" xfId="27626"/>
    <cellStyle name="Note 4 2 3 8" xfId="27627"/>
    <cellStyle name="Note 4 2 3 9" xfId="27628"/>
    <cellStyle name="Note 4 2 4" xfId="27629"/>
    <cellStyle name="Note 4 2 4 10" xfId="27630"/>
    <cellStyle name="Note 4 2 4 11" xfId="27631"/>
    <cellStyle name="Note 4 2 4 12" xfId="27632"/>
    <cellStyle name="Note 4 2 4 13" xfId="27633"/>
    <cellStyle name="Note 4 2 4 14" xfId="27634"/>
    <cellStyle name="Note 4 2 4 15" xfId="27635"/>
    <cellStyle name="Note 4 2 4 16" xfId="27636"/>
    <cellStyle name="Note 4 2 4 2" xfId="27637"/>
    <cellStyle name="Note 4 2 4 2 2" xfId="27638"/>
    <cellStyle name="Note 4 2 4 2 3" xfId="27639"/>
    <cellStyle name="Note 4 2 4 2 4" xfId="27640"/>
    <cellStyle name="Note 4 2 4 3" xfId="27641"/>
    <cellStyle name="Note 4 2 4 4" xfId="27642"/>
    <cellStyle name="Note 4 2 4 5" xfId="27643"/>
    <cellStyle name="Note 4 2 4 6" xfId="27644"/>
    <cellStyle name="Note 4 2 4 7" xfId="27645"/>
    <cellStyle name="Note 4 2 4 8" xfId="27646"/>
    <cellStyle name="Note 4 2 4 9" xfId="27647"/>
    <cellStyle name="Note 4 2 5" xfId="27648"/>
    <cellStyle name="Note 4 2 5 10" xfId="27649"/>
    <cellStyle name="Note 4 2 5 11" xfId="27650"/>
    <cellStyle name="Note 4 2 5 12" xfId="27651"/>
    <cellStyle name="Note 4 2 5 13" xfId="27652"/>
    <cellStyle name="Note 4 2 5 14" xfId="27653"/>
    <cellStyle name="Note 4 2 5 15" xfId="27654"/>
    <cellStyle name="Note 4 2 5 16" xfId="27655"/>
    <cellStyle name="Note 4 2 5 2" xfId="27656"/>
    <cellStyle name="Note 4 2 5 2 2" xfId="27657"/>
    <cellStyle name="Note 4 2 5 2 3" xfId="27658"/>
    <cellStyle name="Note 4 2 5 2 4" xfId="27659"/>
    <cellStyle name="Note 4 2 5 3" xfId="27660"/>
    <cellStyle name="Note 4 2 5 4" xfId="27661"/>
    <cellStyle name="Note 4 2 5 5" xfId="27662"/>
    <cellStyle name="Note 4 2 5 6" xfId="27663"/>
    <cellStyle name="Note 4 2 5 7" xfId="27664"/>
    <cellStyle name="Note 4 2 5 8" xfId="27665"/>
    <cellStyle name="Note 4 2 5 9" xfId="27666"/>
    <cellStyle name="Note 4 2 6" xfId="27667"/>
    <cellStyle name="Note 4 2 6 10" xfId="27668"/>
    <cellStyle name="Note 4 2 6 11" xfId="27669"/>
    <cellStyle name="Note 4 2 6 12" xfId="27670"/>
    <cellStyle name="Note 4 2 6 13" xfId="27671"/>
    <cellStyle name="Note 4 2 6 14" xfId="27672"/>
    <cellStyle name="Note 4 2 6 15" xfId="27673"/>
    <cellStyle name="Note 4 2 6 16" xfId="27674"/>
    <cellStyle name="Note 4 2 6 2" xfId="27675"/>
    <cellStyle name="Note 4 2 6 2 2" xfId="27676"/>
    <cellStyle name="Note 4 2 6 2 3" xfId="27677"/>
    <cellStyle name="Note 4 2 6 2 4" xfId="27678"/>
    <cellStyle name="Note 4 2 6 3" xfId="27679"/>
    <cellStyle name="Note 4 2 6 4" xfId="27680"/>
    <cellStyle name="Note 4 2 6 5" xfId="27681"/>
    <cellStyle name="Note 4 2 6 6" xfId="27682"/>
    <cellStyle name="Note 4 2 6 7" xfId="27683"/>
    <cellStyle name="Note 4 2 6 8" xfId="27684"/>
    <cellStyle name="Note 4 2 6 9" xfId="27685"/>
    <cellStyle name="Note 4 2 7" xfId="27686"/>
    <cellStyle name="Note 4 2 7 10" xfId="27687"/>
    <cellStyle name="Note 4 2 7 11" xfId="27688"/>
    <cellStyle name="Note 4 2 7 12" xfId="27689"/>
    <cellStyle name="Note 4 2 7 13" xfId="27690"/>
    <cellStyle name="Note 4 2 7 14" xfId="27691"/>
    <cellStyle name="Note 4 2 7 15" xfId="27692"/>
    <cellStyle name="Note 4 2 7 16" xfId="27693"/>
    <cellStyle name="Note 4 2 7 2" xfId="27694"/>
    <cellStyle name="Note 4 2 7 2 2" xfId="27695"/>
    <cellStyle name="Note 4 2 7 2 3" xfId="27696"/>
    <cellStyle name="Note 4 2 7 2 4" xfId="27697"/>
    <cellStyle name="Note 4 2 7 3" xfId="27698"/>
    <cellStyle name="Note 4 2 7 4" xfId="27699"/>
    <cellStyle name="Note 4 2 7 5" xfId="27700"/>
    <cellStyle name="Note 4 2 7 6" xfId="27701"/>
    <cellStyle name="Note 4 2 7 7" xfId="27702"/>
    <cellStyle name="Note 4 2 7 8" xfId="27703"/>
    <cellStyle name="Note 4 2 7 9" xfId="27704"/>
    <cellStyle name="Note 4 2 8" xfId="27705"/>
    <cellStyle name="Note 4 2 8 10" xfId="27706"/>
    <cellStyle name="Note 4 2 8 11" xfId="27707"/>
    <cellStyle name="Note 4 2 8 12" xfId="27708"/>
    <cellStyle name="Note 4 2 8 13" xfId="27709"/>
    <cellStyle name="Note 4 2 8 14" xfId="27710"/>
    <cellStyle name="Note 4 2 8 15" xfId="27711"/>
    <cellStyle name="Note 4 2 8 16" xfId="27712"/>
    <cellStyle name="Note 4 2 8 2" xfId="27713"/>
    <cellStyle name="Note 4 2 8 2 2" xfId="27714"/>
    <cellStyle name="Note 4 2 8 2 3" xfId="27715"/>
    <cellStyle name="Note 4 2 8 2 4" xfId="27716"/>
    <cellStyle name="Note 4 2 8 3" xfId="27717"/>
    <cellStyle name="Note 4 2 8 4" xfId="27718"/>
    <cellStyle name="Note 4 2 8 5" xfId="27719"/>
    <cellStyle name="Note 4 2 8 6" xfId="27720"/>
    <cellStyle name="Note 4 2 8 7" xfId="27721"/>
    <cellStyle name="Note 4 2 8 8" xfId="27722"/>
    <cellStyle name="Note 4 2 8 9" xfId="27723"/>
    <cellStyle name="Note 4 2 9" xfId="27724"/>
    <cellStyle name="Note 4 2 9 2" xfId="27725"/>
    <cellStyle name="Note 4 2 9 3" xfId="27726"/>
    <cellStyle name="Note 4 2 9 4" xfId="27727"/>
    <cellStyle name="Note 4 3" xfId="27728"/>
    <cellStyle name="Note 4 3 10" xfId="27729"/>
    <cellStyle name="Note 4 3 11" xfId="27730"/>
    <cellStyle name="Note 4 3 12" xfId="27731"/>
    <cellStyle name="Note 4 3 13" xfId="27732"/>
    <cellStyle name="Note 4 3 14" xfId="27733"/>
    <cellStyle name="Note 4 3 15" xfId="27734"/>
    <cellStyle name="Note 4 3 16" xfId="27735"/>
    <cellStyle name="Note 4 3 17" xfId="27736"/>
    <cellStyle name="Note 4 3 18" xfId="27737"/>
    <cellStyle name="Note 4 3 19" xfId="27738"/>
    <cellStyle name="Note 4 3 2" xfId="27739"/>
    <cellStyle name="Note 4 3 2 10" xfId="27740"/>
    <cellStyle name="Note 4 3 2 11" xfId="27741"/>
    <cellStyle name="Note 4 3 2 12" xfId="27742"/>
    <cellStyle name="Note 4 3 2 13" xfId="27743"/>
    <cellStyle name="Note 4 3 2 14" xfId="27744"/>
    <cellStyle name="Note 4 3 2 15" xfId="27745"/>
    <cellStyle name="Note 4 3 2 16" xfId="27746"/>
    <cellStyle name="Note 4 3 2 2" xfId="27747"/>
    <cellStyle name="Note 4 3 2 2 2" xfId="27748"/>
    <cellStyle name="Note 4 3 2 2 3" xfId="27749"/>
    <cellStyle name="Note 4 3 2 2 4" xfId="27750"/>
    <cellStyle name="Note 4 3 2 3" xfId="27751"/>
    <cellStyle name="Note 4 3 2 4" xfId="27752"/>
    <cellStyle name="Note 4 3 2 5" xfId="27753"/>
    <cellStyle name="Note 4 3 2 6" xfId="27754"/>
    <cellStyle name="Note 4 3 2 7" xfId="27755"/>
    <cellStyle name="Note 4 3 2 8" xfId="27756"/>
    <cellStyle name="Note 4 3 2 9" xfId="27757"/>
    <cellStyle name="Note 4 3 20" xfId="27758"/>
    <cellStyle name="Note 4 3 21" xfId="27759"/>
    <cellStyle name="Note 4 3 22" xfId="27760"/>
    <cellStyle name="Note 4 3 23" xfId="27761"/>
    <cellStyle name="Note 4 3 3" xfId="27762"/>
    <cellStyle name="Note 4 3 3 10" xfId="27763"/>
    <cellStyle name="Note 4 3 3 11" xfId="27764"/>
    <cellStyle name="Note 4 3 3 12" xfId="27765"/>
    <cellStyle name="Note 4 3 3 13" xfId="27766"/>
    <cellStyle name="Note 4 3 3 14" xfId="27767"/>
    <cellStyle name="Note 4 3 3 15" xfId="27768"/>
    <cellStyle name="Note 4 3 3 16" xfId="27769"/>
    <cellStyle name="Note 4 3 3 2" xfId="27770"/>
    <cellStyle name="Note 4 3 3 2 2" xfId="27771"/>
    <cellStyle name="Note 4 3 3 2 3" xfId="27772"/>
    <cellStyle name="Note 4 3 3 2 4" xfId="27773"/>
    <cellStyle name="Note 4 3 3 3" xfId="27774"/>
    <cellStyle name="Note 4 3 3 4" xfId="27775"/>
    <cellStyle name="Note 4 3 3 5" xfId="27776"/>
    <cellStyle name="Note 4 3 3 6" xfId="27777"/>
    <cellStyle name="Note 4 3 3 7" xfId="27778"/>
    <cellStyle name="Note 4 3 3 8" xfId="27779"/>
    <cellStyle name="Note 4 3 3 9" xfId="27780"/>
    <cellStyle name="Note 4 3 4" xfId="27781"/>
    <cellStyle name="Note 4 3 4 10" xfId="27782"/>
    <cellStyle name="Note 4 3 4 11" xfId="27783"/>
    <cellStyle name="Note 4 3 4 12" xfId="27784"/>
    <cellStyle name="Note 4 3 4 13" xfId="27785"/>
    <cellStyle name="Note 4 3 4 14" xfId="27786"/>
    <cellStyle name="Note 4 3 4 15" xfId="27787"/>
    <cellStyle name="Note 4 3 4 16" xfId="27788"/>
    <cellStyle name="Note 4 3 4 2" xfId="27789"/>
    <cellStyle name="Note 4 3 4 2 2" xfId="27790"/>
    <cellStyle name="Note 4 3 4 2 3" xfId="27791"/>
    <cellStyle name="Note 4 3 4 2 4" xfId="27792"/>
    <cellStyle name="Note 4 3 4 3" xfId="27793"/>
    <cellStyle name="Note 4 3 4 4" xfId="27794"/>
    <cellStyle name="Note 4 3 4 5" xfId="27795"/>
    <cellStyle name="Note 4 3 4 6" xfId="27796"/>
    <cellStyle name="Note 4 3 4 7" xfId="27797"/>
    <cellStyle name="Note 4 3 4 8" xfId="27798"/>
    <cellStyle name="Note 4 3 4 9" xfId="27799"/>
    <cellStyle name="Note 4 3 5" xfId="27800"/>
    <cellStyle name="Note 4 3 5 10" xfId="27801"/>
    <cellStyle name="Note 4 3 5 11" xfId="27802"/>
    <cellStyle name="Note 4 3 5 12" xfId="27803"/>
    <cellStyle name="Note 4 3 5 13" xfId="27804"/>
    <cellStyle name="Note 4 3 5 14" xfId="27805"/>
    <cellStyle name="Note 4 3 5 15" xfId="27806"/>
    <cellStyle name="Note 4 3 5 16" xfId="27807"/>
    <cellStyle name="Note 4 3 5 2" xfId="27808"/>
    <cellStyle name="Note 4 3 5 2 2" xfId="27809"/>
    <cellStyle name="Note 4 3 5 2 3" xfId="27810"/>
    <cellStyle name="Note 4 3 5 2 4" xfId="27811"/>
    <cellStyle name="Note 4 3 5 3" xfId="27812"/>
    <cellStyle name="Note 4 3 5 4" xfId="27813"/>
    <cellStyle name="Note 4 3 5 5" xfId="27814"/>
    <cellStyle name="Note 4 3 5 6" xfId="27815"/>
    <cellStyle name="Note 4 3 5 7" xfId="27816"/>
    <cellStyle name="Note 4 3 5 8" xfId="27817"/>
    <cellStyle name="Note 4 3 5 9" xfId="27818"/>
    <cellStyle name="Note 4 3 6" xfId="27819"/>
    <cellStyle name="Note 4 3 6 10" xfId="27820"/>
    <cellStyle name="Note 4 3 6 11" xfId="27821"/>
    <cellStyle name="Note 4 3 6 12" xfId="27822"/>
    <cellStyle name="Note 4 3 6 13" xfId="27823"/>
    <cellStyle name="Note 4 3 6 14" xfId="27824"/>
    <cellStyle name="Note 4 3 6 15" xfId="27825"/>
    <cellStyle name="Note 4 3 6 16" xfId="27826"/>
    <cellStyle name="Note 4 3 6 2" xfId="27827"/>
    <cellStyle name="Note 4 3 6 2 2" xfId="27828"/>
    <cellStyle name="Note 4 3 6 2 3" xfId="27829"/>
    <cellStyle name="Note 4 3 6 2 4" xfId="27830"/>
    <cellStyle name="Note 4 3 6 3" xfId="27831"/>
    <cellStyle name="Note 4 3 6 4" xfId="27832"/>
    <cellStyle name="Note 4 3 6 5" xfId="27833"/>
    <cellStyle name="Note 4 3 6 6" xfId="27834"/>
    <cellStyle name="Note 4 3 6 7" xfId="27835"/>
    <cellStyle name="Note 4 3 6 8" xfId="27836"/>
    <cellStyle name="Note 4 3 6 9" xfId="27837"/>
    <cellStyle name="Note 4 3 7" xfId="27838"/>
    <cellStyle name="Note 4 3 7 10" xfId="27839"/>
    <cellStyle name="Note 4 3 7 11" xfId="27840"/>
    <cellStyle name="Note 4 3 7 12" xfId="27841"/>
    <cellStyle name="Note 4 3 7 13" xfId="27842"/>
    <cellStyle name="Note 4 3 7 14" xfId="27843"/>
    <cellStyle name="Note 4 3 7 15" xfId="27844"/>
    <cellStyle name="Note 4 3 7 16" xfId="27845"/>
    <cellStyle name="Note 4 3 7 2" xfId="27846"/>
    <cellStyle name="Note 4 3 7 2 2" xfId="27847"/>
    <cellStyle name="Note 4 3 7 2 3" xfId="27848"/>
    <cellStyle name="Note 4 3 7 2 4" xfId="27849"/>
    <cellStyle name="Note 4 3 7 3" xfId="27850"/>
    <cellStyle name="Note 4 3 7 4" xfId="27851"/>
    <cellStyle name="Note 4 3 7 5" xfId="27852"/>
    <cellStyle name="Note 4 3 7 6" xfId="27853"/>
    <cellStyle name="Note 4 3 7 7" xfId="27854"/>
    <cellStyle name="Note 4 3 7 8" xfId="27855"/>
    <cellStyle name="Note 4 3 7 9" xfId="27856"/>
    <cellStyle name="Note 4 3 8" xfId="27857"/>
    <cellStyle name="Note 4 3 8 10" xfId="27858"/>
    <cellStyle name="Note 4 3 8 11" xfId="27859"/>
    <cellStyle name="Note 4 3 8 12" xfId="27860"/>
    <cellStyle name="Note 4 3 8 13" xfId="27861"/>
    <cellStyle name="Note 4 3 8 14" xfId="27862"/>
    <cellStyle name="Note 4 3 8 15" xfId="27863"/>
    <cellStyle name="Note 4 3 8 16" xfId="27864"/>
    <cellStyle name="Note 4 3 8 2" xfId="27865"/>
    <cellStyle name="Note 4 3 8 2 2" xfId="27866"/>
    <cellStyle name="Note 4 3 8 2 3" xfId="27867"/>
    <cellStyle name="Note 4 3 8 2 4" xfId="27868"/>
    <cellStyle name="Note 4 3 8 3" xfId="27869"/>
    <cellStyle name="Note 4 3 8 4" xfId="27870"/>
    <cellStyle name="Note 4 3 8 5" xfId="27871"/>
    <cellStyle name="Note 4 3 8 6" xfId="27872"/>
    <cellStyle name="Note 4 3 8 7" xfId="27873"/>
    <cellStyle name="Note 4 3 8 8" xfId="27874"/>
    <cellStyle name="Note 4 3 8 9" xfId="27875"/>
    <cellStyle name="Note 4 3 9" xfId="27876"/>
    <cellStyle name="Note 4 3 9 2" xfId="27877"/>
    <cellStyle name="Note 4 3 9 3" xfId="27878"/>
    <cellStyle name="Note 4 3 9 4" xfId="27879"/>
    <cellStyle name="Note 4 4" xfId="27880"/>
    <cellStyle name="Note 4 4 10" xfId="27881"/>
    <cellStyle name="Note 4 4 11" xfId="27882"/>
    <cellStyle name="Note 4 4 12" xfId="27883"/>
    <cellStyle name="Note 4 4 13" xfId="27884"/>
    <cellStyle name="Note 4 4 14" xfId="27885"/>
    <cellStyle name="Note 4 4 15" xfId="27886"/>
    <cellStyle name="Note 4 4 16" xfId="27887"/>
    <cellStyle name="Note 4 4 17" xfId="27888"/>
    <cellStyle name="Note 4 4 18" xfId="27889"/>
    <cellStyle name="Note 4 4 19" xfId="27890"/>
    <cellStyle name="Note 4 4 2" xfId="27891"/>
    <cellStyle name="Note 4 4 2 10" xfId="27892"/>
    <cellStyle name="Note 4 4 2 11" xfId="27893"/>
    <cellStyle name="Note 4 4 2 12" xfId="27894"/>
    <cellStyle name="Note 4 4 2 13" xfId="27895"/>
    <cellStyle name="Note 4 4 2 14" xfId="27896"/>
    <cellStyle name="Note 4 4 2 15" xfId="27897"/>
    <cellStyle name="Note 4 4 2 16" xfId="27898"/>
    <cellStyle name="Note 4 4 2 2" xfId="27899"/>
    <cellStyle name="Note 4 4 2 2 2" xfId="27900"/>
    <cellStyle name="Note 4 4 2 2 3" xfId="27901"/>
    <cellStyle name="Note 4 4 2 2 4" xfId="27902"/>
    <cellStyle name="Note 4 4 2 3" xfId="27903"/>
    <cellStyle name="Note 4 4 2 4" xfId="27904"/>
    <cellStyle name="Note 4 4 2 5" xfId="27905"/>
    <cellStyle name="Note 4 4 2 6" xfId="27906"/>
    <cellStyle name="Note 4 4 2 7" xfId="27907"/>
    <cellStyle name="Note 4 4 2 8" xfId="27908"/>
    <cellStyle name="Note 4 4 2 9" xfId="27909"/>
    <cellStyle name="Note 4 4 20" xfId="27910"/>
    <cellStyle name="Note 4 4 21" xfId="27911"/>
    <cellStyle name="Note 4 4 22" xfId="27912"/>
    <cellStyle name="Note 4 4 23" xfId="27913"/>
    <cellStyle name="Note 4 4 3" xfId="27914"/>
    <cellStyle name="Note 4 4 3 10" xfId="27915"/>
    <cellStyle name="Note 4 4 3 11" xfId="27916"/>
    <cellStyle name="Note 4 4 3 12" xfId="27917"/>
    <cellStyle name="Note 4 4 3 13" xfId="27918"/>
    <cellStyle name="Note 4 4 3 14" xfId="27919"/>
    <cellStyle name="Note 4 4 3 15" xfId="27920"/>
    <cellStyle name="Note 4 4 3 16" xfId="27921"/>
    <cellStyle name="Note 4 4 3 2" xfId="27922"/>
    <cellStyle name="Note 4 4 3 2 2" xfId="27923"/>
    <cellStyle name="Note 4 4 3 2 3" xfId="27924"/>
    <cellStyle name="Note 4 4 3 2 4" xfId="27925"/>
    <cellStyle name="Note 4 4 3 3" xfId="27926"/>
    <cellStyle name="Note 4 4 3 4" xfId="27927"/>
    <cellStyle name="Note 4 4 3 5" xfId="27928"/>
    <cellStyle name="Note 4 4 3 6" xfId="27929"/>
    <cellStyle name="Note 4 4 3 7" xfId="27930"/>
    <cellStyle name="Note 4 4 3 8" xfId="27931"/>
    <cellStyle name="Note 4 4 3 9" xfId="27932"/>
    <cellStyle name="Note 4 4 4" xfId="27933"/>
    <cellStyle name="Note 4 4 4 10" xfId="27934"/>
    <cellStyle name="Note 4 4 4 11" xfId="27935"/>
    <cellStyle name="Note 4 4 4 12" xfId="27936"/>
    <cellStyle name="Note 4 4 4 13" xfId="27937"/>
    <cellStyle name="Note 4 4 4 14" xfId="27938"/>
    <cellStyle name="Note 4 4 4 15" xfId="27939"/>
    <cellStyle name="Note 4 4 4 16" xfId="27940"/>
    <cellStyle name="Note 4 4 4 2" xfId="27941"/>
    <cellStyle name="Note 4 4 4 2 2" xfId="27942"/>
    <cellStyle name="Note 4 4 4 2 3" xfId="27943"/>
    <cellStyle name="Note 4 4 4 2 4" xfId="27944"/>
    <cellStyle name="Note 4 4 4 3" xfId="27945"/>
    <cellStyle name="Note 4 4 4 4" xfId="27946"/>
    <cellStyle name="Note 4 4 4 5" xfId="27947"/>
    <cellStyle name="Note 4 4 4 6" xfId="27948"/>
    <cellStyle name="Note 4 4 4 7" xfId="27949"/>
    <cellStyle name="Note 4 4 4 8" xfId="27950"/>
    <cellStyle name="Note 4 4 4 9" xfId="27951"/>
    <cellStyle name="Note 4 4 5" xfId="27952"/>
    <cellStyle name="Note 4 4 5 10" xfId="27953"/>
    <cellStyle name="Note 4 4 5 11" xfId="27954"/>
    <cellStyle name="Note 4 4 5 12" xfId="27955"/>
    <cellStyle name="Note 4 4 5 13" xfId="27956"/>
    <cellStyle name="Note 4 4 5 14" xfId="27957"/>
    <cellStyle name="Note 4 4 5 15" xfId="27958"/>
    <cellStyle name="Note 4 4 5 16" xfId="27959"/>
    <cellStyle name="Note 4 4 5 2" xfId="27960"/>
    <cellStyle name="Note 4 4 5 2 2" xfId="27961"/>
    <cellStyle name="Note 4 4 5 2 3" xfId="27962"/>
    <cellStyle name="Note 4 4 5 2 4" xfId="27963"/>
    <cellStyle name="Note 4 4 5 3" xfId="27964"/>
    <cellStyle name="Note 4 4 5 4" xfId="27965"/>
    <cellStyle name="Note 4 4 5 5" xfId="27966"/>
    <cellStyle name="Note 4 4 5 6" xfId="27967"/>
    <cellStyle name="Note 4 4 5 7" xfId="27968"/>
    <cellStyle name="Note 4 4 5 8" xfId="27969"/>
    <cellStyle name="Note 4 4 5 9" xfId="27970"/>
    <cellStyle name="Note 4 4 6" xfId="27971"/>
    <cellStyle name="Note 4 4 6 10" xfId="27972"/>
    <cellStyle name="Note 4 4 6 11" xfId="27973"/>
    <cellStyle name="Note 4 4 6 12" xfId="27974"/>
    <cellStyle name="Note 4 4 6 13" xfId="27975"/>
    <cellStyle name="Note 4 4 6 14" xfId="27976"/>
    <cellStyle name="Note 4 4 6 15" xfId="27977"/>
    <cellStyle name="Note 4 4 6 16" xfId="27978"/>
    <cellStyle name="Note 4 4 6 2" xfId="27979"/>
    <cellStyle name="Note 4 4 6 2 2" xfId="27980"/>
    <cellStyle name="Note 4 4 6 2 3" xfId="27981"/>
    <cellStyle name="Note 4 4 6 2 4" xfId="27982"/>
    <cellStyle name="Note 4 4 6 3" xfId="27983"/>
    <cellStyle name="Note 4 4 6 4" xfId="27984"/>
    <cellStyle name="Note 4 4 6 5" xfId="27985"/>
    <cellStyle name="Note 4 4 6 6" xfId="27986"/>
    <cellStyle name="Note 4 4 6 7" xfId="27987"/>
    <cellStyle name="Note 4 4 6 8" xfId="27988"/>
    <cellStyle name="Note 4 4 6 9" xfId="27989"/>
    <cellStyle name="Note 4 4 7" xfId="27990"/>
    <cellStyle name="Note 4 4 7 10" xfId="27991"/>
    <cellStyle name="Note 4 4 7 11" xfId="27992"/>
    <cellStyle name="Note 4 4 7 12" xfId="27993"/>
    <cellStyle name="Note 4 4 7 13" xfId="27994"/>
    <cellStyle name="Note 4 4 7 14" xfId="27995"/>
    <cellStyle name="Note 4 4 7 15" xfId="27996"/>
    <cellStyle name="Note 4 4 7 16" xfId="27997"/>
    <cellStyle name="Note 4 4 7 2" xfId="27998"/>
    <cellStyle name="Note 4 4 7 2 2" xfId="27999"/>
    <cellStyle name="Note 4 4 7 2 3" xfId="28000"/>
    <cellStyle name="Note 4 4 7 2 4" xfId="28001"/>
    <cellStyle name="Note 4 4 7 3" xfId="28002"/>
    <cellStyle name="Note 4 4 7 4" xfId="28003"/>
    <cellStyle name="Note 4 4 7 5" xfId="28004"/>
    <cellStyle name="Note 4 4 7 6" xfId="28005"/>
    <cellStyle name="Note 4 4 7 7" xfId="28006"/>
    <cellStyle name="Note 4 4 7 8" xfId="28007"/>
    <cellStyle name="Note 4 4 7 9" xfId="28008"/>
    <cellStyle name="Note 4 4 8" xfId="28009"/>
    <cellStyle name="Note 4 4 8 10" xfId="28010"/>
    <cellStyle name="Note 4 4 8 11" xfId="28011"/>
    <cellStyle name="Note 4 4 8 12" xfId="28012"/>
    <cellStyle name="Note 4 4 8 13" xfId="28013"/>
    <cellStyle name="Note 4 4 8 14" xfId="28014"/>
    <cellStyle name="Note 4 4 8 15" xfId="28015"/>
    <cellStyle name="Note 4 4 8 16" xfId="28016"/>
    <cellStyle name="Note 4 4 8 2" xfId="28017"/>
    <cellStyle name="Note 4 4 8 2 2" xfId="28018"/>
    <cellStyle name="Note 4 4 8 2 3" xfId="28019"/>
    <cellStyle name="Note 4 4 8 2 4" xfId="28020"/>
    <cellStyle name="Note 4 4 8 3" xfId="28021"/>
    <cellStyle name="Note 4 4 8 4" xfId="28022"/>
    <cellStyle name="Note 4 4 8 5" xfId="28023"/>
    <cellStyle name="Note 4 4 8 6" xfId="28024"/>
    <cellStyle name="Note 4 4 8 7" xfId="28025"/>
    <cellStyle name="Note 4 4 8 8" xfId="28026"/>
    <cellStyle name="Note 4 4 8 9" xfId="28027"/>
    <cellStyle name="Note 4 4 9" xfId="28028"/>
    <cellStyle name="Note 4 4 9 2" xfId="28029"/>
    <cellStyle name="Note 4 4 9 3" xfId="28030"/>
    <cellStyle name="Note 4 4 9 4" xfId="28031"/>
    <cellStyle name="Note 4 5" xfId="28032"/>
    <cellStyle name="Note 4 5 2" xfId="28033"/>
    <cellStyle name="Note 4 5 3" xfId="28034"/>
    <cellStyle name="Note 4 5 4" xfId="28035"/>
    <cellStyle name="Note 4 6" xfId="28036"/>
    <cellStyle name="Note 4 7" xfId="28037"/>
    <cellStyle name="Note 4 8" xfId="28038"/>
    <cellStyle name="Note 4 9" xfId="28039"/>
    <cellStyle name="Note 5" xfId="28040"/>
    <cellStyle name="Note 5 10" xfId="28041"/>
    <cellStyle name="Note 5 11" xfId="28042"/>
    <cellStyle name="Note 5 12" xfId="28043"/>
    <cellStyle name="Note 5 13" xfId="28044"/>
    <cellStyle name="Note 5 14" xfId="28045"/>
    <cellStyle name="Note 5 15" xfId="28046"/>
    <cellStyle name="Note 5 16" xfId="28047"/>
    <cellStyle name="Note 5 17" xfId="28048"/>
    <cellStyle name="Note 5 18" xfId="28049"/>
    <cellStyle name="Note 5 2" xfId="28050"/>
    <cellStyle name="Note 5 2 10" xfId="28051"/>
    <cellStyle name="Note 5 2 11" xfId="28052"/>
    <cellStyle name="Note 5 2 12" xfId="28053"/>
    <cellStyle name="Note 5 2 13" xfId="28054"/>
    <cellStyle name="Note 5 2 14" xfId="28055"/>
    <cellStyle name="Note 5 2 15" xfId="28056"/>
    <cellStyle name="Note 5 2 16" xfId="28057"/>
    <cellStyle name="Note 5 2 17" xfId="28058"/>
    <cellStyle name="Note 5 2 18" xfId="28059"/>
    <cellStyle name="Note 5 2 19" xfId="28060"/>
    <cellStyle name="Note 5 2 2" xfId="28061"/>
    <cellStyle name="Note 5 2 2 10" xfId="28062"/>
    <cellStyle name="Note 5 2 2 11" xfId="28063"/>
    <cellStyle name="Note 5 2 2 12" xfId="28064"/>
    <cellStyle name="Note 5 2 2 13" xfId="28065"/>
    <cellStyle name="Note 5 2 2 14" xfId="28066"/>
    <cellStyle name="Note 5 2 2 15" xfId="28067"/>
    <cellStyle name="Note 5 2 2 16" xfId="28068"/>
    <cellStyle name="Note 5 2 2 2" xfId="28069"/>
    <cellStyle name="Note 5 2 2 2 2" xfId="28070"/>
    <cellStyle name="Note 5 2 2 2 3" xfId="28071"/>
    <cellStyle name="Note 5 2 2 2 4" xfId="28072"/>
    <cellStyle name="Note 5 2 2 3" xfId="28073"/>
    <cellStyle name="Note 5 2 2 4" xfId="28074"/>
    <cellStyle name="Note 5 2 2 5" xfId="28075"/>
    <cellStyle name="Note 5 2 2 6" xfId="28076"/>
    <cellStyle name="Note 5 2 2 7" xfId="28077"/>
    <cellStyle name="Note 5 2 2 8" xfId="28078"/>
    <cellStyle name="Note 5 2 2 9" xfId="28079"/>
    <cellStyle name="Note 5 2 20" xfId="28080"/>
    <cellStyle name="Note 5 2 21" xfId="28081"/>
    <cellStyle name="Note 5 2 22" xfId="28082"/>
    <cellStyle name="Note 5 2 23" xfId="28083"/>
    <cellStyle name="Note 5 2 3" xfId="28084"/>
    <cellStyle name="Note 5 2 3 10" xfId="28085"/>
    <cellStyle name="Note 5 2 3 11" xfId="28086"/>
    <cellStyle name="Note 5 2 3 12" xfId="28087"/>
    <cellStyle name="Note 5 2 3 13" xfId="28088"/>
    <cellStyle name="Note 5 2 3 14" xfId="28089"/>
    <cellStyle name="Note 5 2 3 15" xfId="28090"/>
    <cellStyle name="Note 5 2 3 16" xfId="28091"/>
    <cellStyle name="Note 5 2 3 2" xfId="28092"/>
    <cellStyle name="Note 5 2 3 2 2" xfId="28093"/>
    <cellStyle name="Note 5 2 3 2 3" xfId="28094"/>
    <cellStyle name="Note 5 2 3 2 4" xfId="28095"/>
    <cellStyle name="Note 5 2 3 3" xfId="28096"/>
    <cellStyle name="Note 5 2 3 4" xfId="28097"/>
    <cellStyle name="Note 5 2 3 5" xfId="28098"/>
    <cellStyle name="Note 5 2 3 6" xfId="28099"/>
    <cellStyle name="Note 5 2 3 7" xfId="28100"/>
    <cellStyle name="Note 5 2 3 8" xfId="28101"/>
    <cellStyle name="Note 5 2 3 9" xfId="28102"/>
    <cellStyle name="Note 5 2 4" xfId="28103"/>
    <cellStyle name="Note 5 2 4 10" xfId="28104"/>
    <cellStyle name="Note 5 2 4 11" xfId="28105"/>
    <cellStyle name="Note 5 2 4 12" xfId="28106"/>
    <cellStyle name="Note 5 2 4 13" xfId="28107"/>
    <cellStyle name="Note 5 2 4 14" xfId="28108"/>
    <cellStyle name="Note 5 2 4 15" xfId="28109"/>
    <cellStyle name="Note 5 2 4 16" xfId="28110"/>
    <cellStyle name="Note 5 2 4 2" xfId="28111"/>
    <cellStyle name="Note 5 2 4 2 2" xfId="28112"/>
    <cellStyle name="Note 5 2 4 2 3" xfId="28113"/>
    <cellStyle name="Note 5 2 4 2 4" xfId="28114"/>
    <cellStyle name="Note 5 2 4 3" xfId="28115"/>
    <cellStyle name="Note 5 2 4 4" xfId="28116"/>
    <cellStyle name="Note 5 2 4 5" xfId="28117"/>
    <cellStyle name="Note 5 2 4 6" xfId="28118"/>
    <cellStyle name="Note 5 2 4 7" xfId="28119"/>
    <cellStyle name="Note 5 2 4 8" xfId="28120"/>
    <cellStyle name="Note 5 2 4 9" xfId="28121"/>
    <cellStyle name="Note 5 2 5" xfId="28122"/>
    <cellStyle name="Note 5 2 5 10" xfId="28123"/>
    <cellStyle name="Note 5 2 5 11" xfId="28124"/>
    <cellStyle name="Note 5 2 5 12" xfId="28125"/>
    <cellStyle name="Note 5 2 5 13" xfId="28126"/>
    <cellStyle name="Note 5 2 5 14" xfId="28127"/>
    <cellStyle name="Note 5 2 5 15" xfId="28128"/>
    <cellStyle name="Note 5 2 5 16" xfId="28129"/>
    <cellStyle name="Note 5 2 5 2" xfId="28130"/>
    <cellStyle name="Note 5 2 5 2 2" xfId="28131"/>
    <cellStyle name="Note 5 2 5 2 3" xfId="28132"/>
    <cellStyle name="Note 5 2 5 2 4" xfId="28133"/>
    <cellStyle name="Note 5 2 5 3" xfId="28134"/>
    <cellStyle name="Note 5 2 5 4" xfId="28135"/>
    <cellStyle name="Note 5 2 5 5" xfId="28136"/>
    <cellStyle name="Note 5 2 5 6" xfId="28137"/>
    <cellStyle name="Note 5 2 5 7" xfId="28138"/>
    <cellStyle name="Note 5 2 5 8" xfId="28139"/>
    <cellStyle name="Note 5 2 5 9" xfId="28140"/>
    <cellStyle name="Note 5 2 6" xfId="28141"/>
    <cellStyle name="Note 5 2 6 10" xfId="28142"/>
    <cellStyle name="Note 5 2 6 11" xfId="28143"/>
    <cellStyle name="Note 5 2 6 12" xfId="28144"/>
    <cellStyle name="Note 5 2 6 13" xfId="28145"/>
    <cellStyle name="Note 5 2 6 14" xfId="28146"/>
    <cellStyle name="Note 5 2 6 15" xfId="28147"/>
    <cellStyle name="Note 5 2 6 16" xfId="28148"/>
    <cellStyle name="Note 5 2 6 2" xfId="28149"/>
    <cellStyle name="Note 5 2 6 2 2" xfId="28150"/>
    <cellStyle name="Note 5 2 6 2 3" xfId="28151"/>
    <cellStyle name="Note 5 2 6 2 4" xfId="28152"/>
    <cellStyle name="Note 5 2 6 3" xfId="28153"/>
    <cellStyle name="Note 5 2 6 4" xfId="28154"/>
    <cellStyle name="Note 5 2 6 5" xfId="28155"/>
    <cellStyle name="Note 5 2 6 6" xfId="28156"/>
    <cellStyle name="Note 5 2 6 7" xfId="28157"/>
    <cellStyle name="Note 5 2 6 8" xfId="28158"/>
    <cellStyle name="Note 5 2 6 9" xfId="28159"/>
    <cellStyle name="Note 5 2 7" xfId="28160"/>
    <cellStyle name="Note 5 2 7 10" xfId="28161"/>
    <cellStyle name="Note 5 2 7 11" xfId="28162"/>
    <cellStyle name="Note 5 2 7 12" xfId="28163"/>
    <cellStyle name="Note 5 2 7 13" xfId="28164"/>
    <cellStyle name="Note 5 2 7 14" xfId="28165"/>
    <cellStyle name="Note 5 2 7 15" xfId="28166"/>
    <cellStyle name="Note 5 2 7 16" xfId="28167"/>
    <cellStyle name="Note 5 2 7 2" xfId="28168"/>
    <cellStyle name="Note 5 2 7 2 2" xfId="28169"/>
    <cellStyle name="Note 5 2 7 2 3" xfId="28170"/>
    <cellStyle name="Note 5 2 7 2 4" xfId="28171"/>
    <cellStyle name="Note 5 2 7 3" xfId="28172"/>
    <cellStyle name="Note 5 2 7 4" xfId="28173"/>
    <cellStyle name="Note 5 2 7 5" xfId="28174"/>
    <cellStyle name="Note 5 2 7 6" xfId="28175"/>
    <cellStyle name="Note 5 2 7 7" xfId="28176"/>
    <cellStyle name="Note 5 2 7 8" xfId="28177"/>
    <cellStyle name="Note 5 2 7 9" xfId="28178"/>
    <cellStyle name="Note 5 2 8" xfId="28179"/>
    <cellStyle name="Note 5 2 8 10" xfId="28180"/>
    <cellStyle name="Note 5 2 8 11" xfId="28181"/>
    <cellStyle name="Note 5 2 8 12" xfId="28182"/>
    <cellStyle name="Note 5 2 8 13" xfId="28183"/>
    <cellStyle name="Note 5 2 8 14" xfId="28184"/>
    <cellStyle name="Note 5 2 8 15" xfId="28185"/>
    <cellStyle name="Note 5 2 8 16" xfId="28186"/>
    <cellStyle name="Note 5 2 8 2" xfId="28187"/>
    <cellStyle name="Note 5 2 8 2 2" xfId="28188"/>
    <cellStyle name="Note 5 2 8 2 3" xfId="28189"/>
    <cellStyle name="Note 5 2 8 2 4" xfId="28190"/>
    <cellStyle name="Note 5 2 8 3" xfId="28191"/>
    <cellStyle name="Note 5 2 8 4" xfId="28192"/>
    <cellStyle name="Note 5 2 8 5" xfId="28193"/>
    <cellStyle name="Note 5 2 8 6" xfId="28194"/>
    <cellStyle name="Note 5 2 8 7" xfId="28195"/>
    <cellStyle name="Note 5 2 8 8" xfId="28196"/>
    <cellStyle name="Note 5 2 8 9" xfId="28197"/>
    <cellStyle name="Note 5 2 9" xfId="28198"/>
    <cellStyle name="Note 5 2 9 2" xfId="28199"/>
    <cellStyle name="Note 5 2 9 3" xfId="28200"/>
    <cellStyle name="Note 5 2 9 4" xfId="28201"/>
    <cellStyle name="Note 5 3" xfId="28202"/>
    <cellStyle name="Note 5 3 10" xfId="28203"/>
    <cellStyle name="Note 5 3 11" xfId="28204"/>
    <cellStyle name="Note 5 3 12" xfId="28205"/>
    <cellStyle name="Note 5 3 13" xfId="28206"/>
    <cellStyle name="Note 5 3 14" xfId="28207"/>
    <cellStyle name="Note 5 3 15" xfId="28208"/>
    <cellStyle name="Note 5 3 16" xfId="28209"/>
    <cellStyle name="Note 5 3 17" xfId="28210"/>
    <cellStyle name="Note 5 3 18" xfId="28211"/>
    <cellStyle name="Note 5 3 19" xfId="28212"/>
    <cellStyle name="Note 5 3 2" xfId="28213"/>
    <cellStyle name="Note 5 3 2 10" xfId="28214"/>
    <cellStyle name="Note 5 3 2 11" xfId="28215"/>
    <cellStyle name="Note 5 3 2 12" xfId="28216"/>
    <cellStyle name="Note 5 3 2 13" xfId="28217"/>
    <cellStyle name="Note 5 3 2 14" xfId="28218"/>
    <cellStyle name="Note 5 3 2 15" xfId="28219"/>
    <cellStyle name="Note 5 3 2 16" xfId="28220"/>
    <cellStyle name="Note 5 3 2 2" xfId="28221"/>
    <cellStyle name="Note 5 3 2 2 2" xfId="28222"/>
    <cellStyle name="Note 5 3 2 2 3" xfId="28223"/>
    <cellStyle name="Note 5 3 2 2 4" xfId="28224"/>
    <cellStyle name="Note 5 3 2 3" xfId="28225"/>
    <cellStyle name="Note 5 3 2 4" xfId="28226"/>
    <cellStyle name="Note 5 3 2 5" xfId="28227"/>
    <cellStyle name="Note 5 3 2 6" xfId="28228"/>
    <cellStyle name="Note 5 3 2 7" xfId="28229"/>
    <cellStyle name="Note 5 3 2 8" xfId="28230"/>
    <cellStyle name="Note 5 3 2 9" xfId="28231"/>
    <cellStyle name="Note 5 3 20" xfId="28232"/>
    <cellStyle name="Note 5 3 21" xfId="28233"/>
    <cellStyle name="Note 5 3 22" xfId="28234"/>
    <cellStyle name="Note 5 3 23" xfId="28235"/>
    <cellStyle name="Note 5 3 3" xfId="28236"/>
    <cellStyle name="Note 5 3 3 10" xfId="28237"/>
    <cellStyle name="Note 5 3 3 11" xfId="28238"/>
    <cellStyle name="Note 5 3 3 12" xfId="28239"/>
    <cellStyle name="Note 5 3 3 13" xfId="28240"/>
    <cellStyle name="Note 5 3 3 14" xfId="28241"/>
    <cellStyle name="Note 5 3 3 15" xfId="28242"/>
    <cellStyle name="Note 5 3 3 16" xfId="28243"/>
    <cellStyle name="Note 5 3 3 2" xfId="28244"/>
    <cellStyle name="Note 5 3 3 2 2" xfId="28245"/>
    <cellStyle name="Note 5 3 3 2 3" xfId="28246"/>
    <cellStyle name="Note 5 3 3 2 4" xfId="28247"/>
    <cellStyle name="Note 5 3 3 3" xfId="28248"/>
    <cellStyle name="Note 5 3 3 4" xfId="28249"/>
    <cellStyle name="Note 5 3 3 5" xfId="28250"/>
    <cellStyle name="Note 5 3 3 6" xfId="28251"/>
    <cellStyle name="Note 5 3 3 7" xfId="28252"/>
    <cellStyle name="Note 5 3 3 8" xfId="28253"/>
    <cellStyle name="Note 5 3 3 9" xfId="28254"/>
    <cellStyle name="Note 5 3 4" xfId="28255"/>
    <cellStyle name="Note 5 3 4 10" xfId="28256"/>
    <cellStyle name="Note 5 3 4 11" xfId="28257"/>
    <cellStyle name="Note 5 3 4 12" xfId="28258"/>
    <cellStyle name="Note 5 3 4 13" xfId="28259"/>
    <cellStyle name="Note 5 3 4 14" xfId="28260"/>
    <cellStyle name="Note 5 3 4 15" xfId="28261"/>
    <cellStyle name="Note 5 3 4 16" xfId="28262"/>
    <cellStyle name="Note 5 3 4 2" xfId="28263"/>
    <cellStyle name="Note 5 3 4 2 2" xfId="28264"/>
    <cellStyle name="Note 5 3 4 2 3" xfId="28265"/>
    <cellStyle name="Note 5 3 4 2 4" xfId="28266"/>
    <cellStyle name="Note 5 3 4 3" xfId="28267"/>
    <cellStyle name="Note 5 3 4 4" xfId="28268"/>
    <cellStyle name="Note 5 3 4 5" xfId="28269"/>
    <cellStyle name="Note 5 3 4 6" xfId="28270"/>
    <cellStyle name="Note 5 3 4 7" xfId="28271"/>
    <cellStyle name="Note 5 3 4 8" xfId="28272"/>
    <cellStyle name="Note 5 3 4 9" xfId="28273"/>
    <cellStyle name="Note 5 3 5" xfId="28274"/>
    <cellStyle name="Note 5 3 5 10" xfId="28275"/>
    <cellStyle name="Note 5 3 5 11" xfId="28276"/>
    <cellStyle name="Note 5 3 5 12" xfId="28277"/>
    <cellStyle name="Note 5 3 5 13" xfId="28278"/>
    <cellStyle name="Note 5 3 5 14" xfId="28279"/>
    <cellStyle name="Note 5 3 5 15" xfId="28280"/>
    <cellStyle name="Note 5 3 5 16" xfId="28281"/>
    <cellStyle name="Note 5 3 5 2" xfId="28282"/>
    <cellStyle name="Note 5 3 5 2 2" xfId="28283"/>
    <cellStyle name="Note 5 3 5 2 3" xfId="28284"/>
    <cellStyle name="Note 5 3 5 2 4" xfId="28285"/>
    <cellStyle name="Note 5 3 5 3" xfId="28286"/>
    <cellStyle name="Note 5 3 5 4" xfId="28287"/>
    <cellStyle name="Note 5 3 5 5" xfId="28288"/>
    <cellStyle name="Note 5 3 5 6" xfId="28289"/>
    <cellStyle name="Note 5 3 5 7" xfId="28290"/>
    <cellStyle name="Note 5 3 5 8" xfId="28291"/>
    <cellStyle name="Note 5 3 5 9" xfId="28292"/>
    <cellStyle name="Note 5 3 6" xfId="28293"/>
    <cellStyle name="Note 5 3 6 10" xfId="28294"/>
    <cellStyle name="Note 5 3 6 11" xfId="28295"/>
    <cellStyle name="Note 5 3 6 12" xfId="28296"/>
    <cellStyle name="Note 5 3 6 13" xfId="28297"/>
    <cellStyle name="Note 5 3 6 14" xfId="28298"/>
    <cellStyle name="Note 5 3 6 15" xfId="28299"/>
    <cellStyle name="Note 5 3 6 16" xfId="28300"/>
    <cellStyle name="Note 5 3 6 2" xfId="28301"/>
    <cellStyle name="Note 5 3 6 2 2" xfId="28302"/>
    <cellStyle name="Note 5 3 6 2 3" xfId="28303"/>
    <cellStyle name="Note 5 3 6 2 4" xfId="28304"/>
    <cellStyle name="Note 5 3 6 3" xfId="28305"/>
    <cellStyle name="Note 5 3 6 4" xfId="28306"/>
    <cellStyle name="Note 5 3 6 5" xfId="28307"/>
    <cellStyle name="Note 5 3 6 6" xfId="28308"/>
    <cellStyle name="Note 5 3 6 7" xfId="28309"/>
    <cellStyle name="Note 5 3 6 8" xfId="28310"/>
    <cellStyle name="Note 5 3 6 9" xfId="28311"/>
    <cellStyle name="Note 5 3 7" xfId="28312"/>
    <cellStyle name="Note 5 3 7 10" xfId="28313"/>
    <cellStyle name="Note 5 3 7 11" xfId="28314"/>
    <cellStyle name="Note 5 3 7 12" xfId="28315"/>
    <cellStyle name="Note 5 3 7 13" xfId="28316"/>
    <cellStyle name="Note 5 3 7 14" xfId="28317"/>
    <cellStyle name="Note 5 3 7 15" xfId="28318"/>
    <cellStyle name="Note 5 3 7 16" xfId="28319"/>
    <cellStyle name="Note 5 3 7 2" xfId="28320"/>
    <cellStyle name="Note 5 3 7 2 2" xfId="28321"/>
    <cellStyle name="Note 5 3 7 2 3" xfId="28322"/>
    <cellStyle name="Note 5 3 7 2 4" xfId="28323"/>
    <cellStyle name="Note 5 3 7 3" xfId="28324"/>
    <cellStyle name="Note 5 3 7 4" xfId="28325"/>
    <cellStyle name="Note 5 3 7 5" xfId="28326"/>
    <cellStyle name="Note 5 3 7 6" xfId="28327"/>
    <cellStyle name="Note 5 3 7 7" xfId="28328"/>
    <cellStyle name="Note 5 3 7 8" xfId="28329"/>
    <cellStyle name="Note 5 3 7 9" xfId="28330"/>
    <cellStyle name="Note 5 3 8" xfId="28331"/>
    <cellStyle name="Note 5 3 8 10" xfId="28332"/>
    <cellStyle name="Note 5 3 8 11" xfId="28333"/>
    <cellStyle name="Note 5 3 8 12" xfId="28334"/>
    <cellStyle name="Note 5 3 8 13" xfId="28335"/>
    <cellStyle name="Note 5 3 8 14" xfId="28336"/>
    <cellStyle name="Note 5 3 8 15" xfId="28337"/>
    <cellStyle name="Note 5 3 8 16" xfId="28338"/>
    <cellStyle name="Note 5 3 8 2" xfId="28339"/>
    <cellStyle name="Note 5 3 8 2 2" xfId="28340"/>
    <cellStyle name="Note 5 3 8 2 3" xfId="28341"/>
    <cellStyle name="Note 5 3 8 2 4" xfId="28342"/>
    <cellStyle name="Note 5 3 8 3" xfId="28343"/>
    <cellStyle name="Note 5 3 8 4" xfId="28344"/>
    <cellStyle name="Note 5 3 8 5" xfId="28345"/>
    <cellStyle name="Note 5 3 8 6" xfId="28346"/>
    <cellStyle name="Note 5 3 8 7" xfId="28347"/>
    <cellStyle name="Note 5 3 8 8" xfId="28348"/>
    <cellStyle name="Note 5 3 8 9" xfId="28349"/>
    <cellStyle name="Note 5 3 9" xfId="28350"/>
    <cellStyle name="Note 5 3 9 2" xfId="28351"/>
    <cellStyle name="Note 5 3 9 3" xfId="28352"/>
    <cellStyle name="Note 5 3 9 4" xfId="28353"/>
    <cellStyle name="Note 5 4" xfId="28354"/>
    <cellStyle name="Note 5 4 10" xfId="28355"/>
    <cellStyle name="Note 5 4 11" xfId="28356"/>
    <cellStyle name="Note 5 4 12" xfId="28357"/>
    <cellStyle name="Note 5 4 13" xfId="28358"/>
    <cellStyle name="Note 5 4 14" xfId="28359"/>
    <cellStyle name="Note 5 4 15" xfId="28360"/>
    <cellStyle name="Note 5 4 16" xfId="28361"/>
    <cellStyle name="Note 5 4 17" xfId="28362"/>
    <cellStyle name="Note 5 4 18" xfId="28363"/>
    <cellStyle name="Note 5 4 19" xfId="28364"/>
    <cellStyle name="Note 5 4 2" xfId="28365"/>
    <cellStyle name="Note 5 4 2 10" xfId="28366"/>
    <cellStyle name="Note 5 4 2 11" xfId="28367"/>
    <cellStyle name="Note 5 4 2 12" xfId="28368"/>
    <cellStyle name="Note 5 4 2 13" xfId="28369"/>
    <cellStyle name="Note 5 4 2 14" xfId="28370"/>
    <cellStyle name="Note 5 4 2 15" xfId="28371"/>
    <cellStyle name="Note 5 4 2 16" xfId="28372"/>
    <cellStyle name="Note 5 4 2 2" xfId="28373"/>
    <cellStyle name="Note 5 4 2 2 2" xfId="28374"/>
    <cellStyle name="Note 5 4 2 2 3" xfId="28375"/>
    <cellStyle name="Note 5 4 2 2 4" xfId="28376"/>
    <cellStyle name="Note 5 4 2 3" xfId="28377"/>
    <cellStyle name="Note 5 4 2 4" xfId="28378"/>
    <cellStyle name="Note 5 4 2 5" xfId="28379"/>
    <cellStyle name="Note 5 4 2 6" xfId="28380"/>
    <cellStyle name="Note 5 4 2 7" xfId="28381"/>
    <cellStyle name="Note 5 4 2 8" xfId="28382"/>
    <cellStyle name="Note 5 4 2 9" xfId="28383"/>
    <cellStyle name="Note 5 4 20" xfId="28384"/>
    <cellStyle name="Note 5 4 21" xfId="28385"/>
    <cellStyle name="Note 5 4 22" xfId="28386"/>
    <cellStyle name="Note 5 4 23" xfId="28387"/>
    <cellStyle name="Note 5 4 3" xfId="28388"/>
    <cellStyle name="Note 5 4 3 10" xfId="28389"/>
    <cellStyle name="Note 5 4 3 11" xfId="28390"/>
    <cellStyle name="Note 5 4 3 12" xfId="28391"/>
    <cellStyle name="Note 5 4 3 13" xfId="28392"/>
    <cellStyle name="Note 5 4 3 14" xfId="28393"/>
    <cellStyle name="Note 5 4 3 15" xfId="28394"/>
    <cellStyle name="Note 5 4 3 16" xfId="28395"/>
    <cellStyle name="Note 5 4 3 2" xfId="28396"/>
    <cellStyle name="Note 5 4 3 2 2" xfId="28397"/>
    <cellStyle name="Note 5 4 3 2 3" xfId="28398"/>
    <cellStyle name="Note 5 4 3 2 4" xfId="28399"/>
    <cellStyle name="Note 5 4 3 3" xfId="28400"/>
    <cellStyle name="Note 5 4 3 4" xfId="28401"/>
    <cellStyle name="Note 5 4 3 5" xfId="28402"/>
    <cellStyle name="Note 5 4 3 6" xfId="28403"/>
    <cellStyle name="Note 5 4 3 7" xfId="28404"/>
    <cellStyle name="Note 5 4 3 8" xfId="28405"/>
    <cellStyle name="Note 5 4 3 9" xfId="28406"/>
    <cellStyle name="Note 5 4 4" xfId="28407"/>
    <cellStyle name="Note 5 4 4 10" xfId="28408"/>
    <cellStyle name="Note 5 4 4 11" xfId="28409"/>
    <cellStyle name="Note 5 4 4 12" xfId="28410"/>
    <cellStyle name="Note 5 4 4 13" xfId="28411"/>
    <cellStyle name="Note 5 4 4 14" xfId="28412"/>
    <cellStyle name="Note 5 4 4 15" xfId="28413"/>
    <cellStyle name="Note 5 4 4 16" xfId="28414"/>
    <cellStyle name="Note 5 4 4 2" xfId="28415"/>
    <cellStyle name="Note 5 4 4 2 2" xfId="28416"/>
    <cellStyle name="Note 5 4 4 2 3" xfId="28417"/>
    <cellStyle name="Note 5 4 4 2 4" xfId="28418"/>
    <cellStyle name="Note 5 4 4 3" xfId="28419"/>
    <cellStyle name="Note 5 4 4 4" xfId="28420"/>
    <cellStyle name="Note 5 4 4 5" xfId="28421"/>
    <cellStyle name="Note 5 4 4 6" xfId="28422"/>
    <cellStyle name="Note 5 4 4 7" xfId="28423"/>
    <cellStyle name="Note 5 4 4 8" xfId="28424"/>
    <cellStyle name="Note 5 4 4 9" xfId="28425"/>
    <cellStyle name="Note 5 4 5" xfId="28426"/>
    <cellStyle name="Note 5 4 5 10" xfId="28427"/>
    <cellStyle name="Note 5 4 5 11" xfId="28428"/>
    <cellStyle name="Note 5 4 5 12" xfId="28429"/>
    <cellStyle name="Note 5 4 5 13" xfId="28430"/>
    <cellStyle name="Note 5 4 5 14" xfId="28431"/>
    <cellStyle name="Note 5 4 5 15" xfId="28432"/>
    <cellStyle name="Note 5 4 5 16" xfId="28433"/>
    <cellStyle name="Note 5 4 5 2" xfId="28434"/>
    <cellStyle name="Note 5 4 5 2 2" xfId="28435"/>
    <cellStyle name="Note 5 4 5 2 3" xfId="28436"/>
    <cellStyle name="Note 5 4 5 2 4" xfId="28437"/>
    <cellStyle name="Note 5 4 5 3" xfId="28438"/>
    <cellStyle name="Note 5 4 5 4" xfId="28439"/>
    <cellStyle name="Note 5 4 5 5" xfId="28440"/>
    <cellStyle name="Note 5 4 5 6" xfId="28441"/>
    <cellStyle name="Note 5 4 5 7" xfId="28442"/>
    <cellStyle name="Note 5 4 5 8" xfId="28443"/>
    <cellStyle name="Note 5 4 5 9" xfId="28444"/>
    <cellStyle name="Note 5 4 6" xfId="28445"/>
    <cellStyle name="Note 5 4 6 10" xfId="28446"/>
    <cellStyle name="Note 5 4 6 11" xfId="28447"/>
    <cellStyle name="Note 5 4 6 12" xfId="28448"/>
    <cellStyle name="Note 5 4 6 13" xfId="28449"/>
    <cellStyle name="Note 5 4 6 14" xfId="28450"/>
    <cellStyle name="Note 5 4 6 15" xfId="28451"/>
    <cellStyle name="Note 5 4 6 16" xfId="28452"/>
    <cellStyle name="Note 5 4 6 2" xfId="28453"/>
    <cellStyle name="Note 5 4 6 2 2" xfId="28454"/>
    <cellStyle name="Note 5 4 6 2 3" xfId="28455"/>
    <cellStyle name="Note 5 4 6 2 4" xfId="28456"/>
    <cellStyle name="Note 5 4 6 3" xfId="28457"/>
    <cellStyle name="Note 5 4 6 4" xfId="28458"/>
    <cellStyle name="Note 5 4 6 5" xfId="28459"/>
    <cellStyle name="Note 5 4 6 6" xfId="28460"/>
    <cellStyle name="Note 5 4 6 7" xfId="28461"/>
    <cellStyle name="Note 5 4 6 8" xfId="28462"/>
    <cellStyle name="Note 5 4 6 9" xfId="28463"/>
    <cellStyle name="Note 5 4 7" xfId="28464"/>
    <cellStyle name="Note 5 4 7 10" xfId="28465"/>
    <cellStyle name="Note 5 4 7 11" xfId="28466"/>
    <cellStyle name="Note 5 4 7 12" xfId="28467"/>
    <cellStyle name="Note 5 4 7 13" xfId="28468"/>
    <cellStyle name="Note 5 4 7 14" xfId="28469"/>
    <cellStyle name="Note 5 4 7 15" xfId="28470"/>
    <cellStyle name="Note 5 4 7 16" xfId="28471"/>
    <cellStyle name="Note 5 4 7 2" xfId="28472"/>
    <cellStyle name="Note 5 4 7 2 2" xfId="28473"/>
    <cellStyle name="Note 5 4 7 2 3" xfId="28474"/>
    <cellStyle name="Note 5 4 7 2 4" xfId="28475"/>
    <cellStyle name="Note 5 4 7 3" xfId="28476"/>
    <cellStyle name="Note 5 4 7 4" xfId="28477"/>
    <cellStyle name="Note 5 4 7 5" xfId="28478"/>
    <cellStyle name="Note 5 4 7 6" xfId="28479"/>
    <cellStyle name="Note 5 4 7 7" xfId="28480"/>
    <cellStyle name="Note 5 4 7 8" xfId="28481"/>
    <cellStyle name="Note 5 4 7 9" xfId="28482"/>
    <cellStyle name="Note 5 4 8" xfId="28483"/>
    <cellStyle name="Note 5 4 8 10" xfId="28484"/>
    <cellStyle name="Note 5 4 8 11" xfId="28485"/>
    <cellStyle name="Note 5 4 8 12" xfId="28486"/>
    <cellStyle name="Note 5 4 8 13" xfId="28487"/>
    <cellStyle name="Note 5 4 8 14" xfId="28488"/>
    <cellStyle name="Note 5 4 8 15" xfId="28489"/>
    <cellStyle name="Note 5 4 8 16" xfId="28490"/>
    <cellStyle name="Note 5 4 8 2" xfId="28491"/>
    <cellStyle name="Note 5 4 8 2 2" xfId="28492"/>
    <cellStyle name="Note 5 4 8 2 3" xfId="28493"/>
    <cellStyle name="Note 5 4 8 2 4" xfId="28494"/>
    <cellStyle name="Note 5 4 8 3" xfId="28495"/>
    <cellStyle name="Note 5 4 8 4" xfId="28496"/>
    <cellStyle name="Note 5 4 8 5" xfId="28497"/>
    <cellStyle name="Note 5 4 8 6" xfId="28498"/>
    <cellStyle name="Note 5 4 8 7" xfId="28499"/>
    <cellStyle name="Note 5 4 8 8" xfId="28500"/>
    <cellStyle name="Note 5 4 8 9" xfId="28501"/>
    <cellStyle name="Note 5 4 9" xfId="28502"/>
    <cellStyle name="Note 5 4 9 2" xfId="28503"/>
    <cellStyle name="Note 5 4 9 3" xfId="28504"/>
    <cellStyle name="Note 5 4 9 4" xfId="28505"/>
    <cellStyle name="Note 5 5" xfId="28506"/>
    <cellStyle name="Note 5 5 2" xfId="28507"/>
    <cellStyle name="Note 5 5 3" xfId="28508"/>
    <cellStyle name="Note 5 5 4" xfId="28509"/>
    <cellStyle name="Note 5 6" xfId="28510"/>
    <cellStyle name="Note 5 7" xfId="28511"/>
    <cellStyle name="Note 5 8" xfId="28512"/>
    <cellStyle name="Note 5 9" xfId="28513"/>
    <cellStyle name="Note 6" xfId="28514"/>
    <cellStyle name="Note 6 10" xfId="28515"/>
    <cellStyle name="Note 6 11" xfId="28516"/>
    <cellStyle name="Note 6 12" xfId="28517"/>
    <cellStyle name="Note 6 13" xfId="28518"/>
    <cellStyle name="Note 6 14" xfId="28519"/>
    <cellStyle name="Note 6 15" xfId="28520"/>
    <cellStyle name="Note 6 16" xfId="28521"/>
    <cellStyle name="Note 6 17" xfId="28522"/>
    <cellStyle name="Note 6 18" xfId="28523"/>
    <cellStyle name="Note 6 2" xfId="28524"/>
    <cellStyle name="Note 6 2 10" xfId="28525"/>
    <cellStyle name="Note 6 2 11" xfId="28526"/>
    <cellStyle name="Note 6 2 12" xfId="28527"/>
    <cellStyle name="Note 6 2 13" xfId="28528"/>
    <cellStyle name="Note 6 2 14" xfId="28529"/>
    <cellStyle name="Note 6 2 15" xfId="28530"/>
    <cellStyle name="Note 6 2 16" xfId="28531"/>
    <cellStyle name="Note 6 2 17" xfId="28532"/>
    <cellStyle name="Note 6 2 18" xfId="28533"/>
    <cellStyle name="Note 6 2 19" xfId="28534"/>
    <cellStyle name="Note 6 2 2" xfId="28535"/>
    <cellStyle name="Note 6 2 2 10" xfId="28536"/>
    <cellStyle name="Note 6 2 2 11" xfId="28537"/>
    <cellStyle name="Note 6 2 2 12" xfId="28538"/>
    <cellStyle name="Note 6 2 2 13" xfId="28539"/>
    <cellStyle name="Note 6 2 2 14" xfId="28540"/>
    <cellStyle name="Note 6 2 2 15" xfId="28541"/>
    <cellStyle name="Note 6 2 2 16" xfId="28542"/>
    <cellStyle name="Note 6 2 2 2" xfId="28543"/>
    <cellStyle name="Note 6 2 2 2 2" xfId="28544"/>
    <cellStyle name="Note 6 2 2 2 3" xfId="28545"/>
    <cellStyle name="Note 6 2 2 2 4" xfId="28546"/>
    <cellStyle name="Note 6 2 2 3" xfId="28547"/>
    <cellStyle name="Note 6 2 2 4" xfId="28548"/>
    <cellStyle name="Note 6 2 2 5" xfId="28549"/>
    <cellStyle name="Note 6 2 2 6" xfId="28550"/>
    <cellStyle name="Note 6 2 2 7" xfId="28551"/>
    <cellStyle name="Note 6 2 2 8" xfId="28552"/>
    <cellStyle name="Note 6 2 2 9" xfId="28553"/>
    <cellStyle name="Note 6 2 20" xfId="28554"/>
    <cellStyle name="Note 6 2 21" xfId="28555"/>
    <cellStyle name="Note 6 2 22" xfId="28556"/>
    <cellStyle name="Note 6 2 23" xfId="28557"/>
    <cellStyle name="Note 6 2 3" xfId="28558"/>
    <cellStyle name="Note 6 2 3 10" xfId="28559"/>
    <cellStyle name="Note 6 2 3 11" xfId="28560"/>
    <cellStyle name="Note 6 2 3 12" xfId="28561"/>
    <cellStyle name="Note 6 2 3 13" xfId="28562"/>
    <cellStyle name="Note 6 2 3 14" xfId="28563"/>
    <cellStyle name="Note 6 2 3 15" xfId="28564"/>
    <cellStyle name="Note 6 2 3 16" xfId="28565"/>
    <cellStyle name="Note 6 2 3 2" xfId="28566"/>
    <cellStyle name="Note 6 2 3 2 2" xfId="28567"/>
    <cellStyle name="Note 6 2 3 2 3" xfId="28568"/>
    <cellStyle name="Note 6 2 3 2 4" xfId="28569"/>
    <cellStyle name="Note 6 2 3 3" xfId="28570"/>
    <cellStyle name="Note 6 2 3 4" xfId="28571"/>
    <cellStyle name="Note 6 2 3 5" xfId="28572"/>
    <cellStyle name="Note 6 2 3 6" xfId="28573"/>
    <cellStyle name="Note 6 2 3 7" xfId="28574"/>
    <cellStyle name="Note 6 2 3 8" xfId="28575"/>
    <cellStyle name="Note 6 2 3 9" xfId="28576"/>
    <cellStyle name="Note 6 2 4" xfId="28577"/>
    <cellStyle name="Note 6 2 4 10" xfId="28578"/>
    <cellStyle name="Note 6 2 4 11" xfId="28579"/>
    <cellStyle name="Note 6 2 4 12" xfId="28580"/>
    <cellStyle name="Note 6 2 4 13" xfId="28581"/>
    <cellStyle name="Note 6 2 4 14" xfId="28582"/>
    <cellStyle name="Note 6 2 4 15" xfId="28583"/>
    <cellStyle name="Note 6 2 4 16" xfId="28584"/>
    <cellStyle name="Note 6 2 4 2" xfId="28585"/>
    <cellStyle name="Note 6 2 4 2 2" xfId="28586"/>
    <cellStyle name="Note 6 2 4 2 3" xfId="28587"/>
    <cellStyle name="Note 6 2 4 2 4" xfId="28588"/>
    <cellStyle name="Note 6 2 4 3" xfId="28589"/>
    <cellStyle name="Note 6 2 4 4" xfId="28590"/>
    <cellStyle name="Note 6 2 4 5" xfId="28591"/>
    <cellStyle name="Note 6 2 4 6" xfId="28592"/>
    <cellStyle name="Note 6 2 4 7" xfId="28593"/>
    <cellStyle name="Note 6 2 4 8" xfId="28594"/>
    <cellStyle name="Note 6 2 4 9" xfId="28595"/>
    <cellStyle name="Note 6 2 5" xfId="28596"/>
    <cellStyle name="Note 6 2 5 10" xfId="28597"/>
    <cellStyle name="Note 6 2 5 11" xfId="28598"/>
    <cellStyle name="Note 6 2 5 12" xfId="28599"/>
    <cellStyle name="Note 6 2 5 13" xfId="28600"/>
    <cellStyle name="Note 6 2 5 14" xfId="28601"/>
    <cellStyle name="Note 6 2 5 15" xfId="28602"/>
    <cellStyle name="Note 6 2 5 16" xfId="28603"/>
    <cellStyle name="Note 6 2 5 2" xfId="28604"/>
    <cellStyle name="Note 6 2 5 2 2" xfId="28605"/>
    <cellStyle name="Note 6 2 5 2 3" xfId="28606"/>
    <cellStyle name="Note 6 2 5 2 4" xfId="28607"/>
    <cellStyle name="Note 6 2 5 3" xfId="28608"/>
    <cellStyle name="Note 6 2 5 4" xfId="28609"/>
    <cellStyle name="Note 6 2 5 5" xfId="28610"/>
    <cellStyle name="Note 6 2 5 6" xfId="28611"/>
    <cellStyle name="Note 6 2 5 7" xfId="28612"/>
    <cellStyle name="Note 6 2 5 8" xfId="28613"/>
    <cellStyle name="Note 6 2 5 9" xfId="28614"/>
    <cellStyle name="Note 6 2 6" xfId="28615"/>
    <cellStyle name="Note 6 2 6 10" xfId="28616"/>
    <cellStyle name="Note 6 2 6 11" xfId="28617"/>
    <cellStyle name="Note 6 2 6 12" xfId="28618"/>
    <cellStyle name="Note 6 2 6 13" xfId="28619"/>
    <cellStyle name="Note 6 2 6 14" xfId="28620"/>
    <cellStyle name="Note 6 2 6 15" xfId="28621"/>
    <cellStyle name="Note 6 2 6 16" xfId="28622"/>
    <cellStyle name="Note 6 2 6 2" xfId="28623"/>
    <cellStyle name="Note 6 2 6 2 2" xfId="28624"/>
    <cellStyle name="Note 6 2 6 2 3" xfId="28625"/>
    <cellStyle name="Note 6 2 6 2 4" xfId="28626"/>
    <cellStyle name="Note 6 2 6 3" xfId="28627"/>
    <cellStyle name="Note 6 2 6 4" xfId="28628"/>
    <cellStyle name="Note 6 2 6 5" xfId="28629"/>
    <cellStyle name="Note 6 2 6 6" xfId="28630"/>
    <cellStyle name="Note 6 2 6 7" xfId="28631"/>
    <cellStyle name="Note 6 2 6 8" xfId="28632"/>
    <cellStyle name="Note 6 2 6 9" xfId="28633"/>
    <cellStyle name="Note 6 2 7" xfId="28634"/>
    <cellStyle name="Note 6 2 7 10" xfId="28635"/>
    <cellStyle name="Note 6 2 7 11" xfId="28636"/>
    <cellStyle name="Note 6 2 7 12" xfId="28637"/>
    <cellStyle name="Note 6 2 7 13" xfId="28638"/>
    <cellStyle name="Note 6 2 7 14" xfId="28639"/>
    <cellStyle name="Note 6 2 7 15" xfId="28640"/>
    <cellStyle name="Note 6 2 7 16" xfId="28641"/>
    <cellStyle name="Note 6 2 7 2" xfId="28642"/>
    <cellStyle name="Note 6 2 7 2 2" xfId="28643"/>
    <cellStyle name="Note 6 2 7 2 3" xfId="28644"/>
    <cellStyle name="Note 6 2 7 2 4" xfId="28645"/>
    <cellStyle name="Note 6 2 7 3" xfId="28646"/>
    <cellStyle name="Note 6 2 7 4" xfId="28647"/>
    <cellStyle name="Note 6 2 7 5" xfId="28648"/>
    <cellStyle name="Note 6 2 7 6" xfId="28649"/>
    <cellStyle name="Note 6 2 7 7" xfId="28650"/>
    <cellStyle name="Note 6 2 7 8" xfId="28651"/>
    <cellStyle name="Note 6 2 7 9" xfId="28652"/>
    <cellStyle name="Note 6 2 8" xfId="28653"/>
    <cellStyle name="Note 6 2 8 10" xfId="28654"/>
    <cellStyle name="Note 6 2 8 11" xfId="28655"/>
    <cellStyle name="Note 6 2 8 12" xfId="28656"/>
    <cellStyle name="Note 6 2 8 13" xfId="28657"/>
    <cellStyle name="Note 6 2 8 14" xfId="28658"/>
    <cellStyle name="Note 6 2 8 15" xfId="28659"/>
    <cellStyle name="Note 6 2 8 16" xfId="28660"/>
    <cellStyle name="Note 6 2 8 2" xfId="28661"/>
    <cellStyle name="Note 6 2 8 2 2" xfId="28662"/>
    <cellStyle name="Note 6 2 8 2 3" xfId="28663"/>
    <cellStyle name="Note 6 2 8 2 4" xfId="28664"/>
    <cellStyle name="Note 6 2 8 3" xfId="28665"/>
    <cellStyle name="Note 6 2 8 4" xfId="28666"/>
    <cellStyle name="Note 6 2 8 5" xfId="28667"/>
    <cellStyle name="Note 6 2 8 6" xfId="28668"/>
    <cellStyle name="Note 6 2 8 7" xfId="28669"/>
    <cellStyle name="Note 6 2 8 8" xfId="28670"/>
    <cellStyle name="Note 6 2 8 9" xfId="28671"/>
    <cellStyle name="Note 6 2 9" xfId="28672"/>
    <cellStyle name="Note 6 2 9 2" xfId="28673"/>
    <cellStyle name="Note 6 2 9 3" xfId="28674"/>
    <cellStyle name="Note 6 2 9 4" xfId="28675"/>
    <cellStyle name="Note 6 3" xfId="28676"/>
    <cellStyle name="Note 6 3 10" xfId="28677"/>
    <cellStyle name="Note 6 3 11" xfId="28678"/>
    <cellStyle name="Note 6 3 12" xfId="28679"/>
    <cellStyle name="Note 6 3 13" xfId="28680"/>
    <cellStyle name="Note 6 3 14" xfId="28681"/>
    <cellStyle name="Note 6 3 15" xfId="28682"/>
    <cellStyle name="Note 6 3 16" xfId="28683"/>
    <cellStyle name="Note 6 3 17" xfId="28684"/>
    <cellStyle name="Note 6 3 18" xfId="28685"/>
    <cellStyle name="Note 6 3 19" xfId="28686"/>
    <cellStyle name="Note 6 3 2" xfId="28687"/>
    <cellStyle name="Note 6 3 2 10" xfId="28688"/>
    <cellStyle name="Note 6 3 2 11" xfId="28689"/>
    <cellStyle name="Note 6 3 2 12" xfId="28690"/>
    <cellStyle name="Note 6 3 2 13" xfId="28691"/>
    <cellStyle name="Note 6 3 2 14" xfId="28692"/>
    <cellStyle name="Note 6 3 2 15" xfId="28693"/>
    <cellStyle name="Note 6 3 2 16" xfId="28694"/>
    <cellStyle name="Note 6 3 2 2" xfId="28695"/>
    <cellStyle name="Note 6 3 2 2 2" xfId="28696"/>
    <cellStyle name="Note 6 3 2 2 3" xfId="28697"/>
    <cellStyle name="Note 6 3 2 2 4" xfId="28698"/>
    <cellStyle name="Note 6 3 2 3" xfId="28699"/>
    <cellStyle name="Note 6 3 2 4" xfId="28700"/>
    <cellStyle name="Note 6 3 2 5" xfId="28701"/>
    <cellStyle name="Note 6 3 2 6" xfId="28702"/>
    <cellStyle name="Note 6 3 2 7" xfId="28703"/>
    <cellStyle name="Note 6 3 2 8" xfId="28704"/>
    <cellStyle name="Note 6 3 2 9" xfId="28705"/>
    <cellStyle name="Note 6 3 20" xfId="28706"/>
    <cellStyle name="Note 6 3 21" xfId="28707"/>
    <cellStyle name="Note 6 3 22" xfId="28708"/>
    <cellStyle name="Note 6 3 23" xfId="28709"/>
    <cellStyle name="Note 6 3 3" xfId="28710"/>
    <cellStyle name="Note 6 3 3 10" xfId="28711"/>
    <cellStyle name="Note 6 3 3 11" xfId="28712"/>
    <cellStyle name="Note 6 3 3 12" xfId="28713"/>
    <cellStyle name="Note 6 3 3 13" xfId="28714"/>
    <cellStyle name="Note 6 3 3 14" xfId="28715"/>
    <cellStyle name="Note 6 3 3 15" xfId="28716"/>
    <cellStyle name="Note 6 3 3 16" xfId="28717"/>
    <cellStyle name="Note 6 3 3 2" xfId="28718"/>
    <cellStyle name="Note 6 3 3 2 2" xfId="28719"/>
    <cellStyle name="Note 6 3 3 2 3" xfId="28720"/>
    <cellStyle name="Note 6 3 3 2 4" xfId="28721"/>
    <cellStyle name="Note 6 3 3 3" xfId="28722"/>
    <cellStyle name="Note 6 3 3 4" xfId="28723"/>
    <cellStyle name="Note 6 3 3 5" xfId="28724"/>
    <cellStyle name="Note 6 3 3 6" xfId="28725"/>
    <cellStyle name="Note 6 3 3 7" xfId="28726"/>
    <cellStyle name="Note 6 3 3 8" xfId="28727"/>
    <cellStyle name="Note 6 3 3 9" xfId="28728"/>
    <cellStyle name="Note 6 3 4" xfId="28729"/>
    <cellStyle name="Note 6 3 4 10" xfId="28730"/>
    <cellStyle name="Note 6 3 4 11" xfId="28731"/>
    <cellStyle name="Note 6 3 4 12" xfId="28732"/>
    <cellStyle name="Note 6 3 4 13" xfId="28733"/>
    <cellStyle name="Note 6 3 4 14" xfId="28734"/>
    <cellStyle name="Note 6 3 4 15" xfId="28735"/>
    <cellStyle name="Note 6 3 4 16" xfId="28736"/>
    <cellStyle name="Note 6 3 4 2" xfId="28737"/>
    <cellStyle name="Note 6 3 4 2 2" xfId="28738"/>
    <cellStyle name="Note 6 3 4 2 3" xfId="28739"/>
    <cellStyle name="Note 6 3 4 2 4" xfId="28740"/>
    <cellStyle name="Note 6 3 4 3" xfId="28741"/>
    <cellStyle name="Note 6 3 4 4" xfId="28742"/>
    <cellStyle name="Note 6 3 4 5" xfId="28743"/>
    <cellStyle name="Note 6 3 4 6" xfId="28744"/>
    <cellStyle name="Note 6 3 4 7" xfId="28745"/>
    <cellStyle name="Note 6 3 4 8" xfId="28746"/>
    <cellStyle name="Note 6 3 4 9" xfId="28747"/>
    <cellStyle name="Note 6 3 5" xfId="28748"/>
    <cellStyle name="Note 6 3 5 10" xfId="28749"/>
    <cellStyle name="Note 6 3 5 11" xfId="28750"/>
    <cellStyle name="Note 6 3 5 12" xfId="28751"/>
    <cellStyle name="Note 6 3 5 13" xfId="28752"/>
    <cellStyle name="Note 6 3 5 14" xfId="28753"/>
    <cellStyle name="Note 6 3 5 15" xfId="28754"/>
    <cellStyle name="Note 6 3 5 16" xfId="28755"/>
    <cellStyle name="Note 6 3 5 2" xfId="28756"/>
    <cellStyle name="Note 6 3 5 2 2" xfId="28757"/>
    <cellStyle name="Note 6 3 5 2 3" xfId="28758"/>
    <cellStyle name="Note 6 3 5 2 4" xfId="28759"/>
    <cellStyle name="Note 6 3 5 3" xfId="28760"/>
    <cellStyle name="Note 6 3 5 4" xfId="28761"/>
    <cellStyle name="Note 6 3 5 5" xfId="28762"/>
    <cellStyle name="Note 6 3 5 6" xfId="28763"/>
    <cellStyle name="Note 6 3 5 7" xfId="28764"/>
    <cellStyle name="Note 6 3 5 8" xfId="28765"/>
    <cellStyle name="Note 6 3 5 9" xfId="28766"/>
    <cellStyle name="Note 6 3 6" xfId="28767"/>
    <cellStyle name="Note 6 3 6 10" xfId="28768"/>
    <cellStyle name="Note 6 3 6 11" xfId="28769"/>
    <cellStyle name="Note 6 3 6 12" xfId="28770"/>
    <cellStyle name="Note 6 3 6 13" xfId="28771"/>
    <cellStyle name="Note 6 3 6 14" xfId="28772"/>
    <cellStyle name="Note 6 3 6 15" xfId="28773"/>
    <cellStyle name="Note 6 3 6 16" xfId="28774"/>
    <cellStyle name="Note 6 3 6 2" xfId="28775"/>
    <cellStyle name="Note 6 3 6 2 2" xfId="28776"/>
    <cellStyle name="Note 6 3 6 2 3" xfId="28777"/>
    <cellStyle name="Note 6 3 6 2 4" xfId="28778"/>
    <cellStyle name="Note 6 3 6 3" xfId="28779"/>
    <cellStyle name="Note 6 3 6 4" xfId="28780"/>
    <cellStyle name="Note 6 3 6 5" xfId="28781"/>
    <cellStyle name="Note 6 3 6 6" xfId="28782"/>
    <cellStyle name="Note 6 3 6 7" xfId="28783"/>
    <cellStyle name="Note 6 3 6 8" xfId="28784"/>
    <cellStyle name="Note 6 3 6 9" xfId="28785"/>
    <cellStyle name="Note 6 3 7" xfId="28786"/>
    <cellStyle name="Note 6 3 7 10" xfId="28787"/>
    <cellStyle name="Note 6 3 7 11" xfId="28788"/>
    <cellStyle name="Note 6 3 7 12" xfId="28789"/>
    <cellStyle name="Note 6 3 7 13" xfId="28790"/>
    <cellStyle name="Note 6 3 7 14" xfId="28791"/>
    <cellStyle name="Note 6 3 7 15" xfId="28792"/>
    <cellStyle name="Note 6 3 7 16" xfId="28793"/>
    <cellStyle name="Note 6 3 7 2" xfId="28794"/>
    <cellStyle name="Note 6 3 7 2 2" xfId="28795"/>
    <cellStyle name="Note 6 3 7 2 3" xfId="28796"/>
    <cellStyle name="Note 6 3 7 2 4" xfId="28797"/>
    <cellStyle name="Note 6 3 7 3" xfId="28798"/>
    <cellStyle name="Note 6 3 7 4" xfId="28799"/>
    <cellStyle name="Note 6 3 7 5" xfId="28800"/>
    <cellStyle name="Note 6 3 7 6" xfId="28801"/>
    <cellStyle name="Note 6 3 7 7" xfId="28802"/>
    <cellStyle name="Note 6 3 7 8" xfId="28803"/>
    <cellStyle name="Note 6 3 7 9" xfId="28804"/>
    <cellStyle name="Note 6 3 8" xfId="28805"/>
    <cellStyle name="Note 6 3 8 10" xfId="28806"/>
    <cellStyle name="Note 6 3 8 11" xfId="28807"/>
    <cellStyle name="Note 6 3 8 12" xfId="28808"/>
    <cellStyle name="Note 6 3 8 13" xfId="28809"/>
    <cellStyle name="Note 6 3 8 14" xfId="28810"/>
    <cellStyle name="Note 6 3 8 15" xfId="28811"/>
    <cellStyle name="Note 6 3 8 16" xfId="28812"/>
    <cellStyle name="Note 6 3 8 2" xfId="28813"/>
    <cellStyle name="Note 6 3 8 2 2" xfId="28814"/>
    <cellStyle name="Note 6 3 8 2 3" xfId="28815"/>
    <cellStyle name="Note 6 3 8 2 4" xfId="28816"/>
    <cellStyle name="Note 6 3 8 3" xfId="28817"/>
    <cellStyle name="Note 6 3 8 4" xfId="28818"/>
    <cellStyle name="Note 6 3 8 5" xfId="28819"/>
    <cellStyle name="Note 6 3 8 6" xfId="28820"/>
    <cellStyle name="Note 6 3 8 7" xfId="28821"/>
    <cellStyle name="Note 6 3 8 8" xfId="28822"/>
    <cellStyle name="Note 6 3 8 9" xfId="28823"/>
    <cellStyle name="Note 6 3 9" xfId="28824"/>
    <cellStyle name="Note 6 3 9 2" xfId="28825"/>
    <cellStyle name="Note 6 3 9 3" xfId="28826"/>
    <cellStyle name="Note 6 3 9 4" xfId="28827"/>
    <cellStyle name="Note 6 4" xfId="28828"/>
    <cellStyle name="Note 6 4 10" xfId="28829"/>
    <cellStyle name="Note 6 4 11" xfId="28830"/>
    <cellStyle name="Note 6 4 12" xfId="28831"/>
    <cellStyle name="Note 6 4 13" xfId="28832"/>
    <cellStyle name="Note 6 4 14" xfId="28833"/>
    <cellStyle name="Note 6 4 15" xfId="28834"/>
    <cellStyle name="Note 6 4 16" xfId="28835"/>
    <cellStyle name="Note 6 4 17" xfId="28836"/>
    <cellStyle name="Note 6 4 18" xfId="28837"/>
    <cellStyle name="Note 6 4 19" xfId="28838"/>
    <cellStyle name="Note 6 4 2" xfId="28839"/>
    <cellStyle name="Note 6 4 2 10" xfId="28840"/>
    <cellStyle name="Note 6 4 2 11" xfId="28841"/>
    <cellStyle name="Note 6 4 2 12" xfId="28842"/>
    <cellStyle name="Note 6 4 2 13" xfId="28843"/>
    <cellStyle name="Note 6 4 2 14" xfId="28844"/>
    <cellStyle name="Note 6 4 2 15" xfId="28845"/>
    <cellStyle name="Note 6 4 2 16" xfId="28846"/>
    <cellStyle name="Note 6 4 2 2" xfId="28847"/>
    <cellStyle name="Note 6 4 2 2 2" xfId="28848"/>
    <cellStyle name="Note 6 4 2 2 3" xfId="28849"/>
    <cellStyle name="Note 6 4 2 2 4" xfId="28850"/>
    <cellStyle name="Note 6 4 2 3" xfId="28851"/>
    <cellStyle name="Note 6 4 2 4" xfId="28852"/>
    <cellStyle name="Note 6 4 2 5" xfId="28853"/>
    <cellStyle name="Note 6 4 2 6" xfId="28854"/>
    <cellStyle name="Note 6 4 2 7" xfId="28855"/>
    <cellStyle name="Note 6 4 2 8" xfId="28856"/>
    <cellStyle name="Note 6 4 2 9" xfId="28857"/>
    <cellStyle name="Note 6 4 20" xfId="28858"/>
    <cellStyle name="Note 6 4 21" xfId="28859"/>
    <cellStyle name="Note 6 4 22" xfId="28860"/>
    <cellStyle name="Note 6 4 23" xfId="28861"/>
    <cellStyle name="Note 6 4 3" xfId="28862"/>
    <cellStyle name="Note 6 4 3 10" xfId="28863"/>
    <cellStyle name="Note 6 4 3 11" xfId="28864"/>
    <cellStyle name="Note 6 4 3 12" xfId="28865"/>
    <cellStyle name="Note 6 4 3 13" xfId="28866"/>
    <cellStyle name="Note 6 4 3 14" xfId="28867"/>
    <cellStyle name="Note 6 4 3 15" xfId="28868"/>
    <cellStyle name="Note 6 4 3 16" xfId="28869"/>
    <cellStyle name="Note 6 4 3 2" xfId="28870"/>
    <cellStyle name="Note 6 4 3 2 2" xfId="28871"/>
    <cellStyle name="Note 6 4 3 2 3" xfId="28872"/>
    <cellStyle name="Note 6 4 3 2 4" xfId="28873"/>
    <cellStyle name="Note 6 4 3 3" xfId="28874"/>
    <cellStyle name="Note 6 4 3 4" xfId="28875"/>
    <cellStyle name="Note 6 4 3 5" xfId="28876"/>
    <cellStyle name="Note 6 4 3 6" xfId="28877"/>
    <cellStyle name="Note 6 4 3 7" xfId="28878"/>
    <cellStyle name="Note 6 4 3 8" xfId="28879"/>
    <cellStyle name="Note 6 4 3 9" xfId="28880"/>
    <cellStyle name="Note 6 4 4" xfId="28881"/>
    <cellStyle name="Note 6 4 4 10" xfId="28882"/>
    <cellStyle name="Note 6 4 4 11" xfId="28883"/>
    <cellStyle name="Note 6 4 4 12" xfId="28884"/>
    <cellStyle name="Note 6 4 4 13" xfId="28885"/>
    <cellStyle name="Note 6 4 4 14" xfId="28886"/>
    <cellStyle name="Note 6 4 4 15" xfId="28887"/>
    <cellStyle name="Note 6 4 4 16" xfId="28888"/>
    <cellStyle name="Note 6 4 4 2" xfId="28889"/>
    <cellStyle name="Note 6 4 4 2 2" xfId="28890"/>
    <cellStyle name="Note 6 4 4 2 3" xfId="28891"/>
    <cellStyle name="Note 6 4 4 2 4" xfId="28892"/>
    <cellStyle name="Note 6 4 4 3" xfId="28893"/>
    <cellStyle name="Note 6 4 4 4" xfId="28894"/>
    <cellStyle name="Note 6 4 4 5" xfId="28895"/>
    <cellStyle name="Note 6 4 4 6" xfId="28896"/>
    <cellStyle name="Note 6 4 4 7" xfId="28897"/>
    <cellStyle name="Note 6 4 4 8" xfId="28898"/>
    <cellStyle name="Note 6 4 4 9" xfId="28899"/>
    <cellStyle name="Note 6 4 5" xfId="28900"/>
    <cellStyle name="Note 6 4 5 10" xfId="28901"/>
    <cellStyle name="Note 6 4 5 11" xfId="28902"/>
    <cellStyle name="Note 6 4 5 12" xfId="28903"/>
    <cellStyle name="Note 6 4 5 13" xfId="28904"/>
    <cellStyle name="Note 6 4 5 14" xfId="28905"/>
    <cellStyle name="Note 6 4 5 15" xfId="28906"/>
    <cellStyle name="Note 6 4 5 16" xfId="28907"/>
    <cellStyle name="Note 6 4 5 2" xfId="28908"/>
    <cellStyle name="Note 6 4 5 2 2" xfId="28909"/>
    <cellStyle name="Note 6 4 5 2 3" xfId="28910"/>
    <cellStyle name="Note 6 4 5 2 4" xfId="28911"/>
    <cellStyle name="Note 6 4 5 3" xfId="28912"/>
    <cellStyle name="Note 6 4 5 4" xfId="28913"/>
    <cellStyle name="Note 6 4 5 5" xfId="28914"/>
    <cellStyle name="Note 6 4 5 6" xfId="28915"/>
    <cellStyle name="Note 6 4 5 7" xfId="28916"/>
    <cellStyle name="Note 6 4 5 8" xfId="28917"/>
    <cellStyle name="Note 6 4 5 9" xfId="28918"/>
    <cellStyle name="Note 6 4 6" xfId="28919"/>
    <cellStyle name="Note 6 4 6 10" xfId="28920"/>
    <cellStyle name="Note 6 4 6 11" xfId="28921"/>
    <cellStyle name="Note 6 4 6 12" xfId="28922"/>
    <cellStyle name="Note 6 4 6 13" xfId="28923"/>
    <cellStyle name="Note 6 4 6 14" xfId="28924"/>
    <cellStyle name="Note 6 4 6 15" xfId="28925"/>
    <cellStyle name="Note 6 4 6 16" xfId="28926"/>
    <cellStyle name="Note 6 4 6 2" xfId="28927"/>
    <cellStyle name="Note 6 4 6 2 2" xfId="28928"/>
    <cellStyle name="Note 6 4 6 2 3" xfId="28929"/>
    <cellStyle name="Note 6 4 6 2 4" xfId="28930"/>
    <cellStyle name="Note 6 4 6 3" xfId="28931"/>
    <cellStyle name="Note 6 4 6 4" xfId="28932"/>
    <cellStyle name="Note 6 4 6 5" xfId="28933"/>
    <cellStyle name="Note 6 4 6 6" xfId="28934"/>
    <cellStyle name="Note 6 4 6 7" xfId="28935"/>
    <cellStyle name="Note 6 4 6 8" xfId="28936"/>
    <cellStyle name="Note 6 4 6 9" xfId="28937"/>
    <cellStyle name="Note 6 4 7" xfId="28938"/>
    <cellStyle name="Note 6 4 7 10" xfId="28939"/>
    <cellStyle name="Note 6 4 7 11" xfId="28940"/>
    <cellStyle name="Note 6 4 7 12" xfId="28941"/>
    <cellStyle name="Note 6 4 7 13" xfId="28942"/>
    <cellStyle name="Note 6 4 7 14" xfId="28943"/>
    <cellStyle name="Note 6 4 7 15" xfId="28944"/>
    <cellStyle name="Note 6 4 7 16" xfId="28945"/>
    <cellStyle name="Note 6 4 7 2" xfId="28946"/>
    <cellStyle name="Note 6 4 7 2 2" xfId="28947"/>
    <cellStyle name="Note 6 4 7 2 3" xfId="28948"/>
    <cellStyle name="Note 6 4 7 2 4" xfId="28949"/>
    <cellStyle name="Note 6 4 7 3" xfId="28950"/>
    <cellStyle name="Note 6 4 7 4" xfId="28951"/>
    <cellStyle name="Note 6 4 7 5" xfId="28952"/>
    <cellStyle name="Note 6 4 7 6" xfId="28953"/>
    <cellStyle name="Note 6 4 7 7" xfId="28954"/>
    <cellStyle name="Note 6 4 7 8" xfId="28955"/>
    <cellStyle name="Note 6 4 7 9" xfId="28956"/>
    <cellStyle name="Note 6 4 8" xfId="28957"/>
    <cellStyle name="Note 6 4 8 10" xfId="28958"/>
    <cellStyle name="Note 6 4 8 11" xfId="28959"/>
    <cellStyle name="Note 6 4 8 12" xfId="28960"/>
    <cellStyle name="Note 6 4 8 13" xfId="28961"/>
    <cellStyle name="Note 6 4 8 14" xfId="28962"/>
    <cellStyle name="Note 6 4 8 15" xfId="28963"/>
    <cellStyle name="Note 6 4 8 16" xfId="28964"/>
    <cellStyle name="Note 6 4 8 2" xfId="28965"/>
    <cellStyle name="Note 6 4 8 2 2" xfId="28966"/>
    <cellStyle name="Note 6 4 8 2 3" xfId="28967"/>
    <cellStyle name="Note 6 4 8 2 4" xfId="28968"/>
    <cellStyle name="Note 6 4 8 3" xfId="28969"/>
    <cellStyle name="Note 6 4 8 4" xfId="28970"/>
    <cellStyle name="Note 6 4 8 5" xfId="28971"/>
    <cellStyle name="Note 6 4 8 6" xfId="28972"/>
    <cellStyle name="Note 6 4 8 7" xfId="28973"/>
    <cellStyle name="Note 6 4 8 8" xfId="28974"/>
    <cellStyle name="Note 6 4 8 9" xfId="28975"/>
    <cellStyle name="Note 6 4 9" xfId="28976"/>
    <cellStyle name="Note 6 4 9 2" xfId="28977"/>
    <cellStyle name="Note 6 4 9 3" xfId="28978"/>
    <cellStyle name="Note 6 4 9 4" xfId="28979"/>
    <cellStyle name="Note 6 5" xfId="28980"/>
    <cellStyle name="Note 6 5 2" xfId="28981"/>
    <cellStyle name="Note 6 5 3" xfId="28982"/>
    <cellStyle name="Note 6 5 4" xfId="28983"/>
    <cellStyle name="Note 6 6" xfId="28984"/>
    <cellStyle name="Note 6 7" xfId="28985"/>
    <cellStyle name="Note 6 8" xfId="28986"/>
    <cellStyle name="Note 6 9" xfId="28987"/>
    <cellStyle name="Note 7 2" xfId="28988"/>
    <cellStyle name="Note 7 2 10" xfId="28989"/>
    <cellStyle name="Note 7 2 11" xfId="28990"/>
    <cellStyle name="Note 7 2 12" xfId="28991"/>
    <cellStyle name="Note 7 2 13" xfId="28992"/>
    <cellStyle name="Note 7 2 14" xfId="28993"/>
    <cellStyle name="Note 7 2 15" xfId="28994"/>
    <cellStyle name="Note 7 2 16" xfId="28995"/>
    <cellStyle name="Note 7 2 17" xfId="28996"/>
    <cellStyle name="Note 7 2 18" xfId="28997"/>
    <cellStyle name="Note 7 2 19" xfId="28998"/>
    <cellStyle name="Note 7 2 2" xfId="28999"/>
    <cellStyle name="Note 7 2 2 10" xfId="29000"/>
    <cellStyle name="Note 7 2 2 11" xfId="29001"/>
    <cellStyle name="Note 7 2 2 12" xfId="29002"/>
    <cellStyle name="Note 7 2 2 13" xfId="29003"/>
    <cellStyle name="Note 7 2 2 14" xfId="29004"/>
    <cellStyle name="Note 7 2 2 15" xfId="29005"/>
    <cellStyle name="Note 7 2 2 16" xfId="29006"/>
    <cellStyle name="Note 7 2 2 2" xfId="29007"/>
    <cellStyle name="Note 7 2 2 2 2" xfId="29008"/>
    <cellStyle name="Note 7 2 2 2 3" xfId="29009"/>
    <cellStyle name="Note 7 2 2 2 4" xfId="29010"/>
    <cellStyle name="Note 7 2 2 3" xfId="29011"/>
    <cellStyle name="Note 7 2 2 4" xfId="29012"/>
    <cellStyle name="Note 7 2 2 5" xfId="29013"/>
    <cellStyle name="Note 7 2 2 6" xfId="29014"/>
    <cellStyle name="Note 7 2 2 7" xfId="29015"/>
    <cellStyle name="Note 7 2 2 8" xfId="29016"/>
    <cellStyle name="Note 7 2 2 9" xfId="29017"/>
    <cellStyle name="Note 7 2 20" xfId="29018"/>
    <cellStyle name="Note 7 2 21" xfId="29019"/>
    <cellStyle name="Note 7 2 22" xfId="29020"/>
    <cellStyle name="Note 7 2 23" xfId="29021"/>
    <cellStyle name="Note 7 2 3" xfId="29022"/>
    <cellStyle name="Note 7 2 3 10" xfId="29023"/>
    <cellStyle name="Note 7 2 3 11" xfId="29024"/>
    <cellStyle name="Note 7 2 3 12" xfId="29025"/>
    <cellStyle name="Note 7 2 3 13" xfId="29026"/>
    <cellStyle name="Note 7 2 3 14" xfId="29027"/>
    <cellStyle name="Note 7 2 3 15" xfId="29028"/>
    <cellStyle name="Note 7 2 3 16" xfId="29029"/>
    <cellStyle name="Note 7 2 3 2" xfId="29030"/>
    <cellStyle name="Note 7 2 3 2 2" xfId="29031"/>
    <cellStyle name="Note 7 2 3 2 3" xfId="29032"/>
    <cellStyle name="Note 7 2 3 2 4" xfId="29033"/>
    <cellStyle name="Note 7 2 3 3" xfId="29034"/>
    <cellStyle name="Note 7 2 3 4" xfId="29035"/>
    <cellStyle name="Note 7 2 3 5" xfId="29036"/>
    <cellStyle name="Note 7 2 3 6" xfId="29037"/>
    <cellStyle name="Note 7 2 3 7" xfId="29038"/>
    <cellStyle name="Note 7 2 3 8" xfId="29039"/>
    <cellStyle name="Note 7 2 3 9" xfId="29040"/>
    <cellStyle name="Note 7 2 4" xfId="29041"/>
    <cellStyle name="Note 7 2 4 10" xfId="29042"/>
    <cellStyle name="Note 7 2 4 11" xfId="29043"/>
    <cellStyle name="Note 7 2 4 12" xfId="29044"/>
    <cellStyle name="Note 7 2 4 13" xfId="29045"/>
    <cellStyle name="Note 7 2 4 14" xfId="29046"/>
    <cellStyle name="Note 7 2 4 15" xfId="29047"/>
    <cellStyle name="Note 7 2 4 16" xfId="29048"/>
    <cellStyle name="Note 7 2 4 2" xfId="29049"/>
    <cellStyle name="Note 7 2 4 2 2" xfId="29050"/>
    <cellStyle name="Note 7 2 4 2 3" xfId="29051"/>
    <cellStyle name="Note 7 2 4 2 4" xfId="29052"/>
    <cellStyle name="Note 7 2 4 3" xfId="29053"/>
    <cellStyle name="Note 7 2 4 4" xfId="29054"/>
    <cellStyle name="Note 7 2 4 5" xfId="29055"/>
    <cellStyle name="Note 7 2 4 6" xfId="29056"/>
    <cellStyle name="Note 7 2 4 7" xfId="29057"/>
    <cellStyle name="Note 7 2 4 8" xfId="29058"/>
    <cellStyle name="Note 7 2 4 9" xfId="29059"/>
    <cellStyle name="Note 7 2 5" xfId="29060"/>
    <cellStyle name="Note 7 2 5 10" xfId="29061"/>
    <cellStyle name="Note 7 2 5 11" xfId="29062"/>
    <cellStyle name="Note 7 2 5 12" xfId="29063"/>
    <cellStyle name="Note 7 2 5 13" xfId="29064"/>
    <cellStyle name="Note 7 2 5 14" xfId="29065"/>
    <cellStyle name="Note 7 2 5 15" xfId="29066"/>
    <cellStyle name="Note 7 2 5 16" xfId="29067"/>
    <cellStyle name="Note 7 2 5 2" xfId="29068"/>
    <cellStyle name="Note 7 2 5 2 2" xfId="29069"/>
    <cellStyle name="Note 7 2 5 2 3" xfId="29070"/>
    <cellStyle name="Note 7 2 5 2 4" xfId="29071"/>
    <cellStyle name="Note 7 2 5 3" xfId="29072"/>
    <cellStyle name="Note 7 2 5 4" xfId="29073"/>
    <cellStyle name="Note 7 2 5 5" xfId="29074"/>
    <cellStyle name="Note 7 2 5 6" xfId="29075"/>
    <cellStyle name="Note 7 2 5 7" xfId="29076"/>
    <cellStyle name="Note 7 2 5 8" xfId="29077"/>
    <cellStyle name="Note 7 2 5 9" xfId="29078"/>
    <cellStyle name="Note 7 2 6" xfId="29079"/>
    <cellStyle name="Note 7 2 6 10" xfId="29080"/>
    <cellStyle name="Note 7 2 6 11" xfId="29081"/>
    <cellStyle name="Note 7 2 6 12" xfId="29082"/>
    <cellStyle name="Note 7 2 6 13" xfId="29083"/>
    <cellStyle name="Note 7 2 6 14" xfId="29084"/>
    <cellStyle name="Note 7 2 6 15" xfId="29085"/>
    <cellStyle name="Note 7 2 6 16" xfId="29086"/>
    <cellStyle name="Note 7 2 6 2" xfId="29087"/>
    <cellStyle name="Note 7 2 6 2 2" xfId="29088"/>
    <cellStyle name="Note 7 2 6 2 3" xfId="29089"/>
    <cellStyle name="Note 7 2 6 2 4" xfId="29090"/>
    <cellStyle name="Note 7 2 6 3" xfId="29091"/>
    <cellStyle name="Note 7 2 6 4" xfId="29092"/>
    <cellStyle name="Note 7 2 6 5" xfId="29093"/>
    <cellStyle name="Note 7 2 6 6" xfId="29094"/>
    <cellStyle name="Note 7 2 6 7" xfId="29095"/>
    <cellStyle name="Note 7 2 6 8" xfId="29096"/>
    <cellStyle name="Note 7 2 6 9" xfId="29097"/>
    <cellStyle name="Note 7 2 7" xfId="29098"/>
    <cellStyle name="Note 7 2 7 10" xfId="29099"/>
    <cellStyle name="Note 7 2 7 11" xfId="29100"/>
    <cellStyle name="Note 7 2 7 12" xfId="29101"/>
    <cellStyle name="Note 7 2 7 13" xfId="29102"/>
    <cellStyle name="Note 7 2 7 14" xfId="29103"/>
    <cellStyle name="Note 7 2 7 15" xfId="29104"/>
    <cellStyle name="Note 7 2 7 16" xfId="29105"/>
    <cellStyle name="Note 7 2 7 2" xfId="29106"/>
    <cellStyle name="Note 7 2 7 2 2" xfId="29107"/>
    <cellStyle name="Note 7 2 7 2 3" xfId="29108"/>
    <cellStyle name="Note 7 2 7 2 4" xfId="29109"/>
    <cellStyle name="Note 7 2 7 3" xfId="29110"/>
    <cellStyle name="Note 7 2 7 4" xfId="29111"/>
    <cellStyle name="Note 7 2 7 5" xfId="29112"/>
    <cellStyle name="Note 7 2 7 6" xfId="29113"/>
    <cellStyle name="Note 7 2 7 7" xfId="29114"/>
    <cellStyle name="Note 7 2 7 8" xfId="29115"/>
    <cellStyle name="Note 7 2 7 9" xfId="29116"/>
    <cellStyle name="Note 7 2 8" xfId="29117"/>
    <cellStyle name="Note 7 2 8 10" xfId="29118"/>
    <cellStyle name="Note 7 2 8 11" xfId="29119"/>
    <cellStyle name="Note 7 2 8 12" xfId="29120"/>
    <cellStyle name="Note 7 2 8 13" xfId="29121"/>
    <cellStyle name="Note 7 2 8 14" xfId="29122"/>
    <cellStyle name="Note 7 2 8 15" xfId="29123"/>
    <cellStyle name="Note 7 2 8 16" xfId="29124"/>
    <cellStyle name="Note 7 2 8 2" xfId="29125"/>
    <cellStyle name="Note 7 2 8 2 2" xfId="29126"/>
    <cellStyle name="Note 7 2 8 2 3" xfId="29127"/>
    <cellStyle name="Note 7 2 8 2 4" xfId="29128"/>
    <cellStyle name="Note 7 2 8 3" xfId="29129"/>
    <cellStyle name="Note 7 2 8 4" xfId="29130"/>
    <cellStyle name="Note 7 2 8 5" xfId="29131"/>
    <cellStyle name="Note 7 2 8 6" xfId="29132"/>
    <cellStyle name="Note 7 2 8 7" xfId="29133"/>
    <cellStyle name="Note 7 2 8 8" xfId="29134"/>
    <cellStyle name="Note 7 2 8 9" xfId="29135"/>
    <cellStyle name="Note 7 2 9" xfId="29136"/>
    <cellStyle name="Note 7 2 9 2" xfId="29137"/>
    <cellStyle name="Note 7 2 9 3" xfId="29138"/>
    <cellStyle name="Note 7 2 9 4" xfId="29139"/>
    <cellStyle name="Note 7 3" xfId="29140"/>
    <cellStyle name="Note 7 3 10" xfId="29141"/>
    <cellStyle name="Note 7 3 11" xfId="29142"/>
    <cellStyle name="Note 7 3 12" xfId="29143"/>
    <cellStyle name="Note 7 3 13" xfId="29144"/>
    <cellStyle name="Note 7 3 14" xfId="29145"/>
    <cellStyle name="Note 7 3 15" xfId="29146"/>
    <cellStyle name="Note 7 3 16" xfId="29147"/>
    <cellStyle name="Note 7 3 17" xfId="29148"/>
    <cellStyle name="Note 7 3 18" xfId="29149"/>
    <cellStyle name="Note 7 3 19" xfId="29150"/>
    <cellStyle name="Note 7 3 2" xfId="29151"/>
    <cellStyle name="Note 7 3 2 10" xfId="29152"/>
    <cellStyle name="Note 7 3 2 11" xfId="29153"/>
    <cellStyle name="Note 7 3 2 12" xfId="29154"/>
    <cellStyle name="Note 7 3 2 13" xfId="29155"/>
    <cellStyle name="Note 7 3 2 14" xfId="29156"/>
    <cellStyle name="Note 7 3 2 15" xfId="29157"/>
    <cellStyle name="Note 7 3 2 16" xfId="29158"/>
    <cellStyle name="Note 7 3 2 2" xfId="29159"/>
    <cellStyle name="Note 7 3 2 2 2" xfId="29160"/>
    <cellStyle name="Note 7 3 2 2 3" xfId="29161"/>
    <cellStyle name="Note 7 3 2 2 4" xfId="29162"/>
    <cellStyle name="Note 7 3 2 3" xfId="29163"/>
    <cellStyle name="Note 7 3 2 4" xfId="29164"/>
    <cellStyle name="Note 7 3 2 5" xfId="29165"/>
    <cellStyle name="Note 7 3 2 6" xfId="29166"/>
    <cellStyle name="Note 7 3 2 7" xfId="29167"/>
    <cellStyle name="Note 7 3 2 8" xfId="29168"/>
    <cellStyle name="Note 7 3 2 9" xfId="29169"/>
    <cellStyle name="Note 7 3 20" xfId="29170"/>
    <cellStyle name="Note 7 3 21" xfId="29171"/>
    <cellStyle name="Note 7 3 22" xfId="29172"/>
    <cellStyle name="Note 7 3 23" xfId="29173"/>
    <cellStyle name="Note 7 3 3" xfId="29174"/>
    <cellStyle name="Note 7 3 3 10" xfId="29175"/>
    <cellStyle name="Note 7 3 3 11" xfId="29176"/>
    <cellStyle name="Note 7 3 3 12" xfId="29177"/>
    <cellStyle name="Note 7 3 3 13" xfId="29178"/>
    <cellStyle name="Note 7 3 3 14" xfId="29179"/>
    <cellStyle name="Note 7 3 3 15" xfId="29180"/>
    <cellStyle name="Note 7 3 3 16" xfId="29181"/>
    <cellStyle name="Note 7 3 3 2" xfId="29182"/>
    <cellStyle name="Note 7 3 3 2 2" xfId="29183"/>
    <cellStyle name="Note 7 3 3 2 3" xfId="29184"/>
    <cellStyle name="Note 7 3 3 2 4" xfId="29185"/>
    <cellStyle name="Note 7 3 3 3" xfId="29186"/>
    <cellStyle name="Note 7 3 3 4" xfId="29187"/>
    <cellStyle name="Note 7 3 3 5" xfId="29188"/>
    <cellStyle name="Note 7 3 3 6" xfId="29189"/>
    <cellStyle name="Note 7 3 3 7" xfId="29190"/>
    <cellStyle name="Note 7 3 3 8" xfId="29191"/>
    <cellStyle name="Note 7 3 3 9" xfId="29192"/>
    <cellStyle name="Note 7 3 4" xfId="29193"/>
    <cellStyle name="Note 7 3 4 10" xfId="29194"/>
    <cellStyle name="Note 7 3 4 11" xfId="29195"/>
    <cellStyle name="Note 7 3 4 12" xfId="29196"/>
    <cellStyle name="Note 7 3 4 13" xfId="29197"/>
    <cellStyle name="Note 7 3 4 14" xfId="29198"/>
    <cellStyle name="Note 7 3 4 15" xfId="29199"/>
    <cellStyle name="Note 7 3 4 16" xfId="29200"/>
    <cellStyle name="Note 7 3 4 2" xfId="29201"/>
    <cellStyle name="Note 7 3 4 2 2" xfId="29202"/>
    <cellStyle name="Note 7 3 4 2 3" xfId="29203"/>
    <cellStyle name="Note 7 3 4 2 4" xfId="29204"/>
    <cellStyle name="Note 7 3 4 3" xfId="29205"/>
    <cellStyle name="Note 7 3 4 4" xfId="29206"/>
    <cellStyle name="Note 7 3 4 5" xfId="29207"/>
    <cellStyle name="Note 7 3 4 6" xfId="29208"/>
    <cellStyle name="Note 7 3 4 7" xfId="29209"/>
    <cellStyle name="Note 7 3 4 8" xfId="29210"/>
    <cellStyle name="Note 7 3 4 9" xfId="29211"/>
    <cellStyle name="Note 7 3 5" xfId="29212"/>
    <cellStyle name="Note 7 3 5 10" xfId="29213"/>
    <cellStyle name="Note 7 3 5 11" xfId="29214"/>
    <cellStyle name="Note 7 3 5 12" xfId="29215"/>
    <cellStyle name="Note 7 3 5 13" xfId="29216"/>
    <cellStyle name="Note 7 3 5 14" xfId="29217"/>
    <cellStyle name="Note 7 3 5 15" xfId="29218"/>
    <cellStyle name="Note 7 3 5 16" xfId="29219"/>
    <cellStyle name="Note 7 3 5 2" xfId="29220"/>
    <cellStyle name="Note 7 3 5 2 2" xfId="29221"/>
    <cellStyle name="Note 7 3 5 2 3" xfId="29222"/>
    <cellStyle name="Note 7 3 5 2 4" xfId="29223"/>
    <cellStyle name="Note 7 3 5 3" xfId="29224"/>
    <cellStyle name="Note 7 3 5 4" xfId="29225"/>
    <cellStyle name="Note 7 3 5 5" xfId="29226"/>
    <cellStyle name="Note 7 3 5 6" xfId="29227"/>
    <cellStyle name="Note 7 3 5 7" xfId="29228"/>
    <cellStyle name="Note 7 3 5 8" xfId="29229"/>
    <cellStyle name="Note 7 3 5 9" xfId="29230"/>
    <cellStyle name="Note 7 3 6" xfId="29231"/>
    <cellStyle name="Note 7 3 6 10" xfId="29232"/>
    <cellStyle name="Note 7 3 6 11" xfId="29233"/>
    <cellStyle name="Note 7 3 6 12" xfId="29234"/>
    <cellStyle name="Note 7 3 6 13" xfId="29235"/>
    <cellStyle name="Note 7 3 6 14" xfId="29236"/>
    <cellStyle name="Note 7 3 6 15" xfId="29237"/>
    <cellStyle name="Note 7 3 6 16" xfId="29238"/>
    <cellStyle name="Note 7 3 6 2" xfId="29239"/>
    <cellStyle name="Note 7 3 6 2 2" xfId="29240"/>
    <cellStyle name="Note 7 3 6 2 3" xfId="29241"/>
    <cellStyle name="Note 7 3 6 2 4" xfId="29242"/>
    <cellStyle name="Note 7 3 6 3" xfId="29243"/>
    <cellStyle name="Note 7 3 6 4" xfId="29244"/>
    <cellStyle name="Note 7 3 6 5" xfId="29245"/>
    <cellStyle name="Note 7 3 6 6" xfId="29246"/>
    <cellStyle name="Note 7 3 6 7" xfId="29247"/>
    <cellStyle name="Note 7 3 6 8" xfId="29248"/>
    <cellStyle name="Note 7 3 6 9" xfId="29249"/>
    <cellStyle name="Note 7 3 7" xfId="29250"/>
    <cellStyle name="Note 7 3 7 10" xfId="29251"/>
    <cellStyle name="Note 7 3 7 11" xfId="29252"/>
    <cellStyle name="Note 7 3 7 12" xfId="29253"/>
    <cellStyle name="Note 7 3 7 13" xfId="29254"/>
    <cellStyle name="Note 7 3 7 14" xfId="29255"/>
    <cellStyle name="Note 7 3 7 15" xfId="29256"/>
    <cellStyle name="Note 7 3 7 16" xfId="29257"/>
    <cellStyle name="Note 7 3 7 2" xfId="29258"/>
    <cellStyle name="Note 7 3 7 2 2" xfId="29259"/>
    <cellStyle name="Note 7 3 7 2 3" xfId="29260"/>
    <cellStyle name="Note 7 3 7 2 4" xfId="29261"/>
    <cellStyle name="Note 7 3 7 3" xfId="29262"/>
    <cellStyle name="Note 7 3 7 4" xfId="29263"/>
    <cellStyle name="Note 7 3 7 5" xfId="29264"/>
    <cellStyle name="Note 7 3 7 6" xfId="29265"/>
    <cellStyle name="Note 7 3 7 7" xfId="29266"/>
    <cellStyle name="Note 7 3 7 8" xfId="29267"/>
    <cellStyle name="Note 7 3 7 9" xfId="29268"/>
    <cellStyle name="Note 7 3 8" xfId="29269"/>
    <cellStyle name="Note 7 3 8 10" xfId="29270"/>
    <cellStyle name="Note 7 3 8 11" xfId="29271"/>
    <cellStyle name="Note 7 3 8 12" xfId="29272"/>
    <cellStyle name="Note 7 3 8 13" xfId="29273"/>
    <cellStyle name="Note 7 3 8 14" xfId="29274"/>
    <cellStyle name="Note 7 3 8 15" xfId="29275"/>
    <cellStyle name="Note 7 3 8 16" xfId="29276"/>
    <cellStyle name="Note 7 3 8 2" xfId="29277"/>
    <cellStyle name="Note 7 3 8 2 2" xfId="29278"/>
    <cellStyle name="Note 7 3 8 2 3" xfId="29279"/>
    <cellStyle name="Note 7 3 8 2 4" xfId="29280"/>
    <cellStyle name="Note 7 3 8 3" xfId="29281"/>
    <cellStyle name="Note 7 3 8 4" xfId="29282"/>
    <cellStyle name="Note 7 3 8 5" xfId="29283"/>
    <cellStyle name="Note 7 3 8 6" xfId="29284"/>
    <cellStyle name="Note 7 3 8 7" xfId="29285"/>
    <cellStyle name="Note 7 3 8 8" xfId="29286"/>
    <cellStyle name="Note 7 3 8 9" xfId="29287"/>
    <cellStyle name="Note 7 3 9" xfId="29288"/>
    <cellStyle name="Note 7 3 9 2" xfId="29289"/>
    <cellStyle name="Note 7 3 9 3" xfId="29290"/>
    <cellStyle name="Note 7 3 9 4" xfId="29291"/>
    <cellStyle name="Note 7 4" xfId="29292"/>
    <cellStyle name="Note 7 4 10" xfId="29293"/>
    <cellStyle name="Note 7 4 11" xfId="29294"/>
    <cellStyle name="Note 7 4 12" xfId="29295"/>
    <cellStyle name="Note 7 4 13" xfId="29296"/>
    <cellStyle name="Note 7 4 14" xfId="29297"/>
    <cellStyle name="Note 7 4 15" xfId="29298"/>
    <cellStyle name="Note 7 4 16" xfId="29299"/>
    <cellStyle name="Note 7 4 17" xfId="29300"/>
    <cellStyle name="Note 7 4 18" xfId="29301"/>
    <cellStyle name="Note 7 4 19" xfId="29302"/>
    <cellStyle name="Note 7 4 2" xfId="29303"/>
    <cellStyle name="Note 7 4 2 10" xfId="29304"/>
    <cellStyle name="Note 7 4 2 11" xfId="29305"/>
    <cellStyle name="Note 7 4 2 12" xfId="29306"/>
    <cellStyle name="Note 7 4 2 13" xfId="29307"/>
    <cellStyle name="Note 7 4 2 14" xfId="29308"/>
    <cellStyle name="Note 7 4 2 15" xfId="29309"/>
    <cellStyle name="Note 7 4 2 16" xfId="29310"/>
    <cellStyle name="Note 7 4 2 2" xfId="29311"/>
    <cellStyle name="Note 7 4 2 2 2" xfId="29312"/>
    <cellStyle name="Note 7 4 2 2 3" xfId="29313"/>
    <cellStyle name="Note 7 4 2 2 4" xfId="29314"/>
    <cellStyle name="Note 7 4 2 3" xfId="29315"/>
    <cellStyle name="Note 7 4 2 4" xfId="29316"/>
    <cellStyle name="Note 7 4 2 5" xfId="29317"/>
    <cellStyle name="Note 7 4 2 6" xfId="29318"/>
    <cellStyle name="Note 7 4 2 7" xfId="29319"/>
    <cellStyle name="Note 7 4 2 8" xfId="29320"/>
    <cellStyle name="Note 7 4 2 9" xfId="29321"/>
    <cellStyle name="Note 7 4 20" xfId="29322"/>
    <cellStyle name="Note 7 4 21" xfId="29323"/>
    <cellStyle name="Note 7 4 22" xfId="29324"/>
    <cellStyle name="Note 7 4 23" xfId="29325"/>
    <cellStyle name="Note 7 4 3" xfId="29326"/>
    <cellStyle name="Note 7 4 3 10" xfId="29327"/>
    <cellStyle name="Note 7 4 3 11" xfId="29328"/>
    <cellStyle name="Note 7 4 3 12" xfId="29329"/>
    <cellStyle name="Note 7 4 3 13" xfId="29330"/>
    <cellStyle name="Note 7 4 3 14" xfId="29331"/>
    <cellStyle name="Note 7 4 3 15" xfId="29332"/>
    <cellStyle name="Note 7 4 3 16" xfId="29333"/>
    <cellStyle name="Note 7 4 3 2" xfId="29334"/>
    <cellStyle name="Note 7 4 3 2 2" xfId="29335"/>
    <cellStyle name="Note 7 4 3 2 3" xfId="29336"/>
    <cellStyle name="Note 7 4 3 2 4" xfId="29337"/>
    <cellStyle name="Note 7 4 3 3" xfId="29338"/>
    <cellStyle name="Note 7 4 3 4" xfId="29339"/>
    <cellStyle name="Note 7 4 3 5" xfId="29340"/>
    <cellStyle name="Note 7 4 3 6" xfId="29341"/>
    <cellStyle name="Note 7 4 3 7" xfId="29342"/>
    <cellStyle name="Note 7 4 3 8" xfId="29343"/>
    <cellStyle name="Note 7 4 3 9" xfId="29344"/>
    <cellStyle name="Note 7 4 4" xfId="29345"/>
    <cellStyle name="Note 7 4 4 10" xfId="29346"/>
    <cellStyle name="Note 7 4 4 11" xfId="29347"/>
    <cellStyle name="Note 7 4 4 12" xfId="29348"/>
    <cellStyle name="Note 7 4 4 13" xfId="29349"/>
    <cellStyle name="Note 7 4 4 14" xfId="29350"/>
    <cellStyle name="Note 7 4 4 15" xfId="29351"/>
    <cellStyle name="Note 7 4 4 16" xfId="29352"/>
    <cellStyle name="Note 7 4 4 2" xfId="29353"/>
    <cellStyle name="Note 7 4 4 2 2" xfId="29354"/>
    <cellStyle name="Note 7 4 4 2 3" xfId="29355"/>
    <cellStyle name="Note 7 4 4 2 4" xfId="29356"/>
    <cellStyle name="Note 7 4 4 3" xfId="29357"/>
    <cellStyle name="Note 7 4 4 4" xfId="29358"/>
    <cellStyle name="Note 7 4 4 5" xfId="29359"/>
    <cellStyle name="Note 7 4 4 6" xfId="29360"/>
    <cellStyle name="Note 7 4 4 7" xfId="29361"/>
    <cellStyle name="Note 7 4 4 8" xfId="29362"/>
    <cellStyle name="Note 7 4 4 9" xfId="29363"/>
    <cellStyle name="Note 7 4 5" xfId="29364"/>
    <cellStyle name="Note 7 4 5 10" xfId="29365"/>
    <cellStyle name="Note 7 4 5 11" xfId="29366"/>
    <cellStyle name="Note 7 4 5 12" xfId="29367"/>
    <cellStyle name="Note 7 4 5 13" xfId="29368"/>
    <cellStyle name="Note 7 4 5 14" xfId="29369"/>
    <cellStyle name="Note 7 4 5 15" xfId="29370"/>
    <cellStyle name="Note 7 4 5 16" xfId="29371"/>
    <cellStyle name="Note 7 4 5 2" xfId="29372"/>
    <cellStyle name="Note 7 4 5 2 2" xfId="29373"/>
    <cellStyle name="Note 7 4 5 2 3" xfId="29374"/>
    <cellStyle name="Note 7 4 5 2 4" xfId="29375"/>
    <cellStyle name="Note 7 4 5 3" xfId="29376"/>
    <cellStyle name="Note 7 4 5 4" xfId="29377"/>
    <cellStyle name="Note 7 4 5 5" xfId="29378"/>
    <cellStyle name="Note 7 4 5 6" xfId="29379"/>
    <cellStyle name="Note 7 4 5 7" xfId="29380"/>
    <cellStyle name="Note 7 4 5 8" xfId="29381"/>
    <cellStyle name="Note 7 4 5 9" xfId="29382"/>
    <cellStyle name="Note 7 4 6" xfId="29383"/>
    <cellStyle name="Note 7 4 6 10" xfId="29384"/>
    <cellStyle name="Note 7 4 6 11" xfId="29385"/>
    <cellStyle name="Note 7 4 6 12" xfId="29386"/>
    <cellStyle name="Note 7 4 6 13" xfId="29387"/>
    <cellStyle name="Note 7 4 6 14" xfId="29388"/>
    <cellStyle name="Note 7 4 6 15" xfId="29389"/>
    <cellStyle name="Note 7 4 6 16" xfId="29390"/>
    <cellStyle name="Note 7 4 6 2" xfId="29391"/>
    <cellStyle name="Note 7 4 6 2 2" xfId="29392"/>
    <cellStyle name="Note 7 4 6 2 3" xfId="29393"/>
    <cellStyle name="Note 7 4 6 2 4" xfId="29394"/>
    <cellStyle name="Note 7 4 6 3" xfId="29395"/>
    <cellStyle name="Note 7 4 6 4" xfId="29396"/>
    <cellStyle name="Note 7 4 6 5" xfId="29397"/>
    <cellStyle name="Note 7 4 6 6" xfId="29398"/>
    <cellStyle name="Note 7 4 6 7" xfId="29399"/>
    <cellStyle name="Note 7 4 6 8" xfId="29400"/>
    <cellStyle name="Note 7 4 6 9" xfId="29401"/>
    <cellStyle name="Note 7 4 7" xfId="29402"/>
    <cellStyle name="Note 7 4 7 10" xfId="29403"/>
    <cellStyle name="Note 7 4 7 11" xfId="29404"/>
    <cellStyle name="Note 7 4 7 12" xfId="29405"/>
    <cellStyle name="Note 7 4 7 13" xfId="29406"/>
    <cellStyle name="Note 7 4 7 14" xfId="29407"/>
    <cellStyle name="Note 7 4 7 15" xfId="29408"/>
    <cellStyle name="Note 7 4 7 16" xfId="29409"/>
    <cellStyle name="Note 7 4 7 2" xfId="29410"/>
    <cellStyle name="Note 7 4 7 2 2" xfId="29411"/>
    <cellStyle name="Note 7 4 7 2 3" xfId="29412"/>
    <cellStyle name="Note 7 4 7 2 4" xfId="29413"/>
    <cellStyle name="Note 7 4 7 3" xfId="29414"/>
    <cellStyle name="Note 7 4 7 4" xfId="29415"/>
    <cellStyle name="Note 7 4 7 5" xfId="29416"/>
    <cellStyle name="Note 7 4 7 6" xfId="29417"/>
    <cellStyle name="Note 7 4 7 7" xfId="29418"/>
    <cellStyle name="Note 7 4 7 8" xfId="29419"/>
    <cellStyle name="Note 7 4 7 9" xfId="29420"/>
    <cellStyle name="Note 7 4 8" xfId="29421"/>
    <cellStyle name="Note 7 4 8 10" xfId="29422"/>
    <cellStyle name="Note 7 4 8 11" xfId="29423"/>
    <cellStyle name="Note 7 4 8 12" xfId="29424"/>
    <cellStyle name="Note 7 4 8 13" xfId="29425"/>
    <cellStyle name="Note 7 4 8 14" xfId="29426"/>
    <cellStyle name="Note 7 4 8 15" xfId="29427"/>
    <cellStyle name="Note 7 4 8 16" xfId="29428"/>
    <cellStyle name="Note 7 4 8 2" xfId="29429"/>
    <cellStyle name="Note 7 4 8 2 2" xfId="29430"/>
    <cellStyle name="Note 7 4 8 2 3" xfId="29431"/>
    <cellStyle name="Note 7 4 8 2 4" xfId="29432"/>
    <cellStyle name="Note 7 4 8 3" xfId="29433"/>
    <cellStyle name="Note 7 4 8 4" xfId="29434"/>
    <cellStyle name="Note 7 4 8 5" xfId="29435"/>
    <cellStyle name="Note 7 4 8 6" xfId="29436"/>
    <cellStyle name="Note 7 4 8 7" xfId="29437"/>
    <cellStyle name="Note 7 4 8 8" xfId="29438"/>
    <cellStyle name="Note 7 4 8 9" xfId="29439"/>
    <cellStyle name="Note 7 4 9" xfId="29440"/>
    <cellStyle name="Note 7 4 9 2" xfId="29441"/>
    <cellStyle name="Note 7 4 9 3" xfId="29442"/>
    <cellStyle name="Note 7 4 9 4" xfId="29443"/>
    <cellStyle name="Note 8 2" xfId="29444"/>
    <cellStyle name="Note 8 2 10" xfId="29445"/>
    <cellStyle name="Note 8 2 11" xfId="29446"/>
    <cellStyle name="Note 8 2 12" xfId="29447"/>
    <cellStyle name="Note 8 2 13" xfId="29448"/>
    <cellStyle name="Note 8 2 14" xfId="29449"/>
    <cellStyle name="Note 8 2 15" xfId="29450"/>
    <cellStyle name="Note 8 2 16" xfId="29451"/>
    <cellStyle name="Note 8 2 17" xfId="29452"/>
    <cellStyle name="Note 8 2 18" xfId="29453"/>
    <cellStyle name="Note 8 2 19" xfId="29454"/>
    <cellStyle name="Note 8 2 2" xfId="29455"/>
    <cellStyle name="Note 8 2 2 10" xfId="29456"/>
    <cellStyle name="Note 8 2 2 11" xfId="29457"/>
    <cellStyle name="Note 8 2 2 12" xfId="29458"/>
    <cellStyle name="Note 8 2 2 13" xfId="29459"/>
    <cellStyle name="Note 8 2 2 14" xfId="29460"/>
    <cellStyle name="Note 8 2 2 15" xfId="29461"/>
    <cellStyle name="Note 8 2 2 16" xfId="29462"/>
    <cellStyle name="Note 8 2 2 2" xfId="29463"/>
    <cellStyle name="Note 8 2 2 2 2" xfId="29464"/>
    <cellStyle name="Note 8 2 2 2 3" xfId="29465"/>
    <cellStyle name="Note 8 2 2 2 4" xfId="29466"/>
    <cellStyle name="Note 8 2 2 3" xfId="29467"/>
    <cellStyle name="Note 8 2 2 4" xfId="29468"/>
    <cellStyle name="Note 8 2 2 5" xfId="29469"/>
    <cellStyle name="Note 8 2 2 6" xfId="29470"/>
    <cellStyle name="Note 8 2 2 7" xfId="29471"/>
    <cellStyle name="Note 8 2 2 8" xfId="29472"/>
    <cellStyle name="Note 8 2 2 9" xfId="29473"/>
    <cellStyle name="Note 8 2 20" xfId="29474"/>
    <cellStyle name="Note 8 2 21" xfId="29475"/>
    <cellStyle name="Note 8 2 22" xfId="29476"/>
    <cellStyle name="Note 8 2 23" xfId="29477"/>
    <cellStyle name="Note 8 2 3" xfId="29478"/>
    <cellStyle name="Note 8 2 3 10" xfId="29479"/>
    <cellStyle name="Note 8 2 3 11" xfId="29480"/>
    <cellStyle name="Note 8 2 3 12" xfId="29481"/>
    <cellStyle name="Note 8 2 3 13" xfId="29482"/>
    <cellStyle name="Note 8 2 3 14" xfId="29483"/>
    <cellStyle name="Note 8 2 3 15" xfId="29484"/>
    <cellStyle name="Note 8 2 3 16" xfId="29485"/>
    <cellStyle name="Note 8 2 3 2" xfId="29486"/>
    <cellStyle name="Note 8 2 3 2 2" xfId="29487"/>
    <cellStyle name="Note 8 2 3 2 3" xfId="29488"/>
    <cellStyle name="Note 8 2 3 2 4" xfId="29489"/>
    <cellStyle name="Note 8 2 3 3" xfId="29490"/>
    <cellStyle name="Note 8 2 3 4" xfId="29491"/>
    <cellStyle name="Note 8 2 3 5" xfId="29492"/>
    <cellStyle name="Note 8 2 3 6" xfId="29493"/>
    <cellStyle name="Note 8 2 3 7" xfId="29494"/>
    <cellStyle name="Note 8 2 3 8" xfId="29495"/>
    <cellStyle name="Note 8 2 3 9" xfId="29496"/>
    <cellStyle name="Note 8 2 4" xfId="29497"/>
    <cellStyle name="Note 8 2 4 10" xfId="29498"/>
    <cellStyle name="Note 8 2 4 11" xfId="29499"/>
    <cellStyle name="Note 8 2 4 12" xfId="29500"/>
    <cellStyle name="Note 8 2 4 13" xfId="29501"/>
    <cellStyle name="Note 8 2 4 14" xfId="29502"/>
    <cellStyle name="Note 8 2 4 15" xfId="29503"/>
    <cellStyle name="Note 8 2 4 16" xfId="29504"/>
    <cellStyle name="Note 8 2 4 2" xfId="29505"/>
    <cellStyle name="Note 8 2 4 2 2" xfId="29506"/>
    <cellStyle name="Note 8 2 4 2 3" xfId="29507"/>
    <cellStyle name="Note 8 2 4 2 4" xfId="29508"/>
    <cellStyle name="Note 8 2 4 3" xfId="29509"/>
    <cellStyle name="Note 8 2 4 4" xfId="29510"/>
    <cellStyle name="Note 8 2 4 5" xfId="29511"/>
    <cellStyle name="Note 8 2 4 6" xfId="29512"/>
    <cellStyle name="Note 8 2 4 7" xfId="29513"/>
    <cellStyle name="Note 8 2 4 8" xfId="29514"/>
    <cellStyle name="Note 8 2 4 9" xfId="29515"/>
    <cellStyle name="Note 8 2 5" xfId="29516"/>
    <cellStyle name="Note 8 2 5 10" xfId="29517"/>
    <cellStyle name="Note 8 2 5 11" xfId="29518"/>
    <cellStyle name="Note 8 2 5 12" xfId="29519"/>
    <cellStyle name="Note 8 2 5 13" xfId="29520"/>
    <cellStyle name="Note 8 2 5 14" xfId="29521"/>
    <cellStyle name="Note 8 2 5 15" xfId="29522"/>
    <cellStyle name="Note 8 2 5 16" xfId="29523"/>
    <cellStyle name="Note 8 2 5 2" xfId="29524"/>
    <cellStyle name="Note 8 2 5 2 2" xfId="29525"/>
    <cellStyle name="Note 8 2 5 2 3" xfId="29526"/>
    <cellStyle name="Note 8 2 5 2 4" xfId="29527"/>
    <cellStyle name="Note 8 2 5 3" xfId="29528"/>
    <cellStyle name="Note 8 2 5 4" xfId="29529"/>
    <cellStyle name="Note 8 2 5 5" xfId="29530"/>
    <cellStyle name="Note 8 2 5 6" xfId="29531"/>
    <cellStyle name="Note 8 2 5 7" xfId="29532"/>
    <cellStyle name="Note 8 2 5 8" xfId="29533"/>
    <cellStyle name="Note 8 2 5 9" xfId="29534"/>
    <cellStyle name="Note 8 2 6" xfId="29535"/>
    <cellStyle name="Note 8 2 6 10" xfId="29536"/>
    <cellStyle name="Note 8 2 6 11" xfId="29537"/>
    <cellStyle name="Note 8 2 6 12" xfId="29538"/>
    <cellStyle name="Note 8 2 6 13" xfId="29539"/>
    <cellStyle name="Note 8 2 6 14" xfId="29540"/>
    <cellStyle name="Note 8 2 6 15" xfId="29541"/>
    <cellStyle name="Note 8 2 6 16" xfId="29542"/>
    <cellStyle name="Note 8 2 6 2" xfId="29543"/>
    <cellStyle name="Note 8 2 6 2 2" xfId="29544"/>
    <cellStyle name="Note 8 2 6 2 3" xfId="29545"/>
    <cellStyle name="Note 8 2 6 2 4" xfId="29546"/>
    <cellStyle name="Note 8 2 6 3" xfId="29547"/>
    <cellStyle name="Note 8 2 6 4" xfId="29548"/>
    <cellStyle name="Note 8 2 6 5" xfId="29549"/>
    <cellStyle name="Note 8 2 6 6" xfId="29550"/>
    <cellStyle name="Note 8 2 6 7" xfId="29551"/>
    <cellStyle name="Note 8 2 6 8" xfId="29552"/>
    <cellStyle name="Note 8 2 6 9" xfId="29553"/>
    <cellStyle name="Note 8 2 7" xfId="29554"/>
    <cellStyle name="Note 8 2 7 10" xfId="29555"/>
    <cellStyle name="Note 8 2 7 11" xfId="29556"/>
    <cellStyle name="Note 8 2 7 12" xfId="29557"/>
    <cellStyle name="Note 8 2 7 13" xfId="29558"/>
    <cellStyle name="Note 8 2 7 14" xfId="29559"/>
    <cellStyle name="Note 8 2 7 15" xfId="29560"/>
    <cellStyle name="Note 8 2 7 16" xfId="29561"/>
    <cellStyle name="Note 8 2 7 2" xfId="29562"/>
    <cellStyle name="Note 8 2 7 2 2" xfId="29563"/>
    <cellStyle name="Note 8 2 7 2 3" xfId="29564"/>
    <cellStyle name="Note 8 2 7 2 4" xfId="29565"/>
    <cellStyle name="Note 8 2 7 3" xfId="29566"/>
    <cellStyle name="Note 8 2 7 4" xfId="29567"/>
    <cellStyle name="Note 8 2 7 5" xfId="29568"/>
    <cellStyle name="Note 8 2 7 6" xfId="29569"/>
    <cellStyle name="Note 8 2 7 7" xfId="29570"/>
    <cellStyle name="Note 8 2 7 8" xfId="29571"/>
    <cellStyle name="Note 8 2 7 9" xfId="29572"/>
    <cellStyle name="Note 8 2 8" xfId="29573"/>
    <cellStyle name="Note 8 2 8 10" xfId="29574"/>
    <cellStyle name="Note 8 2 8 11" xfId="29575"/>
    <cellStyle name="Note 8 2 8 12" xfId="29576"/>
    <cellStyle name="Note 8 2 8 13" xfId="29577"/>
    <cellStyle name="Note 8 2 8 14" xfId="29578"/>
    <cellStyle name="Note 8 2 8 15" xfId="29579"/>
    <cellStyle name="Note 8 2 8 16" xfId="29580"/>
    <cellStyle name="Note 8 2 8 2" xfId="29581"/>
    <cellStyle name="Note 8 2 8 2 2" xfId="29582"/>
    <cellStyle name="Note 8 2 8 2 3" xfId="29583"/>
    <cellStyle name="Note 8 2 8 2 4" xfId="29584"/>
    <cellStyle name="Note 8 2 8 3" xfId="29585"/>
    <cellStyle name="Note 8 2 8 4" xfId="29586"/>
    <cellStyle name="Note 8 2 8 5" xfId="29587"/>
    <cellStyle name="Note 8 2 8 6" xfId="29588"/>
    <cellStyle name="Note 8 2 8 7" xfId="29589"/>
    <cellStyle name="Note 8 2 8 8" xfId="29590"/>
    <cellStyle name="Note 8 2 8 9" xfId="29591"/>
    <cellStyle name="Note 8 2 9" xfId="29592"/>
    <cellStyle name="Note 8 2 9 2" xfId="29593"/>
    <cellStyle name="Note 8 2 9 3" xfId="29594"/>
    <cellStyle name="Note 8 2 9 4" xfId="29595"/>
    <cellStyle name="Note 8 3" xfId="29596"/>
    <cellStyle name="Note 8 3 10" xfId="29597"/>
    <cellStyle name="Note 8 3 11" xfId="29598"/>
    <cellStyle name="Note 8 3 12" xfId="29599"/>
    <cellStyle name="Note 8 3 13" xfId="29600"/>
    <cellStyle name="Note 8 3 14" xfId="29601"/>
    <cellStyle name="Note 8 3 15" xfId="29602"/>
    <cellStyle name="Note 8 3 16" xfId="29603"/>
    <cellStyle name="Note 8 3 17" xfId="29604"/>
    <cellStyle name="Note 8 3 18" xfId="29605"/>
    <cellStyle name="Note 8 3 19" xfId="29606"/>
    <cellStyle name="Note 8 3 2" xfId="29607"/>
    <cellStyle name="Note 8 3 2 10" xfId="29608"/>
    <cellStyle name="Note 8 3 2 11" xfId="29609"/>
    <cellStyle name="Note 8 3 2 12" xfId="29610"/>
    <cellStyle name="Note 8 3 2 13" xfId="29611"/>
    <cellStyle name="Note 8 3 2 14" xfId="29612"/>
    <cellStyle name="Note 8 3 2 15" xfId="29613"/>
    <cellStyle name="Note 8 3 2 16" xfId="29614"/>
    <cellStyle name="Note 8 3 2 2" xfId="29615"/>
    <cellStyle name="Note 8 3 2 2 2" xfId="29616"/>
    <cellStyle name="Note 8 3 2 2 3" xfId="29617"/>
    <cellStyle name="Note 8 3 2 2 4" xfId="29618"/>
    <cellStyle name="Note 8 3 2 3" xfId="29619"/>
    <cellStyle name="Note 8 3 2 4" xfId="29620"/>
    <cellStyle name="Note 8 3 2 5" xfId="29621"/>
    <cellStyle name="Note 8 3 2 6" xfId="29622"/>
    <cellStyle name="Note 8 3 2 7" xfId="29623"/>
    <cellStyle name="Note 8 3 2 8" xfId="29624"/>
    <cellStyle name="Note 8 3 2 9" xfId="29625"/>
    <cellStyle name="Note 8 3 20" xfId="29626"/>
    <cellStyle name="Note 8 3 21" xfId="29627"/>
    <cellStyle name="Note 8 3 22" xfId="29628"/>
    <cellStyle name="Note 8 3 23" xfId="29629"/>
    <cellStyle name="Note 8 3 3" xfId="29630"/>
    <cellStyle name="Note 8 3 3 10" xfId="29631"/>
    <cellStyle name="Note 8 3 3 11" xfId="29632"/>
    <cellStyle name="Note 8 3 3 12" xfId="29633"/>
    <cellStyle name="Note 8 3 3 13" xfId="29634"/>
    <cellStyle name="Note 8 3 3 14" xfId="29635"/>
    <cellStyle name="Note 8 3 3 15" xfId="29636"/>
    <cellStyle name="Note 8 3 3 16" xfId="29637"/>
    <cellStyle name="Note 8 3 3 2" xfId="29638"/>
    <cellStyle name="Note 8 3 3 2 2" xfId="29639"/>
    <cellStyle name="Note 8 3 3 2 3" xfId="29640"/>
    <cellStyle name="Note 8 3 3 2 4" xfId="29641"/>
    <cellStyle name="Note 8 3 3 3" xfId="29642"/>
    <cellStyle name="Note 8 3 3 4" xfId="29643"/>
    <cellStyle name="Note 8 3 3 5" xfId="29644"/>
    <cellStyle name="Note 8 3 3 6" xfId="29645"/>
    <cellStyle name="Note 8 3 3 7" xfId="29646"/>
    <cellStyle name="Note 8 3 3 8" xfId="29647"/>
    <cellStyle name="Note 8 3 3 9" xfId="29648"/>
    <cellStyle name="Note 8 3 4" xfId="29649"/>
    <cellStyle name="Note 8 3 4 10" xfId="29650"/>
    <cellStyle name="Note 8 3 4 11" xfId="29651"/>
    <cellStyle name="Note 8 3 4 12" xfId="29652"/>
    <cellStyle name="Note 8 3 4 13" xfId="29653"/>
    <cellStyle name="Note 8 3 4 14" xfId="29654"/>
    <cellStyle name="Note 8 3 4 15" xfId="29655"/>
    <cellStyle name="Note 8 3 4 16" xfId="29656"/>
    <cellStyle name="Note 8 3 4 2" xfId="29657"/>
    <cellStyle name="Note 8 3 4 2 2" xfId="29658"/>
    <cellStyle name="Note 8 3 4 2 3" xfId="29659"/>
    <cellStyle name="Note 8 3 4 2 4" xfId="29660"/>
    <cellStyle name="Note 8 3 4 3" xfId="29661"/>
    <cellStyle name="Note 8 3 4 4" xfId="29662"/>
    <cellStyle name="Note 8 3 4 5" xfId="29663"/>
    <cellStyle name="Note 8 3 4 6" xfId="29664"/>
    <cellStyle name="Note 8 3 4 7" xfId="29665"/>
    <cellStyle name="Note 8 3 4 8" xfId="29666"/>
    <cellStyle name="Note 8 3 4 9" xfId="29667"/>
    <cellStyle name="Note 8 3 5" xfId="29668"/>
    <cellStyle name="Note 8 3 5 10" xfId="29669"/>
    <cellStyle name="Note 8 3 5 11" xfId="29670"/>
    <cellStyle name="Note 8 3 5 12" xfId="29671"/>
    <cellStyle name="Note 8 3 5 13" xfId="29672"/>
    <cellStyle name="Note 8 3 5 14" xfId="29673"/>
    <cellStyle name="Note 8 3 5 15" xfId="29674"/>
    <cellStyle name="Note 8 3 5 16" xfId="29675"/>
    <cellStyle name="Note 8 3 5 2" xfId="29676"/>
    <cellStyle name="Note 8 3 5 2 2" xfId="29677"/>
    <cellStyle name="Note 8 3 5 2 3" xfId="29678"/>
    <cellStyle name="Note 8 3 5 2 4" xfId="29679"/>
    <cellStyle name="Note 8 3 5 3" xfId="29680"/>
    <cellStyle name="Note 8 3 5 4" xfId="29681"/>
    <cellStyle name="Note 8 3 5 5" xfId="29682"/>
    <cellStyle name="Note 8 3 5 6" xfId="29683"/>
    <cellStyle name="Note 8 3 5 7" xfId="29684"/>
    <cellStyle name="Note 8 3 5 8" xfId="29685"/>
    <cellStyle name="Note 8 3 5 9" xfId="29686"/>
    <cellStyle name="Note 8 3 6" xfId="29687"/>
    <cellStyle name="Note 8 3 6 10" xfId="29688"/>
    <cellStyle name="Note 8 3 6 11" xfId="29689"/>
    <cellStyle name="Note 8 3 6 12" xfId="29690"/>
    <cellStyle name="Note 8 3 6 13" xfId="29691"/>
    <cellStyle name="Note 8 3 6 14" xfId="29692"/>
    <cellStyle name="Note 8 3 6 15" xfId="29693"/>
    <cellStyle name="Note 8 3 6 16" xfId="29694"/>
    <cellStyle name="Note 8 3 6 2" xfId="29695"/>
    <cellStyle name="Note 8 3 6 2 2" xfId="29696"/>
    <cellStyle name="Note 8 3 6 2 3" xfId="29697"/>
    <cellStyle name="Note 8 3 6 2 4" xfId="29698"/>
    <cellStyle name="Note 8 3 6 3" xfId="29699"/>
    <cellStyle name="Note 8 3 6 4" xfId="29700"/>
    <cellStyle name="Note 8 3 6 5" xfId="29701"/>
    <cellStyle name="Note 8 3 6 6" xfId="29702"/>
    <cellStyle name="Note 8 3 6 7" xfId="29703"/>
    <cellStyle name="Note 8 3 6 8" xfId="29704"/>
    <cellStyle name="Note 8 3 6 9" xfId="29705"/>
    <cellStyle name="Note 8 3 7" xfId="29706"/>
    <cellStyle name="Note 8 3 7 10" xfId="29707"/>
    <cellStyle name="Note 8 3 7 11" xfId="29708"/>
    <cellStyle name="Note 8 3 7 12" xfId="29709"/>
    <cellStyle name="Note 8 3 7 13" xfId="29710"/>
    <cellStyle name="Note 8 3 7 14" xfId="29711"/>
    <cellStyle name="Note 8 3 7 15" xfId="29712"/>
    <cellStyle name="Note 8 3 7 16" xfId="29713"/>
    <cellStyle name="Note 8 3 7 2" xfId="29714"/>
    <cellStyle name="Note 8 3 7 2 2" xfId="29715"/>
    <cellStyle name="Note 8 3 7 2 3" xfId="29716"/>
    <cellStyle name="Note 8 3 7 2 4" xfId="29717"/>
    <cellStyle name="Note 8 3 7 3" xfId="29718"/>
    <cellStyle name="Note 8 3 7 4" xfId="29719"/>
    <cellStyle name="Note 8 3 7 5" xfId="29720"/>
    <cellStyle name="Note 8 3 7 6" xfId="29721"/>
    <cellStyle name="Note 8 3 7 7" xfId="29722"/>
    <cellStyle name="Note 8 3 7 8" xfId="29723"/>
    <cellStyle name="Note 8 3 7 9" xfId="29724"/>
    <cellStyle name="Note 8 3 8" xfId="29725"/>
    <cellStyle name="Note 8 3 8 10" xfId="29726"/>
    <cellStyle name="Note 8 3 8 11" xfId="29727"/>
    <cellStyle name="Note 8 3 8 12" xfId="29728"/>
    <cellStyle name="Note 8 3 8 13" xfId="29729"/>
    <cellStyle name="Note 8 3 8 14" xfId="29730"/>
    <cellStyle name="Note 8 3 8 15" xfId="29731"/>
    <cellStyle name="Note 8 3 8 16" xfId="29732"/>
    <cellStyle name="Note 8 3 8 2" xfId="29733"/>
    <cellStyle name="Note 8 3 8 2 2" xfId="29734"/>
    <cellStyle name="Note 8 3 8 2 3" xfId="29735"/>
    <cellStyle name="Note 8 3 8 2 4" xfId="29736"/>
    <cellStyle name="Note 8 3 8 3" xfId="29737"/>
    <cellStyle name="Note 8 3 8 4" xfId="29738"/>
    <cellStyle name="Note 8 3 8 5" xfId="29739"/>
    <cellStyle name="Note 8 3 8 6" xfId="29740"/>
    <cellStyle name="Note 8 3 8 7" xfId="29741"/>
    <cellStyle name="Note 8 3 8 8" xfId="29742"/>
    <cellStyle name="Note 8 3 8 9" xfId="29743"/>
    <cellStyle name="Note 8 3 9" xfId="29744"/>
    <cellStyle name="Note 8 3 9 2" xfId="29745"/>
    <cellStyle name="Note 8 3 9 3" xfId="29746"/>
    <cellStyle name="Note 8 3 9 4" xfId="29747"/>
    <cellStyle name="Note 8 4" xfId="29748"/>
    <cellStyle name="Note 8 4 10" xfId="29749"/>
    <cellStyle name="Note 8 4 11" xfId="29750"/>
    <cellStyle name="Note 8 4 12" xfId="29751"/>
    <cellStyle name="Note 8 4 13" xfId="29752"/>
    <cellStyle name="Note 8 4 14" xfId="29753"/>
    <cellStyle name="Note 8 4 15" xfId="29754"/>
    <cellStyle name="Note 8 4 16" xfId="29755"/>
    <cellStyle name="Note 8 4 17" xfId="29756"/>
    <cellStyle name="Note 8 4 18" xfId="29757"/>
    <cellStyle name="Note 8 4 19" xfId="29758"/>
    <cellStyle name="Note 8 4 2" xfId="29759"/>
    <cellStyle name="Note 8 4 2 10" xfId="29760"/>
    <cellStyle name="Note 8 4 2 11" xfId="29761"/>
    <cellStyle name="Note 8 4 2 12" xfId="29762"/>
    <cellStyle name="Note 8 4 2 13" xfId="29763"/>
    <cellStyle name="Note 8 4 2 14" xfId="29764"/>
    <cellStyle name="Note 8 4 2 15" xfId="29765"/>
    <cellStyle name="Note 8 4 2 16" xfId="29766"/>
    <cellStyle name="Note 8 4 2 2" xfId="29767"/>
    <cellStyle name="Note 8 4 2 2 2" xfId="29768"/>
    <cellStyle name="Note 8 4 2 2 3" xfId="29769"/>
    <cellStyle name="Note 8 4 2 2 4" xfId="29770"/>
    <cellStyle name="Note 8 4 2 3" xfId="29771"/>
    <cellStyle name="Note 8 4 2 4" xfId="29772"/>
    <cellStyle name="Note 8 4 2 5" xfId="29773"/>
    <cellStyle name="Note 8 4 2 6" xfId="29774"/>
    <cellStyle name="Note 8 4 2 7" xfId="29775"/>
    <cellStyle name="Note 8 4 2 8" xfId="29776"/>
    <cellStyle name="Note 8 4 2 9" xfId="29777"/>
    <cellStyle name="Note 8 4 20" xfId="29778"/>
    <cellStyle name="Note 8 4 21" xfId="29779"/>
    <cellStyle name="Note 8 4 22" xfId="29780"/>
    <cellStyle name="Note 8 4 23" xfId="29781"/>
    <cellStyle name="Note 8 4 3" xfId="29782"/>
    <cellStyle name="Note 8 4 3 10" xfId="29783"/>
    <cellStyle name="Note 8 4 3 11" xfId="29784"/>
    <cellStyle name="Note 8 4 3 12" xfId="29785"/>
    <cellStyle name="Note 8 4 3 13" xfId="29786"/>
    <cellStyle name="Note 8 4 3 14" xfId="29787"/>
    <cellStyle name="Note 8 4 3 15" xfId="29788"/>
    <cellStyle name="Note 8 4 3 16" xfId="29789"/>
    <cellStyle name="Note 8 4 3 2" xfId="29790"/>
    <cellStyle name="Note 8 4 3 2 2" xfId="29791"/>
    <cellStyle name="Note 8 4 3 2 3" xfId="29792"/>
    <cellStyle name="Note 8 4 3 2 4" xfId="29793"/>
    <cellStyle name="Note 8 4 3 3" xfId="29794"/>
    <cellStyle name="Note 8 4 3 4" xfId="29795"/>
    <cellStyle name="Note 8 4 3 5" xfId="29796"/>
    <cellStyle name="Note 8 4 3 6" xfId="29797"/>
    <cellStyle name="Note 8 4 3 7" xfId="29798"/>
    <cellStyle name="Note 8 4 3 8" xfId="29799"/>
    <cellStyle name="Note 8 4 3 9" xfId="29800"/>
    <cellStyle name="Note 8 4 4" xfId="29801"/>
    <cellStyle name="Note 8 4 4 10" xfId="29802"/>
    <cellStyle name="Note 8 4 4 11" xfId="29803"/>
    <cellStyle name="Note 8 4 4 12" xfId="29804"/>
    <cellStyle name="Note 8 4 4 13" xfId="29805"/>
    <cellStyle name="Note 8 4 4 14" xfId="29806"/>
    <cellStyle name="Note 8 4 4 15" xfId="29807"/>
    <cellStyle name="Note 8 4 4 16" xfId="29808"/>
    <cellStyle name="Note 8 4 4 2" xfId="29809"/>
    <cellStyle name="Note 8 4 4 2 2" xfId="29810"/>
    <cellStyle name="Note 8 4 4 2 3" xfId="29811"/>
    <cellStyle name="Note 8 4 4 2 4" xfId="29812"/>
    <cellStyle name="Note 8 4 4 3" xfId="29813"/>
    <cellStyle name="Note 8 4 4 4" xfId="29814"/>
    <cellStyle name="Note 8 4 4 5" xfId="29815"/>
    <cellStyle name="Note 8 4 4 6" xfId="29816"/>
    <cellStyle name="Note 8 4 4 7" xfId="29817"/>
    <cellStyle name="Note 8 4 4 8" xfId="29818"/>
    <cellStyle name="Note 8 4 4 9" xfId="29819"/>
    <cellStyle name="Note 8 4 5" xfId="29820"/>
    <cellStyle name="Note 8 4 5 10" xfId="29821"/>
    <cellStyle name="Note 8 4 5 11" xfId="29822"/>
    <cellStyle name="Note 8 4 5 12" xfId="29823"/>
    <cellStyle name="Note 8 4 5 13" xfId="29824"/>
    <cellStyle name="Note 8 4 5 14" xfId="29825"/>
    <cellStyle name="Note 8 4 5 15" xfId="29826"/>
    <cellStyle name="Note 8 4 5 16" xfId="29827"/>
    <cellStyle name="Note 8 4 5 2" xfId="29828"/>
    <cellStyle name="Note 8 4 5 2 2" xfId="29829"/>
    <cellStyle name="Note 8 4 5 2 3" xfId="29830"/>
    <cellStyle name="Note 8 4 5 2 4" xfId="29831"/>
    <cellStyle name="Note 8 4 5 3" xfId="29832"/>
    <cellStyle name="Note 8 4 5 4" xfId="29833"/>
    <cellStyle name="Note 8 4 5 5" xfId="29834"/>
    <cellStyle name="Note 8 4 5 6" xfId="29835"/>
    <cellStyle name="Note 8 4 5 7" xfId="29836"/>
    <cellStyle name="Note 8 4 5 8" xfId="29837"/>
    <cellStyle name="Note 8 4 5 9" xfId="29838"/>
    <cellStyle name="Note 8 4 6" xfId="29839"/>
    <cellStyle name="Note 8 4 6 10" xfId="29840"/>
    <cellStyle name="Note 8 4 6 11" xfId="29841"/>
    <cellStyle name="Note 8 4 6 12" xfId="29842"/>
    <cellStyle name="Note 8 4 6 13" xfId="29843"/>
    <cellStyle name="Note 8 4 6 14" xfId="29844"/>
    <cellStyle name="Note 8 4 6 15" xfId="29845"/>
    <cellStyle name="Note 8 4 6 16" xfId="29846"/>
    <cellStyle name="Note 8 4 6 2" xfId="29847"/>
    <cellStyle name="Note 8 4 6 2 2" xfId="29848"/>
    <cellStyle name="Note 8 4 6 2 3" xfId="29849"/>
    <cellStyle name="Note 8 4 6 2 4" xfId="29850"/>
    <cellStyle name="Note 8 4 6 3" xfId="29851"/>
    <cellStyle name="Note 8 4 6 4" xfId="29852"/>
    <cellStyle name="Note 8 4 6 5" xfId="29853"/>
    <cellStyle name="Note 8 4 6 6" xfId="29854"/>
    <cellStyle name="Note 8 4 6 7" xfId="29855"/>
    <cellStyle name="Note 8 4 6 8" xfId="29856"/>
    <cellStyle name="Note 8 4 6 9" xfId="29857"/>
    <cellStyle name="Note 8 4 7" xfId="29858"/>
    <cellStyle name="Note 8 4 7 10" xfId="29859"/>
    <cellStyle name="Note 8 4 7 11" xfId="29860"/>
    <cellStyle name="Note 8 4 7 12" xfId="29861"/>
    <cellStyle name="Note 8 4 7 13" xfId="29862"/>
    <cellStyle name="Note 8 4 7 14" xfId="29863"/>
    <cellStyle name="Note 8 4 7 15" xfId="29864"/>
    <cellStyle name="Note 8 4 7 16" xfId="29865"/>
    <cellStyle name="Note 8 4 7 2" xfId="29866"/>
    <cellStyle name="Note 8 4 7 2 2" xfId="29867"/>
    <cellStyle name="Note 8 4 7 2 3" xfId="29868"/>
    <cellStyle name="Note 8 4 7 2 4" xfId="29869"/>
    <cellStyle name="Note 8 4 7 3" xfId="29870"/>
    <cellStyle name="Note 8 4 7 4" xfId="29871"/>
    <cellStyle name="Note 8 4 7 5" xfId="29872"/>
    <cellStyle name="Note 8 4 7 6" xfId="29873"/>
    <cellStyle name="Note 8 4 7 7" xfId="29874"/>
    <cellStyle name="Note 8 4 7 8" xfId="29875"/>
    <cellStyle name="Note 8 4 7 9" xfId="29876"/>
    <cellStyle name="Note 8 4 8" xfId="29877"/>
    <cellStyle name="Note 8 4 8 10" xfId="29878"/>
    <cellStyle name="Note 8 4 8 11" xfId="29879"/>
    <cellStyle name="Note 8 4 8 12" xfId="29880"/>
    <cellStyle name="Note 8 4 8 13" xfId="29881"/>
    <cellStyle name="Note 8 4 8 14" xfId="29882"/>
    <cellStyle name="Note 8 4 8 15" xfId="29883"/>
    <cellStyle name="Note 8 4 8 16" xfId="29884"/>
    <cellStyle name="Note 8 4 8 2" xfId="29885"/>
    <cellStyle name="Note 8 4 8 2 2" xfId="29886"/>
    <cellStyle name="Note 8 4 8 2 3" xfId="29887"/>
    <cellStyle name="Note 8 4 8 2 4" xfId="29888"/>
    <cellStyle name="Note 8 4 8 3" xfId="29889"/>
    <cellStyle name="Note 8 4 8 4" xfId="29890"/>
    <cellStyle name="Note 8 4 8 5" xfId="29891"/>
    <cellStyle name="Note 8 4 8 6" xfId="29892"/>
    <cellStyle name="Note 8 4 8 7" xfId="29893"/>
    <cellStyle name="Note 8 4 8 8" xfId="29894"/>
    <cellStyle name="Note 8 4 8 9" xfId="29895"/>
    <cellStyle name="Note 8 4 9" xfId="29896"/>
    <cellStyle name="Note 8 4 9 2" xfId="29897"/>
    <cellStyle name="Note 8 4 9 3" xfId="29898"/>
    <cellStyle name="Note 8 4 9 4" xfId="29899"/>
    <cellStyle name="Note 9 2" xfId="29900"/>
    <cellStyle name="Note 9 2 10" xfId="29901"/>
    <cellStyle name="Note 9 2 11" xfId="29902"/>
    <cellStyle name="Note 9 2 12" xfId="29903"/>
    <cellStyle name="Note 9 2 13" xfId="29904"/>
    <cellStyle name="Note 9 2 14" xfId="29905"/>
    <cellStyle name="Note 9 2 15" xfId="29906"/>
    <cellStyle name="Note 9 2 16" xfId="29907"/>
    <cellStyle name="Note 9 2 17" xfId="29908"/>
    <cellStyle name="Note 9 2 18" xfId="29909"/>
    <cellStyle name="Note 9 2 19" xfId="29910"/>
    <cellStyle name="Note 9 2 2" xfId="29911"/>
    <cellStyle name="Note 9 2 2 10" xfId="29912"/>
    <cellStyle name="Note 9 2 2 11" xfId="29913"/>
    <cellStyle name="Note 9 2 2 12" xfId="29914"/>
    <cellStyle name="Note 9 2 2 13" xfId="29915"/>
    <cellStyle name="Note 9 2 2 14" xfId="29916"/>
    <cellStyle name="Note 9 2 2 15" xfId="29917"/>
    <cellStyle name="Note 9 2 2 16" xfId="29918"/>
    <cellStyle name="Note 9 2 2 2" xfId="29919"/>
    <cellStyle name="Note 9 2 2 2 2" xfId="29920"/>
    <cellStyle name="Note 9 2 2 2 3" xfId="29921"/>
    <cellStyle name="Note 9 2 2 2 4" xfId="29922"/>
    <cellStyle name="Note 9 2 2 3" xfId="29923"/>
    <cellStyle name="Note 9 2 2 4" xfId="29924"/>
    <cellStyle name="Note 9 2 2 5" xfId="29925"/>
    <cellStyle name="Note 9 2 2 6" xfId="29926"/>
    <cellStyle name="Note 9 2 2 7" xfId="29927"/>
    <cellStyle name="Note 9 2 2 8" xfId="29928"/>
    <cellStyle name="Note 9 2 2 9" xfId="29929"/>
    <cellStyle name="Note 9 2 20" xfId="29930"/>
    <cellStyle name="Note 9 2 21" xfId="29931"/>
    <cellStyle name="Note 9 2 22" xfId="29932"/>
    <cellStyle name="Note 9 2 23" xfId="29933"/>
    <cellStyle name="Note 9 2 3" xfId="29934"/>
    <cellStyle name="Note 9 2 3 10" xfId="29935"/>
    <cellStyle name="Note 9 2 3 11" xfId="29936"/>
    <cellStyle name="Note 9 2 3 12" xfId="29937"/>
    <cellStyle name="Note 9 2 3 13" xfId="29938"/>
    <cellStyle name="Note 9 2 3 14" xfId="29939"/>
    <cellStyle name="Note 9 2 3 15" xfId="29940"/>
    <cellStyle name="Note 9 2 3 16" xfId="29941"/>
    <cellStyle name="Note 9 2 3 2" xfId="29942"/>
    <cellStyle name="Note 9 2 3 2 2" xfId="29943"/>
    <cellStyle name="Note 9 2 3 2 3" xfId="29944"/>
    <cellStyle name="Note 9 2 3 2 4" xfId="29945"/>
    <cellStyle name="Note 9 2 3 3" xfId="29946"/>
    <cellStyle name="Note 9 2 3 4" xfId="29947"/>
    <cellStyle name="Note 9 2 3 5" xfId="29948"/>
    <cellStyle name="Note 9 2 3 6" xfId="29949"/>
    <cellStyle name="Note 9 2 3 7" xfId="29950"/>
    <cellStyle name="Note 9 2 3 8" xfId="29951"/>
    <cellStyle name="Note 9 2 3 9" xfId="29952"/>
    <cellStyle name="Note 9 2 4" xfId="29953"/>
    <cellStyle name="Note 9 2 4 10" xfId="29954"/>
    <cellStyle name="Note 9 2 4 11" xfId="29955"/>
    <cellStyle name="Note 9 2 4 12" xfId="29956"/>
    <cellStyle name="Note 9 2 4 13" xfId="29957"/>
    <cellStyle name="Note 9 2 4 14" xfId="29958"/>
    <cellStyle name="Note 9 2 4 15" xfId="29959"/>
    <cellStyle name="Note 9 2 4 16" xfId="29960"/>
    <cellStyle name="Note 9 2 4 2" xfId="29961"/>
    <cellStyle name="Note 9 2 4 2 2" xfId="29962"/>
    <cellStyle name="Note 9 2 4 2 3" xfId="29963"/>
    <cellStyle name="Note 9 2 4 2 4" xfId="29964"/>
    <cellStyle name="Note 9 2 4 3" xfId="29965"/>
    <cellStyle name="Note 9 2 4 4" xfId="29966"/>
    <cellStyle name="Note 9 2 4 5" xfId="29967"/>
    <cellStyle name="Note 9 2 4 6" xfId="29968"/>
    <cellStyle name="Note 9 2 4 7" xfId="29969"/>
    <cellStyle name="Note 9 2 4 8" xfId="29970"/>
    <cellStyle name="Note 9 2 4 9" xfId="29971"/>
    <cellStyle name="Note 9 2 5" xfId="29972"/>
    <cellStyle name="Note 9 2 5 10" xfId="29973"/>
    <cellStyle name="Note 9 2 5 11" xfId="29974"/>
    <cellStyle name="Note 9 2 5 12" xfId="29975"/>
    <cellStyle name="Note 9 2 5 13" xfId="29976"/>
    <cellStyle name="Note 9 2 5 14" xfId="29977"/>
    <cellStyle name="Note 9 2 5 15" xfId="29978"/>
    <cellStyle name="Note 9 2 5 16" xfId="29979"/>
    <cellStyle name="Note 9 2 5 2" xfId="29980"/>
    <cellStyle name="Note 9 2 5 2 2" xfId="29981"/>
    <cellStyle name="Note 9 2 5 2 3" xfId="29982"/>
    <cellStyle name="Note 9 2 5 2 4" xfId="29983"/>
    <cellStyle name="Note 9 2 5 3" xfId="29984"/>
    <cellStyle name="Note 9 2 5 4" xfId="29985"/>
    <cellStyle name="Note 9 2 5 5" xfId="29986"/>
    <cellStyle name="Note 9 2 5 6" xfId="29987"/>
    <cellStyle name="Note 9 2 5 7" xfId="29988"/>
    <cellStyle name="Note 9 2 5 8" xfId="29989"/>
    <cellStyle name="Note 9 2 5 9" xfId="29990"/>
    <cellStyle name="Note 9 2 6" xfId="29991"/>
    <cellStyle name="Note 9 2 6 10" xfId="29992"/>
    <cellStyle name="Note 9 2 6 11" xfId="29993"/>
    <cellStyle name="Note 9 2 6 12" xfId="29994"/>
    <cellStyle name="Note 9 2 6 13" xfId="29995"/>
    <cellStyle name="Note 9 2 6 14" xfId="29996"/>
    <cellStyle name="Note 9 2 6 15" xfId="29997"/>
    <cellStyle name="Note 9 2 6 16" xfId="29998"/>
    <cellStyle name="Note 9 2 6 2" xfId="29999"/>
    <cellStyle name="Note 9 2 6 2 2" xfId="30000"/>
    <cellStyle name="Note 9 2 6 2 3" xfId="30001"/>
    <cellStyle name="Note 9 2 6 2 4" xfId="30002"/>
    <cellStyle name="Note 9 2 6 3" xfId="30003"/>
    <cellStyle name="Note 9 2 6 4" xfId="30004"/>
    <cellStyle name="Note 9 2 6 5" xfId="30005"/>
    <cellStyle name="Note 9 2 6 6" xfId="30006"/>
    <cellStyle name="Note 9 2 6 7" xfId="30007"/>
    <cellStyle name="Note 9 2 6 8" xfId="30008"/>
    <cellStyle name="Note 9 2 6 9" xfId="30009"/>
    <cellStyle name="Note 9 2 7" xfId="30010"/>
    <cellStyle name="Note 9 2 7 10" xfId="30011"/>
    <cellStyle name="Note 9 2 7 11" xfId="30012"/>
    <cellStyle name="Note 9 2 7 12" xfId="30013"/>
    <cellStyle name="Note 9 2 7 13" xfId="30014"/>
    <cellStyle name="Note 9 2 7 14" xfId="30015"/>
    <cellStyle name="Note 9 2 7 15" xfId="30016"/>
    <cellStyle name="Note 9 2 7 16" xfId="30017"/>
    <cellStyle name="Note 9 2 7 2" xfId="30018"/>
    <cellStyle name="Note 9 2 7 2 2" xfId="30019"/>
    <cellStyle name="Note 9 2 7 2 3" xfId="30020"/>
    <cellStyle name="Note 9 2 7 2 4" xfId="30021"/>
    <cellStyle name="Note 9 2 7 3" xfId="30022"/>
    <cellStyle name="Note 9 2 7 4" xfId="30023"/>
    <cellStyle name="Note 9 2 7 5" xfId="30024"/>
    <cellStyle name="Note 9 2 7 6" xfId="30025"/>
    <cellStyle name="Note 9 2 7 7" xfId="30026"/>
    <cellStyle name="Note 9 2 7 8" xfId="30027"/>
    <cellStyle name="Note 9 2 7 9" xfId="30028"/>
    <cellStyle name="Note 9 2 8" xfId="30029"/>
    <cellStyle name="Note 9 2 8 10" xfId="30030"/>
    <cellStyle name="Note 9 2 8 11" xfId="30031"/>
    <cellStyle name="Note 9 2 8 12" xfId="30032"/>
    <cellStyle name="Note 9 2 8 13" xfId="30033"/>
    <cellStyle name="Note 9 2 8 14" xfId="30034"/>
    <cellStyle name="Note 9 2 8 15" xfId="30035"/>
    <cellStyle name="Note 9 2 8 16" xfId="30036"/>
    <cellStyle name="Note 9 2 8 2" xfId="30037"/>
    <cellStyle name="Note 9 2 8 2 2" xfId="30038"/>
    <cellStyle name="Note 9 2 8 2 3" xfId="30039"/>
    <cellStyle name="Note 9 2 8 2 4" xfId="30040"/>
    <cellStyle name="Note 9 2 8 3" xfId="30041"/>
    <cellStyle name="Note 9 2 8 4" xfId="30042"/>
    <cellStyle name="Note 9 2 8 5" xfId="30043"/>
    <cellStyle name="Note 9 2 8 6" xfId="30044"/>
    <cellStyle name="Note 9 2 8 7" xfId="30045"/>
    <cellStyle name="Note 9 2 8 8" xfId="30046"/>
    <cellStyle name="Note 9 2 8 9" xfId="30047"/>
    <cellStyle name="Note 9 2 9" xfId="30048"/>
    <cellStyle name="Note 9 2 9 2" xfId="30049"/>
    <cellStyle name="Note 9 2 9 3" xfId="30050"/>
    <cellStyle name="Note 9 2 9 4" xfId="30051"/>
    <cellStyle name="Note 9 3" xfId="30052"/>
    <cellStyle name="Note 9 3 10" xfId="30053"/>
    <cellStyle name="Note 9 3 11" xfId="30054"/>
    <cellStyle name="Note 9 3 12" xfId="30055"/>
    <cellStyle name="Note 9 3 13" xfId="30056"/>
    <cellStyle name="Note 9 3 14" xfId="30057"/>
    <cellStyle name="Note 9 3 15" xfId="30058"/>
    <cellStyle name="Note 9 3 16" xfId="30059"/>
    <cellStyle name="Note 9 3 17" xfId="30060"/>
    <cellStyle name="Note 9 3 18" xfId="30061"/>
    <cellStyle name="Note 9 3 19" xfId="30062"/>
    <cellStyle name="Note 9 3 2" xfId="30063"/>
    <cellStyle name="Note 9 3 2 10" xfId="30064"/>
    <cellStyle name="Note 9 3 2 11" xfId="30065"/>
    <cellStyle name="Note 9 3 2 12" xfId="30066"/>
    <cellStyle name="Note 9 3 2 13" xfId="30067"/>
    <cellStyle name="Note 9 3 2 14" xfId="30068"/>
    <cellStyle name="Note 9 3 2 15" xfId="30069"/>
    <cellStyle name="Note 9 3 2 16" xfId="30070"/>
    <cellStyle name="Note 9 3 2 2" xfId="30071"/>
    <cellStyle name="Note 9 3 2 2 2" xfId="30072"/>
    <cellStyle name="Note 9 3 2 2 3" xfId="30073"/>
    <cellStyle name="Note 9 3 2 2 4" xfId="30074"/>
    <cellStyle name="Note 9 3 2 3" xfId="30075"/>
    <cellStyle name="Note 9 3 2 4" xfId="30076"/>
    <cellStyle name="Note 9 3 2 5" xfId="30077"/>
    <cellStyle name="Note 9 3 2 6" xfId="30078"/>
    <cellStyle name="Note 9 3 2 7" xfId="30079"/>
    <cellStyle name="Note 9 3 2 8" xfId="30080"/>
    <cellStyle name="Note 9 3 2 9" xfId="30081"/>
    <cellStyle name="Note 9 3 20" xfId="30082"/>
    <cellStyle name="Note 9 3 21" xfId="30083"/>
    <cellStyle name="Note 9 3 22" xfId="30084"/>
    <cellStyle name="Note 9 3 23" xfId="30085"/>
    <cellStyle name="Note 9 3 3" xfId="30086"/>
    <cellStyle name="Note 9 3 3 10" xfId="30087"/>
    <cellStyle name="Note 9 3 3 11" xfId="30088"/>
    <cellStyle name="Note 9 3 3 12" xfId="30089"/>
    <cellStyle name="Note 9 3 3 13" xfId="30090"/>
    <cellStyle name="Note 9 3 3 14" xfId="30091"/>
    <cellStyle name="Note 9 3 3 15" xfId="30092"/>
    <cellStyle name="Note 9 3 3 16" xfId="30093"/>
    <cellStyle name="Note 9 3 3 2" xfId="30094"/>
    <cellStyle name="Note 9 3 3 2 2" xfId="30095"/>
    <cellStyle name="Note 9 3 3 2 3" xfId="30096"/>
    <cellStyle name="Note 9 3 3 2 4" xfId="30097"/>
    <cellStyle name="Note 9 3 3 3" xfId="30098"/>
    <cellStyle name="Note 9 3 3 4" xfId="30099"/>
    <cellStyle name="Note 9 3 3 5" xfId="30100"/>
    <cellStyle name="Note 9 3 3 6" xfId="30101"/>
    <cellStyle name="Note 9 3 3 7" xfId="30102"/>
    <cellStyle name="Note 9 3 3 8" xfId="30103"/>
    <cellStyle name="Note 9 3 3 9" xfId="30104"/>
    <cellStyle name="Note 9 3 4" xfId="30105"/>
    <cellStyle name="Note 9 3 4 10" xfId="30106"/>
    <cellStyle name="Note 9 3 4 11" xfId="30107"/>
    <cellStyle name="Note 9 3 4 12" xfId="30108"/>
    <cellStyle name="Note 9 3 4 13" xfId="30109"/>
    <cellStyle name="Note 9 3 4 14" xfId="30110"/>
    <cellStyle name="Note 9 3 4 15" xfId="30111"/>
    <cellStyle name="Note 9 3 4 16" xfId="30112"/>
    <cellStyle name="Note 9 3 4 2" xfId="30113"/>
    <cellStyle name="Note 9 3 4 2 2" xfId="30114"/>
    <cellStyle name="Note 9 3 4 2 3" xfId="30115"/>
    <cellStyle name="Note 9 3 4 2 4" xfId="30116"/>
    <cellStyle name="Note 9 3 4 3" xfId="30117"/>
    <cellStyle name="Note 9 3 4 4" xfId="30118"/>
    <cellStyle name="Note 9 3 4 5" xfId="30119"/>
    <cellStyle name="Note 9 3 4 6" xfId="30120"/>
    <cellStyle name="Note 9 3 4 7" xfId="30121"/>
    <cellStyle name="Note 9 3 4 8" xfId="30122"/>
    <cellStyle name="Note 9 3 4 9" xfId="30123"/>
    <cellStyle name="Note 9 3 5" xfId="30124"/>
    <cellStyle name="Note 9 3 5 10" xfId="30125"/>
    <cellStyle name="Note 9 3 5 11" xfId="30126"/>
    <cellStyle name="Note 9 3 5 12" xfId="30127"/>
    <cellStyle name="Note 9 3 5 13" xfId="30128"/>
    <cellStyle name="Note 9 3 5 14" xfId="30129"/>
    <cellStyle name="Note 9 3 5 15" xfId="30130"/>
    <cellStyle name="Note 9 3 5 16" xfId="30131"/>
    <cellStyle name="Note 9 3 5 2" xfId="30132"/>
    <cellStyle name="Note 9 3 5 2 2" xfId="30133"/>
    <cellStyle name="Note 9 3 5 2 3" xfId="30134"/>
    <cellStyle name="Note 9 3 5 2 4" xfId="30135"/>
    <cellStyle name="Note 9 3 5 3" xfId="30136"/>
    <cellStyle name="Note 9 3 5 4" xfId="30137"/>
    <cellStyle name="Note 9 3 5 5" xfId="30138"/>
    <cellStyle name="Note 9 3 5 6" xfId="30139"/>
    <cellStyle name="Note 9 3 5 7" xfId="30140"/>
    <cellStyle name="Note 9 3 5 8" xfId="30141"/>
    <cellStyle name="Note 9 3 5 9" xfId="30142"/>
    <cellStyle name="Note 9 3 6" xfId="30143"/>
    <cellStyle name="Note 9 3 6 10" xfId="30144"/>
    <cellStyle name="Note 9 3 6 11" xfId="30145"/>
    <cellStyle name="Note 9 3 6 12" xfId="30146"/>
    <cellStyle name="Note 9 3 6 13" xfId="30147"/>
    <cellStyle name="Note 9 3 6 14" xfId="30148"/>
    <cellStyle name="Note 9 3 6 15" xfId="30149"/>
    <cellStyle name="Note 9 3 6 16" xfId="30150"/>
    <cellStyle name="Note 9 3 6 2" xfId="30151"/>
    <cellStyle name="Note 9 3 6 2 2" xfId="30152"/>
    <cellStyle name="Note 9 3 6 2 3" xfId="30153"/>
    <cellStyle name="Note 9 3 6 2 4" xfId="30154"/>
    <cellStyle name="Note 9 3 6 3" xfId="30155"/>
    <cellStyle name="Note 9 3 6 4" xfId="30156"/>
    <cellStyle name="Note 9 3 6 5" xfId="30157"/>
    <cellStyle name="Note 9 3 6 6" xfId="30158"/>
    <cellStyle name="Note 9 3 6 7" xfId="30159"/>
    <cellStyle name="Note 9 3 6 8" xfId="30160"/>
    <cellStyle name="Note 9 3 6 9" xfId="30161"/>
    <cellStyle name="Note 9 3 7" xfId="30162"/>
    <cellStyle name="Note 9 3 7 10" xfId="30163"/>
    <cellStyle name="Note 9 3 7 11" xfId="30164"/>
    <cellStyle name="Note 9 3 7 12" xfId="30165"/>
    <cellStyle name="Note 9 3 7 13" xfId="30166"/>
    <cellStyle name="Note 9 3 7 14" xfId="30167"/>
    <cellStyle name="Note 9 3 7 15" xfId="30168"/>
    <cellStyle name="Note 9 3 7 16" xfId="30169"/>
    <cellStyle name="Note 9 3 7 2" xfId="30170"/>
    <cellStyle name="Note 9 3 7 2 2" xfId="30171"/>
    <cellStyle name="Note 9 3 7 2 3" xfId="30172"/>
    <cellStyle name="Note 9 3 7 2 4" xfId="30173"/>
    <cellStyle name="Note 9 3 7 3" xfId="30174"/>
    <cellStyle name="Note 9 3 7 4" xfId="30175"/>
    <cellStyle name="Note 9 3 7 5" xfId="30176"/>
    <cellStyle name="Note 9 3 7 6" xfId="30177"/>
    <cellStyle name="Note 9 3 7 7" xfId="30178"/>
    <cellStyle name="Note 9 3 7 8" xfId="30179"/>
    <cellStyle name="Note 9 3 7 9" xfId="30180"/>
    <cellStyle name="Note 9 3 8" xfId="30181"/>
    <cellStyle name="Note 9 3 8 10" xfId="30182"/>
    <cellStyle name="Note 9 3 8 11" xfId="30183"/>
    <cellStyle name="Note 9 3 8 12" xfId="30184"/>
    <cellStyle name="Note 9 3 8 13" xfId="30185"/>
    <cellStyle name="Note 9 3 8 14" xfId="30186"/>
    <cellStyle name="Note 9 3 8 15" xfId="30187"/>
    <cellStyle name="Note 9 3 8 16" xfId="30188"/>
    <cellStyle name="Note 9 3 8 2" xfId="30189"/>
    <cellStyle name="Note 9 3 8 2 2" xfId="30190"/>
    <cellStyle name="Note 9 3 8 2 3" xfId="30191"/>
    <cellStyle name="Note 9 3 8 2 4" xfId="30192"/>
    <cellStyle name="Note 9 3 8 3" xfId="30193"/>
    <cellStyle name="Note 9 3 8 4" xfId="30194"/>
    <cellStyle name="Note 9 3 8 5" xfId="30195"/>
    <cellStyle name="Note 9 3 8 6" xfId="30196"/>
    <cellStyle name="Note 9 3 8 7" xfId="30197"/>
    <cellStyle name="Note 9 3 8 8" xfId="30198"/>
    <cellStyle name="Note 9 3 8 9" xfId="30199"/>
    <cellStyle name="Note 9 3 9" xfId="30200"/>
    <cellStyle name="Note 9 3 9 2" xfId="30201"/>
    <cellStyle name="Note 9 3 9 3" xfId="30202"/>
    <cellStyle name="Note 9 3 9 4" xfId="30203"/>
    <cellStyle name="Note 9 4" xfId="30204"/>
    <cellStyle name="Note 9 4 10" xfId="30205"/>
    <cellStyle name="Note 9 4 11" xfId="30206"/>
    <cellStyle name="Note 9 4 12" xfId="30207"/>
    <cellStyle name="Note 9 4 13" xfId="30208"/>
    <cellStyle name="Note 9 4 14" xfId="30209"/>
    <cellStyle name="Note 9 4 15" xfId="30210"/>
    <cellStyle name="Note 9 4 16" xfId="30211"/>
    <cellStyle name="Note 9 4 17" xfId="30212"/>
    <cellStyle name="Note 9 4 18" xfId="30213"/>
    <cellStyle name="Note 9 4 19" xfId="30214"/>
    <cellStyle name="Note 9 4 2" xfId="30215"/>
    <cellStyle name="Note 9 4 2 10" xfId="30216"/>
    <cellStyle name="Note 9 4 2 11" xfId="30217"/>
    <cellStyle name="Note 9 4 2 12" xfId="30218"/>
    <cellStyle name="Note 9 4 2 13" xfId="30219"/>
    <cellStyle name="Note 9 4 2 14" xfId="30220"/>
    <cellStyle name="Note 9 4 2 15" xfId="30221"/>
    <cellStyle name="Note 9 4 2 16" xfId="30222"/>
    <cellStyle name="Note 9 4 2 2" xfId="30223"/>
    <cellStyle name="Note 9 4 2 2 2" xfId="30224"/>
    <cellStyle name="Note 9 4 2 2 3" xfId="30225"/>
    <cellStyle name="Note 9 4 2 2 4" xfId="30226"/>
    <cellStyle name="Note 9 4 2 3" xfId="30227"/>
    <cellStyle name="Note 9 4 2 4" xfId="30228"/>
    <cellStyle name="Note 9 4 2 5" xfId="30229"/>
    <cellStyle name="Note 9 4 2 6" xfId="30230"/>
    <cellStyle name="Note 9 4 2 7" xfId="30231"/>
    <cellStyle name="Note 9 4 2 8" xfId="30232"/>
    <cellStyle name="Note 9 4 2 9" xfId="30233"/>
    <cellStyle name="Note 9 4 20" xfId="30234"/>
    <cellStyle name="Note 9 4 21" xfId="30235"/>
    <cellStyle name="Note 9 4 22" xfId="30236"/>
    <cellStyle name="Note 9 4 23" xfId="30237"/>
    <cellStyle name="Note 9 4 3" xfId="30238"/>
    <cellStyle name="Note 9 4 3 10" xfId="30239"/>
    <cellStyle name="Note 9 4 3 11" xfId="30240"/>
    <cellStyle name="Note 9 4 3 12" xfId="30241"/>
    <cellStyle name="Note 9 4 3 13" xfId="30242"/>
    <cellStyle name="Note 9 4 3 14" xfId="30243"/>
    <cellStyle name="Note 9 4 3 15" xfId="30244"/>
    <cellStyle name="Note 9 4 3 16" xfId="30245"/>
    <cellStyle name="Note 9 4 3 2" xfId="30246"/>
    <cellStyle name="Note 9 4 3 2 2" xfId="30247"/>
    <cellStyle name="Note 9 4 3 2 3" xfId="30248"/>
    <cellStyle name="Note 9 4 3 2 4" xfId="30249"/>
    <cellStyle name="Note 9 4 3 3" xfId="30250"/>
    <cellStyle name="Note 9 4 3 4" xfId="30251"/>
    <cellStyle name="Note 9 4 3 5" xfId="30252"/>
    <cellStyle name="Note 9 4 3 6" xfId="30253"/>
    <cellStyle name="Note 9 4 3 7" xfId="30254"/>
    <cellStyle name="Note 9 4 3 8" xfId="30255"/>
    <cellStyle name="Note 9 4 3 9" xfId="30256"/>
    <cellStyle name="Note 9 4 4" xfId="30257"/>
    <cellStyle name="Note 9 4 4 10" xfId="30258"/>
    <cellStyle name="Note 9 4 4 11" xfId="30259"/>
    <cellStyle name="Note 9 4 4 12" xfId="30260"/>
    <cellStyle name="Note 9 4 4 13" xfId="30261"/>
    <cellStyle name="Note 9 4 4 14" xfId="30262"/>
    <cellStyle name="Note 9 4 4 15" xfId="30263"/>
    <cellStyle name="Note 9 4 4 16" xfId="30264"/>
    <cellStyle name="Note 9 4 4 2" xfId="30265"/>
    <cellStyle name="Note 9 4 4 2 2" xfId="30266"/>
    <cellStyle name="Note 9 4 4 2 3" xfId="30267"/>
    <cellStyle name="Note 9 4 4 2 4" xfId="30268"/>
    <cellStyle name="Note 9 4 4 3" xfId="30269"/>
    <cellStyle name="Note 9 4 4 4" xfId="30270"/>
    <cellStyle name="Note 9 4 4 5" xfId="30271"/>
    <cellStyle name="Note 9 4 4 6" xfId="30272"/>
    <cellStyle name="Note 9 4 4 7" xfId="30273"/>
    <cellStyle name="Note 9 4 4 8" xfId="30274"/>
    <cellStyle name="Note 9 4 4 9" xfId="30275"/>
    <cellStyle name="Note 9 4 5" xfId="30276"/>
    <cellStyle name="Note 9 4 5 10" xfId="30277"/>
    <cellStyle name="Note 9 4 5 11" xfId="30278"/>
    <cellStyle name="Note 9 4 5 12" xfId="30279"/>
    <cellStyle name="Note 9 4 5 13" xfId="30280"/>
    <cellStyle name="Note 9 4 5 14" xfId="30281"/>
    <cellStyle name="Note 9 4 5 15" xfId="30282"/>
    <cellStyle name="Note 9 4 5 16" xfId="30283"/>
    <cellStyle name="Note 9 4 5 2" xfId="30284"/>
    <cellStyle name="Note 9 4 5 2 2" xfId="30285"/>
    <cellStyle name="Note 9 4 5 2 3" xfId="30286"/>
    <cellStyle name="Note 9 4 5 2 4" xfId="30287"/>
    <cellStyle name="Note 9 4 5 3" xfId="30288"/>
    <cellStyle name="Note 9 4 5 4" xfId="30289"/>
    <cellStyle name="Note 9 4 5 5" xfId="30290"/>
    <cellStyle name="Note 9 4 5 6" xfId="30291"/>
    <cellStyle name="Note 9 4 5 7" xfId="30292"/>
    <cellStyle name="Note 9 4 5 8" xfId="30293"/>
    <cellStyle name="Note 9 4 5 9" xfId="30294"/>
    <cellStyle name="Note 9 4 6" xfId="30295"/>
    <cellStyle name="Note 9 4 6 10" xfId="30296"/>
    <cellStyle name="Note 9 4 6 11" xfId="30297"/>
    <cellStyle name="Note 9 4 6 12" xfId="30298"/>
    <cellStyle name="Note 9 4 6 13" xfId="30299"/>
    <cellStyle name="Note 9 4 6 14" xfId="30300"/>
    <cellStyle name="Note 9 4 6 15" xfId="30301"/>
    <cellStyle name="Note 9 4 6 16" xfId="30302"/>
    <cellStyle name="Note 9 4 6 2" xfId="30303"/>
    <cellStyle name="Note 9 4 6 2 2" xfId="30304"/>
    <cellStyle name="Note 9 4 6 2 3" xfId="30305"/>
    <cellStyle name="Note 9 4 6 2 4" xfId="30306"/>
    <cellStyle name="Note 9 4 6 3" xfId="30307"/>
    <cellStyle name="Note 9 4 6 4" xfId="30308"/>
    <cellStyle name="Note 9 4 6 5" xfId="30309"/>
    <cellStyle name="Note 9 4 6 6" xfId="30310"/>
    <cellStyle name="Note 9 4 6 7" xfId="30311"/>
    <cellStyle name="Note 9 4 6 8" xfId="30312"/>
    <cellStyle name="Note 9 4 6 9" xfId="30313"/>
    <cellStyle name="Note 9 4 7" xfId="30314"/>
    <cellStyle name="Note 9 4 7 10" xfId="30315"/>
    <cellStyle name="Note 9 4 7 11" xfId="30316"/>
    <cellStyle name="Note 9 4 7 12" xfId="30317"/>
    <cellStyle name="Note 9 4 7 13" xfId="30318"/>
    <cellStyle name="Note 9 4 7 14" xfId="30319"/>
    <cellStyle name="Note 9 4 7 15" xfId="30320"/>
    <cellStyle name="Note 9 4 7 16" xfId="30321"/>
    <cellStyle name="Note 9 4 7 2" xfId="30322"/>
    <cellStyle name="Note 9 4 7 2 2" xfId="30323"/>
    <cellStyle name="Note 9 4 7 2 3" xfId="30324"/>
    <cellStyle name="Note 9 4 7 2 4" xfId="30325"/>
    <cellStyle name="Note 9 4 7 3" xfId="30326"/>
    <cellStyle name="Note 9 4 7 4" xfId="30327"/>
    <cellStyle name="Note 9 4 7 5" xfId="30328"/>
    <cellStyle name="Note 9 4 7 6" xfId="30329"/>
    <cellStyle name="Note 9 4 7 7" xfId="30330"/>
    <cellStyle name="Note 9 4 7 8" xfId="30331"/>
    <cellStyle name="Note 9 4 7 9" xfId="30332"/>
    <cellStyle name="Note 9 4 8" xfId="30333"/>
    <cellStyle name="Note 9 4 8 10" xfId="30334"/>
    <cellStyle name="Note 9 4 8 11" xfId="30335"/>
    <cellStyle name="Note 9 4 8 12" xfId="30336"/>
    <cellStyle name="Note 9 4 8 13" xfId="30337"/>
    <cellStyle name="Note 9 4 8 14" xfId="30338"/>
    <cellStyle name="Note 9 4 8 15" xfId="30339"/>
    <cellStyle name="Note 9 4 8 16" xfId="30340"/>
    <cellStyle name="Note 9 4 8 2" xfId="30341"/>
    <cellStyle name="Note 9 4 8 2 2" xfId="30342"/>
    <cellStyle name="Note 9 4 8 2 3" xfId="30343"/>
    <cellStyle name="Note 9 4 8 2 4" xfId="30344"/>
    <cellStyle name="Note 9 4 8 3" xfId="30345"/>
    <cellStyle name="Note 9 4 8 4" xfId="30346"/>
    <cellStyle name="Note 9 4 8 5" xfId="30347"/>
    <cellStyle name="Note 9 4 8 6" xfId="30348"/>
    <cellStyle name="Note 9 4 8 7" xfId="30349"/>
    <cellStyle name="Note 9 4 8 8" xfId="30350"/>
    <cellStyle name="Note 9 4 8 9" xfId="30351"/>
    <cellStyle name="Note 9 4 9" xfId="30352"/>
    <cellStyle name="Note 9 4 9 2" xfId="30353"/>
    <cellStyle name="Note 9 4 9 3" xfId="30354"/>
    <cellStyle name="Note 9 4 9 4" xfId="30355"/>
    <cellStyle name="Œ…‹æØ‚è [0.00]_01MY Value Cost Study" xfId="30356"/>
    <cellStyle name="Œ…‹æØ‚è_01MY Value Cost Study" xfId="30357"/>
    <cellStyle name="omma [0]_Mktg Prog" xfId="30358"/>
    <cellStyle name="Option_Added_Cont_Desc" xfId="30359"/>
    <cellStyle name="ormal_Sheet1_1" xfId="30360"/>
    <cellStyle name="Output 1" xfId="30361"/>
    <cellStyle name="Output 1 10" xfId="30362"/>
    <cellStyle name="Output 1 11" xfId="30363"/>
    <cellStyle name="Output 1 12" xfId="30364"/>
    <cellStyle name="Output 1 13" xfId="30365"/>
    <cellStyle name="Output 1 14" xfId="30366"/>
    <cellStyle name="Output 1 15" xfId="30367"/>
    <cellStyle name="Output 1 16" xfId="30368"/>
    <cellStyle name="Output 1 2" xfId="30369"/>
    <cellStyle name="Output 1 2 2" xfId="30370"/>
    <cellStyle name="Output 1 2 3" xfId="30371"/>
    <cellStyle name="Output 1 2 4" xfId="30372"/>
    <cellStyle name="Output 1 3" xfId="30373"/>
    <cellStyle name="Output 1 4" xfId="30374"/>
    <cellStyle name="Output 1 5" xfId="30375"/>
    <cellStyle name="Output 1 6" xfId="30376"/>
    <cellStyle name="Output 1 7" xfId="30377"/>
    <cellStyle name="Output 1 8" xfId="30378"/>
    <cellStyle name="Output 1 9" xfId="30379"/>
    <cellStyle name="Output 10 2" xfId="30380"/>
    <cellStyle name="Output 10 2 10" xfId="30381"/>
    <cellStyle name="Output 10 2 11" xfId="30382"/>
    <cellStyle name="Output 10 2 12" xfId="30383"/>
    <cellStyle name="Output 10 2 13" xfId="30384"/>
    <cellStyle name="Output 10 2 14" xfId="30385"/>
    <cellStyle name="Output 10 2 15" xfId="30386"/>
    <cellStyle name="Output 10 2 16" xfId="30387"/>
    <cellStyle name="Output 10 2 2" xfId="30388"/>
    <cellStyle name="Output 10 2 2 2" xfId="30389"/>
    <cellStyle name="Output 10 2 2 3" xfId="30390"/>
    <cellStyle name="Output 10 2 2 4" xfId="30391"/>
    <cellStyle name="Output 10 2 3" xfId="30392"/>
    <cellStyle name="Output 10 2 4" xfId="30393"/>
    <cellStyle name="Output 10 2 5" xfId="30394"/>
    <cellStyle name="Output 10 2 6" xfId="30395"/>
    <cellStyle name="Output 10 2 7" xfId="30396"/>
    <cellStyle name="Output 10 2 8" xfId="30397"/>
    <cellStyle name="Output 10 2 9" xfId="30398"/>
    <cellStyle name="Output 10 3" xfId="30399"/>
    <cellStyle name="Output 10 3 10" xfId="30400"/>
    <cellStyle name="Output 10 3 11" xfId="30401"/>
    <cellStyle name="Output 10 3 12" xfId="30402"/>
    <cellStyle name="Output 10 3 13" xfId="30403"/>
    <cellStyle name="Output 10 3 14" xfId="30404"/>
    <cellStyle name="Output 10 3 15" xfId="30405"/>
    <cellStyle name="Output 10 3 16" xfId="30406"/>
    <cellStyle name="Output 10 3 2" xfId="30407"/>
    <cellStyle name="Output 10 3 2 2" xfId="30408"/>
    <cellStyle name="Output 10 3 2 3" xfId="30409"/>
    <cellStyle name="Output 10 3 2 4" xfId="30410"/>
    <cellStyle name="Output 10 3 3" xfId="30411"/>
    <cellStyle name="Output 10 3 4" xfId="30412"/>
    <cellStyle name="Output 10 3 5" xfId="30413"/>
    <cellStyle name="Output 10 3 6" xfId="30414"/>
    <cellStyle name="Output 10 3 7" xfId="30415"/>
    <cellStyle name="Output 10 3 8" xfId="30416"/>
    <cellStyle name="Output 10 3 9" xfId="30417"/>
    <cellStyle name="Output 10 4" xfId="30418"/>
    <cellStyle name="Output 10 4 10" xfId="30419"/>
    <cellStyle name="Output 10 4 11" xfId="30420"/>
    <cellStyle name="Output 10 4 12" xfId="30421"/>
    <cellStyle name="Output 10 4 13" xfId="30422"/>
    <cellStyle name="Output 10 4 14" xfId="30423"/>
    <cellStyle name="Output 10 4 15" xfId="30424"/>
    <cellStyle name="Output 10 4 16" xfId="30425"/>
    <cellStyle name="Output 10 4 2" xfId="30426"/>
    <cellStyle name="Output 10 4 2 2" xfId="30427"/>
    <cellStyle name="Output 10 4 2 3" xfId="30428"/>
    <cellStyle name="Output 10 4 2 4" xfId="30429"/>
    <cellStyle name="Output 10 4 3" xfId="30430"/>
    <cellStyle name="Output 10 4 4" xfId="30431"/>
    <cellStyle name="Output 10 4 5" xfId="30432"/>
    <cellStyle name="Output 10 4 6" xfId="30433"/>
    <cellStyle name="Output 10 4 7" xfId="30434"/>
    <cellStyle name="Output 10 4 8" xfId="30435"/>
    <cellStyle name="Output 10 4 9" xfId="30436"/>
    <cellStyle name="Output 11 2" xfId="30437"/>
    <cellStyle name="Output 11 2 10" xfId="30438"/>
    <cellStyle name="Output 11 2 11" xfId="30439"/>
    <cellStyle name="Output 11 2 12" xfId="30440"/>
    <cellStyle name="Output 11 2 13" xfId="30441"/>
    <cellStyle name="Output 11 2 14" xfId="30442"/>
    <cellStyle name="Output 11 2 15" xfId="30443"/>
    <cellStyle name="Output 11 2 16" xfId="30444"/>
    <cellStyle name="Output 11 2 2" xfId="30445"/>
    <cellStyle name="Output 11 2 2 2" xfId="30446"/>
    <cellStyle name="Output 11 2 2 3" xfId="30447"/>
    <cellStyle name="Output 11 2 2 4" xfId="30448"/>
    <cellStyle name="Output 11 2 3" xfId="30449"/>
    <cellStyle name="Output 11 2 4" xfId="30450"/>
    <cellStyle name="Output 11 2 5" xfId="30451"/>
    <cellStyle name="Output 11 2 6" xfId="30452"/>
    <cellStyle name="Output 11 2 7" xfId="30453"/>
    <cellStyle name="Output 11 2 8" xfId="30454"/>
    <cellStyle name="Output 11 2 9" xfId="30455"/>
    <cellStyle name="Output 11 3" xfId="30456"/>
    <cellStyle name="Output 11 3 10" xfId="30457"/>
    <cellStyle name="Output 11 3 11" xfId="30458"/>
    <cellStyle name="Output 11 3 12" xfId="30459"/>
    <cellStyle name="Output 11 3 13" xfId="30460"/>
    <cellStyle name="Output 11 3 14" xfId="30461"/>
    <cellStyle name="Output 11 3 15" xfId="30462"/>
    <cellStyle name="Output 11 3 16" xfId="30463"/>
    <cellStyle name="Output 11 3 2" xfId="30464"/>
    <cellStyle name="Output 11 3 2 2" xfId="30465"/>
    <cellStyle name="Output 11 3 2 3" xfId="30466"/>
    <cellStyle name="Output 11 3 2 4" xfId="30467"/>
    <cellStyle name="Output 11 3 3" xfId="30468"/>
    <cellStyle name="Output 11 3 4" xfId="30469"/>
    <cellStyle name="Output 11 3 5" xfId="30470"/>
    <cellStyle name="Output 11 3 6" xfId="30471"/>
    <cellStyle name="Output 11 3 7" xfId="30472"/>
    <cellStyle name="Output 11 3 8" xfId="30473"/>
    <cellStyle name="Output 11 3 9" xfId="30474"/>
    <cellStyle name="Output 11 4" xfId="30475"/>
    <cellStyle name="Output 11 4 10" xfId="30476"/>
    <cellStyle name="Output 11 4 11" xfId="30477"/>
    <cellStyle name="Output 11 4 12" xfId="30478"/>
    <cellStyle name="Output 11 4 13" xfId="30479"/>
    <cellStyle name="Output 11 4 14" xfId="30480"/>
    <cellStyle name="Output 11 4 15" xfId="30481"/>
    <cellStyle name="Output 11 4 16" xfId="30482"/>
    <cellStyle name="Output 11 4 2" xfId="30483"/>
    <cellStyle name="Output 11 4 2 2" xfId="30484"/>
    <cellStyle name="Output 11 4 2 3" xfId="30485"/>
    <cellStyle name="Output 11 4 2 4" xfId="30486"/>
    <cellStyle name="Output 11 4 3" xfId="30487"/>
    <cellStyle name="Output 11 4 4" xfId="30488"/>
    <cellStyle name="Output 11 4 5" xfId="30489"/>
    <cellStyle name="Output 11 4 6" xfId="30490"/>
    <cellStyle name="Output 11 4 7" xfId="30491"/>
    <cellStyle name="Output 11 4 8" xfId="30492"/>
    <cellStyle name="Output 11 4 9" xfId="30493"/>
    <cellStyle name="Output 12 2" xfId="30494"/>
    <cellStyle name="Output 12 2 10" xfId="30495"/>
    <cellStyle name="Output 12 2 11" xfId="30496"/>
    <cellStyle name="Output 12 2 12" xfId="30497"/>
    <cellStyle name="Output 12 2 13" xfId="30498"/>
    <cellStyle name="Output 12 2 14" xfId="30499"/>
    <cellStyle name="Output 12 2 15" xfId="30500"/>
    <cellStyle name="Output 12 2 16" xfId="30501"/>
    <cellStyle name="Output 12 2 2" xfId="30502"/>
    <cellStyle name="Output 12 2 2 2" xfId="30503"/>
    <cellStyle name="Output 12 2 2 3" xfId="30504"/>
    <cellStyle name="Output 12 2 2 4" xfId="30505"/>
    <cellStyle name="Output 12 2 3" xfId="30506"/>
    <cellStyle name="Output 12 2 4" xfId="30507"/>
    <cellStyle name="Output 12 2 5" xfId="30508"/>
    <cellStyle name="Output 12 2 6" xfId="30509"/>
    <cellStyle name="Output 12 2 7" xfId="30510"/>
    <cellStyle name="Output 12 2 8" xfId="30511"/>
    <cellStyle name="Output 12 2 9" xfId="30512"/>
    <cellStyle name="Output 12 3" xfId="30513"/>
    <cellStyle name="Output 12 3 10" xfId="30514"/>
    <cellStyle name="Output 12 3 11" xfId="30515"/>
    <cellStyle name="Output 12 3 12" xfId="30516"/>
    <cellStyle name="Output 12 3 13" xfId="30517"/>
    <cellStyle name="Output 12 3 14" xfId="30518"/>
    <cellStyle name="Output 12 3 15" xfId="30519"/>
    <cellStyle name="Output 12 3 16" xfId="30520"/>
    <cellStyle name="Output 12 3 2" xfId="30521"/>
    <cellStyle name="Output 12 3 2 2" xfId="30522"/>
    <cellStyle name="Output 12 3 2 3" xfId="30523"/>
    <cellStyle name="Output 12 3 2 4" xfId="30524"/>
    <cellStyle name="Output 12 3 3" xfId="30525"/>
    <cellStyle name="Output 12 3 4" xfId="30526"/>
    <cellStyle name="Output 12 3 5" xfId="30527"/>
    <cellStyle name="Output 12 3 6" xfId="30528"/>
    <cellStyle name="Output 12 3 7" xfId="30529"/>
    <cellStyle name="Output 12 3 8" xfId="30530"/>
    <cellStyle name="Output 12 3 9" xfId="30531"/>
    <cellStyle name="Output 12 4" xfId="30532"/>
    <cellStyle name="Output 12 4 10" xfId="30533"/>
    <cellStyle name="Output 12 4 11" xfId="30534"/>
    <cellStyle name="Output 12 4 12" xfId="30535"/>
    <cellStyle name="Output 12 4 13" xfId="30536"/>
    <cellStyle name="Output 12 4 14" xfId="30537"/>
    <cellStyle name="Output 12 4 15" xfId="30538"/>
    <cellStyle name="Output 12 4 16" xfId="30539"/>
    <cellStyle name="Output 12 4 2" xfId="30540"/>
    <cellStyle name="Output 12 4 2 2" xfId="30541"/>
    <cellStyle name="Output 12 4 2 3" xfId="30542"/>
    <cellStyle name="Output 12 4 2 4" xfId="30543"/>
    <cellStyle name="Output 12 4 3" xfId="30544"/>
    <cellStyle name="Output 12 4 4" xfId="30545"/>
    <cellStyle name="Output 12 4 5" xfId="30546"/>
    <cellStyle name="Output 12 4 6" xfId="30547"/>
    <cellStyle name="Output 12 4 7" xfId="30548"/>
    <cellStyle name="Output 12 4 8" xfId="30549"/>
    <cellStyle name="Output 12 4 9" xfId="30550"/>
    <cellStyle name="Output 13 2" xfId="30551"/>
    <cellStyle name="Output 13 2 10" xfId="30552"/>
    <cellStyle name="Output 13 2 11" xfId="30553"/>
    <cellStyle name="Output 13 2 12" xfId="30554"/>
    <cellStyle name="Output 13 2 13" xfId="30555"/>
    <cellStyle name="Output 13 2 14" xfId="30556"/>
    <cellStyle name="Output 13 2 15" xfId="30557"/>
    <cellStyle name="Output 13 2 16" xfId="30558"/>
    <cellStyle name="Output 13 2 2" xfId="30559"/>
    <cellStyle name="Output 13 2 2 2" xfId="30560"/>
    <cellStyle name="Output 13 2 2 3" xfId="30561"/>
    <cellStyle name="Output 13 2 2 4" xfId="30562"/>
    <cellStyle name="Output 13 2 3" xfId="30563"/>
    <cellStyle name="Output 13 2 4" xfId="30564"/>
    <cellStyle name="Output 13 2 5" xfId="30565"/>
    <cellStyle name="Output 13 2 6" xfId="30566"/>
    <cellStyle name="Output 13 2 7" xfId="30567"/>
    <cellStyle name="Output 13 2 8" xfId="30568"/>
    <cellStyle name="Output 13 2 9" xfId="30569"/>
    <cellStyle name="Output 13 3" xfId="30570"/>
    <cellStyle name="Output 13 3 10" xfId="30571"/>
    <cellStyle name="Output 13 3 11" xfId="30572"/>
    <cellStyle name="Output 13 3 12" xfId="30573"/>
    <cellStyle name="Output 13 3 13" xfId="30574"/>
    <cellStyle name="Output 13 3 14" xfId="30575"/>
    <cellStyle name="Output 13 3 15" xfId="30576"/>
    <cellStyle name="Output 13 3 16" xfId="30577"/>
    <cellStyle name="Output 13 3 2" xfId="30578"/>
    <cellStyle name="Output 13 3 2 2" xfId="30579"/>
    <cellStyle name="Output 13 3 2 3" xfId="30580"/>
    <cellStyle name="Output 13 3 2 4" xfId="30581"/>
    <cellStyle name="Output 13 3 3" xfId="30582"/>
    <cellStyle name="Output 13 3 4" xfId="30583"/>
    <cellStyle name="Output 13 3 5" xfId="30584"/>
    <cellStyle name="Output 13 3 6" xfId="30585"/>
    <cellStyle name="Output 13 3 7" xfId="30586"/>
    <cellStyle name="Output 13 3 8" xfId="30587"/>
    <cellStyle name="Output 13 3 9" xfId="30588"/>
    <cellStyle name="Output 13 4" xfId="30589"/>
    <cellStyle name="Output 13 4 10" xfId="30590"/>
    <cellStyle name="Output 13 4 11" xfId="30591"/>
    <cellStyle name="Output 13 4 12" xfId="30592"/>
    <cellStyle name="Output 13 4 13" xfId="30593"/>
    <cellStyle name="Output 13 4 14" xfId="30594"/>
    <cellStyle name="Output 13 4 15" xfId="30595"/>
    <cellStyle name="Output 13 4 16" xfId="30596"/>
    <cellStyle name="Output 13 4 2" xfId="30597"/>
    <cellStyle name="Output 13 4 2 2" xfId="30598"/>
    <cellStyle name="Output 13 4 2 3" xfId="30599"/>
    <cellStyle name="Output 13 4 2 4" xfId="30600"/>
    <cellStyle name="Output 13 4 3" xfId="30601"/>
    <cellStyle name="Output 13 4 4" xfId="30602"/>
    <cellStyle name="Output 13 4 5" xfId="30603"/>
    <cellStyle name="Output 13 4 6" xfId="30604"/>
    <cellStyle name="Output 13 4 7" xfId="30605"/>
    <cellStyle name="Output 13 4 8" xfId="30606"/>
    <cellStyle name="Output 13 4 9" xfId="30607"/>
    <cellStyle name="Output 14 2" xfId="30608"/>
    <cellStyle name="Output 14 2 10" xfId="30609"/>
    <cellStyle name="Output 14 2 11" xfId="30610"/>
    <cellStyle name="Output 14 2 12" xfId="30611"/>
    <cellStyle name="Output 14 2 13" xfId="30612"/>
    <cellStyle name="Output 14 2 14" xfId="30613"/>
    <cellStyle name="Output 14 2 15" xfId="30614"/>
    <cellStyle name="Output 14 2 16" xfId="30615"/>
    <cellStyle name="Output 14 2 2" xfId="30616"/>
    <cellStyle name="Output 14 2 2 2" xfId="30617"/>
    <cellStyle name="Output 14 2 2 3" xfId="30618"/>
    <cellStyle name="Output 14 2 2 4" xfId="30619"/>
    <cellStyle name="Output 14 2 3" xfId="30620"/>
    <cellStyle name="Output 14 2 4" xfId="30621"/>
    <cellStyle name="Output 14 2 5" xfId="30622"/>
    <cellStyle name="Output 14 2 6" xfId="30623"/>
    <cellStyle name="Output 14 2 7" xfId="30624"/>
    <cellStyle name="Output 14 2 8" xfId="30625"/>
    <cellStyle name="Output 14 2 9" xfId="30626"/>
    <cellStyle name="Output 14 3" xfId="30627"/>
    <cellStyle name="Output 14 3 10" xfId="30628"/>
    <cellStyle name="Output 14 3 11" xfId="30629"/>
    <cellStyle name="Output 14 3 12" xfId="30630"/>
    <cellStyle name="Output 14 3 13" xfId="30631"/>
    <cellStyle name="Output 14 3 14" xfId="30632"/>
    <cellStyle name="Output 14 3 15" xfId="30633"/>
    <cellStyle name="Output 14 3 16" xfId="30634"/>
    <cellStyle name="Output 14 3 2" xfId="30635"/>
    <cellStyle name="Output 14 3 2 2" xfId="30636"/>
    <cellStyle name="Output 14 3 2 3" xfId="30637"/>
    <cellStyle name="Output 14 3 2 4" xfId="30638"/>
    <cellStyle name="Output 14 3 3" xfId="30639"/>
    <cellStyle name="Output 14 3 4" xfId="30640"/>
    <cellStyle name="Output 14 3 5" xfId="30641"/>
    <cellStyle name="Output 14 3 6" xfId="30642"/>
    <cellStyle name="Output 14 3 7" xfId="30643"/>
    <cellStyle name="Output 14 3 8" xfId="30644"/>
    <cellStyle name="Output 14 3 9" xfId="30645"/>
    <cellStyle name="Output 14 4" xfId="30646"/>
    <cellStyle name="Output 14 4 10" xfId="30647"/>
    <cellStyle name="Output 14 4 11" xfId="30648"/>
    <cellStyle name="Output 14 4 12" xfId="30649"/>
    <cellStyle name="Output 14 4 13" xfId="30650"/>
    <cellStyle name="Output 14 4 14" xfId="30651"/>
    <cellStyle name="Output 14 4 15" xfId="30652"/>
    <cellStyle name="Output 14 4 16" xfId="30653"/>
    <cellStyle name="Output 14 4 2" xfId="30654"/>
    <cellStyle name="Output 14 4 2 2" xfId="30655"/>
    <cellStyle name="Output 14 4 2 3" xfId="30656"/>
    <cellStyle name="Output 14 4 2 4" xfId="30657"/>
    <cellStyle name="Output 14 4 3" xfId="30658"/>
    <cellStyle name="Output 14 4 4" xfId="30659"/>
    <cellStyle name="Output 14 4 5" xfId="30660"/>
    <cellStyle name="Output 14 4 6" xfId="30661"/>
    <cellStyle name="Output 14 4 7" xfId="30662"/>
    <cellStyle name="Output 14 4 8" xfId="30663"/>
    <cellStyle name="Output 14 4 9" xfId="30664"/>
    <cellStyle name="Output 15 2" xfId="30665"/>
    <cellStyle name="Output 15 2 10" xfId="30666"/>
    <cellStyle name="Output 15 2 11" xfId="30667"/>
    <cellStyle name="Output 15 2 12" xfId="30668"/>
    <cellStyle name="Output 15 2 13" xfId="30669"/>
    <cellStyle name="Output 15 2 14" xfId="30670"/>
    <cellStyle name="Output 15 2 15" xfId="30671"/>
    <cellStyle name="Output 15 2 16" xfId="30672"/>
    <cellStyle name="Output 15 2 2" xfId="30673"/>
    <cellStyle name="Output 15 2 2 2" xfId="30674"/>
    <cellStyle name="Output 15 2 2 3" xfId="30675"/>
    <cellStyle name="Output 15 2 2 4" xfId="30676"/>
    <cellStyle name="Output 15 2 3" xfId="30677"/>
    <cellStyle name="Output 15 2 4" xfId="30678"/>
    <cellStyle name="Output 15 2 5" xfId="30679"/>
    <cellStyle name="Output 15 2 6" xfId="30680"/>
    <cellStyle name="Output 15 2 7" xfId="30681"/>
    <cellStyle name="Output 15 2 8" xfId="30682"/>
    <cellStyle name="Output 15 2 9" xfId="30683"/>
    <cellStyle name="Output 15 3" xfId="30684"/>
    <cellStyle name="Output 15 3 10" xfId="30685"/>
    <cellStyle name="Output 15 3 11" xfId="30686"/>
    <cellStyle name="Output 15 3 12" xfId="30687"/>
    <cellStyle name="Output 15 3 13" xfId="30688"/>
    <cellStyle name="Output 15 3 14" xfId="30689"/>
    <cellStyle name="Output 15 3 15" xfId="30690"/>
    <cellStyle name="Output 15 3 16" xfId="30691"/>
    <cellStyle name="Output 15 3 2" xfId="30692"/>
    <cellStyle name="Output 15 3 2 2" xfId="30693"/>
    <cellStyle name="Output 15 3 2 3" xfId="30694"/>
    <cellStyle name="Output 15 3 2 4" xfId="30695"/>
    <cellStyle name="Output 15 3 3" xfId="30696"/>
    <cellStyle name="Output 15 3 4" xfId="30697"/>
    <cellStyle name="Output 15 3 5" xfId="30698"/>
    <cellStyle name="Output 15 3 6" xfId="30699"/>
    <cellStyle name="Output 15 3 7" xfId="30700"/>
    <cellStyle name="Output 15 3 8" xfId="30701"/>
    <cellStyle name="Output 15 3 9" xfId="30702"/>
    <cellStyle name="Output 15 4" xfId="30703"/>
    <cellStyle name="Output 15 4 10" xfId="30704"/>
    <cellStyle name="Output 15 4 11" xfId="30705"/>
    <cellStyle name="Output 15 4 12" xfId="30706"/>
    <cellStyle name="Output 15 4 13" xfId="30707"/>
    <cellStyle name="Output 15 4 14" xfId="30708"/>
    <cellStyle name="Output 15 4 15" xfId="30709"/>
    <cellStyle name="Output 15 4 16" xfId="30710"/>
    <cellStyle name="Output 15 4 2" xfId="30711"/>
    <cellStyle name="Output 15 4 2 2" xfId="30712"/>
    <cellStyle name="Output 15 4 2 3" xfId="30713"/>
    <cellStyle name="Output 15 4 2 4" xfId="30714"/>
    <cellStyle name="Output 15 4 3" xfId="30715"/>
    <cellStyle name="Output 15 4 4" xfId="30716"/>
    <cellStyle name="Output 15 4 5" xfId="30717"/>
    <cellStyle name="Output 15 4 6" xfId="30718"/>
    <cellStyle name="Output 15 4 7" xfId="30719"/>
    <cellStyle name="Output 15 4 8" xfId="30720"/>
    <cellStyle name="Output 15 4 9" xfId="30721"/>
    <cellStyle name="Output 16 2" xfId="30722"/>
    <cellStyle name="Output 16 2 10" xfId="30723"/>
    <cellStyle name="Output 16 2 11" xfId="30724"/>
    <cellStyle name="Output 16 2 12" xfId="30725"/>
    <cellStyle name="Output 16 2 13" xfId="30726"/>
    <cellStyle name="Output 16 2 14" xfId="30727"/>
    <cellStyle name="Output 16 2 15" xfId="30728"/>
    <cellStyle name="Output 16 2 16" xfId="30729"/>
    <cellStyle name="Output 16 2 2" xfId="30730"/>
    <cellStyle name="Output 16 2 2 2" xfId="30731"/>
    <cellStyle name="Output 16 2 2 3" xfId="30732"/>
    <cellStyle name="Output 16 2 2 4" xfId="30733"/>
    <cellStyle name="Output 16 2 3" xfId="30734"/>
    <cellStyle name="Output 16 2 4" xfId="30735"/>
    <cellStyle name="Output 16 2 5" xfId="30736"/>
    <cellStyle name="Output 16 2 6" xfId="30737"/>
    <cellStyle name="Output 16 2 7" xfId="30738"/>
    <cellStyle name="Output 16 2 8" xfId="30739"/>
    <cellStyle name="Output 16 2 9" xfId="30740"/>
    <cellStyle name="Output 16 3" xfId="30741"/>
    <cellStyle name="Output 16 3 10" xfId="30742"/>
    <cellStyle name="Output 16 3 11" xfId="30743"/>
    <cellStyle name="Output 16 3 12" xfId="30744"/>
    <cellStyle name="Output 16 3 13" xfId="30745"/>
    <cellStyle name="Output 16 3 14" xfId="30746"/>
    <cellStyle name="Output 16 3 15" xfId="30747"/>
    <cellStyle name="Output 16 3 16" xfId="30748"/>
    <cellStyle name="Output 16 3 2" xfId="30749"/>
    <cellStyle name="Output 16 3 2 2" xfId="30750"/>
    <cellStyle name="Output 16 3 2 3" xfId="30751"/>
    <cellStyle name="Output 16 3 2 4" xfId="30752"/>
    <cellStyle name="Output 16 3 3" xfId="30753"/>
    <cellStyle name="Output 16 3 4" xfId="30754"/>
    <cellStyle name="Output 16 3 5" xfId="30755"/>
    <cellStyle name="Output 16 3 6" xfId="30756"/>
    <cellStyle name="Output 16 3 7" xfId="30757"/>
    <cellStyle name="Output 16 3 8" xfId="30758"/>
    <cellStyle name="Output 16 3 9" xfId="30759"/>
    <cellStyle name="Output 16 4" xfId="30760"/>
    <cellStyle name="Output 16 4 10" xfId="30761"/>
    <cellStyle name="Output 16 4 11" xfId="30762"/>
    <cellStyle name="Output 16 4 12" xfId="30763"/>
    <cellStyle name="Output 16 4 13" xfId="30764"/>
    <cellStyle name="Output 16 4 14" xfId="30765"/>
    <cellStyle name="Output 16 4 15" xfId="30766"/>
    <cellStyle name="Output 16 4 16" xfId="30767"/>
    <cellStyle name="Output 16 4 2" xfId="30768"/>
    <cellStyle name="Output 16 4 2 2" xfId="30769"/>
    <cellStyle name="Output 16 4 2 3" xfId="30770"/>
    <cellStyle name="Output 16 4 2 4" xfId="30771"/>
    <cellStyle name="Output 16 4 3" xfId="30772"/>
    <cellStyle name="Output 16 4 4" xfId="30773"/>
    <cellStyle name="Output 16 4 5" xfId="30774"/>
    <cellStyle name="Output 16 4 6" xfId="30775"/>
    <cellStyle name="Output 16 4 7" xfId="30776"/>
    <cellStyle name="Output 16 4 8" xfId="30777"/>
    <cellStyle name="Output 16 4 9" xfId="30778"/>
    <cellStyle name="Output 17 2" xfId="30779"/>
    <cellStyle name="Output 17 2 10" xfId="30780"/>
    <cellStyle name="Output 17 2 11" xfId="30781"/>
    <cellStyle name="Output 17 2 12" xfId="30782"/>
    <cellStyle name="Output 17 2 13" xfId="30783"/>
    <cellStyle name="Output 17 2 14" xfId="30784"/>
    <cellStyle name="Output 17 2 15" xfId="30785"/>
    <cellStyle name="Output 17 2 16" xfId="30786"/>
    <cellStyle name="Output 17 2 2" xfId="30787"/>
    <cellStyle name="Output 17 2 2 2" xfId="30788"/>
    <cellStyle name="Output 17 2 2 3" xfId="30789"/>
    <cellStyle name="Output 17 2 2 4" xfId="30790"/>
    <cellStyle name="Output 17 2 3" xfId="30791"/>
    <cellStyle name="Output 17 2 4" xfId="30792"/>
    <cellStyle name="Output 17 2 5" xfId="30793"/>
    <cellStyle name="Output 17 2 6" xfId="30794"/>
    <cellStyle name="Output 17 2 7" xfId="30795"/>
    <cellStyle name="Output 17 2 8" xfId="30796"/>
    <cellStyle name="Output 17 2 9" xfId="30797"/>
    <cellStyle name="Output 17 3" xfId="30798"/>
    <cellStyle name="Output 17 3 10" xfId="30799"/>
    <cellStyle name="Output 17 3 11" xfId="30800"/>
    <cellStyle name="Output 17 3 12" xfId="30801"/>
    <cellStyle name="Output 17 3 13" xfId="30802"/>
    <cellStyle name="Output 17 3 14" xfId="30803"/>
    <cellStyle name="Output 17 3 15" xfId="30804"/>
    <cellStyle name="Output 17 3 16" xfId="30805"/>
    <cellStyle name="Output 17 3 2" xfId="30806"/>
    <cellStyle name="Output 17 3 2 2" xfId="30807"/>
    <cellStyle name="Output 17 3 2 3" xfId="30808"/>
    <cellStyle name="Output 17 3 2 4" xfId="30809"/>
    <cellStyle name="Output 17 3 3" xfId="30810"/>
    <cellStyle name="Output 17 3 4" xfId="30811"/>
    <cellStyle name="Output 17 3 5" xfId="30812"/>
    <cellStyle name="Output 17 3 6" xfId="30813"/>
    <cellStyle name="Output 17 3 7" xfId="30814"/>
    <cellStyle name="Output 17 3 8" xfId="30815"/>
    <cellStyle name="Output 17 3 9" xfId="30816"/>
    <cellStyle name="Output 17 4" xfId="30817"/>
    <cellStyle name="Output 17 4 10" xfId="30818"/>
    <cellStyle name="Output 17 4 11" xfId="30819"/>
    <cellStyle name="Output 17 4 12" xfId="30820"/>
    <cellStyle name="Output 17 4 13" xfId="30821"/>
    <cellStyle name="Output 17 4 14" xfId="30822"/>
    <cellStyle name="Output 17 4 15" xfId="30823"/>
    <cellStyle name="Output 17 4 16" xfId="30824"/>
    <cellStyle name="Output 17 4 2" xfId="30825"/>
    <cellStyle name="Output 17 4 2 2" xfId="30826"/>
    <cellStyle name="Output 17 4 2 3" xfId="30827"/>
    <cellStyle name="Output 17 4 2 4" xfId="30828"/>
    <cellStyle name="Output 17 4 3" xfId="30829"/>
    <cellStyle name="Output 17 4 4" xfId="30830"/>
    <cellStyle name="Output 17 4 5" xfId="30831"/>
    <cellStyle name="Output 17 4 6" xfId="30832"/>
    <cellStyle name="Output 17 4 7" xfId="30833"/>
    <cellStyle name="Output 17 4 8" xfId="30834"/>
    <cellStyle name="Output 17 4 9" xfId="30835"/>
    <cellStyle name="Output 2" xfId="30836"/>
    <cellStyle name="Output 2 10" xfId="30837"/>
    <cellStyle name="Output 2 11" xfId="30838"/>
    <cellStyle name="Output 2 12" xfId="30839"/>
    <cellStyle name="Output 2 13" xfId="30840"/>
    <cellStyle name="Output 2 14" xfId="30841"/>
    <cellStyle name="Output 2 15" xfId="30842"/>
    <cellStyle name="Output 2 16" xfId="30843"/>
    <cellStyle name="Output 2 17" xfId="30844"/>
    <cellStyle name="Output 2 18" xfId="30845"/>
    <cellStyle name="Output 2 19" xfId="30846"/>
    <cellStyle name="Output 2 2" xfId="30847"/>
    <cellStyle name="Output 2 2 10" xfId="30848"/>
    <cellStyle name="Output 2 2 11" xfId="30849"/>
    <cellStyle name="Output 2 2 12" xfId="30850"/>
    <cellStyle name="Output 2 2 13" xfId="30851"/>
    <cellStyle name="Output 2 2 14" xfId="30852"/>
    <cellStyle name="Output 2 2 15" xfId="30853"/>
    <cellStyle name="Output 2 2 16" xfId="30854"/>
    <cellStyle name="Output 2 2 2" xfId="30855"/>
    <cellStyle name="Output 2 2 2 2" xfId="30856"/>
    <cellStyle name="Output 2 2 2 3" xfId="30857"/>
    <cellStyle name="Output 2 2 2 4" xfId="30858"/>
    <cellStyle name="Output 2 2 3" xfId="30859"/>
    <cellStyle name="Output 2 2 4" xfId="30860"/>
    <cellStyle name="Output 2 2 5" xfId="30861"/>
    <cellStyle name="Output 2 2 6" xfId="30862"/>
    <cellStyle name="Output 2 2 7" xfId="30863"/>
    <cellStyle name="Output 2 2 8" xfId="30864"/>
    <cellStyle name="Output 2 2 9" xfId="30865"/>
    <cellStyle name="Output 2 3" xfId="30866"/>
    <cellStyle name="Output 2 3 10" xfId="30867"/>
    <cellStyle name="Output 2 3 11" xfId="30868"/>
    <cellStyle name="Output 2 3 12" xfId="30869"/>
    <cellStyle name="Output 2 3 13" xfId="30870"/>
    <cellStyle name="Output 2 3 14" xfId="30871"/>
    <cellStyle name="Output 2 3 15" xfId="30872"/>
    <cellStyle name="Output 2 3 16" xfId="30873"/>
    <cellStyle name="Output 2 3 2" xfId="30874"/>
    <cellStyle name="Output 2 3 2 2" xfId="30875"/>
    <cellStyle name="Output 2 3 2 3" xfId="30876"/>
    <cellStyle name="Output 2 3 2 4" xfId="30877"/>
    <cellStyle name="Output 2 3 3" xfId="30878"/>
    <cellStyle name="Output 2 3 4" xfId="30879"/>
    <cellStyle name="Output 2 3 5" xfId="30880"/>
    <cellStyle name="Output 2 3 6" xfId="30881"/>
    <cellStyle name="Output 2 3 7" xfId="30882"/>
    <cellStyle name="Output 2 3 8" xfId="30883"/>
    <cellStyle name="Output 2 3 9" xfId="30884"/>
    <cellStyle name="Output 2 4" xfId="30885"/>
    <cellStyle name="Output 2 4 10" xfId="30886"/>
    <cellStyle name="Output 2 4 11" xfId="30887"/>
    <cellStyle name="Output 2 4 12" xfId="30888"/>
    <cellStyle name="Output 2 4 13" xfId="30889"/>
    <cellStyle name="Output 2 4 14" xfId="30890"/>
    <cellStyle name="Output 2 4 15" xfId="30891"/>
    <cellStyle name="Output 2 4 16" xfId="30892"/>
    <cellStyle name="Output 2 4 2" xfId="30893"/>
    <cellStyle name="Output 2 4 2 2" xfId="30894"/>
    <cellStyle name="Output 2 4 2 3" xfId="30895"/>
    <cellStyle name="Output 2 4 2 4" xfId="30896"/>
    <cellStyle name="Output 2 4 3" xfId="30897"/>
    <cellStyle name="Output 2 4 4" xfId="30898"/>
    <cellStyle name="Output 2 4 5" xfId="30899"/>
    <cellStyle name="Output 2 4 6" xfId="30900"/>
    <cellStyle name="Output 2 4 7" xfId="30901"/>
    <cellStyle name="Output 2 4 8" xfId="30902"/>
    <cellStyle name="Output 2 4 9" xfId="30903"/>
    <cellStyle name="Output 2 5" xfId="30904"/>
    <cellStyle name="Output 2 5 2" xfId="30905"/>
    <cellStyle name="Output 2 5 3" xfId="30906"/>
    <cellStyle name="Output 2 5 4" xfId="30907"/>
    <cellStyle name="Output 2 6" xfId="30908"/>
    <cellStyle name="Output 2 7" xfId="30909"/>
    <cellStyle name="Output 2 8" xfId="30910"/>
    <cellStyle name="Output 2 9" xfId="30911"/>
    <cellStyle name="Output 3" xfId="30912"/>
    <cellStyle name="Output 3 10" xfId="30913"/>
    <cellStyle name="Output 3 11" xfId="30914"/>
    <cellStyle name="Output 3 12" xfId="30915"/>
    <cellStyle name="Output 3 13" xfId="30916"/>
    <cellStyle name="Output 3 14" xfId="30917"/>
    <cellStyle name="Output 3 15" xfId="30918"/>
    <cellStyle name="Output 3 16" xfId="30919"/>
    <cellStyle name="Output 3 17" xfId="30920"/>
    <cellStyle name="Output 3 18" xfId="30921"/>
    <cellStyle name="Output 3 19" xfId="30922"/>
    <cellStyle name="Output 3 2" xfId="30923"/>
    <cellStyle name="Output 3 2 10" xfId="30924"/>
    <cellStyle name="Output 3 2 11" xfId="30925"/>
    <cellStyle name="Output 3 2 12" xfId="30926"/>
    <cellStyle name="Output 3 2 13" xfId="30927"/>
    <cellStyle name="Output 3 2 14" xfId="30928"/>
    <cellStyle name="Output 3 2 15" xfId="30929"/>
    <cellStyle name="Output 3 2 16" xfId="30930"/>
    <cellStyle name="Output 3 2 2" xfId="30931"/>
    <cellStyle name="Output 3 2 2 2" xfId="30932"/>
    <cellStyle name="Output 3 2 2 3" xfId="30933"/>
    <cellStyle name="Output 3 2 2 4" xfId="30934"/>
    <cellStyle name="Output 3 2 3" xfId="30935"/>
    <cellStyle name="Output 3 2 4" xfId="30936"/>
    <cellStyle name="Output 3 2 5" xfId="30937"/>
    <cellStyle name="Output 3 2 6" xfId="30938"/>
    <cellStyle name="Output 3 2 7" xfId="30939"/>
    <cellStyle name="Output 3 2 8" xfId="30940"/>
    <cellStyle name="Output 3 2 9" xfId="30941"/>
    <cellStyle name="Output 3 3" xfId="30942"/>
    <cellStyle name="Output 3 3 10" xfId="30943"/>
    <cellStyle name="Output 3 3 11" xfId="30944"/>
    <cellStyle name="Output 3 3 12" xfId="30945"/>
    <cellStyle name="Output 3 3 13" xfId="30946"/>
    <cellStyle name="Output 3 3 14" xfId="30947"/>
    <cellStyle name="Output 3 3 15" xfId="30948"/>
    <cellStyle name="Output 3 3 16" xfId="30949"/>
    <cellStyle name="Output 3 3 2" xfId="30950"/>
    <cellStyle name="Output 3 3 2 2" xfId="30951"/>
    <cellStyle name="Output 3 3 2 3" xfId="30952"/>
    <cellStyle name="Output 3 3 2 4" xfId="30953"/>
    <cellStyle name="Output 3 3 3" xfId="30954"/>
    <cellStyle name="Output 3 3 4" xfId="30955"/>
    <cellStyle name="Output 3 3 5" xfId="30956"/>
    <cellStyle name="Output 3 3 6" xfId="30957"/>
    <cellStyle name="Output 3 3 7" xfId="30958"/>
    <cellStyle name="Output 3 3 8" xfId="30959"/>
    <cellStyle name="Output 3 3 9" xfId="30960"/>
    <cellStyle name="Output 3 4" xfId="30961"/>
    <cellStyle name="Output 3 4 10" xfId="30962"/>
    <cellStyle name="Output 3 4 11" xfId="30963"/>
    <cellStyle name="Output 3 4 12" xfId="30964"/>
    <cellStyle name="Output 3 4 13" xfId="30965"/>
    <cellStyle name="Output 3 4 14" xfId="30966"/>
    <cellStyle name="Output 3 4 15" xfId="30967"/>
    <cellStyle name="Output 3 4 16" xfId="30968"/>
    <cellStyle name="Output 3 4 2" xfId="30969"/>
    <cellStyle name="Output 3 4 2 2" xfId="30970"/>
    <cellStyle name="Output 3 4 2 3" xfId="30971"/>
    <cellStyle name="Output 3 4 2 4" xfId="30972"/>
    <cellStyle name="Output 3 4 3" xfId="30973"/>
    <cellStyle name="Output 3 4 4" xfId="30974"/>
    <cellStyle name="Output 3 4 5" xfId="30975"/>
    <cellStyle name="Output 3 4 6" xfId="30976"/>
    <cellStyle name="Output 3 4 7" xfId="30977"/>
    <cellStyle name="Output 3 4 8" xfId="30978"/>
    <cellStyle name="Output 3 4 9" xfId="30979"/>
    <cellStyle name="Output 3 5" xfId="30980"/>
    <cellStyle name="Output 3 5 2" xfId="30981"/>
    <cellStyle name="Output 3 5 3" xfId="30982"/>
    <cellStyle name="Output 3 5 4" xfId="30983"/>
    <cellStyle name="Output 3 6" xfId="30984"/>
    <cellStyle name="Output 3 7" xfId="30985"/>
    <cellStyle name="Output 3 8" xfId="30986"/>
    <cellStyle name="Output 3 9" xfId="30987"/>
    <cellStyle name="Output 4" xfId="30988"/>
    <cellStyle name="Output 4 10" xfId="30989"/>
    <cellStyle name="Output 4 11" xfId="30990"/>
    <cellStyle name="Output 4 12" xfId="30991"/>
    <cellStyle name="Output 4 13" xfId="30992"/>
    <cellStyle name="Output 4 14" xfId="30993"/>
    <cellStyle name="Output 4 15" xfId="30994"/>
    <cellStyle name="Output 4 16" xfId="30995"/>
    <cellStyle name="Output 4 17" xfId="30996"/>
    <cellStyle name="Output 4 18" xfId="30997"/>
    <cellStyle name="Output 4 19" xfId="30998"/>
    <cellStyle name="Output 4 2" xfId="30999"/>
    <cellStyle name="Output 4 2 10" xfId="31000"/>
    <cellStyle name="Output 4 2 11" xfId="31001"/>
    <cellStyle name="Output 4 2 12" xfId="31002"/>
    <cellStyle name="Output 4 2 13" xfId="31003"/>
    <cellStyle name="Output 4 2 14" xfId="31004"/>
    <cellStyle name="Output 4 2 15" xfId="31005"/>
    <cellStyle name="Output 4 2 16" xfId="31006"/>
    <cellStyle name="Output 4 2 2" xfId="31007"/>
    <cellStyle name="Output 4 2 2 2" xfId="31008"/>
    <cellStyle name="Output 4 2 2 3" xfId="31009"/>
    <cellStyle name="Output 4 2 2 4" xfId="31010"/>
    <cellStyle name="Output 4 2 3" xfId="31011"/>
    <cellStyle name="Output 4 2 4" xfId="31012"/>
    <cellStyle name="Output 4 2 5" xfId="31013"/>
    <cellStyle name="Output 4 2 6" xfId="31014"/>
    <cellStyle name="Output 4 2 7" xfId="31015"/>
    <cellStyle name="Output 4 2 8" xfId="31016"/>
    <cellStyle name="Output 4 2 9" xfId="31017"/>
    <cellStyle name="Output 4 3" xfId="31018"/>
    <cellStyle name="Output 4 3 10" xfId="31019"/>
    <cellStyle name="Output 4 3 11" xfId="31020"/>
    <cellStyle name="Output 4 3 12" xfId="31021"/>
    <cellStyle name="Output 4 3 13" xfId="31022"/>
    <cellStyle name="Output 4 3 14" xfId="31023"/>
    <cellStyle name="Output 4 3 15" xfId="31024"/>
    <cellStyle name="Output 4 3 16" xfId="31025"/>
    <cellStyle name="Output 4 3 2" xfId="31026"/>
    <cellStyle name="Output 4 3 2 2" xfId="31027"/>
    <cellStyle name="Output 4 3 2 3" xfId="31028"/>
    <cellStyle name="Output 4 3 2 4" xfId="31029"/>
    <cellStyle name="Output 4 3 3" xfId="31030"/>
    <cellStyle name="Output 4 3 4" xfId="31031"/>
    <cellStyle name="Output 4 3 5" xfId="31032"/>
    <cellStyle name="Output 4 3 6" xfId="31033"/>
    <cellStyle name="Output 4 3 7" xfId="31034"/>
    <cellStyle name="Output 4 3 8" xfId="31035"/>
    <cellStyle name="Output 4 3 9" xfId="31036"/>
    <cellStyle name="Output 4 4" xfId="31037"/>
    <cellStyle name="Output 4 4 10" xfId="31038"/>
    <cellStyle name="Output 4 4 11" xfId="31039"/>
    <cellStyle name="Output 4 4 12" xfId="31040"/>
    <cellStyle name="Output 4 4 13" xfId="31041"/>
    <cellStyle name="Output 4 4 14" xfId="31042"/>
    <cellStyle name="Output 4 4 15" xfId="31043"/>
    <cellStyle name="Output 4 4 16" xfId="31044"/>
    <cellStyle name="Output 4 4 2" xfId="31045"/>
    <cellStyle name="Output 4 4 2 2" xfId="31046"/>
    <cellStyle name="Output 4 4 2 3" xfId="31047"/>
    <cellStyle name="Output 4 4 2 4" xfId="31048"/>
    <cellStyle name="Output 4 4 3" xfId="31049"/>
    <cellStyle name="Output 4 4 4" xfId="31050"/>
    <cellStyle name="Output 4 4 5" xfId="31051"/>
    <cellStyle name="Output 4 4 6" xfId="31052"/>
    <cellStyle name="Output 4 4 7" xfId="31053"/>
    <cellStyle name="Output 4 4 8" xfId="31054"/>
    <cellStyle name="Output 4 4 9" xfId="31055"/>
    <cellStyle name="Output 4 5" xfId="31056"/>
    <cellStyle name="Output 4 5 2" xfId="31057"/>
    <cellStyle name="Output 4 5 3" xfId="31058"/>
    <cellStyle name="Output 4 5 4" xfId="31059"/>
    <cellStyle name="Output 4 6" xfId="31060"/>
    <cellStyle name="Output 4 7" xfId="31061"/>
    <cellStyle name="Output 4 8" xfId="31062"/>
    <cellStyle name="Output 4 9" xfId="31063"/>
    <cellStyle name="Output 5" xfId="31064"/>
    <cellStyle name="Output 5 10" xfId="31065"/>
    <cellStyle name="Output 5 11" xfId="31066"/>
    <cellStyle name="Output 5 12" xfId="31067"/>
    <cellStyle name="Output 5 13" xfId="31068"/>
    <cellStyle name="Output 5 14" xfId="31069"/>
    <cellStyle name="Output 5 15" xfId="31070"/>
    <cellStyle name="Output 5 16" xfId="31071"/>
    <cellStyle name="Output 5 17" xfId="31072"/>
    <cellStyle name="Output 5 18" xfId="31073"/>
    <cellStyle name="Output 5 2" xfId="31074"/>
    <cellStyle name="Output 5 2 10" xfId="31075"/>
    <cellStyle name="Output 5 2 11" xfId="31076"/>
    <cellStyle name="Output 5 2 12" xfId="31077"/>
    <cellStyle name="Output 5 2 13" xfId="31078"/>
    <cellStyle name="Output 5 2 14" xfId="31079"/>
    <cellStyle name="Output 5 2 15" xfId="31080"/>
    <cellStyle name="Output 5 2 16" xfId="31081"/>
    <cellStyle name="Output 5 2 2" xfId="31082"/>
    <cellStyle name="Output 5 2 2 2" xfId="31083"/>
    <cellStyle name="Output 5 2 2 3" xfId="31084"/>
    <cellStyle name="Output 5 2 2 4" xfId="31085"/>
    <cellStyle name="Output 5 2 3" xfId="31086"/>
    <cellStyle name="Output 5 2 4" xfId="31087"/>
    <cellStyle name="Output 5 2 5" xfId="31088"/>
    <cellStyle name="Output 5 2 6" xfId="31089"/>
    <cellStyle name="Output 5 2 7" xfId="31090"/>
    <cellStyle name="Output 5 2 8" xfId="31091"/>
    <cellStyle name="Output 5 2 9" xfId="31092"/>
    <cellStyle name="Output 5 3" xfId="31093"/>
    <cellStyle name="Output 5 3 10" xfId="31094"/>
    <cellStyle name="Output 5 3 11" xfId="31095"/>
    <cellStyle name="Output 5 3 12" xfId="31096"/>
    <cellStyle name="Output 5 3 13" xfId="31097"/>
    <cellStyle name="Output 5 3 14" xfId="31098"/>
    <cellStyle name="Output 5 3 15" xfId="31099"/>
    <cellStyle name="Output 5 3 16" xfId="31100"/>
    <cellStyle name="Output 5 3 2" xfId="31101"/>
    <cellStyle name="Output 5 3 2 2" xfId="31102"/>
    <cellStyle name="Output 5 3 2 3" xfId="31103"/>
    <cellStyle name="Output 5 3 2 4" xfId="31104"/>
    <cellStyle name="Output 5 3 3" xfId="31105"/>
    <cellStyle name="Output 5 3 4" xfId="31106"/>
    <cellStyle name="Output 5 3 5" xfId="31107"/>
    <cellStyle name="Output 5 3 6" xfId="31108"/>
    <cellStyle name="Output 5 3 7" xfId="31109"/>
    <cellStyle name="Output 5 3 8" xfId="31110"/>
    <cellStyle name="Output 5 3 9" xfId="31111"/>
    <cellStyle name="Output 5 4" xfId="31112"/>
    <cellStyle name="Output 5 4 10" xfId="31113"/>
    <cellStyle name="Output 5 4 11" xfId="31114"/>
    <cellStyle name="Output 5 4 12" xfId="31115"/>
    <cellStyle name="Output 5 4 13" xfId="31116"/>
    <cellStyle name="Output 5 4 14" xfId="31117"/>
    <cellStyle name="Output 5 4 15" xfId="31118"/>
    <cellStyle name="Output 5 4 16" xfId="31119"/>
    <cellStyle name="Output 5 4 2" xfId="31120"/>
    <cellStyle name="Output 5 4 2 2" xfId="31121"/>
    <cellStyle name="Output 5 4 2 3" xfId="31122"/>
    <cellStyle name="Output 5 4 2 4" xfId="31123"/>
    <cellStyle name="Output 5 4 3" xfId="31124"/>
    <cellStyle name="Output 5 4 4" xfId="31125"/>
    <cellStyle name="Output 5 4 5" xfId="31126"/>
    <cellStyle name="Output 5 4 6" xfId="31127"/>
    <cellStyle name="Output 5 4 7" xfId="31128"/>
    <cellStyle name="Output 5 4 8" xfId="31129"/>
    <cellStyle name="Output 5 4 9" xfId="31130"/>
    <cellStyle name="Output 5 5" xfId="31131"/>
    <cellStyle name="Output 5 5 2" xfId="31132"/>
    <cellStyle name="Output 5 5 3" xfId="31133"/>
    <cellStyle name="Output 5 5 4" xfId="31134"/>
    <cellStyle name="Output 5 6" xfId="31135"/>
    <cellStyle name="Output 5 7" xfId="31136"/>
    <cellStyle name="Output 5 8" xfId="31137"/>
    <cellStyle name="Output 5 9" xfId="31138"/>
    <cellStyle name="Output 6" xfId="31139"/>
    <cellStyle name="Output 6 10" xfId="31140"/>
    <cellStyle name="Output 6 11" xfId="31141"/>
    <cellStyle name="Output 6 12" xfId="31142"/>
    <cellStyle name="Output 6 13" xfId="31143"/>
    <cellStyle name="Output 6 14" xfId="31144"/>
    <cellStyle name="Output 6 15" xfId="31145"/>
    <cellStyle name="Output 6 16" xfId="31146"/>
    <cellStyle name="Output 6 17" xfId="31147"/>
    <cellStyle name="Output 6 18" xfId="31148"/>
    <cellStyle name="Output 6 2" xfId="31149"/>
    <cellStyle name="Output 6 2 10" xfId="31150"/>
    <cellStyle name="Output 6 2 11" xfId="31151"/>
    <cellStyle name="Output 6 2 12" xfId="31152"/>
    <cellStyle name="Output 6 2 13" xfId="31153"/>
    <cellStyle name="Output 6 2 14" xfId="31154"/>
    <cellStyle name="Output 6 2 15" xfId="31155"/>
    <cellStyle name="Output 6 2 16" xfId="31156"/>
    <cellStyle name="Output 6 2 2" xfId="31157"/>
    <cellStyle name="Output 6 2 2 2" xfId="31158"/>
    <cellStyle name="Output 6 2 2 3" xfId="31159"/>
    <cellStyle name="Output 6 2 2 4" xfId="31160"/>
    <cellStyle name="Output 6 2 3" xfId="31161"/>
    <cellStyle name="Output 6 2 4" xfId="31162"/>
    <cellStyle name="Output 6 2 5" xfId="31163"/>
    <cellStyle name="Output 6 2 6" xfId="31164"/>
    <cellStyle name="Output 6 2 7" xfId="31165"/>
    <cellStyle name="Output 6 2 8" xfId="31166"/>
    <cellStyle name="Output 6 2 9" xfId="31167"/>
    <cellStyle name="Output 6 3" xfId="31168"/>
    <cellStyle name="Output 6 3 10" xfId="31169"/>
    <cellStyle name="Output 6 3 11" xfId="31170"/>
    <cellStyle name="Output 6 3 12" xfId="31171"/>
    <cellStyle name="Output 6 3 13" xfId="31172"/>
    <cellStyle name="Output 6 3 14" xfId="31173"/>
    <cellStyle name="Output 6 3 15" xfId="31174"/>
    <cellStyle name="Output 6 3 16" xfId="31175"/>
    <cellStyle name="Output 6 3 2" xfId="31176"/>
    <cellStyle name="Output 6 3 2 2" xfId="31177"/>
    <cellStyle name="Output 6 3 2 3" xfId="31178"/>
    <cellStyle name="Output 6 3 2 4" xfId="31179"/>
    <cellStyle name="Output 6 3 3" xfId="31180"/>
    <cellStyle name="Output 6 3 4" xfId="31181"/>
    <cellStyle name="Output 6 3 5" xfId="31182"/>
    <cellStyle name="Output 6 3 6" xfId="31183"/>
    <cellStyle name="Output 6 3 7" xfId="31184"/>
    <cellStyle name="Output 6 3 8" xfId="31185"/>
    <cellStyle name="Output 6 3 9" xfId="31186"/>
    <cellStyle name="Output 6 4" xfId="31187"/>
    <cellStyle name="Output 6 4 10" xfId="31188"/>
    <cellStyle name="Output 6 4 11" xfId="31189"/>
    <cellStyle name="Output 6 4 12" xfId="31190"/>
    <cellStyle name="Output 6 4 13" xfId="31191"/>
    <cellStyle name="Output 6 4 14" xfId="31192"/>
    <cellStyle name="Output 6 4 15" xfId="31193"/>
    <cellStyle name="Output 6 4 16" xfId="31194"/>
    <cellStyle name="Output 6 4 2" xfId="31195"/>
    <cellStyle name="Output 6 4 2 2" xfId="31196"/>
    <cellStyle name="Output 6 4 2 3" xfId="31197"/>
    <cellStyle name="Output 6 4 2 4" xfId="31198"/>
    <cellStyle name="Output 6 4 3" xfId="31199"/>
    <cellStyle name="Output 6 4 4" xfId="31200"/>
    <cellStyle name="Output 6 4 5" xfId="31201"/>
    <cellStyle name="Output 6 4 6" xfId="31202"/>
    <cellStyle name="Output 6 4 7" xfId="31203"/>
    <cellStyle name="Output 6 4 8" xfId="31204"/>
    <cellStyle name="Output 6 4 9" xfId="31205"/>
    <cellStyle name="Output 6 5" xfId="31206"/>
    <cellStyle name="Output 6 5 2" xfId="31207"/>
    <cellStyle name="Output 6 5 3" xfId="31208"/>
    <cellStyle name="Output 6 5 4" xfId="31209"/>
    <cellStyle name="Output 6 6" xfId="31210"/>
    <cellStyle name="Output 6 7" xfId="31211"/>
    <cellStyle name="Output 6 8" xfId="31212"/>
    <cellStyle name="Output 6 9" xfId="31213"/>
    <cellStyle name="Output 7 2" xfId="31214"/>
    <cellStyle name="Output 7 2 10" xfId="31215"/>
    <cellStyle name="Output 7 2 11" xfId="31216"/>
    <cellStyle name="Output 7 2 12" xfId="31217"/>
    <cellStyle name="Output 7 2 13" xfId="31218"/>
    <cellStyle name="Output 7 2 14" xfId="31219"/>
    <cellStyle name="Output 7 2 15" xfId="31220"/>
    <cellStyle name="Output 7 2 16" xfId="31221"/>
    <cellStyle name="Output 7 2 2" xfId="31222"/>
    <cellStyle name="Output 7 2 2 2" xfId="31223"/>
    <cellStyle name="Output 7 2 2 3" xfId="31224"/>
    <cellStyle name="Output 7 2 2 4" xfId="31225"/>
    <cellStyle name="Output 7 2 3" xfId="31226"/>
    <cellStyle name="Output 7 2 4" xfId="31227"/>
    <cellStyle name="Output 7 2 5" xfId="31228"/>
    <cellStyle name="Output 7 2 6" xfId="31229"/>
    <cellStyle name="Output 7 2 7" xfId="31230"/>
    <cellStyle name="Output 7 2 8" xfId="31231"/>
    <cellStyle name="Output 7 2 9" xfId="31232"/>
    <cellStyle name="Output 7 3" xfId="31233"/>
    <cellStyle name="Output 7 3 10" xfId="31234"/>
    <cellStyle name="Output 7 3 11" xfId="31235"/>
    <cellStyle name="Output 7 3 12" xfId="31236"/>
    <cellStyle name="Output 7 3 13" xfId="31237"/>
    <cellStyle name="Output 7 3 14" xfId="31238"/>
    <cellStyle name="Output 7 3 15" xfId="31239"/>
    <cellStyle name="Output 7 3 16" xfId="31240"/>
    <cellStyle name="Output 7 3 2" xfId="31241"/>
    <cellStyle name="Output 7 3 2 2" xfId="31242"/>
    <cellStyle name="Output 7 3 2 3" xfId="31243"/>
    <cellStyle name="Output 7 3 2 4" xfId="31244"/>
    <cellStyle name="Output 7 3 3" xfId="31245"/>
    <cellStyle name="Output 7 3 4" xfId="31246"/>
    <cellStyle name="Output 7 3 5" xfId="31247"/>
    <cellStyle name="Output 7 3 6" xfId="31248"/>
    <cellStyle name="Output 7 3 7" xfId="31249"/>
    <cellStyle name="Output 7 3 8" xfId="31250"/>
    <cellStyle name="Output 7 3 9" xfId="31251"/>
    <cellStyle name="Output 7 4" xfId="31252"/>
    <cellStyle name="Output 7 4 10" xfId="31253"/>
    <cellStyle name="Output 7 4 11" xfId="31254"/>
    <cellStyle name="Output 7 4 12" xfId="31255"/>
    <cellStyle name="Output 7 4 13" xfId="31256"/>
    <cellStyle name="Output 7 4 14" xfId="31257"/>
    <cellStyle name="Output 7 4 15" xfId="31258"/>
    <cellStyle name="Output 7 4 16" xfId="31259"/>
    <cellStyle name="Output 7 4 2" xfId="31260"/>
    <cellStyle name="Output 7 4 2 2" xfId="31261"/>
    <cellStyle name="Output 7 4 2 3" xfId="31262"/>
    <cellStyle name="Output 7 4 2 4" xfId="31263"/>
    <cellStyle name="Output 7 4 3" xfId="31264"/>
    <cellStyle name="Output 7 4 4" xfId="31265"/>
    <cellStyle name="Output 7 4 5" xfId="31266"/>
    <cellStyle name="Output 7 4 6" xfId="31267"/>
    <cellStyle name="Output 7 4 7" xfId="31268"/>
    <cellStyle name="Output 7 4 8" xfId="31269"/>
    <cellStyle name="Output 7 4 9" xfId="31270"/>
    <cellStyle name="Output 8 2" xfId="31271"/>
    <cellStyle name="Output 8 2 10" xfId="31272"/>
    <cellStyle name="Output 8 2 11" xfId="31273"/>
    <cellStyle name="Output 8 2 12" xfId="31274"/>
    <cellStyle name="Output 8 2 13" xfId="31275"/>
    <cellStyle name="Output 8 2 14" xfId="31276"/>
    <cellStyle name="Output 8 2 15" xfId="31277"/>
    <cellStyle name="Output 8 2 16" xfId="31278"/>
    <cellStyle name="Output 8 2 2" xfId="31279"/>
    <cellStyle name="Output 8 2 2 2" xfId="31280"/>
    <cellStyle name="Output 8 2 2 3" xfId="31281"/>
    <cellStyle name="Output 8 2 2 4" xfId="31282"/>
    <cellStyle name="Output 8 2 3" xfId="31283"/>
    <cellStyle name="Output 8 2 4" xfId="31284"/>
    <cellStyle name="Output 8 2 5" xfId="31285"/>
    <cellStyle name="Output 8 2 6" xfId="31286"/>
    <cellStyle name="Output 8 2 7" xfId="31287"/>
    <cellStyle name="Output 8 2 8" xfId="31288"/>
    <cellStyle name="Output 8 2 9" xfId="31289"/>
    <cellStyle name="Output 8 3" xfId="31290"/>
    <cellStyle name="Output 8 3 10" xfId="31291"/>
    <cellStyle name="Output 8 3 11" xfId="31292"/>
    <cellStyle name="Output 8 3 12" xfId="31293"/>
    <cellStyle name="Output 8 3 13" xfId="31294"/>
    <cellStyle name="Output 8 3 14" xfId="31295"/>
    <cellStyle name="Output 8 3 15" xfId="31296"/>
    <cellStyle name="Output 8 3 16" xfId="31297"/>
    <cellStyle name="Output 8 3 2" xfId="31298"/>
    <cellStyle name="Output 8 3 2 2" xfId="31299"/>
    <cellStyle name="Output 8 3 2 3" xfId="31300"/>
    <cellStyle name="Output 8 3 2 4" xfId="31301"/>
    <cellStyle name="Output 8 3 3" xfId="31302"/>
    <cellStyle name="Output 8 3 4" xfId="31303"/>
    <cellStyle name="Output 8 3 5" xfId="31304"/>
    <cellStyle name="Output 8 3 6" xfId="31305"/>
    <cellStyle name="Output 8 3 7" xfId="31306"/>
    <cellStyle name="Output 8 3 8" xfId="31307"/>
    <cellStyle name="Output 8 3 9" xfId="31308"/>
    <cellStyle name="Output 8 4" xfId="31309"/>
    <cellStyle name="Output 8 4 10" xfId="31310"/>
    <cellStyle name="Output 8 4 11" xfId="31311"/>
    <cellStyle name="Output 8 4 12" xfId="31312"/>
    <cellStyle name="Output 8 4 13" xfId="31313"/>
    <cellStyle name="Output 8 4 14" xfId="31314"/>
    <cellStyle name="Output 8 4 15" xfId="31315"/>
    <cellStyle name="Output 8 4 16" xfId="31316"/>
    <cellStyle name="Output 8 4 2" xfId="31317"/>
    <cellStyle name="Output 8 4 2 2" xfId="31318"/>
    <cellStyle name="Output 8 4 2 3" xfId="31319"/>
    <cellStyle name="Output 8 4 2 4" xfId="31320"/>
    <cellStyle name="Output 8 4 3" xfId="31321"/>
    <cellStyle name="Output 8 4 4" xfId="31322"/>
    <cellStyle name="Output 8 4 5" xfId="31323"/>
    <cellStyle name="Output 8 4 6" xfId="31324"/>
    <cellStyle name="Output 8 4 7" xfId="31325"/>
    <cellStyle name="Output 8 4 8" xfId="31326"/>
    <cellStyle name="Output 8 4 9" xfId="31327"/>
    <cellStyle name="Output 9 2" xfId="31328"/>
    <cellStyle name="Output 9 2 10" xfId="31329"/>
    <cellStyle name="Output 9 2 11" xfId="31330"/>
    <cellStyle name="Output 9 2 12" xfId="31331"/>
    <cellStyle name="Output 9 2 13" xfId="31332"/>
    <cellStyle name="Output 9 2 14" xfId="31333"/>
    <cellStyle name="Output 9 2 15" xfId="31334"/>
    <cellStyle name="Output 9 2 16" xfId="31335"/>
    <cellStyle name="Output 9 2 2" xfId="31336"/>
    <cellStyle name="Output 9 2 2 2" xfId="31337"/>
    <cellStyle name="Output 9 2 2 3" xfId="31338"/>
    <cellStyle name="Output 9 2 2 4" xfId="31339"/>
    <cellStyle name="Output 9 2 3" xfId="31340"/>
    <cellStyle name="Output 9 2 4" xfId="31341"/>
    <cellStyle name="Output 9 2 5" xfId="31342"/>
    <cellStyle name="Output 9 2 6" xfId="31343"/>
    <cellStyle name="Output 9 2 7" xfId="31344"/>
    <cellStyle name="Output 9 2 8" xfId="31345"/>
    <cellStyle name="Output 9 2 9" xfId="31346"/>
    <cellStyle name="Output 9 3" xfId="31347"/>
    <cellStyle name="Output 9 3 10" xfId="31348"/>
    <cellStyle name="Output 9 3 11" xfId="31349"/>
    <cellStyle name="Output 9 3 12" xfId="31350"/>
    <cellStyle name="Output 9 3 13" xfId="31351"/>
    <cellStyle name="Output 9 3 14" xfId="31352"/>
    <cellStyle name="Output 9 3 15" xfId="31353"/>
    <cellStyle name="Output 9 3 16" xfId="31354"/>
    <cellStyle name="Output 9 3 2" xfId="31355"/>
    <cellStyle name="Output 9 3 2 2" xfId="31356"/>
    <cellStyle name="Output 9 3 2 3" xfId="31357"/>
    <cellStyle name="Output 9 3 2 4" xfId="31358"/>
    <cellStyle name="Output 9 3 3" xfId="31359"/>
    <cellStyle name="Output 9 3 4" xfId="31360"/>
    <cellStyle name="Output 9 3 5" xfId="31361"/>
    <cellStyle name="Output 9 3 6" xfId="31362"/>
    <cellStyle name="Output 9 3 7" xfId="31363"/>
    <cellStyle name="Output 9 3 8" xfId="31364"/>
    <cellStyle name="Output 9 3 9" xfId="31365"/>
    <cellStyle name="Output 9 4" xfId="31366"/>
    <cellStyle name="Output 9 4 10" xfId="31367"/>
    <cellStyle name="Output 9 4 11" xfId="31368"/>
    <cellStyle name="Output 9 4 12" xfId="31369"/>
    <cellStyle name="Output 9 4 13" xfId="31370"/>
    <cellStyle name="Output 9 4 14" xfId="31371"/>
    <cellStyle name="Output 9 4 15" xfId="31372"/>
    <cellStyle name="Output 9 4 16" xfId="31373"/>
    <cellStyle name="Output 9 4 2" xfId="31374"/>
    <cellStyle name="Output 9 4 2 2" xfId="31375"/>
    <cellStyle name="Output 9 4 2 3" xfId="31376"/>
    <cellStyle name="Output 9 4 2 4" xfId="31377"/>
    <cellStyle name="Output 9 4 3" xfId="31378"/>
    <cellStyle name="Output 9 4 4" xfId="31379"/>
    <cellStyle name="Output 9 4 5" xfId="31380"/>
    <cellStyle name="Output 9 4 6" xfId="31381"/>
    <cellStyle name="Output 9 4 7" xfId="31382"/>
    <cellStyle name="Output 9 4 8" xfId="31383"/>
    <cellStyle name="Output 9 4 9" xfId="31384"/>
    <cellStyle name="per.style" xfId="31385"/>
    <cellStyle name="Percen - Style2" xfId="31386"/>
    <cellStyle name="Percent [0]" xfId="31387"/>
    <cellStyle name="Percent [0] 2" xfId="31388"/>
    <cellStyle name="Percent [0] 3" xfId="31389"/>
    <cellStyle name="Percent [0] 4" xfId="31390"/>
    <cellStyle name="Percent [0] 5" xfId="31391"/>
    <cellStyle name="Percent [0] 6" xfId="31392"/>
    <cellStyle name="Percent [0] 7" xfId="31393"/>
    <cellStyle name="Percent [0] 8" xfId="31394"/>
    <cellStyle name="Percent [00]" xfId="31395"/>
    <cellStyle name="Percent [00] 2" xfId="31396"/>
    <cellStyle name="Percent [00] 3" xfId="31397"/>
    <cellStyle name="Percent [00] 4" xfId="31398"/>
    <cellStyle name="Percent [00] 5" xfId="31399"/>
    <cellStyle name="Percent [00] 6" xfId="31400"/>
    <cellStyle name="Percent [00] 7" xfId="31401"/>
    <cellStyle name="Percent [00] 8" xfId="31402"/>
    <cellStyle name="Percent [2]" xfId="31403"/>
    <cellStyle name="Percent [2] 2" xfId="31404"/>
    <cellStyle name="Percent [2] 3" xfId="31405"/>
    <cellStyle name="Percent [2] 4" xfId="31406"/>
    <cellStyle name="Percent [2] 5" xfId="31407"/>
    <cellStyle name="Percent [2] 6" xfId="31408"/>
    <cellStyle name="Percent [2] 7" xfId="31409"/>
    <cellStyle name="Percent [2] 8" xfId="31410"/>
    <cellStyle name="Percent [2] 9" xfId="31411"/>
    <cellStyle name="Percent 10" xfId="31412"/>
    <cellStyle name="Percent 11" xfId="31413"/>
    <cellStyle name="Percent 11 10" xfId="31414"/>
    <cellStyle name="Percent 11 2" xfId="31415"/>
    <cellStyle name="Percent 11 3" xfId="31416"/>
    <cellStyle name="Percent 11 4" xfId="31417"/>
    <cellStyle name="Percent 11 5" xfId="31418"/>
    <cellStyle name="Percent 11 6" xfId="31419"/>
    <cellStyle name="Percent 11 7" xfId="31420"/>
    <cellStyle name="Percent 11 8" xfId="31421"/>
    <cellStyle name="Percent 11 9" xfId="31422"/>
    <cellStyle name="Percent 12" xfId="31423"/>
    <cellStyle name="Percent 12 10" xfId="31424"/>
    <cellStyle name="Percent 12 10 2" xfId="31425"/>
    <cellStyle name="Percent 12 10 2 2" xfId="31426"/>
    <cellStyle name="Percent 12 10 3" xfId="31427"/>
    <cellStyle name="Percent 12 11" xfId="31428"/>
    <cellStyle name="Percent 12 11 2" xfId="31429"/>
    <cellStyle name="Percent 12 12" xfId="31430"/>
    <cellStyle name="Percent 12 2" xfId="31431"/>
    <cellStyle name="Percent 12 2 2" xfId="31432"/>
    <cellStyle name="Percent 12 2 2 2" xfId="31433"/>
    <cellStyle name="Percent 12 2 2 2 2" xfId="31434"/>
    <cellStyle name="Percent 12 2 2 3" xfId="31435"/>
    <cellStyle name="Percent 12 2 3" xfId="31436"/>
    <cellStyle name="Percent 12 2 3 2" xfId="31437"/>
    <cellStyle name="Percent 12 2 3 2 2" xfId="31438"/>
    <cellStyle name="Percent 12 2 3 3" xfId="31439"/>
    <cellStyle name="Percent 12 2 4" xfId="31440"/>
    <cellStyle name="Percent 12 2 4 2" xfId="31441"/>
    <cellStyle name="Percent 12 2 5" xfId="31442"/>
    <cellStyle name="Percent 12 3" xfId="31443"/>
    <cellStyle name="Percent 12 3 2" xfId="31444"/>
    <cellStyle name="Percent 12 3 2 2" xfId="31445"/>
    <cellStyle name="Percent 12 3 2 2 2" xfId="31446"/>
    <cellStyle name="Percent 12 3 2 3" xfId="31447"/>
    <cellStyle name="Percent 12 3 3" xfId="31448"/>
    <cellStyle name="Percent 12 3 3 2" xfId="31449"/>
    <cellStyle name="Percent 12 3 3 2 2" xfId="31450"/>
    <cellStyle name="Percent 12 3 3 3" xfId="31451"/>
    <cellStyle name="Percent 12 3 4" xfId="31452"/>
    <cellStyle name="Percent 12 3 4 2" xfId="31453"/>
    <cellStyle name="Percent 12 3 5" xfId="31454"/>
    <cellStyle name="Percent 12 4" xfId="31455"/>
    <cellStyle name="Percent 12 4 2" xfId="31456"/>
    <cellStyle name="Percent 12 4 2 2" xfId="31457"/>
    <cellStyle name="Percent 12 4 2 2 2" xfId="31458"/>
    <cellStyle name="Percent 12 4 2 3" xfId="31459"/>
    <cellStyle name="Percent 12 4 3" xfId="31460"/>
    <cellStyle name="Percent 12 4 3 2" xfId="31461"/>
    <cellStyle name="Percent 12 4 3 2 2" xfId="31462"/>
    <cellStyle name="Percent 12 4 3 3" xfId="31463"/>
    <cellStyle name="Percent 12 4 4" xfId="31464"/>
    <cellStyle name="Percent 12 4 4 2" xfId="31465"/>
    <cellStyle name="Percent 12 4 5" xfId="31466"/>
    <cellStyle name="Percent 12 5" xfId="31467"/>
    <cellStyle name="Percent 12 5 2" xfId="31468"/>
    <cellStyle name="Percent 12 5 2 2" xfId="31469"/>
    <cellStyle name="Percent 12 5 3" xfId="31470"/>
    <cellStyle name="Percent 12 6" xfId="31471"/>
    <cellStyle name="Percent 12 6 2" xfId="31472"/>
    <cellStyle name="Percent 12 6 2 2" xfId="31473"/>
    <cellStyle name="Percent 12 6 3" xfId="31474"/>
    <cellStyle name="Percent 12 7" xfId="31475"/>
    <cellStyle name="Percent 12 7 2" xfId="31476"/>
    <cellStyle name="Percent 12 7 2 2" xfId="31477"/>
    <cellStyle name="Percent 12 7 3" xfId="31478"/>
    <cellStyle name="Percent 12 7 4" xfId="31479"/>
    <cellStyle name="Percent 12 8" xfId="31480"/>
    <cellStyle name="Percent 12 8 2" xfId="31481"/>
    <cellStyle name="Percent 12 8 2 2" xfId="31482"/>
    <cellStyle name="Percent 12 8 3" xfId="31483"/>
    <cellStyle name="Percent 12 8 4" xfId="31484"/>
    <cellStyle name="Percent 12 9" xfId="31485"/>
    <cellStyle name="Percent 12 9 2" xfId="31486"/>
    <cellStyle name="Percent 12 9 2 2" xfId="31487"/>
    <cellStyle name="Percent 12 9 3" xfId="31488"/>
    <cellStyle name="Percent 12 9 4" xfId="31489"/>
    <cellStyle name="Percent 13" xfId="31490"/>
    <cellStyle name="Percent 13 10" xfId="31491"/>
    <cellStyle name="Percent 13 10 2" xfId="31492"/>
    <cellStyle name="Percent 13 10 2 2" xfId="31493"/>
    <cellStyle name="Percent 13 10 3" xfId="31494"/>
    <cellStyle name="Percent 13 11" xfId="31495"/>
    <cellStyle name="Percent 13 11 2" xfId="31496"/>
    <cellStyle name="Percent 13 12" xfId="31497"/>
    <cellStyle name="Percent 13 2" xfId="31498"/>
    <cellStyle name="Percent 13 2 2" xfId="31499"/>
    <cellStyle name="Percent 13 2 2 2" xfId="31500"/>
    <cellStyle name="Percent 13 2 2 2 2" xfId="31501"/>
    <cellStyle name="Percent 13 2 2 3" xfId="31502"/>
    <cellStyle name="Percent 13 2 3" xfId="31503"/>
    <cellStyle name="Percent 13 2 3 2" xfId="31504"/>
    <cellStyle name="Percent 13 2 3 2 2" xfId="31505"/>
    <cellStyle name="Percent 13 2 3 3" xfId="31506"/>
    <cellStyle name="Percent 13 2 4" xfId="31507"/>
    <cellStyle name="Percent 13 2 4 2" xfId="31508"/>
    <cellStyle name="Percent 13 2 4 3" xfId="31509"/>
    <cellStyle name="Percent 13 2 5" xfId="31510"/>
    <cellStyle name="Percent 13 3" xfId="31511"/>
    <cellStyle name="Percent 13 3 2" xfId="31512"/>
    <cellStyle name="Percent 13 3 2 2" xfId="31513"/>
    <cellStyle name="Percent 13 3 2 2 2" xfId="31514"/>
    <cellStyle name="Percent 13 3 2 2 3" xfId="31515"/>
    <cellStyle name="Percent 13 3 2 3" xfId="31516"/>
    <cellStyle name="Percent 13 3 3" xfId="31517"/>
    <cellStyle name="Percent 13 3 3 2" xfId="31518"/>
    <cellStyle name="Percent 13 3 3 2 2" xfId="31519"/>
    <cellStyle name="Percent 13 3 3 3" xfId="31520"/>
    <cellStyle name="Percent 13 3 4" xfId="31521"/>
    <cellStyle name="Percent 13 3 4 2" xfId="31522"/>
    <cellStyle name="Percent 13 3 5" xfId="31523"/>
    <cellStyle name="Percent 13 4" xfId="31524"/>
    <cellStyle name="Percent 13 4 2" xfId="31525"/>
    <cellStyle name="Percent 13 4 2 2" xfId="31526"/>
    <cellStyle name="Percent 13 4 2 2 2" xfId="31527"/>
    <cellStyle name="Percent 13 4 2 3" xfId="31528"/>
    <cellStyle name="Percent 13 4 3" xfId="31529"/>
    <cellStyle name="Percent 13 4 3 2" xfId="31530"/>
    <cellStyle name="Percent 13 4 3 2 2" xfId="31531"/>
    <cellStyle name="Percent 13 4 3 3" xfId="31532"/>
    <cellStyle name="Percent 13 4 4" xfId="31533"/>
    <cellStyle name="Percent 13 4 4 2" xfId="31534"/>
    <cellStyle name="Percent 13 4 5" xfId="31535"/>
    <cellStyle name="Percent 13 5" xfId="31536"/>
    <cellStyle name="Percent 13 5 2" xfId="31537"/>
    <cellStyle name="Percent 13 5 2 2" xfId="31538"/>
    <cellStyle name="Percent 13 5 3" xfId="31539"/>
    <cellStyle name="Percent 13 6" xfId="31540"/>
    <cellStyle name="Percent 13 6 2" xfId="31541"/>
    <cellStyle name="Percent 13 6 2 2" xfId="31542"/>
    <cellStyle name="Percent 13 6 3" xfId="31543"/>
    <cellStyle name="Percent 13 7" xfId="31544"/>
    <cellStyle name="Percent 13 7 2" xfId="31545"/>
    <cellStyle name="Percent 13 7 2 2" xfId="31546"/>
    <cellStyle name="Percent 13 7 3" xfId="31547"/>
    <cellStyle name="Percent 13 7 4" xfId="31548"/>
    <cellStyle name="Percent 13 8" xfId="31549"/>
    <cellStyle name="Percent 13 8 2" xfId="31550"/>
    <cellStyle name="Percent 13 8 2 2" xfId="31551"/>
    <cellStyle name="Percent 13 8 3" xfId="31552"/>
    <cellStyle name="Percent 13 9" xfId="31553"/>
    <cellStyle name="Percent 13 9 2" xfId="31554"/>
    <cellStyle name="Percent 13 9 2 2" xfId="31555"/>
    <cellStyle name="Percent 13 9 3" xfId="31556"/>
    <cellStyle name="Percent 14" xfId="31557"/>
    <cellStyle name="Percent 14 2" xfId="31558"/>
    <cellStyle name="Percent 14 2 2" xfId="31559"/>
    <cellStyle name="Percent 14 2 2 2" xfId="31560"/>
    <cellStyle name="Percent 14 2 3" xfId="31561"/>
    <cellStyle name="Percent 15" xfId="31562"/>
    <cellStyle name="Percent 16" xfId="31563"/>
    <cellStyle name="Percent 17" xfId="31564"/>
    <cellStyle name="Percent 18" xfId="31565"/>
    <cellStyle name="Percent 19" xfId="31566"/>
    <cellStyle name="Percent 2" xfId="31567"/>
    <cellStyle name="Percent 2 10" xfId="31568"/>
    <cellStyle name="Percent 2 10 2" xfId="31569"/>
    <cellStyle name="Percent 2 10 3" xfId="31570"/>
    <cellStyle name="Percent 2 10 4" xfId="31571"/>
    <cellStyle name="Percent 2 10 5" xfId="31572"/>
    <cellStyle name="Percent 2 10 6" xfId="31573"/>
    <cellStyle name="Percent 2 10 7" xfId="31574"/>
    <cellStyle name="Percent 2 10 8" xfId="31575"/>
    <cellStyle name="Percent 2 11" xfId="31576"/>
    <cellStyle name="Percent 2 11 2" xfId="31577"/>
    <cellStyle name="Percent 2 11 3" xfId="31578"/>
    <cellStyle name="Percent 2 11 4" xfId="31579"/>
    <cellStyle name="Percent 2 11 5" xfId="31580"/>
    <cellStyle name="Percent 2 11 6" xfId="31581"/>
    <cellStyle name="Percent 2 11 7" xfId="31582"/>
    <cellStyle name="Percent 2 11 7 2" xfId="31583"/>
    <cellStyle name="Percent 2 11 8" xfId="31584"/>
    <cellStyle name="Percent 2 11 8 2" xfId="31585"/>
    <cellStyle name="Percent 2 12" xfId="31586"/>
    <cellStyle name="Percent 2 12 2" xfId="31587"/>
    <cellStyle name="Percent 2 12 3" xfId="31588"/>
    <cellStyle name="Percent 2 12 4" xfId="31589"/>
    <cellStyle name="Percent 2 12 5" xfId="31590"/>
    <cellStyle name="Percent 2 12 6" xfId="31591"/>
    <cellStyle name="Percent 2 12 7" xfId="31592"/>
    <cellStyle name="Percent 2 12 8" xfId="31593"/>
    <cellStyle name="Percent 2 13" xfId="31594"/>
    <cellStyle name="Percent 2 13 2" xfId="31595"/>
    <cellStyle name="Percent 2 13 3" xfId="31596"/>
    <cellStyle name="Percent 2 13 4" xfId="31597"/>
    <cellStyle name="Percent 2 13 5" xfId="31598"/>
    <cellStyle name="Percent 2 13 6" xfId="31599"/>
    <cellStyle name="Percent 2 13 7" xfId="31600"/>
    <cellStyle name="Percent 2 13 7 2" xfId="31601"/>
    <cellStyle name="Percent 2 13 8" xfId="31602"/>
    <cellStyle name="Percent 2 13 8 2" xfId="31603"/>
    <cellStyle name="Percent 2 14" xfId="31604"/>
    <cellStyle name="Percent 2 14 2" xfId="31605"/>
    <cellStyle name="Percent 2 14 3" xfId="31606"/>
    <cellStyle name="Percent 2 14 4" xfId="31607"/>
    <cellStyle name="Percent 2 14 5" xfId="31608"/>
    <cellStyle name="Percent 2 14 6" xfId="31609"/>
    <cellStyle name="Percent 2 14 7" xfId="31610"/>
    <cellStyle name="Percent 2 14 8" xfId="31611"/>
    <cellStyle name="Percent 2 15" xfId="31612"/>
    <cellStyle name="Percent 2 15 2" xfId="31613"/>
    <cellStyle name="Percent 2 15 3" xfId="31614"/>
    <cellStyle name="Percent 2 15 4" xfId="31615"/>
    <cellStyle name="Percent 2 15 5" xfId="31616"/>
    <cellStyle name="Percent 2 15 6" xfId="31617"/>
    <cellStyle name="Percent 2 15 7" xfId="31618"/>
    <cellStyle name="Percent 2 15 7 2" xfId="31619"/>
    <cellStyle name="Percent 2 15 8" xfId="31620"/>
    <cellStyle name="Percent 2 15 8 2" xfId="31621"/>
    <cellStyle name="Percent 2 16" xfId="31622"/>
    <cellStyle name="Percent 2 16 2" xfId="31623"/>
    <cellStyle name="Percent 2 16 3" xfId="31624"/>
    <cellStyle name="Percent 2 16 4" xfId="31625"/>
    <cellStyle name="Percent 2 16 5" xfId="31626"/>
    <cellStyle name="Percent 2 16 6" xfId="31627"/>
    <cellStyle name="Percent 2 16 7" xfId="31628"/>
    <cellStyle name="Percent 2 16 8" xfId="31629"/>
    <cellStyle name="Percent 2 16 8 2" xfId="31630"/>
    <cellStyle name="Percent 2 17" xfId="31631"/>
    <cellStyle name="Percent 2 17 2" xfId="31632"/>
    <cellStyle name="Percent 2 17 3" xfId="31633"/>
    <cellStyle name="Percent 2 17 4" xfId="31634"/>
    <cellStyle name="Percent 2 17 5" xfId="31635"/>
    <cellStyle name="Percent 2 17 6" xfId="31636"/>
    <cellStyle name="Percent 2 17 7" xfId="31637"/>
    <cellStyle name="Percent 2 17 8" xfId="31638"/>
    <cellStyle name="Percent 2 18" xfId="31639"/>
    <cellStyle name="Percent 2 18 2" xfId="31640"/>
    <cellStyle name="Percent 2 18 3" xfId="31641"/>
    <cellStyle name="Percent 2 18 4" xfId="31642"/>
    <cellStyle name="Percent 2 18 5" xfId="31643"/>
    <cellStyle name="Percent 2 18 6" xfId="31644"/>
    <cellStyle name="Percent 2 18 7" xfId="31645"/>
    <cellStyle name="Percent 2 18 8" xfId="31646"/>
    <cellStyle name="Percent 2 19" xfId="31647"/>
    <cellStyle name="Percent 2 19 2" xfId="31648"/>
    <cellStyle name="Percent 2 19 2 2" xfId="31649"/>
    <cellStyle name="Percent 2 19 3" xfId="31650"/>
    <cellStyle name="Percent 2 19 4" xfId="31651"/>
    <cellStyle name="Percent 2 19 5" xfId="31652"/>
    <cellStyle name="Percent 2 19 6" xfId="31653"/>
    <cellStyle name="Percent 2 19 7" xfId="31654"/>
    <cellStyle name="Percent 2 19 8" xfId="31655"/>
    <cellStyle name="Percent 2 2" xfId="31656"/>
    <cellStyle name="Percent 2 2 2" xfId="31657"/>
    <cellStyle name="Percent 2 2 2 2" xfId="31658"/>
    <cellStyle name="Percent 2 2 2 2 2" xfId="31659"/>
    <cellStyle name="Percent 2 2 2 2 2 2" xfId="31660"/>
    <cellStyle name="Percent 2 2 2 3" xfId="31661"/>
    <cellStyle name="Percent 2 2 2 4" xfId="31662"/>
    <cellStyle name="Percent 2 2 3" xfId="31663"/>
    <cellStyle name="Percent 2 2 4" xfId="31664"/>
    <cellStyle name="Percent 2 2 5" xfId="31665"/>
    <cellStyle name="Percent 2 2 6" xfId="31666"/>
    <cellStyle name="Percent 2 2 7" xfId="31667"/>
    <cellStyle name="Percent 2 2 8" xfId="31668"/>
    <cellStyle name="Percent 2 2 9" xfId="31669"/>
    <cellStyle name="Percent 2 20" xfId="31670"/>
    <cellStyle name="Percent 2 20 2" xfId="31671"/>
    <cellStyle name="Percent 2 20 3" xfId="31672"/>
    <cellStyle name="Percent 2 20 4" xfId="31673"/>
    <cellStyle name="Percent 2 20 5" xfId="31674"/>
    <cellStyle name="Percent 2 20 6" xfId="31675"/>
    <cellStyle name="Percent 2 20 7" xfId="31676"/>
    <cellStyle name="Percent 2 20 7 2" xfId="31677"/>
    <cellStyle name="Percent 2 20 8" xfId="31678"/>
    <cellStyle name="Percent 2 20 8 2" xfId="31679"/>
    <cellStyle name="Percent 2 21" xfId="31680"/>
    <cellStyle name="Percent 2 21 2" xfId="31681"/>
    <cellStyle name="Percent 2 21 3" xfId="31682"/>
    <cellStyle name="Percent 2 21 4" xfId="31683"/>
    <cellStyle name="Percent 2 21 5" xfId="31684"/>
    <cellStyle name="Percent 2 21 6" xfId="31685"/>
    <cellStyle name="Percent 2 21 7" xfId="31686"/>
    <cellStyle name="Percent 2 21 8" xfId="31687"/>
    <cellStyle name="Percent 2 21 8 2" xfId="31688"/>
    <cellStyle name="Percent 2 22" xfId="31689"/>
    <cellStyle name="Percent 2 22 2" xfId="31690"/>
    <cellStyle name="Percent 2 22 3" xfId="31691"/>
    <cellStyle name="Percent 2 22 4" xfId="31692"/>
    <cellStyle name="Percent 2 22 5" xfId="31693"/>
    <cellStyle name="Percent 2 22 6" xfId="31694"/>
    <cellStyle name="Percent 2 22 7" xfId="31695"/>
    <cellStyle name="Percent 2 22 8" xfId="31696"/>
    <cellStyle name="Percent 2 23" xfId="31697"/>
    <cellStyle name="Percent 2 23 2" xfId="31698"/>
    <cellStyle name="Percent 2 23 3" xfId="31699"/>
    <cellStyle name="Percent 2 23 4" xfId="31700"/>
    <cellStyle name="Percent 2 23 5" xfId="31701"/>
    <cellStyle name="Percent 2 23 6" xfId="31702"/>
    <cellStyle name="Percent 2 23 7" xfId="31703"/>
    <cellStyle name="Percent 2 23 8" xfId="31704"/>
    <cellStyle name="Percent 2 24" xfId="31705"/>
    <cellStyle name="Percent 2 24 2" xfId="31706"/>
    <cellStyle name="Percent 2 24 2 2" xfId="31707"/>
    <cellStyle name="Percent 2 24 3" xfId="31708"/>
    <cellStyle name="Percent 2 24 4" xfId="31709"/>
    <cellStyle name="Percent 2 24 5" xfId="31710"/>
    <cellStyle name="Percent 2 24 6" xfId="31711"/>
    <cellStyle name="Percent 2 24 7" xfId="31712"/>
    <cellStyle name="Percent 2 24 8" xfId="31713"/>
    <cellStyle name="Percent 2 25" xfId="31714"/>
    <cellStyle name="Percent 2 25 2" xfId="31715"/>
    <cellStyle name="Percent 2 25 2 2" xfId="31716"/>
    <cellStyle name="Percent 2 25 3" xfId="31717"/>
    <cellStyle name="Percent 2 25 3 2" xfId="31718"/>
    <cellStyle name="Percent 2 25 4" xfId="31719"/>
    <cellStyle name="Percent 2 25 5" xfId="31720"/>
    <cellStyle name="Percent 2 25 6" xfId="31721"/>
    <cellStyle name="Percent 2 25 7" xfId="31722"/>
    <cellStyle name="Percent 2 25 8" xfId="31723"/>
    <cellStyle name="Percent 2 26" xfId="31724"/>
    <cellStyle name="Percent 2 26 2" xfId="31725"/>
    <cellStyle name="Percent 2 26 2 2" xfId="31726"/>
    <cellStyle name="Percent 2 26 3" xfId="31727"/>
    <cellStyle name="Percent 2 26 3 2" xfId="31728"/>
    <cellStyle name="Percent 2 26 4" xfId="31729"/>
    <cellStyle name="Percent 2 26 5" xfId="31730"/>
    <cellStyle name="Percent 2 26 6" xfId="31731"/>
    <cellStyle name="Percent 2 26 7" xfId="31732"/>
    <cellStyle name="Percent 2 26 8" xfId="31733"/>
    <cellStyle name="Percent 2 27" xfId="31734"/>
    <cellStyle name="Percent 2 27 2" xfId="31735"/>
    <cellStyle name="Percent 2 27 3" xfId="31736"/>
    <cellStyle name="Percent 2 27 4" xfId="31737"/>
    <cellStyle name="Percent 2 27 5" xfId="31738"/>
    <cellStyle name="Percent 2 27 6" xfId="31739"/>
    <cellStyle name="Percent 2 27 7" xfId="31740"/>
    <cellStyle name="Percent 2 27 8" xfId="31741"/>
    <cellStyle name="Percent 2 28" xfId="31742"/>
    <cellStyle name="Percent 2 28 2" xfId="31743"/>
    <cellStyle name="Percent 2 28 3" xfId="31744"/>
    <cellStyle name="Percent 2 28 4" xfId="31745"/>
    <cellStyle name="Percent 2 28 5" xfId="31746"/>
    <cellStyle name="Percent 2 28 6" xfId="31747"/>
    <cellStyle name="Percent 2 28 7" xfId="31748"/>
    <cellStyle name="Percent 2 28 8" xfId="31749"/>
    <cellStyle name="Percent 2 29" xfId="31750"/>
    <cellStyle name="Percent 2 29 2" xfId="31751"/>
    <cellStyle name="Percent 2 29 3" xfId="31752"/>
    <cellStyle name="Percent 2 29 4" xfId="31753"/>
    <cellStyle name="Percent 2 29 5" xfId="31754"/>
    <cellStyle name="Percent 2 29 6" xfId="31755"/>
    <cellStyle name="Percent 2 29 7" xfId="31756"/>
    <cellStyle name="Percent 2 29 8" xfId="31757"/>
    <cellStyle name="Percent 2 3" xfId="31758"/>
    <cellStyle name="Percent 2 3 2" xfId="31759"/>
    <cellStyle name="Percent 2 3 3" xfId="31760"/>
    <cellStyle name="Percent 2 3 4" xfId="31761"/>
    <cellStyle name="Percent 2 3 5" xfId="31762"/>
    <cellStyle name="Percent 2 3 6" xfId="31763"/>
    <cellStyle name="Percent 2 3 7" xfId="31764"/>
    <cellStyle name="Percent 2 3 8" xfId="31765"/>
    <cellStyle name="Percent 2 30" xfId="31766"/>
    <cellStyle name="Percent 2 30 2" xfId="31767"/>
    <cellStyle name="Percent 2 30 2 2" xfId="31768"/>
    <cellStyle name="Percent 2 30 3" xfId="31769"/>
    <cellStyle name="Percent 2 30 3 2" xfId="31770"/>
    <cellStyle name="Percent 2 30 4" xfId="31771"/>
    <cellStyle name="Percent 2 30 5" xfId="31772"/>
    <cellStyle name="Percent 2 30 6" xfId="31773"/>
    <cellStyle name="Percent 2 30 7" xfId="31774"/>
    <cellStyle name="Percent 2 30 8" xfId="31775"/>
    <cellStyle name="Percent 2 31" xfId="31776"/>
    <cellStyle name="Percent 2 31 2" xfId="31777"/>
    <cellStyle name="Percent 2 31 2 2" xfId="31778"/>
    <cellStyle name="Percent 2 31 3" xfId="31779"/>
    <cellStyle name="Percent 2 31 3 2" xfId="31780"/>
    <cellStyle name="Percent 2 31 4" xfId="31781"/>
    <cellStyle name="Percent 2 31 5" xfId="31782"/>
    <cellStyle name="Percent 2 31 6" xfId="31783"/>
    <cellStyle name="Percent 2 31 7" xfId="31784"/>
    <cellStyle name="Percent 2 31 8" xfId="31785"/>
    <cellStyle name="Percent 2 32" xfId="31786"/>
    <cellStyle name="Percent 2 32 2" xfId="31787"/>
    <cellStyle name="Percent 2 32 3" xfId="31788"/>
    <cellStyle name="Percent 2 32 4" xfId="31789"/>
    <cellStyle name="Percent 2 32 5" xfId="31790"/>
    <cellStyle name="Percent 2 32 6" xfId="31791"/>
    <cellStyle name="Percent 2 32 7" xfId="31792"/>
    <cellStyle name="Percent 2 32 8" xfId="31793"/>
    <cellStyle name="Percent 2 33" xfId="31794"/>
    <cellStyle name="Percent 2 33 2" xfId="31795"/>
    <cellStyle name="Percent 2 33 3" xfId="31796"/>
    <cellStyle name="Percent 2 33 4" xfId="31797"/>
    <cellStyle name="Percent 2 33 5" xfId="31798"/>
    <cellStyle name="Percent 2 33 6" xfId="31799"/>
    <cellStyle name="Percent 2 33 7" xfId="31800"/>
    <cellStyle name="Percent 2 33 8" xfId="31801"/>
    <cellStyle name="Percent 2 34" xfId="31802"/>
    <cellStyle name="Percent 2 34 2" xfId="31803"/>
    <cellStyle name="Percent 2 34 3" xfId="31804"/>
    <cellStyle name="Percent 2 34 4" xfId="31805"/>
    <cellStyle name="Percent 2 34 5" xfId="31806"/>
    <cellStyle name="Percent 2 34 6" xfId="31807"/>
    <cellStyle name="Percent 2 4" xfId="31808"/>
    <cellStyle name="Percent 2 4 2" xfId="31809"/>
    <cellStyle name="Percent 2 4 3" xfId="31810"/>
    <cellStyle name="Percent 2 4 4" xfId="31811"/>
    <cellStyle name="Percent 2 4 5" xfId="31812"/>
    <cellStyle name="Percent 2 4 6" xfId="31813"/>
    <cellStyle name="Percent 2 4 7" xfId="31814"/>
    <cellStyle name="Percent 2 4 8" xfId="31815"/>
    <cellStyle name="Percent 2 5" xfId="31816"/>
    <cellStyle name="Percent 2 5 2" xfId="31817"/>
    <cellStyle name="Percent 2 5 2 2" xfId="31818"/>
    <cellStyle name="Percent 2 5 3" xfId="31819"/>
    <cellStyle name="Percent 2 5 3 2" xfId="31820"/>
    <cellStyle name="Percent 2 5 4" xfId="31821"/>
    <cellStyle name="Percent 2 5 4 2" xfId="31822"/>
    <cellStyle name="Percent 2 5 5" xfId="31823"/>
    <cellStyle name="Percent 2 5 5 2" xfId="31824"/>
    <cellStyle name="Percent 2 5 6" xfId="31825"/>
    <cellStyle name="Percent 2 5 7" xfId="31826"/>
    <cellStyle name="Percent 2 5 8" xfId="31827"/>
    <cellStyle name="Percent 2 6" xfId="31828"/>
    <cellStyle name="Percent 2 6 2" xfId="31829"/>
    <cellStyle name="Percent 2 6 3" xfId="31830"/>
    <cellStyle name="Percent 2 6 4" xfId="31831"/>
    <cellStyle name="Percent 2 6 5" xfId="31832"/>
    <cellStyle name="Percent 2 6 6" xfId="31833"/>
    <cellStyle name="Percent 2 6 7" xfId="31834"/>
    <cellStyle name="Percent 2 6 8" xfId="31835"/>
    <cellStyle name="Percent 2 7" xfId="31836"/>
    <cellStyle name="Percent 2 7 2" xfId="31837"/>
    <cellStyle name="Percent 2 7 3" xfId="31838"/>
    <cellStyle name="Percent 2 7 4" xfId="31839"/>
    <cellStyle name="Percent 2 7 5" xfId="31840"/>
    <cellStyle name="Percent 2 7 6" xfId="31841"/>
    <cellStyle name="Percent 2 7 7" xfId="31842"/>
    <cellStyle name="Percent 2 7 8" xfId="31843"/>
    <cellStyle name="Percent 2 8" xfId="31844"/>
    <cellStyle name="Percent 2 8 2" xfId="31845"/>
    <cellStyle name="Percent 2 8 3" xfId="31846"/>
    <cellStyle name="Percent 2 8 4" xfId="31847"/>
    <cellStyle name="Percent 2 8 5" xfId="31848"/>
    <cellStyle name="Percent 2 8 6" xfId="31849"/>
    <cellStyle name="Percent 2 8 7" xfId="31850"/>
    <cellStyle name="Percent 2 8 8" xfId="31851"/>
    <cellStyle name="Percent 2 9" xfId="31852"/>
    <cellStyle name="Percent 2 9 2" xfId="31853"/>
    <cellStyle name="Percent 2 9 3" xfId="31854"/>
    <cellStyle name="Percent 2 9 4" xfId="31855"/>
    <cellStyle name="Percent 2 9 5" xfId="31856"/>
    <cellStyle name="Percent 2 9 6" xfId="31857"/>
    <cellStyle name="Percent 2 9 6 2" xfId="31858"/>
    <cellStyle name="Percent 2 9 7" xfId="31859"/>
    <cellStyle name="Percent 2 9 7 2" xfId="31860"/>
    <cellStyle name="Percent 2 9 8" xfId="31861"/>
    <cellStyle name="Percent 2 9 8 2" xfId="31862"/>
    <cellStyle name="Percent 2_Checked Assa Pricing Final." xfId="31863"/>
    <cellStyle name="Percent 20" xfId="31864"/>
    <cellStyle name="Percent 21" xfId="31865"/>
    <cellStyle name="Percent 22" xfId="31866"/>
    <cellStyle name="Percent 23" xfId="31867"/>
    <cellStyle name="Percent 24" xfId="31868"/>
    <cellStyle name="Percent 25" xfId="31869"/>
    <cellStyle name="Percent 26" xfId="31870"/>
    <cellStyle name="Percent 27" xfId="31871"/>
    <cellStyle name="Percent 28" xfId="31872"/>
    <cellStyle name="Percent 29" xfId="31873"/>
    <cellStyle name="Percent 3" xfId="31874"/>
    <cellStyle name="Percent 3 10" xfId="31875"/>
    <cellStyle name="Percent 3 11" xfId="31876"/>
    <cellStyle name="Percent 3 12" xfId="31877"/>
    <cellStyle name="Percent 3 13" xfId="31878"/>
    <cellStyle name="Percent 3 14" xfId="31879"/>
    <cellStyle name="Percent 3 15" xfId="31880"/>
    <cellStyle name="Percent 3 16" xfId="31881"/>
    <cellStyle name="Percent 3 2" xfId="31882"/>
    <cellStyle name="Percent 3 2 2" xfId="31883"/>
    <cellStyle name="Percent 3 2 3" xfId="31884"/>
    <cellStyle name="Percent 3 2 4" xfId="31885"/>
    <cellStyle name="Percent 3 2 5" xfId="31886"/>
    <cellStyle name="Percent 3 2 6" xfId="31887"/>
    <cellStyle name="Percent 3 2 7" xfId="31888"/>
    <cellStyle name="Percent 3 2 8" xfId="31889"/>
    <cellStyle name="Percent 3 3" xfId="31890"/>
    <cellStyle name="Percent 3 4" xfId="31891"/>
    <cellStyle name="Percent 3 5" xfId="31892"/>
    <cellStyle name="Percent 3 6" xfId="31893"/>
    <cellStyle name="Percent 3 7" xfId="31894"/>
    <cellStyle name="Percent 3 8" xfId="31895"/>
    <cellStyle name="Percent 3 9" xfId="31896"/>
    <cellStyle name="Percent 30" xfId="31897"/>
    <cellStyle name="Percent 31" xfId="31898"/>
    <cellStyle name="Percent 32" xfId="31899"/>
    <cellStyle name="Percent 33" xfId="31900"/>
    <cellStyle name="Percent 34" xfId="31901"/>
    <cellStyle name="Percent 35" xfId="31902"/>
    <cellStyle name="Percent 36" xfId="31903"/>
    <cellStyle name="Percent 37" xfId="31904"/>
    <cellStyle name="Percent 38" xfId="31905"/>
    <cellStyle name="Percent 39" xfId="31906"/>
    <cellStyle name="Percent 4" xfId="31907"/>
    <cellStyle name="Percent 4 2" xfId="31908"/>
    <cellStyle name="Percent 4 2 2" xfId="31909"/>
    <cellStyle name="Percent 4 2 3" xfId="31910"/>
    <cellStyle name="Percent 4 2 4" xfId="31911"/>
    <cellStyle name="Percent 4 2 5" xfId="31912"/>
    <cellStyle name="Percent 4 2 6" xfId="31913"/>
    <cellStyle name="Percent 4 2 7" xfId="31914"/>
    <cellStyle name="Percent 4 2 7 2" xfId="31915"/>
    <cellStyle name="Percent 4 2 8" xfId="31916"/>
    <cellStyle name="Percent 4 3" xfId="31917"/>
    <cellStyle name="Percent 4 4" xfId="31918"/>
    <cellStyle name="Percent 4 5" xfId="31919"/>
    <cellStyle name="Percent 4 6" xfId="31920"/>
    <cellStyle name="Percent 4 7" xfId="31921"/>
    <cellStyle name="Percent 4 8" xfId="31922"/>
    <cellStyle name="Percent 4 8 2" xfId="31923"/>
    <cellStyle name="Percent 4 9" xfId="31924"/>
    <cellStyle name="Percent 40" xfId="31925"/>
    <cellStyle name="Percent 41" xfId="31926"/>
    <cellStyle name="Percent 42" xfId="31927"/>
    <cellStyle name="Percent 43" xfId="31928"/>
    <cellStyle name="Percent 44" xfId="31929"/>
    <cellStyle name="Percent 45" xfId="31930"/>
    <cellStyle name="Percent 46" xfId="31931"/>
    <cellStyle name="Percent 47" xfId="31932"/>
    <cellStyle name="Percent 48" xfId="31933"/>
    <cellStyle name="Percent 49" xfId="31934"/>
    <cellStyle name="Percent 5" xfId="31935"/>
    <cellStyle name="Percent 5 10" xfId="31936"/>
    <cellStyle name="Percent 5 2" xfId="31937"/>
    <cellStyle name="Percent 5 3" xfId="31938"/>
    <cellStyle name="Percent 5 4" xfId="31939"/>
    <cellStyle name="Percent 5 5" xfId="31940"/>
    <cellStyle name="Percent 5 6" xfId="31941"/>
    <cellStyle name="Percent 5 7" xfId="31942"/>
    <cellStyle name="Percent 5 7 2" xfId="31943"/>
    <cellStyle name="Percent 5 8" xfId="31944"/>
    <cellStyle name="Percent 5 8 2" xfId="31945"/>
    <cellStyle name="Percent 5 9" xfId="31946"/>
    <cellStyle name="Percent 50" xfId="31947"/>
    <cellStyle name="Percent 50 2" xfId="31948"/>
    <cellStyle name="Percent 50 2 2" xfId="31949"/>
    <cellStyle name="Percent 50 3" xfId="31950"/>
    <cellStyle name="Percent 51" xfId="31951"/>
    <cellStyle name="Percent 52" xfId="31952"/>
    <cellStyle name="Percent 53" xfId="31953"/>
    <cellStyle name="Percent 54" xfId="31954"/>
    <cellStyle name="Percent 55" xfId="31955"/>
    <cellStyle name="Percent 56" xfId="31956"/>
    <cellStyle name="Percent 57" xfId="31957"/>
    <cellStyle name="Percent 58" xfId="31958"/>
    <cellStyle name="Percent 59" xfId="31959"/>
    <cellStyle name="Percent 6" xfId="31960"/>
    <cellStyle name="Percent 6 2" xfId="31961"/>
    <cellStyle name="Percent 6 3" xfId="31962"/>
    <cellStyle name="Percent 6 4" xfId="31963"/>
    <cellStyle name="Percent 6 5" xfId="31964"/>
    <cellStyle name="Percent 6 6" xfId="31965"/>
    <cellStyle name="Percent 6 7" xfId="31966"/>
    <cellStyle name="Percent 6 7 2" xfId="31967"/>
    <cellStyle name="Percent 6 8" xfId="31968"/>
    <cellStyle name="Percent 7" xfId="31969"/>
    <cellStyle name="Percent 8" xfId="31970"/>
    <cellStyle name="Percent 8 2" xfId="31971"/>
    <cellStyle name="Percent 8 3" xfId="31972"/>
    <cellStyle name="Percent 8 4" xfId="31973"/>
    <cellStyle name="Percent 8 5" xfId="31974"/>
    <cellStyle name="Percent 8 6" xfId="31975"/>
    <cellStyle name="Percent 8 7" xfId="31976"/>
    <cellStyle name="Percent 8 7 2" xfId="31977"/>
    <cellStyle name="Percent 8 8" xfId="31978"/>
    <cellStyle name="Percent 8 8 2" xfId="31979"/>
    <cellStyle name="Percent 8 9" xfId="31980"/>
    <cellStyle name="Percent 9" xfId="31981"/>
    <cellStyle name="PERCENTAGE" xfId="31982"/>
    <cellStyle name="Preliminary_Data" xfId="31983"/>
    <cellStyle name="PrePop Currency (0)" xfId="31984"/>
    <cellStyle name="PrePop Currency (0) 2" xfId="31985"/>
    <cellStyle name="PrePop Currency (0) 3" xfId="31986"/>
    <cellStyle name="PrePop Currency (0) 4" xfId="31987"/>
    <cellStyle name="PrePop Currency (0) 5" xfId="31988"/>
    <cellStyle name="PrePop Currency (0) 6" xfId="31989"/>
    <cellStyle name="PrePop Currency (0) 7" xfId="31990"/>
    <cellStyle name="PrePop Currency (0) 8" xfId="31991"/>
    <cellStyle name="PrePop Currency (2)" xfId="31992"/>
    <cellStyle name="PrePop Currency (2) 2" xfId="31993"/>
    <cellStyle name="PrePop Currency (2) 2 2" xfId="31994"/>
    <cellStyle name="PrePop Currency (2) 3" xfId="31995"/>
    <cellStyle name="PrePop Currency (2) 3 2" xfId="31996"/>
    <cellStyle name="PrePop Currency (2) 4" xfId="31997"/>
    <cellStyle name="PrePop Currency (2) 4 2" xfId="31998"/>
    <cellStyle name="PrePop Currency (2) 5" xfId="31999"/>
    <cellStyle name="PrePop Currency (2) 5 2" xfId="32000"/>
    <cellStyle name="PrePop Currency (2) 6" xfId="32001"/>
    <cellStyle name="PrePop Currency (2) 6 2" xfId="32002"/>
    <cellStyle name="PrePop Currency (2) 7" xfId="32003"/>
    <cellStyle name="PrePop Currency (2) 7 2" xfId="32004"/>
    <cellStyle name="PrePop Currency (2) 8" xfId="32005"/>
    <cellStyle name="PrePop Currency (2) 8 2" xfId="32006"/>
    <cellStyle name="PrePop Currency (2) 9" xfId="32007"/>
    <cellStyle name="PrePop Units (0)" xfId="32008"/>
    <cellStyle name="PrePop Units (0) 2" xfId="32009"/>
    <cellStyle name="PrePop Units (0) 2 2" xfId="32010"/>
    <cellStyle name="PrePop Units (0) 3" xfId="32011"/>
    <cellStyle name="PrePop Units (0) 3 2" xfId="32012"/>
    <cellStyle name="PrePop Units (0) 4" xfId="32013"/>
    <cellStyle name="PrePop Units (0) 4 2" xfId="32014"/>
    <cellStyle name="PrePop Units (0) 5" xfId="32015"/>
    <cellStyle name="PrePop Units (0) 5 2" xfId="32016"/>
    <cellStyle name="PrePop Units (0) 6" xfId="32017"/>
    <cellStyle name="PrePop Units (0) 7" xfId="32018"/>
    <cellStyle name="PrePop Units (0) 8" xfId="32019"/>
    <cellStyle name="PrePop Units (1)" xfId="32020"/>
    <cellStyle name="PrePop Units (1) 2" xfId="32021"/>
    <cellStyle name="PrePop Units (1) 2 2" xfId="32022"/>
    <cellStyle name="PrePop Units (1) 3" xfId="32023"/>
    <cellStyle name="PrePop Units (1) 3 2" xfId="32024"/>
    <cellStyle name="PrePop Units (1) 4" xfId="32025"/>
    <cellStyle name="PrePop Units (1) 4 2" xfId="32026"/>
    <cellStyle name="PrePop Units (1) 5" xfId="32027"/>
    <cellStyle name="PrePop Units (1) 5 2" xfId="32028"/>
    <cellStyle name="PrePop Units (1) 6" xfId="32029"/>
    <cellStyle name="PrePop Units (1) 7" xfId="32030"/>
    <cellStyle name="PrePop Units (1) 8" xfId="32031"/>
    <cellStyle name="PrePop Units (2)" xfId="32032"/>
    <cellStyle name="PrePop Units (2) 2" xfId="32033"/>
    <cellStyle name="PrePop Units (2) 2 2" xfId="32034"/>
    <cellStyle name="PrePop Units (2) 3" xfId="32035"/>
    <cellStyle name="PrePop Units (2) 3 2" xfId="32036"/>
    <cellStyle name="PrePop Units (2) 4" xfId="32037"/>
    <cellStyle name="PrePop Units (2) 4 2" xfId="32038"/>
    <cellStyle name="PrePop Units (2) 5" xfId="32039"/>
    <cellStyle name="PrePop Units (2) 5 2" xfId="32040"/>
    <cellStyle name="PrePop Units (2) 6" xfId="32041"/>
    <cellStyle name="PrePop Units (2) 6 2" xfId="32042"/>
    <cellStyle name="PrePop Units (2) 7" xfId="32043"/>
    <cellStyle name="PrePop Units (2) 7 2" xfId="32044"/>
    <cellStyle name="PrePop Units (2) 8" xfId="32045"/>
    <cellStyle name="PrePop Units (2) 8 2" xfId="32046"/>
    <cellStyle name="PrePop Units (2) 9" xfId="32047"/>
    <cellStyle name="Prices_Data" xfId="32048"/>
    <cellStyle name="PSChar" xfId="32049"/>
    <cellStyle name="PSDate" xfId="32050"/>
    <cellStyle name="PSDate 2" xfId="32051"/>
    <cellStyle name="Quantity" xfId="32052"/>
    <cellStyle name="Quantity 10" xfId="32053"/>
    <cellStyle name="Quantity 2" xfId="32054"/>
    <cellStyle name="Quantity 2 2" xfId="32055"/>
    <cellStyle name="Quantity 2 3" xfId="32056"/>
    <cellStyle name="Quantity 3" xfId="32057"/>
    <cellStyle name="Quantity 3 2" xfId="32058"/>
    <cellStyle name="Quantity 3 3" xfId="32059"/>
    <cellStyle name="Quantity 4" xfId="32060"/>
    <cellStyle name="Quantity 4 2" xfId="32061"/>
    <cellStyle name="Quantity 4 3" xfId="32062"/>
    <cellStyle name="Quantity 5" xfId="32063"/>
    <cellStyle name="Quantity 5 2" xfId="32064"/>
    <cellStyle name="Quantity 5 3" xfId="32065"/>
    <cellStyle name="Quantity 6" xfId="32066"/>
    <cellStyle name="Quantity 6 2" xfId="32067"/>
    <cellStyle name="Quantity 6 3" xfId="32068"/>
    <cellStyle name="Quantity 7" xfId="32069"/>
    <cellStyle name="Quantity 7 2" xfId="32070"/>
    <cellStyle name="Quantity 7 3" xfId="32071"/>
    <cellStyle name="Quantity 8" xfId="32072"/>
    <cellStyle name="Quantity 8 2" xfId="32073"/>
    <cellStyle name="Quantity 8 3" xfId="32074"/>
    <cellStyle name="Quantity 9" xfId="32075"/>
    <cellStyle name="S—_x0008_" xfId="32076"/>
    <cellStyle name="S—_x005f_x0008_" xfId="32077"/>
    <cellStyle name="Satisfaisant" xfId="32078"/>
    <cellStyle name="sbt2" xfId="32079"/>
    <cellStyle name="sbt2 2" xfId="32080"/>
    <cellStyle name="sbt2 2 2" xfId="32081"/>
    <cellStyle name="sbt2 3" xfId="32082"/>
    <cellStyle name="sbt2 3 2" xfId="32083"/>
    <cellStyle name="sbt2 4" xfId="32084"/>
    <cellStyle name="sbt2 4 2" xfId="32085"/>
    <cellStyle name="sbt2 5" xfId="32086"/>
    <cellStyle name="sbt2 5 2" xfId="32087"/>
    <cellStyle name="sbt2 6" xfId="32088"/>
    <cellStyle name="sbt2 6 2" xfId="32089"/>
    <cellStyle name="sbt2 7" xfId="32090"/>
    <cellStyle name="sbt2 7 2" xfId="32091"/>
    <cellStyle name="sbt2 8" xfId="32092"/>
    <cellStyle name="sbt2 8 2" xfId="32093"/>
    <cellStyle name="sbt2 9" xfId="32094"/>
    <cellStyle name="Sortie" xfId="32095"/>
    <cellStyle name="Sortie 10" xfId="32096"/>
    <cellStyle name="Sortie 11" xfId="32097"/>
    <cellStyle name="Sortie 12" xfId="32098"/>
    <cellStyle name="Sortie 13" xfId="32099"/>
    <cellStyle name="Sortie 14" xfId="32100"/>
    <cellStyle name="Sortie 15" xfId="32101"/>
    <cellStyle name="Sortie 16" xfId="32102"/>
    <cellStyle name="Sortie 2" xfId="32103"/>
    <cellStyle name="Sortie 2 2" xfId="32104"/>
    <cellStyle name="Sortie 2 3" xfId="32105"/>
    <cellStyle name="Sortie 2 4" xfId="32106"/>
    <cellStyle name="Sortie 3" xfId="32107"/>
    <cellStyle name="Sortie 4" xfId="32108"/>
    <cellStyle name="Sortie 5" xfId="32109"/>
    <cellStyle name="Sortie 6" xfId="32110"/>
    <cellStyle name="Sortie 7" xfId="32111"/>
    <cellStyle name="Sortie 8" xfId="32112"/>
    <cellStyle name="Sortie 9" xfId="32113"/>
    <cellStyle name="Standard 2" xfId="32114"/>
    <cellStyle name="Star" xfId="32115"/>
    <cellStyle name="Star 2" xfId="32116"/>
    <cellStyle name="Star 2 2" xfId="32117"/>
    <cellStyle name="Star 2 3" xfId="32118"/>
    <cellStyle name="Star 3" xfId="32119"/>
    <cellStyle name="Star 4" xfId="32120"/>
    <cellStyle name="Star 5" xfId="32121"/>
    <cellStyle name="Star 6" xfId="32122"/>
    <cellStyle name="Star 7" xfId="32123"/>
    <cellStyle name="Style 1" xfId="32124"/>
    <cellStyle name="Style 1 10" xfId="32125"/>
    <cellStyle name="Style 1 11" xfId="32126"/>
    <cellStyle name="Style 1 12" xfId="32127"/>
    <cellStyle name="Style 1 13" xfId="32128"/>
    <cellStyle name="Style 1 14" xfId="32129"/>
    <cellStyle name="Style 1 15" xfId="32130"/>
    <cellStyle name="Style 1 16" xfId="32131"/>
    <cellStyle name="Style 1 2" xfId="32132"/>
    <cellStyle name="Style 1 2 2" xfId="32133"/>
    <cellStyle name="Style 1 2 3" xfId="32134"/>
    <cellStyle name="Style 1 2 4" xfId="32135"/>
    <cellStyle name="Style 1 2 5" xfId="32136"/>
    <cellStyle name="Style 1 2 6" xfId="32137"/>
    <cellStyle name="Style 1 2 7" xfId="32138"/>
    <cellStyle name="Style 1 2 8" xfId="32139"/>
    <cellStyle name="Style 1 2 9" xfId="32140"/>
    <cellStyle name="Style 1 3" xfId="32141"/>
    <cellStyle name="Style 1 3 2" xfId="32142"/>
    <cellStyle name="Style 1 4" xfId="32143"/>
    <cellStyle name="Style 1 5" xfId="32144"/>
    <cellStyle name="Style 1 6" xfId="32145"/>
    <cellStyle name="Style 1 7" xfId="32146"/>
    <cellStyle name="Style 1 8" xfId="32147"/>
    <cellStyle name="Style 1 9" xfId="32148"/>
    <cellStyle name="Style 1_AP Logistic 2009 Konsolidasi (Optimist - Annual Plan)" xfId="32149"/>
    <cellStyle name="Style 10" xfId="32150"/>
    <cellStyle name="Style 11" xfId="32151"/>
    <cellStyle name="Style 12" xfId="32152"/>
    <cellStyle name="Style 13" xfId="32153"/>
    <cellStyle name="Style 14" xfId="32154"/>
    <cellStyle name="Style 15" xfId="32155"/>
    <cellStyle name="Style 16" xfId="32156"/>
    <cellStyle name="Style 17" xfId="32157"/>
    <cellStyle name="Style 18" xfId="32158"/>
    <cellStyle name="Style 19" xfId="32159"/>
    <cellStyle name="Style 2" xfId="32160"/>
    <cellStyle name="Style 20" xfId="32161"/>
    <cellStyle name="Style 21" xfId="32162"/>
    <cellStyle name="Style 22" xfId="32163"/>
    <cellStyle name="Style 23" xfId="32164"/>
    <cellStyle name="Style 24" xfId="32165"/>
    <cellStyle name="Style 25" xfId="32166"/>
    <cellStyle name="Style 26" xfId="32167"/>
    <cellStyle name="Style 27" xfId="32168"/>
    <cellStyle name="Style 28" xfId="32169"/>
    <cellStyle name="Style 29" xfId="32170"/>
    <cellStyle name="Style 3" xfId="32171"/>
    <cellStyle name="Style 30" xfId="32172"/>
    <cellStyle name="Style 31" xfId="32173"/>
    <cellStyle name="Style 32" xfId="32174"/>
    <cellStyle name="Style 33" xfId="32175"/>
    <cellStyle name="Style 34" xfId="32176"/>
    <cellStyle name="Style 35" xfId="32177"/>
    <cellStyle name="Style 36" xfId="32178"/>
    <cellStyle name="Style 37" xfId="32179"/>
    <cellStyle name="Style 38" xfId="32180"/>
    <cellStyle name="Style 39" xfId="32181"/>
    <cellStyle name="Style 4" xfId="32182"/>
    <cellStyle name="Style 40" xfId="32183"/>
    <cellStyle name="Style 41" xfId="32184"/>
    <cellStyle name="Style 42" xfId="32185"/>
    <cellStyle name="Style 43" xfId="32186"/>
    <cellStyle name="Style 44" xfId="32187"/>
    <cellStyle name="Style 45" xfId="32188"/>
    <cellStyle name="Style 46" xfId="32189"/>
    <cellStyle name="Style 47" xfId="32190"/>
    <cellStyle name="Style 48" xfId="32191"/>
    <cellStyle name="Style 49" xfId="32192"/>
    <cellStyle name="Style 5" xfId="32193"/>
    <cellStyle name="Style 50" xfId="32194"/>
    <cellStyle name="Style 51" xfId="32195"/>
    <cellStyle name="Style 52" xfId="32196"/>
    <cellStyle name="Style 53" xfId="32197"/>
    <cellStyle name="Style 54" xfId="32198"/>
    <cellStyle name="Style 55" xfId="32199"/>
    <cellStyle name="Style 56" xfId="32200"/>
    <cellStyle name="Style 57" xfId="32201"/>
    <cellStyle name="Style 58" xfId="32202"/>
    <cellStyle name="Style 59" xfId="32203"/>
    <cellStyle name="Style 6" xfId="32204"/>
    <cellStyle name="Style 60" xfId="32205"/>
    <cellStyle name="Style 61" xfId="32206"/>
    <cellStyle name="Style 62" xfId="32207"/>
    <cellStyle name="Style 63" xfId="32208"/>
    <cellStyle name="Style 64" xfId="32209"/>
    <cellStyle name="Style 65" xfId="32210"/>
    <cellStyle name="Style 66" xfId="32211"/>
    <cellStyle name="Style 67" xfId="32212"/>
    <cellStyle name="Style 68" xfId="32213"/>
    <cellStyle name="Style 69" xfId="32214"/>
    <cellStyle name="Style 7" xfId="32215"/>
    <cellStyle name="Style 70" xfId="32216"/>
    <cellStyle name="Style 71" xfId="32217"/>
    <cellStyle name="Style 72" xfId="32218"/>
    <cellStyle name="Style 73" xfId="32219"/>
    <cellStyle name="Style 74" xfId="32220"/>
    <cellStyle name="Style 75" xfId="32221"/>
    <cellStyle name="Style 76" xfId="32222"/>
    <cellStyle name="Style 77" xfId="32223"/>
    <cellStyle name="Style 78" xfId="32224"/>
    <cellStyle name="Style 79" xfId="32225"/>
    <cellStyle name="Style 8" xfId="32226"/>
    <cellStyle name="Style 80" xfId="32227"/>
    <cellStyle name="Style 81" xfId="32228"/>
    <cellStyle name="Style 82" xfId="32229"/>
    <cellStyle name="Style 83" xfId="32230"/>
    <cellStyle name="Style 9" xfId="32231"/>
    <cellStyle name="style_1" xfId="32232"/>
    <cellStyle name="Style1" xfId="32233"/>
    <cellStyle name="Style1 2" xfId="32234"/>
    <cellStyle name="Style1 2 2" xfId="32235"/>
    <cellStyle name="Style1 2 3" xfId="32236"/>
    <cellStyle name="Style1 2 4" xfId="32237"/>
    <cellStyle name="subhead" xfId="32238"/>
    <cellStyle name="subt1" xfId="32239"/>
    <cellStyle name="subt1 2" xfId="32240"/>
    <cellStyle name="subt1 3" xfId="32241"/>
    <cellStyle name="subt1 4" xfId="32242"/>
    <cellStyle name="subt1 5" xfId="32243"/>
    <cellStyle name="subt1 6" xfId="32244"/>
    <cellStyle name="subt1 7" xfId="32245"/>
    <cellStyle name="subt1 8" xfId="32246"/>
    <cellStyle name="T" xfId="32247"/>
    <cellStyle name="T 2" xfId="32248"/>
    <cellStyle name="T 2 2" xfId="32249"/>
    <cellStyle name="T 3" xfId="32250"/>
    <cellStyle name="T 4" xfId="32251"/>
    <cellStyle name="T 5" xfId="32252"/>
    <cellStyle name="T_Book1" xfId="32253"/>
    <cellStyle name="T_Book1 2" xfId="32254"/>
    <cellStyle name="T_Book1 2 2" xfId="32255"/>
    <cellStyle name="T_Book1 3" xfId="32256"/>
    <cellStyle name="T_Book1 4" xfId="32257"/>
    <cellStyle name="T_Book1 5" xfId="32258"/>
    <cellStyle name="T_Book1_1" xfId="32259"/>
    <cellStyle name="T_Book1_1 2" xfId="32260"/>
    <cellStyle name="T_Book1_1 2 2" xfId="32261"/>
    <cellStyle name="T_Book1_1 3" xfId="32262"/>
    <cellStyle name="T_Book1_1 4" xfId="32263"/>
    <cellStyle name="T_Book1_1 5" xfId="32264"/>
    <cellStyle name="T_Cashflow QPR3" xfId="32265"/>
    <cellStyle name="T_Cashflow QPR3 2" xfId="32266"/>
    <cellStyle name="T_Cashflow QPR3 2 2" xfId="32267"/>
    <cellStyle name="T_Cashflow QPR3 3" xfId="32268"/>
    <cellStyle name="T_Cashflow QPR3 4" xfId="32269"/>
    <cellStyle name="T_Cashflow QPR3 5" xfId="32270"/>
    <cellStyle name="T_Copy of BC nhanh TCT -2008" xfId="32271"/>
    <cellStyle name="T_Copy of BC nhanh TCT -2008 2" xfId="32272"/>
    <cellStyle name="T_Copy of BC nhanh TCT -2008 2 2" xfId="32273"/>
    <cellStyle name="T_Copy of BC nhanh TCT -2008 3" xfId="32274"/>
    <cellStyle name="T_Copy of BC nhanh TCT -2008 4" xfId="32275"/>
    <cellStyle name="T_Copy of BC nhanh TCT -2008 5" xfId="32276"/>
    <cellStyle name="T_Intimex-2007" xfId="32277"/>
    <cellStyle name="T_Intimex-2007 2" xfId="32278"/>
    <cellStyle name="T_Intimex-2007 2 2" xfId="32279"/>
    <cellStyle name="T_Intimex-2007 3" xfId="32280"/>
    <cellStyle name="T_Intimex-2007 4" xfId="32281"/>
    <cellStyle name="T_Intimex-2007 5" xfId="32282"/>
    <cellStyle name="Table" xfId="32283"/>
    <cellStyle name="Table 10" xfId="32284"/>
    <cellStyle name="Table 10 2" xfId="32285"/>
    <cellStyle name="Table 10 3" xfId="32286"/>
    <cellStyle name="Table 11" xfId="32287"/>
    <cellStyle name="Table 12" xfId="32288"/>
    <cellStyle name="Table 13" xfId="32289"/>
    <cellStyle name="Table 14" xfId="32290"/>
    <cellStyle name="Table 15" xfId="32291"/>
    <cellStyle name="Table 2" xfId="32292"/>
    <cellStyle name="Table 2 2" xfId="32293"/>
    <cellStyle name="Table 2 2 2" xfId="32294"/>
    <cellStyle name="Table 2 2 2 2" xfId="32295"/>
    <cellStyle name="Table 2 2 2 3" xfId="32296"/>
    <cellStyle name="Table 2 2 3" xfId="32297"/>
    <cellStyle name="Table 2 2 4" xfId="32298"/>
    <cellStyle name="Table 2 2 5" xfId="32299"/>
    <cellStyle name="Table 2 2 6" xfId="32300"/>
    <cellStyle name="Table 2 2 7" xfId="32301"/>
    <cellStyle name="Table 2 3" xfId="32302"/>
    <cellStyle name="Table 2 3 2" xfId="32303"/>
    <cellStyle name="Table 2 3 2 2" xfId="32304"/>
    <cellStyle name="Table 2 3 2 3" xfId="32305"/>
    <cellStyle name="Table 2 3 3" xfId="32306"/>
    <cellStyle name="Table 2 3 4" xfId="32307"/>
    <cellStyle name="Table 2 3 5" xfId="32308"/>
    <cellStyle name="Table 2 3 6" xfId="32309"/>
    <cellStyle name="Table 2 3 7" xfId="32310"/>
    <cellStyle name="Table 2 4" xfId="32311"/>
    <cellStyle name="Table 2 4 2" xfId="32312"/>
    <cellStyle name="Table 2 4 3" xfId="32313"/>
    <cellStyle name="Table 2 5" xfId="32314"/>
    <cellStyle name="Table 2 6" xfId="32315"/>
    <cellStyle name="Table 2 7" xfId="32316"/>
    <cellStyle name="Table 2 8" xfId="32317"/>
    <cellStyle name="Table 2 9" xfId="32318"/>
    <cellStyle name="Table 3" xfId="32319"/>
    <cellStyle name="Table 3 2" xfId="32320"/>
    <cellStyle name="Table 3 2 2" xfId="32321"/>
    <cellStyle name="Table 3 2 3" xfId="32322"/>
    <cellStyle name="Table 3 3" xfId="32323"/>
    <cellStyle name="Table 3 4" xfId="32324"/>
    <cellStyle name="Table 3 5" xfId="32325"/>
    <cellStyle name="Table 3 6" xfId="32326"/>
    <cellStyle name="Table 3 7" xfId="32327"/>
    <cellStyle name="Table 4" xfId="32328"/>
    <cellStyle name="Table 4 2" xfId="32329"/>
    <cellStyle name="Table 4 2 2" xfId="32330"/>
    <cellStyle name="Table 4 2 3" xfId="32331"/>
    <cellStyle name="Table 4 3" xfId="32332"/>
    <cellStyle name="Table 4 4" xfId="32333"/>
    <cellStyle name="Table 4 5" xfId="32334"/>
    <cellStyle name="Table 4 6" xfId="32335"/>
    <cellStyle name="Table 4 7" xfId="32336"/>
    <cellStyle name="Table 5" xfId="32337"/>
    <cellStyle name="Table 5 2" xfId="32338"/>
    <cellStyle name="Table 5 2 2" xfId="32339"/>
    <cellStyle name="Table 5 2 3" xfId="32340"/>
    <cellStyle name="Table 5 3" xfId="32341"/>
    <cellStyle name="Table 5 4" xfId="32342"/>
    <cellStyle name="Table 5 5" xfId="32343"/>
    <cellStyle name="Table 5 6" xfId="32344"/>
    <cellStyle name="Table 5 7" xfId="32345"/>
    <cellStyle name="Table 6" xfId="32346"/>
    <cellStyle name="Table 6 2" xfId="32347"/>
    <cellStyle name="Table 6 2 2" xfId="32348"/>
    <cellStyle name="Table 6 2 3" xfId="32349"/>
    <cellStyle name="Table 6 3" xfId="32350"/>
    <cellStyle name="Table 6 4" xfId="32351"/>
    <cellStyle name="Table 6 5" xfId="32352"/>
    <cellStyle name="Table 6 6" xfId="32353"/>
    <cellStyle name="Table 6 7" xfId="32354"/>
    <cellStyle name="Table 7" xfId="32355"/>
    <cellStyle name="Table 7 2" xfId="32356"/>
    <cellStyle name="Table 7 2 2" xfId="32357"/>
    <cellStyle name="Table 7 2 3" xfId="32358"/>
    <cellStyle name="Table 7 3" xfId="32359"/>
    <cellStyle name="Table 7 4" xfId="32360"/>
    <cellStyle name="Table 7 5" xfId="32361"/>
    <cellStyle name="Table 7 6" xfId="32362"/>
    <cellStyle name="Table 7 7" xfId="32363"/>
    <cellStyle name="Table 8" xfId="32364"/>
    <cellStyle name="Table 8 2" xfId="32365"/>
    <cellStyle name="Table 8 2 2" xfId="32366"/>
    <cellStyle name="Table 8 2 3" xfId="32367"/>
    <cellStyle name="Table 8 3" xfId="32368"/>
    <cellStyle name="Table 8 4" xfId="32369"/>
    <cellStyle name="Table 8 5" xfId="32370"/>
    <cellStyle name="Table 8 6" xfId="32371"/>
    <cellStyle name="Table 8 7" xfId="32372"/>
    <cellStyle name="Table 9" xfId="32373"/>
    <cellStyle name="Table 9 2" xfId="32374"/>
    <cellStyle name="Table 9 2 2" xfId="32375"/>
    <cellStyle name="Table 9 2 3" xfId="32376"/>
    <cellStyle name="Table 9 3" xfId="32377"/>
    <cellStyle name="Table 9 4" xfId="32378"/>
    <cellStyle name="Table 9 5" xfId="32379"/>
    <cellStyle name="Table 9 6" xfId="32380"/>
    <cellStyle name="Table 9 7" xfId="32381"/>
    <cellStyle name="Text Indent A" xfId="32382"/>
    <cellStyle name="Text Indent A 2" xfId="32383"/>
    <cellStyle name="Text Indent A 3" xfId="32384"/>
    <cellStyle name="Text Indent A 4" xfId="32385"/>
    <cellStyle name="Text Indent A 5" xfId="32386"/>
    <cellStyle name="Text Indent A 6" xfId="32387"/>
    <cellStyle name="Text Indent A 7" xfId="32388"/>
    <cellStyle name="Text Indent A 8" xfId="32389"/>
    <cellStyle name="Text Indent A 9" xfId="32390"/>
    <cellStyle name="Text Indent B" xfId="32391"/>
    <cellStyle name="Text Indent B 2" xfId="32392"/>
    <cellStyle name="Text Indent B 3" xfId="32393"/>
    <cellStyle name="Text Indent B 4" xfId="32394"/>
    <cellStyle name="Text Indent B 5" xfId="32395"/>
    <cellStyle name="Text Indent B 6" xfId="32396"/>
    <cellStyle name="Text Indent B 7" xfId="32397"/>
    <cellStyle name="Text Indent B 8" xfId="32398"/>
    <cellStyle name="Text Indent C" xfId="32399"/>
    <cellStyle name="Text Indent C 2" xfId="32400"/>
    <cellStyle name="Text Indent C 3" xfId="32401"/>
    <cellStyle name="Text Indent C 4" xfId="32402"/>
    <cellStyle name="Text Indent C 5" xfId="32403"/>
    <cellStyle name="Text Indent C 6" xfId="32404"/>
    <cellStyle name="Text Indent C 7" xfId="32405"/>
    <cellStyle name="Text Indent C 8" xfId="32406"/>
    <cellStyle name="Texte explicatif" xfId="32407"/>
    <cellStyle name="th" xfId="32408"/>
    <cellStyle name="th 2" xfId="32409"/>
    <cellStyle name="th 2 2" xfId="32410"/>
    <cellStyle name="th 3" xfId="32411"/>
    <cellStyle name="th 4" xfId="32412"/>
    <cellStyle name="th 5" xfId="32413"/>
    <cellStyle name="Thousands" xfId="32414"/>
    <cellStyle name="Thousands 2" xfId="32415"/>
    <cellStyle name="Tickmark" xfId="32416"/>
    <cellStyle name="Times New Roman" xfId="32417"/>
    <cellStyle name="Times New Roman 2" xfId="32418"/>
    <cellStyle name="Times New Roman 3" xfId="32419"/>
    <cellStyle name="Times New Roman 4" xfId="32420"/>
    <cellStyle name="Times New Roman 5" xfId="32421"/>
    <cellStyle name="Times New Roman 6" xfId="32422"/>
    <cellStyle name="Times New Roman 7" xfId="32423"/>
    <cellStyle name="Times New Roman 8" xfId="32424"/>
    <cellStyle name="Title 1" xfId="32425"/>
    <cellStyle name="Title 10 2" xfId="32426"/>
    <cellStyle name="Title 10 3" xfId="32427"/>
    <cellStyle name="Title 10 4" xfId="32428"/>
    <cellStyle name="Title 11 2" xfId="32429"/>
    <cellStyle name="Title 11 3" xfId="32430"/>
    <cellStyle name="Title 11 4" xfId="32431"/>
    <cellStyle name="Title 12 2" xfId="32432"/>
    <cellStyle name="Title 12 3" xfId="32433"/>
    <cellStyle name="Title 12 4" xfId="32434"/>
    <cellStyle name="Title 13 2" xfId="32435"/>
    <cellStyle name="Title 13 3" xfId="32436"/>
    <cellStyle name="Title 13 4" xfId="32437"/>
    <cellStyle name="Title 14 2" xfId="32438"/>
    <cellStyle name="Title 14 3" xfId="32439"/>
    <cellStyle name="Title 14 4" xfId="32440"/>
    <cellStyle name="Title 15 2" xfId="32441"/>
    <cellStyle name="Title 15 3" xfId="32442"/>
    <cellStyle name="Title 15 4" xfId="32443"/>
    <cellStyle name="Title 16 2" xfId="32444"/>
    <cellStyle name="Title 16 3" xfId="32445"/>
    <cellStyle name="Title 16 4" xfId="32446"/>
    <cellStyle name="Title 17 2" xfId="32447"/>
    <cellStyle name="Title 17 3" xfId="32448"/>
    <cellStyle name="Title 17 4" xfId="32449"/>
    <cellStyle name="Title 2" xfId="32450"/>
    <cellStyle name="Title 2 2" xfId="32451"/>
    <cellStyle name="Title 2 3" xfId="32452"/>
    <cellStyle name="Title 2 4" xfId="32453"/>
    <cellStyle name="Title 3" xfId="32454"/>
    <cellStyle name="Title 3 2" xfId="32455"/>
    <cellStyle name="Title 3 3" xfId="32456"/>
    <cellStyle name="Title 3 4" xfId="32457"/>
    <cellStyle name="Title 4" xfId="32458"/>
    <cellStyle name="Title 4 2" xfId="32459"/>
    <cellStyle name="Title 4 3" xfId="32460"/>
    <cellStyle name="Title 4 4" xfId="32461"/>
    <cellStyle name="Title 5" xfId="32462"/>
    <cellStyle name="Title 5 2" xfId="32463"/>
    <cellStyle name="Title 5 3" xfId="32464"/>
    <cellStyle name="Title 5 4" xfId="32465"/>
    <cellStyle name="Title 6" xfId="32466"/>
    <cellStyle name="Title 6 2" xfId="32467"/>
    <cellStyle name="Title 6 3" xfId="32468"/>
    <cellStyle name="Title 6 4" xfId="32469"/>
    <cellStyle name="Title 7 2" xfId="32470"/>
    <cellStyle name="Title 7 3" xfId="32471"/>
    <cellStyle name="Title 7 4" xfId="32472"/>
    <cellStyle name="Title 8 2" xfId="32473"/>
    <cellStyle name="Title 8 3" xfId="32474"/>
    <cellStyle name="Title 8 4" xfId="32475"/>
    <cellStyle name="Title 9 2" xfId="32476"/>
    <cellStyle name="Title 9 3" xfId="32477"/>
    <cellStyle name="Title 9 4" xfId="32478"/>
    <cellStyle name="Titre" xfId="32479"/>
    <cellStyle name="Titre 1" xfId="32480"/>
    <cellStyle name="Titre 2" xfId="32481"/>
    <cellStyle name="Titre 3" xfId="32482"/>
    <cellStyle name="Titre 4" xfId="32483"/>
    <cellStyle name="Total 1" xfId="32484"/>
    <cellStyle name="Total 1 10" xfId="32485"/>
    <cellStyle name="Total 1 11" xfId="32486"/>
    <cellStyle name="Total 1 12" xfId="32487"/>
    <cellStyle name="Total 1 13" xfId="32488"/>
    <cellStyle name="Total 1 14" xfId="32489"/>
    <cellStyle name="Total 1 15" xfId="32490"/>
    <cellStyle name="Total 1 16" xfId="32491"/>
    <cellStyle name="Total 1 2" xfId="32492"/>
    <cellStyle name="Total 1 2 2" xfId="32493"/>
    <cellStyle name="Total 1 2 3" xfId="32494"/>
    <cellStyle name="Total 1 2 4" xfId="32495"/>
    <cellStyle name="Total 1 3" xfId="32496"/>
    <cellStyle name="Total 1 4" xfId="32497"/>
    <cellStyle name="Total 1 5" xfId="32498"/>
    <cellStyle name="Total 1 6" xfId="32499"/>
    <cellStyle name="Total 1 7" xfId="32500"/>
    <cellStyle name="Total 1 8" xfId="32501"/>
    <cellStyle name="Total 1 9" xfId="32502"/>
    <cellStyle name="Total 10 2" xfId="32503"/>
    <cellStyle name="Total 10 2 10" xfId="32504"/>
    <cellStyle name="Total 10 2 11" xfId="32505"/>
    <cellStyle name="Total 10 2 12" xfId="32506"/>
    <cellStyle name="Total 10 2 13" xfId="32507"/>
    <cellStyle name="Total 10 2 14" xfId="32508"/>
    <cellStyle name="Total 10 2 15" xfId="32509"/>
    <cellStyle name="Total 10 2 16" xfId="32510"/>
    <cellStyle name="Total 10 2 2" xfId="32511"/>
    <cellStyle name="Total 10 2 2 2" xfId="32512"/>
    <cellStyle name="Total 10 2 2 3" xfId="32513"/>
    <cellStyle name="Total 10 2 2 4" xfId="32514"/>
    <cellStyle name="Total 10 2 3" xfId="32515"/>
    <cellStyle name="Total 10 2 4" xfId="32516"/>
    <cellStyle name="Total 10 2 5" xfId="32517"/>
    <cellStyle name="Total 10 2 6" xfId="32518"/>
    <cellStyle name="Total 10 2 7" xfId="32519"/>
    <cellStyle name="Total 10 2 8" xfId="32520"/>
    <cellStyle name="Total 10 2 9" xfId="32521"/>
    <cellStyle name="Total 10 3" xfId="32522"/>
    <cellStyle name="Total 10 3 10" xfId="32523"/>
    <cellStyle name="Total 10 3 11" xfId="32524"/>
    <cellStyle name="Total 10 3 12" xfId="32525"/>
    <cellStyle name="Total 10 3 13" xfId="32526"/>
    <cellStyle name="Total 10 3 14" xfId="32527"/>
    <cellStyle name="Total 10 3 15" xfId="32528"/>
    <cellStyle name="Total 10 3 16" xfId="32529"/>
    <cellStyle name="Total 10 3 2" xfId="32530"/>
    <cellStyle name="Total 10 3 2 2" xfId="32531"/>
    <cellStyle name="Total 10 3 2 3" xfId="32532"/>
    <cellStyle name="Total 10 3 2 4" xfId="32533"/>
    <cellStyle name="Total 10 3 3" xfId="32534"/>
    <cellStyle name="Total 10 3 4" xfId="32535"/>
    <cellStyle name="Total 10 3 5" xfId="32536"/>
    <cellStyle name="Total 10 3 6" xfId="32537"/>
    <cellStyle name="Total 10 3 7" xfId="32538"/>
    <cellStyle name="Total 10 3 8" xfId="32539"/>
    <cellStyle name="Total 10 3 9" xfId="32540"/>
    <cellStyle name="Total 10 4" xfId="32541"/>
    <cellStyle name="Total 10 4 10" xfId="32542"/>
    <cellStyle name="Total 10 4 11" xfId="32543"/>
    <cellStyle name="Total 10 4 12" xfId="32544"/>
    <cellStyle name="Total 10 4 13" xfId="32545"/>
    <cellStyle name="Total 10 4 14" xfId="32546"/>
    <cellStyle name="Total 10 4 15" xfId="32547"/>
    <cellStyle name="Total 10 4 16" xfId="32548"/>
    <cellStyle name="Total 10 4 2" xfId="32549"/>
    <cellStyle name="Total 10 4 2 2" xfId="32550"/>
    <cellStyle name="Total 10 4 2 3" xfId="32551"/>
    <cellStyle name="Total 10 4 2 4" xfId="32552"/>
    <cellStyle name="Total 10 4 3" xfId="32553"/>
    <cellStyle name="Total 10 4 4" xfId="32554"/>
    <cellStyle name="Total 10 4 5" xfId="32555"/>
    <cellStyle name="Total 10 4 6" xfId="32556"/>
    <cellStyle name="Total 10 4 7" xfId="32557"/>
    <cellStyle name="Total 10 4 8" xfId="32558"/>
    <cellStyle name="Total 10 4 9" xfId="32559"/>
    <cellStyle name="Total 11 2" xfId="32560"/>
    <cellStyle name="Total 11 2 10" xfId="32561"/>
    <cellStyle name="Total 11 2 11" xfId="32562"/>
    <cellStyle name="Total 11 2 12" xfId="32563"/>
    <cellStyle name="Total 11 2 13" xfId="32564"/>
    <cellStyle name="Total 11 2 14" xfId="32565"/>
    <cellStyle name="Total 11 2 15" xfId="32566"/>
    <cellStyle name="Total 11 2 16" xfId="32567"/>
    <cellStyle name="Total 11 2 2" xfId="32568"/>
    <cellStyle name="Total 11 2 2 2" xfId="32569"/>
    <cellStyle name="Total 11 2 2 3" xfId="32570"/>
    <cellStyle name="Total 11 2 2 4" xfId="32571"/>
    <cellStyle name="Total 11 2 3" xfId="32572"/>
    <cellStyle name="Total 11 2 4" xfId="32573"/>
    <cellStyle name="Total 11 2 5" xfId="32574"/>
    <cellStyle name="Total 11 2 6" xfId="32575"/>
    <cellStyle name="Total 11 2 7" xfId="32576"/>
    <cellStyle name="Total 11 2 8" xfId="32577"/>
    <cellStyle name="Total 11 2 9" xfId="32578"/>
    <cellStyle name="Total 11 3" xfId="32579"/>
    <cellStyle name="Total 11 3 10" xfId="32580"/>
    <cellStyle name="Total 11 3 11" xfId="32581"/>
    <cellStyle name="Total 11 3 12" xfId="32582"/>
    <cellStyle name="Total 11 3 13" xfId="32583"/>
    <cellStyle name="Total 11 3 14" xfId="32584"/>
    <cellStyle name="Total 11 3 15" xfId="32585"/>
    <cellStyle name="Total 11 3 16" xfId="32586"/>
    <cellStyle name="Total 11 3 2" xfId="32587"/>
    <cellStyle name="Total 11 3 2 2" xfId="32588"/>
    <cellStyle name="Total 11 3 2 3" xfId="32589"/>
    <cellStyle name="Total 11 3 2 4" xfId="32590"/>
    <cellStyle name="Total 11 3 3" xfId="32591"/>
    <cellStyle name="Total 11 3 4" xfId="32592"/>
    <cellStyle name="Total 11 3 5" xfId="32593"/>
    <cellStyle name="Total 11 3 6" xfId="32594"/>
    <cellStyle name="Total 11 3 7" xfId="32595"/>
    <cellStyle name="Total 11 3 8" xfId="32596"/>
    <cellStyle name="Total 11 3 9" xfId="32597"/>
    <cellStyle name="Total 11 4" xfId="32598"/>
    <cellStyle name="Total 11 4 10" xfId="32599"/>
    <cellStyle name="Total 11 4 11" xfId="32600"/>
    <cellStyle name="Total 11 4 12" xfId="32601"/>
    <cellStyle name="Total 11 4 13" xfId="32602"/>
    <cellStyle name="Total 11 4 14" xfId="32603"/>
    <cellStyle name="Total 11 4 15" xfId="32604"/>
    <cellStyle name="Total 11 4 16" xfId="32605"/>
    <cellStyle name="Total 11 4 2" xfId="32606"/>
    <cellStyle name="Total 11 4 2 2" xfId="32607"/>
    <cellStyle name="Total 11 4 2 3" xfId="32608"/>
    <cellStyle name="Total 11 4 2 4" xfId="32609"/>
    <cellStyle name="Total 11 4 3" xfId="32610"/>
    <cellStyle name="Total 11 4 4" xfId="32611"/>
    <cellStyle name="Total 11 4 5" xfId="32612"/>
    <cellStyle name="Total 11 4 6" xfId="32613"/>
    <cellStyle name="Total 11 4 7" xfId="32614"/>
    <cellStyle name="Total 11 4 8" xfId="32615"/>
    <cellStyle name="Total 11 4 9" xfId="32616"/>
    <cellStyle name="Total 12 2" xfId="32617"/>
    <cellStyle name="Total 12 2 10" xfId="32618"/>
    <cellStyle name="Total 12 2 11" xfId="32619"/>
    <cellStyle name="Total 12 2 12" xfId="32620"/>
    <cellStyle name="Total 12 2 13" xfId="32621"/>
    <cellStyle name="Total 12 2 14" xfId="32622"/>
    <cellStyle name="Total 12 2 15" xfId="32623"/>
    <cellStyle name="Total 12 2 16" xfId="32624"/>
    <cellStyle name="Total 12 2 2" xfId="32625"/>
    <cellStyle name="Total 12 2 2 2" xfId="32626"/>
    <cellStyle name="Total 12 2 2 3" xfId="32627"/>
    <cellStyle name="Total 12 2 2 4" xfId="32628"/>
    <cellStyle name="Total 12 2 3" xfId="32629"/>
    <cellStyle name="Total 12 2 4" xfId="32630"/>
    <cellStyle name="Total 12 2 5" xfId="32631"/>
    <cellStyle name="Total 12 2 6" xfId="32632"/>
    <cellStyle name="Total 12 2 7" xfId="32633"/>
    <cellStyle name="Total 12 2 8" xfId="32634"/>
    <cellStyle name="Total 12 2 9" xfId="32635"/>
    <cellStyle name="Total 12 3" xfId="32636"/>
    <cellStyle name="Total 12 3 10" xfId="32637"/>
    <cellStyle name="Total 12 3 11" xfId="32638"/>
    <cellStyle name="Total 12 3 12" xfId="32639"/>
    <cellStyle name="Total 12 3 13" xfId="32640"/>
    <cellStyle name="Total 12 3 14" xfId="32641"/>
    <cellStyle name="Total 12 3 15" xfId="32642"/>
    <cellStyle name="Total 12 3 16" xfId="32643"/>
    <cellStyle name="Total 12 3 2" xfId="32644"/>
    <cellStyle name="Total 12 3 2 2" xfId="32645"/>
    <cellStyle name="Total 12 3 2 3" xfId="32646"/>
    <cellStyle name="Total 12 3 2 4" xfId="32647"/>
    <cellStyle name="Total 12 3 3" xfId="32648"/>
    <cellStyle name="Total 12 3 4" xfId="32649"/>
    <cellStyle name="Total 12 3 5" xfId="32650"/>
    <cellStyle name="Total 12 3 6" xfId="32651"/>
    <cellStyle name="Total 12 3 7" xfId="32652"/>
    <cellStyle name="Total 12 3 8" xfId="32653"/>
    <cellStyle name="Total 12 3 9" xfId="32654"/>
    <cellStyle name="Total 12 4" xfId="32655"/>
    <cellStyle name="Total 12 4 10" xfId="32656"/>
    <cellStyle name="Total 12 4 11" xfId="32657"/>
    <cellStyle name="Total 12 4 12" xfId="32658"/>
    <cellStyle name="Total 12 4 13" xfId="32659"/>
    <cellStyle name="Total 12 4 14" xfId="32660"/>
    <cellStyle name="Total 12 4 15" xfId="32661"/>
    <cellStyle name="Total 12 4 16" xfId="32662"/>
    <cellStyle name="Total 12 4 2" xfId="32663"/>
    <cellStyle name="Total 12 4 2 2" xfId="32664"/>
    <cellStyle name="Total 12 4 2 3" xfId="32665"/>
    <cellStyle name="Total 12 4 2 4" xfId="32666"/>
    <cellStyle name="Total 12 4 3" xfId="32667"/>
    <cellStyle name="Total 12 4 4" xfId="32668"/>
    <cellStyle name="Total 12 4 5" xfId="32669"/>
    <cellStyle name="Total 12 4 6" xfId="32670"/>
    <cellStyle name="Total 12 4 7" xfId="32671"/>
    <cellStyle name="Total 12 4 8" xfId="32672"/>
    <cellStyle name="Total 12 4 9" xfId="32673"/>
    <cellStyle name="Total 13 2" xfId="32674"/>
    <cellStyle name="Total 13 2 10" xfId="32675"/>
    <cellStyle name="Total 13 2 11" xfId="32676"/>
    <cellStyle name="Total 13 2 12" xfId="32677"/>
    <cellStyle name="Total 13 2 13" xfId="32678"/>
    <cellStyle name="Total 13 2 14" xfId="32679"/>
    <cellStyle name="Total 13 2 15" xfId="32680"/>
    <cellStyle name="Total 13 2 16" xfId="32681"/>
    <cellStyle name="Total 13 2 2" xfId="32682"/>
    <cellStyle name="Total 13 2 2 2" xfId="32683"/>
    <cellStyle name="Total 13 2 2 3" xfId="32684"/>
    <cellStyle name="Total 13 2 2 4" xfId="32685"/>
    <cellStyle name="Total 13 2 3" xfId="32686"/>
    <cellStyle name="Total 13 2 4" xfId="32687"/>
    <cellStyle name="Total 13 2 5" xfId="32688"/>
    <cellStyle name="Total 13 2 6" xfId="32689"/>
    <cellStyle name="Total 13 2 7" xfId="32690"/>
    <cellStyle name="Total 13 2 8" xfId="32691"/>
    <cellStyle name="Total 13 2 9" xfId="32692"/>
    <cellStyle name="Total 13 3" xfId="32693"/>
    <cellStyle name="Total 13 3 10" xfId="32694"/>
    <cellStyle name="Total 13 3 11" xfId="32695"/>
    <cellStyle name="Total 13 3 12" xfId="32696"/>
    <cellStyle name="Total 13 3 13" xfId="32697"/>
    <cellStyle name="Total 13 3 14" xfId="32698"/>
    <cellStyle name="Total 13 3 15" xfId="32699"/>
    <cellStyle name="Total 13 3 16" xfId="32700"/>
    <cellStyle name="Total 13 3 2" xfId="32701"/>
    <cellStyle name="Total 13 3 2 2" xfId="32702"/>
    <cellStyle name="Total 13 3 2 3" xfId="32703"/>
    <cellStyle name="Total 13 3 2 4" xfId="32704"/>
    <cellStyle name="Total 13 3 3" xfId="32705"/>
    <cellStyle name="Total 13 3 4" xfId="32706"/>
    <cellStyle name="Total 13 3 5" xfId="32707"/>
    <cellStyle name="Total 13 3 6" xfId="32708"/>
    <cellStyle name="Total 13 3 7" xfId="32709"/>
    <cellStyle name="Total 13 3 8" xfId="32710"/>
    <cellStyle name="Total 13 3 9" xfId="32711"/>
    <cellStyle name="Total 13 4" xfId="32712"/>
    <cellStyle name="Total 13 4 10" xfId="32713"/>
    <cellStyle name="Total 13 4 11" xfId="32714"/>
    <cellStyle name="Total 13 4 12" xfId="32715"/>
    <cellStyle name="Total 13 4 13" xfId="32716"/>
    <cellStyle name="Total 13 4 14" xfId="32717"/>
    <cellStyle name="Total 13 4 15" xfId="32718"/>
    <cellStyle name="Total 13 4 16" xfId="32719"/>
    <cellStyle name="Total 13 4 2" xfId="32720"/>
    <cellStyle name="Total 13 4 2 2" xfId="32721"/>
    <cellStyle name="Total 13 4 2 3" xfId="32722"/>
    <cellStyle name="Total 13 4 2 4" xfId="32723"/>
    <cellStyle name="Total 13 4 3" xfId="32724"/>
    <cellStyle name="Total 13 4 4" xfId="32725"/>
    <cellStyle name="Total 13 4 5" xfId="32726"/>
    <cellStyle name="Total 13 4 6" xfId="32727"/>
    <cellStyle name="Total 13 4 7" xfId="32728"/>
    <cellStyle name="Total 13 4 8" xfId="32729"/>
    <cellStyle name="Total 13 4 9" xfId="32730"/>
    <cellStyle name="Total 14 2" xfId="32731"/>
    <cellStyle name="Total 14 2 10" xfId="32732"/>
    <cellStyle name="Total 14 2 11" xfId="32733"/>
    <cellStyle name="Total 14 2 12" xfId="32734"/>
    <cellStyle name="Total 14 2 13" xfId="32735"/>
    <cellStyle name="Total 14 2 14" xfId="32736"/>
    <cellStyle name="Total 14 2 15" xfId="32737"/>
    <cellStyle name="Total 14 2 16" xfId="32738"/>
    <cellStyle name="Total 14 2 2" xfId="32739"/>
    <cellStyle name="Total 14 2 2 2" xfId="32740"/>
    <cellStyle name="Total 14 2 2 3" xfId="32741"/>
    <cellStyle name="Total 14 2 2 4" xfId="32742"/>
    <cellStyle name="Total 14 2 3" xfId="32743"/>
    <cellStyle name="Total 14 2 4" xfId="32744"/>
    <cellStyle name="Total 14 2 5" xfId="32745"/>
    <cellStyle name="Total 14 2 6" xfId="32746"/>
    <cellStyle name="Total 14 2 7" xfId="32747"/>
    <cellStyle name="Total 14 2 8" xfId="32748"/>
    <cellStyle name="Total 14 2 9" xfId="32749"/>
    <cellStyle name="Total 14 3" xfId="32750"/>
    <cellStyle name="Total 14 3 10" xfId="32751"/>
    <cellStyle name="Total 14 3 11" xfId="32752"/>
    <cellStyle name="Total 14 3 12" xfId="32753"/>
    <cellStyle name="Total 14 3 13" xfId="32754"/>
    <cellStyle name="Total 14 3 14" xfId="32755"/>
    <cellStyle name="Total 14 3 15" xfId="32756"/>
    <cellStyle name="Total 14 3 16" xfId="32757"/>
    <cellStyle name="Total 14 3 2" xfId="32758"/>
    <cellStyle name="Total 14 3 2 2" xfId="32759"/>
    <cellStyle name="Total 14 3 2 3" xfId="32760"/>
    <cellStyle name="Total 14 3 2 4" xfId="32761"/>
    <cellStyle name="Total 14 3 3" xfId="32762"/>
    <cellStyle name="Total 14 3 4" xfId="32763"/>
    <cellStyle name="Total 14 3 5" xfId="32764"/>
    <cellStyle name="Total 14 3 6" xfId="32765"/>
    <cellStyle name="Total 14 3 7" xfId="32766"/>
    <cellStyle name="Total 14 3 8" xfId="32767"/>
    <cellStyle name="Total 14 3 9" xfId="32768"/>
    <cellStyle name="Total 14 4" xfId="32769"/>
    <cellStyle name="Total 14 4 10" xfId="32770"/>
    <cellStyle name="Total 14 4 11" xfId="32771"/>
    <cellStyle name="Total 14 4 12" xfId="32772"/>
    <cellStyle name="Total 14 4 13" xfId="32773"/>
    <cellStyle name="Total 14 4 14" xfId="32774"/>
    <cellStyle name="Total 14 4 15" xfId="32775"/>
    <cellStyle name="Total 14 4 16" xfId="32776"/>
    <cellStyle name="Total 14 4 2" xfId="32777"/>
    <cellStyle name="Total 14 4 2 2" xfId="32778"/>
    <cellStyle name="Total 14 4 2 3" xfId="32779"/>
    <cellStyle name="Total 14 4 2 4" xfId="32780"/>
    <cellStyle name="Total 14 4 3" xfId="32781"/>
    <cellStyle name="Total 14 4 4" xfId="32782"/>
    <cellStyle name="Total 14 4 5" xfId="32783"/>
    <cellStyle name="Total 14 4 6" xfId="32784"/>
    <cellStyle name="Total 14 4 7" xfId="32785"/>
    <cellStyle name="Total 14 4 8" xfId="32786"/>
    <cellStyle name="Total 14 4 9" xfId="32787"/>
    <cellStyle name="Total 15 2" xfId="32788"/>
    <cellStyle name="Total 15 2 10" xfId="32789"/>
    <cellStyle name="Total 15 2 11" xfId="32790"/>
    <cellStyle name="Total 15 2 12" xfId="32791"/>
    <cellStyle name="Total 15 2 13" xfId="32792"/>
    <cellStyle name="Total 15 2 14" xfId="32793"/>
    <cellStyle name="Total 15 2 15" xfId="32794"/>
    <cellStyle name="Total 15 2 16" xfId="32795"/>
    <cellStyle name="Total 15 2 2" xfId="32796"/>
    <cellStyle name="Total 15 2 2 2" xfId="32797"/>
    <cellStyle name="Total 15 2 2 3" xfId="32798"/>
    <cellStyle name="Total 15 2 2 4" xfId="32799"/>
    <cellStyle name="Total 15 2 3" xfId="32800"/>
    <cellStyle name="Total 15 2 4" xfId="32801"/>
    <cellStyle name="Total 15 2 5" xfId="32802"/>
    <cellStyle name="Total 15 2 6" xfId="32803"/>
    <cellStyle name="Total 15 2 7" xfId="32804"/>
    <cellStyle name="Total 15 2 8" xfId="32805"/>
    <cellStyle name="Total 15 2 9" xfId="32806"/>
    <cellStyle name="Total 15 3" xfId="32807"/>
    <cellStyle name="Total 15 3 10" xfId="32808"/>
    <cellStyle name="Total 15 3 11" xfId="32809"/>
    <cellStyle name="Total 15 3 12" xfId="32810"/>
    <cellStyle name="Total 15 3 13" xfId="32811"/>
    <cellStyle name="Total 15 3 14" xfId="32812"/>
    <cellStyle name="Total 15 3 15" xfId="32813"/>
    <cellStyle name="Total 15 3 16" xfId="32814"/>
    <cellStyle name="Total 15 3 2" xfId="32815"/>
    <cellStyle name="Total 15 3 2 2" xfId="32816"/>
    <cellStyle name="Total 15 3 2 3" xfId="32817"/>
    <cellStyle name="Total 15 3 2 4" xfId="32818"/>
    <cellStyle name="Total 15 3 3" xfId="32819"/>
    <cellStyle name="Total 15 3 4" xfId="32820"/>
    <cellStyle name="Total 15 3 5" xfId="32821"/>
    <cellStyle name="Total 15 3 6" xfId="32822"/>
    <cellStyle name="Total 15 3 7" xfId="32823"/>
    <cellStyle name="Total 15 3 8" xfId="32824"/>
    <cellStyle name="Total 15 3 9" xfId="32825"/>
    <cellStyle name="Total 15 4" xfId="32826"/>
    <cellStyle name="Total 15 4 10" xfId="32827"/>
    <cellStyle name="Total 15 4 11" xfId="32828"/>
    <cellStyle name="Total 15 4 12" xfId="32829"/>
    <cellStyle name="Total 15 4 13" xfId="32830"/>
    <cellStyle name="Total 15 4 14" xfId="32831"/>
    <cellStyle name="Total 15 4 15" xfId="32832"/>
    <cellStyle name="Total 15 4 16" xfId="32833"/>
    <cellStyle name="Total 15 4 2" xfId="32834"/>
    <cellStyle name="Total 15 4 2 2" xfId="32835"/>
    <cellStyle name="Total 15 4 2 3" xfId="32836"/>
    <cellStyle name="Total 15 4 2 4" xfId="32837"/>
    <cellStyle name="Total 15 4 3" xfId="32838"/>
    <cellStyle name="Total 15 4 4" xfId="32839"/>
    <cellStyle name="Total 15 4 5" xfId="32840"/>
    <cellStyle name="Total 15 4 6" xfId="32841"/>
    <cellStyle name="Total 15 4 7" xfId="32842"/>
    <cellStyle name="Total 15 4 8" xfId="32843"/>
    <cellStyle name="Total 15 4 9" xfId="32844"/>
    <cellStyle name="Total 16 2" xfId="32845"/>
    <cellStyle name="Total 16 2 10" xfId="32846"/>
    <cellStyle name="Total 16 2 11" xfId="32847"/>
    <cellStyle name="Total 16 2 12" xfId="32848"/>
    <cellStyle name="Total 16 2 13" xfId="32849"/>
    <cellStyle name="Total 16 2 14" xfId="32850"/>
    <cellStyle name="Total 16 2 15" xfId="32851"/>
    <cellStyle name="Total 16 2 16" xfId="32852"/>
    <cellStyle name="Total 16 2 2" xfId="32853"/>
    <cellStyle name="Total 16 2 2 2" xfId="32854"/>
    <cellStyle name="Total 16 2 2 3" xfId="32855"/>
    <cellStyle name="Total 16 2 2 4" xfId="32856"/>
    <cellStyle name="Total 16 2 3" xfId="32857"/>
    <cellStyle name="Total 16 2 4" xfId="32858"/>
    <cellStyle name="Total 16 2 5" xfId="32859"/>
    <cellStyle name="Total 16 2 6" xfId="32860"/>
    <cellStyle name="Total 16 2 7" xfId="32861"/>
    <cellStyle name="Total 16 2 8" xfId="32862"/>
    <cellStyle name="Total 16 2 9" xfId="32863"/>
    <cellStyle name="Total 16 3" xfId="32864"/>
    <cellStyle name="Total 16 3 10" xfId="32865"/>
    <cellStyle name="Total 16 3 11" xfId="32866"/>
    <cellStyle name="Total 16 3 12" xfId="32867"/>
    <cellStyle name="Total 16 3 13" xfId="32868"/>
    <cellStyle name="Total 16 3 14" xfId="32869"/>
    <cellStyle name="Total 16 3 15" xfId="32870"/>
    <cellStyle name="Total 16 3 16" xfId="32871"/>
    <cellStyle name="Total 16 3 2" xfId="32872"/>
    <cellStyle name="Total 16 3 2 2" xfId="32873"/>
    <cellStyle name="Total 16 3 2 3" xfId="32874"/>
    <cellStyle name="Total 16 3 2 4" xfId="32875"/>
    <cellStyle name="Total 16 3 3" xfId="32876"/>
    <cellStyle name="Total 16 3 4" xfId="32877"/>
    <cellStyle name="Total 16 3 5" xfId="32878"/>
    <cellStyle name="Total 16 3 6" xfId="32879"/>
    <cellStyle name="Total 16 3 7" xfId="32880"/>
    <cellStyle name="Total 16 3 8" xfId="32881"/>
    <cellStyle name="Total 16 3 9" xfId="32882"/>
    <cellStyle name="Total 16 4" xfId="32883"/>
    <cellStyle name="Total 16 4 10" xfId="32884"/>
    <cellStyle name="Total 16 4 11" xfId="32885"/>
    <cellStyle name="Total 16 4 12" xfId="32886"/>
    <cellStyle name="Total 16 4 13" xfId="32887"/>
    <cellStyle name="Total 16 4 14" xfId="32888"/>
    <cellStyle name="Total 16 4 15" xfId="32889"/>
    <cellStyle name="Total 16 4 16" xfId="32890"/>
    <cellStyle name="Total 16 4 2" xfId="32891"/>
    <cellStyle name="Total 16 4 2 2" xfId="32892"/>
    <cellStyle name="Total 16 4 2 3" xfId="32893"/>
    <cellStyle name="Total 16 4 2 4" xfId="32894"/>
    <cellStyle name="Total 16 4 3" xfId="32895"/>
    <cellStyle name="Total 16 4 4" xfId="32896"/>
    <cellStyle name="Total 16 4 5" xfId="32897"/>
    <cellStyle name="Total 16 4 6" xfId="32898"/>
    <cellStyle name="Total 16 4 7" xfId="32899"/>
    <cellStyle name="Total 16 4 8" xfId="32900"/>
    <cellStyle name="Total 16 4 9" xfId="32901"/>
    <cellStyle name="Total 17 2" xfId="32902"/>
    <cellStyle name="Total 17 2 10" xfId="32903"/>
    <cellStyle name="Total 17 2 11" xfId="32904"/>
    <cellStyle name="Total 17 2 12" xfId="32905"/>
    <cellStyle name="Total 17 2 13" xfId="32906"/>
    <cellStyle name="Total 17 2 14" xfId="32907"/>
    <cellStyle name="Total 17 2 15" xfId="32908"/>
    <cellStyle name="Total 17 2 16" xfId="32909"/>
    <cellStyle name="Total 17 2 2" xfId="32910"/>
    <cellStyle name="Total 17 2 2 2" xfId="32911"/>
    <cellStyle name="Total 17 2 2 3" xfId="32912"/>
    <cellStyle name="Total 17 2 2 4" xfId="32913"/>
    <cellStyle name="Total 17 2 3" xfId="32914"/>
    <cellStyle name="Total 17 2 4" xfId="32915"/>
    <cellStyle name="Total 17 2 5" xfId="32916"/>
    <cellStyle name="Total 17 2 6" xfId="32917"/>
    <cellStyle name="Total 17 2 7" xfId="32918"/>
    <cellStyle name="Total 17 2 8" xfId="32919"/>
    <cellStyle name="Total 17 2 9" xfId="32920"/>
    <cellStyle name="Total 17 3" xfId="32921"/>
    <cellStyle name="Total 17 3 10" xfId="32922"/>
    <cellStyle name="Total 17 3 11" xfId="32923"/>
    <cellStyle name="Total 17 3 12" xfId="32924"/>
    <cellStyle name="Total 17 3 13" xfId="32925"/>
    <cellStyle name="Total 17 3 14" xfId="32926"/>
    <cellStyle name="Total 17 3 15" xfId="32927"/>
    <cellStyle name="Total 17 3 16" xfId="32928"/>
    <cellStyle name="Total 17 3 2" xfId="32929"/>
    <cellStyle name="Total 17 3 2 2" xfId="32930"/>
    <cellStyle name="Total 17 3 2 3" xfId="32931"/>
    <cellStyle name="Total 17 3 2 4" xfId="32932"/>
    <cellStyle name="Total 17 3 3" xfId="32933"/>
    <cellStyle name="Total 17 3 4" xfId="32934"/>
    <cellStyle name="Total 17 3 5" xfId="32935"/>
    <cellStyle name="Total 17 3 6" xfId="32936"/>
    <cellStyle name="Total 17 3 7" xfId="32937"/>
    <cellStyle name="Total 17 3 8" xfId="32938"/>
    <cellStyle name="Total 17 3 9" xfId="32939"/>
    <cellStyle name="Total 17 4" xfId="32940"/>
    <cellStyle name="Total 17 4 10" xfId="32941"/>
    <cellStyle name="Total 17 4 11" xfId="32942"/>
    <cellStyle name="Total 17 4 12" xfId="32943"/>
    <cellStyle name="Total 17 4 13" xfId="32944"/>
    <cellStyle name="Total 17 4 14" xfId="32945"/>
    <cellStyle name="Total 17 4 15" xfId="32946"/>
    <cellStyle name="Total 17 4 16" xfId="32947"/>
    <cellStyle name="Total 17 4 2" xfId="32948"/>
    <cellStyle name="Total 17 4 2 2" xfId="32949"/>
    <cellStyle name="Total 17 4 2 3" xfId="32950"/>
    <cellStyle name="Total 17 4 2 4" xfId="32951"/>
    <cellStyle name="Total 17 4 3" xfId="32952"/>
    <cellStyle name="Total 17 4 4" xfId="32953"/>
    <cellStyle name="Total 17 4 5" xfId="32954"/>
    <cellStyle name="Total 17 4 6" xfId="32955"/>
    <cellStyle name="Total 17 4 7" xfId="32956"/>
    <cellStyle name="Total 17 4 8" xfId="32957"/>
    <cellStyle name="Total 17 4 9" xfId="32958"/>
    <cellStyle name="Total 2" xfId="32959"/>
    <cellStyle name="Total 2 10" xfId="32960"/>
    <cellStyle name="Total 2 11" xfId="32961"/>
    <cellStyle name="Total 2 12" xfId="32962"/>
    <cellStyle name="Total 2 13" xfId="32963"/>
    <cellStyle name="Total 2 14" xfId="32964"/>
    <cellStyle name="Total 2 15" xfId="32965"/>
    <cellStyle name="Total 2 16" xfId="32966"/>
    <cellStyle name="Total 2 17" xfId="32967"/>
    <cellStyle name="Total 2 18" xfId="32968"/>
    <cellStyle name="Total 2 19" xfId="32969"/>
    <cellStyle name="Total 2 2" xfId="32970"/>
    <cellStyle name="Total 2 2 10" xfId="32971"/>
    <cellStyle name="Total 2 2 11" xfId="32972"/>
    <cellStyle name="Total 2 2 12" xfId="32973"/>
    <cellStyle name="Total 2 2 13" xfId="32974"/>
    <cellStyle name="Total 2 2 14" xfId="32975"/>
    <cellStyle name="Total 2 2 15" xfId="32976"/>
    <cellStyle name="Total 2 2 16" xfId="32977"/>
    <cellStyle name="Total 2 2 2" xfId="32978"/>
    <cellStyle name="Total 2 2 2 2" xfId="32979"/>
    <cellStyle name="Total 2 2 2 3" xfId="32980"/>
    <cellStyle name="Total 2 2 2 4" xfId="32981"/>
    <cellStyle name="Total 2 2 3" xfId="32982"/>
    <cellStyle name="Total 2 2 4" xfId="32983"/>
    <cellStyle name="Total 2 2 5" xfId="32984"/>
    <cellStyle name="Total 2 2 6" xfId="32985"/>
    <cellStyle name="Total 2 2 7" xfId="32986"/>
    <cellStyle name="Total 2 2 8" xfId="32987"/>
    <cellStyle name="Total 2 2 9" xfId="32988"/>
    <cellStyle name="Total 2 3" xfId="32989"/>
    <cellStyle name="Total 2 3 10" xfId="32990"/>
    <cellStyle name="Total 2 3 11" xfId="32991"/>
    <cellStyle name="Total 2 3 12" xfId="32992"/>
    <cellStyle name="Total 2 3 13" xfId="32993"/>
    <cellStyle name="Total 2 3 14" xfId="32994"/>
    <cellStyle name="Total 2 3 15" xfId="32995"/>
    <cellStyle name="Total 2 3 16" xfId="32996"/>
    <cellStyle name="Total 2 3 2" xfId="32997"/>
    <cellStyle name="Total 2 3 2 2" xfId="32998"/>
    <cellStyle name="Total 2 3 2 3" xfId="32999"/>
    <cellStyle name="Total 2 3 2 4" xfId="33000"/>
    <cellStyle name="Total 2 3 3" xfId="33001"/>
    <cellStyle name="Total 2 3 4" xfId="33002"/>
    <cellStyle name="Total 2 3 5" xfId="33003"/>
    <cellStyle name="Total 2 3 6" xfId="33004"/>
    <cellStyle name="Total 2 3 7" xfId="33005"/>
    <cellStyle name="Total 2 3 8" xfId="33006"/>
    <cellStyle name="Total 2 3 9" xfId="33007"/>
    <cellStyle name="Total 2 4" xfId="33008"/>
    <cellStyle name="Total 2 4 10" xfId="33009"/>
    <cellStyle name="Total 2 4 11" xfId="33010"/>
    <cellStyle name="Total 2 4 12" xfId="33011"/>
    <cellStyle name="Total 2 4 13" xfId="33012"/>
    <cellStyle name="Total 2 4 14" xfId="33013"/>
    <cellStyle name="Total 2 4 15" xfId="33014"/>
    <cellStyle name="Total 2 4 16" xfId="33015"/>
    <cellStyle name="Total 2 4 2" xfId="33016"/>
    <cellStyle name="Total 2 4 2 2" xfId="33017"/>
    <cellStyle name="Total 2 4 2 3" xfId="33018"/>
    <cellStyle name="Total 2 4 2 4" xfId="33019"/>
    <cellStyle name="Total 2 4 3" xfId="33020"/>
    <cellStyle name="Total 2 4 4" xfId="33021"/>
    <cellStyle name="Total 2 4 5" xfId="33022"/>
    <cellStyle name="Total 2 4 6" xfId="33023"/>
    <cellStyle name="Total 2 4 7" xfId="33024"/>
    <cellStyle name="Total 2 4 8" xfId="33025"/>
    <cellStyle name="Total 2 4 9" xfId="33026"/>
    <cellStyle name="Total 2 5" xfId="33027"/>
    <cellStyle name="Total 2 5 2" xfId="33028"/>
    <cellStyle name="Total 2 5 3" xfId="33029"/>
    <cellStyle name="Total 2 5 4" xfId="33030"/>
    <cellStyle name="Total 2 6" xfId="33031"/>
    <cellStyle name="Total 2 7" xfId="33032"/>
    <cellStyle name="Total 2 8" xfId="33033"/>
    <cellStyle name="Total 2 9" xfId="33034"/>
    <cellStyle name="Total 3" xfId="33035"/>
    <cellStyle name="Total 3 2" xfId="33036"/>
    <cellStyle name="Total 3 2 10" xfId="33037"/>
    <cellStyle name="Total 3 2 11" xfId="33038"/>
    <cellStyle name="Total 3 2 12" xfId="33039"/>
    <cellStyle name="Total 3 2 13" xfId="33040"/>
    <cellStyle name="Total 3 2 14" xfId="33041"/>
    <cellStyle name="Total 3 2 15" xfId="33042"/>
    <cellStyle name="Total 3 2 16" xfId="33043"/>
    <cellStyle name="Total 3 2 2" xfId="33044"/>
    <cellStyle name="Total 3 2 2 2" xfId="33045"/>
    <cellStyle name="Total 3 2 2 3" xfId="33046"/>
    <cellStyle name="Total 3 2 2 4" xfId="33047"/>
    <cellStyle name="Total 3 2 3" xfId="33048"/>
    <cellStyle name="Total 3 2 4" xfId="33049"/>
    <cellStyle name="Total 3 2 5" xfId="33050"/>
    <cellStyle name="Total 3 2 6" xfId="33051"/>
    <cellStyle name="Total 3 2 7" xfId="33052"/>
    <cellStyle name="Total 3 2 8" xfId="33053"/>
    <cellStyle name="Total 3 2 9" xfId="33054"/>
    <cellStyle name="Total 3 3" xfId="33055"/>
    <cellStyle name="Total 3 3 10" xfId="33056"/>
    <cellStyle name="Total 3 3 11" xfId="33057"/>
    <cellStyle name="Total 3 3 12" xfId="33058"/>
    <cellStyle name="Total 3 3 13" xfId="33059"/>
    <cellStyle name="Total 3 3 14" xfId="33060"/>
    <cellStyle name="Total 3 3 15" xfId="33061"/>
    <cellStyle name="Total 3 3 16" xfId="33062"/>
    <cellStyle name="Total 3 3 2" xfId="33063"/>
    <cellStyle name="Total 3 3 2 2" xfId="33064"/>
    <cellStyle name="Total 3 3 2 3" xfId="33065"/>
    <cellStyle name="Total 3 3 2 4" xfId="33066"/>
    <cellStyle name="Total 3 3 3" xfId="33067"/>
    <cellStyle name="Total 3 3 4" xfId="33068"/>
    <cellStyle name="Total 3 3 5" xfId="33069"/>
    <cellStyle name="Total 3 3 6" xfId="33070"/>
    <cellStyle name="Total 3 3 7" xfId="33071"/>
    <cellStyle name="Total 3 3 8" xfId="33072"/>
    <cellStyle name="Total 3 3 9" xfId="33073"/>
    <cellStyle name="Total 3 4" xfId="33074"/>
    <cellStyle name="Total 3 4 10" xfId="33075"/>
    <cellStyle name="Total 3 4 11" xfId="33076"/>
    <cellStyle name="Total 3 4 12" xfId="33077"/>
    <cellStyle name="Total 3 4 13" xfId="33078"/>
    <cellStyle name="Total 3 4 14" xfId="33079"/>
    <cellStyle name="Total 3 4 15" xfId="33080"/>
    <cellStyle name="Total 3 4 16" xfId="33081"/>
    <cellStyle name="Total 3 4 2" xfId="33082"/>
    <cellStyle name="Total 3 4 2 2" xfId="33083"/>
    <cellStyle name="Total 3 4 2 3" xfId="33084"/>
    <cellStyle name="Total 3 4 2 4" xfId="33085"/>
    <cellStyle name="Total 3 4 3" xfId="33086"/>
    <cellStyle name="Total 3 4 4" xfId="33087"/>
    <cellStyle name="Total 3 4 5" xfId="33088"/>
    <cellStyle name="Total 3 4 6" xfId="33089"/>
    <cellStyle name="Total 3 4 7" xfId="33090"/>
    <cellStyle name="Total 3 4 8" xfId="33091"/>
    <cellStyle name="Total 3 4 9" xfId="33092"/>
    <cellStyle name="Total 4" xfId="33093"/>
    <cellStyle name="Total 4 10" xfId="33094"/>
    <cellStyle name="Total 4 11" xfId="33095"/>
    <cellStyle name="Total 4 12" xfId="33096"/>
    <cellStyle name="Total 4 13" xfId="33097"/>
    <cellStyle name="Total 4 14" xfId="33098"/>
    <cellStyle name="Total 4 15" xfId="33099"/>
    <cellStyle name="Total 4 16" xfId="33100"/>
    <cellStyle name="Total 4 17" xfId="33101"/>
    <cellStyle name="Total 4 18" xfId="33102"/>
    <cellStyle name="Total 4 19" xfId="33103"/>
    <cellStyle name="Total 4 2" xfId="33104"/>
    <cellStyle name="Total 4 2 10" xfId="33105"/>
    <cellStyle name="Total 4 2 11" xfId="33106"/>
    <cellStyle name="Total 4 2 12" xfId="33107"/>
    <cellStyle name="Total 4 2 13" xfId="33108"/>
    <cellStyle name="Total 4 2 14" xfId="33109"/>
    <cellStyle name="Total 4 2 15" xfId="33110"/>
    <cellStyle name="Total 4 2 16" xfId="33111"/>
    <cellStyle name="Total 4 2 2" xfId="33112"/>
    <cellStyle name="Total 4 2 2 2" xfId="33113"/>
    <cellStyle name="Total 4 2 2 3" xfId="33114"/>
    <cellStyle name="Total 4 2 2 4" xfId="33115"/>
    <cellStyle name="Total 4 2 3" xfId="33116"/>
    <cellStyle name="Total 4 2 4" xfId="33117"/>
    <cellStyle name="Total 4 2 5" xfId="33118"/>
    <cellStyle name="Total 4 2 6" xfId="33119"/>
    <cellStyle name="Total 4 2 7" xfId="33120"/>
    <cellStyle name="Total 4 2 8" xfId="33121"/>
    <cellStyle name="Total 4 2 9" xfId="33122"/>
    <cellStyle name="Total 4 3" xfId="33123"/>
    <cellStyle name="Total 4 3 10" xfId="33124"/>
    <cellStyle name="Total 4 3 11" xfId="33125"/>
    <cellStyle name="Total 4 3 12" xfId="33126"/>
    <cellStyle name="Total 4 3 13" xfId="33127"/>
    <cellStyle name="Total 4 3 14" xfId="33128"/>
    <cellStyle name="Total 4 3 15" xfId="33129"/>
    <cellStyle name="Total 4 3 16" xfId="33130"/>
    <cellStyle name="Total 4 3 2" xfId="33131"/>
    <cellStyle name="Total 4 3 2 2" xfId="33132"/>
    <cellStyle name="Total 4 3 2 3" xfId="33133"/>
    <cellStyle name="Total 4 3 2 4" xfId="33134"/>
    <cellStyle name="Total 4 3 3" xfId="33135"/>
    <cellStyle name="Total 4 3 4" xfId="33136"/>
    <cellStyle name="Total 4 3 5" xfId="33137"/>
    <cellStyle name="Total 4 3 6" xfId="33138"/>
    <cellStyle name="Total 4 3 7" xfId="33139"/>
    <cellStyle name="Total 4 3 8" xfId="33140"/>
    <cellStyle name="Total 4 3 9" xfId="33141"/>
    <cellStyle name="Total 4 4" xfId="33142"/>
    <cellStyle name="Total 4 4 10" xfId="33143"/>
    <cellStyle name="Total 4 4 11" xfId="33144"/>
    <cellStyle name="Total 4 4 12" xfId="33145"/>
    <cellStyle name="Total 4 4 13" xfId="33146"/>
    <cellStyle name="Total 4 4 14" xfId="33147"/>
    <cellStyle name="Total 4 4 15" xfId="33148"/>
    <cellStyle name="Total 4 4 16" xfId="33149"/>
    <cellStyle name="Total 4 4 2" xfId="33150"/>
    <cellStyle name="Total 4 4 2 2" xfId="33151"/>
    <cellStyle name="Total 4 4 2 3" xfId="33152"/>
    <cellStyle name="Total 4 4 2 4" xfId="33153"/>
    <cellStyle name="Total 4 4 3" xfId="33154"/>
    <cellStyle name="Total 4 4 4" xfId="33155"/>
    <cellStyle name="Total 4 4 5" xfId="33156"/>
    <cellStyle name="Total 4 4 6" xfId="33157"/>
    <cellStyle name="Total 4 4 7" xfId="33158"/>
    <cellStyle name="Total 4 4 8" xfId="33159"/>
    <cellStyle name="Total 4 4 9" xfId="33160"/>
    <cellStyle name="Total 4 5" xfId="33161"/>
    <cellStyle name="Total 4 5 2" xfId="33162"/>
    <cellStyle name="Total 4 5 3" xfId="33163"/>
    <cellStyle name="Total 4 5 4" xfId="33164"/>
    <cellStyle name="Total 4 6" xfId="33165"/>
    <cellStyle name="Total 4 7" xfId="33166"/>
    <cellStyle name="Total 4 8" xfId="33167"/>
    <cellStyle name="Total 4 9" xfId="33168"/>
    <cellStyle name="Total 5" xfId="33169"/>
    <cellStyle name="Total 5 10" xfId="33170"/>
    <cellStyle name="Total 5 11" xfId="33171"/>
    <cellStyle name="Total 5 12" xfId="33172"/>
    <cellStyle name="Total 5 13" xfId="33173"/>
    <cellStyle name="Total 5 14" xfId="33174"/>
    <cellStyle name="Total 5 15" xfId="33175"/>
    <cellStyle name="Total 5 16" xfId="33176"/>
    <cellStyle name="Total 5 17" xfId="33177"/>
    <cellStyle name="Total 5 18" xfId="33178"/>
    <cellStyle name="Total 5 2" xfId="33179"/>
    <cellStyle name="Total 5 2 10" xfId="33180"/>
    <cellStyle name="Total 5 2 11" xfId="33181"/>
    <cellStyle name="Total 5 2 12" xfId="33182"/>
    <cellStyle name="Total 5 2 13" xfId="33183"/>
    <cellStyle name="Total 5 2 14" xfId="33184"/>
    <cellStyle name="Total 5 2 15" xfId="33185"/>
    <cellStyle name="Total 5 2 16" xfId="33186"/>
    <cellStyle name="Total 5 2 2" xfId="33187"/>
    <cellStyle name="Total 5 2 2 2" xfId="33188"/>
    <cellStyle name="Total 5 2 2 3" xfId="33189"/>
    <cellStyle name="Total 5 2 2 4" xfId="33190"/>
    <cellStyle name="Total 5 2 3" xfId="33191"/>
    <cellStyle name="Total 5 2 4" xfId="33192"/>
    <cellStyle name="Total 5 2 5" xfId="33193"/>
    <cellStyle name="Total 5 2 6" xfId="33194"/>
    <cellStyle name="Total 5 2 7" xfId="33195"/>
    <cellStyle name="Total 5 2 8" xfId="33196"/>
    <cellStyle name="Total 5 2 9" xfId="33197"/>
    <cellStyle name="Total 5 3" xfId="33198"/>
    <cellStyle name="Total 5 3 10" xfId="33199"/>
    <cellStyle name="Total 5 3 11" xfId="33200"/>
    <cellStyle name="Total 5 3 12" xfId="33201"/>
    <cellStyle name="Total 5 3 13" xfId="33202"/>
    <cellStyle name="Total 5 3 14" xfId="33203"/>
    <cellStyle name="Total 5 3 15" xfId="33204"/>
    <cellStyle name="Total 5 3 16" xfId="33205"/>
    <cellStyle name="Total 5 3 2" xfId="33206"/>
    <cellStyle name="Total 5 3 2 2" xfId="33207"/>
    <cellStyle name="Total 5 3 2 3" xfId="33208"/>
    <cellStyle name="Total 5 3 2 4" xfId="33209"/>
    <cellStyle name="Total 5 3 3" xfId="33210"/>
    <cellStyle name="Total 5 3 4" xfId="33211"/>
    <cellStyle name="Total 5 3 5" xfId="33212"/>
    <cellStyle name="Total 5 3 6" xfId="33213"/>
    <cellStyle name="Total 5 3 7" xfId="33214"/>
    <cellStyle name="Total 5 3 8" xfId="33215"/>
    <cellStyle name="Total 5 3 9" xfId="33216"/>
    <cellStyle name="Total 5 4" xfId="33217"/>
    <cellStyle name="Total 5 4 10" xfId="33218"/>
    <cellStyle name="Total 5 4 11" xfId="33219"/>
    <cellStyle name="Total 5 4 12" xfId="33220"/>
    <cellStyle name="Total 5 4 13" xfId="33221"/>
    <cellStyle name="Total 5 4 14" xfId="33222"/>
    <cellStyle name="Total 5 4 15" xfId="33223"/>
    <cellStyle name="Total 5 4 16" xfId="33224"/>
    <cellStyle name="Total 5 4 2" xfId="33225"/>
    <cellStyle name="Total 5 4 2 2" xfId="33226"/>
    <cellStyle name="Total 5 4 2 3" xfId="33227"/>
    <cellStyle name="Total 5 4 2 4" xfId="33228"/>
    <cellStyle name="Total 5 4 3" xfId="33229"/>
    <cellStyle name="Total 5 4 4" xfId="33230"/>
    <cellStyle name="Total 5 4 5" xfId="33231"/>
    <cellStyle name="Total 5 4 6" xfId="33232"/>
    <cellStyle name="Total 5 4 7" xfId="33233"/>
    <cellStyle name="Total 5 4 8" xfId="33234"/>
    <cellStyle name="Total 5 4 9" xfId="33235"/>
    <cellStyle name="Total 5 5" xfId="33236"/>
    <cellStyle name="Total 5 5 2" xfId="33237"/>
    <cellStyle name="Total 5 5 3" xfId="33238"/>
    <cellStyle name="Total 5 5 4" xfId="33239"/>
    <cellStyle name="Total 5 6" xfId="33240"/>
    <cellStyle name="Total 5 7" xfId="33241"/>
    <cellStyle name="Total 5 8" xfId="33242"/>
    <cellStyle name="Total 5 9" xfId="33243"/>
    <cellStyle name="Total 6" xfId="33244"/>
    <cellStyle name="Total 6 10" xfId="33245"/>
    <cellStyle name="Total 6 11" xfId="33246"/>
    <cellStyle name="Total 6 12" xfId="33247"/>
    <cellStyle name="Total 6 13" xfId="33248"/>
    <cellStyle name="Total 6 14" xfId="33249"/>
    <cellStyle name="Total 6 15" xfId="33250"/>
    <cellStyle name="Total 6 16" xfId="33251"/>
    <cellStyle name="Total 6 17" xfId="33252"/>
    <cellStyle name="Total 6 18" xfId="33253"/>
    <cellStyle name="Total 6 2" xfId="33254"/>
    <cellStyle name="Total 6 2 10" xfId="33255"/>
    <cellStyle name="Total 6 2 11" xfId="33256"/>
    <cellStyle name="Total 6 2 12" xfId="33257"/>
    <cellStyle name="Total 6 2 13" xfId="33258"/>
    <cellStyle name="Total 6 2 14" xfId="33259"/>
    <cellStyle name="Total 6 2 15" xfId="33260"/>
    <cellStyle name="Total 6 2 16" xfId="33261"/>
    <cellStyle name="Total 6 2 2" xfId="33262"/>
    <cellStyle name="Total 6 2 2 2" xfId="33263"/>
    <cellStyle name="Total 6 2 2 3" xfId="33264"/>
    <cellStyle name="Total 6 2 2 4" xfId="33265"/>
    <cellStyle name="Total 6 2 3" xfId="33266"/>
    <cellStyle name="Total 6 2 4" xfId="33267"/>
    <cellStyle name="Total 6 2 5" xfId="33268"/>
    <cellStyle name="Total 6 2 6" xfId="33269"/>
    <cellStyle name="Total 6 2 7" xfId="33270"/>
    <cellStyle name="Total 6 2 8" xfId="33271"/>
    <cellStyle name="Total 6 2 9" xfId="33272"/>
    <cellStyle name="Total 6 3" xfId="33273"/>
    <cellStyle name="Total 6 3 10" xfId="33274"/>
    <cellStyle name="Total 6 3 11" xfId="33275"/>
    <cellStyle name="Total 6 3 12" xfId="33276"/>
    <cellStyle name="Total 6 3 13" xfId="33277"/>
    <cellStyle name="Total 6 3 14" xfId="33278"/>
    <cellStyle name="Total 6 3 15" xfId="33279"/>
    <cellStyle name="Total 6 3 16" xfId="33280"/>
    <cellStyle name="Total 6 3 2" xfId="33281"/>
    <cellStyle name="Total 6 3 2 2" xfId="33282"/>
    <cellStyle name="Total 6 3 2 3" xfId="33283"/>
    <cellStyle name="Total 6 3 2 4" xfId="33284"/>
    <cellStyle name="Total 6 3 3" xfId="33285"/>
    <cellStyle name="Total 6 3 4" xfId="33286"/>
    <cellStyle name="Total 6 3 5" xfId="33287"/>
    <cellStyle name="Total 6 3 6" xfId="33288"/>
    <cellStyle name="Total 6 3 7" xfId="33289"/>
    <cellStyle name="Total 6 3 8" xfId="33290"/>
    <cellStyle name="Total 6 3 9" xfId="33291"/>
    <cellStyle name="Total 6 4" xfId="33292"/>
    <cellStyle name="Total 6 4 10" xfId="33293"/>
    <cellStyle name="Total 6 4 11" xfId="33294"/>
    <cellStyle name="Total 6 4 12" xfId="33295"/>
    <cellStyle name="Total 6 4 13" xfId="33296"/>
    <cellStyle name="Total 6 4 14" xfId="33297"/>
    <cellStyle name="Total 6 4 15" xfId="33298"/>
    <cellStyle name="Total 6 4 16" xfId="33299"/>
    <cellStyle name="Total 6 4 2" xfId="33300"/>
    <cellStyle name="Total 6 4 2 2" xfId="33301"/>
    <cellStyle name="Total 6 4 2 3" xfId="33302"/>
    <cellStyle name="Total 6 4 2 4" xfId="33303"/>
    <cellStyle name="Total 6 4 3" xfId="33304"/>
    <cellStyle name="Total 6 4 4" xfId="33305"/>
    <cellStyle name="Total 6 4 5" xfId="33306"/>
    <cellStyle name="Total 6 4 6" xfId="33307"/>
    <cellStyle name="Total 6 4 7" xfId="33308"/>
    <cellStyle name="Total 6 4 8" xfId="33309"/>
    <cellStyle name="Total 6 4 9" xfId="33310"/>
    <cellStyle name="Total 6 5" xfId="33311"/>
    <cellStyle name="Total 6 5 2" xfId="33312"/>
    <cellStyle name="Total 6 5 3" xfId="33313"/>
    <cellStyle name="Total 6 5 4" xfId="33314"/>
    <cellStyle name="Total 6 6" xfId="33315"/>
    <cellStyle name="Total 6 7" xfId="33316"/>
    <cellStyle name="Total 6 8" xfId="33317"/>
    <cellStyle name="Total 6 9" xfId="33318"/>
    <cellStyle name="Total 7 2" xfId="33319"/>
    <cellStyle name="Total 7 2 10" xfId="33320"/>
    <cellStyle name="Total 7 2 11" xfId="33321"/>
    <cellStyle name="Total 7 2 12" xfId="33322"/>
    <cellStyle name="Total 7 2 13" xfId="33323"/>
    <cellStyle name="Total 7 2 14" xfId="33324"/>
    <cellStyle name="Total 7 2 15" xfId="33325"/>
    <cellStyle name="Total 7 2 16" xfId="33326"/>
    <cellStyle name="Total 7 2 2" xfId="33327"/>
    <cellStyle name="Total 7 2 2 2" xfId="33328"/>
    <cellStyle name="Total 7 2 2 3" xfId="33329"/>
    <cellStyle name="Total 7 2 2 4" xfId="33330"/>
    <cellStyle name="Total 7 2 3" xfId="33331"/>
    <cellStyle name="Total 7 2 4" xfId="33332"/>
    <cellStyle name="Total 7 2 5" xfId="33333"/>
    <cellStyle name="Total 7 2 6" xfId="33334"/>
    <cellStyle name="Total 7 2 7" xfId="33335"/>
    <cellStyle name="Total 7 2 8" xfId="33336"/>
    <cellStyle name="Total 7 2 9" xfId="33337"/>
    <cellStyle name="Total 7 3" xfId="33338"/>
    <cellStyle name="Total 7 3 10" xfId="33339"/>
    <cellStyle name="Total 7 3 11" xfId="33340"/>
    <cellStyle name="Total 7 3 12" xfId="33341"/>
    <cellStyle name="Total 7 3 13" xfId="33342"/>
    <cellStyle name="Total 7 3 14" xfId="33343"/>
    <cellStyle name="Total 7 3 15" xfId="33344"/>
    <cellStyle name="Total 7 3 16" xfId="33345"/>
    <cellStyle name="Total 7 3 2" xfId="33346"/>
    <cellStyle name="Total 7 3 2 2" xfId="33347"/>
    <cellStyle name="Total 7 3 2 3" xfId="33348"/>
    <cellStyle name="Total 7 3 2 4" xfId="33349"/>
    <cellStyle name="Total 7 3 3" xfId="33350"/>
    <cellStyle name="Total 7 3 4" xfId="33351"/>
    <cellStyle name="Total 7 3 5" xfId="33352"/>
    <cellStyle name="Total 7 3 6" xfId="33353"/>
    <cellStyle name="Total 7 3 7" xfId="33354"/>
    <cellStyle name="Total 7 3 8" xfId="33355"/>
    <cellStyle name="Total 7 3 9" xfId="33356"/>
    <cellStyle name="Total 7 4" xfId="33357"/>
    <cellStyle name="Total 7 4 10" xfId="33358"/>
    <cellStyle name="Total 7 4 11" xfId="33359"/>
    <cellStyle name="Total 7 4 12" xfId="33360"/>
    <cellStyle name="Total 7 4 13" xfId="33361"/>
    <cellStyle name="Total 7 4 14" xfId="33362"/>
    <cellStyle name="Total 7 4 15" xfId="33363"/>
    <cellStyle name="Total 7 4 16" xfId="33364"/>
    <cellStyle name="Total 7 4 2" xfId="33365"/>
    <cellStyle name="Total 7 4 2 2" xfId="33366"/>
    <cellStyle name="Total 7 4 2 3" xfId="33367"/>
    <cellStyle name="Total 7 4 2 4" xfId="33368"/>
    <cellStyle name="Total 7 4 3" xfId="33369"/>
    <cellStyle name="Total 7 4 4" xfId="33370"/>
    <cellStyle name="Total 7 4 5" xfId="33371"/>
    <cellStyle name="Total 7 4 6" xfId="33372"/>
    <cellStyle name="Total 7 4 7" xfId="33373"/>
    <cellStyle name="Total 7 4 8" xfId="33374"/>
    <cellStyle name="Total 7 4 9" xfId="33375"/>
    <cellStyle name="Total 8 2" xfId="33376"/>
    <cellStyle name="Total 8 2 10" xfId="33377"/>
    <cellStyle name="Total 8 2 11" xfId="33378"/>
    <cellStyle name="Total 8 2 12" xfId="33379"/>
    <cellStyle name="Total 8 2 13" xfId="33380"/>
    <cellStyle name="Total 8 2 14" xfId="33381"/>
    <cellStyle name="Total 8 2 15" xfId="33382"/>
    <cellStyle name="Total 8 2 16" xfId="33383"/>
    <cellStyle name="Total 8 2 2" xfId="33384"/>
    <cellStyle name="Total 8 2 2 2" xfId="33385"/>
    <cellStyle name="Total 8 2 2 3" xfId="33386"/>
    <cellStyle name="Total 8 2 2 4" xfId="33387"/>
    <cellStyle name="Total 8 2 3" xfId="33388"/>
    <cellStyle name="Total 8 2 4" xfId="33389"/>
    <cellStyle name="Total 8 2 5" xfId="33390"/>
    <cellStyle name="Total 8 2 6" xfId="33391"/>
    <cellStyle name="Total 8 2 7" xfId="33392"/>
    <cellStyle name="Total 8 2 8" xfId="33393"/>
    <cellStyle name="Total 8 2 9" xfId="33394"/>
    <cellStyle name="Total 8 3" xfId="33395"/>
    <cellStyle name="Total 8 3 10" xfId="33396"/>
    <cellStyle name="Total 8 3 11" xfId="33397"/>
    <cellStyle name="Total 8 3 12" xfId="33398"/>
    <cellStyle name="Total 8 3 13" xfId="33399"/>
    <cellStyle name="Total 8 3 14" xfId="33400"/>
    <cellStyle name="Total 8 3 15" xfId="33401"/>
    <cellStyle name="Total 8 3 16" xfId="33402"/>
    <cellStyle name="Total 8 3 2" xfId="33403"/>
    <cellStyle name="Total 8 3 2 2" xfId="33404"/>
    <cellStyle name="Total 8 3 2 3" xfId="33405"/>
    <cellStyle name="Total 8 3 2 4" xfId="33406"/>
    <cellStyle name="Total 8 3 3" xfId="33407"/>
    <cellStyle name="Total 8 3 4" xfId="33408"/>
    <cellStyle name="Total 8 3 5" xfId="33409"/>
    <cellStyle name="Total 8 3 6" xfId="33410"/>
    <cellStyle name="Total 8 3 7" xfId="33411"/>
    <cellStyle name="Total 8 3 8" xfId="33412"/>
    <cellStyle name="Total 8 3 9" xfId="33413"/>
    <cellStyle name="Total 8 4" xfId="33414"/>
    <cellStyle name="Total 8 4 10" xfId="33415"/>
    <cellStyle name="Total 8 4 11" xfId="33416"/>
    <cellStyle name="Total 8 4 12" xfId="33417"/>
    <cellStyle name="Total 8 4 13" xfId="33418"/>
    <cellStyle name="Total 8 4 14" xfId="33419"/>
    <cellStyle name="Total 8 4 15" xfId="33420"/>
    <cellStyle name="Total 8 4 16" xfId="33421"/>
    <cellStyle name="Total 8 4 2" xfId="33422"/>
    <cellStyle name="Total 8 4 2 2" xfId="33423"/>
    <cellStyle name="Total 8 4 2 3" xfId="33424"/>
    <cellStyle name="Total 8 4 2 4" xfId="33425"/>
    <cellStyle name="Total 8 4 3" xfId="33426"/>
    <cellStyle name="Total 8 4 4" xfId="33427"/>
    <cellStyle name="Total 8 4 5" xfId="33428"/>
    <cellStyle name="Total 8 4 6" xfId="33429"/>
    <cellStyle name="Total 8 4 7" xfId="33430"/>
    <cellStyle name="Total 8 4 8" xfId="33431"/>
    <cellStyle name="Total 8 4 9" xfId="33432"/>
    <cellStyle name="Total 9 2" xfId="33433"/>
    <cellStyle name="Total 9 2 10" xfId="33434"/>
    <cellStyle name="Total 9 2 11" xfId="33435"/>
    <cellStyle name="Total 9 2 12" xfId="33436"/>
    <cellStyle name="Total 9 2 13" xfId="33437"/>
    <cellStyle name="Total 9 2 14" xfId="33438"/>
    <cellStyle name="Total 9 2 15" xfId="33439"/>
    <cellStyle name="Total 9 2 16" xfId="33440"/>
    <cellStyle name="Total 9 2 2" xfId="33441"/>
    <cellStyle name="Total 9 2 2 2" xfId="33442"/>
    <cellStyle name="Total 9 2 2 3" xfId="33443"/>
    <cellStyle name="Total 9 2 2 4" xfId="33444"/>
    <cellStyle name="Total 9 2 3" xfId="33445"/>
    <cellStyle name="Total 9 2 4" xfId="33446"/>
    <cellStyle name="Total 9 2 5" xfId="33447"/>
    <cellStyle name="Total 9 2 6" xfId="33448"/>
    <cellStyle name="Total 9 2 7" xfId="33449"/>
    <cellStyle name="Total 9 2 8" xfId="33450"/>
    <cellStyle name="Total 9 2 9" xfId="33451"/>
    <cellStyle name="Total 9 3" xfId="33452"/>
    <cellStyle name="Total 9 3 10" xfId="33453"/>
    <cellStyle name="Total 9 3 11" xfId="33454"/>
    <cellStyle name="Total 9 3 12" xfId="33455"/>
    <cellStyle name="Total 9 3 13" xfId="33456"/>
    <cellStyle name="Total 9 3 14" xfId="33457"/>
    <cellStyle name="Total 9 3 15" xfId="33458"/>
    <cellStyle name="Total 9 3 16" xfId="33459"/>
    <cellStyle name="Total 9 3 2" xfId="33460"/>
    <cellStyle name="Total 9 3 2 2" xfId="33461"/>
    <cellStyle name="Total 9 3 2 3" xfId="33462"/>
    <cellStyle name="Total 9 3 2 4" xfId="33463"/>
    <cellStyle name="Total 9 3 3" xfId="33464"/>
    <cellStyle name="Total 9 3 4" xfId="33465"/>
    <cellStyle name="Total 9 3 5" xfId="33466"/>
    <cellStyle name="Total 9 3 6" xfId="33467"/>
    <cellStyle name="Total 9 3 7" xfId="33468"/>
    <cellStyle name="Total 9 3 8" xfId="33469"/>
    <cellStyle name="Total 9 3 9" xfId="33470"/>
    <cellStyle name="Total 9 4" xfId="33471"/>
    <cellStyle name="Total 9 4 10" xfId="33472"/>
    <cellStyle name="Total 9 4 11" xfId="33473"/>
    <cellStyle name="Total 9 4 12" xfId="33474"/>
    <cellStyle name="Total 9 4 13" xfId="33475"/>
    <cellStyle name="Total 9 4 14" xfId="33476"/>
    <cellStyle name="Total 9 4 15" xfId="33477"/>
    <cellStyle name="Total 9 4 16" xfId="33478"/>
    <cellStyle name="Total 9 4 2" xfId="33479"/>
    <cellStyle name="Total 9 4 2 2" xfId="33480"/>
    <cellStyle name="Total 9 4 2 3" xfId="33481"/>
    <cellStyle name="Total 9 4 2 4" xfId="33482"/>
    <cellStyle name="Total 9 4 3" xfId="33483"/>
    <cellStyle name="Total 9 4 4" xfId="33484"/>
    <cellStyle name="Total 9 4 5" xfId="33485"/>
    <cellStyle name="Total 9 4 6" xfId="33486"/>
    <cellStyle name="Total 9 4 7" xfId="33487"/>
    <cellStyle name="Total 9 4 8" xfId="33488"/>
    <cellStyle name="Total 9 4 9" xfId="33489"/>
    <cellStyle name="Tusental (0)_laroux" xfId="33490"/>
    <cellStyle name="Tusental_laroux" xfId="33491"/>
    <cellStyle name="Valuta (0)_laroux" xfId="33492"/>
    <cellStyle name="Valuta_laroux" xfId="33493"/>
    <cellStyle name="Vehicle_Benchmark" xfId="33494"/>
    <cellStyle name="Vérification" xfId="33495"/>
    <cellStyle name="Version_Header" xfId="33496"/>
    <cellStyle name="viet" xfId="33497"/>
    <cellStyle name="viet2" xfId="33498"/>
    <cellStyle name="viet2 2" xfId="33499"/>
    <cellStyle name="viet2 2 2" xfId="33500"/>
    <cellStyle name="viet2 2 3" xfId="33501"/>
    <cellStyle name="viet2 3" xfId="33502"/>
    <cellStyle name="viet2 4" xfId="33503"/>
    <cellStyle name="viet2 5" xfId="33504"/>
    <cellStyle name="viet2 6" xfId="33505"/>
    <cellStyle name="viet2 7" xfId="33506"/>
    <cellStyle name="VN new romanNormal" xfId="33507"/>
    <cellStyle name="VN time new roman" xfId="33508"/>
    <cellStyle name="vnhead1" xfId="33509"/>
    <cellStyle name="vnhead1 2" xfId="33510"/>
    <cellStyle name="vnhead1 2 2" xfId="33511"/>
    <cellStyle name="vnhead1 2 3" xfId="33512"/>
    <cellStyle name="vnhead1 3" xfId="33513"/>
    <cellStyle name="vnhead1 4" xfId="33514"/>
    <cellStyle name="vnhead1 5" xfId="33515"/>
    <cellStyle name="vnhead1 6" xfId="33516"/>
    <cellStyle name="vnhead1 7" xfId="33517"/>
    <cellStyle name="vnhead3" xfId="33518"/>
    <cellStyle name="vnhead3 2" xfId="33519"/>
    <cellStyle name="vntxt1" xfId="33520"/>
    <cellStyle name="vntxt1 2" xfId="33521"/>
    <cellStyle name="vntxt1 3" xfId="33522"/>
    <cellStyle name="vntxt2" xfId="33523"/>
    <cellStyle name="vntxt2 2" xfId="33524"/>
    <cellStyle name="vntxt2 3" xfId="33525"/>
    <cellStyle name="Volumes_Data" xfId="33526"/>
    <cellStyle name="Währung [0]_UXO VII" xfId="33527"/>
    <cellStyle name="Währung_UXO VII" xfId="33528"/>
    <cellStyle name="Warning Text 1" xfId="33529"/>
    <cellStyle name="Warning Text 10 2" xfId="33530"/>
    <cellStyle name="Warning Text 10 3" xfId="33531"/>
    <cellStyle name="Warning Text 10 4" xfId="33532"/>
    <cellStyle name="Warning Text 11 2" xfId="33533"/>
    <cellStyle name="Warning Text 11 3" xfId="33534"/>
    <cellStyle name="Warning Text 11 4" xfId="33535"/>
    <cellStyle name="Warning Text 12 2" xfId="33536"/>
    <cellStyle name="Warning Text 12 3" xfId="33537"/>
    <cellStyle name="Warning Text 12 4" xfId="33538"/>
    <cellStyle name="Warning Text 13 2" xfId="33539"/>
    <cellStyle name="Warning Text 13 3" xfId="33540"/>
    <cellStyle name="Warning Text 13 4" xfId="33541"/>
    <cellStyle name="Warning Text 14 2" xfId="33542"/>
    <cellStyle name="Warning Text 14 3" xfId="33543"/>
    <cellStyle name="Warning Text 14 4" xfId="33544"/>
    <cellStyle name="Warning Text 15 2" xfId="33545"/>
    <cellStyle name="Warning Text 15 3" xfId="33546"/>
    <cellStyle name="Warning Text 15 4" xfId="33547"/>
    <cellStyle name="Warning Text 16 2" xfId="33548"/>
    <cellStyle name="Warning Text 16 3" xfId="33549"/>
    <cellStyle name="Warning Text 16 4" xfId="33550"/>
    <cellStyle name="Warning Text 17 2" xfId="33551"/>
    <cellStyle name="Warning Text 17 3" xfId="33552"/>
    <cellStyle name="Warning Text 17 4" xfId="33553"/>
    <cellStyle name="Warning Text 2" xfId="33554"/>
    <cellStyle name="Warning Text 2 2" xfId="33555"/>
    <cellStyle name="Warning Text 2 3" xfId="33556"/>
    <cellStyle name="Warning Text 2 4" xfId="33557"/>
    <cellStyle name="Warning Text 3" xfId="33558"/>
    <cellStyle name="Warning Text 3 2" xfId="33559"/>
    <cellStyle name="Warning Text 3 3" xfId="33560"/>
    <cellStyle name="Warning Text 3 4" xfId="33561"/>
    <cellStyle name="Warning Text 4" xfId="33562"/>
    <cellStyle name="Warning Text 4 2" xfId="33563"/>
    <cellStyle name="Warning Text 4 3" xfId="33564"/>
    <cellStyle name="Warning Text 4 4" xfId="33565"/>
    <cellStyle name="Warning Text 4 5" xfId="33566"/>
    <cellStyle name="Warning Text 5" xfId="33567"/>
    <cellStyle name="Warning Text 5 2" xfId="33568"/>
    <cellStyle name="Warning Text 5 3" xfId="33569"/>
    <cellStyle name="Warning Text 5 4" xfId="33570"/>
    <cellStyle name="Warning Text 6" xfId="33571"/>
    <cellStyle name="Warning Text 6 2" xfId="33572"/>
    <cellStyle name="Warning Text 6 3" xfId="33573"/>
    <cellStyle name="Warning Text 6 4" xfId="33574"/>
    <cellStyle name="Warning Text 7 2" xfId="33575"/>
    <cellStyle name="Warning Text 7 3" xfId="33576"/>
    <cellStyle name="Warning Text 7 4" xfId="33577"/>
    <cellStyle name="Warning Text 8 2" xfId="33578"/>
    <cellStyle name="Warning Text 8 3" xfId="33579"/>
    <cellStyle name="Warning Text 8 4" xfId="33580"/>
    <cellStyle name="Warning Text 9 2" xfId="33581"/>
    <cellStyle name="Warning Text 9 3" xfId="33582"/>
    <cellStyle name="Warning Text 9 4" xfId="33583"/>
    <cellStyle name="WHead - Style2" xfId="33584"/>
    <cellStyle name="ｳfｹ・[0]_Cefiro" xfId="33585"/>
    <cellStyle name="ｳfｹCefiro" xfId="33586"/>
    <cellStyle name="ｳfｹCefiro 2" xfId="33587"/>
    <cellStyle name="ｳfｹCefiro 2 2" xfId="33588"/>
    <cellStyle name="ｳfｹCefiro 2 3" xfId="33589"/>
    <cellStyle name="ｳfｹCefiro 3" xfId="33590"/>
    <cellStyle name="ｳfｹCefiro 3 2" xfId="33591"/>
    <cellStyle name="ｳfｹCefiro 3 3" xfId="33592"/>
    <cellStyle name="ｳfｹCefiro 4" xfId="33593"/>
    <cellStyle name="ｳfｹCefiro 5" xfId="33594"/>
    <cellStyle name="ｳfｹM segment" xfId="33595"/>
    <cellStyle name="ｳfｹM segment 2" xfId="33596"/>
    <cellStyle name="ｳfｹM segment 2 2" xfId="33597"/>
    <cellStyle name="ｳfｹM segment 2 3" xfId="33598"/>
    <cellStyle name="ｳfｹM segment 3" xfId="33599"/>
    <cellStyle name="ｳfｹM segment 3 2" xfId="33600"/>
    <cellStyle name="ｳfｹM segment 3 3" xfId="33601"/>
    <cellStyle name="ｳfｹM segment 4" xfId="33602"/>
    <cellStyle name="ｳfｹM segment 5" xfId="33603"/>
    <cellStyle name="ｳfｹS segment" xfId="33604"/>
    <cellStyle name="ｳfｹS segment 2" xfId="33605"/>
    <cellStyle name="ｳfｹS segment 2 2" xfId="33606"/>
    <cellStyle name="ｳfｹS segment 2 3" xfId="33607"/>
    <cellStyle name="ｳfｹS segment 3" xfId="33608"/>
    <cellStyle name="ｳfｹS segment 3 2" xfId="33609"/>
    <cellStyle name="ｳfｹS segment 3 3" xfId="33610"/>
    <cellStyle name="ｳfｹS segment 4" xfId="33611"/>
    <cellStyle name="ｳfｹS segment 5" xfId="33612"/>
    <cellStyle name="ｹ鮗ﾐﾀｲ_ｰ豼ｵﾁ･" xfId="33613"/>
    <cellStyle name="ﾄﾞｸｶ [0]_ｰ霾ｹ" xfId="33614"/>
    <cellStyle name="ﾄﾞｸｶ_ｰ霾ｹ" xfId="33615"/>
    <cellStyle name="ﾅ・ｭ [0]_ｰ霾ｹ" xfId="33616"/>
    <cellStyle name="ﾅ・ｭ_ｰ霾ｹ" xfId="33617"/>
    <cellStyle name="ﾇ･ﾁﾘ_ｰ霾ｹ" xfId="33618"/>
    <cellStyle name="ハイパー??ク" xfId="33619"/>
    <cellStyle name="ハイパーリンクuscodes" xfId="33620"/>
    <cellStyle name="ハイパーリンクXterra " xfId="33621"/>
    <cellStyle name="เครื่องหมายจุลภาค [0]_N1222H#" xfId="33622"/>
    <cellStyle name="เครื่องหมายจุลภาค_N1222H#" xfId="33623"/>
    <cellStyle name="เครื่องหมายสกุลเงิน [0]_FTC_OFFER" xfId="33624"/>
    <cellStyle name="เครื่องหมายสกุลเงิน_FTC_OFFER" xfId="33625"/>
    <cellStyle name="น้บะภฒ_95" xfId="33626"/>
    <cellStyle name="ปกติ_Customer of jorong TO Oracleaaaa" xfId="33627"/>
    <cellStyle name="ฤธถ [0]_95" xfId="33628"/>
    <cellStyle name="ฤธถ_95" xfId="33629"/>
    <cellStyle name="ล๋ศญ [0]_95" xfId="33630"/>
    <cellStyle name="ล๋ศญ_95" xfId="33631"/>
    <cellStyle name="วฅมุ_4ฟ๙ฝวภ๛" xfId="33632"/>
    <cellStyle name=" [0.00]_ Att. 1- Cover" xfId="33633"/>
    <cellStyle name="_ Att. 1- Cover" xfId="33634"/>
    <cellStyle name="?_ Att. 1- Cover" xfId="33635"/>
    <cellStyle name="똿뗦먛귟 [0.00]_PRODUCT DETAIL Q1" xfId="33636"/>
    <cellStyle name="똿뗦먛귟_PRODUCT DETAIL Q1" xfId="33637"/>
    <cellStyle name="믅됞 [0.00]_PRODUCT DETAIL Q1" xfId="33638"/>
    <cellStyle name="믅됞_PRODUCT DETAIL Q1" xfId="33639"/>
    <cellStyle name="백분율_95" xfId="33640"/>
    <cellStyle name="뷭?_BOOKSHIP" xfId="33641"/>
    <cellStyle name="콤마 [0]_ 비목별 월별기술 " xfId="33642"/>
    <cellStyle name="콤마_ 비목별 월별기술 " xfId="33643"/>
    <cellStyle name="통화 [0]_1202" xfId="33644"/>
    <cellStyle name="통화_1202" xfId="33645"/>
    <cellStyle name="표준_(정보부문)월별인원계획" xfId="33646"/>
    <cellStyle name="하이퍼링크" xfId="33647"/>
    <cellStyle name="하이퍼링크 2" xfId="33648"/>
    <cellStyle name="하이퍼링크 3" xfId="33649"/>
    <cellStyle name="하이퍼링크 4" xfId="33650"/>
    <cellStyle name="하이퍼링크 5" xfId="33651"/>
    <cellStyle name="하이퍼링크 6" xfId="33652"/>
    <cellStyle name="하이퍼링크 7" xfId="33653"/>
    <cellStyle name="하이퍼링크 8" xfId="33654"/>
    <cellStyle name="一般_00Q3902REV.1" xfId="33655"/>
    <cellStyle name="千分位[0]_00Q3902REV.1" xfId="33656"/>
    <cellStyle name="千分位_00Q3902REV.1" xfId="33657"/>
    <cellStyle name="未定義" xfId="33658"/>
    <cellStyle name="桁区切り [0.00]_List-dwg瑩畳䵜楡" xfId="33659"/>
    <cellStyle name="桁区切り 2" xfId="33660"/>
    <cellStyle name="桁区切り_List-dwgist-" xfId="33661"/>
    <cellStyle name="桁蟻唇Ｆ [0.00]_11th Dec. (2)" xfId="33662"/>
    <cellStyle name="桁蟻唇Ｆ_11th Dec. (2)" xfId="33663"/>
    <cellStyle name="標?_Read me first" xfId="33664"/>
    <cellStyle name="標準 2" xfId="33665"/>
    <cellStyle name="標準 3" xfId="33666"/>
    <cellStyle name="標準_List-dwgis" xfId="33667"/>
    <cellStyle name="脱?Y [0.00]_Ladder Report" xfId="33668"/>
    <cellStyle name="脱?Y_Ladder Report" xfId="33669"/>
    <cellStyle name="脱浦 [0.00]_11th Dec. (2)" xfId="33670"/>
    <cellStyle name="脱浦_11th Dec. (2)" xfId="33671"/>
    <cellStyle name="表示済みのハイパー??ク" xfId="33672"/>
    <cellStyle name="表示済みのハイパーリンク" xfId="33673"/>
    <cellStyle name="表示済みのハイパーリンクa PRG MY02 (" xfId="33674"/>
    <cellStyle name="表示済みのハイパーリンクes_Book2akdo" xfId="33675"/>
    <cellStyle name="貨幣 [0]_00Q3902REV.1" xfId="33676"/>
    <cellStyle name="貨幣[0]_BRE" xfId="33677"/>
    <cellStyle name="貨幣_00Q3902REV.1" xfId="33678"/>
    <cellStyle name="通貨 [0.00]_List-dwgwg" xfId="33679"/>
    <cellStyle name="通貨_List-dwgis" xfId="33680"/>
  </cellStyles>
  <dxfs count="263"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"/>
        </patternFill>
      </fill>
    </dxf>
    <dxf>
      <fill>
        <patternFill>
          <bgColor rgb="ffff0000"/>
        </patternFill>
      </fill>
    </dxf>
    <dxf>
      <border>
        <vertical style="hair"/>
        <horizontal style="hair"/>
      </border>
    </dxf>
  </dxfs>
  <tableStyles count="0" defaultTableStyle="TableStyleMedium2"/>
  <colors>
    <mruColors>
      <color rgb="FFF7FD9D"/>
      <color rgb="FF4DD60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1" Type="http://schemas.openxmlformats.org/officeDocument/2006/relationships/worksheet" Target="worksheets/sheet21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4.xml"/><Relationship Id="rId68" Type="http://schemas.openxmlformats.org/officeDocument/2006/relationships/externalLink" Target="externalLinks/externalLink9.xml"/><Relationship Id="rId71" Type="http://schemas.openxmlformats.org/officeDocument/2006/relationships/externalLink" Target="externalLinks/externalLink12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40" Type="http://schemas.openxmlformats.org/officeDocument/2006/relationships/worksheet" Target="worksheets/sheet40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7.xml"/><Relationship Id="rId74" Type="http://schemas.openxmlformats.org/officeDocument/2006/relationships/theme" Target="theme/theme1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61" Type="http://schemas.openxmlformats.org/officeDocument/2006/relationships/externalLink" Target="externalLinks/externalLink2.xml"/><Relationship Id="rId60" Type="http://schemas.openxmlformats.org/officeDocument/2006/relationships/externalLink" Target="externalLinks/externalLink1.xml"/><Relationship Id="rId65" Type="http://schemas.openxmlformats.org/officeDocument/2006/relationships/externalLink" Target="externalLinks/externalLink6.xml"/><Relationship Id="rId73" Type="http://schemas.openxmlformats.org/officeDocument/2006/relationships/externalLink" Target="externalLinks/externalLink14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48" Type="http://schemas.openxmlformats.org/officeDocument/2006/relationships/worksheet" Target="worksheets/sheet48.xml"/><Relationship Id="rId64" Type="http://schemas.openxmlformats.org/officeDocument/2006/relationships/externalLink" Target="externalLinks/externalLink5.xml"/><Relationship Id="rId69" Type="http://schemas.openxmlformats.org/officeDocument/2006/relationships/externalLink" Target="externalLinks/externalLink10.xml"/><Relationship Id="rId77" Type="http://schemas.openxmlformats.org/officeDocument/2006/relationships/sharedStrings" Target="sharedStrings.xml"/><Relationship Id="rId72" Type="http://schemas.openxmlformats.org/officeDocument/2006/relationships/externalLink" Target="externalLinks/externalLink13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67" Type="http://schemas.openxmlformats.org/officeDocument/2006/relationships/externalLink" Target="externalLinks/externalLink8.xml"/><Relationship Id="rId62" Type="http://schemas.openxmlformats.org/officeDocument/2006/relationships/externalLink" Target="externalLinks/externalLink3.xml"/><Relationship Id="rId70" Type="http://schemas.openxmlformats.org/officeDocument/2006/relationships/externalLink" Target="externalLinks/externalLink11.xml"/><Relationship Id="rId75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Users\kacablog\Desktop\LHD%20Tambahan%20Malang.xlsx" TargetMode="External"/></Relationships>
</file>

<file path=xl/externalLinks/_rels/externalLink2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Users\ASUS\Downloads\LHD%20Anteraja%20Jawa%20Timur%202021-04%20(1-17).xlsx" TargetMode="External"/></Relationships>
</file>

<file path=xl/externalLinks/_rels/externalLink3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Users\ASUS\Downloads\LHD%20Anteraja%20Jawa%20Timur%202021-04%20Dispatcher.xlsx" TargetMode="External"/></Relationships>
</file>

<file path=xl/externalLinks/_rels/externalLink4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Users\ASUS\Downloads\LHD%20Anteraja%20Jawa%20Timur%202021-04.xlsx" TargetMode="External"/></Relationships>
</file>

<file path=xl/externalLinks/_rels/externalLink5.xml.rels><?xml version="1.0" encoding="UTF-8" standalone="yes"?><Relationships xmlns="http://schemas.openxmlformats.org/package/2006/relationships"><Relationship Id="rId1" Type="http://schemas.openxmlformats.org/officeDocument/2006/relationships/externalLinkPath" Target="Database%20All%20Summary%2021%20Mei%202022.xlsx" TargetMode="External"/></Relationships>
</file>

<file path=xl/externalLinks/_rels/externalLink6.xml.rels><?xml version="1.0" encoding="UTF-8" standalone="yes"?><Relationships xmlns="http://schemas.openxmlformats.org/package/2006/relationships"><Relationship Id="rId1" Type="http://schemas.openxmlformats.org/officeDocument/2006/relationships/externalLinkPath" Target="/KUMPULAN%20PT/ASSA/TAGIHAN/2022/MEI/TRANSFERAN%20MEI%202022%20GABUNGAN%20.xlsx" TargetMode="External"/></Relationships>
</file>

<file path=xl/externalLinks/_rels/externalLink7.xml.rels><?xml version="1.0" encoding="UTF-8" standalone="yes"?><Relationships xmlns="http://schemas.openxmlformats.org/package/2006/relationships"><Relationship Id="rId1" Type="http://schemas.openxmlformats.org/officeDocument/2006/relationships/externalLinkPath" Target="C://Users/ROSINA~1.RIB/AppData/Local/Temp/Copy%20Database%20Sheet%20All%20Area%2014%20Mei%202022%202.xlsx" TargetMode="External"/></Relationships>
</file>

<file path=xl/externalLinks/_rels/externalLink8.xml.rels><?xml version="1.0" encoding="UTF-8" standalone="yes"?><Relationships xmlns="http://schemas.openxmlformats.org/package/2006/relationships"><Relationship Id="rId1" Type="http://schemas.openxmlformats.org/officeDocument/2006/relationships/externalLinkPath" Target="C://Users/ROSINA~1.RIB/AppData/Local/Temp/Database%20Sheet%20All%20Area%2017%20Mei%202022%20.xlsx" TargetMode="External"/></Relationships>
</file>

<file path=xl/externalLinks/_rels/externalLink9.xml.rels><?xml version="1.0" encoding="UTF-8" standalone="yes"?><Relationships xmlns="http://schemas.openxmlformats.org/package/2006/relationships"><Relationship Id="rId1" Type="http://schemas.openxmlformats.org/officeDocument/2006/relationships/externalLinkPath" Target="C://Users/ROSINA~1.RIB/AppData/Local/Temp/RecoveredExternalLink1" TargetMode="External"/></Relationships>
</file>

<file path=xl/externalLinks/_rels/externalLink10.xml.rels><?xml version="1.0" encoding="UTF-8" standalone="yes"?><Relationships xmlns="http://schemas.openxmlformats.org/package/2006/relationships"><Relationship Id="rId1" Type="http://schemas.openxmlformats.org/officeDocument/2006/relationships/externalLinkPath" Target="C://Users/ROSINA~1.RIB/AppData/Local/Temp/SEWA%20JURU%20MUDI%20JUNI%202022%20JAK%202.xlsx" TargetMode="External"/></Relationships>
</file>

<file path=xl/externalLinks/_rels/externalLink11.xml.rels><?xml version="1.0" encoding="UTF-8" standalone="yes"?><Relationships xmlns="http://schemas.openxmlformats.org/package/2006/relationships"><Relationship Id="rId1" Type="http://schemas.openxmlformats.org/officeDocument/2006/relationships/externalLinkPath" Target="C://Users/ROSINA~1.RIB/AppData/Local/Temp/SEWA%20JURU%20MUDI%20MEI%202022%20JAK%202.xlsx" TargetMode="External"/></Relationships>
</file>

<file path=xl/externalLinks/_rels/externalLink12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Users\O-HERU~1.PUR\AppData\Local\Temp\11.%20Database%20Update%20Desember%202021%20Reconcel%2013%20Desember%202021.xlsx" TargetMode="External"/></Relationships>
</file>

<file path=xl/externalLinks/_rels/externalLink13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Users\O-HERU~1.PUR\AppData\Local\Temp\MALANG\Insentif%20Driver%20Jatim%202%20(YI,%20MAYORA,%20TAB)%20Periode%20November%202021.xlsx" TargetMode="External"/></Relationships>
</file>

<file path=xl/externalLinks/_rels/externalLink14.xml.rels><?xml version="1.0" encoding="UTF-8" standalone="yes"?><Relationships xmlns="http://schemas.openxmlformats.org/package/2006/relationships"><Relationship Id="rId1" Type="http://schemas.openxmlformats.org/officeDocument/2006/relationships/externalLinkPath" Target="BANK%20DATA%20MEI%202022%20JAK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HD"/>
      <sheetName val="DBU"/>
      <sheetName val="DBD"/>
      <sheetName val="DBR"/>
      <sheetName val="Monitoring SLA"/>
      <sheetName val="AOH"/>
      <sheetName val="Chart-Time"/>
      <sheetName val="APH"/>
      <sheetName val="UUR"/>
      <sheetName val="PRO"/>
      <sheetName val="Insentif Drv"/>
      <sheetName val="Rasio BBM"/>
      <sheetName val="Wee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HD"/>
      <sheetName val="print_UJP"/>
      <sheetName val="LUM"/>
      <sheetName val="DBU"/>
      <sheetName val="DBD"/>
      <sheetName val="DBR"/>
      <sheetName val="AOH"/>
      <sheetName val="Chart-Time"/>
      <sheetName val="APH"/>
      <sheetName val="UUR"/>
      <sheetName val="PRO"/>
      <sheetName val="Insentif Drv"/>
      <sheetName val="Rasio BBM"/>
      <sheetName val="Copy insentif"/>
      <sheetName val="Wee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HD"/>
      <sheetName val="DBU"/>
      <sheetName val="DBD"/>
      <sheetName val="DBR"/>
      <sheetName val="AOH"/>
      <sheetName val="Chart-Time"/>
      <sheetName val="UUR"/>
      <sheetName val="Insentif Drv"/>
      <sheetName val="Rasio BBM"/>
      <sheetName val="Copy insentif"/>
      <sheetName val="Wee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HD"/>
      <sheetName val="print_UJP"/>
      <sheetName val="LUM"/>
      <sheetName val="DBU"/>
      <sheetName val="DBD"/>
      <sheetName val="DBR"/>
      <sheetName val="AOH"/>
      <sheetName val="Chart-Time"/>
      <sheetName val="APH"/>
      <sheetName val="UUR"/>
      <sheetName val="PRO"/>
      <sheetName val="Insentif Drv"/>
      <sheetName val="Rasio BBM"/>
      <sheetName val="Copy insentif"/>
      <sheetName val="Wee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base All Area Januari 2022"/>
      <sheetName val="Database All Area Februari 2022"/>
      <sheetName val="Database All Area Maret 2022"/>
      <sheetName val="Database All Area Mei 2022"/>
      <sheetName val="Database In All Area"/>
      <sheetName val="Database Out All Area"/>
      <sheetName val="Database Mutasi All Area"/>
      <sheetName val="Summary Kelengkapan"/>
      <sheetName val="Summary Database"/>
    </sheetNames>
    <sheetDataSet>
      <sheetData sheetId="0" refreshError="1"/>
      <sheetData sheetId="1" refreshError="1"/>
      <sheetData sheetId="2" refreshError="1"/>
      <sheetData sheetId="3" refreshError="1">
        <row r="5">
          <cell r="C5" t="str">
            <v>0001</v>
          </cell>
          <cell r="D5" t="str">
            <v>LINTANG CITRA MAHARANI</v>
          </cell>
          <cell r="E5" t="str">
            <v>PT. MBK</v>
          </cell>
          <cell r="I5">
            <v>43570</v>
          </cell>
          <cell r="J5" t="str">
            <v/>
          </cell>
          <cell r="K5" t="str">
            <v>081333273860</v>
          </cell>
          <cell r="P5" t="str">
            <v>ADMIN DISPATCHER</v>
          </cell>
          <cell r="Q5" t="str">
            <v>SURABAYA</v>
          </cell>
          <cell r="R5" t="str">
            <v>ANTERAJA</v>
          </cell>
          <cell r="S5" t="str">
            <v>MALANG</v>
          </cell>
          <cell r="T5" t="str">
            <v>3573056007940005</v>
          </cell>
          <cell r="U5" t="str">
            <v>SEUMUR HIDUP</v>
          </cell>
          <cell r="V5" t="str">
            <v>NON DRIVER</v>
          </cell>
          <cell r="W5" t="str">
            <v>NON DRIVER</v>
          </cell>
          <cell r="X5" t="str">
            <v>NON DRIVER</v>
          </cell>
          <cell r="Y5" t="str">
            <v>NON DRIVER</v>
          </cell>
          <cell r="Z5" t="str">
            <v>MALANG</v>
          </cell>
          <cell r="AA5">
            <v>34535</v>
          </cell>
          <cell r="AB5" t="str">
            <v>PERUM GRIYA SEJAHTERA 2/C2/01</v>
          </cell>
          <cell r="AC5" t="str">
            <v>LAJANG</v>
          </cell>
          <cell r="AD5" t="str">
            <v>KRISTEN</v>
          </cell>
          <cell r="AE5" t="str">
            <v>LAKI-LAKI</v>
          </cell>
          <cell r="AF5" t="str">
            <v>S1</v>
          </cell>
          <cell r="AG5" t="str">
            <v>LINTANG CITRA MAHARANI</v>
          </cell>
          <cell r="AH5" t="str">
            <v>BCA</v>
          </cell>
          <cell r="AI5" t="str">
            <v>4390485366</v>
          </cell>
          <cell r="AJ5" t="str">
            <v>3573050108070389</v>
          </cell>
          <cell r="AL5">
            <v>44621</v>
          </cell>
          <cell r="AM5">
            <v>44712</v>
          </cell>
          <cell r="AN5" t="str">
            <v>PKWT 2</v>
          </cell>
          <cell r="AO5" t="str">
            <v>10 hari</v>
          </cell>
          <cell r="AP5" t="str">
            <v xml:space="preserve">3 Tahun  1 Bulan 6 Hari </v>
          </cell>
          <cell r="AQ5" t="str">
            <v>NON DRIVER</v>
          </cell>
          <cell r="AR5" t="str">
            <v>NON DRIVER</v>
          </cell>
          <cell r="AS5" t="str">
            <v>SUDAH</v>
          </cell>
          <cell r="AT5">
            <v>44432</v>
          </cell>
          <cell r="AU5" t="str">
            <v>NON DRIVER</v>
          </cell>
          <cell r="AV5" t="str">
            <v>NON DRIVER</v>
          </cell>
          <cell r="AW5" t="str">
            <v/>
          </cell>
          <cell r="AX5" t="str">
            <v>NON DRIVER</v>
          </cell>
          <cell r="AY5" t="str">
            <v>NON DRIVER</v>
          </cell>
          <cell r="AZ5" t="str">
            <v>NON DRIVER</v>
          </cell>
          <cell r="BA5" t="str">
            <v>SUDAH</v>
          </cell>
          <cell r="BC5">
            <v>44401</v>
          </cell>
          <cell r="BD5" t="str">
            <v>GELORA 10 NOVEMBER</v>
          </cell>
          <cell r="BE5" t="str">
            <v>SUDAH</v>
          </cell>
          <cell r="BG5">
            <v>44410</v>
          </cell>
          <cell r="BI5" t="str">
            <v>SUDAH</v>
          </cell>
          <cell r="BK5">
            <v>44615</v>
          </cell>
          <cell r="BV5" t="str">
            <v>0001081816997</v>
          </cell>
          <cell r="BW5" t="str">
            <v>SUDAH</v>
          </cell>
          <cell r="BX5" t="str">
            <v>PERUSAHAAN</v>
          </cell>
          <cell r="BY5" t="str">
            <v>20027918554</v>
          </cell>
          <cell r="BZ5" t="str">
            <v>SUDAH</v>
          </cell>
        </row>
        <row r="6">
          <cell r="C6" t="str">
            <v>0013</v>
          </cell>
          <cell r="D6" t="str">
            <v>EKO SUWANTO</v>
          </cell>
          <cell r="E6" t="str">
            <v>PT. MBK</v>
          </cell>
          <cell r="I6">
            <v>43466</v>
          </cell>
          <cell r="J6" t="str">
            <v/>
          </cell>
          <cell r="K6" t="str">
            <v>081333854106</v>
          </cell>
          <cell r="L6" t="str">
            <v>DRIVER</v>
          </cell>
          <cell r="Q6" t="str">
            <v>MALANG</v>
          </cell>
          <cell r="R6" t="str">
            <v>YAMAZAKI</v>
          </cell>
          <cell r="S6" t="str">
            <v>MALANG</v>
          </cell>
          <cell r="T6" t="str">
            <v>3275030310750027</v>
          </cell>
          <cell r="U6" t="str">
            <v>SEUMUR HIDUP</v>
          </cell>
          <cell r="V6">
            <v>0</v>
          </cell>
          <cell r="W6" t="str">
            <v>B2 UMUM</v>
          </cell>
          <cell r="X6" t="str">
            <v>7510120512602</v>
          </cell>
          <cell r="Y6">
            <v>46189</v>
          </cell>
          <cell r="Z6" t="str">
            <v>BEKASI</v>
          </cell>
          <cell r="AA6">
            <v>27670</v>
          </cell>
          <cell r="AB6" t="str">
            <v>KP. PENGARENGAN NO 25 RT 002/007 DESA: KALIABANG TENGAH KEC: BEKASI UTARA</v>
          </cell>
          <cell r="AC6" t="str">
            <v>KAWIN ANAK 3</v>
          </cell>
          <cell r="AD6" t="str">
            <v>ISLAM</v>
          </cell>
          <cell r="AE6" t="str">
            <v>LAKI-LAKI</v>
          </cell>
          <cell r="AF6" t="str">
            <v>SMA</v>
          </cell>
          <cell r="AG6" t="str">
            <v>EKO SUWANTO</v>
          </cell>
          <cell r="AH6" t="str">
            <v>BCA</v>
          </cell>
          <cell r="AI6" t="str">
            <v>5211131307</v>
          </cell>
          <cell r="AJ6" t="str">
            <v>3275031603090002</v>
          </cell>
          <cell r="AL6">
            <v>44621</v>
          </cell>
          <cell r="AM6">
            <v>44712</v>
          </cell>
          <cell r="AN6" t="str">
            <v>PKWT 2</v>
          </cell>
          <cell r="AO6" t="str">
            <v>10 hari</v>
          </cell>
          <cell r="AP6" t="str">
            <v xml:space="preserve">3 Tahun  4 Bulan 20 Hari </v>
          </cell>
          <cell r="AQ6" t="str">
            <v>SUDAH</v>
          </cell>
          <cell r="AR6">
            <v>44432</v>
          </cell>
          <cell r="AS6" t="str">
            <v>SUDAH</v>
          </cell>
          <cell r="AT6">
            <v>44432</v>
          </cell>
          <cell r="AU6" t="str">
            <v>SUDAH</v>
          </cell>
          <cell r="AV6">
            <v>44588</v>
          </cell>
          <cell r="AW6" t="str">
            <v xml:space="preserve">0 Tahun  3 Bulan 24 Hari </v>
          </cell>
          <cell r="AX6" t="str">
            <v>IN CLASS</v>
          </cell>
          <cell r="AY6">
            <v>90</v>
          </cell>
          <cell r="AZ6">
            <v>90</v>
          </cell>
          <cell r="BA6" t="str">
            <v>SUDAH</v>
          </cell>
          <cell r="BC6">
            <v>44392</v>
          </cell>
          <cell r="BD6" t="str">
            <v>GAJAYANA</v>
          </cell>
          <cell r="BE6" t="str">
            <v>SUDAH</v>
          </cell>
          <cell r="BG6">
            <v>44421</v>
          </cell>
          <cell r="BH6" t="str">
            <v>Rumah Sakit Tentara Semarang</v>
          </cell>
          <cell r="BI6" t="str">
            <v>BELUM</v>
          </cell>
          <cell r="BV6" t="str">
            <v>0001014084461</v>
          </cell>
          <cell r="BW6" t="str">
            <v>SUDAH</v>
          </cell>
          <cell r="BX6" t="str">
            <v>PERUSAHAAN</v>
          </cell>
          <cell r="BY6" t="str">
            <v>19011754603</v>
          </cell>
          <cell r="BZ6" t="str">
            <v>SUDAH</v>
          </cell>
        </row>
        <row r="7">
          <cell r="C7" t="str">
            <v>0014</v>
          </cell>
          <cell r="D7" t="str">
            <v>EFFENDI</v>
          </cell>
          <cell r="E7" t="str">
            <v>PT. MBK</v>
          </cell>
          <cell r="I7">
            <v>43466</v>
          </cell>
          <cell r="J7" t="str">
            <v/>
          </cell>
          <cell r="K7" t="str">
            <v>085225611678</v>
          </cell>
          <cell r="L7" t="str">
            <v>DRIVER</v>
          </cell>
          <cell r="Q7" t="str">
            <v>MALANG</v>
          </cell>
          <cell r="R7" t="str">
            <v>BAT 1</v>
          </cell>
          <cell r="S7" t="str">
            <v>MALANG</v>
          </cell>
          <cell r="T7" t="str">
            <v>3517131301760001</v>
          </cell>
          <cell r="U7" t="str">
            <v>SEUMUR HIDUP</v>
          </cell>
          <cell r="V7" t="str">
            <v>HIJAU</v>
          </cell>
          <cell r="W7" t="str">
            <v>B2 UMUM</v>
          </cell>
          <cell r="X7" t="str">
            <v>760115561498</v>
          </cell>
          <cell r="Y7">
            <v>44939</v>
          </cell>
          <cell r="Z7" t="str">
            <v>JOMBANG</v>
          </cell>
          <cell r="AA7">
            <v>27772</v>
          </cell>
          <cell r="AB7" t="str">
            <v>DSN SEMADEN RT 004/001 KEC. TEMBELANG KAB. JOMBANG</v>
          </cell>
          <cell r="AC7" t="str">
            <v>KAWIN ANAK 2</v>
          </cell>
          <cell r="AD7" t="str">
            <v>ISLAM</v>
          </cell>
          <cell r="AE7" t="str">
            <v>LAKI-LAKI</v>
          </cell>
          <cell r="AF7" t="str">
            <v>SMP</v>
          </cell>
          <cell r="AG7" t="str">
            <v>EFFENDI</v>
          </cell>
          <cell r="AH7" t="str">
            <v>BCA</v>
          </cell>
          <cell r="AI7" t="str">
            <v>7710176790</v>
          </cell>
          <cell r="AJ7" t="str">
            <v>3517132101060427</v>
          </cell>
          <cell r="AL7">
            <v>44621</v>
          </cell>
          <cell r="AM7">
            <v>44712</v>
          </cell>
          <cell r="AN7" t="str">
            <v>PKWT 2</v>
          </cell>
          <cell r="AO7" t="str">
            <v>10 hari</v>
          </cell>
          <cell r="AP7" t="str">
            <v xml:space="preserve">3 Tahun  4 Bulan 20 Hari </v>
          </cell>
          <cell r="AQ7" t="str">
            <v>SUDAH</v>
          </cell>
          <cell r="AR7">
            <v>44432</v>
          </cell>
          <cell r="AS7" t="str">
            <v>SUDAH</v>
          </cell>
          <cell r="AT7">
            <v>44432</v>
          </cell>
          <cell r="AU7" t="str">
            <v>SUDAH</v>
          </cell>
          <cell r="AV7">
            <v>44588</v>
          </cell>
          <cell r="AW7" t="str">
            <v xml:space="preserve">0 Tahun  3 Bulan 24 Hari </v>
          </cell>
          <cell r="AX7" t="str">
            <v>IN CLASS</v>
          </cell>
          <cell r="AY7">
            <v>85</v>
          </cell>
          <cell r="AZ7">
            <v>85</v>
          </cell>
          <cell r="BA7" t="str">
            <v>SUDAH</v>
          </cell>
          <cell r="BC7">
            <v>44393</v>
          </cell>
          <cell r="BD7" t="str">
            <v>GAJAYANA</v>
          </cell>
          <cell r="BE7" t="str">
            <v>SUDAH</v>
          </cell>
          <cell r="BG7">
            <v>44514</v>
          </cell>
          <cell r="BI7" t="str">
            <v>BELUM</v>
          </cell>
          <cell r="BV7" t="str">
            <v>0001706075741</v>
          </cell>
          <cell r="BW7" t="str">
            <v>SUDAH</v>
          </cell>
          <cell r="BX7" t="str">
            <v>PBI</v>
          </cell>
          <cell r="BY7" t="str">
            <v>19011754595</v>
          </cell>
          <cell r="BZ7" t="str">
            <v>SUDAH</v>
          </cell>
        </row>
        <row r="8">
          <cell r="C8" t="str">
            <v>0016</v>
          </cell>
          <cell r="D8" t="str">
            <v>AMBAR HARIYANTO</v>
          </cell>
          <cell r="E8" t="str">
            <v>PT. MBK</v>
          </cell>
          <cell r="I8">
            <v>43466</v>
          </cell>
          <cell r="J8" t="str">
            <v/>
          </cell>
          <cell r="K8" t="str">
            <v>081335072001</v>
          </cell>
          <cell r="L8" t="str">
            <v>DRIVER</v>
          </cell>
          <cell r="Q8" t="str">
            <v>MALANG</v>
          </cell>
          <cell r="R8" t="str">
            <v>YAMAZAKI</v>
          </cell>
          <cell r="S8" t="str">
            <v>MALANG</v>
          </cell>
          <cell r="T8" t="str">
            <v>3515182903790005</v>
          </cell>
          <cell r="U8" t="str">
            <v>SEUMUR HIDUP</v>
          </cell>
          <cell r="V8">
            <v>0</v>
          </cell>
          <cell r="W8" t="str">
            <v>B2 UMUM</v>
          </cell>
          <cell r="X8" t="str">
            <v>790315620137</v>
          </cell>
          <cell r="Y8">
            <v>45739</v>
          </cell>
          <cell r="Z8" t="str">
            <v>MOJOKERTO</v>
          </cell>
          <cell r="AA8">
            <v>28943</v>
          </cell>
          <cell r="AB8" t="str">
            <v>DSN, PASINAN RT001/002 DS, KEPUHANYAR KEC, MOJOANYAR KAB, MOJOKERTO</v>
          </cell>
          <cell r="AC8" t="str">
            <v>KAWIN ANAK 2</v>
          </cell>
          <cell r="AD8" t="str">
            <v>ISLAM</v>
          </cell>
          <cell r="AE8" t="str">
            <v>LAKI-LAKI</v>
          </cell>
          <cell r="AF8" t="str">
            <v>SMP</v>
          </cell>
          <cell r="AG8" t="str">
            <v>AMBAR HARIYANTO</v>
          </cell>
          <cell r="AH8" t="str">
            <v>BCA</v>
          </cell>
          <cell r="AI8" t="str">
            <v>0500457937</v>
          </cell>
          <cell r="AJ8" t="str">
            <v>3516181207180002</v>
          </cell>
          <cell r="AL8">
            <v>44621</v>
          </cell>
          <cell r="AM8">
            <v>44712</v>
          </cell>
          <cell r="AN8" t="str">
            <v>PKWT 2</v>
          </cell>
          <cell r="AO8" t="str">
            <v>10 hari</v>
          </cell>
          <cell r="AP8" t="str">
            <v xml:space="preserve">3 Tahun  4 Bulan 20 Hari </v>
          </cell>
          <cell r="AQ8" t="str">
            <v>SUDAH</v>
          </cell>
          <cell r="AR8">
            <v>44432</v>
          </cell>
          <cell r="AS8" t="str">
            <v>SUDAH</v>
          </cell>
          <cell r="AT8">
            <v>44432</v>
          </cell>
          <cell r="AU8" t="str">
            <v>SUDAH</v>
          </cell>
          <cell r="AV8">
            <v>44588</v>
          </cell>
          <cell r="AW8" t="str">
            <v xml:space="preserve">0 Tahun  3 Bulan 24 Hari </v>
          </cell>
          <cell r="AX8" t="str">
            <v>IN CLASS</v>
          </cell>
          <cell r="AY8">
            <v>80</v>
          </cell>
          <cell r="AZ8">
            <v>80</v>
          </cell>
          <cell r="BA8" t="str">
            <v>SUDAH</v>
          </cell>
          <cell r="BC8">
            <v>44421</v>
          </cell>
          <cell r="BD8" t="str">
            <v>BLIMBING</v>
          </cell>
          <cell r="BE8" t="str">
            <v>SUDAH</v>
          </cell>
          <cell r="BG8">
            <v>44471</v>
          </cell>
          <cell r="BI8" t="str">
            <v>BELUM</v>
          </cell>
          <cell r="BV8" t="str">
            <v>0002396677904</v>
          </cell>
          <cell r="BW8" t="str">
            <v>SUDAH</v>
          </cell>
          <cell r="BX8" t="str">
            <v>PERUSAHAAN</v>
          </cell>
          <cell r="BY8" t="str">
            <v>19011754645</v>
          </cell>
          <cell r="BZ8" t="str">
            <v>SUDAH</v>
          </cell>
        </row>
        <row r="9">
          <cell r="C9" t="str">
            <v>0022</v>
          </cell>
          <cell r="D9" t="str">
            <v>BUDI SLAMET</v>
          </cell>
          <cell r="E9" t="str">
            <v>PT. MBK</v>
          </cell>
          <cell r="I9">
            <v>43466</v>
          </cell>
          <cell r="J9" t="str">
            <v/>
          </cell>
          <cell r="K9" t="str">
            <v>082231541228</v>
          </cell>
          <cell r="L9" t="str">
            <v>DRIVER</v>
          </cell>
          <cell r="Q9" t="str">
            <v>MALANG</v>
          </cell>
          <cell r="R9" t="str">
            <v>YAMAZAKI</v>
          </cell>
          <cell r="S9" t="str">
            <v>MALANG</v>
          </cell>
          <cell r="T9" t="str">
            <v>3517091103790004</v>
          </cell>
          <cell r="U9" t="str">
            <v>SEUMUR HIDUP</v>
          </cell>
          <cell r="V9">
            <v>0</v>
          </cell>
          <cell r="W9" t="str">
            <v>B2 UMUM</v>
          </cell>
          <cell r="X9" t="str">
            <v>15567903000180</v>
          </cell>
          <cell r="Y9">
            <v>46440</v>
          </cell>
          <cell r="Z9" t="str">
            <v>JOMBANG</v>
          </cell>
          <cell r="AA9">
            <v>28925</v>
          </cell>
          <cell r="AB9" t="str">
            <v>DSN. DIWEK RT 004/003 KEC. DIWEK KAB. JOMBANG JAWA TIMUR</v>
          </cell>
          <cell r="AC9" t="str">
            <v>KAWIN ANAK 2</v>
          </cell>
          <cell r="AD9" t="str">
            <v>ISLAM</v>
          </cell>
          <cell r="AE9" t="str">
            <v>LAKI-LAKI</v>
          </cell>
          <cell r="AF9" t="str">
            <v>SMA</v>
          </cell>
          <cell r="AG9" t="str">
            <v>BUDI SLAMET</v>
          </cell>
          <cell r="AH9" t="str">
            <v>BCA</v>
          </cell>
          <cell r="AI9" t="str">
            <v>1131453880</v>
          </cell>
          <cell r="AJ9" t="str">
            <v>3517080111120005</v>
          </cell>
          <cell r="AL9">
            <v>44621</v>
          </cell>
          <cell r="AM9">
            <v>44712</v>
          </cell>
          <cell r="AN9" t="str">
            <v>PKWT 2</v>
          </cell>
          <cell r="AO9" t="str">
            <v>10 hari</v>
          </cell>
          <cell r="AP9" t="str">
            <v xml:space="preserve">3 Tahun  4 Bulan 20 Hari </v>
          </cell>
          <cell r="AQ9" t="str">
            <v>SUDAH</v>
          </cell>
          <cell r="AR9">
            <v>44432</v>
          </cell>
          <cell r="AS9" t="str">
            <v>SUDAH</v>
          </cell>
          <cell r="AT9">
            <v>44432</v>
          </cell>
          <cell r="AU9" t="str">
            <v>SUDAH</v>
          </cell>
          <cell r="AV9">
            <v>44588</v>
          </cell>
          <cell r="AW9" t="str">
            <v xml:space="preserve">0 Tahun  3 Bulan 24 Hari </v>
          </cell>
          <cell r="AX9" t="str">
            <v>IN CLASS</v>
          </cell>
          <cell r="AY9">
            <v>95</v>
          </cell>
          <cell r="AZ9">
            <v>95</v>
          </cell>
          <cell r="BA9" t="str">
            <v>SUDAH</v>
          </cell>
          <cell r="BC9">
            <v>44422</v>
          </cell>
          <cell r="BD9" t="str">
            <v>BLIMBING</v>
          </cell>
          <cell r="BE9" t="str">
            <v>SUDAH</v>
          </cell>
          <cell r="BG9">
            <v>44387</v>
          </cell>
          <cell r="BI9" t="str">
            <v>BELUM</v>
          </cell>
          <cell r="BV9" t="str">
            <v>0000730392671</v>
          </cell>
          <cell r="BW9" t="str">
            <v>SUDAH</v>
          </cell>
          <cell r="BX9" t="str">
            <v>PBI</v>
          </cell>
          <cell r="BY9" t="str">
            <v>19011754504</v>
          </cell>
          <cell r="BZ9" t="str">
            <v>SUDAH</v>
          </cell>
        </row>
        <row r="10">
          <cell r="C10" t="str">
            <v>0031</v>
          </cell>
          <cell r="D10" t="str">
            <v>ABDUL AZIS</v>
          </cell>
          <cell r="E10" t="str">
            <v>PT. MBK</v>
          </cell>
          <cell r="I10">
            <v>43617</v>
          </cell>
          <cell r="J10" t="str">
            <v/>
          </cell>
          <cell r="K10" t="str">
            <v>085712308343</v>
          </cell>
          <cell r="P10" t="str">
            <v>DISPATCHER</v>
          </cell>
          <cell r="Q10" t="str">
            <v>REMBANG</v>
          </cell>
          <cell r="R10" t="str">
            <v>PT. SUMBER ALFARIA TRIJAYA TBK</v>
          </cell>
          <cell r="S10" t="str">
            <v>MALANG</v>
          </cell>
          <cell r="T10" t="str">
            <v>3317130806940002</v>
          </cell>
          <cell r="U10" t="str">
            <v>SEUMUR HIDUP</v>
          </cell>
          <cell r="V10" t="str">
            <v>NON DRIVER</v>
          </cell>
          <cell r="W10" t="str">
            <v>NON DRIVER</v>
          </cell>
          <cell r="X10" t="str">
            <v>NON DRIVER</v>
          </cell>
          <cell r="Y10" t="str">
            <v>NON DRIVER</v>
          </cell>
          <cell r="Z10" t="str">
            <v>REMBANG</v>
          </cell>
          <cell r="AA10">
            <v>34493</v>
          </cell>
          <cell r="AB10" t="str">
            <v>DS. MANGGAR RT. 001/002 KEL. MAGGAR KEC. SLUKE REMBANG</v>
          </cell>
          <cell r="AC10" t="str">
            <v>KAWIN</v>
          </cell>
          <cell r="AD10" t="str">
            <v>ISLAM</v>
          </cell>
          <cell r="AE10" t="str">
            <v>LAKI-LAKI</v>
          </cell>
          <cell r="AF10" t="str">
            <v>SMA</v>
          </cell>
          <cell r="AG10" t="str">
            <v>ABDUL AZIS</v>
          </cell>
          <cell r="AH10" t="str">
            <v>BCA</v>
          </cell>
          <cell r="AI10" t="str">
            <v>7835105261</v>
          </cell>
          <cell r="AJ10" t="str">
            <v>3317131401190002</v>
          </cell>
          <cell r="AL10">
            <v>44621</v>
          </cell>
          <cell r="AM10">
            <v>44712</v>
          </cell>
          <cell r="AN10" t="str">
            <v>PKWT 2</v>
          </cell>
          <cell r="AO10" t="str">
            <v>10 hari</v>
          </cell>
          <cell r="AP10" t="str">
            <v xml:space="preserve">2 Tahun  11 Bulan 20 Hari </v>
          </cell>
          <cell r="AQ10" t="str">
            <v>NON DRIVER</v>
          </cell>
          <cell r="AR10" t="str">
            <v>NON DRIVER</v>
          </cell>
          <cell r="AS10" t="str">
            <v>SUDAH</v>
          </cell>
          <cell r="AT10">
            <v>44432</v>
          </cell>
          <cell r="AU10" t="str">
            <v>NON DRIVER</v>
          </cell>
          <cell r="AV10" t="str">
            <v>NON DRIVER</v>
          </cell>
          <cell r="AW10" t="str">
            <v/>
          </cell>
          <cell r="AX10" t="str">
            <v>NON DRIVER</v>
          </cell>
          <cell r="AY10" t="str">
            <v>NON DRIVER</v>
          </cell>
          <cell r="AZ10" t="str">
            <v>NON DRIVER</v>
          </cell>
          <cell r="BA10" t="str">
            <v>SUDAH</v>
          </cell>
          <cell r="BC10">
            <v>44473</v>
          </cell>
          <cell r="BD10" t="str">
            <v>PUSKESMAS SLUKE</v>
          </cell>
          <cell r="BE10" t="str">
            <v>SUDAH</v>
          </cell>
          <cell r="BG10">
            <v>44538</v>
          </cell>
          <cell r="BI10" t="str">
            <v>BELUM</v>
          </cell>
          <cell r="BV10" t="str">
            <v>0001701881177</v>
          </cell>
          <cell r="BW10" t="str">
            <v>SUDAH</v>
          </cell>
          <cell r="BX10" t="str">
            <v>PERUSAHAAN</v>
          </cell>
          <cell r="BY10" t="str">
            <v>19050881366</v>
          </cell>
          <cell r="BZ10" t="str">
            <v>SUDAH</v>
          </cell>
          <cell r="CG10" t="str">
            <v>TIDAK ADA</v>
          </cell>
        </row>
        <row r="11">
          <cell r="C11" t="str">
            <v>0033</v>
          </cell>
          <cell r="D11" t="str">
            <v>EKO BAGUS LUKITO</v>
          </cell>
          <cell r="E11" t="str">
            <v>PT. MBK</v>
          </cell>
          <cell r="I11">
            <v>43617</v>
          </cell>
          <cell r="J11" t="str">
            <v/>
          </cell>
          <cell r="K11" t="str">
            <v>082391039038</v>
          </cell>
          <cell r="O11" t="str">
            <v>CHECKER</v>
          </cell>
          <cell r="Q11" t="str">
            <v>REMBANG</v>
          </cell>
          <cell r="R11" t="str">
            <v>PT. SUMBER ALFARIA TRIJAYA TBK</v>
          </cell>
          <cell r="S11" t="str">
            <v>MALANG</v>
          </cell>
          <cell r="T11" t="str">
            <v>3317102609970002</v>
          </cell>
          <cell r="U11" t="str">
            <v>SEUMUR HIDUP</v>
          </cell>
          <cell r="V11" t="str">
            <v>NON DRIVER</v>
          </cell>
          <cell r="W11" t="str">
            <v>NON DRIVER</v>
          </cell>
          <cell r="X11" t="str">
            <v>NON DRIVER</v>
          </cell>
          <cell r="Y11" t="str">
            <v>NON DRIVER</v>
          </cell>
          <cell r="Z11" t="str">
            <v>REMBANG</v>
          </cell>
          <cell r="AA11">
            <v>32046</v>
          </cell>
          <cell r="AB11" t="str">
            <v>KEL TANJUNGSARI RT 04 RW 02 KEC REMBANG</v>
          </cell>
          <cell r="AC11" t="str">
            <v>LAJANG</v>
          </cell>
          <cell r="AD11" t="str">
            <v>ISLAM</v>
          </cell>
          <cell r="AE11" t="str">
            <v>LAKI-LAKI</v>
          </cell>
          <cell r="AF11" t="str">
            <v>SMA</v>
          </cell>
          <cell r="AG11" t="str">
            <v>EKO BAGUS LUKITO</v>
          </cell>
          <cell r="AH11" t="str">
            <v>BCA</v>
          </cell>
          <cell r="AI11" t="str">
            <v>7835128750</v>
          </cell>
          <cell r="AJ11" t="str">
            <v>3317100105090004</v>
          </cell>
          <cell r="AL11">
            <v>44621</v>
          </cell>
          <cell r="AM11">
            <v>44712</v>
          </cell>
          <cell r="AN11" t="str">
            <v>PKWT 2</v>
          </cell>
          <cell r="AO11" t="str">
            <v>10 hari</v>
          </cell>
          <cell r="AP11" t="str">
            <v xml:space="preserve">2 Tahun  11 Bulan 20 Hari </v>
          </cell>
          <cell r="AQ11" t="str">
            <v>NON DRIVER</v>
          </cell>
          <cell r="AR11" t="str">
            <v>NON DRIVER</v>
          </cell>
          <cell r="AS11" t="str">
            <v>SUDAH</v>
          </cell>
          <cell r="AT11">
            <v>44432</v>
          </cell>
          <cell r="AU11" t="str">
            <v>NON DRIVER</v>
          </cell>
          <cell r="AV11" t="str">
            <v>NON DRIVER</v>
          </cell>
          <cell r="AW11" t="str">
            <v/>
          </cell>
          <cell r="AX11" t="str">
            <v>NON DRIVER</v>
          </cell>
          <cell r="AY11" t="str">
            <v>NON DRIVER</v>
          </cell>
          <cell r="AZ11" t="str">
            <v>NON DRIVER</v>
          </cell>
          <cell r="BA11" t="str">
            <v>SUDAH</v>
          </cell>
          <cell r="BC11">
            <v>44488</v>
          </cell>
          <cell r="BD11" t="str">
            <v>PUKESMAS REEMBANG</v>
          </cell>
          <cell r="BE11" t="str">
            <v>SUDAH</v>
          </cell>
          <cell r="BG11">
            <v>44544</v>
          </cell>
          <cell r="BI11" t="str">
            <v>BELUM</v>
          </cell>
          <cell r="BV11" t="str">
            <v>0002202066707</v>
          </cell>
          <cell r="BW11" t="str">
            <v>SUDAH</v>
          </cell>
          <cell r="BX11" t="str">
            <v>PERUSAHAAN</v>
          </cell>
          <cell r="BY11" t="str">
            <v>19050881341</v>
          </cell>
          <cell r="BZ11" t="str">
            <v>SUDAH</v>
          </cell>
          <cell r="CG11" t="str">
            <v>TIDAK ADA</v>
          </cell>
        </row>
        <row r="12">
          <cell r="C12" t="str">
            <v>0034</v>
          </cell>
          <cell r="D12" t="str">
            <v>MOHAMMAD FARIDHON</v>
          </cell>
          <cell r="E12" t="str">
            <v>PT. MBK</v>
          </cell>
          <cell r="I12">
            <v>43617</v>
          </cell>
          <cell r="J12" t="str">
            <v/>
          </cell>
          <cell r="K12" t="str">
            <v>089653055461</v>
          </cell>
          <cell r="P12" t="str">
            <v>DISPATCHER</v>
          </cell>
          <cell r="Q12" t="str">
            <v>REMBANG</v>
          </cell>
          <cell r="R12" t="str">
            <v>PT. SUMBER ALFARIA TRIJAYA TBK</v>
          </cell>
          <cell r="S12" t="str">
            <v>MALANG</v>
          </cell>
          <cell r="T12" t="str">
            <v>3317102309870001</v>
          </cell>
          <cell r="U12" t="str">
            <v>SEUMUR HIDUP</v>
          </cell>
          <cell r="V12" t="str">
            <v>NON DRIVER</v>
          </cell>
          <cell r="W12" t="str">
            <v>NON DRIVER</v>
          </cell>
          <cell r="X12" t="str">
            <v>NON DRIVER</v>
          </cell>
          <cell r="Y12" t="str">
            <v>NON DRIVER</v>
          </cell>
          <cell r="Z12" t="str">
            <v>REMBANG</v>
          </cell>
          <cell r="AA12">
            <v>32043</v>
          </cell>
          <cell r="AB12" t="str">
            <v>DK. GODO RT. 001/001 KEL. PUNJULHARJO KEC. REMBANG</v>
          </cell>
          <cell r="AC12" t="str">
            <v>KAWIN</v>
          </cell>
          <cell r="AD12" t="str">
            <v>ISLAM</v>
          </cell>
          <cell r="AE12" t="str">
            <v>LAKI-LAKI</v>
          </cell>
          <cell r="AF12" t="str">
            <v>SMA</v>
          </cell>
          <cell r="AG12" t="str">
            <v>MOHAMMAD FARIDHON</v>
          </cell>
          <cell r="AH12" t="str">
            <v>BCA</v>
          </cell>
          <cell r="AI12" t="str">
            <v>7835121321</v>
          </cell>
          <cell r="AJ12" t="str">
            <v>3317101911080605</v>
          </cell>
          <cell r="AL12">
            <v>44621</v>
          </cell>
          <cell r="AM12">
            <v>44712</v>
          </cell>
          <cell r="AN12" t="str">
            <v>PKWT 2</v>
          </cell>
          <cell r="AO12" t="str">
            <v>10 hari</v>
          </cell>
          <cell r="AP12" t="str">
            <v xml:space="preserve">2 Tahun  11 Bulan 20 Hari </v>
          </cell>
          <cell r="AQ12" t="str">
            <v>NON DRIVER</v>
          </cell>
          <cell r="AR12" t="str">
            <v>NON DRIVER</v>
          </cell>
          <cell r="AS12" t="str">
            <v>SUDAH</v>
          </cell>
          <cell r="AT12">
            <v>44435</v>
          </cell>
          <cell r="AU12" t="str">
            <v>NON DRIVER</v>
          </cell>
          <cell r="AV12" t="str">
            <v>NON DRIVER</v>
          </cell>
          <cell r="AW12" t="str">
            <v/>
          </cell>
          <cell r="AX12" t="str">
            <v>NON DRIVER</v>
          </cell>
          <cell r="AY12" t="str">
            <v>NON DRIVER</v>
          </cell>
          <cell r="AZ12" t="str">
            <v>NON DRIVER</v>
          </cell>
          <cell r="BA12" t="str">
            <v>SUDAH</v>
          </cell>
          <cell r="BC12">
            <v>44401</v>
          </cell>
          <cell r="BD12" t="str">
            <v>BALDES PUNJULHARJO</v>
          </cell>
          <cell r="BE12" t="str">
            <v>SUDAH</v>
          </cell>
          <cell r="BG12">
            <v>44430</v>
          </cell>
          <cell r="BH12" t="str">
            <v>BALDES PUNJULHARJO</v>
          </cell>
          <cell r="BI12" t="str">
            <v>BELUM</v>
          </cell>
          <cell r="BV12" t="str">
            <v>0002103193168</v>
          </cell>
          <cell r="BW12" t="str">
            <v>SUDAH</v>
          </cell>
          <cell r="BX12" t="str">
            <v>PERUSAHAAN</v>
          </cell>
          <cell r="BY12" t="str">
            <v>19050881713</v>
          </cell>
          <cell r="BZ12" t="str">
            <v>SUDAH</v>
          </cell>
          <cell r="CG12" t="str">
            <v>TIDAK ADA</v>
          </cell>
        </row>
        <row r="13">
          <cell r="C13" t="str">
            <v>0037</v>
          </cell>
          <cell r="D13" t="str">
            <v>SUSANTO</v>
          </cell>
          <cell r="E13" t="str">
            <v>PT. MBK</v>
          </cell>
          <cell r="I13">
            <v>43617</v>
          </cell>
          <cell r="J13" t="str">
            <v/>
          </cell>
          <cell r="K13" t="str">
            <v>085329715789</v>
          </cell>
          <cell r="P13" t="str">
            <v>UNIT MANAGEMENT</v>
          </cell>
          <cell r="Q13" t="str">
            <v>REMBANG</v>
          </cell>
          <cell r="R13" t="str">
            <v>PT. SUMBER ALFARIA TRIJAYA TBK</v>
          </cell>
          <cell r="S13" t="str">
            <v>MALANG</v>
          </cell>
          <cell r="T13" t="str">
            <v>3317030605860001</v>
          </cell>
          <cell r="U13" t="str">
            <v>SEUMUR HIDUP</v>
          </cell>
          <cell r="V13" t="str">
            <v>NON DRIVER</v>
          </cell>
          <cell r="W13" t="str">
            <v>NON DRIVER</v>
          </cell>
          <cell r="X13" t="str">
            <v>NON DRIVER</v>
          </cell>
          <cell r="Y13" t="str">
            <v>NON DRIVER</v>
          </cell>
          <cell r="Z13" t="str">
            <v>REMBANG</v>
          </cell>
          <cell r="AA13">
            <v>31538</v>
          </cell>
          <cell r="AB13" t="str">
            <v>DEMAAN RT. 008/001 KEL. DEMAAN KEC. GUNEM REMBANG</v>
          </cell>
          <cell r="AC13" t="str">
            <v>KAWIN</v>
          </cell>
          <cell r="AD13" t="str">
            <v>ISLAM</v>
          </cell>
          <cell r="AE13" t="str">
            <v>LAKI-LAKI</v>
          </cell>
          <cell r="AF13" t="str">
            <v>SMA</v>
          </cell>
          <cell r="AG13" t="str">
            <v>SUSANTO</v>
          </cell>
          <cell r="AH13" t="str">
            <v>BCA</v>
          </cell>
          <cell r="AI13" t="str">
            <v>7835119360</v>
          </cell>
          <cell r="AJ13" t="str">
            <v>3317032004150001</v>
          </cell>
          <cell r="AL13">
            <v>44621</v>
          </cell>
          <cell r="AM13">
            <v>44712</v>
          </cell>
          <cell r="AN13" t="str">
            <v>PKWT 2</v>
          </cell>
          <cell r="AO13" t="str">
            <v>10 hari</v>
          </cell>
          <cell r="AP13" t="str">
            <v xml:space="preserve">2 Tahun  11 Bulan 20 Hari </v>
          </cell>
          <cell r="AQ13" t="str">
            <v>NON DRIVER</v>
          </cell>
          <cell r="AR13" t="str">
            <v>NON DRIVER</v>
          </cell>
          <cell r="AS13" t="str">
            <v>SUDAH</v>
          </cell>
          <cell r="AT13">
            <v>44432</v>
          </cell>
          <cell r="AU13" t="str">
            <v>NON DRIVER</v>
          </cell>
          <cell r="AV13" t="str">
            <v>NON DRIVER</v>
          </cell>
          <cell r="AW13" t="str">
            <v/>
          </cell>
          <cell r="AX13" t="str">
            <v>NON DRIVER</v>
          </cell>
          <cell r="AY13" t="str">
            <v>NON DRIVER</v>
          </cell>
          <cell r="AZ13" t="str">
            <v>NON DRIVER</v>
          </cell>
          <cell r="BA13" t="str">
            <v>SUDAH</v>
          </cell>
          <cell r="BC13">
            <v>44432</v>
          </cell>
          <cell r="BD13" t="str">
            <v>BALDES DEMAAN</v>
          </cell>
          <cell r="BE13" t="str">
            <v>SUDAH</v>
          </cell>
          <cell r="BG13">
            <v>44463</v>
          </cell>
          <cell r="BI13" t="str">
            <v>BELUM</v>
          </cell>
          <cell r="BV13" t="str">
            <v>0001837934008</v>
          </cell>
          <cell r="BW13" t="str">
            <v>SUDAH</v>
          </cell>
          <cell r="BX13" t="str">
            <v>PERUSAHAAN</v>
          </cell>
          <cell r="BY13" t="str">
            <v>19050881903</v>
          </cell>
          <cell r="BZ13" t="str">
            <v>SUDAH</v>
          </cell>
          <cell r="CG13" t="str">
            <v>TIDAK ADA</v>
          </cell>
        </row>
        <row r="14">
          <cell r="C14" t="str">
            <v>0038</v>
          </cell>
          <cell r="D14" t="str">
            <v>WAHYU KRISTANTO</v>
          </cell>
          <cell r="E14" t="str">
            <v>PT. MBK</v>
          </cell>
          <cell r="I14">
            <v>43617</v>
          </cell>
          <cell r="J14" t="str">
            <v/>
          </cell>
          <cell r="K14" t="str">
            <v>08976034629</v>
          </cell>
          <cell r="P14" t="str">
            <v>FUEL MANAGEMENT</v>
          </cell>
          <cell r="Q14" t="str">
            <v>REMBANG</v>
          </cell>
          <cell r="R14" t="str">
            <v>PT. SUMBER ALFARIA TRIJAYA TBK</v>
          </cell>
          <cell r="S14" t="str">
            <v>MALANG</v>
          </cell>
          <cell r="T14" t="str">
            <v>3317100905940002</v>
          </cell>
          <cell r="U14" t="str">
            <v>SEUMUR HIDUP</v>
          </cell>
          <cell r="V14" t="str">
            <v>NON DRIVER</v>
          </cell>
          <cell r="W14" t="str">
            <v>NON DRIVER</v>
          </cell>
          <cell r="X14" t="str">
            <v>NON DRIVER</v>
          </cell>
          <cell r="Y14" t="str">
            <v>NON DRIVER</v>
          </cell>
          <cell r="Z14" t="str">
            <v>REMBANG</v>
          </cell>
          <cell r="AA14">
            <v>34463</v>
          </cell>
          <cell r="AB14" t="str">
            <v>KEL GEGUNUNGAN WETAN RT 03 RW 02 KEC REMBANG</v>
          </cell>
          <cell r="AC14" t="str">
            <v>LAJANG</v>
          </cell>
          <cell r="AD14" t="str">
            <v>KRISTEN</v>
          </cell>
          <cell r="AE14" t="str">
            <v>LAKI-LAKI</v>
          </cell>
          <cell r="AF14" t="str">
            <v>SMA</v>
          </cell>
          <cell r="AG14" t="str">
            <v>WAHYU KRISTANTO</v>
          </cell>
          <cell r="AH14" t="str">
            <v>BCA</v>
          </cell>
          <cell r="AI14" t="str">
            <v>7835136434</v>
          </cell>
          <cell r="AJ14" t="str">
            <v>3317100207120012</v>
          </cell>
          <cell r="AL14">
            <v>44621</v>
          </cell>
          <cell r="AM14">
            <v>44712</v>
          </cell>
          <cell r="AN14" t="str">
            <v>PKWT 2</v>
          </cell>
          <cell r="AO14" t="str">
            <v>10 hari</v>
          </cell>
          <cell r="AP14" t="str">
            <v xml:space="preserve">2 Tahun  11 Bulan 20 Hari </v>
          </cell>
          <cell r="AQ14" t="str">
            <v>NON DRIVER</v>
          </cell>
          <cell r="AR14" t="str">
            <v>NON DRIVER</v>
          </cell>
          <cell r="AS14" t="str">
            <v>SUDAH</v>
          </cell>
          <cell r="AT14">
            <v>44432</v>
          </cell>
          <cell r="AU14" t="str">
            <v>NON DRIVER</v>
          </cell>
          <cell r="AV14" t="str">
            <v>NON DRIVER</v>
          </cell>
          <cell r="AW14" t="str">
            <v/>
          </cell>
          <cell r="AX14" t="str">
            <v>NON DRIVER</v>
          </cell>
          <cell r="AY14" t="str">
            <v>NON DRIVER</v>
          </cell>
          <cell r="AZ14" t="str">
            <v>NON DRIVER</v>
          </cell>
          <cell r="BA14" t="str">
            <v>SUDAH</v>
          </cell>
          <cell r="BC14">
            <v>44412</v>
          </cell>
          <cell r="BD14" t="str">
            <v>KLINIK POLRES REMBANG</v>
          </cell>
          <cell r="BE14" t="str">
            <v>SUDAH</v>
          </cell>
          <cell r="BG14">
            <v>44440</v>
          </cell>
          <cell r="BH14" t="str">
            <v>KLINIK POLRES REMBANG</v>
          </cell>
          <cell r="BI14" t="str">
            <v>BELUM</v>
          </cell>
          <cell r="BV14" t="str">
            <v>0001656581207</v>
          </cell>
          <cell r="BW14" t="str">
            <v>SUDAH</v>
          </cell>
          <cell r="BX14" t="str">
            <v>PERUSAHAAN</v>
          </cell>
          <cell r="BY14" t="str">
            <v>19050881929</v>
          </cell>
          <cell r="BZ14" t="str">
            <v>SUDAH</v>
          </cell>
          <cell r="CG14" t="str">
            <v>TIDAK ADA</v>
          </cell>
        </row>
        <row r="15">
          <cell r="C15" t="str">
            <v>0039</v>
          </cell>
          <cell r="D15" t="str">
            <v>ACHMAD MAHMUDI</v>
          </cell>
          <cell r="E15" t="str">
            <v>PT. MBK</v>
          </cell>
          <cell r="I15">
            <v>43617</v>
          </cell>
          <cell r="J15" t="str">
            <v/>
          </cell>
          <cell r="K15" t="str">
            <v>082133889158</v>
          </cell>
          <cell r="L15" t="str">
            <v>DRIVER</v>
          </cell>
          <cell r="Q15" t="str">
            <v>REMBANG</v>
          </cell>
          <cell r="R15" t="str">
            <v>PT. SUMBER ALFARIA TRIJAYA TBK</v>
          </cell>
          <cell r="S15" t="str">
            <v>MALANG</v>
          </cell>
          <cell r="T15" t="str">
            <v>3317091106890002</v>
          </cell>
          <cell r="U15" t="str">
            <v>SEUMUR HIDUP</v>
          </cell>
          <cell r="V15" t="str">
            <v>HIJAU</v>
          </cell>
          <cell r="W15" t="str">
            <v>B1</v>
          </cell>
          <cell r="X15" t="str">
            <v>890614390383</v>
          </cell>
          <cell r="Y15">
            <v>45088</v>
          </cell>
          <cell r="Z15" t="str">
            <v>REMBANG</v>
          </cell>
          <cell r="AA15">
            <v>31574</v>
          </cell>
          <cell r="AB15" t="str">
            <v>DESA WIROTO RT 03 RW 03 KECAMATAN KALIORI</v>
          </cell>
          <cell r="AC15" t="str">
            <v>LAJANG</v>
          </cell>
          <cell r="AD15" t="str">
            <v>ISLAM</v>
          </cell>
          <cell r="AE15" t="str">
            <v>LAKI-LAKI</v>
          </cell>
          <cell r="AF15" t="str">
            <v>SMP</v>
          </cell>
          <cell r="AG15" t="str">
            <v>ACHMAD MAHMUDI</v>
          </cell>
          <cell r="AH15" t="str">
            <v>BCA</v>
          </cell>
          <cell r="AI15" t="str">
            <v>7835138267</v>
          </cell>
          <cell r="AJ15" t="str">
            <v>3317091911081386</v>
          </cell>
          <cell r="AL15">
            <v>44621</v>
          </cell>
          <cell r="AM15">
            <v>44712</v>
          </cell>
          <cell r="AN15" t="str">
            <v>PKWT 2</v>
          </cell>
          <cell r="AO15" t="str">
            <v>10 hari</v>
          </cell>
          <cell r="AP15" t="str">
            <v xml:space="preserve">2 Tahun  11 Bulan 20 Hari </v>
          </cell>
          <cell r="AQ15" t="str">
            <v>SUDAH</v>
          </cell>
          <cell r="AR15">
            <v>44432</v>
          </cell>
          <cell r="AS15" t="str">
            <v>SUDAH</v>
          </cell>
          <cell r="AT15">
            <v>44432</v>
          </cell>
          <cell r="AU15" t="str">
            <v>SUDAH</v>
          </cell>
          <cell r="AV15">
            <v>44439</v>
          </cell>
          <cell r="AW15" t="str">
            <v xml:space="preserve">0 Tahun  8 Bulan 20 Hari </v>
          </cell>
          <cell r="AX15" t="str">
            <v>ON LINE</v>
          </cell>
          <cell r="AY15">
            <v>75</v>
          </cell>
          <cell r="AZ15">
            <v>75</v>
          </cell>
          <cell r="BA15" t="str">
            <v>SUDAH</v>
          </cell>
          <cell r="BC15">
            <v>44468</v>
          </cell>
          <cell r="BD15" t="str">
            <v>KLINIK MARGA HUSADA PATI</v>
          </cell>
          <cell r="BE15" t="str">
            <v>SUDAH</v>
          </cell>
          <cell r="BG15">
            <v>44502</v>
          </cell>
          <cell r="BI15" t="str">
            <v>BELUM</v>
          </cell>
          <cell r="BV15" t="str">
            <v>0002258937494</v>
          </cell>
          <cell r="BW15" t="str">
            <v>SUDAH</v>
          </cell>
          <cell r="BX15" t="str">
            <v>PERUSAHAAN</v>
          </cell>
          <cell r="BY15" t="str">
            <v>19050881879</v>
          </cell>
          <cell r="BZ15" t="str">
            <v>SUDAH</v>
          </cell>
          <cell r="CG15" t="str">
            <v>TIDAK ADA</v>
          </cell>
        </row>
        <row r="16">
          <cell r="C16" t="str">
            <v>0043</v>
          </cell>
          <cell r="D16" t="str">
            <v>AHMAD SYAFI'IN</v>
          </cell>
          <cell r="E16" t="str">
            <v>PT. MBK</v>
          </cell>
          <cell r="I16">
            <v>43617</v>
          </cell>
          <cell r="J16" t="str">
            <v/>
          </cell>
          <cell r="K16" t="str">
            <v>082331133485</v>
          </cell>
          <cell r="L16" t="str">
            <v>DRIVER</v>
          </cell>
          <cell r="Q16" t="str">
            <v>REMBANG</v>
          </cell>
          <cell r="R16" t="str">
            <v>PT. SUMBER ALFARIA TRIJAYA TBK</v>
          </cell>
          <cell r="S16" t="str">
            <v>MALANG</v>
          </cell>
          <cell r="T16" t="str">
            <v>3523032003940001</v>
          </cell>
          <cell r="U16" t="str">
            <v>SEUMUR HIDUP</v>
          </cell>
          <cell r="V16" t="str">
            <v>HIJAU</v>
          </cell>
          <cell r="W16" t="str">
            <v>B1</v>
          </cell>
          <cell r="X16" t="str">
            <v>940316182946</v>
          </cell>
          <cell r="Y16">
            <v>45005</v>
          </cell>
          <cell r="Z16" t="str">
            <v>TUBAN</v>
          </cell>
          <cell r="AA16">
            <v>34413</v>
          </cell>
          <cell r="AB16" t="str">
            <v>DUSUN WADEGAN RT 01 RW 04 KELURAHAN KEDUNGHARJO KECAMATAN BANGILAN</v>
          </cell>
          <cell r="AC16" t="str">
            <v>LAJANG</v>
          </cell>
          <cell r="AD16" t="str">
            <v>ISLAM</v>
          </cell>
          <cell r="AE16" t="str">
            <v>LAKI-LAKI</v>
          </cell>
          <cell r="AF16" t="str">
            <v>SMA</v>
          </cell>
          <cell r="AG16" t="str">
            <v>AHMAD SYAFI'IN</v>
          </cell>
          <cell r="AH16" t="str">
            <v>BCA</v>
          </cell>
          <cell r="AI16" t="str">
            <v>8240721377</v>
          </cell>
          <cell r="AJ16" t="str">
            <v>3523030703065136</v>
          </cell>
          <cell r="AL16">
            <v>44621</v>
          </cell>
          <cell r="AM16">
            <v>44712</v>
          </cell>
          <cell r="AN16" t="str">
            <v>PKWT 2</v>
          </cell>
          <cell r="AO16" t="str">
            <v>10 hari</v>
          </cell>
          <cell r="AP16" t="str">
            <v xml:space="preserve">2 Tahun  11 Bulan 20 Hari </v>
          </cell>
          <cell r="AQ16" t="str">
            <v>SUDAH</v>
          </cell>
          <cell r="AR16">
            <v>44432</v>
          </cell>
          <cell r="AS16" t="str">
            <v>SUDAH</v>
          </cell>
          <cell r="AT16">
            <v>44432</v>
          </cell>
          <cell r="AU16" t="str">
            <v>SUDAH</v>
          </cell>
          <cell r="AV16">
            <v>44420</v>
          </cell>
          <cell r="AW16" t="str">
            <v xml:space="preserve">0 Tahun  9 Bulan 9 Hari </v>
          </cell>
          <cell r="AX16" t="str">
            <v>IN CLASS</v>
          </cell>
          <cell r="AY16">
            <v>90</v>
          </cell>
          <cell r="AZ16">
            <v>75</v>
          </cell>
          <cell r="BA16" t="str">
            <v>SUDAH</v>
          </cell>
          <cell r="BC16">
            <v>44483</v>
          </cell>
          <cell r="BD16" t="str">
            <v>PUSKESMAS BANGILAN</v>
          </cell>
          <cell r="BE16" t="str">
            <v>SUDAH</v>
          </cell>
          <cell r="BG16">
            <v>44537</v>
          </cell>
          <cell r="BI16" t="str">
            <v>BELUM</v>
          </cell>
          <cell r="BV16" t="str">
            <v>0001983510347</v>
          </cell>
          <cell r="BW16" t="str">
            <v>SUDAH</v>
          </cell>
          <cell r="BX16" t="str">
            <v>PBI</v>
          </cell>
          <cell r="BY16" t="str">
            <v>19050881838</v>
          </cell>
          <cell r="BZ16" t="str">
            <v>SUDAH</v>
          </cell>
          <cell r="CG16" t="str">
            <v>TIDAK ADA</v>
          </cell>
        </row>
        <row r="17">
          <cell r="C17" t="str">
            <v>0045</v>
          </cell>
          <cell r="D17" t="str">
            <v>AJIB</v>
          </cell>
          <cell r="E17" t="str">
            <v>PT. MBK</v>
          </cell>
          <cell r="I17">
            <v>43617</v>
          </cell>
          <cell r="J17" t="str">
            <v/>
          </cell>
          <cell r="K17" t="str">
            <v>085234110713</v>
          </cell>
          <cell r="L17" t="str">
            <v>DRIVER</v>
          </cell>
          <cell r="Q17" t="str">
            <v>REMBANG</v>
          </cell>
          <cell r="R17" t="str">
            <v>PT. SUMBER ALFARIA TRIJAYA TBK</v>
          </cell>
          <cell r="S17" t="str">
            <v>MALANG</v>
          </cell>
          <cell r="T17" t="str">
            <v>3317100205920001</v>
          </cell>
          <cell r="U17" t="str">
            <v>SEUMUR HIDUP</v>
          </cell>
          <cell r="V17" t="str">
            <v>HIJAU</v>
          </cell>
          <cell r="W17" t="str">
            <v>B1 UMUM</v>
          </cell>
          <cell r="X17" t="str">
            <v>14399205000154</v>
          </cell>
          <cell r="Y17">
            <v>46503</v>
          </cell>
          <cell r="Z17" t="str">
            <v>REMBANG</v>
          </cell>
          <cell r="AA17">
            <v>33726</v>
          </cell>
          <cell r="AB17" t="str">
            <v>KASREMAN RT 06 RW 01 KECAMATAN REMBANG</v>
          </cell>
          <cell r="AC17" t="str">
            <v>KAWIN</v>
          </cell>
          <cell r="AD17" t="str">
            <v>ISLAM</v>
          </cell>
          <cell r="AE17" t="str">
            <v>LAKI-LAKI</v>
          </cell>
          <cell r="AF17" t="str">
            <v>SMA</v>
          </cell>
          <cell r="AG17" t="str">
            <v>AJIB</v>
          </cell>
          <cell r="AH17" t="str">
            <v>BCA</v>
          </cell>
          <cell r="AI17" t="str">
            <v>7835143066</v>
          </cell>
          <cell r="AJ17" t="str">
            <v>3317102006170000</v>
          </cell>
          <cell r="AL17">
            <v>44621</v>
          </cell>
          <cell r="AM17">
            <v>44712</v>
          </cell>
          <cell r="AN17" t="str">
            <v>PKWT 2</v>
          </cell>
          <cell r="AO17" t="str">
            <v>10 hari</v>
          </cell>
          <cell r="AP17" t="str">
            <v xml:space="preserve">2 Tahun  11 Bulan 20 Hari </v>
          </cell>
          <cell r="AQ17" t="str">
            <v>SUDAH</v>
          </cell>
          <cell r="AR17">
            <v>44432</v>
          </cell>
          <cell r="AS17" t="str">
            <v>SUDAH</v>
          </cell>
          <cell r="AT17">
            <v>44432</v>
          </cell>
          <cell r="AU17" t="str">
            <v>SUDAH</v>
          </cell>
          <cell r="AV17">
            <v>44439</v>
          </cell>
          <cell r="AW17" t="str">
            <v xml:space="preserve">0 Tahun  8 Bulan 20 Hari </v>
          </cell>
          <cell r="AX17" t="str">
            <v>ON LINE</v>
          </cell>
          <cell r="AY17">
            <v>90</v>
          </cell>
          <cell r="AZ17">
            <v>75</v>
          </cell>
          <cell r="BA17" t="str">
            <v>SUDAH</v>
          </cell>
          <cell r="BC17">
            <v>44483</v>
          </cell>
          <cell r="BD17" t="str">
            <v>PUSKESMAS LASEM</v>
          </cell>
          <cell r="BE17" t="str">
            <v>SUDAH</v>
          </cell>
          <cell r="BG17">
            <v>44526</v>
          </cell>
          <cell r="BI17" t="str">
            <v>BELUM</v>
          </cell>
          <cell r="BV17" t="str">
            <v>0002320368052</v>
          </cell>
          <cell r="BW17" t="str">
            <v>SUDAH</v>
          </cell>
          <cell r="BX17" t="str">
            <v>PERUSAHAAN</v>
          </cell>
          <cell r="BY17" t="str">
            <v>19050881622</v>
          </cell>
          <cell r="BZ17" t="str">
            <v>SUDAH</v>
          </cell>
          <cell r="CG17" t="str">
            <v>TIDAK ADA</v>
          </cell>
        </row>
        <row r="18">
          <cell r="C18" t="str">
            <v>0049</v>
          </cell>
          <cell r="D18" t="str">
            <v>ALI RIF'AN</v>
          </cell>
          <cell r="E18" t="str">
            <v>PT. MBK</v>
          </cell>
          <cell r="I18">
            <v>43617</v>
          </cell>
          <cell r="J18" t="str">
            <v/>
          </cell>
          <cell r="K18" t="str">
            <v>082322932778</v>
          </cell>
          <cell r="L18" t="str">
            <v>DRIVER</v>
          </cell>
          <cell r="Q18" t="str">
            <v>REMBANG</v>
          </cell>
          <cell r="R18" t="str">
            <v>PT. SUMBER ALFARIA TRIJAYA TBK</v>
          </cell>
          <cell r="S18" t="str">
            <v>MALANG</v>
          </cell>
          <cell r="T18" t="str">
            <v>3319051707780002</v>
          </cell>
          <cell r="U18" t="str">
            <v>SEUMUR HIDUP</v>
          </cell>
          <cell r="V18" t="str">
            <v>HIJAU</v>
          </cell>
          <cell r="W18" t="str">
            <v>B1</v>
          </cell>
          <cell r="X18" t="str">
            <v>780714370964</v>
          </cell>
          <cell r="Y18">
            <v>45490</v>
          </cell>
          <cell r="Z18" t="str">
            <v>KUDUS</v>
          </cell>
          <cell r="AA18">
            <v>28688</v>
          </cell>
          <cell r="AB18" t="str">
            <v>KESAMBI RT 01 RW 05 KECAMATAN MEJOBO</v>
          </cell>
          <cell r="AC18" t="str">
            <v>KAWIN</v>
          </cell>
          <cell r="AD18" t="str">
            <v>ISLAM</v>
          </cell>
          <cell r="AE18" t="str">
            <v>LAKI-LAKI</v>
          </cell>
          <cell r="AF18" t="str">
            <v>SMP</v>
          </cell>
          <cell r="AG18" t="str">
            <v>ALI RIF'AN</v>
          </cell>
          <cell r="AH18" t="str">
            <v>BCA</v>
          </cell>
          <cell r="AI18" t="str">
            <v>0310300471</v>
          </cell>
          <cell r="AJ18" t="str">
            <v>3319051811150010</v>
          </cell>
          <cell r="AL18">
            <v>44621</v>
          </cell>
          <cell r="AM18">
            <v>44712</v>
          </cell>
          <cell r="AN18" t="str">
            <v>PKWT 2</v>
          </cell>
          <cell r="AO18" t="str">
            <v>10 hari</v>
          </cell>
          <cell r="AP18" t="str">
            <v xml:space="preserve">2 Tahun  11 Bulan 20 Hari </v>
          </cell>
          <cell r="AQ18" t="str">
            <v>SUDAH</v>
          </cell>
          <cell r="AR18">
            <v>44432</v>
          </cell>
          <cell r="AS18" t="str">
            <v>SUDAH</v>
          </cell>
          <cell r="AT18">
            <v>44432</v>
          </cell>
          <cell r="AU18" t="str">
            <v>SUDAH</v>
          </cell>
          <cell r="AV18">
            <v>44439</v>
          </cell>
          <cell r="AW18" t="str">
            <v xml:space="preserve">0 Tahun  8 Bulan 20 Hari </v>
          </cell>
          <cell r="AX18" t="str">
            <v>ON LINE</v>
          </cell>
          <cell r="AY18">
            <v>100</v>
          </cell>
          <cell r="AZ18">
            <v>75</v>
          </cell>
          <cell r="BA18" t="str">
            <v>SUDAH</v>
          </cell>
          <cell r="BC18">
            <v>44469</v>
          </cell>
          <cell r="BD18" t="str">
            <v>PUSKESMAS JEPANG</v>
          </cell>
          <cell r="BE18" t="str">
            <v>SUDAH</v>
          </cell>
          <cell r="BG18">
            <v>44503</v>
          </cell>
          <cell r="BI18" t="str">
            <v>BELUM</v>
          </cell>
          <cell r="BV18" t="str">
            <v>0000589906675</v>
          </cell>
          <cell r="BW18" t="str">
            <v>SUDAH</v>
          </cell>
          <cell r="BX18" t="str">
            <v>PERUSAHAAN</v>
          </cell>
          <cell r="BY18" t="str">
            <v>19050881390</v>
          </cell>
          <cell r="BZ18" t="str">
            <v>SUDAH</v>
          </cell>
          <cell r="CG18" t="str">
            <v>ryeparyep@gmail.com</v>
          </cell>
        </row>
        <row r="19">
          <cell r="C19" t="str">
            <v>0050</v>
          </cell>
          <cell r="D19" t="str">
            <v>ANTON SUSILO</v>
          </cell>
          <cell r="E19" t="str">
            <v>PT. MBK</v>
          </cell>
          <cell r="I19">
            <v>43617</v>
          </cell>
          <cell r="J19" t="str">
            <v/>
          </cell>
          <cell r="K19" t="str">
            <v>088216360766</v>
          </cell>
          <cell r="L19" t="str">
            <v>DRIVER</v>
          </cell>
          <cell r="Q19" t="str">
            <v>REMBANG</v>
          </cell>
          <cell r="R19" t="str">
            <v>PT. SUMBER ALFARIA TRIJAYA TBK</v>
          </cell>
          <cell r="S19" t="str">
            <v>MALANG</v>
          </cell>
          <cell r="T19" t="str">
            <v>3317141707850004</v>
          </cell>
          <cell r="U19" t="str">
            <v>SEUMUR HIDUP</v>
          </cell>
          <cell r="V19" t="str">
            <v>HIJAU</v>
          </cell>
          <cell r="W19" t="str">
            <v>B1</v>
          </cell>
          <cell r="X19" t="str">
            <v>850714390487</v>
          </cell>
          <cell r="Y19">
            <v>44759</v>
          </cell>
          <cell r="Z19" t="str">
            <v>REMBANG</v>
          </cell>
          <cell r="AA19">
            <v>31245</v>
          </cell>
          <cell r="AB19" t="str">
            <v>KEL SODITAN RT 01 RW 01 KEC LASEM</v>
          </cell>
          <cell r="AC19" t="str">
            <v>KAWIN</v>
          </cell>
          <cell r="AD19" t="str">
            <v>ISLAM</v>
          </cell>
          <cell r="AE19" t="str">
            <v>LAKI-LAKI</v>
          </cell>
          <cell r="AF19" t="str">
            <v>SD</v>
          </cell>
          <cell r="AG19" t="str">
            <v>ANTON SUSILO</v>
          </cell>
          <cell r="AH19" t="str">
            <v>BCA</v>
          </cell>
          <cell r="AI19" t="str">
            <v>7835100642</v>
          </cell>
          <cell r="AJ19" t="str">
            <v>3317141111080016</v>
          </cell>
          <cell r="AK19" t="str">
            <v>715561031507000</v>
          </cell>
          <cell r="AL19">
            <v>44621</v>
          </cell>
          <cell r="AM19">
            <v>44712</v>
          </cell>
          <cell r="AN19" t="str">
            <v>PKWT 2</v>
          </cell>
          <cell r="AO19" t="str">
            <v>10 hari</v>
          </cell>
          <cell r="AP19" t="str">
            <v xml:space="preserve">2 Tahun  11 Bulan 20 Hari </v>
          </cell>
          <cell r="AQ19" t="str">
            <v>SUDAH</v>
          </cell>
          <cell r="AR19">
            <v>44432</v>
          </cell>
          <cell r="AS19" t="str">
            <v>SUDAH</v>
          </cell>
          <cell r="AT19">
            <v>44432</v>
          </cell>
          <cell r="AU19" t="str">
            <v>SUDAH</v>
          </cell>
          <cell r="AV19">
            <v>44440</v>
          </cell>
          <cell r="AW19" t="str">
            <v xml:space="preserve">0 Tahun  8 Bulan 20 Hari </v>
          </cell>
          <cell r="AX19" t="str">
            <v>ON LINE</v>
          </cell>
          <cell r="AY19">
            <v>90</v>
          </cell>
          <cell r="AZ19">
            <v>75</v>
          </cell>
          <cell r="BA19" t="str">
            <v>SUDAH</v>
          </cell>
          <cell r="BC19">
            <v>44439</v>
          </cell>
          <cell r="BD19" t="str">
            <v>PUSKESMAS LASEM</v>
          </cell>
          <cell r="BE19" t="str">
            <v>SUDAH</v>
          </cell>
          <cell r="BG19">
            <v>44468</v>
          </cell>
          <cell r="BH19" t="str">
            <v>PUSKESMAS LASEM</v>
          </cell>
          <cell r="BI19" t="str">
            <v>BELUM</v>
          </cell>
          <cell r="BV19" t="str">
            <v>0001518401564</v>
          </cell>
          <cell r="BW19" t="str">
            <v>SUDAH</v>
          </cell>
          <cell r="BX19" t="str">
            <v>PERUSAHAAN</v>
          </cell>
          <cell r="BY19" t="str">
            <v>19050881887</v>
          </cell>
          <cell r="BZ19" t="str">
            <v>SUDAH</v>
          </cell>
          <cell r="CG19" t="str">
            <v>cah160423@gmail.com</v>
          </cell>
        </row>
        <row r="20">
          <cell r="C20" t="str">
            <v>0051</v>
          </cell>
          <cell r="D20" t="str">
            <v>ARIF ANANTA WIBAWA</v>
          </cell>
          <cell r="E20" t="str">
            <v>PT. MBK</v>
          </cell>
          <cell r="I20">
            <v>43617</v>
          </cell>
          <cell r="J20" t="str">
            <v/>
          </cell>
          <cell r="K20" t="str">
            <v>082143205581</v>
          </cell>
          <cell r="O20" t="str">
            <v>CHECKER</v>
          </cell>
          <cell r="Q20" t="str">
            <v>REMBANG</v>
          </cell>
          <cell r="R20" t="str">
            <v>PT. SUMBER ALFARIA TRIJAYA TBK</v>
          </cell>
          <cell r="S20" t="str">
            <v>MALANG</v>
          </cell>
          <cell r="T20" t="str">
            <v>3317102105860008</v>
          </cell>
          <cell r="U20" t="str">
            <v>SEUMUR HIDUP</v>
          </cell>
          <cell r="V20" t="str">
            <v>NON DRIVER</v>
          </cell>
          <cell r="W20" t="str">
            <v>NON DRIVER</v>
          </cell>
          <cell r="X20" t="str">
            <v>NON DRIVER</v>
          </cell>
          <cell r="Y20" t="str">
            <v>NON DRIVER</v>
          </cell>
          <cell r="Z20" t="str">
            <v>SIDOARJO</v>
          </cell>
          <cell r="AA20">
            <v>31553</v>
          </cell>
          <cell r="AB20" t="str">
            <v>PANDEAN RT 03 RW 03 KELURAHAN PANDEAN KECAMATAN REMBANG</v>
          </cell>
          <cell r="AC20" t="str">
            <v>KAWIN</v>
          </cell>
          <cell r="AD20" t="str">
            <v>ISLAM</v>
          </cell>
          <cell r="AE20" t="str">
            <v>LAKI-LAKI</v>
          </cell>
          <cell r="AF20" t="str">
            <v>SMA</v>
          </cell>
          <cell r="AG20" t="str">
            <v>ARIF ANANTA WIBAWA</v>
          </cell>
          <cell r="AH20" t="str">
            <v>BCA</v>
          </cell>
          <cell r="AI20" t="str">
            <v>7835144836</v>
          </cell>
          <cell r="AJ20" t="str">
            <v>3317102101090002</v>
          </cell>
          <cell r="AL20">
            <v>44621</v>
          </cell>
          <cell r="AM20">
            <v>44712</v>
          </cell>
          <cell r="AN20" t="str">
            <v>PKWT 2</v>
          </cell>
          <cell r="AO20" t="str">
            <v>10 hari</v>
          </cell>
          <cell r="AP20" t="str">
            <v xml:space="preserve">2 Tahun  11 Bulan 20 Hari </v>
          </cell>
          <cell r="AQ20" t="str">
            <v>NON DRIVER</v>
          </cell>
          <cell r="AR20" t="str">
            <v>NON DRIVER</v>
          </cell>
          <cell r="AS20" t="str">
            <v>SUDAH</v>
          </cell>
          <cell r="AT20">
            <v>44432</v>
          </cell>
          <cell r="AU20" t="str">
            <v>NON DRIVER</v>
          </cell>
          <cell r="AV20" t="str">
            <v>NON DRIVER</v>
          </cell>
          <cell r="AW20" t="str">
            <v/>
          </cell>
          <cell r="AX20" t="str">
            <v>NON DRIVER</v>
          </cell>
          <cell r="AY20" t="str">
            <v>NON DRIVER</v>
          </cell>
          <cell r="AZ20" t="str">
            <v>NON DRIVER</v>
          </cell>
          <cell r="BA20" t="str">
            <v>SUDAH</v>
          </cell>
          <cell r="BC20">
            <v>44424</v>
          </cell>
          <cell r="BD20" t="str">
            <v>RSI ARAFAH</v>
          </cell>
          <cell r="BE20" t="str">
            <v>SUDAH</v>
          </cell>
          <cell r="BG20">
            <v>44453</v>
          </cell>
          <cell r="BH20" t="str">
            <v>RSI ARAFAH</v>
          </cell>
          <cell r="BI20" t="str">
            <v>BELUM</v>
          </cell>
          <cell r="BV20" t="str">
            <v>0000585062199</v>
          </cell>
          <cell r="BW20" t="str">
            <v>SUDAH</v>
          </cell>
          <cell r="BX20" t="str">
            <v>PBI</v>
          </cell>
          <cell r="BY20" t="str">
            <v>19050881770</v>
          </cell>
          <cell r="BZ20" t="str">
            <v>SUDAH</v>
          </cell>
          <cell r="CG20" t="str">
            <v>arifanantagamber@gmail.com</v>
          </cell>
        </row>
        <row r="21">
          <cell r="C21" t="str">
            <v>0054</v>
          </cell>
          <cell r="D21" t="str">
            <v>DARIADI SAPUTRO</v>
          </cell>
          <cell r="E21" t="str">
            <v>PT. MBK</v>
          </cell>
          <cell r="I21">
            <v>43617</v>
          </cell>
          <cell r="J21" t="str">
            <v/>
          </cell>
          <cell r="K21" t="str">
            <v>085602454049/082223179142</v>
          </cell>
          <cell r="L21" t="str">
            <v>DRIVER</v>
          </cell>
          <cell r="Q21" t="str">
            <v>REMBANG</v>
          </cell>
          <cell r="R21" t="str">
            <v>PT. SUMBER ALFARIA TRIJAYA TBK</v>
          </cell>
          <cell r="S21" t="str">
            <v>MALANG</v>
          </cell>
          <cell r="T21" t="str">
            <v>3317032202910001</v>
          </cell>
          <cell r="U21" t="str">
            <v>SEUMUR HIDUP</v>
          </cell>
          <cell r="V21" t="str">
            <v>HIJAU</v>
          </cell>
          <cell r="W21" t="str">
            <v>B1 UMUM</v>
          </cell>
          <cell r="X21" t="str">
            <v>14399002000147</v>
          </cell>
          <cell r="Y21">
            <v>46435</v>
          </cell>
          <cell r="Z21" t="str">
            <v>REMBANG</v>
          </cell>
          <cell r="AA21">
            <v>32926</v>
          </cell>
          <cell r="AB21" t="str">
            <v>KEL SIDOMULYO RT 01 RW 01 KEC GUNEM</v>
          </cell>
          <cell r="AC21" t="str">
            <v>KAWIN</v>
          </cell>
          <cell r="AD21" t="str">
            <v>ISLAM</v>
          </cell>
          <cell r="AE21" t="str">
            <v>LAKI-LAKI</v>
          </cell>
          <cell r="AF21" t="str">
            <v>SMA</v>
          </cell>
          <cell r="AG21" t="str">
            <v>DARIADI SAPUTRO</v>
          </cell>
          <cell r="AH21" t="str">
            <v>BCA</v>
          </cell>
          <cell r="AI21" t="str">
            <v>7835066746</v>
          </cell>
          <cell r="AJ21" t="str">
            <v>3317032302120001</v>
          </cell>
          <cell r="AL21">
            <v>44621</v>
          </cell>
          <cell r="AM21">
            <v>44712</v>
          </cell>
          <cell r="AN21" t="str">
            <v>PKWT 2</v>
          </cell>
          <cell r="AO21" t="str">
            <v>10 hari</v>
          </cell>
          <cell r="AP21" t="str">
            <v xml:space="preserve">2 Tahun  11 Bulan 20 Hari </v>
          </cell>
          <cell r="AQ21" t="str">
            <v>SUDAH</v>
          </cell>
          <cell r="AR21">
            <v>44432</v>
          </cell>
          <cell r="AS21" t="str">
            <v>SUDAH</v>
          </cell>
          <cell r="AT21">
            <v>44432</v>
          </cell>
          <cell r="AU21" t="str">
            <v>SUDAH</v>
          </cell>
          <cell r="AV21">
            <v>44439</v>
          </cell>
          <cell r="AW21" t="str">
            <v xml:space="preserve">0 Tahun  8 Bulan 20 Hari </v>
          </cell>
          <cell r="AX21" t="str">
            <v>ON LINE</v>
          </cell>
          <cell r="AY21">
            <v>100</v>
          </cell>
          <cell r="AZ21">
            <v>75</v>
          </cell>
          <cell r="BA21" t="str">
            <v>SUDAH</v>
          </cell>
          <cell r="BC21">
            <v>44405</v>
          </cell>
          <cell r="BD21" t="str">
            <v>PUSKESMAS GUNEM</v>
          </cell>
          <cell r="BE21" t="str">
            <v>SUDAH</v>
          </cell>
          <cell r="BG21">
            <v>44456</v>
          </cell>
          <cell r="BH21" t="str">
            <v>PUSKESMAS GUNEM</v>
          </cell>
          <cell r="BI21" t="str">
            <v>BELUM</v>
          </cell>
          <cell r="BV21" t="str">
            <v>0001532269574</v>
          </cell>
          <cell r="BW21" t="str">
            <v>SUDAH</v>
          </cell>
          <cell r="BX21" t="str">
            <v>PERUSAHAAN</v>
          </cell>
          <cell r="BY21" t="str">
            <v>19050881317</v>
          </cell>
          <cell r="BZ21" t="str">
            <v>SUDAH</v>
          </cell>
          <cell r="CG21" t="str">
            <v>tidak ada</v>
          </cell>
        </row>
        <row r="22">
          <cell r="C22" t="str">
            <v>0056</v>
          </cell>
          <cell r="D22" t="str">
            <v>JAKARIA ARI SAGITA</v>
          </cell>
          <cell r="E22" t="str">
            <v>PT. MBK</v>
          </cell>
          <cell r="I22">
            <v>43617</v>
          </cell>
          <cell r="J22" t="str">
            <v/>
          </cell>
          <cell r="K22" t="str">
            <v>082324358903</v>
          </cell>
          <cell r="L22" t="str">
            <v>DRIVER</v>
          </cell>
          <cell r="Q22" t="str">
            <v>REMBANG</v>
          </cell>
          <cell r="R22" t="str">
            <v>PT. SUMBER ALFARIA TRIJAYA TBK</v>
          </cell>
          <cell r="S22" t="str">
            <v>MALANG</v>
          </cell>
          <cell r="T22" t="str">
            <v>3317142910890001</v>
          </cell>
          <cell r="U22" t="str">
            <v>SEUMUR HIDUP</v>
          </cell>
          <cell r="V22" t="str">
            <v>HIJAU</v>
          </cell>
          <cell r="W22" t="str">
            <v>B1</v>
          </cell>
          <cell r="X22" t="str">
            <v>891014390347</v>
          </cell>
          <cell r="Y22">
            <v>44863</v>
          </cell>
          <cell r="Z22" t="str">
            <v>REMBANG</v>
          </cell>
          <cell r="AA22">
            <v>32810</v>
          </cell>
          <cell r="AB22" t="str">
            <v>KELURAHAN JOHO RT 01 RW 03 KECAMATAN PAMOTAN</v>
          </cell>
          <cell r="AC22" t="str">
            <v>KAWIN</v>
          </cell>
          <cell r="AD22" t="str">
            <v>ISLAM</v>
          </cell>
          <cell r="AE22" t="str">
            <v>LAKI-LAKI</v>
          </cell>
          <cell r="AF22" t="str">
            <v>SMA</v>
          </cell>
          <cell r="AG22" t="str">
            <v>JAKARIA ARI SAGITA</v>
          </cell>
          <cell r="AH22" t="str">
            <v>BCA</v>
          </cell>
          <cell r="AI22" t="str">
            <v>7835141055</v>
          </cell>
          <cell r="AJ22" t="str">
            <v>3317072011140000</v>
          </cell>
          <cell r="AL22">
            <v>44621</v>
          </cell>
          <cell r="AM22">
            <v>44712</v>
          </cell>
          <cell r="AN22" t="str">
            <v>PKWT 2</v>
          </cell>
          <cell r="AO22" t="str">
            <v>10 hari</v>
          </cell>
          <cell r="AP22" t="str">
            <v xml:space="preserve">2 Tahun  11 Bulan 20 Hari </v>
          </cell>
          <cell r="AQ22" t="str">
            <v>SUDAH</v>
          </cell>
          <cell r="AR22">
            <v>44432</v>
          </cell>
          <cell r="AS22" t="str">
            <v>SUDAH</v>
          </cell>
          <cell r="AT22">
            <v>44432</v>
          </cell>
          <cell r="AU22" t="str">
            <v>SUDAH</v>
          </cell>
          <cell r="AV22">
            <v>44439</v>
          </cell>
          <cell r="AW22" t="str">
            <v xml:space="preserve">0 Tahun  8 Bulan 20 Hari </v>
          </cell>
          <cell r="AX22" t="str">
            <v>ON LINE</v>
          </cell>
          <cell r="AY22">
            <v>95</v>
          </cell>
          <cell r="AZ22">
            <v>75</v>
          </cell>
          <cell r="BA22" t="str">
            <v>SUDAH</v>
          </cell>
          <cell r="BC22">
            <v>44408</v>
          </cell>
          <cell r="BD22" t="str">
            <v>PUSKESMAS LASEM</v>
          </cell>
          <cell r="BE22" t="str">
            <v>SUDAH</v>
          </cell>
          <cell r="BG22">
            <v>44437</v>
          </cell>
          <cell r="BH22" t="str">
            <v>PUSKESMAS LASEM</v>
          </cell>
          <cell r="BI22" t="str">
            <v>BELUM</v>
          </cell>
          <cell r="BV22" t="str">
            <v>0002287636661</v>
          </cell>
          <cell r="BW22" t="str">
            <v>SUDAH</v>
          </cell>
          <cell r="BX22" t="str">
            <v>PERUSAHAAN</v>
          </cell>
          <cell r="BY22" t="str">
            <v>19050881358</v>
          </cell>
          <cell r="BZ22" t="str">
            <v>SUDAH</v>
          </cell>
          <cell r="CG22" t="str">
            <v>jakariasagita@yahoo.com</v>
          </cell>
        </row>
        <row r="23">
          <cell r="C23" t="str">
            <v>0057</v>
          </cell>
          <cell r="D23" t="str">
            <v>JAYA WINARKO</v>
          </cell>
          <cell r="E23" t="str">
            <v>PT. MBK</v>
          </cell>
          <cell r="I23">
            <v>43617</v>
          </cell>
          <cell r="J23" t="str">
            <v/>
          </cell>
          <cell r="K23" t="str">
            <v>082135364437</v>
          </cell>
          <cell r="L23" t="str">
            <v>DRIVER</v>
          </cell>
          <cell r="Q23" t="str">
            <v>REMBANG</v>
          </cell>
          <cell r="R23" t="str">
            <v>PT. SUMBER ALFARIA TRIJAYA TBK</v>
          </cell>
          <cell r="S23" t="str">
            <v>MALANG</v>
          </cell>
          <cell r="T23" t="str">
            <v>3317141712910001</v>
          </cell>
          <cell r="U23" t="str">
            <v>SEUMUR HIDUP</v>
          </cell>
          <cell r="V23" t="str">
            <v>HIJAU</v>
          </cell>
          <cell r="W23" t="str">
            <v>B1 UMUM</v>
          </cell>
          <cell r="X23" t="str">
            <v>911214390469</v>
          </cell>
          <cell r="Y23">
            <v>45643</v>
          </cell>
          <cell r="Z23" t="str">
            <v>REMBANG</v>
          </cell>
          <cell r="AA23">
            <v>33589</v>
          </cell>
          <cell r="AB23" t="str">
            <v>KEL JOLOTUNDO RT 12 RW 05 KEC LASEM</v>
          </cell>
          <cell r="AC23" t="str">
            <v>KAWIN ANAK 1</v>
          </cell>
          <cell r="AD23" t="str">
            <v>ISLAM</v>
          </cell>
          <cell r="AE23" t="str">
            <v>LAKI-LAKI</v>
          </cell>
          <cell r="AF23" t="str">
            <v>SMA</v>
          </cell>
          <cell r="AG23" t="str">
            <v>JAYA WINARKO</v>
          </cell>
          <cell r="AH23" t="str">
            <v>BCA</v>
          </cell>
          <cell r="AI23" t="str">
            <v>7835135594</v>
          </cell>
          <cell r="AJ23" t="str">
            <v>331714006150004</v>
          </cell>
          <cell r="AL23">
            <v>44621</v>
          </cell>
          <cell r="AM23">
            <v>44712</v>
          </cell>
          <cell r="AN23" t="str">
            <v>PKWT 2</v>
          </cell>
          <cell r="AO23" t="str">
            <v>10 hari</v>
          </cell>
          <cell r="AP23" t="str">
            <v xml:space="preserve">2 Tahun  11 Bulan 20 Hari </v>
          </cell>
          <cell r="AQ23" t="str">
            <v>SUDAH</v>
          </cell>
          <cell r="AR23">
            <v>44432</v>
          </cell>
          <cell r="AS23" t="str">
            <v>SUDAH</v>
          </cell>
          <cell r="AT23">
            <v>44432</v>
          </cell>
          <cell r="AU23" t="str">
            <v>SUDAH</v>
          </cell>
          <cell r="AV23">
            <v>44439</v>
          </cell>
          <cell r="AW23" t="str">
            <v xml:space="preserve">0 Tahun  8 Bulan 20 Hari </v>
          </cell>
          <cell r="AX23" t="str">
            <v>ON LINE</v>
          </cell>
          <cell r="AY23">
            <v>100</v>
          </cell>
          <cell r="AZ23">
            <v>75</v>
          </cell>
          <cell r="BA23" t="str">
            <v>SUDAH</v>
          </cell>
          <cell r="BC23">
            <v>44408</v>
          </cell>
          <cell r="BD23" t="str">
            <v>BALDES JOLOTUNDO</v>
          </cell>
          <cell r="BE23" t="str">
            <v>SUDAH</v>
          </cell>
          <cell r="BG23">
            <v>44437</v>
          </cell>
          <cell r="BH23" t="str">
            <v>BALDES JOLOTUNDO</v>
          </cell>
          <cell r="BI23" t="str">
            <v>BELUM</v>
          </cell>
          <cell r="BV23" t="str">
            <v>0002234677634</v>
          </cell>
          <cell r="BW23" t="str">
            <v>SUDAH</v>
          </cell>
          <cell r="BX23" t="str">
            <v>PERUSAHAAN</v>
          </cell>
          <cell r="BY23" t="str">
            <v>19050881721</v>
          </cell>
          <cell r="BZ23" t="str">
            <v>SUDAH</v>
          </cell>
          <cell r="CG23" t="str">
            <v>tidak ada</v>
          </cell>
        </row>
        <row r="24">
          <cell r="C24" t="str">
            <v>0058</v>
          </cell>
          <cell r="D24" t="str">
            <v>JOKO CAHYONO</v>
          </cell>
          <cell r="E24" t="str">
            <v>PT. MBK</v>
          </cell>
          <cell r="I24">
            <v>43617</v>
          </cell>
          <cell r="J24" t="str">
            <v/>
          </cell>
          <cell r="K24" t="str">
            <v>085225354034</v>
          </cell>
          <cell r="L24" t="str">
            <v>DRIVER</v>
          </cell>
          <cell r="Q24" t="str">
            <v>REMBANG</v>
          </cell>
          <cell r="R24" t="str">
            <v>PT. SUMBER ALFARIA TRIJAYA TBK</v>
          </cell>
          <cell r="S24" t="str">
            <v>MALANG</v>
          </cell>
          <cell r="T24" t="str">
            <v>3317070707810001</v>
          </cell>
          <cell r="U24" t="str">
            <v>SEUMUR HIDUP</v>
          </cell>
          <cell r="V24" t="str">
            <v>HIJAU</v>
          </cell>
          <cell r="W24" t="str">
            <v>B1</v>
          </cell>
          <cell r="X24" t="str">
            <v>810714390477</v>
          </cell>
          <cell r="Y24">
            <v>44749</v>
          </cell>
          <cell r="Z24" t="str">
            <v>PONOROGO</v>
          </cell>
          <cell r="AA24">
            <v>29774</v>
          </cell>
          <cell r="AB24" t="str">
            <v>KEL SENDANG AGUNG RT 03 RW 01 KEC PAMOTAN</v>
          </cell>
          <cell r="AC24" t="str">
            <v>KAWIN ANAK 2</v>
          </cell>
          <cell r="AD24" t="str">
            <v>ISLAM</v>
          </cell>
          <cell r="AE24" t="str">
            <v>LAKI-LAKI</v>
          </cell>
          <cell r="AF24" t="str">
            <v>SMA</v>
          </cell>
          <cell r="AG24" t="str">
            <v>JOKO CAHYONO</v>
          </cell>
          <cell r="AH24" t="str">
            <v>BCA</v>
          </cell>
          <cell r="AI24" t="str">
            <v>7835066959</v>
          </cell>
          <cell r="AJ24" t="str">
            <v>3317071602090003</v>
          </cell>
          <cell r="AL24">
            <v>44621</v>
          </cell>
          <cell r="AM24">
            <v>44712</v>
          </cell>
          <cell r="AN24" t="str">
            <v>PKWT 2</v>
          </cell>
          <cell r="AO24" t="str">
            <v>10 hari</v>
          </cell>
          <cell r="AP24" t="str">
            <v xml:space="preserve">2 Tahun  11 Bulan 20 Hari </v>
          </cell>
          <cell r="AQ24" t="str">
            <v>SUDAH</v>
          </cell>
          <cell r="AR24">
            <v>44432</v>
          </cell>
          <cell r="AS24" t="str">
            <v>SUDAH</v>
          </cell>
          <cell r="AT24">
            <v>44432</v>
          </cell>
          <cell r="AU24" t="str">
            <v>SUDAH</v>
          </cell>
          <cell r="AV24">
            <v>44440</v>
          </cell>
          <cell r="AW24" t="str">
            <v xml:space="preserve">0 Tahun  8 Bulan 20 Hari </v>
          </cell>
          <cell r="AX24" t="str">
            <v>ON LINE</v>
          </cell>
          <cell r="AY24">
            <v>90</v>
          </cell>
          <cell r="AZ24">
            <v>75</v>
          </cell>
          <cell r="BA24" t="str">
            <v>SUDAH</v>
          </cell>
          <cell r="BC24">
            <v>44432</v>
          </cell>
          <cell r="BD24" t="str">
            <v>PUSKESMAS PAMOTAN</v>
          </cell>
          <cell r="BE24" t="str">
            <v>SUDAH</v>
          </cell>
          <cell r="BG24">
            <v>44469</v>
          </cell>
          <cell r="BH24" t="str">
            <v>PUSKESMAS PAMOTAN</v>
          </cell>
          <cell r="BI24" t="str">
            <v>BELUM</v>
          </cell>
          <cell r="BV24" t="str">
            <v>0000582900849</v>
          </cell>
          <cell r="BW24" t="str">
            <v>SUDAH</v>
          </cell>
          <cell r="BX24" t="str">
            <v>PBI</v>
          </cell>
          <cell r="BY24" t="str">
            <v>19050881952</v>
          </cell>
          <cell r="BZ24" t="str">
            <v>SUDAH</v>
          </cell>
          <cell r="CG24" t="str">
            <v>tidak ada</v>
          </cell>
        </row>
        <row r="25">
          <cell r="C25" t="str">
            <v>0062</v>
          </cell>
          <cell r="D25" t="str">
            <v>MOH. FADRUL ANAM</v>
          </cell>
          <cell r="E25" t="str">
            <v>PT. MBK</v>
          </cell>
          <cell r="I25">
            <v>43617</v>
          </cell>
          <cell r="J25" t="str">
            <v/>
          </cell>
          <cell r="K25" t="str">
            <v>081229151297</v>
          </cell>
          <cell r="L25" t="str">
            <v>DRIVER</v>
          </cell>
          <cell r="Q25" t="str">
            <v>REMBANG</v>
          </cell>
          <cell r="R25" t="str">
            <v>PT. SUMBER ALFARIA TRIJAYA TBK</v>
          </cell>
          <cell r="S25" t="str">
            <v>MALANG</v>
          </cell>
          <cell r="T25" t="str">
            <v>3317050910940005</v>
          </cell>
          <cell r="U25" t="str">
            <v>SEUMUR HIDUP</v>
          </cell>
          <cell r="V25" t="str">
            <v>HIJAU</v>
          </cell>
          <cell r="W25" t="str">
            <v>B1</v>
          </cell>
          <cell r="X25" t="str">
            <v>940925290384</v>
          </cell>
          <cell r="Y25">
            <v>45178</v>
          </cell>
          <cell r="Z25" t="str">
            <v>REMBANG</v>
          </cell>
          <cell r="AA25">
            <v>34586</v>
          </cell>
          <cell r="AB25" t="str">
            <v>TEGALMULYO RT 05 RW 01 KECAMATAN KRAGAN</v>
          </cell>
          <cell r="AC25" t="str">
            <v>KAWIN</v>
          </cell>
          <cell r="AD25" t="str">
            <v>ISLAM</v>
          </cell>
          <cell r="AE25" t="str">
            <v>LAKI-LAKI</v>
          </cell>
          <cell r="AF25" t="str">
            <v>SD</v>
          </cell>
          <cell r="AG25" t="str">
            <v>MOH FADRUL ANAM</v>
          </cell>
          <cell r="AH25" t="str">
            <v>BCA</v>
          </cell>
          <cell r="AI25" t="str">
            <v>7835181367</v>
          </cell>
          <cell r="AJ25" t="str">
            <v>3317122112150007</v>
          </cell>
          <cell r="AL25">
            <v>44621</v>
          </cell>
          <cell r="AM25">
            <v>44712</v>
          </cell>
          <cell r="AN25" t="str">
            <v>PKWT 2</v>
          </cell>
          <cell r="AO25" t="str">
            <v>10 hari</v>
          </cell>
          <cell r="AP25" t="str">
            <v xml:space="preserve">2 Tahun  11 Bulan 20 Hari </v>
          </cell>
          <cell r="AQ25" t="str">
            <v>SUDAH</v>
          </cell>
          <cell r="AR25">
            <v>44432</v>
          </cell>
          <cell r="AS25" t="str">
            <v>SUDAH</v>
          </cell>
          <cell r="AT25">
            <v>44432</v>
          </cell>
          <cell r="AU25" t="str">
            <v>SUDAH</v>
          </cell>
          <cell r="AV25">
            <v>44516</v>
          </cell>
          <cell r="AW25" t="str">
            <v xml:space="preserve">0 Tahun  6 Bulan 5 Hari </v>
          </cell>
          <cell r="AX25" t="str">
            <v>IN CLASS</v>
          </cell>
          <cell r="AY25">
            <v>80</v>
          </cell>
          <cell r="AZ25">
            <v>75</v>
          </cell>
          <cell r="BA25" t="str">
            <v>SUDAH</v>
          </cell>
          <cell r="BC25">
            <v>44488</v>
          </cell>
          <cell r="BD25" t="str">
            <v>PUSKESMAS LASEM</v>
          </cell>
          <cell r="BE25" t="str">
            <v>SUDAH</v>
          </cell>
          <cell r="BG25">
            <v>44609</v>
          </cell>
          <cell r="BI25" t="str">
            <v>BELUM</v>
          </cell>
          <cell r="BV25" t="str">
            <v>0002351675845</v>
          </cell>
          <cell r="BW25" t="str">
            <v>SUDAH</v>
          </cell>
          <cell r="BX25" t="str">
            <v>PERUSAHAAN</v>
          </cell>
          <cell r="BY25" t="str">
            <v>19050881697</v>
          </cell>
          <cell r="BZ25" t="str">
            <v>SUDAH</v>
          </cell>
          <cell r="CG25" t="str">
            <v>tidak ada</v>
          </cell>
        </row>
        <row r="26">
          <cell r="C26" t="str">
            <v>0063</v>
          </cell>
          <cell r="D26" t="str">
            <v>MOHAMMAD PUJIONO</v>
          </cell>
          <cell r="E26" t="str">
            <v>PT. MBK</v>
          </cell>
          <cell r="I26">
            <v>43617</v>
          </cell>
          <cell r="J26" t="str">
            <v/>
          </cell>
          <cell r="K26" t="str">
            <v>082327054089</v>
          </cell>
          <cell r="L26" t="str">
            <v>DRIVER</v>
          </cell>
          <cell r="Q26" t="str">
            <v>REMBANG</v>
          </cell>
          <cell r="R26" t="str">
            <v>PT. SUMBER ALFARIA TRIJAYA TBK</v>
          </cell>
          <cell r="S26" t="str">
            <v>MALANG</v>
          </cell>
          <cell r="T26" t="str">
            <v>3317032305850003</v>
          </cell>
          <cell r="U26" t="str">
            <v>SEUMUR HIDUP</v>
          </cell>
          <cell r="V26" t="str">
            <v>HIJAU</v>
          </cell>
          <cell r="W26" t="str">
            <v>B1</v>
          </cell>
          <cell r="X26" t="str">
            <v>850514390595</v>
          </cell>
          <cell r="Y26">
            <v>45435</v>
          </cell>
          <cell r="Z26" t="str">
            <v>REMBANG</v>
          </cell>
          <cell r="AA26">
            <v>31190</v>
          </cell>
          <cell r="AB26" t="str">
            <v>GUNEM RT. 005/002 KEL. GUNEM KEC. GUNEM REMBANG</v>
          </cell>
          <cell r="AC26" t="str">
            <v>KAWIN</v>
          </cell>
          <cell r="AD26" t="str">
            <v>ISLAM</v>
          </cell>
          <cell r="AE26" t="str">
            <v>LAKI-LAKI</v>
          </cell>
          <cell r="AF26" t="str">
            <v>SMA</v>
          </cell>
          <cell r="AG26" t="str">
            <v>MOHAMMAD PUJIONO</v>
          </cell>
          <cell r="AH26" t="str">
            <v>BCA</v>
          </cell>
          <cell r="AI26" t="str">
            <v>7835121381</v>
          </cell>
          <cell r="AJ26" t="str">
            <v>3317032710140001</v>
          </cell>
          <cell r="AL26">
            <v>44621</v>
          </cell>
          <cell r="AM26">
            <v>44712</v>
          </cell>
          <cell r="AN26" t="str">
            <v>PKWT 2</v>
          </cell>
          <cell r="AO26" t="str">
            <v>10 hari</v>
          </cell>
          <cell r="AP26" t="str">
            <v xml:space="preserve">2 Tahun  11 Bulan 20 Hari </v>
          </cell>
          <cell r="AQ26" t="str">
            <v>SUDAH</v>
          </cell>
          <cell r="AR26">
            <v>44432</v>
          </cell>
          <cell r="AS26" t="str">
            <v>SUDAH</v>
          </cell>
          <cell r="AT26">
            <v>44432</v>
          </cell>
          <cell r="AU26" t="str">
            <v>SUDAH</v>
          </cell>
          <cell r="AV26">
            <v>44426</v>
          </cell>
          <cell r="AW26" t="str">
            <v xml:space="preserve">0 Tahun  9 Bulan 3 Hari </v>
          </cell>
          <cell r="AX26" t="str">
            <v>IN CLASS</v>
          </cell>
          <cell r="AY26">
            <v>70</v>
          </cell>
          <cell r="AZ26">
            <v>75</v>
          </cell>
          <cell r="BA26" t="str">
            <v>SUDAH</v>
          </cell>
          <cell r="BC26">
            <v>44375</v>
          </cell>
          <cell r="BD26" t="str">
            <v>PUSKESMAS GUNEM</v>
          </cell>
          <cell r="BE26" t="str">
            <v>SUDAH</v>
          </cell>
          <cell r="BG26">
            <v>44403</v>
          </cell>
          <cell r="BH26" t="str">
            <v>PUSKESMAS GUNEM</v>
          </cell>
          <cell r="BI26" t="str">
            <v>BELUM</v>
          </cell>
          <cell r="BV26" t="str">
            <v>0000582522535</v>
          </cell>
          <cell r="BW26" t="str">
            <v>SUDAH</v>
          </cell>
          <cell r="BX26" t="str">
            <v>PERUSAHAAN</v>
          </cell>
          <cell r="BY26" t="str">
            <v>19050881333</v>
          </cell>
          <cell r="BZ26" t="str">
            <v>SUDAH</v>
          </cell>
          <cell r="CG26" t="str">
            <v>tidak ada</v>
          </cell>
        </row>
        <row r="27">
          <cell r="C27" t="str">
            <v>0065</v>
          </cell>
          <cell r="D27" t="str">
            <v>MUKIDI</v>
          </cell>
          <cell r="E27" t="str">
            <v>PT. MBK</v>
          </cell>
          <cell r="I27">
            <v>43617</v>
          </cell>
          <cell r="J27" t="str">
            <v/>
          </cell>
          <cell r="K27" t="str">
            <v>082324780735</v>
          </cell>
          <cell r="L27" t="str">
            <v>DRIVER</v>
          </cell>
          <cell r="Q27" t="str">
            <v>REMBANG</v>
          </cell>
          <cell r="R27" t="str">
            <v>PT. SUMBER ALFARIA TRIJAYA TBK</v>
          </cell>
          <cell r="S27" t="str">
            <v>MALANG</v>
          </cell>
          <cell r="T27" t="str">
            <v>3317110512920002</v>
          </cell>
          <cell r="U27" t="str">
            <v>SEUMUR HIDUP</v>
          </cell>
          <cell r="V27" t="str">
            <v>HIJAU</v>
          </cell>
          <cell r="W27" t="str">
            <v>B2 UMUM</v>
          </cell>
          <cell r="X27" t="str">
            <v>14399212000131</v>
          </cell>
          <cell r="Y27">
            <v>46356</v>
          </cell>
          <cell r="Z27" t="str">
            <v>REMBANG</v>
          </cell>
          <cell r="AA27">
            <v>33943</v>
          </cell>
          <cell r="AB27" t="str">
            <v>KEL WARUGUNUNG RT 01 RW 01 KEC PANCUR</v>
          </cell>
          <cell r="AC27" t="str">
            <v>KAWIN</v>
          </cell>
          <cell r="AD27" t="str">
            <v>ISLAM</v>
          </cell>
          <cell r="AE27" t="str">
            <v>LAKI-LAKI</v>
          </cell>
          <cell r="AF27" t="str">
            <v>SMA</v>
          </cell>
          <cell r="AG27" t="str">
            <v>MUKIDI</v>
          </cell>
          <cell r="AH27" t="str">
            <v>BCA</v>
          </cell>
          <cell r="AI27" t="str">
            <v>7835136426</v>
          </cell>
          <cell r="AJ27" t="str">
            <v>3317142806180002</v>
          </cell>
          <cell r="AL27">
            <v>44621</v>
          </cell>
          <cell r="AM27">
            <v>44712</v>
          </cell>
          <cell r="AN27" t="str">
            <v>PKWT 2</v>
          </cell>
          <cell r="AO27" t="str">
            <v>10 hari</v>
          </cell>
          <cell r="AP27" t="str">
            <v xml:space="preserve">2 Tahun  11 Bulan 20 Hari </v>
          </cell>
          <cell r="AQ27" t="str">
            <v>SUDAH</v>
          </cell>
          <cell r="AR27">
            <v>44432</v>
          </cell>
          <cell r="AS27" t="str">
            <v>SUDAH</v>
          </cell>
          <cell r="AT27">
            <v>44432</v>
          </cell>
          <cell r="AU27" t="str">
            <v>SUDAH</v>
          </cell>
          <cell r="AV27">
            <v>44420</v>
          </cell>
          <cell r="AW27" t="str">
            <v xml:space="preserve">0 Tahun  9 Bulan 9 Hari </v>
          </cell>
          <cell r="AX27" t="str">
            <v>IN CLASS</v>
          </cell>
          <cell r="AY27">
            <v>90</v>
          </cell>
          <cell r="AZ27">
            <v>75</v>
          </cell>
          <cell r="BA27" t="str">
            <v>SUDAH</v>
          </cell>
          <cell r="BC27">
            <v>44480</v>
          </cell>
          <cell r="BD27" t="str">
            <v>PUSKESMAS LASEM</v>
          </cell>
          <cell r="BE27" t="str">
            <v>SUDAH</v>
          </cell>
          <cell r="BG27">
            <v>44409</v>
          </cell>
          <cell r="BI27" t="str">
            <v>BELUM</v>
          </cell>
          <cell r="BV27" t="str">
            <v>0002103441028</v>
          </cell>
          <cell r="BW27" t="str">
            <v>SUDAH</v>
          </cell>
          <cell r="BX27" t="str">
            <v>PERUSAHAAN</v>
          </cell>
          <cell r="BY27" t="str">
            <v>19050881515</v>
          </cell>
          <cell r="BZ27" t="str">
            <v>SUDAH</v>
          </cell>
          <cell r="CG27" t="str">
            <v>tidak ada</v>
          </cell>
        </row>
        <row r="28">
          <cell r="C28" t="str">
            <v>0068</v>
          </cell>
          <cell r="D28" t="str">
            <v>ROSIDI</v>
          </cell>
          <cell r="E28" t="str">
            <v>PT. MBK</v>
          </cell>
          <cell r="I28">
            <v>43617</v>
          </cell>
          <cell r="J28" t="str">
            <v/>
          </cell>
          <cell r="K28" t="str">
            <v>085321202517</v>
          </cell>
          <cell r="L28" t="str">
            <v>DRIVER</v>
          </cell>
          <cell r="Q28" t="str">
            <v>REMBANG</v>
          </cell>
          <cell r="R28" t="str">
            <v>PT. SUMBER ALFARIA TRIJAYA TBK</v>
          </cell>
          <cell r="S28" t="str">
            <v>MALANG</v>
          </cell>
          <cell r="T28" t="str">
            <v>3317032706900001</v>
          </cell>
          <cell r="U28" t="str">
            <v>SEUMUR HIDUP</v>
          </cell>
          <cell r="V28" t="str">
            <v>HIJAU</v>
          </cell>
          <cell r="W28" t="str">
            <v>B1</v>
          </cell>
          <cell r="X28" t="str">
            <v>900614390508</v>
          </cell>
          <cell r="Y28">
            <v>44739</v>
          </cell>
          <cell r="Z28" t="str">
            <v>REMBANG</v>
          </cell>
          <cell r="AA28">
            <v>33051</v>
          </cell>
          <cell r="AB28" t="str">
            <v>SENDANG MULYO RT 05 RW 01 KECAMATAN GUNEM</v>
          </cell>
          <cell r="AC28" t="str">
            <v>KAWIN</v>
          </cell>
          <cell r="AD28" t="str">
            <v>ISLAM</v>
          </cell>
          <cell r="AE28" t="str">
            <v>LAKI-LAKI</v>
          </cell>
          <cell r="AF28" t="str">
            <v>SMP</v>
          </cell>
          <cell r="AG28" t="str">
            <v>ROSIDI</v>
          </cell>
          <cell r="AH28" t="str">
            <v>BCA</v>
          </cell>
          <cell r="AI28" t="str">
            <v>7835154904</v>
          </cell>
          <cell r="AJ28" t="str">
            <v>3317032503100002</v>
          </cell>
          <cell r="AL28">
            <v>44621</v>
          </cell>
          <cell r="AM28">
            <v>44712</v>
          </cell>
          <cell r="AN28" t="str">
            <v>PKWT 2</v>
          </cell>
          <cell r="AO28" t="str">
            <v>10 hari</v>
          </cell>
          <cell r="AP28" t="str">
            <v xml:space="preserve">2 Tahun  11 Bulan 20 Hari </v>
          </cell>
          <cell r="AQ28" t="str">
            <v>SUDAH</v>
          </cell>
          <cell r="AR28">
            <v>44432</v>
          </cell>
          <cell r="AS28" t="str">
            <v>SUDAH</v>
          </cell>
          <cell r="AT28">
            <v>44432</v>
          </cell>
          <cell r="AU28" t="str">
            <v>SUDAH</v>
          </cell>
          <cell r="AV28">
            <v>44439</v>
          </cell>
          <cell r="AW28" t="str">
            <v xml:space="preserve">0 Tahun  8 Bulan 20 Hari </v>
          </cell>
          <cell r="AX28" t="str">
            <v>ON LINE</v>
          </cell>
          <cell r="AY28">
            <v>80</v>
          </cell>
          <cell r="AZ28">
            <v>75</v>
          </cell>
          <cell r="BA28" t="str">
            <v>SUDAH</v>
          </cell>
          <cell r="BC28">
            <v>44460</v>
          </cell>
          <cell r="BD28" t="str">
            <v>PUSKESMAS GUNEM</v>
          </cell>
          <cell r="BE28" t="str">
            <v>SUDAH</v>
          </cell>
          <cell r="BG28">
            <v>44549</v>
          </cell>
          <cell r="BI28" t="str">
            <v>BELUM</v>
          </cell>
          <cell r="BV28" t="str">
            <v>0001084311674</v>
          </cell>
          <cell r="BW28" t="str">
            <v>SUDAH</v>
          </cell>
          <cell r="BX28" t="str">
            <v>PBI</v>
          </cell>
          <cell r="BY28" t="str">
            <v>19050881739</v>
          </cell>
          <cell r="BZ28" t="str">
            <v>SUDAH</v>
          </cell>
          <cell r="CG28" t="str">
            <v>tidak ada</v>
          </cell>
        </row>
        <row r="29">
          <cell r="C29" t="str">
            <v>0069</v>
          </cell>
          <cell r="D29" t="str">
            <v>RUDIANTO</v>
          </cell>
          <cell r="E29" t="str">
            <v>PT. MBK</v>
          </cell>
          <cell r="I29">
            <v>43617</v>
          </cell>
          <cell r="J29" t="str">
            <v/>
          </cell>
          <cell r="K29" t="str">
            <v>085866417410</v>
          </cell>
          <cell r="L29" t="str">
            <v>DRIVER</v>
          </cell>
          <cell r="Q29" t="str">
            <v>REMBANG</v>
          </cell>
          <cell r="R29" t="str">
            <v>PT. SUMBER ALFARIA TRIJAYA TBK</v>
          </cell>
          <cell r="S29" t="str">
            <v>MALANG</v>
          </cell>
          <cell r="T29" t="str">
            <v>3318141108880002</v>
          </cell>
          <cell r="U29" t="str">
            <v>SEUMUR HIDUP</v>
          </cell>
          <cell r="V29" t="str">
            <v>HIJAU</v>
          </cell>
          <cell r="W29" t="str">
            <v>B1</v>
          </cell>
          <cell r="X29" t="str">
            <v>8804714390496</v>
          </cell>
          <cell r="Y29">
            <v>45027</v>
          </cell>
          <cell r="Z29" t="str">
            <v>PATI</v>
          </cell>
          <cell r="AA29">
            <v>32366</v>
          </cell>
          <cell r="AB29" t="str">
            <v>DS TASIK HARJO KEC KALIDRI KAB REMBANG</v>
          </cell>
          <cell r="AC29" t="str">
            <v>KAWIN</v>
          </cell>
          <cell r="AD29" t="str">
            <v>ISLAM</v>
          </cell>
          <cell r="AE29" t="str">
            <v>LAKI-LAKI</v>
          </cell>
          <cell r="AF29" t="str">
            <v>SMP</v>
          </cell>
          <cell r="AG29" t="str">
            <v>RUDIANTO</v>
          </cell>
          <cell r="AH29" t="str">
            <v>BCA</v>
          </cell>
          <cell r="AI29" t="str">
            <v>7835119700</v>
          </cell>
          <cell r="AJ29" t="str">
            <v>3317091809120004</v>
          </cell>
          <cell r="AL29">
            <v>44621</v>
          </cell>
          <cell r="AM29">
            <v>44712</v>
          </cell>
          <cell r="AN29" t="str">
            <v>PKWT 2</v>
          </cell>
          <cell r="AO29" t="str">
            <v>10 hari</v>
          </cell>
          <cell r="AP29" t="str">
            <v xml:space="preserve">2 Tahun  11 Bulan 20 Hari </v>
          </cell>
          <cell r="AQ29" t="str">
            <v>SUDAH</v>
          </cell>
          <cell r="AR29">
            <v>44432</v>
          </cell>
          <cell r="AS29" t="str">
            <v>SUDAH</v>
          </cell>
          <cell r="AT29">
            <v>44432</v>
          </cell>
          <cell r="AU29" t="str">
            <v>SUDAH</v>
          </cell>
          <cell r="AV29">
            <v>44420</v>
          </cell>
          <cell r="AW29" t="str">
            <v xml:space="preserve">0 Tahun  9 Bulan 9 Hari </v>
          </cell>
          <cell r="AX29" t="str">
            <v>IN CLASS</v>
          </cell>
          <cell r="AY29">
            <v>70</v>
          </cell>
          <cell r="AZ29">
            <v>75</v>
          </cell>
          <cell r="BA29" t="str">
            <v>SUDAH</v>
          </cell>
          <cell r="BC29">
            <v>44461</v>
          </cell>
          <cell r="BD29" t="str">
            <v>KLINIK POLRES REMBANG</v>
          </cell>
          <cell r="BE29" t="str">
            <v>SUDAH</v>
          </cell>
          <cell r="BG29">
            <v>44461</v>
          </cell>
          <cell r="BI29" t="str">
            <v>BELUM</v>
          </cell>
          <cell r="BV29" t="str">
            <v>0001849215306</v>
          </cell>
          <cell r="BW29" t="str">
            <v>SUDAH</v>
          </cell>
          <cell r="BX29" t="str">
            <v>PERUSAHAAN</v>
          </cell>
          <cell r="BY29" t="str">
            <v>19050882026</v>
          </cell>
          <cell r="BZ29" t="str">
            <v>SUDAH</v>
          </cell>
          <cell r="CG29" t="str">
            <v>tidak ada</v>
          </cell>
        </row>
        <row r="30">
          <cell r="C30" t="str">
            <v>0076</v>
          </cell>
          <cell r="D30" t="str">
            <v>SUEDI</v>
          </cell>
          <cell r="E30" t="str">
            <v>PT. MBK</v>
          </cell>
          <cell r="I30">
            <v>43617</v>
          </cell>
          <cell r="J30" t="str">
            <v/>
          </cell>
          <cell r="K30" t="str">
            <v>085326303421</v>
          </cell>
          <cell r="L30" t="str">
            <v>DRIVER</v>
          </cell>
          <cell r="Q30" t="str">
            <v>REMBANG</v>
          </cell>
          <cell r="R30" t="str">
            <v>PT. SUMBER ALFARIA TRIJAYA TBK</v>
          </cell>
          <cell r="S30" t="str">
            <v>MALANG</v>
          </cell>
          <cell r="T30" t="str">
            <v>3317032012830001</v>
          </cell>
          <cell r="U30" t="str">
            <v>SEUMUR HIDUP</v>
          </cell>
          <cell r="V30" t="str">
            <v>HIJAU</v>
          </cell>
          <cell r="W30" t="str">
            <v>B1</v>
          </cell>
          <cell r="X30" t="str">
            <v>831214390272</v>
          </cell>
          <cell r="Y30">
            <v>44915</v>
          </cell>
          <cell r="Z30" t="str">
            <v>REMBANG</v>
          </cell>
          <cell r="AA30">
            <v>30670</v>
          </cell>
          <cell r="AB30" t="str">
            <v>SUNTRI RT 03 RW 01 KECAMATAN GUNEM</v>
          </cell>
          <cell r="AC30" t="str">
            <v>LAJANG</v>
          </cell>
          <cell r="AD30" t="str">
            <v>ISLAM</v>
          </cell>
          <cell r="AE30" t="str">
            <v>LAKI-LAKI</v>
          </cell>
          <cell r="AF30" t="str">
            <v>SMP</v>
          </cell>
          <cell r="AG30" t="str">
            <v>SUEDI</v>
          </cell>
          <cell r="AH30" t="str">
            <v>BCA</v>
          </cell>
          <cell r="AI30" t="str">
            <v>7835179893</v>
          </cell>
          <cell r="AJ30" t="str">
            <v>3317032212100003</v>
          </cell>
          <cell r="AL30">
            <v>44621</v>
          </cell>
          <cell r="AM30">
            <v>44712</v>
          </cell>
          <cell r="AN30" t="str">
            <v>PKWT 2</v>
          </cell>
          <cell r="AO30" t="str">
            <v>10 hari</v>
          </cell>
          <cell r="AP30" t="str">
            <v xml:space="preserve">2 Tahun  11 Bulan 20 Hari </v>
          </cell>
          <cell r="AQ30" t="str">
            <v>SUDAH</v>
          </cell>
          <cell r="AR30">
            <v>44432</v>
          </cell>
          <cell r="AS30" t="str">
            <v>SUDAH</v>
          </cell>
          <cell r="AT30">
            <v>44432</v>
          </cell>
          <cell r="AU30" t="str">
            <v>SUDAH</v>
          </cell>
          <cell r="AV30">
            <v>44420</v>
          </cell>
          <cell r="AW30" t="str">
            <v xml:space="preserve">0 Tahun  9 Bulan 9 Hari </v>
          </cell>
          <cell r="AX30" t="str">
            <v>IN CLASS</v>
          </cell>
          <cell r="AY30">
            <v>80</v>
          </cell>
          <cell r="AZ30">
            <v>75</v>
          </cell>
          <cell r="BA30" t="str">
            <v>SUDAH</v>
          </cell>
          <cell r="BC30">
            <v>44490</v>
          </cell>
          <cell r="BD30" t="str">
            <v>PUSKESMAS REMBANG</v>
          </cell>
          <cell r="BE30" t="str">
            <v>SUDAH</v>
          </cell>
          <cell r="BG30">
            <v>44608</v>
          </cell>
          <cell r="BI30" t="str">
            <v>BELUM</v>
          </cell>
          <cell r="BV30" t="str">
            <v>0002486596015</v>
          </cell>
          <cell r="BW30" t="str">
            <v>SUDAH</v>
          </cell>
          <cell r="BX30" t="str">
            <v>PERUSAHAAN</v>
          </cell>
          <cell r="BY30" t="str">
            <v>19050881937</v>
          </cell>
          <cell r="BZ30" t="str">
            <v>SUDAH</v>
          </cell>
          <cell r="CC30" t="str">
            <v>PROPERTY DAMAGE</v>
          </cell>
          <cell r="CD30">
            <v>44200</v>
          </cell>
          <cell r="CG30" t="str">
            <v>dhikaeddy@gmail.com</v>
          </cell>
        </row>
        <row r="31">
          <cell r="C31" t="str">
            <v>0077</v>
          </cell>
          <cell r="D31" t="str">
            <v>THOURUL CHADID</v>
          </cell>
          <cell r="E31" t="str">
            <v>PT. MBK</v>
          </cell>
          <cell r="I31">
            <v>43617</v>
          </cell>
          <cell r="J31" t="str">
            <v/>
          </cell>
          <cell r="K31" t="str">
            <v>082326842667</v>
          </cell>
          <cell r="P31" t="str">
            <v>UNIT CONTROLLER</v>
          </cell>
          <cell r="Q31" t="str">
            <v>REMBANG</v>
          </cell>
          <cell r="R31" t="str">
            <v>PT. SUMBER ALFARIA TRIJAYA TBK</v>
          </cell>
          <cell r="S31" t="str">
            <v>MALANG</v>
          </cell>
          <cell r="T31" t="str">
            <v>3317082104870005</v>
          </cell>
          <cell r="U31" t="str">
            <v>SEUMUR HIDUP</v>
          </cell>
          <cell r="V31" t="str">
            <v>NON DRIVER</v>
          </cell>
          <cell r="W31" t="str">
            <v>NON DRIVER</v>
          </cell>
          <cell r="X31" t="str">
            <v>NON DRIVER</v>
          </cell>
          <cell r="Y31" t="str">
            <v>NON DRIVER</v>
          </cell>
          <cell r="Z31" t="str">
            <v>REMBANG</v>
          </cell>
          <cell r="AA31">
            <v>31888</v>
          </cell>
          <cell r="AB31" t="str">
            <v>KEL KEMADU RT 03 RW 03 KEC SULANG</v>
          </cell>
          <cell r="AC31" t="str">
            <v>LAJANG</v>
          </cell>
          <cell r="AD31" t="str">
            <v>ISLAM</v>
          </cell>
          <cell r="AE31" t="str">
            <v>LAKI-LAKI</v>
          </cell>
          <cell r="AF31" t="str">
            <v>SMA</v>
          </cell>
          <cell r="AG31" t="str">
            <v>THOURUL CHADID</v>
          </cell>
          <cell r="AH31" t="str">
            <v>BCA</v>
          </cell>
          <cell r="AI31" t="str">
            <v>7835129977</v>
          </cell>
          <cell r="AJ31" t="str">
            <v>3317080910100003</v>
          </cell>
          <cell r="AL31">
            <v>44621</v>
          </cell>
          <cell r="AM31">
            <v>44712</v>
          </cell>
          <cell r="AN31" t="str">
            <v>PKWT 2</v>
          </cell>
          <cell r="AO31" t="str">
            <v>10 hari</v>
          </cell>
          <cell r="AP31" t="str">
            <v xml:space="preserve">2 Tahun  11 Bulan 20 Hari </v>
          </cell>
          <cell r="AQ31" t="str">
            <v>NON DRIVER</v>
          </cell>
          <cell r="AR31" t="str">
            <v>NON DRIVER</v>
          </cell>
          <cell r="AS31" t="str">
            <v>SUDAH</v>
          </cell>
          <cell r="AT31">
            <v>44435</v>
          </cell>
          <cell r="AU31" t="str">
            <v>NON DRIVER</v>
          </cell>
          <cell r="AV31" t="str">
            <v>NON DRIVER</v>
          </cell>
          <cell r="AW31" t="str">
            <v/>
          </cell>
          <cell r="AX31" t="str">
            <v>NON DRIVER</v>
          </cell>
          <cell r="AY31" t="str">
            <v>NON DRIVER</v>
          </cell>
          <cell r="AZ31" t="str">
            <v>NON DRIVER</v>
          </cell>
          <cell r="BA31" t="str">
            <v>SUDAH</v>
          </cell>
          <cell r="BC31">
            <v>44404</v>
          </cell>
          <cell r="BD31" t="str">
            <v>PUSKESMAS SULANG</v>
          </cell>
          <cell r="BE31" t="str">
            <v>SUDAH</v>
          </cell>
          <cell r="BG31">
            <v>44433</v>
          </cell>
          <cell r="BH31" t="str">
            <v>PUSKESMAS SULANG</v>
          </cell>
          <cell r="BI31" t="str">
            <v>BELUM</v>
          </cell>
          <cell r="BV31" t="str">
            <v>0002104341164</v>
          </cell>
          <cell r="BW31" t="str">
            <v>SUDAH</v>
          </cell>
          <cell r="BX31" t="str">
            <v>PERUSAHAAN</v>
          </cell>
          <cell r="BY31" t="str">
            <v>19050881911</v>
          </cell>
          <cell r="BZ31" t="str">
            <v>SUDAH</v>
          </cell>
          <cell r="CG31" t="str">
            <v>TIDAK ADA</v>
          </cell>
        </row>
        <row r="32">
          <cell r="C32" t="str">
            <v>0081</v>
          </cell>
          <cell r="D32" t="str">
            <v>ZAENAL ARIF</v>
          </cell>
          <cell r="E32" t="str">
            <v>PT. MBK</v>
          </cell>
          <cell r="I32">
            <v>43617</v>
          </cell>
          <cell r="J32" t="str">
            <v/>
          </cell>
          <cell r="K32" t="str">
            <v>085889234060</v>
          </cell>
          <cell r="L32" t="str">
            <v>DRIVER</v>
          </cell>
          <cell r="Q32" t="str">
            <v>REMBANG</v>
          </cell>
          <cell r="R32" t="str">
            <v>PT. SUMBER ALFARIA TRIJAYA TBK</v>
          </cell>
          <cell r="S32" t="str">
            <v>MALANG</v>
          </cell>
          <cell r="T32" t="str">
            <v>3317101003930003</v>
          </cell>
          <cell r="U32" t="str">
            <v>SEUMUR HIDUP</v>
          </cell>
          <cell r="V32" t="str">
            <v>HIJAU</v>
          </cell>
          <cell r="W32" t="str">
            <v>B1</v>
          </cell>
          <cell r="X32" t="str">
            <v>930314390324</v>
          </cell>
          <cell r="Y32">
            <v>45361</v>
          </cell>
          <cell r="Z32" t="str">
            <v>REMBANG</v>
          </cell>
          <cell r="AA32">
            <v>34038</v>
          </cell>
          <cell r="AB32" t="str">
            <v>TLOGOMOJO RT 03 RW 02 KELURAHAN TLOGOMOJO KECAMATAN REMBANG</v>
          </cell>
          <cell r="AC32" t="str">
            <v>KAWIN</v>
          </cell>
          <cell r="AD32" t="str">
            <v>ISLAM</v>
          </cell>
          <cell r="AE32" t="str">
            <v>LAKI-LAKI</v>
          </cell>
          <cell r="AF32" t="str">
            <v>SD</v>
          </cell>
          <cell r="AG32" t="str">
            <v>ZAENAL ARIF</v>
          </cell>
          <cell r="AH32" t="str">
            <v>BCA</v>
          </cell>
          <cell r="AI32" t="str">
            <v>7835124827</v>
          </cell>
          <cell r="AJ32" t="str">
            <v>3317102607180013</v>
          </cell>
          <cell r="AL32">
            <v>44652</v>
          </cell>
          <cell r="AM32">
            <v>44742</v>
          </cell>
          <cell r="AN32" t="str">
            <v>PKWT 1</v>
          </cell>
          <cell r="AO32" t="str">
            <v>40 hari</v>
          </cell>
          <cell r="AP32" t="str">
            <v xml:space="preserve">2 Tahun  11 Bulan 20 Hari </v>
          </cell>
          <cell r="AQ32" t="str">
            <v>SUDAH</v>
          </cell>
          <cell r="AR32">
            <v>44432</v>
          </cell>
          <cell r="AS32" t="str">
            <v>SUDAH</v>
          </cell>
          <cell r="AT32">
            <v>44432</v>
          </cell>
          <cell r="AU32" t="str">
            <v>SUDAH</v>
          </cell>
          <cell r="AV32">
            <v>44439</v>
          </cell>
          <cell r="AW32" t="str">
            <v xml:space="preserve">0 Tahun  8 Bulan 20 Hari </v>
          </cell>
          <cell r="AX32" t="str">
            <v>ON LINE</v>
          </cell>
          <cell r="AY32">
            <v>95</v>
          </cell>
          <cell r="AZ32">
            <v>75</v>
          </cell>
          <cell r="BA32" t="str">
            <v>SUDAH</v>
          </cell>
          <cell r="BC32">
            <v>44490</v>
          </cell>
          <cell r="BD32" t="str">
            <v>PUSKESMAS REMBANG</v>
          </cell>
          <cell r="BE32" t="str">
            <v>SUDAH</v>
          </cell>
          <cell r="BG32">
            <v>44575</v>
          </cell>
          <cell r="BI32" t="str">
            <v>BELUM</v>
          </cell>
          <cell r="BV32" t="str">
            <v>0001838370497</v>
          </cell>
          <cell r="BW32" t="str">
            <v>SUDAH</v>
          </cell>
          <cell r="BX32" t="str">
            <v>PERUSAHAAN</v>
          </cell>
          <cell r="BY32" t="str">
            <v>19050881986</v>
          </cell>
          <cell r="BZ32" t="str">
            <v>SUDAH</v>
          </cell>
          <cell r="CG32" t="str">
            <v>risanafiana277@gmail.com</v>
          </cell>
        </row>
        <row r="33">
          <cell r="C33" t="str">
            <v>0114</v>
          </cell>
          <cell r="D33" t="str">
            <v>RISWAN</v>
          </cell>
          <cell r="E33" t="str">
            <v>PT. MBK</v>
          </cell>
          <cell r="I33">
            <v>43617</v>
          </cell>
          <cell r="J33" t="str">
            <v/>
          </cell>
          <cell r="K33" t="str">
            <v>083136080386</v>
          </cell>
          <cell r="P33" t="str">
            <v>ADMIN DISPATCHER</v>
          </cell>
          <cell r="Q33" t="str">
            <v>BANJARMASIN</v>
          </cell>
          <cell r="R33" t="str">
            <v>PT. SUMBER ALFARIA TRIJAYA TBK</v>
          </cell>
          <cell r="S33" t="str">
            <v>JAKARTA 2</v>
          </cell>
          <cell r="T33" t="str">
            <v>6303031401940001</v>
          </cell>
          <cell r="U33" t="str">
            <v>SEUMUR HIDUP</v>
          </cell>
          <cell r="V33" t="str">
            <v>NON DRIVER</v>
          </cell>
          <cell r="W33" t="str">
            <v>NON DRIVER</v>
          </cell>
          <cell r="X33" t="str">
            <v>NON DRIVER</v>
          </cell>
          <cell r="Y33" t="str">
            <v>NON DRIVER</v>
          </cell>
          <cell r="Z33" t="str">
            <v xml:space="preserve">GAMBUT </v>
          </cell>
          <cell r="AA33">
            <v>34352</v>
          </cell>
          <cell r="AB33" t="str">
            <v xml:space="preserve">JL. A YANI KM 14.500 GG ANTASARI </v>
          </cell>
          <cell r="AC33" t="str">
            <v>KAWIN</v>
          </cell>
          <cell r="AD33" t="str">
            <v>ISLAM</v>
          </cell>
          <cell r="AE33" t="str">
            <v>LAKI-LAKI</v>
          </cell>
          <cell r="AF33" t="str">
            <v>SMA</v>
          </cell>
          <cell r="AG33" t="str">
            <v>RISWAN</v>
          </cell>
          <cell r="AH33" t="str">
            <v>BCA</v>
          </cell>
          <cell r="AI33" t="str">
            <v>8275333065</v>
          </cell>
          <cell r="AJ33" t="str">
            <v>6303030811170001</v>
          </cell>
          <cell r="AL33">
            <v>44621</v>
          </cell>
          <cell r="AM33">
            <v>44712</v>
          </cell>
          <cell r="AN33" t="str">
            <v>PKWT 2</v>
          </cell>
          <cell r="AO33" t="str">
            <v>10 hari</v>
          </cell>
          <cell r="AP33" t="str">
            <v xml:space="preserve">2 Tahun  11 Bulan 20 Hari </v>
          </cell>
          <cell r="AQ33" t="str">
            <v>NON DRIVER</v>
          </cell>
          <cell r="AR33" t="str">
            <v>NON DRIVER</v>
          </cell>
          <cell r="AS33" t="str">
            <v>SUDAH</v>
          </cell>
          <cell r="AT33">
            <v>44432</v>
          </cell>
          <cell r="AU33" t="str">
            <v>NON DRIVER</v>
          </cell>
          <cell r="AV33" t="str">
            <v>NON DRIVER</v>
          </cell>
          <cell r="AW33" t="str">
            <v/>
          </cell>
          <cell r="AX33" t="str">
            <v>NON DRIVER</v>
          </cell>
          <cell r="AY33" t="str">
            <v>NON DRIVER</v>
          </cell>
          <cell r="AZ33" t="str">
            <v>NON DRIVER</v>
          </cell>
          <cell r="BA33" t="str">
            <v>SUDAH</v>
          </cell>
          <cell r="BC33">
            <v>44387</v>
          </cell>
          <cell r="BD33" t="str">
            <v>BERUNTUNG JAYA</v>
          </cell>
          <cell r="BE33" t="str">
            <v>SUDAH</v>
          </cell>
          <cell r="BG33">
            <v>44418</v>
          </cell>
          <cell r="BH33" t="str">
            <v>BERUNTUNG JAYA</v>
          </cell>
          <cell r="BI33" t="str">
            <v>BELUM</v>
          </cell>
          <cell r="BV33" t="str">
            <v>0001548604361</v>
          </cell>
          <cell r="BW33" t="str">
            <v>SUDAH</v>
          </cell>
          <cell r="BX33" t="str">
            <v>PERUSAHAAN</v>
          </cell>
          <cell r="BY33" t="str">
            <v>19050881572</v>
          </cell>
          <cell r="BZ33" t="str">
            <v>SUDAH</v>
          </cell>
        </row>
        <row r="34">
          <cell r="C34" t="str">
            <v>0118</v>
          </cell>
          <cell r="D34" t="str">
            <v>DANI ZAKARIA</v>
          </cell>
          <cell r="E34" t="str">
            <v>PT. MBK</v>
          </cell>
          <cell r="I34">
            <v>43617</v>
          </cell>
          <cell r="J34" t="str">
            <v/>
          </cell>
          <cell r="K34" t="str">
            <v>081254736090</v>
          </cell>
          <cell r="P34" t="str">
            <v>UNIT CONTROLLER</v>
          </cell>
          <cell r="Q34" t="str">
            <v>BANJARMASIN</v>
          </cell>
          <cell r="R34" t="str">
            <v>PT. SUMBER ALFARIA TRIJAYA TBK</v>
          </cell>
          <cell r="S34" t="str">
            <v>JAKARTA 2</v>
          </cell>
          <cell r="T34" t="str">
            <v>6301030301950004</v>
          </cell>
          <cell r="U34" t="str">
            <v>SEUMUR HIDUP</v>
          </cell>
          <cell r="V34" t="str">
            <v>NON DRIVER</v>
          </cell>
          <cell r="W34" t="str">
            <v>NON DRIVER</v>
          </cell>
          <cell r="X34" t="str">
            <v>NON DRIVER</v>
          </cell>
          <cell r="Y34" t="str">
            <v>NON DRIVER</v>
          </cell>
          <cell r="Z34" t="str">
            <v>DANAU SALAK</v>
          </cell>
          <cell r="AA34">
            <v>34702</v>
          </cell>
          <cell r="AB34" t="str">
            <v>KOMPLEK PTPN XIII RT 010/004 DS PEMUDA KEC PELAIHARI KAB TANAH LAUT</v>
          </cell>
          <cell r="AC34" t="str">
            <v>LAJANG</v>
          </cell>
          <cell r="AD34" t="str">
            <v>ISLAM</v>
          </cell>
          <cell r="AE34" t="str">
            <v>LAKI-LAKI</v>
          </cell>
          <cell r="AF34" t="str">
            <v>SMA</v>
          </cell>
          <cell r="AG34" t="str">
            <v>DANI ZAKARIA</v>
          </cell>
          <cell r="AH34" t="str">
            <v>BCA</v>
          </cell>
          <cell r="AI34" t="str">
            <v>7895379247</v>
          </cell>
          <cell r="AJ34" t="str">
            <v>6301030106090005</v>
          </cell>
          <cell r="AL34">
            <v>44682</v>
          </cell>
          <cell r="AM34">
            <v>44773</v>
          </cell>
          <cell r="AN34" t="str">
            <v>PKWT 2</v>
          </cell>
          <cell r="AO34" t="str">
            <v>71 hari</v>
          </cell>
          <cell r="AP34" t="str">
            <v xml:space="preserve">2 Tahun  11 Bulan 20 Hari </v>
          </cell>
          <cell r="AQ34" t="str">
            <v>NON DRIVER</v>
          </cell>
          <cell r="AR34" t="str">
            <v>NON DRIVER</v>
          </cell>
          <cell r="AS34" t="str">
            <v>SUDAH</v>
          </cell>
          <cell r="AT34">
            <v>44432</v>
          </cell>
          <cell r="AU34" t="str">
            <v>NON DRIVER</v>
          </cell>
          <cell r="AV34" t="str">
            <v>NON DRIVER</v>
          </cell>
          <cell r="AW34" t="str">
            <v/>
          </cell>
          <cell r="AX34" t="str">
            <v>NON DRIVER</v>
          </cell>
          <cell r="AY34" t="str">
            <v>NON DRIVER</v>
          </cell>
          <cell r="AZ34" t="str">
            <v>NON DRIVER</v>
          </cell>
          <cell r="BA34" t="str">
            <v>SUDAH</v>
          </cell>
          <cell r="BC34">
            <v>44399</v>
          </cell>
          <cell r="BD34" t="str">
            <v>PUKESMAS ANGSAU</v>
          </cell>
          <cell r="BE34" t="str">
            <v>SUDAH</v>
          </cell>
          <cell r="BG34">
            <v>44525</v>
          </cell>
          <cell r="BI34" t="str">
            <v>BELUM</v>
          </cell>
          <cell r="BV34" t="str">
            <v>0001590152916</v>
          </cell>
          <cell r="BW34" t="str">
            <v>SUDAH</v>
          </cell>
          <cell r="BX34" t="str">
            <v>PERUSAHAAN</v>
          </cell>
          <cell r="BY34" t="str">
            <v>19050881671</v>
          </cell>
          <cell r="BZ34" t="str">
            <v>SUDAH</v>
          </cell>
        </row>
        <row r="35">
          <cell r="C35" t="str">
            <v>0119</v>
          </cell>
          <cell r="D35" t="str">
            <v>GATOT SUKOCO</v>
          </cell>
          <cell r="E35" t="str">
            <v>PT. MBK</v>
          </cell>
          <cell r="I35">
            <v>43617</v>
          </cell>
          <cell r="J35" t="str">
            <v/>
          </cell>
          <cell r="K35" t="str">
            <v>081348114166</v>
          </cell>
          <cell r="L35" t="str">
            <v>DRIVER</v>
          </cell>
          <cell r="Q35" t="str">
            <v>BANJARMASIN</v>
          </cell>
          <cell r="R35" t="str">
            <v>PT. SUMBER ALFARIA TRIJAYA TBK</v>
          </cell>
          <cell r="S35" t="str">
            <v>JAKARTA 2</v>
          </cell>
          <cell r="T35" t="str">
            <v>6372030108770001</v>
          </cell>
          <cell r="U35" t="str">
            <v>SEUMUR HIDUP</v>
          </cell>
          <cell r="W35" t="str">
            <v>B2 UMUM</v>
          </cell>
          <cell r="X35" t="str">
            <v>730818181317</v>
          </cell>
          <cell r="Y35">
            <v>45505</v>
          </cell>
          <cell r="Z35" t="str">
            <v>PALEMBANG</v>
          </cell>
          <cell r="AA35">
            <v>28338</v>
          </cell>
          <cell r="AB35" t="str">
            <v>SUNGAI RANCAH RT 001/001 DS PALAM KEC SEMPAKA KOTA BANJARBARU</v>
          </cell>
          <cell r="AC35" t="str">
            <v>KAWIN ANAK 1</v>
          </cell>
          <cell r="AD35" t="str">
            <v>ISLAM</v>
          </cell>
          <cell r="AE35" t="str">
            <v>LAKI-LAKI</v>
          </cell>
          <cell r="AF35" t="str">
            <v>SMP</v>
          </cell>
          <cell r="AG35" t="str">
            <v>GATOT SUKOCO</v>
          </cell>
          <cell r="AH35" t="str">
            <v>BCA</v>
          </cell>
          <cell r="AI35" t="str">
            <v>7895410497</v>
          </cell>
          <cell r="AJ35" t="str">
            <v>6372031901100002</v>
          </cell>
          <cell r="AL35">
            <v>44652</v>
          </cell>
          <cell r="AM35">
            <v>44742</v>
          </cell>
          <cell r="AN35" t="str">
            <v>PKWT 1</v>
          </cell>
          <cell r="AO35" t="str">
            <v>40 hari</v>
          </cell>
          <cell r="AP35" t="str">
            <v xml:space="preserve">2 Tahun  11 Bulan 20 Hari </v>
          </cell>
          <cell r="AQ35" t="str">
            <v>SUDAH</v>
          </cell>
          <cell r="AR35">
            <v>44432</v>
          </cell>
          <cell r="AS35" t="str">
            <v>SUDAH</v>
          </cell>
          <cell r="AT35">
            <v>44432</v>
          </cell>
          <cell r="AU35" t="str">
            <v>SUDAH</v>
          </cell>
          <cell r="AV35">
            <v>44503</v>
          </cell>
          <cell r="AW35" t="str">
            <v xml:space="preserve">0 Tahun  6 Bulan 18 Hari </v>
          </cell>
          <cell r="AX35" t="str">
            <v>ON LINE</v>
          </cell>
          <cell r="AY35">
            <v>100</v>
          </cell>
          <cell r="AZ35">
            <v>75</v>
          </cell>
          <cell r="BA35" t="str">
            <v>SUDAH</v>
          </cell>
          <cell r="BC35">
            <v>44386</v>
          </cell>
          <cell r="BD35" t="str">
            <v>BERUNTUNG JAYA</v>
          </cell>
          <cell r="BE35" t="str">
            <v>SUDAH</v>
          </cell>
          <cell r="BG35">
            <v>44469</v>
          </cell>
          <cell r="BH35" t="str">
            <v>BERUNTUNG JAYA</v>
          </cell>
          <cell r="BI35" t="str">
            <v>BELUM</v>
          </cell>
          <cell r="BV35" t="str">
            <v>0001065944957</v>
          </cell>
          <cell r="BW35" t="str">
            <v>SUDAH</v>
          </cell>
          <cell r="BX35" t="str">
            <v>PBI</v>
          </cell>
          <cell r="BY35" t="str">
            <v>19050881663</v>
          </cell>
          <cell r="BZ35" t="str">
            <v>SUDAH</v>
          </cell>
          <cell r="CC35" t="str">
            <v>PROPERTY DAMAGE</v>
          </cell>
          <cell r="CD35">
            <v>44203</v>
          </cell>
        </row>
        <row r="36">
          <cell r="C36" t="str">
            <v>0122</v>
          </cell>
          <cell r="D36" t="str">
            <v>JAZULI</v>
          </cell>
          <cell r="E36" t="str">
            <v>PT. MBK</v>
          </cell>
          <cell r="I36">
            <v>43617</v>
          </cell>
          <cell r="J36" t="str">
            <v/>
          </cell>
          <cell r="K36" t="str">
            <v>085248519751</v>
          </cell>
          <cell r="L36" t="str">
            <v>DRIVER</v>
          </cell>
          <cell r="Q36" t="str">
            <v>BANJARMASIN</v>
          </cell>
          <cell r="R36" t="str">
            <v>PT. SUMBER ALFARIA TRIJAYA TBK</v>
          </cell>
          <cell r="S36" t="str">
            <v>JAKARTA 2</v>
          </cell>
          <cell r="T36" t="str">
            <v>6301052209800003</v>
          </cell>
          <cell r="U36" t="str">
            <v>SEUMUR HIDUP</v>
          </cell>
          <cell r="W36" t="str">
            <v>B2 UMUM</v>
          </cell>
          <cell r="X36" t="str">
            <v>800918330005</v>
          </cell>
          <cell r="Y36">
            <v>45191</v>
          </cell>
          <cell r="Z36" t="str">
            <v>BATI-BATI</v>
          </cell>
          <cell r="AA36">
            <v>29486</v>
          </cell>
          <cell r="AB36" t="str">
            <v>JL. GANG MELATI RT 007/003 DS BATI-BATI KEC BATI-BATI KAB TANAH LAUT</v>
          </cell>
          <cell r="AC36" t="str">
            <v>KAWIN</v>
          </cell>
          <cell r="AD36" t="str">
            <v>ISLAM</v>
          </cell>
          <cell r="AE36" t="str">
            <v>LAKI-LAKI</v>
          </cell>
          <cell r="AF36" t="str">
            <v>SMP</v>
          </cell>
          <cell r="AG36" t="str">
            <v>JAZULI</v>
          </cell>
          <cell r="AH36" t="str">
            <v>BCA</v>
          </cell>
          <cell r="AI36" t="str">
            <v>7895414905</v>
          </cell>
          <cell r="AJ36" t="str">
            <v>6301052707120001</v>
          </cell>
          <cell r="AL36">
            <v>44652</v>
          </cell>
          <cell r="AM36">
            <v>44742</v>
          </cell>
          <cell r="AN36" t="str">
            <v>PKWT 1</v>
          </cell>
          <cell r="AO36" t="str">
            <v>40 hari</v>
          </cell>
          <cell r="AP36" t="str">
            <v xml:space="preserve">2 Tahun  11 Bulan 20 Hari </v>
          </cell>
          <cell r="AQ36" t="str">
            <v>SUDAH</v>
          </cell>
          <cell r="AR36">
            <v>44432</v>
          </cell>
          <cell r="AS36" t="str">
            <v>SUDAH</v>
          </cell>
          <cell r="AT36">
            <v>44432</v>
          </cell>
          <cell r="AU36" t="str">
            <v>SUDAH</v>
          </cell>
          <cell r="AV36">
            <v>44531</v>
          </cell>
          <cell r="AW36" t="str">
            <v xml:space="preserve">0 Tahun  5 Bulan 20 Hari </v>
          </cell>
          <cell r="AX36" t="str">
            <v>IN CLASS</v>
          </cell>
          <cell r="AZ36">
            <v>100</v>
          </cell>
          <cell r="BA36" t="str">
            <v>SUDAH</v>
          </cell>
          <cell r="BC36">
            <v>44416</v>
          </cell>
          <cell r="BD36" t="str">
            <v>BATI-BATI</v>
          </cell>
          <cell r="BE36" t="str">
            <v>SUDAH</v>
          </cell>
          <cell r="BG36">
            <v>44469</v>
          </cell>
          <cell r="BH36" t="str">
            <v>BERUNTUNG JAYA</v>
          </cell>
          <cell r="BI36" t="str">
            <v>BELUM</v>
          </cell>
          <cell r="BV36" t="str">
            <v>0002507989746</v>
          </cell>
          <cell r="BW36" t="str">
            <v>SUDAH</v>
          </cell>
          <cell r="BX36" t="str">
            <v>PERUSAHAAN</v>
          </cell>
          <cell r="BY36" t="str">
            <v>19050881960</v>
          </cell>
          <cell r="BZ36" t="str">
            <v>SUDAH</v>
          </cell>
        </row>
        <row r="37">
          <cell r="C37" t="str">
            <v>0129</v>
          </cell>
          <cell r="D37" t="str">
            <v>M. YUSRI</v>
          </cell>
          <cell r="E37" t="str">
            <v>PT. MBK</v>
          </cell>
          <cell r="I37">
            <v>43617</v>
          </cell>
          <cell r="J37" t="str">
            <v/>
          </cell>
          <cell r="K37" t="str">
            <v>082152018157</v>
          </cell>
          <cell r="O37" t="str">
            <v>CHECKER</v>
          </cell>
          <cell r="Q37" t="str">
            <v>BANJARMASIN</v>
          </cell>
          <cell r="R37" t="str">
            <v>PT. SUMBER ALFARIA TRIJAYA TBK</v>
          </cell>
          <cell r="S37" t="str">
            <v>JAKARTA 2</v>
          </cell>
          <cell r="T37" t="str">
            <v>6301010706900001</v>
          </cell>
          <cell r="U37" t="str">
            <v>SEUMUR HIDUP</v>
          </cell>
          <cell r="V37" t="str">
            <v>NON DRIVER</v>
          </cell>
          <cell r="W37" t="str">
            <v>NON DRIVER</v>
          </cell>
          <cell r="X37" t="str">
            <v>NON DRIVER</v>
          </cell>
          <cell r="Y37" t="str">
            <v>NON DRIVER</v>
          </cell>
          <cell r="Z37" t="str">
            <v>PAGATAN BESAR</v>
          </cell>
          <cell r="AA37">
            <v>33031</v>
          </cell>
          <cell r="AB37" t="str">
            <v>PAGATAN BESAR RT 004/002 KEC TAKISUNG</v>
          </cell>
          <cell r="AC37" t="str">
            <v>LAJANG</v>
          </cell>
          <cell r="AD37" t="str">
            <v>ISLAM</v>
          </cell>
          <cell r="AE37" t="str">
            <v>LAKI-LAKI</v>
          </cell>
          <cell r="AF37" t="str">
            <v>SMP</v>
          </cell>
          <cell r="AG37" t="str">
            <v>MUHAMAD YUSRI</v>
          </cell>
          <cell r="AH37" t="str">
            <v>BCA</v>
          </cell>
          <cell r="AI37" t="str">
            <v>7895448508</v>
          </cell>
          <cell r="AJ37" t="str">
            <v>6301012112051550</v>
          </cell>
          <cell r="AL37">
            <v>44682</v>
          </cell>
          <cell r="AM37">
            <v>44773</v>
          </cell>
          <cell r="AN37" t="str">
            <v>PKWT 1</v>
          </cell>
          <cell r="AO37" t="str">
            <v>71 hari</v>
          </cell>
          <cell r="AP37" t="str">
            <v xml:space="preserve">2 Tahun  11 Bulan 20 Hari </v>
          </cell>
          <cell r="AQ37" t="str">
            <v>NON DRIVER</v>
          </cell>
          <cell r="AR37" t="str">
            <v>NON DRIVER</v>
          </cell>
          <cell r="AS37" t="str">
            <v>SUDAH</v>
          </cell>
          <cell r="AT37">
            <v>44432</v>
          </cell>
          <cell r="AU37" t="str">
            <v>NON DRIVER</v>
          </cell>
          <cell r="AV37" t="str">
            <v>NON DRIVER</v>
          </cell>
          <cell r="AW37" t="str">
            <v/>
          </cell>
          <cell r="AX37" t="str">
            <v>NON DRIVER</v>
          </cell>
          <cell r="AY37" t="str">
            <v>NON DRIVER</v>
          </cell>
          <cell r="AZ37" t="str">
            <v>NON DRIVER</v>
          </cell>
          <cell r="BA37" t="str">
            <v>SUDAH</v>
          </cell>
          <cell r="BC37">
            <v>44377</v>
          </cell>
          <cell r="BD37" t="str">
            <v>TKISUNG</v>
          </cell>
          <cell r="BE37" t="str">
            <v>SUDAH</v>
          </cell>
          <cell r="BG37">
            <v>44435</v>
          </cell>
          <cell r="BI37" t="str">
            <v>BELUM</v>
          </cell>
          <cell r="BV37" t="str">
            <v>0002398881475</v>
          </cell>
          <cell r="BW37" t="str">
            <v>SUDAH</v>
          </cell>
          <cell r="BX37" t="str">
            <v>PERUSAHAAN</v>
          </cell>
          <cell r="BY37" t="str">
            <v>19050882034</v>
          </cell>
          <cell r="BZ37" t="str">
            <v>SUDAH</v>
          </cell>
        </row>
        <row r="38">
          <cell r="C38" t="str">
            <v>0130</v>
          </cell>
          <cell r="D38" t="str">
            <v>MULKAN</v>
          </cell>
          <cell r="E38" t="str">
            <v>PT. MBK</v>
          </cell>
          <cell r="I38">
            <v>43617</v>
          </cell>
          <cell r="J38" t="str">
            <v/>
          </cell>
          <cell r="K38" t="str">
            <v>085246782013</v>
          </cell>
          <cell r="L38" t="str">
            <v>DRIVER</v>
          </cell>
          <cell r="Q38" t="str">
            <v>BANJARMASIN</v>
          </cell>
          <cell r="R38" t="str">
            <v>PT. SUMBER ALFARIA TRIJAYA TBK</v>
          </cell>
          <cell r="S38" t="str">
            <v>JAKARTA 2</v>
          </cell>
          <cell r="T38" t="str">
            <v>6303071704900001</v>
          </cell>
          <cell r="U38" t="str">
            <v>SEUMUR HIDUP</v>
          </cell>
          <cell r="W38" t="str">
            <v>B1</v>
          </cell>
          <cell r="X38" t="str">
            <v>900418161016</v>
          </cell>
          <cell r="Y38">
            <v>45033</v>
          </cell>
          <cell r="Z38" t="str">
            <v>BANJARMASIN</v>
          </cell>
          <cell r="AA38">
            <v>32980</v>
          </cell>
          <cell r="AB38" t="str">
            <v>KALAMPAIAN ILIR RT 004 DS KELAMPAIAN ILIR KEC ASTAMBUL KAB BANJAR</v>
          </cell>
          <cell r="AC38" t="str">
            <v>KAWIN</v>
          </cell>
          <cell r="AD38" t="str">
            <v>ISLAM</v>
          </cell>
          <cell r="AE38" t="str">
            <v>LAKI-LAKI</v>
          </cell>
          <cell r="AF38" t="str">
            <v>SMA</v>
          </cell>
          <cell r="AG38" t="str">
            <v>MULKAN</v>
          </cell>
          <cell r="AH38" t="str">
            <v>BCA</v>
          </cell>
          <cell r="AI38" t="str">
            <v>7895418536</v>
          </cell>
          <cell r="AJ38" t="str">
            <v>6303141202160003</v>
          </cell>
          <cell r="AL38">
            <v>44652</v>
          </cell>
          <cell r="AM38">
            <v>44742</v>
          </cell>
          <cell r="AN38" t="str">
            <v>PKWT 1</v>
          </cell>
          <cell r="AO38" t="str">
            <v>40 hari</v>
          </cell>
          <cell r="AP38" t="str">
            <v xml:space="preserve">2 Tahun  11 Bulan 20 Hari </v>
          </cell>
          <cell r="AQ38" t="str">
            <v>SUDAH</v>
          </cell>
          <cell r="AR38">
            <v>44432</v>
          </cell>
          <cell r="AS38" t="str">
            <v>SUDAH</v>
          </cell>
          <cell r="AT38">
            <v>44432</v>
          </cell>
          <cell r="AU38" t="str">
            <v>SUDAH</v>
          </cell>
          <cell r="AV38">
            <v>44509</v>
          </cell>
          <cell r="AW38" t="str">
            <v xml:space="preserve">0 Tahun  6 Bulan 12 Hari </v>
          </cell>
          <cell r="AX38" t="str">
            <v>IN CLASS</v>
          </cell>
          <cell r="AZ38">
            <v>80</v>
          </cell>
          <cell r="BA38" t="str">
            <v>SUDAH</v>
          </cell>
          <cell r="BC38">
            <v>44385</v>
          </cell>
          <cell r="BD38" t="str">
            <v>LIANG ANGGANG</v>
          </cell>
          <cell r="BE38" t="str">
            <v>SUDAH</v>
          </cell>
          <cell r="BG38">
            <v>44457</v>
          </cell>
          <cell r="BH38" t="str">
            <v>LIANG ANGGANG</v>
          </cell>
          <cell r="BI38" t="str">
            <v>BELUM</v>
          </cell>
          <cell r="BV38" t="str">
            <v>0002217605196</v>
          </cell>
          <cell r="BW38" t="str">
            <v>SUDAH</v>
          </cell>
          <cell r="BX38" t="str">
            <v>PERUSAHAAN</v>
          </cell>
          <cell r="BY38" t="str">
            <v>19050881549</v>
          </cell>
          <cell r="BZ38" t="str">
            <v>SUDAH</v>
          </cell>
        </row>
        <row r="39">
          <cell r="C39" t="str">
            <v>0136</v>
          </cell>
          <cell r="D39" t="str">
            <v>RUSLI</v>
          </cell>
          <cell r="E39" t="str">
            <v>PT. MBK</v>
          </cell>
          <cell r="I39">
            <v>43617</v>
          </cell>
          <cell r="J39" t="str">
            <v/>
          </cell>
          <cell r="K39" t="str">
            <v>085820528959</v>
          </cell>
          <cell r="L39" t="str">
            <v>DRIVER</v>
          </cell>
          <cell r="Q39" t="str">
            <v>BANJARMASIN</v>
          </cell>
          <cell r="R39" t="str">
            <v>PT. SUMBER ALFARIA TRIJAYA TBK</v>
          </cell>
          <cell r="S39" t="str">
            <v>JAKARTA 2</v>
          </cell>
          <cell r="T39" t="str">
            <v>6301050507710005</v>
          </cell>
          <cell r="U39" t="str">
            <v>SEUMUR HIDUP</v>
          </cell>
          <cell r="W39" t="str">
            <v>B1 UMUM</v>
          </cell>
          <cell r="X39" t="str">
            <v>710118150354</v>
          </cell>
          <cell r="Y39">
            <v>45663</v>
          </cell>
          <cell r="Z39" t="str">
            <v>BATI-BATI</v>
          </cell>
          <cell r="AA39">
            <v>28676</v>
          </cell>
          <cell r="AB39" t="str">
            <v>JL. PELABUHAN TELAGA GIRI RT 003/002 DESA BENUA RAYA KEC BATI-BATI KAB TANAH LAUT</v>
          </cell>
          <cell r="AC39" t="str">
            <v>KAWIN</v>
          </cell>
          <cell r="AD39" t="str">
            <v>ISLAM</v>
          </cell>
          <cell r="AE39" t="str">
            <v>LAKI-LAKI</v>
          </cell>
          <cell r="AF39" t="str">
            <v>PAKET B</v>
          </cell>
          <cell r="AG39" t="str">
            <v>RUSLI</v>
          </cell>
          <cell r="AH39" t="str">
            <v>BCA</v>
          </cell>
          <cell r="AI39" t="str">
            <v>7895386740</v>
          </cell>
          <cell r="AJ39" t="str">
            <v>6301052007100001</v>
          </cell>
          <cell r="AL39">
            <v>44652</v>
          </cell>
          <cell r="AM39">
            <v>44742</v>
          </cell>
          <cell r="AN39" t="str">
            <v>PKWT 1</v>
          </cell>
          <cell r="AO39" t="str">
            <v>40 hari</v>
          </cell>
          <cell r="AP39" t="str">
            <v xml:space="preserve">2 Tahun  11 Bulan 20 Hari </v>
          </cell>
          <cell r="AQ39" t="str">
            <v>SUDAH</v>
          </cell>
          <cell r="AR39">
            <v>44432</v>
          </cell>
          <cell r="AS39" t="str">
            <v>SUDAH</v>
          </cell>
          <cell r="AT39">
            <v>44432</v>
          </cell>
          <cell r="AU39" t="str">
            <v>SUDAH</v>
          </cell>
          <cell r="AV39">
            <v>44505</v>
          </cell>
          <cell r="AW39" t="str">
            <v xml:space="preserve">0 Tahun  6 Bulan 16 Hari </v>
          </cell>
          <cell r="AX39" t="str">
            <v>IN CLASS</v>
          </cell>
          <cell r="AY39">
            <v>70</v>
          </cell>
          <cell r="AZ39">
            <v>75</v>
          </cell>
          <cell r="BA39" t="str">
            <v>SUDAH</v>
          </cell>
          <cell r="BC39">
            <v>44482</v>
          </cell>
          <cell r="BD39" t="str">
            <v>BASARANG</v>
          </cell>
          <cell r="BE39" t="str">
            <v>SUDAH</v>
          </cell>
          <cell r="BG39">
            <v>44523</v>
          </cell>
          <cell r="BI39" t="str">
            <v>BELUM</v>
          </cell>
          <cell r="BV39" t="str">
            <v>0000890174992</v>
          </cell>
          <cell r="BW39" t="str">
            <v>SUDAH</v>
          </cell>
          <cell r="BX39" t="str">
            <v>PBI</v>
          </cell>
          <cell r="BY39" t="str">
            <v>19050881861</v>
          </cell>
          <cell r="BZ39" t="str">
            <v>SUDAH</v>
          </cell>
        </row>
        <row r="40">
          <cell r="C40" t="str">
            <v>0137</v>
          </cell>
          <cell r="D40" t="str">
            <v>SIGIT AGUSTINUS PRASETIO</v>
          </cell>
          <cell r="E40" t="str">
            <v>PT. MBK</v>
          </cell>
          <cell r="I40">
            <v>43617</v>
          </cell>
          <cell r="J40" t="str">
            <v/>
          </cell>
          <cell r="K40" t="str">
            <v>085245960441</v>
          </cell>
          <cell r="L40" t="str">
            <v>DRIVER</v>
          </cell>
          <cell r="Q40" t="str">
            <v>BANJARMASIN</v>
          </cell>
          <cell r="R40" t="str">
            <v>PT. SUMBER ALFARIA TRIJAYA TBK</v>
          </cell>
          <cell r="S40" t="str">
            <v>JAKARTA 2</v>
          </cell>
          <cell r="T40" t="str">
            <v>6303122708920001</v>
          </cell>
          <cell r="U40" t="str">
            <v>SEUMUR HIDUP</v>
          </cell>
          <cell r="W40" t="str">
            <v>B2 UMUM</v>
          </cell>
          <cell r="X40" t="str">
            <v>921018330008</v>
          </cell>
          <cell r="Y40">
            <v>45592</v>
          </cell>
          <cell r="Z40" t="str">
            <v>TANJUNG BARU</v>
          </cell>
          <cell r="AA40">
            <v>33904</v>
          </cell>
          <cell r="AB40" t="str">
            <v>GUNUNG MAKMUR RT/RW 003/002 KEL/DESA TAKUTI KEC. MATARAMAN BANJAR</v>
          </cell>
          <cell r="AC40" t="str">
            <v>LAJANG</v>
          </cell>
          <cell r="AD40" t="str">
            <v>ISLAM</v>
          </cell>
          <cell r="AE40" t="str">
            <v>LAKI-LAKI</v>
          </cell>
          <cell r="AF40" t="str">
            <v>SMA</v>
          </cell>
          <cell r="AG40" t="str">
            <v>SIGIT AGUSTINUS PRASETIO</v>
          </cell>
          <cell r="AH40" t="str">
            <v>BCA</v>
          </cell>
          <cell r="AI40" t="str">
            <v>7895449458</v>
          </cell>
          <cell r="AJ40" t="str">
            <v>6372021701120000</v>
          </cell>
          <cell r="AL40">
            <v>44652</v>
          </cell>
          <cell r="AM40">
            <v>44742</v>
          </cell>
          <cell r="AN40" t="str">
            <v>PKWT 1</v>
          </cell>
          <cell r="AO40" t="str">
            <v>40 hari</v>
          </cell>
          <cell r="AP40" t="str">
            <v xml:space="preserve">2 Tahun  11 Bulan 20 Hari </v>
          </cell>
          <cell r="AQ40" t="str">
            <v>SUDAH</v>
          </cell>
          <cell r="AR40">
            <v>44432</v>
          </cell>
          <cell r="AS40" t="str">
            <v>SUDAH</v>
          </cell>
          <cell r="AT40">
            <v>44432</v>
          </cell>
          <cell r="AU40" t="str">
            <v>SUDAH</v>
          </cell>
          <cell r="AV40">
            <v>44509</v>
          </cell>
          <cell r="AW40" t="str">
            <v xml:space="preserve">0 Tahun  6 Bulan 12 Hari </v>
          </cell>
          <cell r="AX40" t="str">
            <v>IN CLASS</v>
          </cell>
          <cell r="AZ40">
            <v>80</v>
          </cell>
          <cell r="BA40" t="str">
            <v>SUDAH</v>
          </cell>
          <cell r="BC40">
            <v>44392</v>
          </cell>
          <cell r="BD40" t="str">
            <v>LIANG ANGGANG</v>
          </cell>
          <cell r="BE40" t="str">
            <v>SUDAH</v>
          </cell>
          <cell r="BG40">
            <v>44453</v>
          </cell>
          <cell r="BH40" t="str">
            <v>LIANG ANGGANG</v>
          </cell>
          <cell r="BI40" t="str">
            <v>BELUM</v>
          </cell>
          <cell r="BV40" t="str">
            <v>0002657243158</v>
          </cell>
          <cell r="BW40" t="str">
            <v>SUDAH</v>
          </cell>
          <cell r="BX40" t="str">
            <v>PBI</v>
          </cell>
          <cell r="BY40" t="str">
            <v>19050881598</v>
          </cell>
          <cell r="BZ40" t="str">
            <v>SUDAH</v>
          </cell>
        </row>
        <row r="41">
          <cell r="C41" t="str">
            <v>0197</v>
          </cell>
          <cell r="D41" t="str">
            <v>MUHAMMAD JUMRI</v>
          </cell>
          <cell r="E41" t="str">
            <v>PT. MBK</v>
          </cell>
          <cell r="I41">
            <v>43629</v>
          </cell>
          <cell r="J41" t="str">
            <v/>
          </cell>
          <cell r="K41" t="str">
            <v>082151378069</v>
          </cell>
          <cell r="L41" t="str">
            <v>DRIVER</v>
          </cell>
          <cell r="Q41" t="str">
            <v>BANJARMASIN</v>
          </cell>
          <cell r="R41" t="str">
            <v>PT. SUMBER ALFARIA TRIJAYA TBK</v>
          </cell>
          <cell r="S41" t="str">
            <v>JAKARTA 2</v>
          </cell>
          <cell r="T41" t="str">
            <v>6304130212940003</v>
          </cell>
          <cell r="U41" t="str">
            <v>SEUMUR HIDUP</v>
          </cell>
          <cell r="W41" t="str">
            <v>B2 UMUM</v>
          </cell>
          <cell r="X41" t="str">
            <v>941218330023</v>
          </cell>
          <cell r="Y41">
            <v>45628</v>
          </cell>
          <cell r="Z41" t="str">
            <v>MEKARSARI</v>
          </cell>
          <cell r="AA41">
            <v>34670</v>
          </cell>
          <cell r="AB41" t="str">
            <v>PANTAI ULIN RT/RW 005/003 KEL/DESA PANTAI ULIN KEC. SIMPUR HULU SUNGAI SELATAN</v>
          </cell>
          <cell r="AC41" t="str">
            <v>LAJANG</v>
          </cell>
          <cell r="AD41" t="str">
            <v>ISLAM</v>
          </cell>
          <cell r="AE41" t="str">
            <v>LAKI-LAKI</v>
          </cell>
          <cell r="AF41" t="str">
            <v>MA</v>
          </cell>
          <cell r="AG41" t="str">
            <v>MUHAMMAD JUMRI</v>
          </cell>
          <cell r="AH41" t="str">
            <v>BCA</v>
          </cell>
          <cell r="AI41" t="str">
            <v>7895449369</v>
          </cell>
          <cell r="AJ41" t="str">
            <v>6306061909140000</v>
          </cell>
          <cell r="AL41">
            <v>44652</v>
          </cell>
          <cell r="AM41">
            <v>44742</v>
          </cell>
          <cell r="AN41" t="str">
            <v>PKWT 1</v>
          </cell>
          <cell r="AO41" t="str">
            <v>40 hari</v>
          </cell>
          <cell r="AP41" t="str">
            <v xml:space="preserve">2 Tahun  11 Bulan 8 Hari </v>
          </cell>
          <cell r="AQ41" t="str">
            <v>SUDAH</v>
          </cell>
          <cell r="AR41">
            <v>44432</v>
          </cell>
          <cell r="AS41" t="str">
            <v>SUDAH</v>
          </cell>
          <cell r="AT41">
            <v>44432</v>
          </cell>
          <cell r="AU41" t="str">
            <v>SUDAH</v>
          </cell>
          <cell r="AV41">
            <v>44508</v>
          </cell>
          <cell r="AW41" t="str">
            <v xml:space="preserve">0 Tahun  6 Bulan 13 Hari </v>
          </cell>
          <cell r="AX41" t="str">
            <v>IN CLASS</v>
          </cell>
          <cell r="AZ41">
            <v>80</v>
          </cell>
          <cell r="BA41" t="str">
            <v>SUDAH</v>
          </cell>
          <cell r="BC41">
            <v>44390</v>
          </cell>
          <cell r="BD41" t="str">
            <v>PUKESMAS KAMPUNG ARAB</v>
          </cell>
          <cell r="BE41" t="str">
            <v>SUDAH</v>
          </cell>
          <cell r="BG41">
            <v>44461</v>
          </cell>
          <cell r="BH41" t="str">
            <v>PEMURUS</v>
          </cell>
          <cell r="BI41" t="str">
            <v>BELUM</v>
          </cell>
          <cell r="BV41" t="str">
            <v>0001768120029</v>
          </cell>
          <cell r="BW41" t="str">
            <v>SUDAH</v>
          </cell>
          <cell r="BX41" t="str">
            <v>PERUSAHAAN</v>
          </cell>
          <cell r="BY41" t="str">
            <v>19050881804</v>
          </cell>
          <cell r="BZ41" t="str">
            <v>SUDAH</v>
          </cell>
        </row>
        <row r="42">
          <cell r="C42" t="str">
            <v>0199</v>
          </cell>
          <cell r="D42" t="str">
            <v>ACHMAD SAMSI ISMAIL</v>
          </cell>
          <cell r="E42" t="str">
            <v>PT. MBK</v>
          </cell>
          <cell r="I42">
            <v>42705</v>
          </cell>
          <cell r="J42" t="str">
            <v/>
          </cell>
          <cell r="K42" t="str">
            <v>081394121351</v>
          </cell>
          <cell r="L42" t="str">
            <v>DRIVER</v>
          </cell>
          <cell r="Q42" t="str">
            <v>BANDUNG</v>
          </cell>
          <cell r="R42" t="str">
            <v>AOP</v>
          </cell>
          <cell r="S42" t="str">
            <v>JAKARTA 1</v>
          </cell>
          <cell r="T42" t="str">
            <v>3273232002740006</v>
          </cell>
          <cell r="U42" t="str">
            <v>SEUMUR HIDUP</v>
          </cell>
          <cell r="W42" t="str">
            <v>B1</v>
          </cell>
          <cell r="X42" t="str">
            <v>740213053947</v>
          </cell>
          <cell r="Y42">
            <v>45708</v>
          </cell>
          <cell r="Z42" t="str">
            <v>BANDUNG</v>
          </cell>
          <cell r="AA42">
            <v>27080</v>
          </cell>
          <cell r="AB42" t="str">
            <v>KP. LIO RT/RW 0501 KEL. CIPAMOKOLAN, KEC. RANCASARI, KOTA BANDUNG</v>
          </cell>
          <cell r="AC42" t="str">
            <v>KAWIN ANAK 1</v>
          </cell>
          <cell r="AD42" t="str">
            <v>ISLAM</v>
          </cell>
          <cell r="AE42" t="str">
            <v>LAKI-LAKI</v>
          </cell>
          <cell r="AF42" t="str">
            <v>SMA</v>
          </cell>
          <cell r="AG42" t="str">
            <v>ACHMAD SAMSI ISMAIL</v>
          </cell>
          <cell r="AH42" t="str">
            <v>BCA</v>
          </cell>
          <cell r="AI42" t="str">
            <v>0080471670</v>
          </cell>
          <cell r="AJ42" t="str">
            <v>3273230912110008</v>
          </cell>
          <cell r="AK42" t="str">
            <v>584896617444000</v>
          </cell>
          <cell r="AL42">
            <v>44682</v>
          </cell>
          <cell r="AM42">
            <v>44773</v>
          </cell>
          <cell r="AN42" t="str">
            <v>PKWT 1</v>
          </cell>
          <cell r="AO42" t="str">
            <v>71 hari</v>
          </cell>
          <cell r="AP42" t="str">
            <v xml:space="preserve">5 Tahun  5 Bulan 20 Hari </v>
          </cell>
          <cell r="AQ42" t="str">
            <v>SUDAH</v>
          </cell>
          <cell r="AR42">
            <v>44468</v>
          </cell>
          <cell r="AS42" t="str">
            <v>SUDAH</v>
          </cell>
          <cell r="AT42">
            <v>44432</v>
          </cell>
          <cell r="AU42" t="str">
            <v>SUDAH</v>
          </cell>
          <cell r="AV42">
            <v>44463</v>
          </cell>
          <cell r="AW42" t="str">
            <v xml:space="preserve">0 Tahun  7 Bulan 27 Hari </v>
          </cell>
          <cell r="AX42" t="str">
            <v>ON LINE</v>
          </cell>
          <cell r="AY42">
            <v>100</v>
          </cell>
          <cell r="AZ42">
            <v>90</v>
          </cell>
          <cell r="BA42" t="str">
            <v>SUDAH</v>
          </cell>
          <cell r="BC42">
            <v>44393</v>
          </cell>
          <cell r="BE42" t="str">
            <v>SUDAH</v>
          </cell>
          <cell r="BG42">
            <v>44433</v>
          </cell>
          <cell r="BI42" t="str">
            <v>SUDAH</v>
          </cell>
          <cell r="BK42">
            <v>44626</v>
          </cell>
          <cell r="BL42" t="str">
            <v>CIPAMOKOLAN</v>
          </cell>
          <cell r="BV42" t="str">
            <v>0001427693905</v>
          </cell>
          <cell r="BW42" t="str">
            <v>SUDAH</v>
          </cell>
          <cell r="BX42" t="str">
            <v>PERUSAHAAN</v>
          </cell>
          <cell r="BY42" t="str">
            <v>19060602844</v>
          </cell>
          <cell r="BZ42" t="str">
            <v>SUDAH</v>
          </cell>
          <cell r="CG42" t="str">
            <v>kanguchie74@gmail.com</v>
          </cell>
        </row>
        <row r="43">
          <cell r="C43" t="str">
            <v>0200</v>
          </cell>
          <cell r="D43" t="str">
            <v>ANDRI ANDANI</v>
          </cell>
          <cell r="E43" t="str">
            <v>PT. MBK</v>
          </cell>
          <cell r="I43">
            <v>42705</v>
          </cell>
          <cell r="J43" t="str">
            <v/>
          </cell>
          <cell r="K43" t="str">
            <v>081320285915</v>
          </cell>
          <cell r="L43" t="str">
            <v>DRIVER</v>
          </cell>
          <cell r="Q43" t="str">
            <v>BANDUNG</v>
          </cell>
          <cell r="R43" t="str">
            <v>AOP</v>
          </cell>
          <cell r="S43" t="str">
            <v>JAKARTA 1</v>
          </cell>
          <cell r="T43" t="str">
            <v>3273071407820001</v>
          </cell>
          <cell r="U43" t="str">
            <v>SEUMUR HIDUP</v>
          </cell>
          <cell r="W43" t="str">
            <v>B1</v>
          </cell>
          <cell r="X43" t="str">
            <v>820713054606</v>
          </cell>
          <cell r="Y43">
            <v>45852</v>
          </cell>
          <cell r="Z43" t="str">
            <v>BANDUNG</v>
          </cell>
          <cell r="AA43">
            <v>30146</v>
          </cell>
          <cell r="AB43" t="str">
            <v>KP.LIO RT/RW 06/01 KEL.CIPAMOKOLAN, KEC. RANCASARI. KOTA BANDUNG</v>
          </cell>
          <cell r="AC43" t="str">
            <v>KAWIN ANAK 1</v>
          </cell>
          <cell r="AD43" t="str">
            <v>ISLAM</v>
          </cell>
          <cell r="AE43" t="str">
            <v>LAKI-LAKI</v>
          </cell>
          <cell r="AF43" t="str">
            <v>SMA</v>
          </cell>
          <cell r="AG43" t="str">
            <v>ANDRI ANDANI</v>
          </cell>
          <cell r="AH43" t="str">
            <v>BCA</v>
          </cell>
          <cell r="AI43" t="str">
            <v>7750598069</v>
          </cell>
          <cell r="AJ43" t="str">
            <v>32732332202130008</v>
          </cell>
          <cell r="AK43" t="str">
            <v>469490387428000</v>
          </cell>
          <cell r="AL43">
            <v>44682</v>
          </cell>
          <cell r="AM43">
            <v>44773</v>
          </cell>
          <cell r="AN43" t="str">
            <v>PKWT 1</v>
          </cell>
          <cell r="AO43" t="str">
            <v>71 hari</v>
          </cell>
          <cell r="AP43" t="str">
            <v xml:space="preserve">5 Tahun  5 Bulan 20 Hari </v>
          </cell>
          <cell r="AQ43" t="str">
            <v>SUDAH</v>
          </cell>
          <cell r="AR43">
            <v>44468</v>
          </cell>
          <cell r="AS43" t="str">
            <v>SUDAH</v>
          </cell>
          <cell r="AT43">
            <v>44432</v>
          </cell>
          <cell r="AU43" t="str">
            <v>SUDAH</v>
          </cell>
          <cell r="AV43">
            <v>44463</v>
          </cell>
          <cell r="AW43" t="str">
            <v xml:space="preserve">0 Tahun  7 Bulan 27 Hari </v>
          </cell>
          <cell r="AX43" t="str">
            <v>ON LINE</v>
          </cell>
          <cell r="AY43">
            <v>100</v>
          </cell>
          <cell r="BA43" t="str">
            <v>SUDAH</v>
          </cell>
          <cell r="BC43">
            <v>44391</v>
          </cell>
          <cell r="BE43" t="str">
            <v>SUDAH</v>
          </cell>
          <cell r="BG43">
            <v>44421</v>
          </cell>
          <cell r="BI43" t="str">
            <v>BELUM</v>
          </cell>
          <cell r="BV43" t="str">
            <v>0001427729725</v>
          </cell>
          <cell r="BW43" t="str">
            <v>SUDAH</v>
          </cell>
          <cell r="BX43" t="str">
            <v>PERUSAHAAN</v>
          </cell>
          <cell r="BY43" t="str">
            <v>19060602885</v>
          </cell>
          <cell r="BZ43" t="str">
            <v>SUDAH</v>
          </cell>
          <cell r="CG43" t="str">
            <v>andaniandri23@gmail.com</v>
          </cell>
        </row>
        <row r="44">
          <cell r="C44" t="str">
            <v>0202</v>
          </cell>
          <cell r="D44" t="str">
            <v>DADAN DARMAWAN</v>
          </cell>
          <cell r="E44" t="str">
            <v>PT. MBK</v>
          </cell>
          <cell r="I44">
            <v>42782</v>
          </cell>
          <cell r="J44" t="str">
            <v/>
          </cell>
          <cell r="K44" t="str">
            <v>082126404539</v>
          </cell>
          <cell r="L44" t="str">
            <v>DRIVER</v>
          </cell>
          <cell r="Q44" t="str">
            <v>BANDUNG</v>
          </cell>
          <cell r="R44" t="str">
            <v>AOP</v>
          </cell>
          <cell r="S44" t="str">
            <v>JAKARTA 1</v>
          </cell>
          <cell r="T44" t="str">
            <v>3273252703810002</v>
          </cell>
          <cell r="U44" t="str">
            <v>SEUMUR HIDUP</v>
          </cell>
          <cell r="W44" t="str">
            <v>B1</v>
          </cell>
          <cell r="X44" t="str">
            <v>810313053249</v>
          </cell>
          <cell r="Y44">
            <v>44647</v>
          </cell>
          <cell r="Z44" t="str">
            <v>BANDUNG</v>
          </cell>
          <cell r="AA44">
            <v>29672</v>
          </cell>
          <cell r="AB44" t="str">
            <v>KP. CIPULUS RT/RW 03/10 KEL. CISURUPAN, KEC. CIBIRU, KOTA BANDUNG</v>
          </cell>
          <cell r="AC44" t="str">
            <v>KAWIN</v>
          </cell>
          <cell r="AD44" t="str">
            <v>ISLAM</v>
          </cell>
          <cell r="AE44" t="str">
            <v>LAKI-LAKI</v>
          </cell>
          <cell r="AF44" t="str">
            <v>SMA</v>
          </cell>
          <cell r="AG44" t="str">
            <v>DADAN DARMAWAN</v>
          </cell>
          <cell r="AH44" t="str">
            <v>BCA</v>
          </cell>
          <cell r="AI44" t="str">
            <v>8470056411</v>
          </cell>
          <cell r="AJ44" t="str">
            <v>3273250810108996</v>
          </cell>
          <cell r="AK44" t="str">
            <v>446376584429000</v>
          </cell>
          <cell r="AL44">
            <v>44682</v>
          </cell>
          <cell r="AM44">
            <v>44773</v>
          </cell>
          <cell r="AN44" t="str">
            <v>PKWT 1</v>
          </cell>
          <cell r="AO44" t="str">
            <v>71 hari</v>
          </cell>
          <cell r="AP44" t="str">
            <v xml:space="preserve">5 Tahun  3 Bulan 5 Hari </v>
          </cell>
          <cell r="AQ44" t="str">
            <v>SUDAH</v>
          </cell>
          <cell r="AR44">
            <v>44468</v>
          </cell>
          <cell r="AS44" t="str">
            <v>SUDAH</v>
          </cell>
          <cell r="AT44">
            <v>44432</v>
          </cell>
          <cell r="AU44" t="str">
            <v>SUDAH</v>
          </cell>
          <cell r="AV44">
            <v>44463</v>
          </cell>
          <cell r="AW44" t="str">
            <v xml:space="preserve">0 Tahun  7 Bulan 27 Hari </v>
          </cell>
          <cell r="AX44" t="str">
            <v>ON LINE</v>
          </cell>
          <cell r="AY44">
            <v>85</v>
          </cell>
          <cell r="BA44" t="str">
            <v>SUDAH</v>
          </cell>
          <cell r="BC44">
            <v>44406</v>
          </cell>
          <cell r="BE44" t="str">
            <v>SUDAH</v>
          </cell>
          <cell r="BG44">
            <v>44434</v>
          </cell>
          <cell r="BI44" t="str">
            <v>BELUM</v>
          </cell>
          <cell r="BV44" t="str">
            <v>0001144169346</v>
          </cell>
          <cell r="BW44" t="str">
            <v>SUDAH</v>
          </cell>
          <cell r="BX44" t="str">
            <v>PERUSAHAAN</v>
          </cell>
          <cell r="BY44" t="str">
            <v>19060602901</v>
          </cell>
          <cell r="BZ44" t="str">
            <v>SUDAH</v>
          </cell>
          <cell r="CG44" t="str">
            <v>dadand21@gmail.com</v>
          </cell>
        </row>
        <row r="45">
          <cell r="C45" t="str">
            <v>0204</v>
          </cell>
          <cell r="D45" t="str">
            <v>JAMAL APRIYANDI</v>
          </cell>
          <cell r="E45" t="str">
            <v>PT. MBK</v>
          </cell>
          <cell r="I45">
            <v>42649</v>
          </cell>
          <cell r="J45" t="str">
            <v/>
          </cell>
          <cell r="K45" t="str">
            <v>089610500384</v>
          </cell>
          <cell r="L45" t="str">
            <v>DRIVER</v>
          </cell>
          <cell r="Q45" t="str">
            <v>BANDUNG</v>
          </cell>
          <cell r="R45" t="str">
            <v>AOP</v>
          </cell>
          <cell r="S45" t="str">
            <v>JAKARTA 1</v>
          </cell>
          <cell r="T45" t="str">
            <v>3208223103890002</v>
          </cell>
          <cell r="U45" t="str">
            <v>SEUMUR HIDUP</v>
          </cell>
          <cell r="W45" t="str">
            <v>B1</v>
          </cell>
          <cell r="X45" t="str">
            <v>890313390419</v>
          </cell>
          <cell r="Y45">
            <v>45016</v>
          </cell>
          <cell r="Z45" t="str">
            <v>KUNINGAN</v>
          </cell>
          <cell r="AA45">
            <v>32598</v>
          </cell>
          <cell r="AB45" t="str">
            <v>BLOK SENEN RT 001/001 KARANGSAMBUNG KEC KADPATEN KAB MAJAENGKA</v>
          </cell>
          <cell r="AC45" t="str">
            <v>KAWIN ANAK 1</v>
          </cell>
          <cell r="AD45" t="str">
            <v>ISLAM</v>
          </cell>
          <cell r="AE45" t="str">
            <v>LAKI-LAKI</v>
          </cell>
          <cell r="AF45" t="str">
            <v>SMA</v>
          </cell>
          <cell r="AG45" t="str">
            <v>JAMAL APRIYANDI</v>
          </cell>
          <cell r="AH45" t="str">
            <v>BCA</v>
          </cell>
          <cell r="AI45" t="str">
            <v>5720472505</v>
          </cell>
          <cell r="AJ45" t="str">
            <v>3210131910170004</v>
          </cell>
          <cell r="AL45">
            <v>44682</v>
          </cell>
          <cell r="AM45">
            <v>44773</v>
          </cell>
          <cell r="AN45" t="str">
            <v>PKWT 1</v>
          </cell>
          <cell r="AO45" t="str">
            <v>71 hari</v>
          </cell>
          <cell r="AP45" t="str">
            <v xml:space="preserve">5 Tahun  7 Bulan 15 Hari </v>
          </cell>
          <cell r="AQ45" t="str">
            <v>SUDAH</v>
          </cell>
          <cell r="AR45">
            <v>44432</v>
          </cell>
          <cell r="AS45" t="str">
            <v>SUDAH</v>
          </cell>
          <cell r="AT45">
            <v>44432</v>
          </cell>
          <cell r="AU45" t="str">
            <v>SUDAH</v>
          </cell>
          <cell r="AV45">
            <v>44463</v>
          </cell>
          <cell r="AW45" t="str">
            <v xml:space="preserve">0 Tahun  7 Bulan 27 Hari </v>
          </cell>
          <cell r="AX45" t="str">
            <v>ON LINE</v>
          </cell>
          <cell r="AY45">
            <v>100</v>
          </cell>
          <cell r="BA45" t="str">
            <v>SUDAH</v>
          </cell>
          <cell r="BC45">
            <v>44490</v>
          </cell>
          <cell r="BE45" t="str">
            <v>SUDAH</v>
          </cell>
          <cell r="BF45" t="str">
            <v>Menunggu Jadwal Selanjutnya</v>
          </cell>
          <cell r="BG45">
            <v>44523</v>
          </cell>
          <cell r="BI45" t="str">
            <v>BELUM</v>
          </cell>
          <cell r="BV45" t="str">
            <v>0002095085114</v>
          </cell>
          <cell r="BW45" t="str">
            <v>SUDAH</v>
          </cell>
          <cell r="BX45" t="str">
            <v>PERUSAHAAN</v>
          </cell>
          <cell r="BY45" t="str">
            <v>19060602869</v>
          </cell>
          <cell r="BZ45" t="str">
            <v>SUDAH</v>
          </cell>
          <cell r="CG45" t="str">
            <v>jamalapriyandi@gmail.com</v>
          </cell>
        </row>
        <row r="46">
          <cell r="C46" t="str">
            <v>0205</v>
          </cell>
          <cell r="D46" t="str">
            <v>UNDANG WAHYANA</v>
          </cell>
          <cell r="E46" t="str">
            <v>PT. MBK</v>
          </cell>
          <cell r="I46">
            <v>42948</v>
          </cell>
          <cell r="J46" t="str">
            <v/>
          </cell>
          <cell r="K46" t="str">
            <v>087822827952</v>
          </cell>
          <cell r="L46" t="str">
            <v>DRIVER</v>
          </cell>
          <cell r="Q46" t="str">
            <v>BANDUNG</v>
          </cell>
          <cell r="R46" t="str">
            <v>AOP</v>
          </cell>
          <cell r="S46" t="str">
            <v>JAKARTA 1</v>
          </cell>
          <cell r="T46" t="str">
            <v>3217062211750002</v>
          </cell>
          <cell r="U46" t="str">
            <v>SEUMUR HIDUP</v>
          </cell>
          <cell r="W46" t="str">
            <v>B1</v>
          </cell>
          <cell r="X46" t="str">
            <v>751113310578</v>
          </cell>
          <cell r="Y46">
            <v>45252</v>
          </cell>
          <cell r="Z46" t="str">
            <v>GARUT</v>
          </cell>
          <cell r="AA46">
            <v>27720</v>
          </cell>
          <cell r="AB46" t="str">
            <v>KP. RAWA TENGAH, RT/RW 03/07, KEL. TANIMULYA, KEC. NGAMPRAH, KAB. BANDUNG BARAT</v>
          </cell>
          <cell r="AC46" t="str">
            <v>KAWIN</v>
          </cell>
          <cell r="AD46" t="str">
            <v>ISLAM</v>
          </cell>
          <cell r="AE46" t="str">
            <v>LAKI-LAKI</v>
          </cell>
          <cell r="AF46" t="str">
            <v>SMA</v>
          </cell>
          <cell r="AG46" t="str">
            <v>UNDANG WAHYANA</v>
          </cell>
          <cell r="AH46" t="str">
            <v>BCA</v>
          </cell>
          <cell r="AI46" t="str">
            <v>0080078897</v>
          </cell>
          <cell r="AJ46" t="str">
            <v>3217060505050616</v>
          </cell>
          <cell r="AL46">
            <v>44682</v>
          </cell>
          <cell r="AM46">
            <v>44773</v>
          </cell>
          <cell r="AN46" t="str">
            <v>PKWT 1</v>
          </cell>
          <cell r="AO46" t="str">
            <v>71 hari</v>
          </cell>
          <cell r="AP46" t="str">
            <v xml:space="preserve">4 Tahun  9 Bulan 20 Hari </v>
          </cell>
          <cell r="AQ46" t="str">
            <v>SUDAH</v>
          </cell>
          <cell r="AR46">
            <v>44468</v>
          </cell>
          <cell r="AS46" t="str">
            <v>SUDAH</v>
          </cell>
          <cell r="AT46">
            <v>44432</v>
          </cell>
          <cell r="AU46" t="str">
            <v>SUDAH</v>
          </cell>
          <cell r="AV46">
            <v>44463</v>
          </cell>
          <cell r="AW46" t="str">
            <v xml:space="preserve">0 Tahun  7 Bulan 27 Hari </v>
          </cell>
          <cell r="AX46" t="str">
            <v>ON LINE</v>
          </cell>
          <cell r="AY46">
            <v>95</v>
          </cell>
          <cell r="BA46" t="str">
            <v>SUDAH</v>
          </cell>
          <cell r="BC46">
            <v>44407</v>
          </cell>
          <cell r="BE46" t="str">
            <v>SUDAH</v>
          </cell>
          <cell r="BG46">
            <v>44435</v>
          </cell>
          <cell r="BI46" t="str">
            <v>BELUM</v>
          </cell>
          <cell r="BV46" t="str">
            <v>0001132152129</v>
          </cell>
          <cell r="BW46" t="str">
            <v>SUDAH</v>
          </cell>
          <cell r="BX46" t="str">
            <v>PERUSAHAAN</v>
          </cell>
          <cell r="BY46" t="str">
            <v>19060602927</v>
          </cell>
          <cell r="BZ46" t="str">
            <v>SUDAH</v>
          </cell>
          <cell r="CG46" t="str">
            <v>undang.why@gmail.com</v>
          </cell>
        </row>
        <row r="47">
          <cell r="C47" t="str">
            <v>0206</v>
          </cell>
          <cell r="D47" t="str">
            <v>SUMARJA</v>
          </cell>
          <cell r="E47" t="str">
            <v>PT. MBK</v>
          </cell>
          <cell r="I47">
            <v>42339</v>
          </cell>
          <cell r="J47" t="str">
            <v/>
          </cell>
          <cell r="K47" t="str">
            <v>081394469505</v>
          </cell>
          <cell r="P47" t="str">
            <v>DISPATCHER</v>
          </cell>
          <cell r="Q47" t="str">
            <v>BANDUNG</v>
          </cell>
          <cell r="R47" t="str">
            <v>AOP</v>
          </cell>
          <cell r="S47" t="str">
            <v>JAKARTA 1</v>
          </cell>
          <cell r="T47" t="str">
            <v>3273120606710001</v>
          </cell>
          <cell r="U47" t="str">
            <v>SEUMUR HIDUP</v>
          </cell>
          <cell r="V47" t="str">
            <v>NON DRIVER</v>
          </cell>
          <cell r="W47" t="str">
            <v>NON DRIVER</v>
          </cell>
          <cell r="X47" t="str">
            <v>NON DRIVER</v>
          </cell>
          <cell r="Y47" t="str">
            <v>NON DRIVER</v>
          </cell>
          <cell r="Z47" t="str">
            <v>YOGYAKARTA</v>
          </cell>
          <cell r="AA47">
            <v>26090</v>
          </cell>
          <cell r="AB47" t="str">
            <v>JL. CIBANGKONG 009/011 CIBANGKONG BATU NUNGGAL</v>
          </cell>
          <cell r="AC47" t="str">
            <v>KAWIN ANAK 2</v>
          </cell>
          <cell r="AD47" t="str">
            <v>ISLAM</v>
          </cell>
          <cell r="AE47" t="str">
            <v>LAKI-LAKI</v>
          </cell>
          <cell r="AF47" t="str">
            <v>SMA</v>
          </cell>
          <cell r="AG47" t="str">
            <v>SUMARJA</v>
          </cell>
          <cell r="AH47" t="str">
            <v>BCA</v>
          </cell>
          <cell r="AI47" t="str">
            <v>2800437612</v>
          </cell>
          <cell r="AJ47" t="str">
            <v>3273122908105874</v>
          </cell>
          <cell r="AK47" t="str">
            <v>584896575424000</v>
          </cell>
          <cell r="AL47">
            <v>44682</v>
          </cell>
          <cell r="AM47">
            <v>44773</v>
          </cell>
          <cell r="AN47" t="str">
            <v>PKWT 1</v>
          </cell>
          <cell r="AO47" t="str">
            <v>71 hari</v>
          </cell>
          <cell r="AP47" t="str">
            <v xml:space="preserve">6 Tahun  5 Bulan 20 Hari </v>
          </cell>
          <cell r="AQ47" t="str">
            <v>NON DRIVER</v>
          </cell>
          <cell r="AR47" t="str">
            <v>NON DRIVER</v>
          </cell>
          <cell r="AS47" t="str">
            <v>SUDAH</v>
          </cell>
          <cell r="AT47">
            <v>44432</v>
          </cell>
          <cell r="AU47" t="str">
            <v>NON DRIVER</v>
          </cell>
          <cell r="AV47" t="str">
            <v>NON DRIVER</v>
          </cell>
          <cell r="AW47" t="str">
            <v/>
          </cell>
          <cell r="AX47" t="str">
            <v>NON DRIVER</v>
          </cell>
          <cell r="AY47" t="str">
            <v>NON DRIVER</v>
          </cell>
          <cell r="AZ47" t="str">
            <v>NON DRIVER</v>
          </cell>
          <cell r="BA47" t="str">
            <v>SUDAH</v>
          </cell>
          <cell r="BC47">
            <v>44404</v>
          </cell>
          <cell r="BE47" t="str">
            <v>SUDAH</v>
          </cell>
          <cell r="BG47">
            <v>44446</v>
          </cell>
          <cell r="BI47" t="str">
            <v>BELUM</v>
          </cell>
          <cell r="BV47" t="str">
            <v>0001132166654</v>
          </cell>
          <cell r="BW47" t="str">
            <v>SUDAH</v>
          </cell>
          <cell r="BX47" t="str">
            <v>PERUSAHAAN</v>
          </cell>
          <cell r="BY47" t="str">
            <v>19060602877</v>
          </cell>
          <cell r="BZ47" t="str">
            <v>SUDAH</v>
          </cell>
          <cell r="CG47" t="str">
            <v>msumarja71@yahoo.com</v>
          </cell>
        </row>
        <row r="48">
          <cell r="C48" t="str">
            <v>0211</v>
          </cell>
          <cell r="D48" t="str">
            <v>EKO ARI SUSANTO</v>
          </cell>
          <cell r="E48" t="str">
            <v>PT. MBK</v>
          </cell>
          <cell r="I48">
            <v>43040</v>
          </cell>
          <cell r="J48" t="str">
            <v/>
          </cell>
          <cell r="K48" t="str">
            <v>085327251836</v>
          </cell>
          <cell r="L48" t="str">
            <v>DRIVER</v>
          </cell>
          <cell r="Q48" t="str">
            <v>SEMARANG</v>
          </cell>
          <cell r="R48" t="str">
            <v>AOP</v>
          </cell>
          <cell r="S48" t="str">
            <v>SEMARANG</v>
          </cell>
          <cell r="T48" t="str">
            <v>3374131403790003</v>
          </cell>
          <cell r="U48" t="str">
            <v>SEUMUR HIDUP</v>
          </cell>
          <cell r="V48" t="str">
            <v>PUTIH</v>
          </cell>
          <cell r="W48" t="str">
            <v>B1</v>
          </cell>
          <cell r="X48" t="str">
            <v>1421790300074</v>
          </cell>
          <cell r="Y48">
            <v>46456</v>
          </cell>
          <cell r="Z48" t="str">
            <v>SEMARANG</v>
          </cell>
          <cell r="AA48">
            <v>28928</v>
          </cell>
          <cell r="AB48" t="str">
            <v>PERUM BUKIT INDAH KALIWUNGU BLOK C97 RT 05/07 NOJOKERTO KENDAL</v>
          </cell>
          <cell r="AC48" t="str">
            <v>KAWIN ANAK 1</v>
          </cell>
          <cell r="AD48" t="str">
            <v>ISLAM</v>
          </cell>
          <cell r="AE48" t="str">
            <v>LAKI-LAKI</v>
          </cell>
          <cell r="AF48" t="str">
            <v>SMA</v>
          </cell>
          <cell r="AG48" t="str">
            <v>EKO ARI SUSANTO</v>
          </cell>
          <cell r="AH48" t="str">
            <v>BCA</v>
          </cell>
          <cell r="AI48" t="str">
            <v>0091748877</v>
          </cell>
          <cell r="AJ48" t="str">
            <v>3324081703150002</v>
          </cell>
          <cell r="AL48">
            <v>44682</v>
          </cell>
          <cell r="AM48">
            <v>44773</v>
          </cell>
          <cell r="AN48" t="str">
            <v>PKWT 1</v>
          </cell>
          <cell r="AO48" t="str">
            <v>71 hari</v>
          </cell>
          <cell r="AP48" t="str">
            <v xml:space="preserve">4 Tahun  6 Bulan 20 Hari </v>
          </cell>
          <cell r="AQ48" t="str">
            <v>SUDAH</v>
          </cell>
          <cell r="AR48">
            <v>44434</v>
          </cell>
          <cell r="AS48" t="str">
            <v>SUDAH</v>
          </cell>
          <cell r="AT48">
            <v>44432</v>
          </cell>
          <cell r="AU48" t="str">
            <v>SUDAH</v>
          </cell>
          <cell r="AV48">
            <v>44430</v>
          </cell>
          <cell r="AW48" t="str">
            <v xml:space="preserve">0 Tahun  8 Bulan 29 Hari </v>
          </cell>
          <cell r="AX48" t="str">
            <v>IN CLASS</v>
          </cell>
          <cell r="AY48">
            <v>100</v>
          </cell>
          <cell r="AZ48">
            <v>75</v>
          </cell>
          <cell r="BA48" t="str">
            <v>SUDAH</v>
          </cell>
          <cell r="BC48">
            <v>44398</v>
          </cell>
          <cell r="BD48" t="str">
            <v>RUMAH SAKIT TENTARA SEMARANG</v>
          </cell>
          <cell r="BE48" t="str">
            <v>SUDAH</v>
          </cell>
          <cell r="BG48">
            <v>44398</v>
          </cell>
          <cell r="BH48" t="str">
            <v>RUMAH SAKIT TENTARA SEMARANG</v>
          </cell>
          <cell r="BI48" t="str">
            <v>BELUM</v>
          </cell>
          <cell r="BV48" t="str">
            <v>0001176334222</v>
          </cell>
          <cell r="BW48" t="str">
            <v>SUDAH</v>
          </cell>
          <cell r="BX48" t="str">
            <v>PERUSAHAAN</v>
          </cell>
          <cell r="BY48" t="str">
            <v>19060602935</v>
          </cell>
          <cell r="BZ48" t="str">
            <v>SUDAH</v>
          </cell>
          <cell r="CG48" t="str">
            <v>ekoarisusantoc97@gmail.com</v>
          </cell>
        </row>
        <row r="49">
          <cell r="C49" t="str">
            <v>0212</v>
          </cell>
          <cell r="D49" t="str">
            <v>HARYO YUDHAYANTO</v>
          </cell>
          <cell r="E49" t="str">
            <v>PT. MBK</v>
          </cell>
          <cell r="I49">
            <v>43040</v>
          </cell>
          <cell r="J49" t="str">
            <v/>
          </cell>
          <cell r="K49" t="str">
            <v>085950650527</v>
          </cell>
          <cell r="L49" t="str">
            <v>DRIVER</v>
          </cell>
          <cell r="Q49" t="str">
            <v>SEMARANG</v>
          </cell>
          <cell r="R49" t="str">
            <v>AOP</v>
          </cell>
          <cell r="S49" t="str">
            <v>SEMARANG</v>
          </cell>
          <cell r="T49" t="str">
            <v>3324112602800001</v>
          </cell>
          <cell r="U49" t="str">
            <v>SEUMUR HIDUP</v>
          </cell>
          <cell r="V49" t="str">
            <v>PUTIH</v>
          </cell>
          <cell r="W49" t="str">
            <v>B1</v>
          </cell>
          <cell r="X49" t="str">
            <v>800214330778</v>
          </cell>
          <cell r="Y49">
            <v>45348</v>
          </cell>
          <cell r="Z49" t="str">
            <v>KENDAL</v>
          </cell>
          <cell r="AA49">
            <v>29277</v>
          </cell>
          <cell r="AB49" t="str">
            <v>RONGGOLAWE UTARA 1 RT. 004 RW. 008 GISIKDRONO SEMARANG BARAT</v>
          </cell>
          <cell r="AC49" t="str">
            <v>KAWIN</v>
          </cell>
          <cell r="AD49" t="str">
            <v>ISLAM</v>
          </cell>
          <cell r="AE49" t="str">
            <v>LAKI-LAKI</v>
          </cell>
          <cell r="AF49" t="str">
            <v>D4</v>
          </cell>
          <cell r="AG49" t="str">
            <v>HARYO YUDHAYANTO</v>
          </cell>
          <cell r="AH49" t="str">
            <v>BCA</v>
          </cell>
          <cell r="AI49" t="str">
            <v>8715041088</v>
          </cell>
          <cell r="AJ49" t="str">
            <v>3304060302120015</v>
          </cell>
          <cell r="AK49" t="str">
            <v>693327090513000</v>
          </cell>
          <cell r="AL49">
            <v>44682</v>
          </cell>
          <cell r="AM49">
            <v>44773</v>
          </cell>
          <cell r="AN49" t="str">
            <v>PKWT 1</v>
          </cell>
          <cell r="AO49" t="str">
            <v>71 hari</v>
          </cell>
          <cell r="AP49" t="str">
            <v xml:space="preserve">4 Tahun  6 Bulan 20 Hari </v>
          </cell>
          <cell r="AQ49" t="str">
            <v>SUDAH</v>
          </cell>
          <cell r="AR49">
            <v>44434</v>
          </cell>
          <cell r="AS49" t="str">
            <v>SUDAH</v>
          </cell>
          <cell r="AT49">
            <v>44432</v>
          </cell>
          <cell r="AU49" t="str">
            <v>SUDAH</v>
          </cell>
          <cell r="AV49">
            <v>44430</v>
          </cell>
          <cell r="AW49" t="str">
            <v xml:space="preserve">0 Tahun  8 Bulan 29 Hari </v>
          </cell>
          <cell r="AX49" t="str">
            <v>IN CLASS</v>
          </cell>
          <cell r="AY49">
            <v>100</v>
          </cell>
          <cell r="AZ49">
            <v>75</v>
          </cell>
          <cell r="BA49" t="str">
            <v>SUDAH</v>
          </cell>
          <cell r="BC49">
            <v>44476</v>
          </cell>
          <cell r="BD49" t="str">
            <v>Pukesmas Gemu</v>
          </cell>
          <cell r="BE49" t="str">
            <v>SUDAH</v>
          </cell>
          <cell r="BG49">
            <v>44476</v>
          </cell>
          <cell r="BH49" t="str">
            <v>Pukesmas Gemu</v>
          </cell>
          <cell r="BI49" t="str">
            <v>BELUM</v>
          </cell>
          <cell r="BV49" t="str">
            <v>0000195920469</v>
          </cell>
          <cell r="BW49" t="str">
            <v>SUDAH</v>
          </cell>
          <cell r="BX49" t="str">
            <v>PERUSAHAAN</v>
          </cell>
          <cell r="BY49" t="str">
            <v>19060603214</v>
          </cell>
          <cell r="BZ49" t="str">
            <v>SUDAH</v>
          </cell>
          <cell r="CG49" t="str">
            <v>jhonysumitro1@gmail.com</v>
          </cell>
        </row>
        <row r="50">
          <cell r="C50" t="str">
            <v>0215</v>
          </cell>
          <cell r="D50" t="str">
            <v>MUJIANTO</v>
          </cell>
          <cell r="E50" t="str">
            <v>PT. MBK</v>
          </cell>
          <cell r="I50">
            <v>43040</v>
          </cell>
          <cell r="J50" t="str">
            <v/>
          </cell>
          <cell r="K50" t="str">
            <v>08978174271</v>
          </cell>
          <cell r="L50" t="str">
            <v>DRIVER</v>
          </cell>
          <cell r="Q50" t="str">
            <v>SEMARANG</v>
          </cell>
          <cell r="R50" t="str">
            <v>AOP</v>
          </cell>
          <cell r="S50" t="str">
            <v>SEMARANG</v>
          </cell>
          <cell r="T50" t="str">
            <v>3374150310890005</v>
          </cell>
          <cell r="U50" t="str">
            <v>SEUMUR HIDUP</v>
          </cell>
          <cell r="V50" t="str">
            <v>PUTIH</v>
          </cell>
          <cell r="W50" t="str">
            <v>B1</v>
          </cell>
          <cell r="X50" t="str">
            <v>891014211784</v>
          </cell>
          <cell r="Y50">
            <v>46296</v>
          </cell>
          <cell r="Z50" t="str">
            <v>SEMARANG</v>
          </cell>
          <cell r="AA50">
            <v>32784</v>
          </cell>
          <cell r="AB50" t="str">
            <v>KARANG NONGKO RT. 008 RW. 010 WONOSAI NGALIYAN KOTA SEMARANG</v>
          </cell>
          <cell r="AC50" t="str">
            <v>KAWIN</v>
          </cell>
          <cell r="AD50" t="str">
            <v>ISLAM</v>
          </cell>
          <cell r="AE50" t="str">
            <v>LAKI-LAKI</v>
          </cell>
          <cell r="AF50" t="str">
            <v>SMP</v>
          </cell>
          <cell r="AG50" t="str">
            <v>MUJIANTO</v>
          </cell>
          <cell r="AH50" t="str">
            <v>BCA</v>
          </cell>
          <cell r="AI50" t="str">
            <v>8715041541</v>
          </cell>
          <cell r="AJ50" t="str">
            <v>6372033011090008</v>
          </cell>
          <cell r="AK50" t="str">
            <v>920824471503000</v>
          </cell>
          <cell r="AL50">
            <v>44682</v>
          </cell>
          <cell r="AM50">
            <v>44773</v>
          </cell>
          <cell r="AN50" t="str">
            <v>PKWT 1</v>
          </cell>
          <cell r="AO50" t="str">
            <v>71 hari</v>
          </cell>
          <cell r="AP50" t="str">
            <v xml:space="preserve">4 Tahun  6 Bulan 20 Hari </v>
          </cell>
          <cell r="AQ50" t="str">
            <v>SUDAH</v>
          </cell>
          <cell r="AR50">
            <v>44434</v>
          </cell>
          <cell r="AS50" t="str">
            <v>SUDAH</v>
          </cell>
          <cell r="AT50">
            <v>44432</v>
          </cell>
          <cell r="AU50" t="str">
            <v>SUDAH</v>
          </cell>
          <cell r="AV50">
            <v>44430</v>
          </cell>
          <cell r="AW50" t="str">
            <v xml:space="preserve">0 Tahun  8 Bulan 29 Hari </v>
          </cell>
          <cell r="AX50" t="str">
            <v>IN CLASS</v>
          </cell>
          <cell r="AY50">
            <v>100</v>
          </cell>
          <cell r="AZ50">
            <v>75</v>
          </cell>
          <cell r="BA50" t="str">
            <v>SUDAH</v>
          </cell>
          <cell r="BC50">
            <v>44387</v>
          </cell>
          <cell r="BD50" t="str">
            <v>PT. APARELONE SEMARANG</v>
          </cell>
          <cell r="BE50" t="str">
            <v>SUDAH</v>
          </cell>
          <cell r="BG50">
            <v>44464</v>
          </cell>
          <cell r="BI50" t="str">
            <v>BELUM</v>
          </cell>
          <cell r="BV50" t="str">
            <v>0002035804432</v>
          </cell>
          <cell r="BW50" t="str">
            <v>SUDAH</v>
          </cell>
          <cell r="BX50" t="str">
            <v>PERUSAHAAN</v>
          </cell>
          <cell r="BY50" t="str">
            <v>19060603115</v>
          </cell>
          <cell r="BZ50" t="str">
            <v>SUDAH</v>
          </cell>
          <cell r="CG50" t="str">
            <v>anto36226@gmail.com</v>
          </cell>
        </row>
        <row r="51">
          <cell r="C51" t="str">
            <v>0217</v>
          </cell>
          <cell r="D51" t="str">
            <v>CIPTA ADI WIBOWO</v>
          </cell>
          <cell r="E51" t="str">
            <v>PT. MBK</v>
          </cell>
          <cell r="I51">
            <v>43040</v>
          </cell>
          <cell r="J51" t="str">
            <v/>
          </cell>
          <cell r="K51" t="str">
            <v>0895339828909</v>
          </cell>
          <cell r="L51" t="str">
            <v>DRIVER</v>
          </cell>
          <cell r="Q51" t="str">
            <v>SEMARANG</v>
          </cell>
          <cell r="R51" t="str">
            <v>AOP</v>
          </cell>
          <cell r="S51" t="str">
            <v>SEMARANG</v>
          </cell>
          <cell r="T51" t="str">
            <v>3374161706760002</v>
          </cell>
          <cell r="U51" t="str">
            <v>SEUMUR HIDUP</v>
          </cell>
          <cell r="V51" t="str">
            <v>PUTIH</v>
          </cell>
          <cell r="W51" t="str">
            <v>B1</v>
          </cell>
          <cell r="X51" t="str">
            <v>760614212768</v>
          </cell>
          <cell r="Y51">
            <v>46181</v>
          </cell>
          <cell r="Z51" t="str">
            <v>KENDAL</v>
          </cell>
          <cell r="AA51">
            <v>27928</v>
          </cell>
          <cell r="AB51" t="str">
            <v>KARANGANYAR RT. 008 RW. 003 KARANGANYAR KEC. TUGU KOTA SEMARANG</v>
          </cell>
          <cell r="AC51" t="str">
            <v>KAWIN</v>
          </cell>
          <cell r="AD51" t="str">
            <v>ISLAM</v>
          </cell>
          <cell r="AE51" t="str">
            <v>LAKI-LAKI</v>
          </cell>
          <cell r="AF51" t="str">
            <v>SMA</v>
          </cell>
          <cell r="AG51" t="str">
            <v>CIPTA ADI WIBOWO</v>
          </cell>
          <cell r="AH51" t="str">
            <v>BCA</v>
          </cell>
          <cell r="AI51" t="str">
            <v>7960408076</v>
          </cell>
          <cell r="AJ51" t="str">
            <v>6303130706170001</v>
          </cell>
          <cell r="AL51">
            <v>44682</v>
          </cell>
          <cell r="AM51">
            <v>44773</v>
          </cell>
          <cell r="AN51" t="str">
            <v>PKWT 1</v>
          </cell>
          <cell r="AO51" t="str">
            <v>71 hari</v>
          </cell>
          <cell r="AP51" t="str">
            <v xml:space="preserve">4 Tahun  6 Bulan 20 Hari </v>
          </cell>
          <cell r="AQ51" t="str">
            <v>SUDAH</v>
          </cell>
          <cell r="AR51">
            <v>44434</v>
          </cell>
          <cell r="AS51" t="str">
            <v>SUDAH</v>
          </cell>
          <cell r="AT51">
            <v>44432</v>
          </cell>
          <cell r="AU51" t="str">
            <v>SUDAH</v>
          </cell>
          <cell r="AV51">
            <v>44430</v>
          </cell>
          <cell r="AW51" t="str">
            <v xml:space="preserve">0 Tahun  8 Bulan 29 Hari </v>
          </cell>
          <cell r="AX51" t="str">
            <v>IN CLASS</v>
          </cell>
          <cell r="AY51">
            <v>100</v>
          </cell>
          <cell r="AZ51">
            <v>75</v>
          </cell>
          <cell r="BA51" t="str">
            <v>SUDAH</v>
          </cell>
          <cell r="BC51">
            <v>44504</v>
          </cell>
          <cell r="BD51" t="str">
            <v>PUSKESMAS KARANG ANYAR</v>
          </cell>
          <cell r="BE51" t="str">
            <v>SUDAH</v>
          </cell>
          <cell r="BG51">
            <v>44504</v>
          </cell>
          <cell r="BH51" t="str">
            <v>KARENA VAKSIN 1 BELUM</v>
          </cell>
          <cell r="BI51" t="str">
            <v>BELUM</v>
          </cell>
          <cell r="BV51" t="str">
            <v>0001789562193</v>
          </cell>
          <cell r="BW51" t="str">
            <v>SUDAH</v>
          </cell>
          <cell r="BX51" t="str">
            <v>PERUSAHAAN</v>
          </cell>
          <cell r="BY51" t="str">
            <v>19060602836</v>
          </cell>
          <cell r="BZ51" t="str">
            <v>SUDAH</v>
          </cell>
          <cell r="CG51" t="str">
            <v>ciptadiwibowo76@gmail.com</v>
          </cell>
        </row>
        <row r="52">
          <cell r="C52" t="str">
            <v>0218</v>
          </cell>
          <cell r="D52" t="str">
            <v>EKO YULIYANTO</v>
          </cell>
          <cell r="E52" t="str">
            <v>PT. MBK</v>
          </cell>
          <cell r="F52" t="str">
            <v>PO</v>
          </cell>
          <cell r="G52" t="str">
            <v>12/JKT2/III/2021</v>
          </cell>
          <cell r="I52">
            <v>43040</v>
          </cell>
          <cell r="J52" t="str">
            <v/>
          </cell>
          <cell r="K52" t="str">
            <v>081901473104</v>
          </cell>
          <cell r="L52" t="str">
            <v>DRIVER</v>
          </cell>
          <cell r="Q52" t="str">
            <v>SEMARANG</v>
          </cell>
          <cell r="R52" t="str">
            <v>ANTERAJA</v>
          </cell>
          <cell r="S52" t="str">
            <v>SEMARANG</v>
          </cell>
          <cell r="T52" t="str">
            <v>3374130107800007</v>
          </cell>
          <cell r="U52" t="str">
            <v>SEUMUR HIDUP</v>
          </cell>
          <cell r="V52" t="str">
            <v>HIJAU</v>
          </cell>
          <cell r="W52" t="str">
            <v>B1</v>
          </cell>
          <cell r="X52" t="str">
            <v>800714212766</v>
          </cell>
          <cell r="Y52">
            <v>46204</v>
          </cell>
          <cell r="Z52" t="str">
            <v>SEMARANG</v>
          </cell>
          <cell r="AA52">
            <v>29403</v>
          </cell>
          <cell r="AB52" t="str">
            <v>RONGGOLAWE UTARA 1 RT. 004 RW. 008 GISIKDRONO SEMARANG BARAT</v>
          </cell>
          <cell r="AC52" t="str">
            <v>KAWIN</v>
          </cell>
          <cell r="AD52" t="str">
            <v>ISLAM</v>
          </cell>
          <cell r="AE52" t="str">
            <v>LAKI-LAKI</v>
          </cell>
          <cell r="AF52" t="str">
            <v>SMA</v>
          </cell>
          <cell r="AG52" t="str">
            <v>EKO YULIYANTO</v>
          </cell>
          <cell r="AH52" t="str">
            <v>BCA</v>
          </cell>
          <cell r="AI52" t="str">
            <v>8035052697</v>
          </cell>
          <cell r="AJ52" t="str">
            <v>6310061106130009</v>
          </cell>
          <cell r="AK52" t="str">
            <v>80.231.756.0-503.000</v>
          </cell>
          <cell r="AL52">
            <v>44652</v>
          </cell>
          <cell r="AM52">
            <v>44742</v>
          </cell>
          <cell r="AN52" t="str">
            <v>PKWT 1</v>
          </cell>
          <cell r="AO52" t="str">
            <v>40 hari</v>
          </cell>
          <cell r="AP52" t="str">
            <v xml:space="preserve">4 Tahun  6 Bulan 20 Hari </v>
          </cell>
          <cell r="AQ52" t="str">
            <v>SUDAH</v>
          </cell>
          <cell r="AR52">
            <v>44434</v>
          </cell>
          <cell r="AS52" t="str">
            <v>SUDAH</v>
          </cell>
          <cell r="AT52">
            <v>44432</v>
          </cell>
          <cell r="AU52" t="str">
            <v>SUDAH</v>
          </cell>
          <cell r="AV52">
            <v>44431</v>
          </cell>
          <cell r="AW52" t="str">
            <v xml:space="preserve">0 Tahun  8 Bulan 28 Hari </v>
          </cell>
          <cell r="AX52" t="str">
            <v>IN CLASS</v>
          </cell>
          <cell r="AY52">
            <v>100</v>
          </cell>
          <cell r="AZ52">
            <v>100</v>
          </cell>
          <cell r="BA52" t="str">
            <v>SUDAH</v>
          </cell>
          <cell r="BC52">
            <v>44386</v>
          </cell>
          <cell r="BD52" t="str">
            <v>PT. Apparel One Indonesia 2</v>
          </cell>
          <cell r="BE52" t="str">
            <v>SUDAH</v>
          </cell>
          <cell r="BG52">
            <v>44530</v>
          </cell>
          <cell r="BI52" t="str">
            <v>SUDAH</v>
          </cell>
          <cell r="BK52">
            <v>44664</v>
          </cell>
          <cell r="BV52" t="str">
            <v>0002100486341</v>
          </cell>
          <cell r="BW52" t="str">
            <v>SUDAH</v>
          </cell>
          <cell r="BX52" t="str">
            <v>PERUSAHAAN</v>
          </cell>
          <cell r="BY52" t="str">
            <v>19060602968</v>
          </cell>
          <cell r="BZ52" t="str">
            <v>SUDAH</v>
          </cell>
          <cell r="CG52" t="str">
            <v>ekoyuliyanto010780@gmail.com</v>
          </cell>
        </row>
        <row r="53">
          <cell r="C53" t="str">
            <v>0219</v>
          </cell>
          <cell r="D53" t="str">
            <v>HENGKY YONATHAN WIJAYA</v>
          </cell>
          <cell r="E53" t="str">
            <v>PT. MBK</v>
          </cell>
          <cell r="I53">
            <v>43040</v>
          </cell>
          <cell r="J53" t="str">
            <v/>
          </cell>
          <cell r="K53" t="str">
            <v>085799643241</v>
          </cell>
          <cell r="L53" t="str">
            <v>DRIVER</v>
          </cell>
          <cell r="Q53" t="str">
            <v>SEMARANG</v>
          </cell>
          <cell r="R53" t="str">
            <v>ANTERAJA</v>
          </cell>
          <cell r="S53" t="str">
            <v>SEMARANG</v>
          </cell>
          <cell r="T53" t="str">
            <v>3374132606770006</v>
          </cell>
          <cell r="U53" t="str">
            <v>SEUMUR HIDUP</v>
          </cell>
          <cell r="V53" t="str">
            <v>HIJAU</v>
          </cell>
          <cell r="W53" t="str">
            <v>B1</v>
          </cell>
          <cell r="X53" t="str">
            <v>770614431405</v>
          </cell>
          <cell r="Y53">
            <v>45103</v>
          </cell>
          <cell r="Z53" t="str">
            <v>SURAKARTA</v>
          </cell>
          <cell r="AA53">
            <v>28302</v>
          </cell>
          <cell r="AB53" t="str">
            <v xml:space="preserve">BERBAHAN RT. RW. 008 JEMAWAN JATINOM KAB. KLATEN </v>
          </cell>
          <cell r="AC53" t="str">
            <v>KAWIN</v>
          </cell>
          <cell r="AD53" t="str">
            <v>ISLAM</v>
          </cell>
          <cell r="AE53" t="str">
            <v>LAKI-LAKI</v>
          </cell>
          <cell r="AF53" t="str">
            <v>SMA</v>
          </cell>
          <cell r="AG53" t="str">
            <v>HENGKY YONATHAN WIJAYA</v>
          </cell>
          <cell r="AH53" t="str">
            <v>BCA</v>
          </cell>
          <cell r="AI53" t="str">
            <v>2465479394</v>
          </cell>
          <cell r="AJ53" t="str">
            <v>6301050609160001</v>
          </cell>
          <cell r="AK53" t="str">
            <v>702434937525000</v>
          </cell>
          <cell r="AL53">
            <v>44652</v>
          </cell>
          <cell r="AM53">
            <v>44742</v>
          </cell>
          <cell r="AN53" t="str">
            <v>PKWT 1</v>
          </cell>
          <cell r="AO53" t="str">
            <v>40 hari</v>
          </cell>
          <cell r="AP53" t="str">
            <v xml:space="preserve">4 Tahun  6 Bulan 20 Hari </v>
          </cell>
          <cell r="AQ53" t="str">
            <v>SUDAH</v>
          </cell>
          <cell r="AR53">
            <v>44434</v>
          </cell>
          <cell r="AS53" t="str">
            <v>SUDAH</v>
          </cell>
          <cell r="AT53">
            <v>44432</v>
          </cell>
          <cell r="AU53" t="str">
            <v>SUDAH</v>
          </cell>
          <cell r="AV53">
            <v>44431</v>
          </cell>
          <cell r="AW53" t="str">
            <v xml:space="preserve">0 Tahun  8 Bulan 28 Hari </v>
          </cell>
          <cell r="AX53" t="str">
            <v>IN CLASS</v>
          </cell>
          <cell r="AY53">
            <v>100</v>
          </cell>
          <cell r="AZ53">
            <v>100</v>
          </cell>
          <cell r="BA53" t="str">
            <v>SUDAH</v>
          </cell>
          <cell r="BC53">
            <v>44389</v>
          </cell>
          <cell r="BD53" t="str">
            <v>PT. Apparel One Indonesia 2</v>
          </cell>
          <cell r="BE53" t="str">
            <v>SUDAH</v>
          </cell>
          <cell r="BG53">
            <v>44420</v>
          </cell>
          <cell r="BH53" t="str">
            <v>PT. Apparel One Indonesia 2</v>
          </cell>
          <cell r="BI53" t="str">
            <v>BELUM</v>
          </cell>
          <cell r="BV53" t="str">
            <v>0001800470957</v>
          </cell>
          <cell r="BW53" t="str">
            <v>SUDAH</v>
          </cell>
          <cell r="BX53" t="str">
            <v>PERUSAHAAN</v>
          </cell>
          <cell r="BY53" t="str">
            <v>19060602984</v>
          </cell>
          <cell r="BZ53" t="str">
            <v>SUDAH</v>
          </cell>
          <cell r="CG53" t="str">
            <v>hengky.wjaya099@gmail.com</v>
          </cell>
        </row>
        <row r="54">
          <cell r="C54" t="str">
            <v>0220</v>
          </cell>
          <cell r="D54" t="str">
            <v>RAHARJO</v>
          </cell>
          <cell r="E54" t="str">
            <v>PT. MBK</v>
          </cell>
          <cell r="F54" t="str">
            <v>PO</v>
          </cell>
          <cell r="G54" t="str">
            <v>12/JKT2/III/2021</v>
          </cell>
          <cell r="I54">
            <v>43040</v>
          </cell>
          <cell r="J54" t="str">
            <v/>
          </cell>
          <cell r="K54" t="str">
            <v>085600668967</v>
          </cell>
          <cell r="L54" t="str">
            <v>DRIVER</v>
          </cell>
          <cell r="Q54" t="str">
            <v>SEMARANG</v>
          </cell>
          <cell r="R54" t="str">
            <v>ANTERAJA</v>
          </cell>
          <cell r="S54" t="str">
            <v>SEMARANG</v>
          </cell>
          <cell r="T54" t="str">
            <v>3372051706790003</v>
          </cell>
          <cell r="U54" t="str">
            <v>SEUMUR HIDUP</v>
          </cell>
          <cell r="V54" t="str">
            <v>HIJAU</v>
          </cell>
          <cell r="W54" t="str">
            <v>B1</v>
          </cell>
          <cell r="X54" t="str">
            <v>790614411228</v>
          </cell>
          <cell r="Y54">
            <v>46187</v>
          </cell>
          <cell r="Z54" t="str">
            <v>SURAKARTA</v>
          </cell>
          <cell r="AA54">
            <v>29023</v>
          </cell>
          <cell r="AB54" t="str">
            <v>BONOREJO RT. 004 RW. 017 NUSUKAN BANJARSARI KOTA SURAKARTA</v>
          </cell>
          <cell r="AC54" t="str">
            <v>KAWIN</v>
          </cell>
          <cell r="AD54" t="str">
            <v>KRISTEN</v>
          </cell>
          <cell r="AE54" t="str">
            <v>LAKI-LAKI</v>
          </cell>
          <cell r="AF54" t="str">
            <v>SMA</v>
          </cell>
          <cell r="AG54" t="str">
            <v>RAHARJO</v>
          </cell>
          <cell r="AH54" t="str">
            <v>BCA</v>
          </cell>
          <cell r="AI54" t="str">
            <v>0373058286</v>
          </cell>
          <cell r="AJ54" t="str">
            <v>6301050610150004</v>
          </cell>
          <cell r="AK54" t="str">
            <v>459081212526000</v>
          </cell>
          <cell r="AL54">
            <v>44652</v>
          </cell>
          <cell r="AM54">
            <v>44742</v>
          </cell>
          <cell r="AN54" t="str">
            <v>PKWT 1</v>
          </cell>
          <cell r="AO54" t="str">
            <v>40 hari</v>
          </cell>
          <cell r="AP54" t="str">
            <v xml:space="preserve">4 Tahun  6 Bulan 20 Hari </v>
          </cell>
          <cell r="AQ54" t="str">
            <v>SUDAH</v>
          </cell>
          <cell r="AR54">
            <v>44434</v>
          </cell>
          <cell r="AS54" t="str">
            <v>SUDAH</v>
          </cell>
          <cell r="AT54">
            <v>44432</v>
          </cell>
          <cell r="AU54" t="str">
            <v>SUDAH</v>
          </cell>
          <cell r="AV54">
            <v>44430</v>
          </cell>
          <cell r="AW54" t="str">
            <v xml:space="preserve">0 Tahun  8 Bulan 29 Hari </v>
          </cell>
          <cell r="AX54" t="str">
            <v>IN CLASS</v>
          </cell>
          <cell r="AY54">
            <v>100</v>
          </cell>
          <cell r="AZ54">
            <v>100</v>
          </cell>
          <cell r="BA54" t="str">
            <v>SUDAH</v>
          </cell>
          <cell r="BC54">
            <v>44389</v>
          </cell>
          <cell r="BD54" t="str">
            <v>PT. Apparel One Indonesia 2</v>
          </cell>
          <cell r="BE54" t="str">
            <v>SUDAH</v>
          </cell>
          <cell r="BG54">
            <v>44420</v>
          </cell>
          <cell r="BH54" t="str">
            <v>PT. Apparel One Indonesia 2</v>
          </cell>
          <cell r="BI54" t="str">
            <v>BELUM</v>
          </cell>
          <cell r="BV54" t="str">
            <v>0001171401221</v>
          </cell>
          <cell r="BW54" t="str">
            <v>SUDAH</v>
          </cell>
          <cell r="BX54" t="str">
            <v>PERUSAHAAN</v>
          </cell>
          <cell r="BY54" t="str">
            <v>19060603180</v>
          </cell>
          <cell r="BZ54" t="str">
            <v>SUDAH</v>
          </cell>
          <cell r="CG54" t="str">
            <v>selomitaprameswari222@gmail.com</v>
          </cell>
        </row>
        <row r="55">
          <cell r="C55" t="str">
            <v>0221</v>
          </cell>
          <cell r="D55" t="str">
            <v>EKO SULISTIYANTO</v>
          </cell>
          <cell r="E55" t="str">
            <v>PT. MBK</v>
          </cell>
          <cell r="I55">
            <v>43040</v>
          </cell>
          <cell r="J55" t="str">
            <v/>
          </cell>
          <cell r="K55" t="str">
            <v>082223554174</v>
          </cell>
          <cell r="L55" t="str">
            <v>DRIVER</v>
          </cell>
          <cell r="Q55" t="str">
            <v>SEMARANG</v>
          </cell>
          <cell r="R55" t="str">
            <v>ANTERAJA</v>
          </cell>
          <cell r="S55" t="str">
            <v>SEMARANG</v>
          </cell>
          <cell r="T55" t="str">
            <v>3213030904760004</v>
          </cell>
          <cell r="U55" t="str">
            <v>SEUMUR HIDUP</v>
          </cell>
          <cell r="V55" t="str">
            <v>HIJAU</v>
          </cell>
          <cell r="W55" t="str">
            <v>B1</v>
          </cell>
          <cell r="X55" t="str">
            <v>14217604000959</v>
          </cell>
          <cell r="Y55">
            <v>46486</v>
          </cell>
          <cell r="Z55" t="str">
            <v>SEMARANG</v>
          </cell>
          <cell r="AA55">
            <v>28589</v>
          </cell>
          <cell r="AB55" t="str">
            <v>JL. DEPOKSARI F-2 RT. 002 RW. 007 TANDANG TEMBALANG KOTA SEMARANG</v>
          </cell>
          <cell r="AC55" t="str">
            <v>KAWIN</v>
          </cell>
          <cell r="AD55" t="str">
            <v>ISLAM</v>
          </cell>
          <cell r="AE55" t="str">
            <v>LAKI-LAKI</v>
          </cell>
          <cell r="AF55" t="str">
            <v>SMA</v>
          </cell>
          <cell r="AG55" t="str">
            <v>EKO SULISTIYANTO</v>
          </cell>
          <cell r="AH55" t="str">
            <v>BCA</v>
          </cell>
          <cell r="AI55" t="str">
            <v>8915199409</v>
          </cell>
          <cell r="AJ55" t="str">
            <v>6371030704140005</v>
          </cell>
          <cell r="AK55" t="str">
            <v>802317560503000</v>
          </cell>
          <cell r="AL55">
            <v>44682</v>
          </cell>
          <cell r="AM55">
            <v>44773</v>
          </cell>
          <cell r="AN55" t="str">
            <v>PKWT 1</v>
          </cell>
          <cell r="AO55" t="str">
            <v>71 hari</v>
          </cell>
          <cell r="AP55" t="str">
            <v xml:space="preserve">4 Tahun  6 Bulan 20 Hari </v>
          </cell>
          <cell r="AQ55" t="str">
            <v>SUDAH</v>
          </cell>
          <cell r="AR55">
            <v>44434</v>
          </cell>
          <cell r="AS55" t="str">
            <v>SUDAH</v>
          </cell>
          <cell r="AT55">
            <v>44432</v>
          </cell>
          <cell r="AU55" t="str">
            <v>SUDAH</v>
          </cell>
          <cell r="AV55">
            <v>44430</v>
          </cell>
          <cell r="AW55" t="str">
            <v xml:space="preserve">0 Tahun  8 Bulan 29 Hari </v>
          </cell>
          <cell r="AX55" t="str">
            <v>IN CLASS</v>
          </cell>
          <cell r="AY55">
            <v>100</v>
          </cell>
          <cell r="AZ55">
            <v>100</v>
          </cell>
          <cell r="BA55" t="str">
            <v>SUDAH</v>
          </cell>
          <cell r="BC55">
            <v>44387</v>
          </cell>
          <cell r="BD55" t="str">
            <v>PT. Apparel One Indonesia 2</v>
          </cell>
          <cell r="BE55" t="str">
            <v>SUDAH</v>
          </cell>
          <cell r="BG55">
            <v>44420</v>
          </cell>
          <cell r="BH55" t="str">
            <v>AOI SEMARANG</v>
          </cell>
          <cell r="BI55" t="str">
            <v>BELUM</v>
          </cell>
          <cell r="BV55" t="str">
            <v>0001861715327</v>
          </cell>
          <cell r="BW55" t="str">
            <v>SUDAH</v>
          </cell>
          <cell r="BX55" t="str">
            <v>PERUSAHAAN</v>
          </cell>
          <cell r="BY55" t="str">
            <v>19060602943</v>
          </cell>
          <cell r="BZ55" t="str">
            <v>SUDAH</v>
          </cell>
          <cell r="CG55" t="str">
            <v>ekosulistiyanto5@gmail.com</v>
          </cell>
        </row>
        <row r="56">
          <cell r="C56" t="str">
            <v>0224</v>
          </cell>
          <cell r="D56" t="str">
            <v>M SYAIFUDIN</v>
          </cell>
          <cell r="E56" t="str">
            <v>PT. MBK</v>
          </cell>
          <cell r="I56">
            <v>43101</v>
          </cell>
          <cell r="J56" t="str">
            <v/>
          </cell>
          <cell r="K56" t="str">
            <v>087832360345</v>
          </cell>
          <cell r="L56" t="str">
            <v>DRIVER</v>
          </cell>
          <cell r="Q56" t="str">
            <v>SEMARANG</v>
          </cell>
          <cell r="R56" t="str">
            <v>ANTERAJA</v>
          </cell>
          <cell r="S56" t="str">
            <v>SEMARANG</v>
          </cell>
          <cell r="T56" t="str">
            <v>3325020806900002</v>
          </cell>
          <cell r="U56" t="str">
            <v>SEUMUR HIDUP</v>
          </cell>
          <cell r="V56" t="str">
            <v>HIJAU</v>
          </cell>
          <cell r="W56" t="str">
            <v>B1</v>
          </cell>
          <cell r="X56" t="str">
            <v>900614270518</v>
          </cell>
          <cell r="Y56">
            <v>45818</v>
          </cell>
          <cell r="Z56" t="str">
            <v>BATANG</v>
          </cell>
          <cell r="AA56">
            <v>33062</v>
          </cell>
          <cell r="AB56" t="str">
            <v>WONOKERTO KAUMAN RT. 006 RW. 001 WONOKERTO BANDAR KAB. BANDAR</v>
          </cell>
          <cell r="AC56" t="str">
            <v>KAWIN ANAK 1</v>
          </cell>
          <cell r="AD56" t="str">
            <v>ISLAM</v>
          </cell>
          <cell r="AE56" t="str">
            <v>LAKI-LAKI</v>
          </cell>
          <cell r="AF56" t="str">
            <v>SMA</v>
          </cell>
          <cell r="AG56" t="str">
            <v>M. SYAIFUDIN</v>
          </cell>
          <cell r="AH56" t="str">
            <v>BCA</v>
          </cell>
          <cell r="AI56" t="str">
            <v>2490384254</v>
          </cell>
          <cell r="AJ56" t="str">
            <v>637203190110002</v>
          </cell>
          <cell r="AK56" t="str">
            <v>920150620513000</v>
          </cell>
          <cell r="AL56">
            <v>44652</v>
          </cell>
          <cell r="AM56">
            <v>44742</v>
          </cell>
          <cell r="AN56" t="str">
            <v>PKWT 1</v>
          </cell>
          <cell r="AO56" t="str">
            <v>40 hari</v>
          </cell>
          <cell r="AP56" t="str">
            <v xml:space="preserve">4 Tahun  4 Bulan 20 Hari </v>
          </cell>
          <cell r="AQ56" t="str">
            <v>SUDAH</v>
          </cell>
          <cell r="AR56">
            <v>44434</v>
          </cell>
          <cell r="AS56" t="str">
            <v>SUDAH</v>
          </cell>
          <cell r="AT56">
            <v>44432</v>
          </cell>
          <cell r="AU56" t="str">
            <v>SUDAH</v>
          </cell>
          <cell r="AV56">
            <v>44431</v>
          </cell>
          <cell r="AW56" t="str">
            <v xml:space="preserve">0 Tahun  8 Bulan 28 Hari </v>
          </cell>
          <cell r="AX56" t="str">
            <v>IN CLASS</v>
          </cell>
          <cell r="AY56">
            <v>100</v>
          </cell>
          <cell r="AZ56">
            <v>100</v>
          </cell>
          <cell r="BA56" t="str">
            <v>SUDAH</v>
          </cell>
          <cell r="BC56">
            <v>44420</v>
          </cell>
          <cell r="BD56" t="str">
            <v>Pekalongan</v>
          </cell>
          <cell r="BE56" t="str">
            <v>SUDAH</v>
          </cell>
          <cell r="BG56">
            <v>44504</v>
          </cell>
          <cell r="BI56" t="str">
            <v>BELUM</v>
          </cell>
          <cell r="BV56" t="str">
            <v>0002355086891</v>
          </cell>
          <cell r="BW56" t="str">
            <v>SUDAH</v>
          </cell>
          <cell r="BX56" t="str">
            <v>PERUSAHAAN</v>
          </cell>
          <cell r="BY56" t="str">
            <v>19060603057</v>
          </cell>
          <cell r="BZ56" t="str">
            <v>SUDAH</v>
          </cell>
          <cell r="CC56" t="str">
            <v>PROPERTY DAMAGE</v>
          </cell>
          <cell r="CD56">
            <v>44379</v>
          </cell>
          <cell r="CG56" t="str">
            <v xml:space="preserve">muhamadsyaifudin04@gmail.com </v>
          </cell>
        </row>
        <row r="57">
          <cell r="C57" t="str">
            <v>0230</v>
          </cell>
          <cell r="D57" t="str">
            <v>KUSWANDI</v>
          </cell>
          <cell r="E57" t="str">
            <v>PT. MBK</v>
          </cell>
          <cell r="F57" t="str">
            <v>REPLACE</v>
          </cell>
          <cell r="G57" t="str">
            <v>KUSWANDI</v>
          </cell>
          <cell r="I57">
            <v>43040</v>
          </cell>
          <cell r="J57" t="str">
            <v/>
          </cell>
          <cell r="K57" t="str">
            <v>085716550132</v>
          </cell>
          <cell r="L57" t="str">
            <v>DRIVER</v>
          </cell>
          <cell r="Q57" t="str">
            <v>PURWOKERTO</v>
          </cell>
          <cell r="R57" t="str">
            <v>AOP</v>
          </cell>
          <cell r="S57" t="str">
            <v>SEMARANG</v>
          </cell>
          <cell r="T57" t="str">
            <v>3302222001730003</v>
          </cell>
          <cell r="U57" t="str">
            <v>SEUMUR HIDUP</v>
          </cell>
          <cell r="V57" t="str">
            <v>HIJAU</v>
          </cell>
          <cell r="W57" t="str">
            <v>B1</v>
          </cell>
          <cell r="X57" t="str">
            <v>730114141021</v>
          </cell>
          <cell r="Y57">
            <v>46034</v>
          </cell>
          <cell r="Z57" t="str">
            <v>BANYUMAS</v>
          </cell>
          <cell r="AA57">
            <v>26684</v>
          </cell>
          <cell r="AB57" t="str">
            <v>KETENGGER RT. 002 RW. 003 BATURADEN KAB. BANYUMAS</v>
          </cell>
          <cell r="AC57" t="str">
            <v>KAWIN ANAK 2</v>
          </cell>
          <cell r="AD57" t="str">
            <v>ISLAM</v>
          </cell>
          <cell r="AE57" t="str">
            <v>LAKI-LAKI</v>
          </cell>
          <cell r="AF57" t="str">
            <v>SMA</v>
          </cell>
          <cell r="AG57" t="str">
            <v>KUSWANDI</v>
          </cell>
          <cell r="AH57" t="str">
            <v>BCA</v>
          </cell>
          <cell r="AI57" t="str">
            <v>3580417344</v>
          </cell>
          <cell r="AJ57" t="str">
            <v>6303052505120002</v>
          </cell>
          <cell r="AK57" t="str">
            <v>70.271.255.5-521.000</v>
          </cell>
          <cell r="AL57">
            <v>44652</v>
          </cell>
          <cell r="AM57">
            <v>44742</v>
          </cell>
          <cell r="AN57" t="str">
            <v>PKWT 2</v>
          </cell>
          <cell r="AO57" t="str">
            <v>40 hari</v>
          </cell>
          <cell r="AP57" t="str">
            <v xml:space="preserve">4 Tahun  6 Bulan 20 Hari </v>
          </cell>
          <cell r="AQ57" t="str">
            <v>SUDAH</v>
          </cell>
          <cell r="AR57">
            <v>44523</v>
          </cell>
          <cell r="AS57" t="str">
            <v>SUDAH</v>
          </cell>
          <cell r="AT57">
            <v>44432</v>
          </cell>
          <cell r="AU57" t="str">
            <v>SUDAH</v>
          </cell>
          <cell r="AV57">
            <v>44406</v>
          </cell>
          <cell r="AW57" t="str">
            <v xml:space="preserve">0 Tahun  9 Bulan 22 Hari </v>
          </cell>
          <cell r="AX57" t="str">
            <v>ON LINE</v>
          </cell>
          <cell r="AY57">
            <v>100</v>
          </cell>
          <cell r="AZ57">
            <v>75</v>
          </cell>
          <cell r="BA57" t="str">
            <v>SUDAH</v>
          </cell>
          <cell r="BC57">
            <v>44363</v>
          </cell>
          <cell r="BD57" t="str">
            <v>GOR PWK</v>
          </cell>
          <cell r="BE57" t="str">
            <v>SUDAH</v>
          </cell>
          <cell r="BG57">
            <v>44421</v>
          </cell>
          <cell r="BH57" t="str">
            <v>GOR PWK</v>
          </cell>
          <cell r="BI57" t="str">
            <v>BELUM</v>
          </cell>
          <cell r="BV57" t="str">
            <v>0001850262175</v>
          </cell>
          <cell r="BW57" t="str">
            <v>SUDAH</v>
          </cell>
          <cell r="BX57" t="str">
            <v>PERUSAHAAN</v>
          </cell>
          <cell r="BY57" t="str">
            <v>19060603065</v>
          </cell>
          <cell r="BZ57" t="str">
            <v>SUDAH</v>
          </cell>
          <cell r="CG57" t="str">
            <v>kwandi421@gmail.com</v>
          </cell>
        </row>
        <row r="58">
          <cell r="C58" t="str">
            <v>0233</v>
          </cell>
          <cell r="D58" t="str">
            <v>MUGI PAMUNGKAS</v>
          </cell>
          <cell r="E58" t="str">
            <v>PT. MBK</v>
          </cell>
          <cell r="F58" t="str">
            <v>REPLACE</v>
          </cell>
          <cell r="G58" t="str">
            <v>MUGI PAMUNGKAS</v>
          </cell>
          <cell r="I58">
            <v>43605</v>
          </cell>
          <cell r="J58" t="str">
            <v/>
          </cell>
          <cell r="K58" t="str">
            <v>085773186805</v>
          </cell>
          <cell r="L58" t="str">
            <v>DRIVER</v>
          </cell>
          <cell r="Q58" t="str">
            <v>PURWOKERTO</v>
          </cell>
          <cell r="R58" t="str">
            <v>AOP</v>
          </cell>
          <cell r="S58" t="str">
            <v>SEMARANG</v>
          </cell>
          <cell r="T58" t="str">
            <v>3216140602840003</v>
          </cell>
          <cell r="U58" t="str">
            <v>SEUMUR HIDUP</v>
          </cell>
          <cell r="V58" t="str">
            <v>HIJAU</v>
          </cell>
          <cell r="W58" t="str">
            <v>B1</v>
          </cell>
          <cell r="X58" t="str">
            <v>84021205971214</v>
          </cell>
          <cell r="Y58">
            <v>45615</v>
          </cell>
          <cell r="Z58" t="str">
            <v>BANYUMAS</v>
          </cell>
          <cell r="AA58">
            <v>30718</v>
          </cell>
          <cell r="AB58" t="str">
            <v xml:space="preserve">Desa Kutasari Rt 05 Rw 04 Kec. Baturraden </v>
          </cell>
          <cell r="AC58" t="str">
            <v>KAWIN</v>
          </cell>
          <cell r="AD58" t="str">
            <v>ISLAM</v>
          </cell>
          <cell r="AE58" t="str">
            <v>LAKI-LAKI</v>
          </cell>
          <cell r="AF58" t="str">
            <v>SMA</v>
          </cell>
          <cell r="AG58" t="str">
            <v>MUGI PAMUNGKAS</v>
          </cell>
          <cell r="AH58" t="str">
            <v>BCA</v>
          </cell>
          <cell r="AI58" t="str">
            <v>5530477489</v>
          </cell>
          <cell r="AJ58" t="str">
            <v>3216181009120003</v>
          </cell>
          <cell r="AK58" t="str">
            <v>25.525.804.8-414.000</v>
          </cell>
          <cell r="AL58">
            <v>44652</v>
          </cell>
          <cell r="AM58">
            <v>44742</v>
          </cell>
          <cell r="AN58" t="str">
            <v>PKWT 2</v>
          </cell>
          <cell r="AO58" t="str">
            <v>40 hari</v>
          </cell>
          <cell r="AP58" t="str">
            <v xml:space="preserve">3 Tahun  0 Bulan 1 Hari </v>
          </cell>
          <cell r="AQ58" t="str">
            <v>SUDAH</v>
          </cell>
          <cell r="AR58">
            <v>44523</v>
          </cell>
          <cell r="AS58" t="str">
            <v>SUDAH</v>
          </cell>
          <cell r="AT58">
            <v>44432</v>
          </cell>
          <cell r="AU58" t="str">
            <v>SUDAH</v>
          </cell>
          <cell r="AV58">
            <v>44439</v>
          </cell>
          <cell r="AW58" t="str">
            <v xml:space="preserve">0 Tahun  8 Bulan 20 Hari </v>
          </cell>
          <cell r="AX58" t="str">
            <v>ON LINE</v>
          </cell>
          <cell r="AY58">
            <v>90</v>
          </cell>
          <cell r="AZ58">
            <v>75</v>
          </cell>
          <cell r="BA58" t="str">
            <v>SUDAH</v>
          </cell>
          <cell r="BC58">
            <v>44421</v>
          </cell>
          <cell r="BD58" t="str">
            <v>GOR PWK</v>
          </cell>
          <cell r="BE58" t="str">
            <v>SUDAH</v>
          </cell>
          <cell r="BG58">
            <v>44454</v>
          </cell>
          <cell r="BH58" t="str">
            <v>GOR PWK</v>
          </cell>
          <cell r="BI58" t="str">
            <v>BELUM</v>
          </cell>
          <cell r="BV58" t="str">
            <v>0001370512809</v>
          </cell>
          <cell r="BW58" t="str">
            <v>SUDAH</v>
          </cell>
          <cell r="BX58" t="str">
            <v>PERUSAHAAN</v>
          </cell>
          <cell r="BY58" t="str">
            <v>19060603123</v>
          </cell>
          <cell r="BZ58" t="str">
            <v>SUDAH</v>
          </cell>
          <cell r="CG58" t="str">
            <v>sengkunibawor@gmail.com</v>
          </cell>
        </row>
        <row r="59">
          <cell r="C59" t="str">
            <v>0238</v>
          </cell>
          <cell r="D59" t="str">
            <v>ACHMAT SYAH ARIFUDIN</v>
          </cell>
          <cell r="E59" t="str">
            <v>PT. MBK</v>
          </cell>
          <cell r="I59">
            <v>43235</v>
          </cell>
          <cell r="J59" t="str">
            <v/>
          </cell>
          <cell r="K59" t="str">
            <v>085822445546</v>
          </cell>
          <cell r="P59" t="str">
            <v>DISPATCHER</v>
          </cell>
          <cell r="Q59" t="str">
            <v>BANJARMASIN</v>
          </cell>
          <cell r="R59" t="str">
            <v>PT. SUMBER ALFARIA TRIJAYA TBK</v>
          </cell>
          <cell r="S59" t="str">
            <v>JAKARTA 2</v>
          </cell>
          <cell r="T59" t="str">
            <v>6372062305950001</v>
          </cell>
          <cell r="U59" t="str">
            <v>SEUMUR HIDUP</v>
          </cell>
          <cell r="V59" t="str">
            <v>NON DRIVER</v>
          </cell>
          <cell r="W59" t="str">
            <v>NON DRIVER</v>
          </cell>
          <cell r="X59" t="str">
            <v>NON DRIVER</v>
          </cell>
          <cell r="Y59" t="str">
            <v>NON DRIVER</v>
          </cell>
          <cell r="Z59" t="str">
            <v>MOJOKERTO</v>
          </cell>
          <cell r="AA59">
            <v>34842</v>
          </cell>
          <cell r="AB59" t="str">
            <v>GG ASTORIA KOMP CITRA PERSADA ASRI NO 81 RT 17 RW 3 SUNGAI BESAR</v>
          </cell>
          <cell r="AC59" t="str">
            <v>LAJANG</v>
          </cell>
          <cell r="AD59" t="str">
            <v>ISLAM</v>
          </cell>
          <cell r="AE59" t="str">
            <v>LAKI-LAKI</v>
          </cell>
          <cell r="AF59" t="str">
            <v>SMA</v>
          </cell>
          <cell r="AG59" t="str">
            <v>ACHMAT SYAH ARIFUDIN</v>
          </cell>
          <cell r="AH59" t="str">
            <v>BCA</v>
          </cell>
          <cell r="AI59" t="str">
            <v>7895297615</v>
          </cell>
          <cell r="AJ59" t="str">
            <v>6372061912070007</v>
          </cell>
          <cell r="AL59">
            <v>44682</v>
          </cell>
          <cell r="AM59">
            <v>44773</v>
          </cell>
          <cell r="AN59" t="str">
            <v>PKWT 1</v>
          </cell>
          <cell r="AO59" t="str">
            <v>71 hari</v>
          </cell>
          <cell r="AP59" t="str">
            <v xml:space="preserve">4 Tahun  0 Bulan 6 Hari </v>
          </cell>
          <cell r="AQ59" t="str">
            <v>NON DRIVER</v>
          </cell>
          <cell r="AR59" t="str">
            <v>NON DRIVER</v>
          </cell>
          <cell r="AS59" t="str">
            <v>SUDAH</v>
          </cell>
          <cell r="AT59">
            <v>44432</v>
          </cell>
          <cell r="AU59" t="str">
            <v>NON DRIVER</v>
          </cell>
          <cell r="AV59" t="str">
            <v>NON DRIVER</v>
          </cell>
          <cell r="AW59" t="str">
            <v/>
          </cell>
          <cell r="AX59" t="str">
            <v>NON DRIVER</v>
          </cell>
          <cell r="AY59" t="str">
            <v>NON DRIVER</v>
          </cell>
          <cell r="AZ59" t="str">
            <v>NON DRIVER</v>
          </cell>
          <cell r="BA59" t="str">
            <v>SUDAH</v>
          </cell>
          <cell r="BC59">
            <v>44461</v>
          </cell>
          <cell r="BD59" t="str">
            <v>BERUNTUNG JAYA</v>
          </cell>
          <cell r="BE59" t="str">
            <v>SUDAH</v>
          </cell>
          <cell r="BG59">
            <v>44494</v>
          </cell>
          <cell r="BI59" t="str">
            <v>BELUM</v>
          </cell>
          <cell r="BV59" t="str">
            <v>0002136519729</v>
          </cell>
          <cell r="BW59" t="str">
            <v>SUDAH</v>
          </cell>
          <cell r="BX59" t="str">
            <v>PERUSAHAAN</v>
          </cell>
          <cell r="BY59" t="str">
            <v>19060603487</v>
          </cell>
          <cell r="BZ59" t="str">
            <v>SUDAH</v>
          </cell>
        </row>
        <row r="60">
          <cell r="C60" t="str">
            <v>0239</v>
          </cell>
          <cell r="D60" t="str">
            <v>A. SANGAJI</v>
          </cell>
          <cell r="E60" t="str">
            <v>PT. MBK</v>
          </cell>
          <cell r="I60">
            <v>43040</v>
          </cell>
          <cell r="J60" t="str">
            <v/>
          </cell>
          <cell r="K60" t="str">
            <v>085821377323/085391361991</v>
          </cell>
          <cell r="L60" t="str">
            <v>DRIVER</v>
          </cell>
          <cell r="Q60" t="str">
            <v>BANJARMASIN</v>
          </cell>
          <cell r="R60" t="str">
            <v>PT. SUMBER ALFARIA TRIJAYA TBK</v>
          </cell>
          <cell r="S60" t="str">
            <v>JAKARTA 2</v>
          </cell>
          <cell r="T60" t="str">
            <v>6310061003910001</v>
          </cell>
          <cell r="U60" t="str">
            <v>SEUMUR HIDUP</v>
          </cell>
          <cell r="W60" t="str">
            <v>B2</v>
          </cell>
          <cell r="X60" t="str">
            <v>910318150021</v>
          </cell>
          <cell r="Y60">
            <v>45361</v>
          </cell>
          <cell r="Z60" t="str">
            <v>BANJARMASIN</v>
          </cell>
          <cell r="AA60">
            <v>33307</v>
          </cell>
          <cell r="AB60" t="str">
            <v>JL. TRANSMIGRASI RT 011/000 DS BERSUJUD KEC SIMPANGEMPAT KAB TANAH BUMBU</v>
          </cell>
          <cell r="AC60" t="str">
            <v>LAJANG</v>
          </cell>
          <cell r="AD60" t="str">
            <v>ISLAM</v>
          </cell>
          <cell r="AE60" t="str">
            <v>LAKI-LAKI</v>
          </cell>
          <cell r="AF60" t="str">
            <v>SMP</v>
          </cell>
          <cell r="AG60" t="str">
            <v>AHMAD SANGAJI</v>
          </cell>
          <cell r="AH60" t="str">
            <v>BCA</v>
          </cell>
          <cell r="AI60" t="str">
            <v>8275229438</v>
          </cell>
          <cell r="AJ60" t="str">
            <v>6310061106130009</v>
          </cell>
          <cell r="AL60">
            <v>44682</v>
          </cell>
          <cell r="AM60">
            <v>44773</v>
          </cell>
          <cell r="AN60" t="str">
            <v>PKWT 1</v>
          </cell>
          <cell r="AO60" t="str">
            <v>71 hari</v>
          </cell>
          <cell r="AP60" t="str">
            <v xml:space="preserve">4 Tahun  6 Bulan 20 Hari </v>
          </cell>
          <cell r="AQ60" t="str">
            <v>SUDAH</v>
          </cell>
          <cell r="AR60">
            <v>44432</v>
          </cell>
          <cell r="AS60" t="str">
            <v>SUDAH</v>
          </cell>
          <cell r="AT60">
            <v>44432</v>
          </cell>
          <cell r="AU60" t="str">
            <v>SUDAH</v>
          </cell>
          <cell r="AV60">
            <v>44505</v>
          </cell>
          <cell r="AW60" t="str">
            <v xml:space="preserve">0 Tahun  6 Bulan 16 Hari </v>
          </cell>
          <cell r="AX60" t="str">
            <v>IN CLASS</v>
          </cell>
          <cell r="AY60">
            <v>75</v>
          </cell>
          <cell r="AZ60">
            <v>75</v>
          </cell>
          <cell r="BA60" t="str">
            <v>SUDAH</v>
          </cell>
          <cell r="BC60">
            <v>44391</v>
          </cell>
          <cell r="BD60" t="str">
            <v>PUKESMAS BANJARBARU</v>
          </cell>
          <cell r="BE60" t="str">
            <v>SUDAH</v>
          </cell>
          <cell r="BG60">
            <v>44454</v>
          </cell>
          <cell r="BH60" t="str">
            <v>PUKESMAS BANJARBARU</v>
          </cell>
          <cell r="BI60" t="str">
            <v>BELUM</v>
          </cell>
          <cell r="BV60" t="str">
            <v>0001664553464</v>
          </cell>
          <cell r="BW60" t="str">
            <v>SUDAH</v>
          </cell>
          <cell r="BX60" t="str">
            <v>PERUSAHAAN</v>
          </cell>
          <cell r="BY60" t="str">
            <v>15055475154</v>
          </cell>
          <cell r="BZ60" t="str">
            <v>SUDAH</v>
          </cell>
        </row>
        <row r="61">
          <cell r="C61" t="str">
            <v>0245</v>
          </cell>
          <cell r="D61" t="str">
            <v>IMANSYAH</v>
          </cell>
          <cell r="E61" t="str">
            <v>PT. MBK</v>
          </cell>
          <cell r="I61">
            <v>43252</v>
          </cell>
          <cell r="J61" t="str">
            <v/>
          </cell>
          <cell r="K61" t="str">
            <v>087887894816</v>
          </cell>
          <cell r="L61" t="str">
            <v>DRIVER</v>
          </cell>
          <cell r="Q61" t="str">
            <v>BANJARMASIN</v>
          </cell>
          <cell r="R61" t="str">
            <v>PT. SUMBER ALFARIA TRIJAYA TBK</v>
          </cell>
          <cell r="S61" t="str">
            <v>JAKARTA 2</v>
          </cell>
          <cell r="T61" t="str">
            <v>6301100811800002</v>
          </cell>
          <cell r="U61" t="str">
            <v>SEUMUR HIDUP</v>
          </cell>
          <cell r="W61" t="str">
            <v>B2 UMUM</v>
          </cell>
          <cell r="X61" t="str">
            <v>801118310051</v>
          </cell>
          <cell r="Y61">
            <v>44873</v>
          </cell>
          <cell r="Z61" t="str">
            <v>TANJUNG</v>
          </cell>
          <cell r="AA61">
            <v>29533</v>
          </cell>
          <cell r="AB61" t="str">
            <v>DS TANJUNG PASAR RT 006/000 DS TANJUNG KEC BAJUIN KAB TANAH LAUT</v>
          </cell>
          <cell r="AC61" t="str">
            <v>KAWIN ANAK 1</v>
          </cell>
          <cell r="AD61" t="str">
            <v>ISLAM</v>
          </cell>
          <cell r="AE61" t="str">
            <v>LAKI-LAKI</v>
          </cell>
          <cell r="AF61" t="str">
            <v>SMP</v>
          </cell>
          <cell r="AG61" t="str">
            <v>IMANSYAH</v>
          </cell>
          <cell r="AH61" t="str">
            <v>BCA</v>
          </cell>
          <cell r="AI61" t="str">
            <v>8275292938</v>
          </cell>
          <cell r="AJ61" t="str">
            <v>63011003101220027</v>
          </cell>
          <cell r="AL61">
            <v>44682</v>
          </cell>
          <cell r="AM61">
            <v>44773</v>
          </cell>
          <cell r="AN61" t="str">
            <v>PKWT 1</v>
          </cell>
          <cell r="AO61" t="str">
            <v>71 hari</v>
          </cell>
          <cell r="AP61" t="str">
            <v xml:space="preserve">3 Tahun  11 Bulan 20 Hari </v>
          </cell>
          <cell r="AQ61" t="str">
            <v>SUDAH</v>
          </cell>
          <cell r="AR61">
            <v>44432</v>
          </cell>
          <cell r="AS61" t="str">
            <v>SUDAH</v>
          </cell>
          <cell r="AT61">
            <v>44432</v>
          </cell>
          <cell r="AU61" t="str">
            <v>SUDAH</v>
          </cell>
          <cell r="AV61">
            <v>44509</v>
          </cell>
          <cell r="AW61" t="str">
            <v xml:space="preserve">0 Tahun  6 Bulan 12 Hari </v>
          </cell>
          <cell r="AX61" t="str">
            <v>IN CLASS</v>
          </cell>
          <cell r="AZ61">
            <v>100</v>
          </cell>
          <cell r="BA61" t="str">
            <v>SUDAH</v>
          </cell>
          <cell r="BC61">
            <v>44384</v>
          </cell>
          <cell r="BD61" t="str">
            <v>TANJUNG HABULU</v>
          </cell>
          <cell r="BE61" t="str">
            <v>SUDAH</v>
          </cell>
          <cell r="BG61">
            <v>44459</v>
          </cell>
          <cell r="BH61" t="str">
            <v>TANJUNG HABULU</v>
          </cell>
          <cell r="BI61" t="str">
            <v>BELUM</v>
          </cell>
          <cell r="BV61" t="str">
            <v>0002356532627</v>
          </cell>
          <cell r="BW61" t="str">
            <v>SUDAH</v>
          </cell>
          <cell r="BX61" t="str">
            <v>PERUSAHAAN</v>
          </cell>
          <cell r="BY61" t="str">
            <v>19060603529</v>
          </cell>
          <cell r="BZ61" t="str">
            <v>SUDAH</v>
          </cell>
        </row>
        <row r="62">
          <cell r="C62" t="str">
            <v>0246</v>
          </cell>
          <cell r="D62" t="str">
            <v>JUNAIDI</v>
          </cell>
          <cell r="E62" t="str">
            <v>PT. MBK</v>
          </cell>
          <cell r="I62">
            <v>43362</v>
          </cell>
          <cell r="J62" t="str">
            <v/>
          </cell>
          <cell r="K62" t="str">
            <v>085248519751</v>
          </cell>
          <cell r="L62" t="str">
            <v>DRIVER</v>
          </cell>
          <cell r="Q62" t="str">
            <v>BANJARMASIN</v>
          </cell>
          <cell r="R62" t="str">
            <v>PT. SUMBER ALFARIA TRIJAYA TBK</v>
          </cell>
          <cell r="S62" t="str">
            <v>JAKARTA 2</v>
          </cell>
          <cell r="T62" t="str">
            <v>6372052305770002</v>
          </cell>
          <cell r="U62" t="str">
            <v>SEUMUR HIDUP</v>
          </cell>
          <cell r="W62" t="str">
            <v>B2 UMUM</v>
          </cell>
          <cell r="X62" t="str">
            <v>770518331028</v>
          </cell>
          <cell r="Y62">
            <v>44704</v>
          </cell>
          <cell r="Z62" t="str">
            <v>KANDANGAN</v>
          </cell>
          <cell r="AA62">
            <v>28268</v>
          </cell>
          <cell r="AB62" t="str">
            <v>JL. GUNTUNG ALABAN NO 32 RT 014/002 DS SUNGAI PARING KEC MARTAPURA KAB BANJAR KALSEL</v>
          </cell>
          <cell r="AC62" t="str">
            <v>KAWIN ANAK 2</v>
          </cell>
          <cell r="AD62" t="str">
            <v>ISLAM</v>
          </cell>
          <cell r="AE62" t="str">
            <v>LAKI-LAKI</v>
          </cell>
          <cell r="AF62" t="str">
            <v>SMA</v>
          </cell>
          <cell r="AG62" t="str">
            <v>JUNAIDI</v>
          </cell>
          <cell r="AH62" t="str">
            <v>BCA</v>
          </cell>
          <cell r="AI62" t="str">
            <v>7895290424</v>
          </cell>
          <cell r="AJ62" t="str">
            <v>6303052505120002</v>
          </cell>
          <cell r="AL62">
            <v>44682</v>
          </cell>
          <cell r="AM62">
            <v>44773</v>
          </cell>
          <cell r="AN62" t="str">
            <v>PKWT 1</v>
          </cell>
          <cell r="AO62" t="str">
            <v>71 hari</v>
          </cell>
          <cell r="AP62" t="str">
            <v xml:space="preserve">3 Tahun  8 Bulan 2 Hari </v>
          </cell>
          <cell r="AQ62" t="str">
            <v>SUDAH</v>
          </cell>
          <cell r="AR62">
            <v>44432</v>
          </cell>
          <cell r="AS62" t="str">
            <v>SUDAH</v>
          </cell>
          <cell r="AT62">
            <v>44432</v>
          </cell>
          <cell r="AU62" t="str">
            <v>SUDAH</v>
          </cell>
          <cell r="AV62">
            <v>44504</v>
          </cell>
          <cell r="AW62" t="str">
            <v xml:space="preserve">0 Tahun  6 Bulan 17 Hari </v>
          </cell>
          <cell r="AX62" t="str">
            <v>IN CLASS</v>
          </cell>
          <cell r="AY62">
            <v>80</v>
          </cell>
          <cell r="AZ62">
            <v>75</v>
          </cell>
          <cell r="BA62" t="str">
            <v>SUDAH</v>
          </cell>
          <cell r="BC62">
            <v>44383</v>
          </cell>
          <cell r="BD62" t="str">
            <v>KEC. KADANGAN</v>
          </cell>
          <cell r="BE62" t="str">
            <v>SUDAH</v>
          </cell>
          <cell r="BG62">
            <v>44463</v>
          </cell>
          <cell r="BH62" t="str">
            <v>KEC. KADANGAN</v>
          </cell>
          <cell r="BI62" t="str">
            <v>BELUM</v>
          </cell>
          <cell r="BV62" t="str">
            <v>0001666825672</v>
          </cell>
          <cell r="BW62" t="str">
            <v>SUDAH</v>
          </cell>
          <cell r="BX62" t="str">
            <v>PERUSAHAAN</v>
          </cell>
          <cell r="BY62" t="str">
            <v>19060603594</v>
          </cell>
          <cell r="BZ62" t="str">
            <v>SUDAH</v>
          </cell>
        </row>
        <row r="63">
          <cell r="C63" t="str">
            <v>0247</v>
          </cell>
          <cell r="D63" t="str">
            <v>JUNIOR</v>
          </cell>
          <cell r="E63" t="str">
            <v>PT. MBK</v>
          </cell>
          <cell r="I63">
            <v>43040</v>
          </cell>
          <cell r="J63" t="str">
            <v/>
          </cell>
          <cell r="K63" t="str">
            <v>083141892314</v>
          </cell>
          <cell r="L63" t="str">
            <v>DRIVER</v>
          </cell>
          <cell r="Q63" t="str">
            <v>BANJARMASIN</v>
          </cell>
          <cell r="R63" t="str">
            <v>PT. SUMBER ALFARIA TRIJAYA TBK</v>
          </cell>
          <cell r="S63" t="str">
            <v>JAKARTA 2</v>
          </cell>
          <cell r="T63" t="str">
            <v>6303081308960003</v>
          </cell>
          <cell r="U63" t="str">
            <v>SEUMUR HIDUP</v>
          </cell>
          <cell r="W63" t="str">
            <v>B1</v>
          </cell>
          <cell r="X63" t="str">
            <v>1815180600598</v>
          </cell>
          <cell r="Y63">
            <v>45151</v>
          </cell>
          <cell r="Z63" t="str">
            <v>DAWUNG</v>
          </cell>
          <cell r="AA63">
            <v>35290</v>
          </cell>
          <cell r="AB63" t="str">
            <v>TANAH ABANG RT/RW 003/001 KEL TANAH ABANG  KEC MATARAMAN KAB BANJAR KALSEL</v>
          </cell>
          <cell r="AC63" t="str">
            <v>LAJANG</v>
          </cell>
          <cell r="AD63" t="str">
            <v>ISLAM</v>
          </cell>
          <cell r="AE63" t="str">
            <v>LAKI-LAKI</v>
          </cell>
          <cell r="AF63" t="str">
            <v>SMA</v>
          </cell>
          <cell r="AG63" t="str">
            <v>JUNIOR</v>
          </cell>
          <cell r="AH63" t="str">
            <v>BCA</v>
          </cell>
          <cell r="AI63" t="str">
            <v>8275302640</v>
          </cell>
          <cell r="AJ63" t="str">
            <v>6303121201140000</v>
          </cell>
          <cell r="AL63">
            <v>44682</v>
          </cell>
          <cell r="AM63">
            <v>44773</v>
          </cell>
          <cell r="AN63" t="str">
            <v>PKWT 1</v>
          </cell>
          <cell r="AO63" t="str">
            <v>71 hari</v>
          </cell>
          <cell r="AP63" t="str">
            <v xml:space="preserve">4 Tahun  6 Bulan 20 Hari </v>
          </cell>
          <cell r="AQ63" t="str">
            <v>SUDAH</v>
          </cell>
          <cell r="AR63">
            <v>44432</v>
          </cell>
          <cell r="AS63" t="str">
            <v>SUDAH</v>
          </cell>
          <cell r="AT63">
            <v>44432</v>
          </cell>
          <cell r="AU63" t="str">
            <v>SUDAH</v>
          </cell>
          <cell r="AV63">
            <v>44508</v>
          </cell>
          <cell r="AW63" t="str">
            <v xml:space="preserve">0 Tahun  6 Bulan 13 Hari </v>
          </cell>
          <cell r="AX63" t="str">
            <v>IN CLASS</v>
          </cell>
          <cell r="AZ63">
            <v>90</v>
          </cell>
          <cell r="BA63" t="str">
            <v>SUDAH</v>
          </cell>
          <cell r="BC63">
            <v>44459</v>
          </cell>
          <cell r="BD63" t="str">
            <v>BATI-BATI</v>
          </cell>
          <cell r="BE63" t="str">
            <v>SUDAH</v>
          </cell>
          <cell r="BG63">
            <v>44499</v>
          </cell>
          <cell r="BI63" t="str">
            <v>BELUM</v>
          </cell>
          <cell r="BV63" t="str">
            <v>0002103592476</v>
          </cell>
          <cell r="BW63" t="str">
            <v>SUDAH</v>
          </cell>
          <cell r="BX63" t="str">
            <v>PERUSAHAAN</v>
          </cell>
          <cell r="BY63" t="str">
            <v>19060603545</v>
          </cell>
          <cell r="BZ63" t="str">
            <v>SUDAH</v>
          </cell>
        </row>
        <row r="64">
          <cell r="C64" t="str">
            <v>0248</v>
          </cell>
          <cell r="D64" t="str">
            <v>MUHAMMAD FITRIYADI NOOR</v>
          </cell>
          <cell r="E64" t="str">
            <v>PT. MBK</v>
          </cell>
          <cell r="I64">
            <v>43268</v>
          </cell>
          <cell r="J64" t="str">
            <v/>
          </cell>
          <cell r="K64" t="str">
            <v>085754017952</v>
          </cell>
          <cell r="L64" t="str">
            <v>DRIVER</v>
          </cell>
          <cell r="Q64" t="str">
            <v>BANJARMASIN</v>
          </cell>
          <cell r="R64" t="str">
            <v>PT. SUMBER ALFARIA TRIJAYA TBK</v>
          </cell>
          <cell r="S64" t="str">
            <v>JAKARTA 2</v>
          </cell>
          <cell r="T64" t="str">
            <v>6303052505890004</v>
          </cell>
          <cell r="U64" t="str">
            <v>SEUMUR HIDUP</v>
          </cell>
          <cell r="W64" t="str">
            <v>B1</v>
          </cell>
          <cell r="X64" t="str">
            <v>890518161323</v>
          </cell>
          <cell r="Y64">
            <v>46166</v>
          </cell>
          <cell r="Z64" t="str">
            <v>BANJARBARU</v>
          </cell>
          <cell r="AA64">
            <v>32653</v>
          </cell>
          <cell r="AB64" t="str">
            <v>JL REEL GG AL IKHLAS RT 003/002 DS PASAYANGAN BARAT KEC MARTAPURA KAB BANJAR KALSEL</v>
          </cell>
          <cell r="AC64" t="str">
            <v>KAWIN ANAK 2</v>
          </cell>
          <cell r="AD64" t="str">
            <v>ISLAM</v>
          </cell>
          <cell r="AE64" t="str">
            <v>LAKI-LAKI</v>
          </cell>
          <cell r="AF64" t="str">
            <v>SMP</v>
          </cell>
          <cell r="AG64" t="str">
            <v>MUHAMMAD FITRIYADI NOOR</v>
          </cell>
          <cell r="AH64" t="str">
            <v>BCA</v>
          </cell>
          <cell r="AI64" t="str">
            <v>7895315982</v>
          </cell>
          <cell r="AJ64" t="str">
            <v>6303050409120020</v>
          </cell>
          <cell r="AL64">
            <v>44682</v>
          </cell>
          <cell r="AM64">
            <v>44773</v>
          </cell>
          <cell r="AN64" t="str">
            <v>PKWT 1</v>
          </cell>
          <cell r="AO64" t="str">
            <v>71 hari</v>
          </cell>
          <cell r="AP64" t="str">
            <v xml:space="preserve">3 Tahun  11 Bulan 4 Hari </v>
          </cell>
          <cell r="AQ64" t="str">
            <v>SUDAH</v>
          </cell>
          <cell r="AR64">
            <v>44432</v>
          </cell>
          <cell r="AS64" t="str">
            <v>SUDAH</v>
          </cell>
          <cell r="AT64">
            <v>44432</v>
          </cell>
          <cell r="AU64" t="str">
            <v>SUDAH</v>
          </cell>
          <cell r="AV64">
            <v>44531</v>
          </cell>
          <cell r="AW64" t="str">
            <v xml:space="preserve">0 Tahun  5 Bulan 20 Hari </v>
          </cell>
          <cell r="AX64" t="str">
            <v>IN CLASS</v>
          </cell>
          <cell r="AZ64">
            <v>100</v>
          </cell>
          <cell r="BA64" t="str">
            <v>SUDAH</v>
          </cell>
          <cell r="BC64">
            <v>44392</v>
          </cell>
          <cell r="BD64" t="str">
            <v>LIANG ANGGANG</v>
          </cell>
          <cell r="BE64" t="str">
            <v>SUDAH</v>
          </cell>
          <cell r="BG64">
            <v>44470</v>
          </cell>
          <cell r="BH64" t="str">
            <v>PUKESMAS TELUK TIRAM DARAT</v>
          </cell>
          <cell r="BI64" t="str">
            <v>BELUM</v>
          </cell>
          <cell r="BV64" t="str">
            <v>0002234668724</v>
          </cell>
          <cell r="BW64" t="str">
            <v>SUDAH</v>
          </cell>
          <cell r="BX64" t="str">
            <v>PERUSAHAAN</v>
          </cell>
          <cell r="BY64" t="str">
            <v>19060603446</v>
          </cell>
          <cell r="BZ64" t="str">
            <v>SUDAH</v>
          </cell>
        </row>
        <row r="65">
          <cell r="C65" t="str">
            <v>0251</v>
          </cell>
          <cell r="D65" t="str">
            <v>MUTOHAR</v>
          </cell>
          <cell r="E65" t="str">
            <v>PT. MBK</v>
          </cell>
          <cell r="I65">
            <v>43040</v>
          </cell>
          <cell r="J65" t="str">
            <v/>
          </cell>
          <cell r="K65" t="str">
            <v>085845664217</v>
          </cell>
          <cell r="L65" t="str">
            <v>DRIVER</v>
          </cell>
          <cell r="Q65" t="str">
            <v>BANJARMASIN</v>
          </cell>
          <cell r="R65" t="str">
            <v>PT. SUMBER ALFARIA TRIJAYA TBK</v>
          </cell>
          <cell r="S65" t="str">
            <v>JAKARTA 2</v>
          </cell>
          <cell r="T65" t="str">
            <v>6301051505940007</v>
          </cell>
          <cell r="U65" t="str">
            <v>SEUMUR HIDUP</v>
          </cell>
          <cell r="W65" t="str">
            <v>B1 UMUM</v>
          </cell>
          <cell r="X65" t="str">
            <v>900312151230</v>
          </cell>
          <cell r="Y65">
            <v>44696</v>
          </cell>
          <cell r="Z65" t="str">
            <v>BENUA RAYA</v>
          </cell>
          <cell r="AA65">
            <v>34469</v>
          </cell>
          <cell r="AB65" t="str">
            <v xml:space="preserve">JL. IHYUDIN RT 007/005 BATI-BATI BENUA RAYA </v>
          </cell>
          <cell r="AC65" t="str">
            <v>KAWIN</v>
          </cell>
          <cell r="AD65" t="str">
            <v>ISLAM</v>
          </cell>
          <cell r="AE65" t="str">
            <v>LAKI-LAKI</v>
          </cell>
          <cell r="AF65" t="str">
            <v>SMA</v>
          </cell>
          <cell r="AG65" t="str">
            <v>MUTOHAR</v>
          </cell>
          <cell r="AH65" t="str">
            <v>BCA</v>
          </cell>
          <cell r="AI65" t="str">
            <v>8275087218</v>
          </cell>
          <cell r="AJ65" t="str">
            <v>6301052001120032</v>
          </cell>
          <cell r="AL65">
            <v>44682</v>
          </cell>
          <cell r="AM65">
            <v>44773</v>
          </cell>
          <cell r="AN65" t="str">
            <v>PKWT 1</v>
          </cell>
          <cell r="AO65" t="str">
            <v>71 hari</v>
          </cell>
          <cell r="AP65" t="str">
            <v xml:space="preserve">4 Tahun  6 Bulan 20 Hari </v>
          </cell>
          <cell r="AQ65" t="str">
            <v>SUDAH</v>
          </cell>
          <cell r="AR65">
            <v>44432</v>
          </cell>
          <cell r="AS65" t="str">
            <v>SUDAH</v>
          </cell>
          <cell r="AT65">
            <v>44432</v>
          </cell>
          <cell r="AU65" t="str">
            <v>SUDAH</v>
          </cell>
          <cell r="AV65">
            <v>44438</v>
          </cell>
          <cell r="AW65" t="str">
            <v xml:space="preserve">0 Tahun  8 Bulan 21 Hari </v>
          </cell>
          <cell r="AX65" t="str">
            <v>ON LINE</v>
          </cell>
          <cell r="AY65">
            <v>95</v>
          </cell>
          <cell r="AZ65">
            <v>75</v>
          </cell>
          <cell r="BA65" t="str">
            <v>SUDAH</v>
          </cell>
          <cell r="BC65">
            <v>44377</v>
          </cell>
          <cell r="BD65" t="str">
            <v>RSUD BOEJASIN</v>
          </cell>
          <cell r="BE65" t="str">
            <v>SUDAH</v>
          </cell>
          <cell r="BG65">
            <v>44464</v>
          </cell>
          <cell r="BH65" t="str">
            <v>POLRES TANAH LAUT</v>
          </cell>
          <cell r="BI65" t="str">
            <v>BELUM</v>
          </cell>
          <cell r="BV65" t="str">
            <v>0002094410261</v>
          </cell>
          <cell r="BW65" t="str">
            <v>SUDAH</v>
          </cell>
          <cell r="BX65" t="str">
            <v>PERUSAHAAN</v>
          </cell>
          <cell r="BY65" t="str">
            <v>19060603503</v>
          </cell>
          <cell r="BZ65" t="str">
            <v>SUDAH</v>
          </cell>
        </row>
        <row r="66">
          <cell r="C66" t="str">
            <v>0254</v>
          </cell>
          <cell r="D66" t="str">
            <v>SARILILLAH</v>
          </cell>
          <cell r="E66" t="str">
            <v>PT. MBK</v>
          </cell>
          <cell r="I66">
            <v>43153</v>
          </cell>
          <cell r="J66" t="str">
            <v/>
          </cell>
          <cell r="K66" t="str">
            <v>085332908716</v>
          </cell>
          <cell r="L66" t="str">
            <v>DRIVER</v>
          </cell>
          <cell r="Q66" t="str">
            <v>BANJARMASIN</v>
          </cell>
          <cell r="R66" t="str">
            <v>PT. SUMBER ALFARIA TRIJAYA TBK</v>
          </cell>
          <cell r="S66" t="str">
            <v>JAKARTA 2</v>
          </cell>
          <cell r="T66" t="str">
            <v>6301054507940003</v>
          </cell>
          <cell r="U66" t="str">
            <v>SEUMUR HIDUP</v>
          </cell>
          <cell r="W66" t="str">
            <v>B2 UMUM</v>
          </cell>
          <cell r="X66" t="str">
            <v>920719310565</v>
          </cell>
          <cell r="Y66">
            <v>46160</v>
          </cell>
          <cell r="Z66" t="str">
            <v>BATI-BATI</v>
          </cell>
          <cell r="AA66">
            <v>33790</v>
          </cell>
          <cell r="AB66" t="str">
            <v>JL. BAITUL MUSLIMIN RT 005/002 DS UJUNG KEC BATI-BATI KAB TANAH LAUT</v>
          </cell>
          <cell r="AC66" t="str">
            <v>KAWIN</v>
          </cell>
          <cell r="AD66" t="str">
            <v>ISLAM</v>
          </cell>
          <cell r="AE66" t="str">
            <v>LAKI-LAKI</v>
          </cell>
          <cell r="AF66" t="str">
            <v>SMA</v>
          </cell>
          <cell r="AG66" t="str">
            <v>SARILILLAH</v>
          </cell>
          <cell r="AH66" t="str">
            <v>BCA</v>
          </cell>
          <cell r="AI66" t="str">
            <v>7820328285</v>
          </cell>
          <cell r="AJ66" t="str">
            <v>6301052904090018</v>
          </cell>
          <cell r="AL66">
            <v>44682</v>
          </cell>
          <cell r="AM66">
            <v>44773</v>
          </cell>
          <cell r="AN66" t="str">
            <v>PKWT 1</v>
          </cell>
          <cell r="AO66" t="str">
            <v>71 hari</v>
          </cell>
          <cell r="AP66" t="str">
            <v xml:space="preserve">4 Tahun  2 Bulan 29 Hari </v>
          </cell>
          <cell r="AQ66" t="str">
            <v>SUDAH</v>
          </cell>
          <cell r="AR66">
            <v>44432</v>
          </cell>
          <cell r="AS66" t="str">
            <v>SUDAH</v>
          </cell>
          <cell r="AT66">
            <v>44432</v>
          </cell>
          <cell r="AU66" t="str">
            <v>SUDAH</v>
          </cell>
          <cell r="AV66">
            <v>44509</v>
          </cell>
          <cell r="AW66" t="str">
            <v xml:space="preserve">0 Tahun  6 Bulan 12 Hari </v>
          </cell>
          <cell r="AX66" t="str">
            <v>IN CLASS</v>
          </cell>
          <cell r="AZ66">
            <v>95</v>
          </cell>
          <cell r="BA66" t="str">
            <v>SUDAH</v>
          </cell>
          <cell r="BC66">
            <v>44391</v>
          </cell>
          <cell r="BD66" t="str">
            <v>PUKESMAS BANJARBARU</v>
          </cell>
          <cell r="BE66" t="str">
            <v>SUDAH</v>
          </cell>
          <cell r="BG66">
            <v>44456</v>
          </cell>
          <cell r="BH66" t="str">
            <v>BATI-BATI</v>
          </cell>
          <cell r="BI66" t="str">
            <v>BELUM</v>
          </cell>
          <cell r="BV66" t="str">
            <v>0001546661136</v>
          </cell>
          <cell r="BW66" t="str">
            <v>SUDAH</v>
          </cell>
          <cell r="BX66" t="str">
            <v>PERUSAHAAN</v>
          </cell>
          <cell r="BY66" t="str">
            <v>19060603461</v>
          </cell>
          <cell r="BZ66" t="str">
            <v>SUDAH</v>
          </cell>
        </row>
        <row r="67">
          <cell r="C67" t="str">
            <v>0255</v>
          </cell>
          <cell r="D67" t="str">
            <v>SURIYADI</v>
          </cell>
          <cell r="E67" t="str">
            <v>PT. MBK</v>
          </cell>
          <cell r="I67">
            <v>43432</v>
          </cell>
          <cell r="J67" t="str">
            <v/>
          </cell>
          <cell r="K67" t="str">
            <v>087889447255</v>
          </cell>
          <cell r="L67" t="str">
            <v>DRIVER</v>
          </cell>
          <cell r="Q67" t="str">
            <v>BANJARMASIN</v>
          </cell>
          <cell r="R67" t="str">
            <v>PT. SUMBER ALFARIA TRIJAYA TBK</v>
          </cell>
          <cell r="S67" t="str">
            <v>JAKARTA 2</v>
          </cell>
          <cell r="T67" t="str">
            <v>6302051608790001</v>
          </cell>
          <cell r="U67" t="str">
            <v>SEUMUR HIDUP</v>
          </cell>
          <cell r="W67" t="str">
            <v>B1</v>
          </cell>
          <cell r="X67" t="str">
            <v>790818201109</v>
          </cell>
          <cell r="Y67">
            <v>45154</v>
          </cell>
          <cell r="Z67" t="str">
            <v>MANDIN</v>
          </cell>
          <cell r="AA67">
            <v>29083</v>
          </cell>
          <cell r="AB67" t="str">
            <v>JL. MANDIN RT 001/ DS MANDIN KEC PULAU SEBUKU KAB KOTABARU</v>
          </cell>
          <cell r="AC67" t="str">
            <v>KAWIN ANAK 2</v>
          </cell>
          <cell r="AD67" t="str">
            <v>ISLAM</v>
          </cell>
          <cell r="AE67" t="str">
            <v>LAKI-LAKI</v>
          </cell>
          <cell r="AF67" t="str">
            <v>SMA</v>
          </cell>
          <cell r="AG67" t="str">
            <v>SURIYADI</v>
          </cell>
          <cell r="AH67" t="str">
            <v>BCA</v>
          </cell>
          <cell r="AI67" t="str">
            <v>8275292768</v>
          </cell>
          <cell r="AJ67" t="str">
            <v>6302051607070024</v>
          </cell>
          <cell r="AL67">
            <v>44682</v>
          </cell>
          <cell r="AM67">
            <v>44773</v>
          </cell>
          <cell r="AN67" t="str">
            <v>PKWT 1</v>
          </cell>
          <cell r="AO67" t="str">
            <v>71 hari</v>
          </cell>
          <cell r="AP67" t="str">
            <v xml:space="preserve">3 Tahun  5 Bulan 23 Hari </v>
          </cell>
          <cell r="AQ67" t="str">
            <v>SUDAH</v>
          </cell>
          <cell r="AR67">
            <v>44432</v>
          </cell>
          <cell r="AS67" t="str">
            <v>SUDAH</v>
          </cell>
          <cell r="AT67">
            <v>44432</v>
          </cell>
          <cell r="AU67" t="str">
            <v>SUDAH</v>
          </cell>
          <cell r="AV67">
            <v>44531</v>
          </cell>
          <cell r="AW67" t="str">
            <v xml:space="preserve">0 Tahun  5 Bulan 20 Hari </v>
          </cell>
          <cell r="AX67" t="str">
            <v>IN CLASS</v>
          </cell>
          <cell r="AZ67">
            <v>95</v>
          </cell>
          <cell r="BA67" t="str">
            <v>SUDAH</v>
          </cell>
          <cell r="BC67">
            <v>44410</v>
          </cell>
          <cell r="BD67" t="str">
            <v>BERUNTUNG JAYA</v>
          </cell>
          <cell r="BE67" t="str">
            <v>SUDAH</v>
          </cell>
          <cell r="BG67">
            <v>44467</v>
          </cell>
          <cell r="BI67" t="str">
            <v>BELUM</v>
          </cell>
          <cell r="BV67" t="str">
            <v>0001547865909</v>
          </cell>
          <cell r="BW67" t="str">
            <v>SUDAH</v>
          </cell>
          <cell r="BX67" t="str">
            <v>PERUSAHAAN</v>
          </cell>
          <cell r="BY67" t="str">
            <v>19060603537</v>
          </cell>
          <cell r="BZ67" t="str">
            <v>SUDAH</v>
          </cell>
        </row>
        <row r="68">
          <cell r="C68" t="str">
            <v>0257</v>
          </cell>
          <cell r="D68" t="str">
            <v>SYAIFULLAH</v>
          </cell>
          <cell r="E68" t="str">
            <v>PT. MBK</v>
          </cell>
          <cell r="I68">
            <v>43040</v>
          </cell>
          <cell r="J68" t="str">
            <v/>
          </cell>
          <cell r="K68" t="str">
            <v>085821122408</v>
          </cell>
          <cell r="L68" t="str">
            <v>DRIVER</v>
          </cell>
          <cell r="Q68" t="str">
            <v>BANJARMASIN</v>
          </cell>
          <cell r="R68" t="str">
            <v>PT. SUMBER ALFARIA TRIJAYA TBK</v>
          </cell>
          <cell r="S68" t="str">
            <v>JAKARTA 2</v>
          </cell>
          <cell r="T68" t="str">
            <v>6303050909930005</v>
          </cell>
          <cell r="U68" t="str">
            <v>SEUMUR HIDUP</v>
          </cell>
          <cell r="W68" t="str">
            <v>B1</v>
          </cell>
          <cell r="X68" t="str">
            <v>930918161151</v>
          </cell>
          <cell r="Y68">
            <v>45193</v>
          </cell>
          <cell r="Z68" t="str">
            <v>MARTAPURA</v>
          </cell>
          <cell r="AA68">
            <v>34236</v>
          </cell>
          <cell r="AB68" t="str">
            <v>JL. TELUKRAUNG RT 005/ BANYURAUNG KEC BATI-BATI KAB TANAH LAUT KALSEL</v>
          </cell>
          <cell r="AC68" t="str">
            <v>KAWIN ANAK 1</v>
          </cell>
          <cell r="AD68" t="str">
            <v>ISLAM</v>
          </cell>
          <cell r="AE68" t="str">
            <v>LAKI-LAKI</v>
          </cell>
          <cell r="AF68" t="str">
            <v>SMP</v>
          </cell>
          <cell r="AG68" t="str">
            <v>SYAIFULLAH</v>
          </cell>
          <cell r="AH68" t="str">
            <v>BCA</v>
          </cell>
          <cell r="AI68" t="str">
            <v>7895426326</v>
          </cell>
          <cell r="AJ68" t="str">
            <v>6301052502180001</v>
          </cell>
          <cell r="AL68">
            <v>44682</v>
          </cell>
          <cell r="AM68">
            <v>44773</v>
          </cell>
          <cell r="AN68" t="str">
            <v>PKWT 1</v>
          </cell>
          <cell r="AO68" t="str">
            <v>71 hari</v>
          </cell>
          <cell r="AP68" t="str">
            <v xml:space="preserve">4 Tahun  6 Bulan 20 Hari </v>
          </cell>
          <cell r="AQ68" t="str">
            <v>SUDAH</v>
          </cell>
          <cell r="AR68">
            <v>44432</v>
          </cell>
          <cell r="AS68" t="str">
            <v>SUDAH</v>
          </cell>
          <cell r="AT68">
            <v>44432</v>
          </cell>
          <cell r="AU68" t="str">
            <v>SUDAH</v>
          </cell>
          <cell r="AV68">
            <v>44503</v>
          </cell>
          <cell r="AW68" t="str">
            <v xml:space="preserve">0 Tahun  6 Bulan 18 Hari </v>
          </cell>
          <cell r="AX68" t="str">
            <v>IN CLASS</v>
          </cell>
          <cell r="AY68">
            <v>80</v>
          </cell>
          <cell r="AZ68">
            <v>75</v>
          </cell>
          <cell r="BA68" t="str">
            <v>SUDAH</v>
          </cell>
          <cell r="BC68">
            <v>44384</v>
          </cell>
          <cell r="BD68" t="str">
            <v>PUKESMAS TELUK TELUK TIRAM DARAT</v>
          </cell>
          <cell r="BE68" t="str">
            <v>SUDAH</v>
          </cell>
          <cell r="BG68">
            <v>44453</v>
          </cell>
          <cell r="BH68" t="str">
            <v>KANDANGAN</v>
          </cell>
          <cell r="BI68" t="str">
            <v>BELUM</v>
          </cell>
          <cell r="BV68" t="str">
            <v>0002509372991</v>
          </cell>
          <cell r="BW68" t="str">
            <v>SUDAH</v>
          </cell>
          <cell r="BX68" t="str">
            <v>PERUSAHAAN</v>
          </cell>
          <cell r="BY68" t="str">
            <v>19060603685</v>
          </cell>
          <cell r="BZ68" t="str">
            <v>SUDAH</v>
          </cell>
        </row>
        <row r="69">
          <cell r="C69" t="str">
            <v>0261</v>
          </cell>
          <cell r="D69" t="str">
            <v>LUKMAN JAILANI</v>
          </cell>
          <cell r="E69" t="str">
            <v>PT. MBK</v>
          </cell>
          <cell r="I69">
            <v>43549</v>
          </cell>
          <cell r="J69" t="str">
            <v/>
          </cell>
          <cell r="K69" t="str">
            <v>083155896798</v>
          </cell>
          <cell r="L69" t="str">
            <v>DRIVER</v>
          </cell>
          <cell r="Q69" t="str">
            <v>BANJARMASIN</v>
          </cell>
          <cell r="R69" t="str">
            <v>PT. SUMBER ALFARIA TRIJAYA TBK</v>
          </cell>
          <cell r="S69" t="str">
            <v>JAKARTA 2</v>
          </cell>
          <cell r="T69" t="str">
            <v>6301040203920003</v>
          </cell>
          <cell r="U69" t="str">
            <v>SEUMUR HIDUP</v>
          </cell>
          <cell r="W69" t="str">
            <v>B2 UMUM</v>
          </cell>
          <cell r="X69" t="str">
            <v>920318330008</v>
          </cell>
          <cell r="Y69">
            <v>45353</v>
          </cell>
          <cell r="Z69" t="str">
            <v>TAMBAK SARINAH</v>
          </cell>
          <cell r="AA69">
            <v>33665</v>
          </cell>
          <cell r="AB69" t="str">
            <v>DSN TAMBAK SARINAH RT 006/002 DS TAMBAK SARINAH KEC KURAU KAB TANAH LAUT KALSEL</v>
          </cell>
          <cell r="AC69" t="str">
            <v>KAWIN ANAK 1</v>
          </cell>
          <cell r="AD69" t="str">
            <v>ISLAM</v>
          </cell>
          <cell r="AE69" t="str">
            <v>LAKI-LAKI</v>
          </cell>
          <cell r="AF69" t="str">
            <v>SMA</v>
          </cell>
          <cell r="AG69" t="str">
            <v>LUKMAN JAILANI</v>
          </cell>
          <cell r="AH69" t="str">
            <v>BCA</v>
          </cell>
          <cell r="AI69" t="str">
            <v>7895441317</v>
          </cell>
          <cell r="AJ69" t="str">
            <v>6301041307150001</v>
          </cell>
          <cell r="AL69">
            <v>44682</v>
          </cell>
          <cell r="AM69">
            <v>44773</v>
          </cell>
          <cell r="AN69" t="str">
            <v>PKWT 1</v>
          </cell>
          <cell r="AO69" t="str">
            <v>71 hari</v>
          </cell>
          <cell r="AP69" t="str">
            <v xml:space="preserve">3 Tahun  1 Bulan 26 Hari </v>
          </cell>
          <cell r="AQ69" t="str">
            <v>SUDAH</v>
          </cell>
          <cell r="AR69">
            <v>44652</v>
          </cell>
          <cell r="AS69" t="str">
            <v>SUDAH</v>
          </cell>
          <cell r="AT69">
            <v>44432</v>
          </cell>
          <cell r="AU69" t="str">
            <v>SUDAH</v>
          </cell>
          <cell r="AV69">
            <v>44504</v>
          </cell>
          <cell r="AW69" t="str">
            <v xml:space="preserve">0 Tahun  6 Bulan 17 Hari </v>
          </cell>
          <cell r="AX69" t="str">
            <v>IN CLASS</v>
          </cell>
          <cell r="AY69">
            <v>80</v>
          </cell>
          <cell r="AZ69">
            <v>75</v>
          </cell>
          <cell r="BA69" t="str">
            <v>SUDAH</v>
          </cell>
          <cell r="BC69">
            <v>44386</v>
          </cell>
          <cell r="BD69" t="str">
            <v>BERUNTUNG JAYA</v>
          </cell>
          <cell r="BE69" t="str">
            <v>SUDAH</v>
          </cell>
          <cell r="BG69">
            <v>44468</v>
          </cell>
          <cell r="BH69" t="str">
            <v>BASARANG</v>
          </cell>
          <cell r="BI69" t="str">
            <v>BELUM</v>
          </cell>
          <cell r="BV69" t="str">
            <v>0001899666729</v>
          </cell>
          <cell r="BW69" t="str">
            <v>SUDAH</v>
          </cell>
          <cell r="BX69" t="str">
            <v>PERUSAHAAN</v>
          </cell>
          <cell r="BY69" t="str">
            <v>19060603644</v>
          </cell>
          <cell r="BZ69" t="str">
            <v>SUDAH</v>
          </cell>
        </row>
        <row r="70">
          <cell r="C70" t="str">
            <v>0262</v>
          </cell>
          <cell r="D70" t="str">
            <v>MUHAMMAD RAMADHANI</v>
          </cell>
          <cell r="E70" t="str">
            <v>PT. MBK</v>
          </cell>
          <cell r="I70">
            <v>43549</v>
          </cell>
          <cell r="J70" t="str">
            <v/>
          </cell>
          <cell r="K70" t="str">
            <v>082282055541</v>
          </cell>
          <cell r="L70" t="str">
            <v>DRIVER</v>
          </cell>
          <cell r="Q70" t="str">
            <v>BANJARMASIN</v>
          </cell>
          <cell r="R70" t="str">
            <v>PT. SUMBER ALFARIA TRIJAYA TBK</v>
          </cell>
          <cell r="S70" t="str">
            <v>JAKARTA 2</v>
          </cell>
          <cell r="T70" t="str">
            <v>6303051607820007</v>
          </cell>
          <cell r="U70" t="str">
            <v>SEUMUR HIDUP</v>
          </cell>
          <cell r="W70" t="str">
            <v>B2</v>
          </cell>
          <cell r="X70" t="str">
            <v>870718160325</v>
          </cell>
          <cell r="Y70">
            <v>45845</v>
          </cell>
          <cell r="Z70" t="str">
            <v>KANDANGAN</v>
          </cell>
          <cell r="AA70">
            <v>30148</v>
          </cell>
          <cell r="AB70" t="str">
            <v xml:space="preserve">JL. BAUNTUNG NO.28 RT/RW 005/003 KEL/DESA SUNGAI SIPAI KEC.MARTAPURA </v>
          </cell>
          <cell r="AC70" t="str">
            <v>KAWIN ANAK 3</v>
          </cell>
          <cell r="AD70" t="str">
            <v>ISLAM</v>
          </cell>
          <cell r="AE70" t="str">
            <v>LAKI-LAKI</v>
          </cell>
          <cell r="AF70" t="str">
            <v>SMP</v>
          </cell>
          <cell r="AG70" t="str">
            <v>MUHAMMAD RAMADHANI</v>
          </cell>
          <cell r="AH70" t="str">
            <v>BCA</v>
          </cell>
          <cell r="AI70" t="str">
            <v>7895440990</v>
          </cell>
          <cell r="AJ70" t="str">
            <v>6303052605110018</v>
          </cell>
          <cell r="AL70">
            <v>44682</v>
          </cell>
          <cell r="AM70">
            <v>44773</v>
          </cell>
          <cell r="AN70" t="str">
            <v>PKWT 1</v>
          </cell>
          <cell r="AO70" t="str">
            <v>71 hari</v>
          </cell>
          <cell r="AP70" t="str">
            <v xml:space="preserve">3 Tahun  1 Bulan 26 Hari </v>
          </cell>
          <cell r="AQ70" t="str">
            <v>SUDAH</v>
          </cell>
          <cell r="AR70">
            <v>44652</v>
          </cell>
          <cell r="AS70" t="str">
            <v>SUDAH</v>
          </cell>
          <cell r="AT70">
            <v>44432</v>
          </cell>
          <cell r="AU70" t="str">
            <v>SUDAH</v>
          </cell>
          <cell r="AV70">
            <v>44531</v>
          </cell>
          <cell r="AW70" t="str">
            <v xml:space="preserve">0 Tahun  5 Bulan 20 Hari </v>
          </cell>
          <cell r="AX70" t="str">
            <v>IN CLASS</v>
          </cell>
          <cell r="AZ70">
            <v>90</v>
          </cell>
          <cell r="BA70" t="str">
            <v>SUDAH</v>
          </cell>
          <cell r="BC70">
            <v>44505</v>
          </cell>
          <cell r="BE70" t="str">
            <v>SUDAH</v>
          </cell>
          <cell r="BG70">
            <v>44526</v>
          </cell>
          <cell r="BI70" t="str">
            <v>BELUM</v>
          </cell>
          <cell r="BV70" t="str">
            <v>0001546083066</v>
          </cell>
          <cell r="BW70" t="str">
            <v>SUDAH</v>
          </cell>
          <cell r="BX70" t="str">
            <v>PERUSAHAAN</v>
          </cell>
          <cell r="BY70" t="str">
            <v>19060603669</v>
          </cell>
          <cell r="BZ70" t="str">
            <v>SUDAH</v>
          </cell>
          <cell r="CI70">
            <v>44320</v>
          </cell>
        </row>
        <row r="71">
          <cell r="C71" t="str">
            <v>0266</v>
          </cell>
          <cell r="D71" t="str">
            <v>MUHAMMAD JULI HARIADI</v>
          </cell>
          <cell r="E71" t="str">
            <v>PT. MBK</v>
          </cell>
          <cell r="I71">
            <v>43552</v>
          </cell>
          <cell r="J71" t="str">
            <v/>
          </cell>
          <cell r="K71" t="str">
            <v>081520346344</v>
          </cell>
          <cell r="L71" t="str">
            <v>DRIVER</v>
          </cell>
          <cell r="Q71" t="str">
            <v>BANJARMASIN</v>
          </cell>
          <cell r="R71" t="str">
            <v>PT. SUMBER ALFARIA TRIJAYA TBK</v>
          </cell>
          <cell r="S71" t="str">
            <v>JAKARTA 2</v>
          </cell>
          <cell r="T71" t="str">
            <v>6307061607000002</v>
          </cell>
          <cell r="U71" t="str">
            <v>SEUMUR HIDUP</v>
          </cell>
          <cell r="W71" t="str">
            <v>B2 UMUM</v>
          </cell>
          <cell r="X71" t="str">
            <v>950718330049</v>
          </cell>
          <cell r="Y71">
            <v>45489</v>
          </cell>
          <cell r="Z71" t="str">
            <v>BANUA SUPANGGAL</v>
          </cell>
          <cell r="AA71">
            <v>36723</v>
          </cell>
          <cell r="AB71" t="str">
            <v>KOMPLEK BULAU INDAH BARU</v>
          </cell>
          <cell r="AC71" t="str">
            <v>LAJANG</v>
          </cell>
          <cell r="AD71" t="str">
            <v>ISLAM</v>
          </cell>
          <cell r="AE71" t="str">
            <v>LAKI-LAKI</v>
          </cell>
          <cell r="AF71" t="str">
            <v>SMA</v>
          </cell>
          <cell r="AG71" t="str">
            <v>MUHAMMAD JULI HARIADI</v>
          </cell>
          <cell r="AH71" t="str">
            <v>BCA</v>
          </cell>
          <cell r="AI71" t="str">
            <v>7895442577</v>
          </cell>
          <cell r="AJ71" t="str">
            <v>6307060403160001</v>
          </cell>
          <cell r="AL71">
            <v>44682</v>
          </cell>
          <cell r="AM71">
            <v>44773</v>
          </cell>
          <cell r="AN71" t="str">
            <v>PKWT 1</v>
          </cell>
          <cell r="AO71" t="str">
            <v>71 hari</v>
          </cell>
          <cell r="AP71" t="str">
            <v xml:space="preserve">3 Tahun  1 Bulan 23 Hari </v>
          </cell>
          <cell r="AQ71" t="str">
            <v>SUDAH</v>
          </cell>
          <cell r="AR71">
            <v>44652</v>
          </cell>
          <cell r="AS71" t="str">
            <v>SUDAH</v>
          </cell>
          <cell r="AT71">
            <v>44432</v>
          </cell>
          <cell r="AU71" t="str">
            <v>SUDAH</v>
          </cell>
          <cell r="AV71">
            <v>44504</v>
          </cell>
          <cell r="AW71" t="str">
            <v xml:space="preserve">0 Tahun  6 Bulan 17 Hari </v>
          </cell>
          <cell r="AX71" t="str">
            <v>ON LINE</v>
          </cell>
          <cell r="AY71">
            <v>95</v>
          </cell>
          <cell r="AZ71">
            <v>75</v>
          </cell>
          <cell r="BA71" t="str">
            <v>SUDAH</v>
          </cell>
          <cell r="BC71">
            <v>44387</v>
          </cell>
          <cell r="BD71" t="str">
            <v>RSUD BOEJASIN</v>
          </cell>
          <cell r="BE71" t="str">
            <v>SUDAH</v>
          </cell>
          <cell r="BG71">
            <v>44501</v>
          </cell>
          <cell r="BI71" t="str">
            <v>BELUM</v>
          </cell>
          <cell r="BV71" t="str">
            <v>0001929525377</v>
          </cell>
          <cell r="BW71" t="str">
            <v>SUDAH</v>
          </cell>
          <cell r="BX71" t="str">
            <v>PBI</v>
          </cell>
          <cell r="BY71" t="str">
            <v>19060603651</v>
          </cell>
          <cell r="BZ71" t="str">
            <v>SUDAH</v>
          </cell>
        </row>
        <row r="72">
          <cell r="C72" t="str">
            <v>0271</v>
          </cell>
          <cell r="D72" t="str">
            <v>ARIF SANTOSO</v>
          </cell>
          <cell r="E72" t="str">
            <v>PT. MBK</v>
          </cell>
          <cell r="I72">
            <v>43647</v>
          </cell>
          <cell r="J72" t="str">
            <v/>
          </cell>
          <cell r="K72" t="str">
            <v>089696957519</v>
          </cell>
          <cell r="L72" t="str">
            <v>DRIVER</v>
          </cell>
          <cell r="Q72" t="str">
            <v>BANDUNG</v>
          </cell>
          <cell r="R72" t="str">
            <v>AOP</v>
          </cell>
          <cell r="S72" t="str">
            <v>JAKARTA 1</v>
          </cell>
          <cell r="T72" t="str">
            <v>3204121401910008</v>
          </cell>
          <cell r="U72" t="str">
            <v>SEUMUR HIDUP</v>
          </cell>
          <cell r="W72" t="str">
            <v>B1</v>
          </cell>
          <cell r="X72" t="str">
            <v>910113433155</v>
          </cell>
          <cell r="Y72">
            <v>44940</v>
          </cell>
          <cell r="Z72" t="str">
            <v>BANDUNG</v>
          </cell>
          <cell r="AA72">
            <v>33252</v>
          </cell>
          <cell r="AB72" t="str">
            <v>KP. LIO RT/RW 0301 KEL. CIPAMOKOLAN, KEC. RANCASARI, KOTA BANDUNG</v>
          </cell>
          <cell r="AC72" t="str">
            <v>KAWIN</v>
          </cell>
          <cell r="AD72" t="str">
            <v>ISLAM</v>
          </cell>
          <cell r="AE72" t="str">
            <v>LAKI-LAKI</v>
          </cell>
          <cell r="AF72" t="str">
            <v>SMP</v>
          </cell>
          <cell r="AG72" t="str">
            <v>ARIF SANTOSO</v>
          </cell>
          <cell r="AH72" t="str">
            <v>BCA</v>
          </cell>
          <cell r="AI72" t="str">
            <v>2801619217</v>
          </cell>
          <cell r="AJ72" t="str">
            <v>3273232410160002</v>
          </cell>
          <cell r="AL72">
            <v>44682</v>
          </cell>
          <cell r="AM72">
            <v>44773</v>
          </cell>
          <cell r="AN72" t="str">
            <v>PKWT 1</v>
          </cell>
          <cell r="AO72" t="str">
            <v>71 hari</v>
          </cell>
          <cell r="AP72" t="str">
            <v xml:space="preserve">2 Tahun  10 Bulan 20 Hari </v>
          </cell>
          <cell r="AQ72" t="str">
            <v>SUDAH</v>
          </cell>
          <cell r="AR72">
            <v>44468</v>
          </cell>
          <cell r="AS72" t="str">
            <v>SUDAH</v>
          </cell>
          <cell r="AT72">
            <v>44432</v>
          </cell>
          <cell r="AU72" t="str">
            <v>SUDAH</v>
          </cell>
          <cell r="AV72">
            <v>44463</v>
          </cell>
          <cell r="AW72" t="str">
            <v xml:space="preserve">0 Tahun  7 Bulan 27 Hari </v>
          </cell>
          <cell r="AX72" t="str">
            <v>ON LINE</v>
          </cell>
          <cell r="AY72">
            <v>95</v>
          </cell>
          <cell r="BA72" t="str">
            <v>SUDAH</v>
          </cell>
          <cell r="BC72">
            <v>44405</v>
          </cell>
          <cell r="BE72" t="str">
            <v>SUDAH</v>
          </cell>
          <cell r="BG72">
            <v>44434</v>
          </cell>
          <cell r="BI72" t="str">
            <v>BELUM</v>
          </cell>
          <cell r="BV72" t="str">
            <v>0001340599735</v>
          </cell>
          <cell r="BW72" t="str">
            <v>SUDAH</v>
          </cell>
          <cell r="BX72" t="str">
            <v>PERUSAHAAN</v>
          </cell>
          <cell r="BY72" t="str">
            <v>19060602828</v>
          </cell>
          <cell r="BZ72" t="str">
            <v>SUDAH</v>
          </cell>
          <cell r="CG72" t="str">
            <v>arifsantos1401@gmail.com</v>
          </cell>
        </row>
        <row r="73">
          <cell r="C73" t="str">
            <v>0274</v>
          </cell>
          <cell r="D73" t="str">
            <v>ROBINGUN</v>
          </cell>
          <cell r="E73" t="str">
            <v>PT. MBK</v>
          </cell>
          <cell r="I73">
            <v>43648</v>
          </cell>
          <cell r="J73" t="str">
            <v/>
          </cell>
          <cell r="K73" t="str">
            <v>082327677575</v>
          </cell>
          <cell r="P73" t="str">
            <v>FUEL MANAGEMENT</v>
          </cell>
          <cell r="Q73" t="str">
            <v>REMBANG</v>
          </cell>
          <cell r="R73" t="str">
            <v>PT. SUMBER ALFARIA TRIJAYA TBK</v>
          </cell>
          <cell r="S73" t="str">
            <v>MALANG</v>
          </cell>
          <cell r="T73" t="str">
            <v>3317072808860002</v>
          </cell>
          <cell r="U73" t="str">
            <v>SEUMUR HIDUP</v>
          </cell>
          <cell r="V73" t="str">
            <v>NON DRIVER</v>
          </cell>
          <cell r="W73" t="str">
            <v>NON DRIVER</v>
          </cell>
          <cell r="X73" t="str">
            <v>NON DRIVER</v>
          </cell>
          <cell r="Y73" t="str">
            <v>NON DRIVER</v>
          </cell>
          <cell r="Z73" t="str">
            <v>REMBANG</v>
          </cell>
          <cell r="AA73">
            <v>31652</v>
          </cell>
          <cell r="AB73" t="str">
            <v>DS TEMPALING RT 04 RT 01 KEC PAMOTAN KAB REMBANG</v>
          </cell>
          <cell r="AC73" t="str">
            <v>LAJANG</v>
          </cell>
          <cell r="AD73" t="str">
            <v>ISLAM</v>
          </cell>
          <cell r="AE73" t="str">
            <v>LAKI-LAKI</v>
          </cell>
          <cell r="AF73" t="str">
            <v>SMA</v>
          </cell>
          <cell r="AG73" t="str">
            <v>ROBINGUN</v>
          </cell>
          <cell r="AH73" t="str">
            <v>BCA</v>
          </cell>
          <cell r="AI73" t="str">
            <v>7835177050</v>
          </cell>
          <cell r="AJ73" t="str">
            <v>3317072910080134</v>
          </cell>
          <cell r="AL73">
            <v>44621</v>
          </cell>
          <cell r="AM73">
            <v>44712</v>
          </cell>
          <cell r="AN73" t="str">
            <v>PKWT 2</v>
          </cell>
          <cell r="AO73" t="str">
            <v>10 hari</v>
          </cell>
          <cell r="AP73" t="str">
            <v xml:space="preserve">2 Tahun  10 Bulan 19 Hari </v>
          </cell>
          <cell r="AQ73" t="str">
            <v>NON DRIVER</v>
          </cell>
          <cell r="AR73" t="str">
            <v>NON DRIVER</v>
          </cell>
          <cell r="AS73" t="str">
            <v>SUDAH</v>
          </cell>
          <cell r="AT73">
            <v>44432</v>
          </cell>
          <cell r="AU73" t="str">
            <v>NON DRIVER</v>
          </cell>
          <cell r="AV73" t="str">
            <v>NON DRIVER</v>
          </cell>
          <cell r="AW73" t="str">
            <v/>
          </cell>
          <cell r="AX73" t="str">
            <v>NON DRIVER</v>
          </cell>
          <cell r="AY73" t="str">
            <v>NON DRIVER</v>
          </cell>
          <cell r="AZ73" t="str">
            <v>NON DRIVER</v>
          </cell>
          <cell r="BA73" t="str">
            <v>SUDAH</v>
          </cell>
          <cell r="BC73">
            <v>44438</v>
          </cell>
          <cell r="BD73" t="str">
            <v>PUSKESMAS PAMOTAN</v>
          </cell>
          <cell r="BE73" t="str">
            <v>SUDAH</v>
          </cell>
          <cell r="BG73">
            <v>44467</v>
          </cell>
          <cell r="BH73" t="str">
            <v>PUSKESMAS PAMOTAN</v>
          </cell>
          <cell r="BI73" t="str">
            <v>BELUM</v>
          </cell>
          <cell r="BV73" t="str">
            <v>0002398998622</v>
          </cell>
          <cell r="BW73" t="str">
            <v>SUDAH</v>
          </cell>
          <cell r="BX73" t="str">
            <v>PERUSAHAAN</v>
          </cell>
          <cell r="BY73" t="str">
            <v>19060603255</v>
          </cell>
          <cell r="BZ73" t="str">
            <v>SUDAH</v>
          </cell>
          <cell r="CG73" t="str">
            <v>TIDAK ADA</v>
          </cell>
        </row>
        <row r="74">
          <cell r="C74" t="str">
            <v>0289</v>
          </cell>
          <cell r="D74" t="str">
            <v>MUHAMMAD RIDHO</v>
          </cell>
          <cell r="E74" t="str">
            <v>PT. MBK</v>
          </cell>
          <cell r="I74">
            <v>43636</v>
          </cell>
          <cell r="J74" t="str">
            <v/>
          </cell>
          <cell r="K74" t="str">
            <v>081296280347</v>
          </cell>
          <cell r="P74" t="str">
            <v>DISPATCHER</v>
          </cell>
          <cell r="Q74" t="str">
            <v>TANGERANG</v>
          </cell>
          <cell r="R74" t="str">
            <v>YAMAZAKI</v>
          </cell>
          <cell r="S74" t="str">
            <v>JAKARTA 1</v>
          </cell>
          <cell r="T74" t="str">
            <v>3603171101900008</v>
          </cell>
          <cell r="U74" t="str">
            <v>SEUMUR HIDUP</v>
          </cell>
          <cell r="V74" t="str">
            <v>NON DRIVER</v>
          </cell>
          <cell r="W74" t="str">
            <v>NON DRIVER</v>
          </cell>
          <cell r="X74" t="str">
            <v>NON DRIVER</v>
          </cell>
          <cell r="Y74" t="str">
            <v>NON DRIVER</v>
          </cell>
          <cell r="Z74" t="str">
            <v>TANGERANG</v>
          </cell>
          <cell r="AA74">
            <v>32884</v>
          </cell>
          <cell r="AB74" t="str">
            <v>KP. CURUG PINANG RT 013/003 DS KADU KEC CURUG KAB TANGERANG</v>
          </cell>
          <cell r="AC74" t="str">
            <v>KAWIN</v>
          </cell>
          <cell r="AD74" t="str">
            <v>ISLAM</v>
          </cell>
          <cell r="AE74" t="str">
            <v>LAKI-LAKI</v>
          </cell>
          <cell r="AF74" t="str">
            <v>SMA</v>
          </cell>
          <cell r="AG74" t="str">
            <v>MUHAMMAD RIDHO</v>
          </cell>
          <cell r="AH74" t="str">
            <v>BCA</v>
          </cell>
          <cell r="AI74" t="str">
            <v>7641100793</v>
          </cell>
          <cell r="AJ74" t="str">
            <v>3603170705080020</v>
          </cell>
          <cell r="AL74">
            <v>44682</v>
          </cell>
          <cell r="AM74">
            <v>44773</v>
          </cell>
          <cell r="AN74" t="str">
            <v>PKWT 1</v>
          </cell>
          <cell r="AO74" t="str">
            <v>71 hari</v>
          </cell>
          <cell r="AP74" t="str">
            <v xml:space="preserve">2 Tahun  11 Bulan 1 Hari </v>
          </cell>
          <cell r="AQ74" t="str">
            <v>NON DRIVER</v>
          </cell>
          <cell r="AR74" t="str">
            <v>NON DRIVER</v>
          </cell>
          <cell r="AS74" t="str">
            <v>SUDAH</v>
          </cell>
          <cell r="AT74">
            <v>44432</v>
          </cell>
          <cell r="AU74" t="str">
            <v>NON DRIVER</v>
          </cell>
          <cell r="AV74" t="str">
            <v>NON DRIVER</v>
          </cell>
          <cell r="AW74" t="str">
            <v/>
          </cell>
          <cell r="AX74" t="str">
            <v>NON DRIVER</v>
          </cell>
          <cell r="AY74" t="str">
            <v>NON DRIVER</v>
          </cell>
          <cell r="AZ74" t="str">
            <v>NON DRIVER</v>
          </cell>
          <cell r="BA74" t="str">
            <v>SUDAH</v>
          </cell>
          <cell r="BC74">
            <v>44377</v>
          </cell>
          <cell r="BE74" t="str">
            <v>SUDAH</v>
          </cell>
          <cell r="BG74">
            <v>44385</v>
          </cell>
          <cell r="BH74" t="str">
            <v>Klinik polres tangsel 0496BD47</v>
          </cell>
          <cell r="BI74" t="str">
            <v>BELUM</v>
          </cell>
          <cell r="BV74" t="str">
            <v>0002356417934</v>
          </cell>
          <cell r="BW74" t="str">
            <v>SUDAH</v>
          </cell>
          <cell r="BX74" t="str">
            <v>PERUSAHAAN</v>
          </cell>
          <cell r="BY74" t="str">
            <v>19060603263</v>
          </cell>
          <cell r="BZ74" t="str">
            <v>SUDAH</v>
          </cell>
        </row>
        <row r="75">
          <cell r="C75" t="str">
            <v>0294</v>
          </cell>
          <cell r="D75" t="str">
            <v>ABDUR ROHMAN</v>
          </cell>
          <cell r="E75" t="str">
            <v>PT. MBK</v>
          </cell>
          <cell r="I75">
            <v>43663</v>
          </cell>
          <cell r="J75" t="str">
            <v/>
          </cell>
          <cell r="K75" t="str">
            <v>087797673310</v>
          </cell>
          <cell r="L75" t="str">
            <v>DRIVER</v>
          </cell>
          <cell r="Q75" t="str">
            <v>REMBANG</v>
          </cell>
          <cell r="R75" t="str">
            <v>PT. SUMBER ALFARIA TRIJAYA TBK</v>
          </cell>
          <cell r="S75" t="str">
            <v>MALANG</v>
          </cell>
          <cell r="T75" t="str">
            <v>3505111004780002</v>
          </cell>
          <cell r="U75" t="str">
            <v>SEUMUR HIDUP</v>
          </cell>
          <cell r="V75" t="str">
            <v>HIJAU</v>
          </cell>
          <cell r="W75" t="str">
            <v>B1</v>
          </cell>
          <cell r="X75" t="str">
            <v>780414400889</v>
          </cell>
          <cell r="Y75">
            <v>45392</v>
          </cell>
          <cell r="Z75" t="str">
            <v>BLITAR</v>
          </cell>
          <cell r="AA75">
            <v>28590</v>
          </cell>
          <cell r="AB75" t="str">
            <v xml:space="preserve">NGAMPEL RT 002/003 D NGAMPEL BLORA </v>
          </cell>
          <cell r="AC75" t="str">
            <v>KAWIN ANAK 2</v>
          </cell>
          <cell r="AD75" t="str">
            <v>ISLAM</v>
          </cell>
          <cell r="AE75" t="str">
            <v>LAKI-LAKI</v>
          </cell>
          <cell r="AF75" t="str">
            <v>SD</v>
          </cell>
          <cell r="AG75" t="str">
            <v>ABDUR ROHMAN</v>
          </cell>
          <cell r="AH75" t="str">
            <v>BCA</v>
          </cell>
          <cell r="AI75" t="str">
            <v>1960423867</v>
          </cell>
          <cell r="AJ75" t="str">
            <v>3316091305140000</v>
          </cell>
          <cell r="AL75">
            <v>44621</v>
          </cell>
          <cell r="AM75">
            <v>44712</v>
          </cell>
          <cell r="AN75" t="str">
            <v>PKWT 2</v>
          </cell>
          <cell r="AO75" t="str">
            <v>10 hari</v>
          </cell>
          <cell r="AP75" t="str">
            <v xml:space="preserve">2 Tahun  10 Bulan 4 Hari </v>
          </cell>
          <cell r="AQ75" t="str">
            <v>SUDAH</v>
          </cell>
          <cell r="AR75">
            <v>43881</v>
          </cell>
          <cell r="AS75" t="str">
            <v>SUDAH</v>
          </cell>
          <cell r="AT75">
            <v>44432</v>
          </cell>
          <cell r="AU75" t="str">
            <v>SUDAH</v>
          </cell>
          <cell r="AV75">
            <v>44516</v>
          </cell>
          <cell r="AW75" t="str">
            <v xml:space="preserve">0 Tahun  6 Bulan 5 Hari </v>
          </cell>
          <cell r="AX75" t="str">
            <v>IN CLASS</v>
          </cell>
          <cell r="AY75">
            <v>80</v>
          </cell>
          <cell r="AZ75">
            <v>75</v>
          </cell>
          <cell r="BA75" t="str">
            <v>SUDAH</v>
          </cell>
          <cell r="BC75">
            <v>44490</v>
          </cell>
          <cell r="BD75" t="str">
            <v>PUSKESMAS REMBANG</v>
          </cell>
          <cell r="BE75" t="str">
            <v>SUDAH</v>
          </cell>
          <cell r="BG75">
            <v>44491</v>
          </cell>
          <cell r="BI75" t="str">
            <v>BELUM</v>
          </cell>
          <cell r="BV75" t="str">
            <v>0002883759153</v>
          </cell>
          <cell r="BW75" t="str">
            <v>SUDAH</v>
          </cell>
          <cell r="BX75" t="str">
            <v>PERUSAHAAN</v>
          </cell>
          <cell r="BY75" t="str">
            <v>19060603248</v>
          </cell>
          <cell r="BZ75" t="str">
            <v>SUDAH</v>
          </cell>
          <cell r="CG75" t="str">
            <v>TIDAK ADA</v>
          </cell>
        </row>
        <row r="76">
          <cell r="C76" t="str">
            <v>0295</v>
          </cell>
          <cell r="D76" t="str">
            <v>HERMANSYAH</v>
          </cell>
          <cell r="E76" t="str">
            <v>PT. MBK</v>
          </cell>
          <cell r="F76" t="str">
            <v>PO</v>
          </cell>
          <cell r="G76" t="str">
            <v>32/PO-JKT1/VI/21</v>
          </cell>
          <cell r="I76">
            <v>43647</v>
          </cell>
          <cell r="J76" t="str">
            <v/>
          </cell>
          <cell r="K76" t="str">
            <v>08960735564</v>
          </cell>
          <cell r="P76" t="str">
            <v>DISPATCHER LEADER</v>
          </cell>
          <cell r="Q76" t="str">
            <v>BEKASI</v>
          </cell>
          <cell r="R76" t="str">
            <v>ANTERAJA</v>
          </cell>
          <cell r="S76" t="str">
            <v>JAKARTA 1</v>
          </cell>
          <cell r="T76" t="str">
            <v>3275032406850015</v>
          </cell>
          <cell r="U76" t="str">
            <v>SEUMUR HIDUP</v>
          </cell>
          <cell r="V76" t="str">
            <v>NON DRIVER</v>
          </cell>
          <cell r="W76" t="str">
            <v>NON DRIVER</v>
          </cell>
          <cell r="X76" t="str">
            <v>NON DRIVER</v>
          </cell>
          <cell r="Y76" t="str">
            <v>NON DRIVER</v>
          </cell>
          <cell r="Z76" t="str">
            <v>JAKARTA</v>
          </cell>
          <cell r="AA76">
            <v>31222</v>
          </cell>
          <cell r="AB76" t="str">
            <v>PERUM TYTYAN KENCANA BLOK C2 NO 2 RT 010/004 KEL MARGA MULYA BEKASIUTARA</v>
          </cell>
          <cell r="AC76" t="str">
            <v>KAWIN</v>
          </cell>
          <cell r="AD76" t="str">
            <v>ISLAM</v>
          </cell>
          <cell r="AE76" t="str">
            <v>LAKI-LAKI</v>
          </cell>
          <cell r="AF76" t="str">
            <v>SMA</v>
          </cell>
          <cell r="AG76" t="str">
            <v>HERMASNYAH</v>
          </cell>
          <cell r="AH76" t="str">
            <v>BCA</v>
          </cell>
          <cell r="AI76" t="str">
            <v>5211078830</v>
          </cell>
          <cell r="AJ76" t="str">
            <v>3275033010170020</v>
          </cell>
          <cell r="AL76">
            <v>44682</v>
          </cell>
          <cell r="AM76">
            <v>44773</v>
          </cell>
          <cell r="AN76" t="str">
            <v>PKWT 1</v>
          </cell>
          <cell r="AO76" t="str">
            <v>71 hari</v>
          </cell>
          <cell r="AP76" t="str">
            <v xml:space="preserve">2 Tahun  10 Bulan 20 Hari </v>
          </cell>
          <cell r="AQ76" t="str">
            <v>NON DRIVER</v>
          </cell>
          <cell r="AR76" t="str">
            <v>NON DRIVER</v>
          </cell>
          <cell r="AS76" t="str">
            <v>SUDAH</v>
          </cell>
          <cell r="AT76">
            <v>44432</v>
          </cell>
          <cell r="AU76" t="str">
            <v>NON DRIVER</v>
          </cell>
          <cell r="AV76" t="str">
            <v>NON DRIVER</v>
          </cell>
          <cell r="AW76" t="str">
            <v/>
          </cell>
          <cell r="AX76" t="str">
            <v>NON DRIVER</v>
          </cell>
          <cell r="AY76" t="str">
            <v>NON DRIVER</v>
          </cell>
          <cell r="AZ76" t="str">
            <v>NON DRIVER</v>
          </cell>
          <cell r="BA76" t="str">
            <v>SUDAH</v>
          </cell>
          <cell r="BC76">
            <v>44398</v>
          </cell>
          <cell r="BE76" t="str">
            <v>SUDAH</v>
          </cell>
          <cell r="BG76">
            <v>44428</v>
          </cell>
          <cell r="BI76" t="str">
            <v>BELUM</v>
          </cell>
          <cell r="BV76" t="str">
            <v>0001773798041</v>
          </cell>
          <cell r="BW76" t="str">
            <v>SUDAH</v>
          </cell>
          <cell r="BX76" t="str">
            <v>PERUSAHAAN</v>
          </cell>
          <cell r="BY76" t="str">
            <v>19060603677</v>
          </cell>
          <cell r="BZ76" t="str">
            <v>SUDAH</v>
          </cell>
        </row>
        <row r="77">
          <cell r="C77" t="str">
            <v>0296</v>
          </cell>
          <cell r="D77" t="str">
            <v>MUHAMMAD KHUSAENI</v>
          </cell>
          <cell r="E77" t="str">
            <v>PT. MBK</v>
          </cell>
          <cell r="I77">
            <v>43678</v>
          </cell>
          <cell r="J77" t="str">
            <v/>
          </cell>
          <cell r="K77" t="str">
            <v>08112883557</v>
          </cell>
          <cell r="L77" t="str">
            <v>DRIVER</v>
          </cell>
          <cell r="Q77" t="str">
            <v>SEMARANG</v>
          </cell>
          <cell r="R77" t="str">
            <v>AOP</v>
          </cell>
          <cell r="S77" t="str">
            <v>SEMARANG</v>
          </cell>
          <cell r="T77" t="str">
            <v>3324081808860005</v>
          </cell>
          <cell r="U77" t="str">
            <v>SEUMUR HIDUP</v>
          </cell>
          <cell r="V77" t="str">
            <v>PUTIH</v>
          </cell>
          <cell r="W77" t="str">
            <v>B1</v>
          </cell>
          <cell r="X77" t="str">
            <v>860814330885</v>
          </cell>
          <cell r="Y77">
            <v>45881</v>
          </cell>
          <cell r="Z77" t="str">
            <v>KENDAL</v>
          </cell>
          <cell r="AA77">
            <v>31642</v>
          </cell>
          <cell r="AB77" t="str">
            <v>GAYAMAN RT 002/002 DS MOROREJO KEC KALIWUNGU KAB KENDAL</v>
          </cell>
          <cell r="AC77" t="str">
            <v>LAJANG</v>
          </cell>
          <cell r="AD77" t="str">
            <v>ISLAM</v>
          </cell>
          <cell r="AE77" t="str">
            <v>LAKI-LAKI</v>
          </cell>
          <cell r="AF77" t="str">
            <v>SMA</v>
          </cell>
          <cell r="AG77" t="str">
            <v>MUHAMMAD KHUSAENI</v>
          </cell>
          <cell r="AH77" t="str">
            <v>BCA</v>
          </cell>
          <cell r="AI77" t="str">
            <v>0800807018</v>
          </cell>
          <cell r="AJ77" t="str">
            <v>3324080908086774</v>
          </cell>
          <cell r="AL77">
            <v>44682</v>
          </cell>
          <cell r="AM77">
            <v>44773</v>
          </cell>
          <cell r="AN77" t="str">
            <v>PKWT 1</v>
          </cell>
          <cell r="AO77" t="str">
            <v>71 hari</v>
          </cell>
          <cell r="AP77" t="str">
            <v xml:space="preserve">2 Tahun  9 Bulan 20 Hari </v>
          </cell>
          <cell r="AQ77" t="str">
            <v>SUDAH</v>
          </cell>
          <cell r="AR77">
            <v>44434</v>
          </cell>
          <cell r="AS77" t="str">
            <v>SUDAH</v>
          </cell>
          <cell r="AT77">
            <v>44432</v>
          </cell>
          <cell r="AU77" t="str">
            <v>SUDAH</v>
          </cell>
          <cell r="AV77">
            <v>44430</v>
          </cell>
          <cell r="AW77" t="str">
            <v xml:space="preserve">0 Tahun  8 Bulan 29 Hari </v>
          </cell>
          <cell r="AX77" t="str">
            <v>IN CLASS</v>
          </cell>
          <cell r="AY77">
            <v>100</v>
          </cell>
          <cell r="AZ77">
            <v>75</v>
          </cell>
          <cell r="BA77" t="str">
            <v>SUDAH</v>
          </cell>
          <cell r="BC77">
            <v>44475</v>
          </cell>
          <cell r="BD77" t="str">
            <v>KECAMATAN KALIWUNGU</v>
          </cell>
          <cell r="BE77" t="str">
            <v>SUDAH</v>
          </cell>
          <cell r="BG77">
            <v>44475</v>
          </cell>
          <cell r="BH77" t="str">
            <v>KECAMATAN KALIWUNGU</v>
          </cell>
          <cell r="BI77" t="str">
            <v>BELUM</v>
          </cell>
          <cell r="BV77" t="str">
            <v>0002345895955</v>
          </cell>
          <cell r="BW77" t="str">
            <v>SUDAH</v>
          </cell>
          <cell r="BX77" t="str">
            <v>PERUSAHAAN</v>
          </cell>
          <cell r="BY77" t="str">
            <v>19070262290</v>
          </cell>
          <cell r="BZ77" t="str">
            <v>SUDAH</v>
          </cell>
          <cell r="CG77" t="str">
            <v>mkhusaeni86@gmail.com</v>
          </cell>
        </row>
        <row r="78">
          <cell r="C78" t="str">
            <v>0298</v>
          </cell>
          <cell r="D78" t="str">
            <v>M.MUJIBUR RAHMAN</v>
          </cell>
          <cell r="E78" t="str">
            <v>PT. MBK</v>
          </cell>
          <cell r="I78">
            <v>43663</v>
          </cell>
          <cell r="J78" t="str">
            <v/>
          </cell>
          <cell r="K78" t="str">
            <v>081253038800</v>
          </cell>
          <cell r="L78" t="str">
            <v>DRIVER</v>
          </cell>
          <cell r="Q78" t="str">
            <v>BANJARMASIN</v>
          </cell>
          <cell r="R78" t="str">
            <v>PT. SUMBER ALFARIA TRIJAYA TBK</v>
          </cell>
          <cell r="S78" t="str">
            <v>JAKARTA 2</v>
          </cell>
          <cell r="T78" t="str">
            <v>6372041810880002</v>
          </cell>
          <cell r="U78" t="str">
            <v>SEUMUR HIDUP</v>
          </cell>
          <cell r="W78" t="str">
            <v>B1 UMUM</v>
          </cell>
          <cell r="X78" t="str">
            <v>881018150452</v>
          </cell>
          <cell r="Y78">
            <v>45583</v>
          </cell>
          <cell r="Z78" t="str">
            <v>LANDASAN ULIN BARAT</v>
          </cell>
          <cell r="AA78">
            <v>32434</v>
          </cell>
          <cell r="AB78" t="str">
            <v>JEJURUSAN PELAIHARI RT 005/002 DS LANDASAN ULIN SELATAN KEC LIANG NAGGANG KOTA BANJARBARU KALSEL</v>
          </cell>
          <cell r="AC78" t="str">
            <v>KAWIN</v>
          </cell>
          <cell r="AD78" t="str">
            <v>ISLAM</v>
          </cell>
          <cell r="AE78" t="str">
            <v>LAKI-LAKI</v>
          </cell>
          <cell r="AF78" t="str">
            <v>SMA</v>
          </cell>
          <cell r="AG78" t="str">
            <v>MUJIBUR RAHMAN</v>
          </cell>
          <cell r="AH78" t="str">
            <v>BCA</v>
          </cell>
          <cell r="AI78" t="str">
            <v>7895461067</v>
          </cell>
          <cell r="AJ78" t="str">
            <v>6372043101120003</v>
          </cell>
          <cell r="AL78">
            <v>44682</v>
          </cell>
          <cell r="AM78">
            <v>44773</v>
          </cell>
          <cell r="AN78" t="str">
            <v>PKWT 1</v>
          </cell>
          <cell r="AO78" t="str">
            <v>71 hari</v>
          </cell>
          <cell r="AP78" t="str">
            <v xml:space="preserve">2 Tahun  10 Bulan 4 Hari </v>
          </cell>
          <cell r="AQ78" t="str">
            <v>SUDAH</v>
          </cell>
          <cell r="AR78">
            <v>44432</v>
          </cell>
          <cell r="AS78" t="str">
            <v>SUDAH</v>
          </cell>
          <cell r="AT78">
            <v>44432</v>
          </cell>
          <cell r="AU78" t="str">
            <v>SUDAH</v>
          </cell>
          <cell r="AV78">
            <v>44504</v>
          </cell>
          <cell r="AW78" t="str">
            <v xml:space="preserve">0 Tahun  6 Bulan 17 Hari </v>
          </cell>
          <cell r="AX78" t="str">
            <v>IN CLASS</v>
          </cell>
          <cell r="AY78">
            <v>75</v>
          </cell>
          <cell r="AZ78">
            <v>95</v>
          </cell>
          <cell r="BA78" t="str">
            <v>SUDAH</v>
          </cell>
          <cell r="BC78">
            <v>44386</v>
          </cell>
          <cell r="BD78" t="str">
            <v>BERUNTUNG JAYA</v>
          </cell>
          <cell r="BE78" t="str">
            <v>SUDAH</v>
          </cell>
          <cell r="BG78">
            <v>44461</v>
          </cell>
          <cell r="BH78" t="str">
            <v>PEMURUS DALAM</v>
          </cell>
          <cell r="BI78" t="str">
            <v>BELUM</v>
          </cell>
          <cell r="BV78" t="str">
            <v>0002399025723</v>
          </cell>
          <cell r="BW78" t="str">
            <v>SUDAH</v>
          </cell>
          <cell r="BX78" t="str">
            <v>PERUSAHAAN</v>
          </cell>
          <cell r="BY78" t="str">
            <v>19070262142</v>
          </cell>
          <cell r="BZ78" t="str">
            <v>SUDAH</v>
          </cell>
        </row>
        <row r="79">
          <cell r="C79" t="str">
            <v>0299</v>
          </cell>
          <cell r="D79" t="str">
            <v>AMRULLAH</v>
          </cell>
          <cell r="E79" t="str">
            <v>PT. MBK</v>
          </cell>
          <cell r="I79">
            <v>43665</v>
          </cell>
          <cell r="J79" t="str">
            <v/>
          </cell>
          <cell r="K79" t="str">
            <v>081351832212</v>
          </cell>
          <cell r="L79" t="str">
            <v>DRIVER</v>
          </cell>
          <cell r="Q79" t="str">
            <v>BANJARMASIN</v>
          </cell>
          <cell r="R79" t="str">
            <v>PT. SUMBER ALFARIA TRIJAYA TBK</v>
          </cell>
          <cell r="S79" t="str">
            <v>JAKARTA 2</v>
          </cell>
          <cell r="T79" t="str">
            <v>6371053007760003</v>
          </cell>
          <cell r="U79" t="str">
            <v>SEUMUR HIDUP</v>
          </cell>
          <cell r="W79" t="str">
            <v>B2 UMUM</v>
          </cell>
          <cell r="X79" t="str">
            <v>760718150716</v>
          </cell>
          <cell r="Y79">
            <v>45875</v>
          </cell>
          <cell r="Z79" t="str">
            <v>BANJARMASIN</v>
          </cell>
          <cell r="AA79">
            <v>28701</v>
          </cell>
          <cell r="AB79" t="str">
            <v>JL. AK BARAT GG BARU NO 52 RT 014/002 DS PASARLAMA KEC BANJARMASIN TENGAH KOTA BANJARMASIN</v>
          </cell>
          <cell r="AC79" t="str">
            <v>KAWIN</v>
          </cell>
          <cell r="AD79" t="str">
            <v>ISLAM</v>
          </cell>
          <cell r="AE79" t="str">
            <v>LAKI-LAKI</v>
          </cell>
          <cell r="AF79" t="str">
            <v>SMA</v>
          </cell>
          <cell r="AG79" t="str">
            <v>AMRULLAH</v>
          </cell>
          <cell r="AH79" t="str">
            <v>BCA</v>
          </cell>
          <cell r="AI79" t="str">
            <v>0512072621</v>
          </cell>
          <cell r="AJ79" t="str">
            <v>6371050611090000</v>
          </cell>
          <cell r="AL79">
            <v>44682</v>
          </cell>
          <cell r="AM79">
            <v>44773</v>
          </cell>
          <cell r="AN79" t="str">
            <v>PKWT 1</v>
          </cell>
          <cell r="AO79" t="str">
            <v>71 hari</v>
          </cell>
          <cell r="AP79" t="str">
            <v xml:space="preserve">2 Tahun  10 Bulan 2 Hari </v>
          </cell>
          <cell r="AQ79" t="str">
            <v>SUDAH</v>
          </cell>
          <cell r="AR79">
            <v>44432</v>
          </cell>
          <cell r="AS79" t="str">
            <v>SUDAH</v>
          </cell>
          <cell r="AT79">
            <v>44432</v>
          </cell>
          <cell r="AU79" t="str">
            <v>SUDAH</v>
          </cell>
          <cell r="AV79">
            <v>44503</v>
          </cell>
          <cell r="AW79" t="str">
            <v xml:space="preserve">0 Tahun  6 Bulan 18 Hari </v>
          </cell>
          <cell r="AX79" t="str">
            <v>IN CLASS</v>
          </cell>
          <cell r="AY79">
            <v>80</v>
          </cell>
          <cell r="AZ79">
            <v>75</v>
          </cell>
          <cell r="BA79" t="str">
            <v>SUDAH</v>
          </cell>
          <cell r="BC79">
            <v>44390</v>
          </cell>
          <cell r="BD79" t="str">
            <v>PUKESMAS KAMPUNG ARAB</v>
          </cell>
          <cell r="BE79" t="str">
            <v>SUDAH</v>
          </cell>
          <cell r="BG79">
            <v>44459</v>
          </cell>
          <cell r="BH79" t="str">
            <v>PEMURUS DALAM</v>
          </cell>
          <cell r="BI79" t="str">
            <v>BELUM</v>
          </cell>
          <cell r="BV79" t="str">
            <v>0001864861378</v>
          </cell>
          <cell r="BW79" t="str">
            <v>SUDAH</v>
          </cell>
          <cell r="BX79" t="str">
            <v>PERUSAHAAN</v>
          </cell>
          <cell r="BY79" t="str">
            <v>19070262381</v>
          </cell>
          <cell r="BZ79" t="str">
            <v>SUDAH</v>
          </cell>
        </row>
        <row r="80">
          <cell r="C80" t="str">
            <v>0300</v>
          </cell>
          <cell r="D80" t="str">
            <v>DEDY PRASTYAWAN</v>
          </cell>
          <cell r="E80" t="str">
            <v>PT. MBK</v>
          </cell>
          <cell r="I80">
            <v>43678</v>
          </cell>
          <cell r="J80" t="str">
            <v/>
          </cell>
          <cell r="K80" t="str">
            <v>081384941380</v>
          </cell>
          <cell r="L80" t="str">
            <v>DRIVER</v>
          </cell>
          <cell r="Q80" t="str">
            <v>REMBANG</v>
          </cell>
          <cell r="R80" t="str">
            <v>PT. SUMBER ALFARIA TRIJAYA TBK</v>
          </cell>
          <cell r="S80" t="str">
            <v>MALANG</v>
          </cell>
          <cell r="T80" t="str">
            <v>3317031812900001</v>
          </cell>
          <cell r="U80" t="str">
            <v>SEUMUR HIDUP</v>
          </cell>
          <cell r="V80" t="str">
            <v>HIJAU</v>
          </cell>
          <cell r="W80" t="str">
            <v>B1</v>
          </cell>
          <cell r="X80" t="str">
            <v>901214390496</v>
          </cell>
          <cell r="Y80">
            <v>45644</v>
          </cell>
          <cell r="Z80" t="str">
            <v>REMBANG</v>
          </cell>
          <cell r="AA80">
            <v>33225</v>
          </cell>
          <cell r="AB80" t="str">
            <v>GUNEM RT 003/001 DS GUNEM KEC GUNEM KAB REMBANG</v>
          </cell>
          <cell r="AC80" t="str">
            <v>KAWIN</v>
          </cell>
          <cell r="AD80" t="str">
            <v>ISLAM</v>
          </cell>
          <cell r="AE80" t="str">
            <v>LAKI-LAKI</v>
          </cell>
          <cell r="AF80" t="str">
            <v>SMA</v>
          </cell>
          <cell r="AG80" t="str">
            <v>DEDY PRASTYAWAN</v>
          </cell>
          <cell r="AH80" t="str">
            <v>BCA</v>
          </cell>
          <cell r="AI80" t="str">
            <v>7835164586</v>
          </cell>
          <cell r="AJ80" t="str">
            <v>3317030804090002</v>
          </cell>
          <cell r="AK80" t="str">
            <v>958412207507000</v>
          </cell>
          <cell r="AL80">
            <v>44621</v>
          </cell>
          <cell r="AM80">
            <v>44712</v>
          </cell>
          <cell r="AN80" t="str">
            <v>PKWT 2</v>
          </cell>
          <cell r="AO80" t="str">
            <v>10 hari</v>
          </cell>
          <cell r="AP80" t="str">
            <v xml:space="preserve">2 Tahun  9 Bulan 20 Hari </v>
          </cell>
          <cell r="AQ80" t="str">
            <v>SUDAH</v>
          </cell>
          <cell r="AR80">
            <v>44432</v>
          </cell>
          <cell r="AS80" t="str">
            <v>SUDAH</v>
          </cell>
          <cell r="AT80">
            <v>44432</v>
          </cell>
          <cell r="AU80" t="str">
            <v>SUDAH</v>
          </cell>
          <cell r="AV80">
            <v>44439</v>
          </cell>
          <cell r="AW80" t="str">
            <v xml:space="preserve">0 Tahun  8 Bulan 20 Hari </v>
          </cell>
          <cell r="AX80" t="str">
            <v>ON LINE</v>
          </cell>
          <cell r="AY80">
            <v>100</v>
          </cell>
          <cell r="AZ80">
            <v>75</v>
          </cell>
          <cell r="BA80" t="str">
            <v>SUDAH</v>
          </cell>
          <cell r="BC80">
            <v>44400</v>
          </cell>
          <cell r="BD80" t="str">
            <v>PUSKESMAS GUNEM</v>
          </cell>
          <cell r="BE80" t="str">
            <v>SUDAH</v>
          </cell>
          <cell r="BG80">
            <v>44431</v>
          </cell>
          <cell r="BH80" t="str">
            <v>PUSKESMAS GUNEM</v>
          </cell>
          <cell r="BI80" t="str">
            <v>BELUM</v>
          </cell>
          <cell r="BV80" t="str">
            <v>0000582523468</v>
          </cell>
          <cell r="BW80" t="str">
            <v>SUDAH</v>
          </cell>
          <cell r="BX80" t="str">
            <v>PBI</v>
          </cell>
          <cell r="BY80" t="str">
            <v>19070262043</v>
          </cell>
          <cell r="BZ80" t="str">
            <v>SUDAH</v>
          </cell>
          <cell r="CG80" t="str">
            <v>prastyawan.rsk@gmail.com</v>
          </cell>
        </row>
        <row r="81">
          <cell r="C81" t="str">
            <v>0306</v>
          </cell>
          <cell r="D81" t="str">
            <v>KHOSIUN</v>
          </cell>
          <cell r="E81" t="str">
            <v>PT. MBK</v>
          </cell>
          <cell r="I81">
            <v>43678</v>
          </cell>
          <cell r="J81" t="str">
            <v/>
          </cell>
          <cell r="K81" t="str">
            <v>08989728208</v>
          </cell>
          <cell r="L81" t="str">
            <v>DRIVER</v>
          </cell>
          <cell r="Q81" t="str">
            <v>REMBANG</v>
          </cell>
          <cell r="R81" t="str">
            <v>PT. SUMBER ALFARIA TRIJAYA TBK</v>
          </cell>
          <cell r="S81" t="str">
            <v>MALANG</v>
          </cell>
          <cell r="T81" t="str">
            <v>3320060809830002</v>
          </cell>
          <cell r="U81" t="str">
            <v>SEUMUR HIDUP</v>
          </cell>
          <cell r="V81" t="str">
            <v>HIJAU</v>
          </cell>
          <cell r="W81" t="str">
            <v>B1</v>
          </cell>
          <cell r="X81" t="str">
            <v>830914380625</v>
          </cell>
          <cell r="Y81">
            <v>46265</v>
          </cell>
          <cell r="Z81" t="str">
            <v>REMBANG</v>
          </cell>
          <cell r="AA81">
            <v>30567</v>
          </cell>
          <cell r="AB81" t="str">
            <v>GUNEM RT 003/002 DS GUNEM KEC GUNEM KAB REMBANG</v>
          </cell>
          <cell r="AC81" t="str">
            <v>KAWIN ANAK 1</v>
          </cell>
          <cell r="AD81" t="str">
            <v>ISLAM</v>
          </cell>
          <cell r="AE81" t="str">
            <v>LAKI-LAKI</v>
          </cell>
          <cell r="AF81" t="str">
            <v>SMP</v>
          </cell>
          <cell r="AG81" t="str">
            <v>KHOISUN</v>
          </cell>
          <cell r="AH81" t="str">
            <v>BCA</v>
          </cell>
          <cell r="AI81" t="str">
            <v>7835125009</v>
          </cell>
          <cell r="AJ81" t="str">
            <v>3317030507180004</v>
          </cell>
          <cell r="AL81">
            <v>44621</v>
          </cell>
          <cell r="AM81">
            <v>44712</v>
          </cell>
          <cell r="AN81" t="str">
            <v>PKWT 2</v>
          </cell>
          <cell r="AO81" t="str">
            <v>10 hari</v>
          </cell>
          <cell r="AP81" t="str">
            <v xml:space="preserve">2 Tahun  9 Bulan 20 Hari </v>
          </cell>
          <cell r="AQ81" t="str">
            <v>SUDAH</v>
          </cell>
          <cell r="AR81">
            <v>44432</v>
          </cell>
          <cell r="AS81" t="str">
            <v>SUDAH</v>
          </cell>
          <cell r="AT81">
            <v>44432</v>
          </cell>
          <cell r="AU81" t="str">
            <v>SUDAH</v>
          </cell>
          <cell r="AV81">
            <v>44439</v>
          </cell>
          <cell r="AW81" t="str">
            <v xml:space="preserve">0 Tahun  8 Bulan 20 Hari </v>
          </cell>
          <cell r="AX81" t="str">
            <v>ON LINE</v>
          </cell>
          <cell r="AY81">
            <v>100</v>
          </cell>
          <cell r="AZ81">
            <v>75</v>
          </cell>
          <cell r="BA81" t="str">
            <v>SUDAH</v>
          </cell>
          <cell r="BC81">
            <v>44392</v>
          </cell>
          <cell r="BD81" t="str">
            <v>PUSKESMAS GUNEM</v>
          </cell>
          <cell r="BE81" t="str">
            <v>SUDAH</v>
          </cell>
          <cell r="BG81">
            <v>44435</v>
          </cell>
          <cell r="BH81" t="str">
            <v>PUSKESMAS GUNEM</v>
          </cell>
          <cell r="BI81" t="str">
            <v>BELUM</v>
          </cell>
          <cell r="BV81" t="str">
            <v>0001532201567</v>
          </cell>
          <cell r="BW81" t="str">
            <v>SUDAH</v>
          </cell>
          <cell r="BX81" t="str">
            <v>PERUSAHAAN</v>
          </cell>
          <cell r="BY81" t="str">
            <v>19070262217</v>
          </cell>
          <cell r="BZ81" t="str">
            <v>SUDAH</v>
          </cell>
          <cell r="CG81" t="str">
            <v>tidak ada</v>
          </cell>
        </row>
        <row r="82">
          <cell r="C82" t="str">
            <v>0307</v>
          </cell>
          <cell r="D82" t="str">
            <v>LUTFI KHAMDAN</v>
          </cell>
          <cell r="E82" t="str">
            <v>PT. MBK</v>
          </cell>
          <cell r="I82">
            <v>43678</v>
          </cell>
          <cell r="J82" t="str">
            <v/>
          </cell>
          <cell r="K82" t="str">
            <v>082330538721</v>
          </cell>
          <cell r="L82" t="str">
            <v>DRIVER</v>
          </cell>
          <cell r="Q82" t="str">
            <v>REMBANG</v>
          </cell>
          <cell r="R82" t="str">
            <v>PT. SUMBER ALFARIA TRIJAYA TBK</v>
          </cell>
          <cell r="S82" t="str">
            <v>MALANG</v>
          </cell>
          <cell r="T82" t="str">
            <v>3317111404860002</v>
          </cell>
          <cell r="U82" t="str">
            <v>SEUMUR HIDUP</v>
          </cell>
          <cell r="V82" t="str">
            <v>MERAH</v>
          </cell>
          <cell r="W82" t="str">
            <v>B2 UMUM</v>
          </cell>
          <cell r="X82" t="str">
            <v>860414390182</v>
          </cell>
          <cell r="Y82">
            <v>45030</v>
          </cell>
          <cell r="Z82" t="str">
            <v>REMBANG</v>
          </cell>
          <cell r="AA82">
            <v>31516</v>
          </cell>
          <cell r="AB82" t="str">
            <v>JAPEREJO RT 001/003 DS JAPEREJO KEC PAMOTAN KAB REMBANG</v>
          </cell>
          <cell r="AC82" t="str">
            <v>KAWIN</v>
          </cell>
          <cell r="AD82" t="str">
            <v>ISLAM</v>
          </cell>
          <cell r="AE82" t="str">
            <v>LAKI-LAKI</v>
          </cell>
          <cell r="AF82" t="str">
            <v>SMA</v>
          </cell>
          <cell r="AG82" t="str">
            <v>LUTFI KHAMDAN</v>
          </cell>
          <cell r="AH82" t="str">
            <v>BCA</v>
          </cell>
          <cell r="AI82" t="str">
            <v>7835105849</v>
          </cell>
          <cell r="AJ82" t="str">
            <v>3317073006140002</v>
          </cell>
          <cell r="AL82">
            <v>44621</v>
          </cell>
          <cell r="AM82">
            <v>44712</v>
          </cell>
          <cell r="AN82" t="str">
            <v>PKWT 2</v>
          </cell>
          <cell r="AO82" t="str">
            <v>10 hari</v>
          </cell>
          <cell r="AP82" t="str">
            <v xml:space="preserve">2 Tahun  9 Bulan 20 Hari </v>
          </cell>
          <cell r="AQ82" t="str">
            <v>SUDAH</v>
          </cell>
          <cell r="AR82">
            <v>44432</v>
          </cell>
          <cell r="AS82" t="str">
            <v>SUDAH</v>
          </cell>
          <cell r="AT82">
            <v>44432</v>
          </cell>
          <cell r="AU82" t="str">
            <v>SUDAH</v>
          </cell>
          <cell r="AV82">
            <v>44439</v>
          </cell>
          <cell r="AW82" t="str">
            <v xml:space="preserve">0 Tahun  8 Bulan 20 Hari </v>
          </cell>
          <cell r="AX82" t="str">
            <v>ON LINE</v>
          </cell>
          <cell r="AY82">
            <v>85</v>
          </cell>
          <cell r="AZ82">
            <v>75</v>
          </cell>
          <cell r="BA82" t="str">
            <v>SUDAH</v>
          </cell>
          <cell r="BC82">
            <v>44488</v>
          </cell>
          <cell r="BD82" t="str">
            <v>PUSKESMAS LASEM</v>
          </cell>
          <cell r="BE82" t="str">
            <v>SUDAH</v>
          </cell>
          <cell r="BG82">
            <v>44607</v>
          </cell>
          <cell r="BI82" t="str">
            <v>BELUM</v>
          </cell>
          <cell r="BV82" t="str">
            <v>0001838239479</v>
          </cell>
          <cell r="BW82" t="str">
            <v>SUDAH</v>
          </cell>
          <cell r="BX82" t="str">
            <v>PERUSAHAAN</v>
          </cell>
          <cell r="BY82" t="str">
            <v>19070262449</v>
          </cell>
          <cell r="BZ82" t="str">
            <v>SUDAH</v>
          </cell>
          <cell r="CG82" t="str">
            <v>lutfikhamdhan9@gmail.com</v>
          </cell>
        </row>
        <row r="83">
          <cell r="C83" t="str">
            <v>0309</v>
          </cell>
          <cell r="D83" t="str">
            <v>M. ANIN</v>
          </cell>
          <cell r="E83" t="str">
            <v>PT. MBK</v>
          </cell>
          <cell r="I83">
            <v>43678</v>
          </cell>
          <cell r="J83" t="str">
            <v/>
          </cell>
          <cell r="K83" t="str">
            <v>08129809232</v>
          </cell>
          <cell r="O83" t="str">
            <v>CHECKER</v>
          </cell>
          <cell r="Q83" t="str">
            <v>REMBANG</v>
          </cell>
          <cell r="R83" t="str">
            <v>PT. SUMBER ALFARIA TRIJAYA TBK</v>
          </cell>
          <cell r="S83" t="str">
            <v>MALANG</v>
          </cell>
          <cell r="T83" t="str">
            <v>3201070704850024</v>
          </cell>
          <cell r="U83" t="str">
            <v>SEUMUR HIDUP</v>
          </cell>
          <cell r="V83" t="str">
            <v>NON DRIVER</v>
          </cell>
          <cell r="W83" t="str">
            <v>NON DRIVER</v>
          </cell>
          <cell r="X83" t="str">
            <v>NON DRIVER</v>
          </cell>
          <cell r="Y83" t="str">
            <v>NON DRIVER</v>
          </cell>
          <cell r="Z83" t="str">
            <v>BOGOR</v>
          </cell>
          <cell r="AA83">
            <v>31232</v>
          </cell>
          <cell r="AB83" t="str">
            <v>KABONGAN LOR RT 02 RW 03 REMBANG JAWA TENGAH</v>
          </cell>
          <cell r="AC83" t="str">
            <v>KAWIN ANAK 1</v>
          </cell>
          <cell r="AD83" t="str">
            <v>ISLAM</v>
          </cell>
          <cell r="AE83" t="str">
            <v>LAKI-LAKI</v>
          </cell>
          <cell r="AF83" t="str">
            <v>SMA</v>
          </cell>
          <cell r="AG83" t="str">
            <v>M. ANIN</v>
          </cell>
          <cell r="AH83" t="str">
            <v>BCA</v>
          </cell>
          <cell r="AI83" t="str">
            <v>7835125025</v>
          </cell>
          <cell r="AJ83" t="str">
            <v>3201072507120024</v>
          </cell>
          <cell r="AL83">
            <v>44621</v>
          </cell>
          <cell r="AM83">
            <v>44712</v>
          </cell>
          <cell r="AN83" t="str">
            <v>PKWT 2</v>
          </cell>
          <cell r="AO83" t="str">
            <v>10 hari</v>
          </cell>
          <cell r="AP83" t="str">
            <v xml:space="preserve">2 Tahun  9 Bulan 20 Hari </v>
          </cell>
          <cell r="AQ83" t="str">
            <v>NON DRIVER</v>
          </cell>
          <cell r="AR83" t="str">
            <v>NON DRIVER</v>
          </cell>
          <cell r="AS83" t="str">
            <v>SUDAH</v>
          </cell>
          <cell r="AT83">
            <v>44432</v>
          </cell>
          <cell r="AU83" t="str">
            <v>NON DRIVER</v>
          </cell>
          <cell r="AV83" t="str">
            <v>NON DRIVER</v>
          </cell>
          <cell r="AW83" t="str">
            <v/>
          </cell>
          <cell r="AX83" t="str">
            <v>NON DRIVER</v>
          </cell>
          <cell r="AY83" t="str">
            <v>NON DRIVER</v>
          </cell>
          <cell r="AZ83" t="str">
            <v>NON DRIVER</v>
          </cell>
          <cell r="BA83" t="str">
            <v>SUDAH</v>
          </cell>
          <cell r="BC83">
            <v>44487</v>
          </cell>
          <cell r="BD83" t="str">
            <v>PUSKESMAS LASEM</v>
          </cell>
          <cell r="BE83" t="str">
            <v>SUDAH</v>
          </cell>
          <cell r="BG83">
            <v>44618</v>
          </cell>
          <cell r="BI83" t="str">
            <v>BELUM</v>
          </cell>
          <cell r="BV83" t="str">
            <v>0001665078355</v>
          </cell>
          <cell r="BW83" t="str">
            <v>SUDAH</v>
          </cell>
          <cell r="BX83" t="str">
            <v>PERUSAHAAN</v>
          </cell>
          <cell r="BY83" t="str">
            <v>19070262027</v>
          </cell>
          <cell r="BZ83" t="str">
            <v>SUDAH</v>
          </cell>
          <cell r="CG83" t="str">
            <v>TIDAK ADA</v>
          </cell>
        </row>
        <row r="84">
          <cell r="C84" t="str">
            <v>0310</v>
          </cell>
          <cell r="D84" t="str">
            <v>M. ZAMRONI</v>
          </cell>
          <cell r="E84" t="str">
            <v>PT. MBK</v>
          </cell>
          <cell r="I84">
            <v>43678</v>
          </cell>
          <cell r="J84" t="str">
            <v/>
          </cell>
          <cell r="K84" t="str">
            <v>081314846306</v>
          </cell>
          <cell r="L84" t="str">
            <v>DRIVER</v>
          </cell>
          <cell r="Q84" t="str">
            <v>REMBANG</v>
          </cell>
          <cell r="R84" t="str">
            <v>PT. SUMBER ALFARIA TRIJAYA TBK</v>
          </cell>
          <cell r="S84" t="str">
            <v>MALANG</v>
          </cell>
          <cell r="T84" t="str">
            <v>3317102501960002</v>
          </cell>
          <cell r="U84" t="str">
            <v>SEUMUR HIDUP</v>
          </cell>
          <cell r="V84" t="str">
            <v>HIJAU</v>
          </cell>
          <cell r="W84" t="str">
            <v>B1</v>
          </cell>
          <cell r="X84" t="str">
            <v>960114390398</v>
          </cell>
          <cell r="Y84">
            <v>44951</v>
          </cell>
          <cell r="Z84" t="str">
            <v>REMBANG</v>
          </cell>
          <cell r="AA84">
            <v>35089</v>
          </cell>
          <cell r="AB84" t="str">
            <v>DS. SRIDADI RT 002 RW 001 KEL. SRIDADI KEC. REMBANG</v>
          </cell>
          <cell r="AC84" t="str">
            <v>KAWIN ANAK 2</v>
          </cell>
          <cell r="AD84" t="str">
            <v>ISLAM</v>
          </cell>
          <cell r="AE84" t="str">
            <v>LAKI-LAKI</v>
          </cell>
          <cell r="AF84" t="str">
            <v>SMA</v>
          </cell>
          <cell r="AG84" t="str">
            <v>M. ZAMRONI</v>
          </cell>
          <cell r="AH84" t="str">
            <v>BCA</v>
          </cell>
          <cell r="AI84" t="str">
            <v>7835189082</v>
          </cell>
          <cell r="AJ84" t="str">
            <v>3317100707053940</v>
          </cell>
          <cell r="AL84">
            <v>44621</v>
          </cell>
          <cell r="AM84">
            <v>44712</v>
          </cell>
          <cell r="AN84" t="str">
            <v>PKWT 2</v>
          </cell>
          <cell r="AO84" t="str">
            <v>10 hari</v>
          </cell>
          <cell r="AP84" t="str">
            <v xml:space="preserve">2 Tahun  9 Bulan 20 Hari </v>
          </cell>
          <cell r="AQ84" t="str">
            <v>SUDAH</v>
          </cell>
          <cell r="AR84">
            <v>44432</v>
          </cell>
          <cell r="AS84" t="str">
            <v>SUDAH</v>
          </cell>
          <cell r="AT84">
            <v>44432</v>
          </cell>
          <cell r="AU84" t="str">
            <v>SUDAH</v>
          </cell>
          <cell r="AV84">
            <v>44420</v>
          </cell>
          <cell r="AW84" t="str">
            <v xml:space="preserve">0 Tahun  9 Bulan 9 Hari </v>
          </cell>
          <cell r="AX84" t="str">
            <v>IN CLASS</v>
          </cell>
          <cell r="AY84">
            <v>90</v>
          </cell>
          <cell r="AZ84">
            <v>75</v>
          </cell>
          <cell r="BA84" t="str">
            <v>SUDAH</v>
          </cell>
          <cell r="BC84">
            <v>44483</v>
          </cell>
          <cell r="BD84" t="str">
            <v>PUSKESMAS LASEM</v>
          </cell>
          <cell r="BE84" t="str">
            <v>SUDAH</v>
          </cell>
          <cell r="BG84">
            <v>44403</v>
          </cell>
          <cell r="BI84" t="str">
            <v>BELUM</v>
          </cell>
          <cell r="BV84" t="str">
            <v>0002345920637</v>
          </cell>
          <cell r="BW84" t="str">
            <v>SUDAH</v>
          </cell>
          <cell r="BX84" t="str">
            <v>PERUSAHAAN</v>
          </cell>
          <cell r="BY84" t="str">
            <v>19070262423</v>
          </cell>
          <cell r="BZ84" t="str">
            <v>SUDAH</v>
          </cell>
          <cell r="CG84" t="str">
            <v>mlipuk536@gmail.com</v>
          </cell>
        </row>
        <row r="85">
          <cell r="C85" t="str">
            <v>0315</v>
          </cell>
          <cell r="D85" t="str">
            <v>MOHAMMAD ABROR</v>
          </cell>
          <cell r="E85" t="str">
            <v>PT. MBK</v>
          </cell>
          <cell r="I85">
            <v>43678</v>
          </cell>
          <cell r="J85" t="str">
            <v/>
          </cell>
          <cell r="K85" t="str">
            <v>081326488709</v>
          </cell>
          <cell r="L85" t="str">
            <v>DRIVER</v>
          </cell>
          <cell r="Q85" t="str">
            <v>REMBANG</v>
          </cell>
          <cell r="R85" t="str">
            <v>PT. SUMBER ALFARIA TRIJAYA TBK</v>
          </cell>
          <cell r="S85" t="str">
            <v>MALANG</v>
          </cell>
          <cell r="T85" t="str">
            <v>3317141901730004</v>
          </cell>
          <cell r="U85" t="str">
            <v>SEUMUR HIDUP</v>
          </cell>
          <cell r="V85" t="str">
            <v>HIJAU</v>
          </cell>
          <cell r="W85" t="str">
            <v>B1</v>
          </cell>
          <cell r="X85" t="str">
            <v>730115470491</v>
          </cell>
          <cell r="Y85">
            <v>44945</v>
          </cell>
          <cell r="Z85" t="str">
            <v>REMBANG</v>
          </cell>
          <cell r="AA85">
            <v>26683</v>
          </cell>
          <cell r="AB85" t="str">
            <v>DS. NGRAYUNG KEC. PLUMPANG KAB. TUBAN</v>
          </cell>
          <cell r="AC85" t="str">
            <v>KAWIN ANAK 1</v>
          </cell>
          <cell r="AD85" t="str">
            <v>ISLAM</v>
          </cell>
          <cell r="AE85" t="str">
            <v>LAKI-LAKI</v>
          </cell>
          <cell r="AF85" t="str">
            <v>SMA</v>
          </cell>
          <cell r="AG85" t="str">
            <v>MUHAMMAD ABROR</v>
          </cell>
          <cell r="AH85" t="str">
            <v>BCA</v>
          </cell>
          <cell r="AI85" t="str">
            <v>8240626111</v>
          </cell>
          <cell r="AJ85" t="str">
            <v>3523170608140003</v>
          </cell>
          <cell r="AL85">
            <v>44621</v>
          </cell>
          <cell r="AM85">
            <v>44712</v>
          </cell>
          <cell r="AN85" t="str">
            <v>PKWT 2</v>
          </cell>
          <cell r="AO85" t="str">
            <v>10 hari</v>
          </cell>
          <cell r="AP85" t="str">
            <v xml:space="preserve">2 Tahun  9 Bulan 20 Hari </v>
          </cell>
          <cell r="AQ85" t="str">
            <v>SUDAH</v>
          </cell>
          <cell r="AR85">
            <v>44432</v>
          </cell>
          <cell r="AS85" t="str">
            <v>SUDAH</v>
          </cell>
          <cell r="AT85">
            <v>44432</v>
          </cell>
          <cell r="AU85" t="str">
            <v>SUDAH</v>
          </cell>
          <cell r="AV85">
            <v>44439</v>
          </cell>
          <cell r="AW85" t="str">
            <v xml:space="preserve">0 Tahun  8 Bulan 20 Hari </v>
          </cell>
          <cell r="AX85" t="str">
            <v>IN CLASS</v>
          </cell>
          <cell r="AY85">
            <v>70</v>
          </cell>
          <cell r="AZ85">
            <v>75</v>
          </cell>
          <cell r="BA85" t="str">
            <v>SUDAH</v>
          </cell>
          <cell r="BC85">
            <v>44488</v>
          </cell>
          <cell r="BD85" t="str">
            <v>PUSKESMAS LASEM</v>
          </cell>
          <cell r="BE85" t="str">
            <v>SUDAH</v>
          </cell>
          <cell r="BG85">
            <v>44614</v>
          </cell>
          <cell r="BI85" t="str">
            <v>BELUM</v>
          </cell>
          <cell r="BV85" t="str">
            <v>0002354855905</v>
          </cell>
          <cell r="BW85" t="str">
            <v>SUDAH</v>
          </cell>
          <cell r="BX85" t="str">
            <v>PERUSAHAAN</v>
          </cell>
          <cell r="BY85" t="str">
            <v>19070262340</v>
          </cell>
          <cell r="BZ85" t="str">
            <v>SUDAH</v>
          </cell>
          <cell r="CG85" t="str">
            <v>abrormuhammmad@gmail.com</v>
          </cell>
        </row>
        <row r="86">
          <cell r="C86" t="str">
            <v>0316</v>
          </cell>
          <cell r="D86" t="str">
            <v>MUHAMMAD ILHAM SYAFI'I</v>
          </cell>
          <cell r="E86" t="str">
            <v>PT. MBK</v>
          </cell>
          <cell r="I86">
            <v>43678</v>
          </cell>
          <cell r="J86" t="str">
            <v/>
          </cell>
          <cell r="K86" t="str">
            <v>089690685923</v>
          </cell>
          <cell r="O86" t="str">
            <v>CHECKER</v>
          </cell>
          <cell r="Q86" t="str">
            <v>REMBANG</v>
          </cell>
          <cell r="R86" t="str">
            <v>PT. SUMBER ALFARIA TRIJAYA TBK</v>
          </cell>
          <cell r="S86" t="str">
            <v>MALANG</v>
          </cell>
          <cell r="T86" t="str">
            <v>3317101506980003</v>
          </cell>
          <cell r="U86" t="str">
            <v>SEUMUR HIDUP</v>
          </cell>
          <cell r="V86" t="str">
            <v>NON DRIVER</v>
          </cell>
          <cell r="W86" t="str">
            <v>NON DRIVER</v>
          </cell>
          <cell r="X86" t="str">
            <v>NON DRIVER</v>
          </cell>
          <cell r="Y86" t="str">
            <v>NON DRIVER</v>
          </cell>
          <cell r="Z86" t="str">
            <v>REMBANG</v>
          </cell>
          <cell r="AA86">
            <v>35961</v>
          </cell>
          <cell r="AB86" t="str">
            <v>SUKOHARJO RT 002/001 DS SUKOHARJO KEC REMBANG KAB REMBANG</v>
          </cell>
          <cell r="AC86" t="str">
            <v>LAJANG</v>
          </cell>
          <cell r="AD86" t="str">
            <v>ISLAM</v>
          </cell>
          <cell r="AE86" t="str">
            <v>LAKI-LAKI</v>
          </cell>
          <cell r="AF86" t="str">
            <v>SMA</v>
          </cell>
          <cell r="AG86" t="str">
            <v>MUHAMMAD ILHAM SYAFI'I</v>
          </cell>
          <cell r="AH86" t="str">
            <v>BCA</v>
          </cell>
          <cell r="AI86" t="str">
            <v>7835130096</v>
          </cell>
          <cell r="AJ86" t="str">
            <v>3317100807054307</v>
          </cell>
          <cell r="AL86">
            <v>44621</v>
          </cell>
          <cell r="AM86">
            <v>44712</v>
          </cell>
          <cell r="AN86" t="str">
            <v>PKWT 2</v>
          </cell>
          <cell r="AO86" t="str">
            <v>10 hari</v>
          </cell>
          <cell r="AP86" t="str">
            <v xml:space="preserve">2 Tahun  9 Bulan 20 Hari </v>
          </cell>
          <cell r="AQ86" t="str">
            <v>NON DRIVER</v>
          </cell>
          <cell r="AR86" t="str">
            <v>NON DRIVER</v>
          </cell>
          <cell r="AS86" t="str">
            <v>SUDAH</v>
          </cell>
          <cell r="AT86">
            <v>44432</v>
          </cell>
          <cell r="AU86" t="str">
            <v>NON DRIVER</v>
          </cell>
          <cell r="AV86" t="str">
            <v>NON DRIVER</v>
          </cell>
          <cell r="AW86" t="str">
            <v/>
          </cell>
          <cell r="AX86" t="str">
            <v>NON DRIVER</v>
          </cell>
          <cell r="AY86" t="str">
            <v>NON DRIVER</v>
          </cell>
          <cell r="AZ86" t="str">
            <v>NON DRIVER</v>
          </cell>
          <cell r="BA86" t="str">
            <v>SUDAH</v>
          </cell>
          <cell r="BC86">
            <v>44434</v>
          </cell>
          <cell r="BD86" t="str">
            <v>KLINIK POLRES REMBANG</v>
          </cell>
          <cell r="BE86" t="str">
            <v>SUDAH</v>
          </cell>
          <cell r="BG86">
            <v>44463</v>
          </cell>
          <cell r="BH86" t="str">
            <v>KLINIK POLRES REMBANG</v>
          </cell>
          <cell r="BI86" t="str">
            <v>BELUM</v>
          </cell>
          <cell r="BV86" t="str">
            <v>0002003021144</v>
          </cell>
          <cell r="BW86" t="str">
            <v>SUDAH</v>
          </cell>
          <cell r="BX86" t="str">
            <v>PBI</v>
          </cell>
          <cell r="BY86" t="str">
            <v>19070261987</v>
          </cell>
          <cell r="BZ86" t="str">
            <v>SUDAH</v>
          </cell>
          <cell r="CG86" t="str">
            <v>TIDAK ADA</v>
          </cell>
        </row>
        <row r="87">
          <cell r="C87" t="str">
            <v>0319</v>
          </cell>
          <cell r="D87" t="str">
            <v>PRIHATIN EDI MULYONO</v>
          </cell>
          <cell r="E87" t="str">
            <v>PT. MBK</v>
          </cell>
          <cell r="I87">
            <v>43678</v>
          </cell>
          <cell r="J87" t="str">
            <v/>
          </cell>
          <cell r="K87" t="str">
            <v>082293513313</v>
          </cell>
          <cell r="L87" t="str">
            <v>DRIVER</v>
          </cell>
          <cell r="Q87" t="str">
            <v>REMBANG</v>
          </cell>
          <cell r="R87" t="str">
            <v>PT. SUMBER ALFARIA TRIJAYA TBK</v>
          </cell>
          <cell r="S87" t="str">
            <v>MALANG</v>
          </cell>
          <cell r="T87" t="str">
            <v>3317033004900001</v>
          </cell>
          <cell r="U87" t="str">
            <v>SEUMUR HIDUP</v>
          </cell>
          <cell r="V87" t="str">
            <v>HIJAU</v>
          </cell>
          <cell r="W87" t="str">
            <v>B1</v>
          </cell>
          <cell r="X87" t="str">
            <v>900414390480</v>
          </cell>
          <cell r="Y87">
            <v>45733</v>
          </cell>
          <cell r="Z87" t="str">
            <v>KULUTAN</v>
          </cell>
          <cell r="AA87">
            <v>32993</v>
          </cell>
          <cell r="AB87" t="str">
            <v>KULUTAN RT 03 / RW 02 GUNEM</v>
          </cell>
          <cell r="AC87" t="str">
            <v>KAWIN</v>
          </cell>
          <cell r="AD87" t="str">
            <v>ISLAM</v>
          </cell>
          <cell r="AE87" t="str">
            <v>LAKI-LAKI</v>
          </cell>
          <cell r="AF87" t="str">
            <v>SMP</v>
          </cell>
          <cell r="AG87" t="str">
            <v>PRIHATIN EDI MULYONO</v>
          </cell>
          <cell r="AH87" t="str">
            <v>BCA</v>
          </cell>
          <cell r="AI87" t="str">
            <v>7835146863</v>
          </cell>
          <cell r="AJ87" t="str">
            <v>3317032107140003</v>
          </cell>
          <cell r="AL87">
            <v>44621</v>
          </cell>
          <cell r="AM87">
            <v>44712</v>
          </cell>
          <cell r="AN87" t="str">
            <v>PKWT 2</v>
          </cell>
          <cell r="AO87" t="str">
            <v>10 hari</v>
          </cell>
          <cell r="AP87" t="str">
            <v xml:space="preserve">2 Tahun  9 Bulan 20 Hari </v>
          </cell>
          <cell r="AQ87" t="str">
            <v>SUDAH</v>
          </cell>
          <cell r="AR87">
            <v>44432</v>
          </cell>
          <cell r="AS87" t="str">
            <v>SUDAH</v>
          </cell>
          <cell r="AT87">
            <v>44432</v>
          </cell>
          <cell r="AU87" t="str">
            <v>SUDAH</v>
          </cell>
          <cell r="AV87">
            <v>44439</v>
          </cell>
          <cell r="AW87" t="str">
            <v xml:space="preserve">0 Tahun  8 Bulan 20 Hari </v>
          </cell>
          <cell r="AX87" t="str">
            <v>ON LINE</v>
          </cell>
          <cell r="AY87">
            <v>100</v>
          </cell>
          <cell r="AZ87">
            <v>75</v>
          </cell>
          <cell r="BA87" t="str">
            <v>SUDAH</v>
          </cell>
          <cell r="BC87">
            <v>44406</v>
          </cell>
          <cell r="BD87" t="str">
            <v>PUSKESMAS GUNEM</v>
          </cell>
          <cell r="BE87" t="str">
            <v>SUDAH</v>
          </cell>
          <cell r="BG87">
            <v>44435</v>
          </cell>
          <cell r="BH87" t="str">
            <v>PUSKESMAS GUNEM</v>
          </cell>
          <cell r="BI87" t="str">
            <v>BELUM</v>
          </cell>
          <cell r="BV87" t="str">
            <v xml:space="preserve">0000582701051	</v>
          </cell>
          <cell r="BW87" t="str">
            <v>SUDAH</v>
          </cell>
          <cell r="BX87" t="str">
            <v>PBI</v>
          </cell>
          <cell r="BY87" t="str">
            <v>19070262357</v>
          </cell>
          <cell r="BZ87" t="str">
            <v>SUDAH</v>
          </cell>
          <cell r="CG87" t="str">
            <v>tidak ada</v>
          </cell>
        </row>
        <row r="88">
          <cell r="C88" t="str">
            <v>0322</v>
          </cell>
          <cell r="D88" t="str">
            <v>RONI</v>
          </cell>
          <cell r="E88" t="str">
            <v>PT. MBK</v>
          </cell>
          <cell r="I88">
            <v>43678</v>
          </cell>
          <cell r="J88" t="str">
            <v/>
          </cell>
          <cell r="K88" t="str">
            <v>085310772603</v>
          </cell>
          <cell r="L88" t="str">
            <v>DRIVER</v>
          </cell>
          <cell r="Q88" t="str">
            <v>REMBANG</v>
          </cell>
          <cell r="R88" t="str">
            <v>PT. SUMBER ALFARIA TRIJAYA TBK</v>
          </cell>
          <cell r="S88" t="str">
            <v>MALANG</v>
          </cell>
          <cell r="T88" t="str">
            <v>3317141904890002</v>
          </cell>
          <cell r="U88" t="str">
            <v>SEUMUR HIDUP</v>
          </cell>
          <cell r="V88" t="str">
            <v>HIJAU</v>
          </cell>
          <cell r="W88" t="str">
            <v>B1</v>
          </cell>
          <cell r="X88" t="str">
            <v>890414390319</v>
          </cell>
          <cell r="Y88">
            <v>45035</v>
          </cell>
          <cell r="Z88" t="str">
            <v>REMBANG</v>
          </cell>
          <cell r="AA88">
            <v>32617</v>
          </cell>
          <cell r="AB88" t="str">
            <v>KARANGTURI RT 003/002 DS KARANGTURI KEC LASEM KAB REMBANG</v>
          </cell>
          <cell r="AC88" t="str">
            <v>LAJANG</v>
          </cell>
          <cell r="AD88" t="str">
            <v>ISLAM</v>
          </cell>
          <cell r="AE88" t="str">
            <v>LAKI-LAKI</v>
          </cell>
          <cell r="AF88" t="str">
            <v>SMA</v>
          </cell>
          <cell r="AG88" t="str">
            <v>RONI</v>
          </cell>
          <cell r="AH88" t="str">
            <v>BCA</v>
          </cell>
          <cell r="AI88" t="str">
            <v>7835137546</v>
          </cell>
          <cell r="AJ88" t="str">
            <v>3317141311140002</v>
          </cell>
          <cell r="AK88" t="str">
            <v>'819000944507000</v>
          </cell>
          <cell r="AL88">
            <v>44621</v>
          </cell>
          <cell r="AM88">
            <v>44712</v>
          </cell>
          <cell r="AN88" t="str">
            <v>PKWT 2</v>
          </cell>
          <cell r="AO88" t="str">
            <v>10 hari</v>
          </cell>
          <cell r="AP88" t="str">
            <v xml:space="preserve">2 Tahun  9 Bulan 20 Hari </v>
          </cell>
          <cell r="AQ88" t="str">
            <v>SUDAH</v>
          </cell>
          <cell r="AR88">
            <v>44432</v>
          </cell>
          <cell r="AS88" t="str">
            <v>SUDAH</v>
          </cell>
          <cell r="AT88">
            <v>44432</v>
          </cell>
          <cell r="AU88" t="str">
            <v>SUDAH</v>
          </cell>
          <cell r="AV88">
            <v>44439</v>
          </cell>
          <cell r="AW88" t="str">
            <v xml:space="preserve">0 Tahun  8 Bulan 20 Hari </v>
          </cell>
          <cell r="AX88" t="str">
            <v>ON LINE</v>
          </cell>
          <cell r="AY88">
            <v>100</v>
          </cell>
          <cell r="AZ88">
            <v>75</v>
          </cell>
          <cell r="BA88" t="str">
            <v>SUDAH</v>
          </cell>
          <cell r="BC88">
            <v>44459</v>
          </cell>
          <cell r="BD88" t="str">
            <v>PUSKESMAS LASEM</v>
          </cell>
          <cell r="BE88" t="str">
            <v>SUDAH</v>
          </cell>
          <cell r="BG88">
            <v>44512</v>
          </cell>
          <cell r="BI88" t="str">
            <v>BELUM</v>
          </cell>
          <cell r="BV88" t="str">
            <v>0000585700132</v>
          </cell>
          <cell r="BW88" t="str">
            <v>SUDAH</v>
          </cell>
          <cell r="BX88" t="str">
            <v>PBI</v>
          </cell>
          <cell r="BY88" t="str">
            <v>19070262399</v>
          </cell>
          <cell r="BZ88" t="str">
            <v>SUDAH</v>
          </cell>
          <cell r="CG88" t="str">
            <v>ronytoxs00@gmail.com</v>
          </cell>
        </row>
        <row r="89">
          <cell r="C89" t="str">
            <v>0323</v>
          </cell>
          <cell r="D89" t="str">
            <v>RUSMIN</v>
          </cell>
          <cell r="E89" t="str">
            <v>PT. MBK</v>
          </cell>
          <cell r="I89">
            <v>43678</v>
          </cell>
          <cell r="J89" t="str">
            <v/>
          </cell>
          <cell r="K89" t="str">
            <v>082324606503</v>
          </cell>
          <cell r="L89" t="str">
            <v>DRIVER</v>
          </cell>
          <cell r="Q89" t="str">
            <v>REMBANG</v>
          </cell>
          <cell r="R89" t="str">
            <v>PT. SUMBER ALFARIA TRIJAYA TBK</v>
          </cell>
          <cell r="S89" t="str">
            <v>MALANG</v>
          </cell>
          <cell r="T89" t="str">
            <v>3317071505910002</v>
          </cell>
          <cell r="U89" t="str">
            <v>SEUMUR HIDUP</v>
          </cell>
          <cell r="V89" t="str">
            <v>HIJAU</v>
          </cell>
          <cell r="W89" t="str">
            <v>B1</v>
          </cell>
          <cell r="X89" t="str">
            <v>91054390512</v>
          </cell>
          <cell r="Y89">
            <v>45061</v>
          </cell>
          <cell r="Z89" t="str">
            <v>REMBANG</v>
          </cell>
          <cell r="AA89">
            <v>33373</v>
          </cell>
          <cell r="AB89" t="str">
            <v>GEGERSIMO RT 003/001 DS GEGERSIMO KEC PAMOTAN KAB REMBANG</v>
          </cell>
          <cell r="AC89" t="str">
            <v>LAJANG</v>
          </cell>
          <cell r="AD89" t="str">
            <v>ISLAM</v>
          </cell>
          <cell r="AE89" t="str">
            <v>LAKI-LAKI</v>
          </cell>
          <cell r="AF89" t="str">
            <v>SMP</v>
          </cell>
          <cell r="AG89" t="str">
            <v>RUSMIN</v>
          </cell>
          <cell r="AH89" t="str">
            <v>BCA</v>
          </cell>
          <cell r="AI89" t="str">
            <v>7835179818</v>
          </cell>
          <cell r="AJ89" t="str">
            <v>3317072002100003</v>
          </cell>
          <cell r="AL89">
            <v>44621</v>
          </cell>
          <cell r="AM89">
            <v>44712</v>
          </cell>
          <cell r="AN89" t="str">
            <v>PKWT 2</v>
          </cell>
          <cell r="AO89" t="str">
            <v>10 hari</v>
          </cell>
          <cell r="AP89" t="str">
            <v xml:space="preserve">2 Tahun  9 Bulan 20 Hari </v>
          </cell>
          <cell r="AQ89" t="str">
            <v>SUDAH</v>
          </cell>
          <cell r="AR89">
            <v>44432</v>
          </cell>
          <cell r="AS89" t="str">
            <v>SUDAH</v>
          </cell>
          <cell r="AT89">
            <v>44432</v>
          </cell>
          <cell r="AU89" t="str">
            <v>SUDAH</v>
          </cell>
          <cell r="AV89">
            <v>44439</v>
          </cell>
          <cell r="AW89" t="str">
            <v xml:space="preserve">0 Tahun  8 Bulan 20 Hari </v>
          </cell>
          <cell r="AX89" t="str">
            <v>IN CLASS</v>
          </cell>
          <cell r="AY89">
            <v>90</v>
          </cell>
          <cell r="AZ89">
            <v>75</v>
          </cell>
          <cell r="BA89" t="str">
            <v>SUDAH</v>
          </cell>
          <cell r="BC89">
            <v>44463</v>
          </cell>
          <cell r="BD89" t="str">
            <v>PUSKESMAS SUMBER</v>
          </cell>
          <cell r="BE89" t="str">
            <v>SUDAH</v>
          </cell>
          <cell r="BG89">
            <v>44438</v>
          </cell>
          <cell r="BI89" t="str">
            <v>BELUM</v>
          </cell>
          <cell r="BV89" t="str">
            <v>0000583434279</v>
          </cell>
          <cell r="BW89" t="str">
            <v>SUDAH</v>
          </cell>
          <cell r="BX89" t="str">
            <v>PBI</v>
          </cell>
          <cell r="BY89" t="str">
            <v>19070262407</v>
          </cell>
          <cell r="BZ89" t="str">
            <v>SUDAH</v>
          </cell>
          <cell r="CG89" t="str">
            <v>tidak ada</v>
          </cell>
        </row>
        <row r="90">
          <cell r="C90" t="str">
            <v>0332</v>
          </cell>
          <cell r="D90" t="str">
            <v>SYAIFUR ROHMAN</v>
          </cell>
          <cell r="E90" t="str">
            <v>PT. MBK</v>
          </cell>
          <cell r="I90">
            <v>43678</v>
          </cell>
          <cell r="J90" t="str">
            <v/>
          </cell>
          <cell r="K90" t="str">
            <v>083843710275</v>
          </cell>
          <cell r="O90" t="str">
            <v>CHECKER</v>
          </cell>
          <cell r="Q90" t="str">
            <v>REMBANG</v>
          </cell>
          <cell r="R90" t="str">
            <v>PT. SUMBER ALFARIA TRIJAYA TBK</v>
          </cell>
          <cell r="S90" t="str">
            <v>MALANG</v>
          </cell>
          <cell r="T90" t="str">
            <v>3317062607930003</v>
          </cell>
          <cell r="U90" t="str">
            <v>SEUMUR HIDUP</v>
          </cell>
          <cell r="V90" t="str">
            <v>NON DRIVER</v>
          </cell>
          <cell r="W90" t="str">
            <v>NON DRIVER</v>
          </cell>
          <cell r="X90" t="str">
            <v>NON DRIVER</v>
          </cell>
          <cell r="Y90" t="str">
            <v>NON DRIVER</v>
          </cell>
          <cell r="Z90" t="str">
            <v>REMBANG</v>
          </cell>
          <cell r="AA90">
            <v>34176</v>
          </cell>
          <cell r="AB90" t="str">
            <v xml:space="preserve">DADAPAN RT 003 RW 001 KEC. SEDAN KAB. REMBANG </v>
          </cell>
          <cell r="AC90" t="str">
            <v>LAJANG</v>
          </cell>
          <cell r="AD90" t="str">
            <v>ISLAM</v>
          </cell>
          <cell r="AE90" t="str">
            <v>LAKI-LAKI</v>
          </cell>
          <cell r="AF90" t="str">
            <v>SMA</v>
          </cell>
          <cell r="AG90" t="str">
            <v>SYAIFUR ROHMAN</v>
          </cell>
          <cell r="AH90" t="str">
            <v>BCA</v>
          </cell>
          <cell r="AI90" t="str">
            <v>7835100685</v>
          </cell>
          <cell r="AJ90" t="str">
            <v>3317061206090010</v>
          </cell>
          <cell r="AL90">
            <v>44621</v>
          </cell>
          <cell r="AM90">
            <v>44712</v>
          </cell>
          <cell r="AN90" t="str">
            <v>PKWT 2</v>
          </cell>
          <cell r="AO90" t="str">
            <v>10 hari</v>
          </cell>
          <cell r="AP90" t="str">
            <v xml:space="preserve">2 Tahun  9 Bulan 20 Hari </v>
          </cell>
          <cell r="AQ90" t="str">
            <v>NON DRIVER</v>
          </cell>
          <cell r="AR90" t="str">
            <v>NON DRIVER</v>
          </cell>
          <cell r="AS90" t="str">
            <v>SUDAH</v>
          </cell>
          <cell r="AT90">
            <v>44432</v>
          </cell>
          <cell r="AU90" t="str">
            <v>NON DRIVER</v>
          </cell>
          <cell r="AV90" t="str">
            <v>NON DRIVER</v>
          </cell>
          <cell r="AW90" t="str">
            <v/>
          </cell>
          <cell r="AX90" t="str">
            <v>NON DRIVER</v>
          </cell>
          <cell r="AY90" t="str">
            <v>NON DRIVER</v>
          </cell>
          <cell r="AZ90" t="str">
            <v>NON DRIVER</v>
          </cell>
          <cell r="BA90" t="str">
            <v>SUDAH</v>
          </cell>
          <cell r="BC90">
            <v>44488</v>
          </cell>
          <cell r="BD90" t="str">
            <v>PUSKESMAS LASEM</v>
          </cell>
          <cell r="BE90" t="str">
            <v>SUDAH</v>
          </cell>
          <cell r="BG90">
            <v>44544</v>
          </cell>
          <cell r="BI90" t="str">
            <v>BELUM</v>
          </cell>
          <cell r="BV90" t="str">
            <v>0001530843401</v>
          </cell>
          <cell r="BW90" t="str">
            <v>SUDAH</v>
          </cell>
          <cell r="BX90" t="str">
            <v>PERUSAHAAN</v>
          </cell>
          <cell r="BY90" t="str">
            <v>19070262001</v>
          </cell>
          <cell r="BZ90" t="str">
            <v>SUDAH</v>
          </cell>
          <cell r="CG90" t="str">
            <v>TIDAK ADA</v>
          </cell>
        </row>
        <row r="91">
          <cell r="C91" t="str">
            <v>0333</v>
          </cell>
          <cell r="D91" t="str">
            <v>VIKY MARDHIAN</v>
          </cell>
          <cell r="E91" t="str">
            <v>PT. MBK</v>
          </cell>
          <cell r="I91">
            <v>43678</v>
          </cell>
          <cell r="J91" t="str">
            <v/>
          </cell>
          <cell r="K91" t="str">
            <v>081390035813</v>
          </cell>
          <cell r="L91" t="str">
            <v>DRIVER</v>
          </cell>
          <cell r="Q91" t="str">
            <v>REMBANG</v>
          </cell>
          <cell r="R91" t="str">
            <v>PT. SUMBER ALFARIA TRIJAYA TBK</v>
          </cell>
          <cell r="S91" t="str">
            <v>MALANG</v>
          </cell>
          <cell r="T91" t="str">
            <v>3317092403970004</v>
          </cell>
          <cell r="U91" t="str">
            <v>SEUMUR HIDUP</v>
          </cell>
          <cell r="V91" t="str">
            <v>HIJAU</v>
          </cell>
          <cell r="W91" t="str">
            <v>B1</v>
          </cell>
          <cell r="X91" t="str">
            <v>970314390310</v>
          </cell>
          <cell r="Y91">
            <v>45009</v>
          </cell>
          <cell r="Z91" t="str">
            <v>REMBANG</v>
          </cell>
          <cell r="AA91">
            <v>35513</v>
          </cell>
          <cell r="AB91" t="str">
            <v>DS. MOJOREMBUN RT 01 RW 011 KALIORI REMBANG</v>
          </cell>
          <cell r="AC91" t="str">
            <v>LAJANG</v>
          </cell>
          <cell r="AD91" t="str">
            <v>ISLAM</v>
          </cell>
          <cell r="AE91" t="str">
            <v>LAKI-LAKI</v>
          </cell>
          <cell r="AF91" t="str">
            <v>SMA</v>
          </cell>
          <cell r="AG91" t="str">
            <v>VIKY MARDHIAN</v>
          </cell>
          <cell r="AH91" t="str">
            <v>BCA</v>
          </cell>
          <cell r="AI91" t="str">
            <v>7835180654</v>
          </cell>
          <cell r="AJ91" t="str">
            <v>3317092011081180</v>
          </cell>
          <cell r="AL91">
            <v>44621</v>
          </cell>
          <cell r="AM91">
            <v>44712</v>
          </cell>
          <cell r="AN91" t="str">
            <v>PKWT 2</v>
          </cell>
          <cell r="AO91" t="str">
            <v>10 hari</v>
          </cell>
          <cell r="AP91" t="str">
            <v xml:space="preserve">2 Tahun  9 Bulan 20 Hari </v>
          </cell>
          <cell r="AQ91" t="str">
            <v>SUDAH</v>
          </cell>
          <cell r="AR91">
            <v>44432</v>
          </cell>
          <cell r="AS91" t="str">
            <v>SUDAH</v>
          </cell>
          <cell r="AT91">
            <v>44432</v>
          </cell>
          <cell r="AU91" t="str">
            <v>SUDAH</v>
          </cell>
          <cell r="AV91">
            <v>44439</v>
          </cell>
          <cell r="AW91" t="str">
            <v xml:space="preserve">0 Tahun  8 Bulan 20 Hari </v>
          </cell>
          <cell r="AX91" t="str">
            <v>ON LINE</v>
          </cell>
          <cell r="AY91">
            <v>100</v>
          </cell>
          <cell r="AZ91">
            <v>75</v>
          </cell>
          <cell r="BA91" t="str">
            <v>SUDAH</v>
          </cell>
          <cell r="BC91">
            <v>44457</v>
          </cell>
          <cell r="BD91" t="str">
            <v>PUSKESMAS KALIORI</v>
          </cell>
          <cell r="BE91" t="str">
            <v>SUDAH</v>
          </cell>
          <cell r="BG91">
            <v>44428</v>
          </cell>
          <cell r="BI91" t="str">
            <v>BELUM</v>
          </cell>
          <cell r="BV91" t="str">
            <v>0001736534248</v>
          </cell>
          <cell r="BW91" t="str">
            <v>SUDAH</v>
          </cell>
          <cell r="BX91" t="str">
            <v>PERUSAHAAN</v>
          </cell>
          <cell r="BY91" t="str">
            <v>19070262373</v>
          </cell>
          <cell r="BZ91" t="str">
            <v>SUDAH</v>
          </cell>
          <cell r="CG91" t="str">
            <v>tidak ada</v>
          </cell>
        </row>
        <row r="92">
          <cell r="C92" t="str">
            <v>0349</v>
          </cell>
          <cell r="D92" t="str">
            <v>TIRTO SANTOSO</v>
          </cell>
          <cell r="E92" t="str">
            <v>PT. MBK</v>
          </cell>
          <cell r="I92">
            <v>43707</v>
          </cell>
          <cell r="J92" t="str">
            <v/>
          </cell>
          <cell r="K92" t="str">
            <v>082322089843</v>
          </cell>
          <cell r="L92" t="str">
            <v>DRIVER</v>
          </cell>
          <cell r="Q92" t="str">
            <v>REMBANG</v>
          </cell>
          <cell r="R92" t="str">
            <v>PT. SUMBER ALFARIA TRIJAYA TBK</v>
          </cell>
          <cell r="S92" t="str">
            <v>MALANG</v>
          </cell>
          <cell r="T92" t="str">
            <v>3317030108900001</v>
          </cell>
          <cell r="U92" t="str">
            <v>SEUMUR HIDUP</v>
          </cell>
          <cell r="V92" t="str">
            <v>HIJAU</v>
          </cell>
          <cell r="W92" t="str">
            <v>B1</v>
          </cell>
          <cell r="X92" t="str">
            <v>14399008000018</v>
          </cell>
          <cell r="Y92">
            <v>45524</v>
          </cell>
          <cell r="Z92" t="str">
            <v>REMBANG</v>
          </cell>
          <cell r="AA92">
            <v>33086</v>
          </cell>
          <cell r="AB92" t="str">
            <v xml:space="preserve">DS TREMBES RT 01/01 KEC GUNEM KAB REMBANG </v>
          </cell>
          <cell r="AC92" t="str">
            <v>LAJANG</v>
          </cell>
          <cell r="AD92" t="str">
            <v>ISLAM</v>
          </cell>
          <cell r="AE92" t="str">
            <v>LAKI-LAKI</v>
          </cell>
          <cell r="AF92" t="str">
            <v>SMA</v>
          </cell>
          <cell r="AG92" t="str">
            <v>TIRTO SANTOSO</v>
          </cell>
          <cell r="AH92" t="str">
            <v>BCA</v>
          </cell>
          <cell r="AI92" t="str">
            <v>7835183882</v>
          </cell>
          <cell r="AJ92" t="str">
            <v>3317030407051706</v>
          </cell>
          <cell r="AL92">
            <v>44621</v>
          </cell>
          <cell r="AM92">
            <v>44712</v>
          </cell>
          <cell r="AN92" t="str">
            <v>PKWT 2</v>
          </cell>
          <cell r="AO92" t="str">
            <v>10 hari</v>
          </cell>
          <cell r="AP92" t="str">
            <v xml:space="preserve">2 Tahun  8 Bulan 21 Hari </v>
          </cell>
          <cell r="AQ92" t="str">
            <v>SUDAH</v>
          </cell>
          <cell r="AR92">
            <v>44432</v>
          </cell>
          <cell r="AS92" t="str">
            <v>SUDAH</v>
          </cell>
          <cell r="AT92">
            <v>44432</v>
          </cell>
          <cell r="AU92" t="str">
            <v>SUDAH</v>
          </cell>
          <cell r="AV92">
            <v>44439</v>
          </cell>
          <cell r="AW92" t="str">
            <v xml:space="preserve">0 Tahun  8 Bulan 20 Hari </v>
          </cell>
          <cell r="AX92" t="str">
            <v>ON LINE</v>
          </cell>
          <cell r="AY92">
            <v>95</v>
          </cell>
          <cell r="AZ92">
            <v>75</v>
          </cell>
          <cell r="BA92" t="str">
            <v>SUDAH</v>
          </cell>
          <cell r="BC92">
            <v>44406</v>
          </cell>
          <cell r="BD92" t="str">
            <v>BALDES TREMBES</v>
          </cell>
          <cell r="BE92" t="str">
            <v>SUDAH</v>
          </cell>
          <cell r="BG92">
            <v>44435</v>
          </cell>
          <cell r="BH92" t="str">
            <v>BALDES TREMBES</v>
          </cell>
          <cell r="BI92" t="str">
            <v>BELUM</v>
          </cell>
          <cell r="BV92" t="str">
            <v>0001024011437</v>
          </cell>
          <cell r="BW92" t="str">
            <v>SUDAH</v>
          </cell>
          <cell r="BX92" t="str">
            <v>PBI</v>
          </cell>
          <cell r="BY92" t="str">
            <v>19078343530</v>
          </cell>
          <cell r="BZ92" t="str">
            <v>SUDAH</v>
          </cell>
          <cell r="CG92" t="str">
            <v>tidak ada</v>
          </cell>
        </row>
        <row r="93">
          <cell r="C93" t="str">
            <v>0358</v>
          </cell>
          <cell r="D93" t="str">
            <v>IMAM FEROS NURDIANSAH</v>
          </cell>
          <cell r="E93" t="str">
            <v>PT. MBK</v>
          </cell>
          <cell r="I93">
            <v>43548</v>
          </cell>
          <cell r="J93" t="str">
            <v/>
          </cell>
          <cell r="K93" t="str">
            <v>085325384200</v>
          </cell>
          <cell r="L93" t="str">
            <v>DRIVER</v>
          </cell>
          <cell r="Q93" t="str">
            <v>REMBANG</v>
          </cell>
          <cell r="R93" t="str">
            <v>PT. SUMBER ALFARIA TRIJAYA TBK</v>
          </cell>
          <cell r="S93" t="str">
            <v>MALANG</v>
          </cell>
          <cell r="T93" t="str">
            <v>3316091901870002</v>
          </cell>
          <cell r="U93" t="str">
            <v>SEUMUR HIDUP</v>
          </cell>
          <cell r="V93" t="str">
            <v>HIJAU</v>
          </cell>
          <cell r="W93" t="str">
            <v>B1</v>
          </cell>
          <cell r="X93" t="str">
            <v>870114400592</v>
          </cell>
          <cell r="Y93">
            <v>44945</v>
          </cell>
          <cell r="Z93" t="str">
            <v xml:space="preserve">BLORA </v>
          </cell>
          <cell r="AA93">
            <v>31796</v>
          </cell>
          <cell r="AB93" t="str">
            <v xml:space="preserve">DS PATAHAN RT 003/004 KEC BLORA KAB BLORA </v>
          </cell>
          <cell r="AC93" t="str">
            <v>KAWIN ANAK 2</v>
          </cell>
          <cell r="AD93" t="str">
            <v>ISLAM</v>
          </cell>
          <cell r="AE93" t="str">
            <v>LAKI-LAKI</v>
          </cell>
          <cell r="AF93" t="str">
            <v>SMP</v>
          </cell>
          <cell r="AG93" t="str">
            <v xml:space="preserve">IMAM FEROS NURDIANSAH </v>
          </cell>
          <cell r="AH93" t="str">
            <v>BCA</v>
          </cell>
          <cell r="AI93" t="str">
            <v>1960423778</v>
          </cell>
          <cell r="AJ93" t="str">
            <v>3316090212080001</v>
          </cell>
          <cell r="AL93">
            <v>44621</v>
          </cell>
          <cell r="AM93">
            <v>44712</v>
          </cell>
          <cell r="AN93" t="str">
            <v>PKWT 2</v>
          </cell>
          <cell r="AO93" t="str">
            <v>10 hari</v>
          </cell>
          <cell r="AP93" t="str">
            <v xml:space="preserve">3 Tahun  1 Bulan 27 Hari </v>
          </cell>
          <cell r="AQ93" t="str">
            <v>SUDAH</v>
          </cell>
          <cell r="AR93">
            <v>44432</v>
          </cell>
          <cell r="AS93" t="str">
            <v>SUDAH</v>
          </cell>
          <cell r="AT93">
            <v>44432</v>
          </cell>
          <cell r="AU93" t="str">
            <v>SUDAH</v>
          </cell>
          <cell r="AV93">
            <v>44439</v>
          </cell>
          <cell r="AW93" t="str">
            <v xml:space="preserve">0 Tahun  8 Bulan 20 Hari </v>
          </cell>
          <cell r="AX93" t="str">
            <v>ON LINE</v>
          </cell>
          <cell r="AY93">
            <v>70</v>
          </cell>
          <cell r="AZ93">
            <v>75</v>
          </cell>
          <cell r="BA93" t="str">
            <v>SUDAH</v>
          </cell>
          <cell r="BC93">
            <v>44460</v>
          </cell>
          <cell r="BD93" t="str">
            <v>PUSKESMAS MEDANG</v>
          </cell>
          <cell r="BE93" t="str">
            <v>SUDAH</v>
          </cell>
          <cell r="BG93">
            <v>44437</v>
          </cell>
          <cell r="BI93" t="str">
            <v>BELUM</v>
          </cell>
          <cell r="BV93" t="str">
            <v>0000581575421</v>
          </cell>
          <cell r="BW93" t="str">
            <v>SUDAH</v>
          </cell>
          <cell r="BX93" t="str">
            <v>PBI</v>
          </cell>
          <cell r="BY93" t="str">
            <v>19089244677</v>
          </cell>
          <cell r="BZ93" t="str">
            <v>SUDAH</v>
          </cell>
          <cell r="CG93" t="str">
            <v>tidak ada</v>
          </cell>
        </row>
        <row r="94">
          <cell r="C94" t="str">
            <v>0369</v>
          </cell>
          <cell r="D94" t="str">
            <v>ARGA ADRIANSAH</v>
          </cell>
          <cell r="E94" t="str">
            <v>PT. MBK</v>
          </cell>
          <cell r="I94">
            <v>43705</v>
          </cell>
          <cell r="J94" t="str">
            <v/>
          </cell>
          <cell r="K94" t="str">
            <v>082296303530</v>
          </cell>
          <cell r="P94" t="str">
            <v>DISPATCHER</v>
          </cell>
          <cell r="Q94" t="str">
            <v>SEMARANG</v>
          </cell>
          <cell r="R94" t="str">
            <v>AOP</v>
          </cell>
          <cell r="S94" t="str">
            <v>SEMARANG</v>
          </cell>
          <cell r="T94" t="str">
            <v>3324082601950004</v>
          </cell>
          <cell r="U94" t="str">
            <v>SEUMUR HIDUP</v>
          </cell>
          <cell r="V94" t="str">
            <v>NON DRIVER</v>
          </cell>
          <cell r="W94" t="str">
            <v>NON DRIVER</v>
          </cell>
          <cell r="X94" t="str">
            <v>NON DRIVER</v>
          </cell>
          <cell r="Y94" t="str">
            <v>NON DRIVER</v>
          </cell>
          <cell r="Z94" t="str">
            <v xml:space="preserve">KENDAL </v>
          </cell>
          <cell r="AA94">
            <v>34725</v>
          </cell>
          <cell r="AB94" t="str">
            <v xml:space="preserve">KP KANDANGAN RT 001/007 KEC KALIWUNGU KAB KENDAL </v>
          </cell>
          <cell r="AC94" t="str">
            <v>KAWIN</v>
          </cell>
          <cell r="AD94" t="str">
            <v>ISLAM</v>
          </cell>
          <cell r="AE94" t="str">
            <v>LAKI-LAKI</v>
          </cell>
          <cell r="AF94" t="str">
            <v>SMA</v>
          </cell>
          <cell r="AG94" t="str">
            <v xml:space="preserve">ARGA ADRIANSAH </v>
          </cell>
          <cell r="AH94" t="str">
            <v>BCA</v>
          </cell>
          <cell r="AI94" t="str">
            <v>0800815771</v>
          </cell>
          <cell r="AJ94" t="str">
            <v>3324081501190003</v>
          </cell>
          <cell r="AK94" t="str">
            <v>917121311513000</v>
          </cell>
          <cell r="AL94">
            <v>44652</v>
          </cell>
          <cell r="AM94">
            <v>44742</v>
          </cell>
          <cell r="AN94" t="str">
            <v>PKWT 1</v>
          </cell>
          <cell r="AO94" t="str">
            <v>40 hari</v>
          </cell>
          <cell r="AP94" t="str">
            <v xml:space="preserve">2 Tahun  8 Bulan 23 Hari </v>
          </cell>
          <cell r="AQ94" t="str">
            <v>NON DRIVER</v>
          </cell>
          <cell r="AR94" t="str">
            <v>NON DRIVER</v>
          </cell>
          <cell r="AS94" t="str">
            <v>SUDAH</v>
          </cell>
          <cell r="AT94">
            <v>44432</v>
          </cell>
          <cell r="AU94" t="str">
            <v>NON DRIVER</v>
          </cell>
          <cell r="AV94" t="str">
            <v>NON DRIVER</v>
          </cell>
          <cell r="AW94" t="str">
            <v/>
          </cell>
          <cell r="AX94" t="str">
            <v>NON DRIVER</v>
          </cell>
          <cell r="AY94" t="str">
            <v>NON DRIVER</v>
          </cell>
          <cell r="AZ94" t="str">
            <v>NON DRIVER</v>
          </cell>
          <cell r="BA94" t="str">
            <v>SUDAH</v>
          </cell>
          <cell r="BC94">
            <v>44371</v>
          </cell>
          <cell r="BD94" t="str">
            <v>RUMAH SAKIT TENTARA SEMARANG</v>
          </cell>
          <cell r="BE94" t="str">
            <v>SUDAH</v>
          </cell>
          <cell r="BG94">
            <v>44558</v>
          </cell>
          <cell r="BH94" t="str">
            <v>KARENA VAKSIN 1 BELUM</v>
          </cell>
          <cell r="BI94" t="str">
            <v>BELUM</v>
          </cell>
          <cell r="BV94" t="str">
            <v>0002892680324</v>
          </cell>
          <cell r="BW94" t="str">
            <v>SUDAH</v>
          </cell>
          <cell r="BX94" t="str">
            <v>PERUSAHAAN</v>
          </cell>
          <cell r="BY94" t="str">
            <v>19078342524</v>
          </cell>
          <cell r="BZ94" t="str">
            <v>SUDAH</v>
          </cell>
        </row>
        <row r="95">
          <cell r="C95" t="str">
            <v>0382</v>
          </cell>
          <cell r="D95" t="str">
            <v>HERU</v>
          </cell>
          <cell r="E95" t="str">
            <v>PT. MBK</v>
          </cell>
          <cell r="I95">
            <v>43497</v>
          </cell>
          <cell r="J95" t="str">
            <v/>
          </cell>
          <cell r="K95" t="str">
            <v>085215353670</v>
          </cell>
          <cell r="P95" t="str">
            <v>DISPATCHER</v>
          </cell>
          <cell r="Q95" t="str">
            <v>SUKABUMI</v>
          </cell>
          <cell r="R95" t="str">
            <v>ANTERAJA</v>
          </cell>
          <cell r="S95" t="str">
            <v>JAKARTA 1</v>
          </cell>
          <cell r="T95" t="str">
            <v>3172030908770011</v>
          </cell>
          <cell r="U95" t="str">
            <v>SEUMUR HIDUP</v>
          </cell>
          <cell r="V95" t="str">
            <v>NON DRIVER</v>
          </cell>
          <cell r="W95" t="str">
            <v>NON DRIVER</v>
          </cell>
          <cell r="X95" t="str">
            <v>NON DRIVER</v>
          </cell>
          <cell r="Y95" t="str">
            <v>NON DRIVER</v>
          </cell>
          <cell r="Z95" t="str">
            <v xml:space="preserve">JAKARTA </v>
          </cell>
          <cell r="AA95">
            <v>28346</v>
          </cell>
          <cell r="AB95" t="str">
            <v xml:space="preserve">RUSWUN KOJA KAKAP II LANTAI II NO 5 RT 004/009 KOJA JAKARTA UTARA </v>
          </cell>
          <cell r="AC95" t="str">
            <v>KAWIN ANAK 2</v>
          </cell>
          <cell r="AD95" t="str">
            <v>ISLAM</v>
          </cell>
          <cell r="AE95" t="str">
            <v>LAKI-LAKI</v>
          </cell>
          <cell r="AF95" t="str">
            <v>SMA</v>
          </cell>
          <cell r="AG95" t="str">
            <v xml:space="preserve">HERU   </v>
          </cell>
          <cell r="AH95" t="str">
            <v>BCA</v>
          </cell>
          <cell r="AI95" t="str">
            <v>3720071834</v>
          </cell>
          <cell r="AJ95" t="str">
            <v>3172030607100046</v>
          </cell>
          <cell r="AL95">
            <v>44621</v>
          </cell>
          <cell r="AM95">
            <v>44712</v>
          </cell>
          <cell r="AN95" t="str">
            <v>PKWT 2</v>
          </cell>
          <cell r="AO95" t="str">
            <v>10 hari</v>
          </cell>
          <cell r="AP95" t="str">
            <v xml:space="preserve">3 Tahun  3 Bulan 20 Hari </v>
          </cell>
          <cell r="AQ95" t="str">
            <v>NON DRIVER</v>
          </cell>
          <cell r="AR95" t="str">
            <v>NON DRIVER</v>
          </cell>
          <cell r="AS95" t="str">
            <v>SUDAH</v>
          </cell>
          <cell r="AT95">
            <v>44432</v>
          </cell>
          <cell r="AU95" t="str">
            <v>NON DRIVER</v>
          </cell>
          <cell r="AV95" t="str">
            <v>NON DRIVER</v>
          </cell>
          <cell r="AW95" t="str">
            <v/>
          </cell>
          <cell r="AX95" t="str">
            <v>NON DRIVER</v>
          </cell>
          <cell r="AY95" t="str">
            <v>NON DRIVER</v>
          </cell>
          <cell r="AZ95" t="str">
            <v>NON DRIVER</v>
          </cell>
          <cell r="BA95" t="str">
            <v>SUDAH</v>
          </cell>
          <cell r="BC95">
            <v>44401</v>
          </cell>
          <cell r="BE95" t="str">
            <v>BELUM</v>
          </cell>
          <cell r="BI95" t="str">
            <v>BELUM</v>
          </cell>
          <cell r="BV95" t="str">
            <v>0001838027248</v>
          </cell>
          <cell r="BW95" t="str">
            <v>SUDAH</v>
          </cell>
          <cell r="BX95" t="str">
            <v>PERUSAHAAN</v>
          </cell>
          <cell r="BY95" t="str">
            <v>19078343506</v>
          </cell>
          <cell r="BZ95" t="str">
            <v>SUDAH</v>
          </cell>
        </row>
        <row r="96">
          <cell r="C96" t="str">
            <v>0392</v>
          </cell>
          <cell r="D96" t="str">
            <v>MUHAMMAD HASNAN</v>
          </cell>
          <cell r="E96" t="str">
            <v>PT. MBK</v>
          </cell>
          <cell r="I96">
            <v>43707</v>
          </cell>
          <cell r="J96" t="str">
            <v/>
          </cell>
          <cell r="K96" t="str">
            <v>085246207646</v>
          </cell>
          <cell r="L96" t="str">
            <v>DRIVER</v>
          </cell>
          <cell r="Q96" t="str">
            <v>BANJARMASIN</v>
          </cell>
          <cell r="R96" t="str">
            <v>PT. SUMBER ALFARIA TRIJAYA TBK</v>
          </cell>
          <cell r="S96" t="str">
            <v>JAKARTA 2</v>
          </cell>
          <cell r="T96" t="str">
            <v>6301050406910005</v>
          </cell>
          <cell r="U96" t="str">
            <v>SEUMUR HIDUP</v>
          </cell>
          <cell r="W96" t="str">
            <v>B2 UMUM</v>
          </cell>
          <cell r="X96" t="str">
            <v>890618310183</v>
          </cell>
          <cell r="Y96">
            <v>45081</v>
          </cell>
          <cell r="Z96" t="str">
            <v>BATI-BATI</v>
          </cell>
          <cell r="AA96">
            <v>33393</v>
          </cell>
          <cell r="AB96" t="str">
            <v xml:space="preserve">JL. PELABUHAN RT. 003/002 KEL. BENUA RAYA KEC. BATI BATI </v>
          </cell>
          <cell r="AC96" t="str">
            <v>KAWIN</v>
          </cell>
          <cell r="AD96" t="str">
            <v>ISLAM</v>
          </cell>
          <cell r="AE96" t="str">
            <v>LAKI-LAKI</v>
          </cell>
          <cell r="AF96" t="str">
            <v>SMA</v>
          </cell>
          <cell r="AG96" t="str">
            <v xml:space="preserve">MUHAMMAD HASNAN </v>
          </cell>
          <cell r="AH96" t="str">
            <v>BCA</v>
          </cell>
          <cell r="AI96" t="str">
            <v>8275342854</v>
          </cell>
          <cell r="AJ96" t="str">
            <v>6301050806160000</v>
          </cell>
          <cell r="AL96">
            <v>44682</v>
          </cell>
          <cell r="AM96">
            <v>44773</v>
          </cell>
          <cell r="AN96" t="str">
            <v>PKWT 1</v>
          </cell>
          <cell r="AO96" t="str">
            <v>71 hari</v>
          </cell>
          <cell r="AP96" t="str">
            <v xml:space="preserve">2 Tahun  8 Bulan 21 Hari </v>
          </cell>
          <cell r="AQ96" t="str">
            <v>SUDAH</v>
          </cell>
          <cell r="AR96">
            <v>44432</v>
          </cell>
          <cell r="AS96" t="str">
            <v>SUDAH</v>
          </cell>
          <cell r="AT96">
            <v>44432</v>
          </cell>
          <cell r="AU96" t="str">
            <v>SUDAH</v>
          </cell>
          <cell r="AV96">
            <v>44504</v>
          </cell>
          <cell r="AW96" t="str">
            <v xml:space="preserve">0 Tahun  6 Bulan 17 Hari </v>
          </cell>
          <cell r="AX96" t="str">
            <v>ON LINE</v>
          </cell>
          <cell r="AY96">
            <v>95</v>
          </cell>
          <cell r="AZ96">
            <v>75</v>
          </cell>
          <cell r="BA96" t="str">
            <v>SUDAH</v>
          </cell>
          <cell r="BC96">
            <v>44407</v>
          </cell>
          <cell r="BD96" t="str">
            <v>RSUD BOEJASIN</v>
          </cell>
          <cell r="BE96" t="str">
            <v>SUDAH</v>
          </cell>
          <cell r="BG96">
            <v>44464</v>
          </cell>
          <cell r="BH96" t="str">
            <v>BATI-BATI</v>
          </cell>
          <cell r="BI96" t="str">
            <v>BELUM</v>
          </cell>
          <cell r="BV96" t="str">
            <v>0001703409355</v>
          </cell>
          <cell r="BW96" t="str">
            <v>SUDAH</v>
          </cell>
          <cell r="BX96" t="str">
            <v>PERUSAHAAN</v>
          </cell>
          <cell r="BY96" t="str">
            <v>19078342599</v>
          </cell>
          <cell r="BZ96" t="str">
            <v>SUDAH</v>
          </cell>
        </row>
        <row r="97">
          <cell r="C97" t="str">
            <v>0409</v>
          </cell>
          <cell r="D97" t="str">
            <v>RONALD RECKY SUMIGAR</v>
          </cell>
          <cell r="E97" t="str">
            <v>PT. MBK</v>
          </cell>
          <cell r="I97">
            <v>43700</v>
          </cell>
          <cell r="J97" t="str">
            <v/>
          </cell>
          <cell r="K97" t="str">
            <v>081340372418</v>
          </cell>
          <cell r="L97" t="str">
            <v>DRIVER</v>
          </cell>
          <cell r="Q97" t="str">
            <v>MANADO</v>
          </cell>
          <cell r="R97" t="str">
            <v>ANTERAJA</v>
          </cell>
          <cell r="S97" t="str">
            <v>MALANG</v>
          </cell>
          <cell r="T97" t="str">
            <v>7106022004860001</v>
          </cell>
          <cell r="U97" t="str">
            <v>SEUMUR HIDUP</v>
          </cell>
          <cell r="W97" t="str">
            <v>B2</v>
          </cell>
          <cell r="X97" t="str">
            <v>860420150568</v>
          </cell>
          <cell r="Y97">
            <v>45036</v>
          </cell>
          <cell r="Z97" t="str">
            <v>MANADO</v>
          </cell>
          <cell r="AA97">
            <v>31522</v>
          </cell>
          <cell r="AB97" t="str">
            <v>JAGA VII DS KAWILEY KEC KAUDITAN KAB MINAHASA UTARA</v>
          </cell>
          <cell r="AC97" t="str">
            <v>KAWIN</v>
          </cell>
          <cell r="AD97" t="str">
            <v>KRISTEN</v>
          </cell>
          <cell r="AE97" t="str">
            <v>LAKI-LAKI</v>
          </cell>
          <cell r="AF97" t="str">
            <v>SMA</v>
          </cell>
          <cell r="AG97" t="str">
            <v>RONALD RECKY SUMIGAR</v>
          </cell>
          <cell r="AH97" t="str">
            <v>BCA</v>
          </cell>
          <cell r="AI97" t="str">
            <v>7800410791</v>
          </cell>
          <cell r="AJ97" t="str">
            <v>7106020602080056</v>
          </cell>
          <cell r="AL97">
            <v>44621</v>
          </cell>
          <cell r="AM97">
            <v>44712</v>
          </cell>
          <cell r="AN97" t="str">
            <v>PKWT 2</v>
          </cell>
          <cell r="AO97" t="str">
            <v>10 hari</v>
          </cell>
          <cell r="AP97" t="str">
            <v xml:space="preserve">2 Tahun  8 Bulan 28 Hari </v>
          </cell>
          <cell r="AQ97" t="str">
            <v>SUDAH</v>
          </cell>
          <cell r="AR97">
            <v>44238</v>
          </cell>
          <cell r="AS97" t="str">
            <v>SUDAH</v>
          </cell>
          <cell r="AT97">
            <v>44238</v>
          </cell>
          <cell r="AU97" t="str">
            <v>SUDAH</v>
          </cell>
          <cell r="AV97">
            <v>44432</v>
          </cell>
          <cell r="AW97" t="str">
            <v xml:space="preserve">0 Tahun  8 Bulan 27 Hari </v>
          </cell>
          <cell r="AX97" t="str">
            <v>IN CLASS</v>
          </cell>
          <cell r="AY97">
            <v>100</v>
          </cell>
          <cell r="AZ97">
            <v>100</v>
          </cell>
          <cell r="BA97" t="str">
            <v>SUDAH</v>
          </cell>
          <cell r="BC97">
            <v>44503</v>
          </cell>
          <cell r="BE97" t="str">
            <v>SUDAH</v>
          </cell>
          <cell r="BG97">
            <v>44612</v>
          </cell>
          <cell r="BI97" t="str">
            <v>BELUM</v>
          </cell>
          <cell r="BV97" t="str">
            <v>0002203522389</v>
          </cell>
          <cell r="BW97" t="str">
            <v>SUDAH</v>
          </cell>
          <cell r="BX97" t="str">
            <v>PERUSAHAAN</v>
          </cell>
          <cell r="BY97" t="str">
            <v>19078343027</v>
          </cell>
          <cell r="BZ97" t="str">
            <v>SUDAH</v>
          </cell>
          <cell r="CC97" t="str">
            <v>PROPERTY DAMAGE</v>
          </cell>
          <cell r="CD97">
            <v>44409</v>
          </cell>
          <cell r="CI97">
            <v>44355</v>
          </cell>
        </row>
        <row r="98">
          <cell r="C98" t="str">
            <v>0412</v>
          </cell>
          <cell r="D98" t="str">
            <v>TASIM BIN SAIYAN</v>
          </cell>
          <cell r="E98" t="str">
            <v>PT. MBK</v>
          </cell>
          <cell r="I98">
            <v>42856</v>
          </cell>
          <cell r="J98" t="str">
            <v/>
          </cell>
          <cell r="K98" t="str">
            <v>082233179202</v>
          </cell>
          <cell r="L98" t="str">
            <v>DRIVER</v>
          </cell>
          <cell r="Q98" t="str">
            <v>CIKARANG</v>
          </cell>
          <cell r="R98" t="str">
            <v>YAMAZAKI</v>
          </cell>
          <cell r="S98" t="str">
            <v>JAKARTA 1</v>
          </cell>
          <cell r="T98" t="str">
            <v>3216080509680009</v>
          </cell>
          <cell r="U98" t="str">
            <v>SEUMUR HIDUP</v>
          </cell>
          <cell r="W98" t="str">
            <v>B2 UMUM</v>
          </cell>
          <cell r="X98" t="str">
            <v>680913160315</v>
          </cell>
          <cell r="Y98">
            <v>45540</v>
          </cell>
          <cell r="Z98" t="str">
            <v xml:space="preserve">BEKASI </v>
          </cell>
          <cell r="AA98">
            <v>32299</v>
          </cell>
          <cell r="AB98" t="str">
            <v xml:space="preserve">KP KEDOKAN RT 005 / 012 DESA SUKADANAU KEC CIKARANG BARAT </v>
          </cell>
          <cell r="AC98" t="str">
            <v>KAWIN</v>
          </cell>
          <cell r="AD98" t="str">
            <v xml:space="preserve">ISLAM </v>
          </cell>
          <cell r="AE98" t="str">
            <v>LAKI-LAKI</v>
          </cell>
          <cell r="AF98" t="str">
            <v>SMP</v>
          </cell>
          <cell r="AG98" t="str">
            <v>TASIM</v>
          </cell>
          <cell r="AH98" t="str">
            <v>BCA</v>
          </cell>
          <cell r="AI98" t="str">
            <v>3431322461</v>
          </cell>
          <cell r="AJ98" t="str">
            <v>3216082407120119</v>
          </cell>
          <cell r="AL98">
            <v>44652</v>
          </cell>
          <cell r="AM98">
            <v>44742</v>
          </cell>
          <cell r="AN98" t="str">
            <v>PKWT 1</v>
          </cell>
          <cell r="AO98" t="str">
            <v>40 hari</v>
          </cell>
          <cell r="AP98" t="str">
            <v xml:space="preserve">5 Tahun  0 Bulan 20 Hari </v>
          </cell>
          <cell r="AQ98" t="str">
            <v>SUDAH</v>
          </cell>
          <cell r="AR98">
            <v>44564</v>
          </cell>
          <cell r="AS98" t="str">
            <v>SUDAH</v>
          </cell>
          <cell r="AT98">
            <v>44432</v>
          </cell>
          <cell r="AU98" t="str">
            <v>SUDAH</v>
          </cell>
          <cell r="AV98">
            <v>44676</v>
          </cell>
          <cell r="AW98" t="str">
            <v xml:space="preserve">0 Tahun  0 Bulan 26 Hari </v>
          </cell>
          <cell r="AX98" t="str">
            <v>IN CLASS</v>
          </cell>
          <cell r="AY98">
            <v>80</v>
          </cell>
          <cell r="AZ98">
            <v>75</v>
          </cell>
          <cell r="BA98" t="str">
            <v>SUDAH</v>
          </cell>
          <cell r="BC98">
            <v>44413</v>
          </cell>
          <cell r="BD98" t="str">
            <v>GEDUNG SNESCO JAKARTA</v>
          </cell>
          <cell r="BE98" t="str">
            <v>SUDAH</v>
          </cell>
          <cell r="BG98">
            <v>44441</v>
          </cell>
          <cell r="BH98" t="str">
            <v>GEDUNG SNESCO JAKARTA</v>
          </cell>
          <cell r="BI98" t="str">
            <v>BELUM</v>
          </cell>
          <cell r="BV98" t="str">
            <v>0001449627366</v>
          </cell>
          <cell r="BW98" t="str">
            <v>SUDAH</v>
          </cell>
          <cell r="BX98" t="str">
            <v>PERUSAHAAN</v>
          </cell>
          <cell r="BY98" t="str">
            <v>19078341666</v>
          </cell>
          <cell r="BZ98" t="str">
            <v>SUDAH</v>
          </cell>
        </row>
        <row r="99">
          <cell r="C99" t="str">
            <v>0413</v>
          </cell>
          <cell r="D99" t="str">
            <v>DEDEN KURNIAWAN</v>
          </cell>
          <cell r="E99" t="str">
            <v>PT. MBK</v>
          </cell>
          <cell r="I99">
            <v>42992</v>
          </cell>
          <cell r="J99" t="str">
            <v/>
          </cell>
          <cell r="K99" t="str">
            <v>089629973834</v>
          </cell>
          <cell r="L99" t="str">
            <v>DRIVER</v>
          </cell>
          <cell r="Q99" t="str">
            <v>CIKARANG</v>
          </cell>
          <cell r="R99" t="str">
            <v>YAMAZAKI</v>
          </cell>
          <cell r="S99" t="str">
            <v>JAKARTA 1</v>
          </cell>
          <cell r="T99" t="str">
            <v>3216150209930001</v>
          </cell>
          <cell r="U99" t="str">
            <v>SEUMUR HIDUP</v>
          </cell>
          <cell r="W99" t="str">
            <v>B1</v>
          </cell>
          <cell r="X99" t="str">
            <v>930912231101</v>
          </cell>
          <cell r="Y99">
            <v>44806</v>
          </cell>
          <cell r="Z99" t="str">
            <v xml:space="preserve">BEKASI </v>
          </cell>
          <cell r="AA99">
            <v>34214</v>
          </cell>
          <cell r="AB99" t="str">
            <v xml:space="preserve">KP JAGAWARNA RT 003/003 DESA SUKARUKUN KEC SUKATANI BEKASI </v>
          </cell>
          <cell r="AC99" t="str">
            <v>KAWIN</v>
          </cell>
          <cell r="AD99" t="str">
            <v xml:space="preserve">ISLAM </v>
          </cell>
          <cell r="AE99" t="str">
            <v>LAKI-LAKI</v>
          </cell>
          <cell r="AF99" t="str">
            <v>SMP</v>
          </cell>
          <cell r="AG99" t="str">
            <v>DEDEN KURNIAWAN</v>
          </cell>
          <cell r="AH99" t="str">
            <v>BCA</v>
          </cell>
          <cell r="AI99" t="str">
            <v>3431494521</v>
          </cell>
          <cell r="AJ99" t="str">
            <v>3216152711100443</v>
          </cell>
          <cell r="AL99">
            <v>44652</v>
          </cell>
          <cell r="AM99">
            <v>44742</v>
          </cell>
          <cell r="AN99" t="str">
            <v>PKWT 1</v>
          </cell>
          <cell r="AO99" t="str">
            <v>40 hari</v>
          </cell>
          <cell r="AP99" t="str">
            <v xml:space="preserve">4 Tahun  8 Bulan 7 Hari </v>
          </cell>
          <cell r="AQ99" t="str">
            <v>SUDAH</v>
          </cell>
          <cell r="AR99">
            <v>44564</v>
          </cell>
          <cell r="AS99" t="str">
            <v>SUDAH</v>
          </cell>
          <cell r="AT99">
            <v>44432</v>
          </cell>
          <cell r="AU99" t="str">
            <v>SUDAH</v>
          </cell>
          <cell r="AV99">
            <v>44676</v>
          </cell>
          <cell r="AW99" t="str">
            <v xml:space="preserve">0 Tahun  0 Bulan 26 Hari </v>
          </cell>
          <cell r="AX99" t="str">
            <v>ON LINE</v>
          </cell>
          <cell r="AY99">
            <v>100</v>
          </cell>
          <cell r="AZ99">
            <v>75</v>
          </cell>
          <cell r="BA99" t="str">
            <v>SUDAH</v>
          </cell>
          <cell r="BC99">
            <v>44399</v>
          </cell>
          <cell r="BD99" t="str">
            <v>KAB. BEKASI</v>
          </cell>
          <cell r="BE99" t="str">
            <v>SUDAH</v>
          </cell>
          <cell r="BG99">
            <v>44430</v>
          </cell>
          <cell r="BH99" t="str">
            <v>KAB. BEKASI</v>
          </cell>
          <cell r="BI99" t="str">
            <v>BELUM</v>
          </cell>
          <cell r="BV99" t="str">
            <v>0000493655084</v>
          </cell>
          <cell r="BW99" t="str">
            <v>SUDAH</v>
          </cell>
          <cell r="BX99" t="str">
            <v>PBI</v>
          </cell>
          <cell r="BY99" t="str">
            <v>19078342946</v>
          </cell>
          <cell r="BZ99" t="str">
            <v>SUDAH</v>
          </cell>
        </row>
        <row r="100">
          <cell r="C100" t="str">
            <v>0415</v>
          </cell>
          <cell r="D100" t="str">
            <v>DEDE RUSMAN</v>
          </cell>
          <cell r="E100" t="str">
            <v>PT. MBK</v>
          </cell>
          <cell r="I100">
            <v>42856</v>
          </cell>
          <cell r="J100" t="str">
            <v/>
          </cell>
          <cell r="K100" t="str">
            <v>085210506192</v>
          </cell>
          <cell r="L100" t="str">
            <v>DRIVER</v>
          </cell>
          <cell r="Q100" t="str">
            <v>CIKARANG</v>
          </cell>
          <cell r="R100" t="str">
            <v>YAMAZAKI</v>
          </cell>
          <cell r="S100" t="str">
            <v>JAKARTA 1</v>
          </cell>
          <cell r="T100" t="str">
            <v>3216082504880006</v>
          </cell>
          <cell r="U100" t="str">
            <v>SEUMUR HIDUP</v>
          </cell>
          <cell r="W100" t="str">
            <v>B1</v>
          </cell>
          <cell r="X100" t="str">
            <v>81091205973076</v>
          </cell>
          <cell r="Y100">
            <v>46280</v>
          </cell>
          <cell r="Z100" t="str">
            <v xml:space="preserve">BEKASI </v>
          </cell>
          <cell r="AA100">
            <v>32623</v>
          </cell>
          <cell r="AB100" t="str">
            <v xml:space="preserve">KP  RAWAMAJU RT 008/013 DS SUKADANAU CIKARANG BARAT </v>
          </cell>
          <cell r="AC100" t="str">
            <v>KAWIN</v>
          </cell>
          <cell r="AD100" t="str">
            <v xml:space="preserve">ISLAM </v>
          </cell>
          <cell r="AE100" t="str">
            <v>LAKI-LAKI</v>
          </cell>
          <cell r="AF100" t="str">
            <v>SMP</v>
          </cell>
          <cell r="AG100" t="str">
            <v>DEDE RUSMAN</v>
          </cell>
          <cell r="AH100" t="str">
            <v>BCA</v>
          </cell>
          <cell r="AI100" t="str">
            <v>3431426721</v>
          </cell>
          <cell r="AJ100" t="str">
            <v>3201221709190020</v>
          </cell>
          <cell r="AL100">
            <v>44652</v>
          </cell>
          <cell r="AM100">
            <v>44742</v>
          </cell>
          <cell r="AN100" t="str">
            <v>PKWT 1</v>
          </cell>
          <cell r="AO100" t="str">
            <v>40 hari</v>
          </cell>
          <cell r="AP100" t="str">
            <v xml:space="preserve">5 Tahun  0 Bulan 20 Hari </v>
          </cell>
          <cell r="AQ100" t="str">
            <v>SUDAH</v>
          </cell>
          <cell r="AR100">
            <v>44432</v>
          </cell>
          <cell r="AS100" t="str">
            <v>SUDAH</v>
          </cell>
          <cell r="AT100">
            <v>44432</v>
          </cell>
          <cell r="AU100" t="str">
            <v>SUDAH</v>
          </cell>
          <cell r="AV100">
            <v>44676</v>
          </cell>
          <cell r="AW100" t="str">
            <v xml:space="preserve">0 Tahun  0 Bulan 26 Hari </v>
          </cell>
          <cell r="AX100" t="str">
            <v>IN CLASS</v>
          </cell>
          <cell r="AY100">
            <v>80</v>
          </cell>
          <cell r="AZ100">
            <v>75</v>
          </cell>
          <cell r="BA100" t="str">
            <v>SUDAH</v>
          </cell>
          <cell r="BC100">
            <v>44402</v>
          </cell>
          <cell r="BD100" t="str">
            <v>ATJ HALIM</v>
          </cell>
          <cell r="BE100" t="str">
            <v>SUDAH</v>
          </cell>
          <cell r="BG100">
            <v>44430</v>
          </cell>
          <cell r="BH100" t="str">
            <v>ATJ HALIM</v>
          </cell>
          <cell r="BI100" t="str">
            <v>BELUM</v>
          </cell>
          <cell r="BV100" t="str">
            <v>0002892479163</v>
          </cell>
          <cell r="BW100" t="str">
            <v>SUDAH</v>
          </cell>
          <cell r="BX100" t="str">
            <v>PERUSAHAAN</v>
          </cell>
          <cell r="BY100" t="str">
            <v>19078342920</v>
          </cell>
          <cell r="BZ100" t="str">
            <v>SUDAH</v>
          </cell>
        </row>
        <row r="101">
          <cell r="C101" t="str">
            <v>0420</v>
          </cell>
          <cell r="D101" t="str">
            <v>HASYANA PRAMUJI</v>
          </cell>
          <cell r="E101" t="str">
            <v>PT. MBK</v>
          </cell>
          <cell r="I101">
            <v>43502</v>
          </cell>
          <cell r="J101" t="str">
            <v/>
          </cell>
          <cell r="K101" t="str">
            <v>081286519050</v>
          </cell>
          <cell r="L101" t="str">
            <v>DRIVER</v>
          </cell>
          <cell r="Q101" t="str">
            <v>CIKARANG</v>
          </cell>
          <cell r="R101" t="str">
            <v>YAMAZAKI</v>
          </cell>
          <cell r="S101" t="str">
            <v>JAKARTA 1</v>
          </cell>
          <cell r="T101" t="str">
            <v>3208091703890002</v>
          </cell>
          <cell r="U101" t="str">
            <v>SEUMUR HIDUP</v>
          </cell>
          <cell r="W101" t="str">
            <v>B1</v>
          </cell>
          <cell r="X101" t="str">
            <v>890313401740</v>
          </cell>
          <cell r="Y101">
            <v>45002</v>
          </cell>
          <cell r="Z101" t="str">
            <v xml:space="preserve">KUNINGAN </v>
          </cell>
          <cell r="AA101">
            <v>32584</v>
          </cell>
          <cell r="AB101" t="str">
            <v xml:space="preserve">DUSUN CIKEDUNG RT 01/01 KEL KEDUNGARUM KEC KUNINGAN KAB KUNINGAN JAWA BARAT </v>
          </cell>
          <cell r="AC101" t="str">
            <v>LAJANG</v>
          </cell>
          <cell r="AD101" t="str">
            <v xml:space="preserve">ISLAM </v>
          </cell>
          <cell r="AE101" t="str">
            <v>LAKI-LAKI</v>
          </cell>
          <cell r="AF101" t="str">
            <v>SMA</v>
          </cell>
          <cell r="AG101" t="str">
            <v>HASYANA PRAMUJI</v>
          </cell>
          <cell r="AH101" t="str">
            <v>BCA</v>
          </cell>
          <cell r="AI101" t="str">
            <v>1982379193</v>
          </cell>
          <cell r="AJ101" t="str">
            <v>3208090102170006</v>
          </cell>
          <cell r="AL101">
            <v>44652</v>
          </cell>
          <cell r="AM101">
            <v>44742</v>
          </cell>
          <cell r="AN101" t="str">
            <v>PKWT 1</v>
          </cell>
          <cell r="AO101" t="str">
            <v>40 hari</v>
          </cell>
          <cell r="AP101" t="str">
            <v xml:space="preserve">3 Tahun  3 Bulan 15 Hari </v>
          </cell>
          <cell r="AQ101" t="str">
            <v>SUDAH</v>
          </cell>
          <cell r="AR101">
            <v>44564</v>
          </cell>
          <cell r="AS101" t="str">
            <v>SUDAH</v>
          </cell>
          <cell r="AT101">
            <v>44432</v>
          </cell>
          <cell r="AU101" t="str">
            <v>SUDAH</v>
          </cell>
          <cell r="AV101">
            <v>44676</v>
          </cell>
          <cell r="AW101" t="str">
            <v xml:space="preserve">0 Tahun  0 Bulan 26 Hari </v>
          </cell>
          <cell r="AX101" t="str">
            <v>ON LINE</v>
          </cell>
          <cell r="AY101">
            <v>100</v>
          </cell>
          <cell r="AZ101">
            <v>75</v>
          </cell>
          <cell r="BA101" t="str">
            <v>SUDAH</v>
          </cell>
          <cell r="BC101">
            <v>44413</v>
          </cell>
          <cell r="BD101" t="str">
            <v>GEDUNG SMESCO JAKARTA</v>
          </cell>
          <cell r="BE101" t="str">
            <v>SUDAH</v>
          </cell>
          <cell r="BG101">
            <v>44441</v>
          </cell>
          <cell r="BH101" t="str">
            <v>GEDUNG SMESCO JAKARTA</v>
          </cell>
          <cell r="BI101" t="str">
            <v>BELUM</v>
          </cell>
          <cell r="BV101" t="str">
            <v>0001150312072</v>
          </cell>
          <cell r="BW101" t="str">
            <v>SUDAH</v>
          </cell>
          <cell r="BX101" t="str">
            <v>PERUSAHAAN</v>
          </cell>
          <cell r="BY101" t="str">
            <v>19078343191</v>
          </cell>
          <cell r="BZ101" t="str">
            <v>SUDAH</v>
          </cell>
        </row>
        <row r="102">
          <cell r="C102" t="str">
            <v>0423</v>
          </cell>
          <cell r="D102" t="str">
            <v>WARNO</v>
          </cell>
          <cell r="E102" t="str">
            <v>PT. MBK</v>
          </cell>
          <cell r="I102">
            <v>42856</v>
          </cell>
          <cell r="J102" t="str">
            <v/>
          </cell>
          <cell r="K102" t="str">
            <v>085777631437</v>
          </cell>
          <cell r="L102" t="str">
            <v>DRIVER</v>
          </cell>
          <cell r="Q102" t="str">
            <v>CIKARANG</v>
          </cell>
          <cell r="R102" t="str">
            <v>YAMAZAKI</v>
          </cell>
          <cell r="S102" t="str">
            <v>JAKARTA 1</v>
          </cell>
          <cell r="T102" t="str">
            <v>3216090101700035</v>
          </cell>
          <cell r="U102" t="str">
            <v>SEUMUR HIDUP</v>
          </cell>
          <cell r="W102" t="str">
            <v>B1</v>
          </cell>
          <cell r="X102" t="str">
            <v>12057001002236</v>
          </cell>
          <cell r="Y102">
            <v>46372</v>
          </cell>
          <cell r="Z102" t="str">
            <v xml:space="preserve">SOLO </v>
          </cell>
          <cell r="AA102">
            <v>25569</v>
          </cell>
          <cell r="AB102" t="str">
            <v xml:space="preserve">KP RAWALINTAH RT 002/001 DS MEKARMUKTI KEC CIKARANG UTARA KAB BEKASI </v>
          </cell>
          <cell r="AC102" t="str">
            <v>KAWIN ANAK 3</v>
          </cell>
          <cell r="AD102" t="str">
            <v xml:space="preserve">ISLAM </v>
          </cell>
          <cell r="AE102" t="str">
            <v>LAKI-LAKI</v>
          </cell>
          <cell r="AF102" t="str">
            <v>SMA</v>
          </cell>
          <cell r="AG102" t="str">
            <v>WARNO</v>
          </cell>
          <cell r="AH102" t="str">
            <v>BCA</v>
          </cell>
          <cell r="AI102" t="str">
            <v>3431323077</v>
          </cell>
          <cell r="AJ102" t="str">
            <v>3216091003140034</v>
          </cell>
          <cell r="AL102">
            <v>44652</v>
          </cell>
          <cell r="AM102">
            <v>44742</v>
          </cell>
          <cell r="AN102" t="str">
            <v>PKWT 1</v>
          </cell>
          <cell r="AO102" t="str">
            <v>40 hari</v>
          </cell>
          <cell r="AP102" t="str">
            <v xml:space="preserve">5 Tahun  0 Bulan 20 Hari </v>
          </cell>
          <cell r="AQ102" t="str">
            <v>SUDAH</v>
          </cell>
          <cell r="AR102">
            <v>44564</v>
          </cell>
          <cell r="AS102" t="str">
            <v>SUDAH</v>
          </cell>
          <cell r="AT102">
            <v>44432</v>
          </cell>
          <cell r="AU102" t="str">
            <v>SUDAH</v>
          </cell>
          <cell r="AV102">
            <v>44676</v>
          </cell>
          <cell r="AW102" t="str">
            <v xml:space="preserve">0 Tahun  0 Bulan 26 Hari </v>
          </cell>
          <cell r="AX102" t="str">
            <v>ON LINE</v>
          </cell>
          <cell r="AY102">
            <v>95</v>
          </cell>
          <cell r="AZ102">
            <v>75</v>
          </cell>
          <cell r="BA102" t="str">
            <v>SUDAH</v>
          </cell>
          <cell r="BC102">
            <v>44441</v>
          </cell>
          <cell r="BD102" t="str">
            <v>KAB. BEKASI</v>
          </cell>
          <cell r="BE102" t="str">
            <v>SUDAH</v>
          </cell>
          <cell r="BG102">
            <v>44469</v>
          </cell>
          <cell r="BH102" t="str">
            <v>KAB. BEKASI</v>
          </cell>
          <cell r="BI102" t="str">
            <v>BELUM</v>
          </cell>
          <cell r="BV102" t="str">
            <v>0001449619367</v>
          </cell>
          <cell r="BW102" t="str">
            <v>SUDAH</v>
          </cell>
          <cell r="BX102" t="str">
            <v>PERUSAHAAN</v>
          </cell>
          <cell r="BY102" t="str">
            <v>19078342722</v>
          </cell>
          <cell r="BZ102" t="str">
            <v>SUDAH</v>
          </cell>
        </row>
        <row r="103">
          <cell r="C103" t="str">
            <v>0428</v>
          </cell>
          <cell r="D103" t="str">
            <v>HENDI IRAWAN</v>
          </cell>
          <cell r="E103" t="str">
            <v>PT. MBK</v>
          </cell>
          <cell r="I103">
            <v>43199</v>
          </cell>
          <cell r="J103" t="str">
            <v/>
          </cell>
          <cell r="K103" t="str">
            <v>087785515861</v>
          </cell>
          <cell r="P103" t="str">
            <v>DISPATCHER</v>
          </cell>
          <cell r="Q103" t="str">
            <v>CIKARANG</v>
          </cell>
          <cell r="R103" t="str">
            <v>YAMAZAKI</v>
          </cell>
          <cell r="S103" t="str">
            <v>JAKARTA 1</v>
          </cell>
          <cell r="T103" t="str">
            <v>3275042502820014</v>
          </cell>
          <cell r="U103" t="str">
            <v>SEUMUR HIDUP</v>
          </cell>
          <cell r="V103" t="str">
            <v>NON DRIVER</v>
          </cell>
          <cell r="W103" t="str">
            <v>NON DRIVER</v>
          </cell>
          <cell r="X103" t="str">
            <v>NON DRIVER</v>
          </cell>
          <cell r="Y103" t="str">
            <v>NON DRIVER</v>
          </cell>
          <cell r="Z103" t="str">
            <v xml:space="preserve">BEKASI </v>
          </cell>
          <cell r="AA103">
            <v>30007</v>
          </cell>
          <cell r="AB103" t="str">
            <v xml:space="preserve">JLN BACANG RAYA RT 002/004 NO 40 BEKASI SELATAN KOTA BEKASI </v>
          </cell>
          <cell r="AC103" t="str">
            <v>KAWIN</v>
          </cell>
          <cell r="AD103" t="str">
            <v xml:space="preserve">ISLAM </v>
          </cell>
          <cell r="AE103" t="str">
            <v>LAKI-LAKI</v>
          </cell>
          <cell r="AF103" t="str">
            <v>SMA</v>
          </cell>
          <cell r="AG103" t="str">
            <v>HENDI IRAWAN</v>
          </cell>
          <cell r="AH103" t="str">
            <v>BCA</v>
          </cell>
          <cell r="AI103" t="str">
            <v>5770880493</v>
          </cell>
          <cell r="AJ103" t="str">
            <v>3275040503080014</v>
          </cell>
          <cell r="AL103">
            <v>44652</v>
          </cell>
          <cell r="AM103">
            <v>44742</v>
          </cell>
          <cell r="AN103" t="str">
            <v>PKWT 1</v>
          </cell>
          <cell r="AO103" t="str">
            <v>40 hari</v>
          </cell>
          <cell r="AP103" t="str">
            <v xml:space="preserve">4 Tahun  1 Bulan 12 Hari </v>
          </cell>
          <cell r="AQ103" t="str">
            <v>NON DRIVER</v>
          </cell>
          <cell r="AR103" t="str">
            <v>NON DRIVER</v>
          </cell>
          <cell r="AS103" t="str">
            <v>SUDAH</v>
          </cell>
          <cell r="AT103">
            <v>44432</v>
          </cell>
          <cell r="AU103" t="str">
            <v>NON DRIVER</v>
          </cell>
          <cell r="AV103" t="str">
            <v>NON DRIVER</v>
          </cell>
          <cell r="AW103" t="str">
            <v/>
          </cell>
          <cell r="AX103" t="str">
            <v>NON DRIVER</v>
          </cell>
          <cell r="AY103" t="str">
            <v>NON DRIVER</v>
          </cell>
          <cell r="AZ103" t="str">
            <v>NON DRIVER</v>
          </cell>
          <cell r="BA103" t="str">
            <v>SUDAH</v>
          </cell>
          <cell r="BC103">
            <v>44405</v>
          </cell>
          <cell r="BD103" t="str">
            <v>KOTA BEKASI</v>
          </cell>
          <cell r="BE103" t="str">
            <v>SUDAH</v>
          </cell>
          <cell r="BG103">
            <v>44433</v>
          </cell>
          <cell r="BH103" t="str">
            <v>KOTA BEKASI</v>
          </cell>
          <cell r="BI103" t="str">
            <v>BELUM</v>
          </cell>
          <cell r="BV103" t="str">
            <v>0001633487207</v>
          </cell>
          <cell r="BW103" t="str">
            <v>SUDAH</v>
          </cell>
          <cell r="BX103" t="str">
            <v>PERUSAHAAN</v>
          </cell>
          <cell r="BY103" t="str">
            <v>19078342680</v>
          </cell>
          <cell r="BZ103" t="str">
            <v>SUDAH</v>
          </cell>
        </row>
        <row r="104">
          <cell r="C104" t="str">
            <v>0432</v>
          </cell>
          <cell r="D104" t="str">
            <v>IWAN RIDWAN</v>
          </cell>
          <cell r="E104" t="str">
            <v>PT. MBK</v>
          </cell>
          <cell r="I104">
            <v>42856</v>
          </cell>
          <cell r="J104" t="str">
            <v/>
          </cell>
          <cell r="K104" t="str">
            <v>082112812525</v>
          </cell>
          <cell r="L104" t="str">
            <v>DRIVER</v>
          </cell>
          <cell r="Q104" t="str">
            <v>CIKARANG</v>
          </cell>
          <cell r="R104" t="str">
            <v>YAMAZAKI</v>
          </cell>
          <cell r="S104" t="str">
            <v>JAKARTA 1</v>
          </cell>
          <cell r="T104" t="str">
            <v>3275022611900026</v>
          </cell>
          <cell r="U104" t="str">
            <v>SEUMUR HIDUP</v>
          </cell>
          <cell r="W104" t="str">
            <v>B1</v>
          </cell>
          <cell r="X104" t="str">
            <v>901113400556</v>
          </cell>
          <cell r="Y104">
            <v>46354</v>
          </cell>
          <cell r="Z104" t="str">
            <v xml:space="preserve">KUNINGAN </v>
          </cell>
          <cell r="AA104">
            <v>33203</v>
          </cell>
          <cell r="AB104" t="str">
            <v xml:space="preserve">DESA CIPETIR RT 008/002 KEC LEBAK WANGI KAB KUNINGAN </v>
          </cell>
          <cell r="AC104" t="str">
            <v>LAJANG</v>
          </cell>
          <cell r="AD104" t="str">
            <v xml:space="preserve">ISLAM </v>
          </cell>
          <cell r="AE104" t="str">
            <v>LAKI-LAKI</v>
          </cell>
          <cell r="AF104" t="str">
            <v>SMA</v>
          </cell>
          <cell r="AG104" t="str">
            <v>IWAN RIDWAN</v>
          </cell>
          <cell r="AH104" t="str">
            <v>BCA</v>
          </cell>
          <cell r="AI104" t="str">
            <v>8730585315</v>
          </cell>
          <cell r="AJ104" t="str">
            <v>3216082511101265</v>
          </cell>
          <cell r="AL104">
            <v>44652</v>
          </cell>
          <cell r="AM104">
            <v>44742</v>
          </cell>
          <cell r="AN104" t="str">
            <v>PKWT 1</v>
          </cell>
          <cell r="AO104" t="str">
            <v>40 hari</v>
          </cell>
          <cell r="AP104" t="str">
            <v xml:space="preserve">5 Tahun  0 Bulan 20 Hari </v>
          </cell>
          <cell r="AQ104" t="str">
            <v>SUDAH</v>
          </cell>
          <cell r="AR104">
            <v>44484</v>
          </cell>
          <cell r="AS104" t="str">
            <v>SUDAH</v>
          </cell>
          <cell r="AT104">
            <v>44484</v>
          </cell>
          <cell r="AU104" t="str">
            <v>SUDAH</v>
          </cell>
          <cell r="AV104">
            <v>44674</v>
          </cell>
          <cell r="AW104" t="str">
            <v xml:space="preserve">0 Tahun  0 Bulan 28 Hari </v>
          </cell>
          <cell r="AX104" t="str">
            <v>ON LINE</v>
          </cell>
          <cell r="AY104">
            <v>95</v>
          </cell>
          <cell r="AZ104">
            <v>75</v>
          </cell>
          <cell r="BA104" t="str">
            <v>SUDAH</v>
          </cell>
          <cell r="BC104">
            <v>44401</v>
          </cell>
          <cell r="BD104" t="str">
            <v>KAB. KUNINGAN</v>
          </cell>
          <cell r="BE104" t="str">
            <v>SUDAH</v>
          </cell>
          <cell r="BG104">
            <v>44468</v>
          </cell>
          <cell r="BH104" t="str">
            <v>KAB. KUNINGAN</v>
          </cell>
          <cell r="BI104" t="str">
            <v>BELUM</v>
          </cell>
          <cell r="BV104" t="str">
            <v>0001666825839</v>
          </cell>
          <cell r="BW104" t="str">
            <v>SUDAH</v>
          </cell>
          <cell r="BX104" t="str">
            <v>PERUSAHAAN</v>
          </cell>
          <cell r="BY104" t="str">
            <v>19078341823</v>
          </cell>
          <cell r="BZ104" t="str">
            <v>SUDAH</v>
          </cell>
          <cell r="CC104" t="str">
            <v>PROPERTY DAMAGE</v>
          </cell>
          <cell r="CD104">
            <v>44236</v>
          </cell>
          <cell r="CH104">
            <v>44441</v>
          </cell>
        </row>
        <row r="105">
          <cell r="C105" t="str">
            <v>0436</v>
          </cell>
          <cell r="D105" t="str">
            <v>MAWAN PRASETYO BUDI</v>
          </cell>
          <cell r="E105" t="str">
            <v>PT. MBK</v>
          </cell>
          <cell r="I105">
            <v>44020</v>
          </cell>
          <cell r="J105" t="str">
            <v/>
          </cell>
          <cell r="K105" t="str">
            <v>082114536489</v>
          </cell>
          <cell r="P105" t="str">
            <v>DISPATCHER</v>
          </cell>
          <cell r="Q105" t="str">
            <v>CIBITUNG</v>
          </cell>
          <cell r="R105" t="str">
            <v>AOP</v>
          </cell>
          <cell r="S105" t="str">
            <v>JAKARTA 1</v>
          </cell>
          <cell r="T105" t="str">
            <v>3316061409920001</v>
          </cell>
          <cell r="U105" t="str">
            <v>SEUMUR HIDUP</v>
          </cell>
          <cell r="V105" t="str">
            <v>NON DRIVER</v>
          </cell>
          <cell r="W105" t="str">
            <v>NON DRIVER</v>
          </cell>
          <cell r="X105" t="str">
            <v>NON DRIVER</v>
          </cell>
          <cell r="Y105" t="str">
            <v>NON DRIVER</v>
          </cell>
          <cell r="Z105" t="str">
            <v xml:space="preserve">BLORA </v>
          </cell>
          <cell r="AA105">
            <v>33861</v>
          </cell>
          <cell r="AB105" t="str">
            <v xml:space="preserve">DESA LEDOK RT 002/004 KEL LEDOK KEC SAMBANG KAB BLORA </v>
          </cell>
          <cell r="AC105" t="str">
            <v>KAWIN</v>
          </cell>
          <cell r="AD105" t="str">
            <v xml:space="preserve">ISLAM </v>
          </cell>
          <cell r="AE105" t="str">
            <v>LAKI-LAKI</v>
          </cell>
          <cell r="AF105" t="str">
            <v>SMA</v>
          </cell>
          <cell r="AG105" t="str">
            <v xml:space="preserve">MAWAN PRASETYO BUDI </v>
          </cell>
          <cell r="AH105" t="str">
            <v>BCA</v>
          </cell>
          <cell r="AI105" t="str">
            <v>3540017394</v>
          </cell>
          <cell r="AJ105" t="str">
            <v>3316062112180000</v>
          </cell>
          <cell r="AL105">
            <v>44621</v>
          </cell>
          <cell r="AM105">
            <v>44712</v>
          </cell>
          <cell r="AN105" t="str">
            <v>PKWT 2</v>
          </cell>
          <cell r="AO105" t="str">
            <v>10 hari</v>
          </cell>
          <cell r="AP105" t="str">
            <v xml:space="preserve">1 Tahun  10 Bulan 13 Hari </v>
          </cell>
          <cell r="AQ105" t="str">
            <v>NON DRIVER</v>
          </cell>
          <cell r="AR105" t="str">
            <v>NON DRIVER</v>
          </cell>
          <cell r="AS105" t="str">
            <v>SUDAH</v>
          </cell>
          <cell r="AT105">
            <v>44432</v>
          </cell>
          <cell r="AU105" t="str">
            <v>NON DRIVER</v>
          </cell>
          <cell r="AV105" t="str">
            <v>NON DRIVER</v>
          </cell>
          <cell r="AW105" t="str">
            <v/>
          </cell>
          <cell r="AX105" t="str">
            <v>NON DRIVER</v>
          </cell>
          <cell r="AY105" t="str">
            <v>NON DRIVER</v>
          </cell>
          <cell r="AZ105" t="str">
            <v>NON DRIVER</v>
          </cell>
          <cell r="BA105" t="str">
            <v>SUDAH</v>
          </cell>
          <cell r="BC105">
            <v>44375</v>
          </cell>
          <cell r="BE105" t="str">
            <v>BELUM</v>
          </cell>
          <cell r="BI105" t="str">
            <v>BELUM</v>
          </cell>
          <cell r="BV105" t="str">
            <v>0001144340256</v>
          </cell>
          <cell r="BW105" t="str">
            <v>SUDAH</v>
          </cell>
          <cell r="BX105" t="str">
            <v>PERUSAHAAN</v>
          </cell>
          <cell r="BY105" t="str">
            <v>10001664720</v>
          </cell>
          <cell r="BZ105" t="str">
            <v>SUDAH</v>
          </cell>
        </row>
        <row r="106">
          <cell r="C106" t="str">
            <v>0444</v>
          </cell>
          <cell r="D106" t="str">
            <v>SIDIQ FADRILLAH</v>
          </cell>
          <cell r="E106" t="str">
            <v>PT. MBK</v>
          </cell>
          <cell r="I106">
            <v>42989</v>
          </cell>
          <cell r="J106" t="str">
            <v/>
          </cell>
          <cell r="K106" t="str">
            <v>081211337626</v>
          </cell>
          <cell r="P106" t="str">
            <v>DISPATCHER</v>
          </cell>
          <cell r="Q106" t="str">
            <v>CIKARANG</v>
          </cell>
          <cell r="R106" t="str">
            <v>APL</v>
          </cell>
          <cell r="S106" t="str">
            <v>JAKARTA 1</v>
          </cell>
          <cell r="T106" t="str">
            <v>3204352710940002</v>
          </cell>
          <cell r="U106" t="str">
            <v>SEUMUR HIDUP</v>
          </cell>
          <cell r="V106" t="str">
            <v>NON DRIVER</v>
          </cell>
          <cell r="W106" t="str">
            <v>NON DRIVER</v>
          </cell>
          <cell r="X106" t="str">
            <v>NON DRIVER</v>
          </cell>
          <cell r="Y106" t="str">
            <v>NON DRIVER</v>
          </cell>
          <cell r="Z106" t="str">
            <v xml:space="preserve">BANDUNG </v>
          </cell>
          <cell r="AA106">
            <v>34634</v>
          </cell>
          <cell r="AB106" t="str">
            <v xml:space="preserve">KP PANGSOR RT 006/010 DS SUKAMANTRI KEC PASEH </v>
          </cell>
          <cell r="AC106" t="str">
            <v>KAWIN ANAK 1</v>
          </cell>
          <cell r="AD106" t="str">
            <v xml:space="preserve">ISLAM </v>
          </cell>
          <cell r="AE106" t="str">
            <v>LAKI-LAKI</v>
          </cell>
          <cell r="AF106" t="str">
            <v>SMA</v>
          </cell>
          <cell r="AG106" t="str">
            <v xml:space="preserve">SIDIQ FADRILLAH </v>
          </cell>
          <cell r="AH106" t="str">
            <v>BCA</v>
          </cell>
          <cell r="AI106" t="str">
            <v>5220968636</v>
          </cell>
          <cell r="AJ106" t="str">
            <v>3204352103051671</v>
          </cell>
          <cell r="AL106">
            <v>44652</v>
          </cell>
          <cell r="AM106">
            <v>44742</v>
          </cell>
          <cell r="AN106" t="str">
            <v>PKWT 2</v>
          </cell>
          <cell r="AO106" t="str">
            <v>40 hari</v>
          </cell>
          <cell r="AP106" t="str">
            <v xml:space="preserve">4 Tahun  8 Bulan 10 Hari </v>
          </cell>
          <cell r="AQ106" t="str">
            <v>NON DRIVER</v>
          </cell>
          <cell r="AR106" t="str">
            <v>NON DRIVER</v>
          </cell>
          <cell r="AS106" t="str">
            <v>SUDAH</v>
          </cell>
          <cell r="AT106">
            <v>44432</v>
          </cell>
          <cell r="AU106" t="str">
            <v>NON DRIVER</v>
          </cell>
          <cell r="AV106" t="str">
            <v>NON DRIVER</v>
          </cell>
          <cell r="AW106" t="str">
            <v/>
          </cell>
          <cell r="AX106" t="str">
            <v>NON DRIVER</v>
          </cell>
          <cell r="AY106" t="str">
            <v>NON DRIVER</v>
          </cell>
          <cell r="AZ106" t="str">
            <v>NON DRIVER</v>
          </cell>
          <cell r="BA106" t="str">
            <v>SUDAH</v>
          </cell>
          <cell r="BC106">
            <v>44387</v>
          </cell>
          <cell r="BE106" t="str">
            <v>SUDAH</v>
          </cell>
          <cell r="BG106">
            <v>44415</v>
          </cell>
          <cell r="BI106" t="str">
            <v>BELUM</v>
          </cell>
          <cell r="BV106" t="str">
            <v>0001003059753</v>
          </cell>
          <cell r="BW106" t="str">
            <v>SUDAH</v>
          </cell>
          <cell r="BX106" t="str">
            <v>PERUSAHAAN</v>
          </cell>
          <cell r="BY106" t="str">
            <v>19078342094</v>
          </cell>
          <cell r="BZ106" t="str">
            <v>SUDAH</v>
          </cell>
        </row>
        <row r="107">
          <cell r="C107" t="str">
            <v>0460</v>
          </cell>
          <cell r="D107" t="str">
            <v>SAHBUDIN</v>
          </cell>
          <cell r="E107" t="str">
            <v>PT. MBK</v>
          </cell>
          <cell r="I107">
            <v>43479</v>
          </cell>
          <cell r="J107" t="str">
            <v/>
          </cell>
          <cell r="K107" t="str">
            <v>085337203416</v>
          </cell>
          <cell r="L107" t="str">
            <v>DRIVER</v>
          </cell>
          <cell r="Q107" t="str">
            <v>CIKARANG</v>
          </cell>
          <cell r="R107" t="str">
            <v>APL</v>
          </cell>
          <cell r="S107" t="str">
            <v>JAKARTA 1</v>
          </cell>
          <cell r="T107" t="str">
            <v>6474012104730006</v>
          </cell>
          <cell r="U107" t="str">
            <v>SEUMUR HIDUP</v>
          </cell>
          <cell r="W107" t="str">
            <v>B2 UMUM</v>
          </cell>
          <cell r="X107" t="str">
            <v>730429340058</v>
          </cell>
          <cell r="Y107">
            <v>45751</v>
          </cell>
          <cell r="Z107" t="str">
            <v>WARO</v>
          </cell>
          <cell r="AA107">
            <v>26775</v>
          </cell>
          <cell r="AB107" t="str">
            <v>JL. MT HARYONO NO1 ASRAMA DEN ARHANUD RUDAL 002</v>
          </cell>
          <cell r="AC107" t="str">
            <v>KAWIN ANAK 3</v>
          </cell>
          <cell r="AD107" t="str">
            <v>ISLAM</v>
          </cell>
          <cell r="AE107" t="str">
            <v>LAKI-LAKI</v>
          </cell>
          <cell r="AF107" t="str">
            <v>SMA</v>
          </cell>
          <cell r="AG107" t="str">
            <v>SAHBUDIN</v>
          </cell>
          <cell r="AH107" t="str">
            <v>BCA</v>
          </cell>
          <cell r="AI107" t="str">
            <v>5775438051</v>
          </cell>
          <cell r="AJ107" t="str">
            <v>6474012812100005</v>
          </cell>
          <cell r="AL107">
            <v>44621</v>
          </cell>
          <cell r="AM107">
            <v>44712</v>
          </cell>
          <cell r="AN107" t="str">
            <v>PKWT 2</v>
          </cell>
          <cell r="AO107" t="str">
            <v>10 hari</v>
          </cell>
          <cell r="AP107" t="str">
            <v xml:space="preserve">3 Tahun  4 Bulan 7 Hari </v>
          </cell>
          <cell r="AQ107" t="str">
            <v>SUDAH</v>
          </cell>
          <cell r="AR107">
            <v>44432</v>
          </cell>
          <cell r="AS107" t="str">
            <v>SUDAH</v>
          </cell>
          <cell r="AT107">
            <v>44432</v>
          </cell>
          <cell r="AU107" t="str">
            <v>SUDAH</v>
          </cell>
          <cell r="AV107">
            <v>44697</v>
          </cell>
          <cell r="AW107" t="str">
            <v xml:space="preserve">0 Tahun  0 Bulan 5 Hari </v>
          </cell>
          <cell r="AX107" t="str">
            <v>ON LINE</v>
          </cell>
          <cell r="AY107">
            <v>70</v>
          </cell>
          <cell r="AZ107">
            <v>75</v>
          </cell>
          <cell r="BA107" t="str">
            <v>SUDAH</v>
          </cell>
          <cell r="BC107">
            <v>44399</v>
          </cell>
          <cell r="BE107" t="str">
            <v>SUDAH</v>
          </cell>
          <cell r="BG107">
            <v>44427</v>
          </cell>
          <cell r="BI107" t="str">
            <v>BELUM</v>
          </cell>
          <cell r="BV107" t="str">
            <v>0001141388998</v>
          </cell>
          <cell r="BW107" t="str">
            <v>SUDAH</v>
          </cell>
          <cell r="BX107" t="str">
            <v>PERUSAHAAN</v>
          </cell>
          <cell r="BY107" t="str">
            <v>19078343290</v>
          </cell>
          <cell r="BZ107" t="str">
            <v>SUDAH</v>
          </cell>
        </row>
        <row r="108">
          <cell r="C108" t="str">
            <v>0461</v>
          </cell>
          <cell r="D108" t="str">
            <v>SAEPUL ANWAR</v>
          </cell>
          <cell r="E108" t="str">
            <v>PT. MBK</v>
          </cell>
          <cell r="I108">
            <v>42868</v>
          </cell>
          <cell r="J108" t="str">
            <v/>
          </cell>
          <cell r="K108" t="str">
            <v>082215700369</v>
          </cell>
          <cell r="L108" t="str">
            <v>DRIVER</v>
          </cell>
          <cell r="Q108" t="str">
            <v>CIKARANG</v>
          </cell>
          <cell r="R108" t="str">
            <v>APL</v>
          </cell>
          <cell r="S108" t="str">
            <v>JAKARTA 1</v>
          </cell>
          <cell r="T108" t="str">
            <v>3181002150480007</v>
          </cell>
          <cell r="U108" t="str">
            <v>SEUMUR HIDUP</v>
          </cell>
          <cell r="W108" t="str">
            <v>B2 UMUM</v>
          </cell>
          <cell r="X108" t="str">
            <v>800425278976</v>
          </cell>
          <cell r="Y108">
            <v>45397</v>
          </cell>
          <cell r="Z108" t="str">
            <v>WONOSARI</v>
          </cell>
          <cell r="AA108">
            <v>29326</v>
          </cell>
          <cell r="AB108" t="str">
            <v>WONOSARI RT 03/03 GADINGREJO PRINGSEWU LAMPUNG</v>
          </cell>
          <cell r="AC108" t="str">
            <v>KAWIN ANAK 3</v>
          </cell>
          <cell r="AD108" t="str">
            <v>ISLAM</v>
          </cell>
          <cell r="AE108" t="str">
            <v>LAKI-LAKI</v>
          </cell>
          <cell r="AF108" t="str">
            <v>SMA</v>
          </cell>
          <cell r="AG108" t="str">
            <v xml:space="preserve">SAEPUL ANWAR </v>
          </cell>
          <cell r="AH108" t="str">
            <v>BCA</v>
          </cell>
          <cell r="AI108" t="str">
            <v>8760771750</v>
          </cell>
          <cell r="AJ108" t="str">
            <v>1810021505120002</v>
          </cell>
          <cell r="AL108">
            <v>44621</v>
          </cell>
          <cell r="AM108">
            <v>44712</v>
          </cell>
          <cell r="AN108" t="str">
            <v>PKWT 2</v>
          </cell>
          <cell r="AO108" t="str">
            <v>10 hari</v>
          </cell>
          <cell r="AP108" t="str">
            <v xml:space="preserve">5 Tahun  0 Bulan 8 Hari </v>
          </cell>
          <cell r="AQ108" t="str">
            <v>SUDAH</v>
          </cell>
          <cell r="AR108">
            <v>44432</v>
          </cell>
          <cell r="AS108" t="str">
            <v>SUDAH</v>
          </cell>
          <cell r="AT108">
            <v>44432</v>
          </cell>
          <cell r="AU108" t="str">
            <v>SUDAH</v>
          </cell>
          <cell r="AV108">
            <v>44697</v>
          </cell>
          <cell r="AW108" t="str">
            <v xml:space="preserve">0 Tahun  0 Bulan 5 Hari </v>
          </cell>
          <cell r="AX108" t="str">
            <v>ON LINE</v>
          </cell>
          <cell r="AY108">
            <v>75</v>
          </cell>
          <cell r="AZ108">
            <v>75</v>
          </cell>
          <cell r="BA108" t="str">
            <v>SUDAH</v>
          </cell>
          <cell r="BC108">
            <v>44401</v>
          </cell>
          <cell r="BE108" t="str">
            <v>SUDAH</v>
          </cell>
          <cell r="BG108">
            <v>44429</v>
          </cell>
          <cell r="BI108" t="str">
            <v>BELUM</v>
          </cell>
          <cell r="BV108" t="str">
            <v>0002140518453</v>
          </cell>
          <cell r="BW108" t="str">
            <v>SUDAH</v>
          </cell>
          <cell r="BX108" t="str">
            <v>PERUSAHAAN</v>
          </cell>
          <cell r="BY108" t="str">
            <v>19078343118</v>
          </cell>
          <cell r="BZ108" t="str">
            <v>SUDAH</v>
          </cell>
          <cell r="CC108" t="str">
            <v>PROPERTY DAMAGE</v>
          </cell>
          <cell r="CD108">
            <v>44254</v>
          </cell>
        </row>
        <row r="109">
          <cell r="C109" t="str">
            <v>0464</v>
          </cell>
          <cell r="D109" t="str">
            <v>NOVAN HARDIYANTO</v>
          </cell>
          <cell r="E109" t="str">
            <v>PT. MBK</v>
          </cell>
          <cell r="I109">
            <v>43709</v>
          </cell>
          <cell r="J109" t="str">
            <v/>
          </cell>
          <cell r="K109" t="str">
            <v>085607555608</v>
          </cell>
          <cell r="P109" t="str">
            <v>OPERATING POINT COORDINATOR</v>
          </cell>
          <cell r="Q109" t="str">
            <v>SURABAYA</v>
          </cell>
          <cell r="R109" t="str">
            <v>ANTERAJA</v>
          </cell>
          <cell r="S109" t="str">
            <v>MALANG</v>
          </cell>
          <cell r="T109" t="str">
            <v>3573042411870005</v>
          </cell>
          <cell r="U109" t="str">
            <v>SEUMUR HIDUP</v>
          </cell>
          <cell r="V109" t="str">
            <v>NON DRIVER</v>
          </cell>
          <cell r="W109" t="str">
            <v>NON DRIVER</v>
          </cell>
          <cell r="X109" t="str">
            <v>NON DRIVER</v>
          </cell>
          <cell r="Y109" t="str">
            <v>NON DRIVER</v>
          </cell>
          <cell r="Z109" t="str">
            <v>MALANG</v>
          </cell>
          <cell r="AA109">
            <v>32105</v>
          </cell>
          <cell r="AB109" t="str">
            <v>PERUM PONDOK CEMPAKA INDAH I/25 RT 006/005 KEL, BUNDULAN KEC, SUKUN MALANG</v>
          </cell>
          <cell r="AC109" t="str">
            <v>KAWIN ANAK 1</v>
          </cell>
          <cell r="AD109" t="str">
            <v>ISLAM</v>
          </cell>
          <cell r="AE109" t="str">
            <v>LAKI-LAKI</v>
          </cell>
          <cell r="AF109" t="str">
            <v>D3</v>
          </cell>
          <cell r="AG109" t="str">
            <v>NOVAN HARDIYANTO</v>
          </cell>
          <cell r="AH109" t="str">
            <v>BCA</v>
          </cell>
          <cell r="AI109" t="str">
            <v>0112763765</v>
          </cell>
          <cell r="AJ109" t="str">
            <v>3573040810150004</v>
          </cell>
          <cell r="AL109">
            <v>44621</v>
          </cell>
          <cell r="AM109">
            <v>44712</v>
          </cell>
          <cell r="AN109" t="str">
            <v>PKWT 2</v>
          </cell>
          <cell r="AO109" t="str">
            <v>10 hari</v>
          </cell>
          <cell r="AP109" t="str">
            <v xml:space="preserve">2 Tahun  8 Bulan 20 Hari </v>
          </cell>
          <cell r="AQ109" t="str">
            <v>NON DRIVER</v>
          </cell>
          <cell r="AR109" t="str">
            <v>NON DRIVER</v>
          </cell>
          <cell r="AS109" t="str">
            <v>SUDAH</v>
          </cell>
          <cell r="AT109">
            <v>44432</v>
          </cell>
          <cell r="AU109" t="str">
            <v>NON DRIVER</v>
          </cell>
          <cell r="AV109" t="str">
            <v>NON DRIVER</v>
          </cell>
          <cell r="AW109" t="str">
            <v/>
          </cell>
          <cell r="AX109" t="str">
            <v>NON DRIVER</v>
          </cell>
          <cell r="AY109" t="str">
            <v>NON DRIVER</v>
          </cell>
          <cell r="AZ109" t="str">
            <v>NON DRIVER</v>
          </cell>
          <cell r="BA109" t="str">
            <v>SUDAH</v>
          </cell>
          <cell r="BC109">
            <v>44400</v>
          </cell>
          <cell r="BD109" t="str">
            <v>GELORA 10 NOVEMBER</v>
          </cell>
          <cell r="BE109" t="str">
            <v>SUDAH</v>
          </cell>
          <cell r="BG109">
            <v>44414</v>
          </cell>
          <cell r="BI109" t="str">
            <v>BELUM</v>
          </cell>
          <cell r="BV109" t="str">
            <v>0001897246001</v>
          </cell>
          <cell r="BW109" t="str">
            <v>SUDAH</v>
          </cell>
          <cell r="BX109" t="str">
            <v>PERUSAHAAN</v>
          </cell>
          <cell r="BY109" t="str">
            <v>19078342425</v>
          </cell>
          <cell r="BZ109" t="str">
            <v>SUDAH</v>
          </cell>
        </row>
        <row r="110">
          <cell r="C110" t="str">
            <v>0477</v>
          </cell>
          <cell r="D110" t="str">
            <v>MEY RUSWANTO</v>
          </cell>
          <cell r="E110" t="str">
            <v>PT. MBK</v>
          </cell>
          <cell r="I110">
            <v>43709</v>
          </cell>
          <cell r="J110" t="str">
            <v/>
          </cell>
          <cell r="K110" t="str">
            <v>085391186553</v>
          </cell>
          <cell r="L110" t="str">
            <v>DRIVER</v>
          </cell>
          <cell r="Q110" t="str">
            <v>PONTIANAK</v>
          </cell>
          <cell r="R110" t="str">
            <v>PT. SUMBER ALFARIA TRIJAYA TBK</v>
          </cell>
          <cell r="S110" t="str">
            <v>JAKARTA 2</v>
          </cell>
          <cell r="T110" t="str">
            <v>6171042505840001</v>
          </cell>
          <cell r="U110" t="str">
            <v>SEUMUR HIDUP</v>
          </cell>
          <cell r="W110" t="str">
            <v>B1</v>
          </cell>
          <cell r="X110" t="str">
            <v>840510141501</v>
          </cell>
          <cell r="Y110">
            <v>45748</v>
          </cell>
          <cell r="Z110" t="str">
            <v xml:space="preserve">BANJARNEGARA </v>
          </cell>
          <cell r="AA110">
            <v>30827</v>
          </cell>
          <cell r="AB110" t="str">
            <v xml:space="preserve">JLN.GUSTI SITUT MAHMUD GG.SELAT KARIMATA 1 RT/003/RW021 SIANTAN TENGAH </v>
          </cell>
          <cell r="AC110" t="str">
            <v>KAWIN ANAK 1</v>
          </cell>
          <cell r="AD110" t="str">
            <v>ISLAM</v>
          </cell>
          <cell r="AE110" t="str">
            <v>LAKI-LAKI</v>
          </cell>
          <cell r="AF110" t="str">
            <v>SMA</v>
          </cell>
          <cell r="AG110" t="str">
            <v>MEY RISWANTO</v>
          </cell>
          <cell r="AH110" t="str">
            <v>BCA</v>
          </cell>
          <cell r="AI110" t="str">
            <v>8855216309</v>
          </cell>
          <cell r="AJ110" t="str">
            <v>6171041101130000</v>
          </cell>
          <cell r="AL110">
            <v>44652</v>
          </cell>
          <cell r="AM110">
            <v>44742</v>
          </cell>
          <cell r="AN110" t="str">
            <v>PKWT 1</v>
          </cell>
          <cell r="AO110" t="str">
            <v>40 hari</v>
          </cell>
          <cell r="AP110" t="str">
            <v xml:space="preserve">2 Tahun  8 Bulan 20 Hari </v>
          </cell>
          <cell r="AQ110" t="str">
            <v>SUDAH</v>
          </cell>
          <cell r="AR110">
            <v>44432</v>
          </cell>
          <cell r="AS110" t="str">
            <v>SUDAH</v>
          </cell>
          <cell r="AT110">
            <v>44432</v>
          </cell>
          <cell r="AU110" t="str">
            <v>SUDAH</v>
          </cell>
          <cell r="AV110">
            <v>44438</v>
          </cell>
          <cell r="AW110" t="str">
            <v xml:space="preserve">0 Tahun  8 Bulan 21 Hari </v>
          </cell>
          <cell r="AX110" t="str">
            <v>ON LINE</v>
          </cell>
          <cell r="AY110">
            <v>100</v>
          </cell>
          <cell r="AZ110">
            <v>75</v>
          </cell>
          <cell r="BA110" t="str">
            <v>SUDAH</v>
          </cell>
          <cell r="BC110">
            <v>44490</v>
          </cell>
          <cell r="BE110" t="str">
            <v>SUDAH</v>
          </cell>
          <cell r="BG110">
            <v>44511</v>
          </cell>
          <cell r="BI110" t="str">
            <v>BELUM</v>
          </cell>
          <cell r="BV110" t="str">
            <v>0001871004431</v>
          </cell>
          <cell r="BW110" t="str">
            <v>SUDAH</v>
          </cell>
          <cell r="BX110" t="str">
            <v>PERUSAHAAN</v>
          </cell>
          <cell r="BY110" t="str">
            <v>19078343332</v>
          </cell>
          <cell r="BZ110" t="str">
            <v>SUDAH</v>
          </cell>
        </row>
        <row r="111">
          <cell r="C111" t="str">
            <v>0489</v>
          </cell>
          <cell r="D111" t="str">
            <v>WARSAN SUKARNA BIN HAMAN</v>
          </cell>
          <cell r="E111" t="str">
            <v>PT. MBK</v>
          </cell>
          <cell r="I111">
            <v>42826</v>
          </cell>
          <cell r="J111" t="str">
            <v/>
          </cell>
          <cell r="K111" t="str">
            <v>081372848537/081364494344</v>
          </cell>
          <cell r="L111" t="str">
            <v>DRIVER</v>
          </cell>
          <cell r="Q111" t="str">
            <v>BATAM</v>
          </cell>
          <cell r="R111" t="str">
            <v>PT. SUMBER ALFARIA TRIJAYA TBK</v>
          </cell>
          <cell r="S111" t="str">
            <v>MEDAN</v>
          </cell>
          <cell r="T111" t="str">
            <v>2171042103739001</v>
          </cell>
          <cell r="U111" t="str">
            <v>SEUMUR HIDUP</v>
          </cell>
          <cell r="V111">
            <v>0</v>
          </cell>
          <cell r="W111" t="str">
            <v>B1 UMUM</v>
          </cell>
          <cell r="X111" t="str">
            <v>730309201167</v>
          </cell>
          <cell r="Y111">
            <v>45720</v>
          </cell>
          <cell r="Z111" t="str">
            <v>KARAWANG</v>
          </cell>
          <cell r="AA111">
            <v>26744</v>
          </cell>
          <cell r="AB111" t="str">
            <v>KAV SENJULUNG BLOK M NO 20 RT 02 / RW 011 KABIL, NONGSA - BATAM</v>
          </cell>
          <cell r="AC111" t="str">
            <v>KAWIN ANAK 3</v>
          </cell>
          <cell r="AD111" t="str">
            <v>ISLAM</v>
          </cell>
          <cell r="AE111" t="str">
            <v>LAKI-LAKI</v>
          </cell>
          <cell r="AF111" t="str">
            <v>SMA</v>
          </cell>
          <cell r="AG111" t="str">
            <v>WARSAN SUKARNA BIN HAMAN</v>
          </cell>
          <cell r="AH111" t="str">
            <v>BCA</v>
          </cell>
          <cell r="AI111" t="str">
            <v>0612663287</v>
          </cell>
          <cell r="AJ111" t="str">
            <v>2171041801080997</v>
          </cell>
          <cell r="AL111">
            <v>44621</v>
          </cell>
          <cell r="AM111">
            <v>44712</v>
          </cell>
          <cell r="AN111" t="str">
            <v>PKWT 2</v>
          </cell>
          <cell r="AO111" t="str">
            <v>10 hari</v>
          </cell>
          <cell r="AP111" t="str">
            <v xml:space="preserve">5 Tahun  1 Bulan 20 Hari </v>
          </cell>
          <cell r="AQ111" t="str">
            <v>SUDAH</v>
          </cell>
          <cell r="AR111">
            <v>44432</v>
          </cell>
          <cell r="AS111" t="str">
            <v>SUDAH</v>
          </cell>
          <cell r="AT111">
            <v>44432</v>
          </cell>
          <cell r="AU111" t="str">
            <v>SUDAH</v>
          </cell>
          <cell r="AV111">
            <v>44582</v>
          </cell>
          <cell r="AW111" t="str">
            <v xml:space="preserve">0 Tahun  4 Bulan 0 Hari </v>
          </cell>
          <cell r="AX111" t="str">
            <v>IN CLASS</v>
          </cell>
          <cell r="AY111">
            <v>90</v>
          </cell>
          <cell r="AZ111">
            <v>90</v>
          </cell>
          <cell r="BA111" t="str">
            <v>SUDAH</v>
          </cell>
          <cell r="BC111">
            <v>44377</v>
          </cell>
          <cell r="BE111" t="str">
            <v>SUDAH</v>
          </cell>
          <cell r="BG111">
            <v>44462</v>
          </cell>
          <cell r="BI111" t="str">
            <v>BELUM</v>
          </cell>
          <cell r="BV111" t="str">
            <v>0001138005718</v>
          </cell>
          <cell r="BW111" t="str">
            <v>SUDAH</v>
          </cell>
          <cell r="BX111" t="str">
            <v>PERUSAHAAN</v>
          </cell>
          <cell r="BY111" t="str">
            <v>19078342623</v>
          </cell>
          <cell r="BZ111" t="str">
            <v>SUDAH</v>
          </cell>
        </row>
        <row r="112">
          <cell r="C112" t="str">
            <v>0490</v>
          </cell>
          <cell r="D112" t="str">
            <v>PONIREN</v>
          </cell>
          <cell r="E112" t="str">
            <v>PT. MBK</v>
          </cell>
          <cell r="I112">
            <v>42826</v>
          </cell>
          <cell r="J112" t="str">
            <v/>
          </cell>
          <cell r="K112" t="str">
            <v>082288001915</v>
          </cell>
          <cell r="L112" t="str">
            <v>DRIVER</v>
          </cell>
          <cell r="Q112" t="str">
            <v>BATAM</v>
          </cell>
          <cell r="R112" t="str">
            <v>PT. SUMBER ALFARIA TRIJAYA TBK</v>
          </cell>
          <cell r="S112" t="str">
            <v>MEDAN</v>
          </cell>
          <cell r="T112" t="str">
            <v>2171040403689002</v>
          </cell>
          <cell r="U112" t="str">
            <v>SEUMUR HIDUP</v>
          </cell>
          <cell r="V112">
            <v>0</v>
          </cell>
          <cell r="W112" t="str">
            <v>B2 UMUM</v>
          </cell>
          <cell r="X112" t="str">
            <v>680309200799</v>
          </cell>
          <cell r="Y112">
            <v>45355</v>
          </cell>
          <cell r="Z112" t="str">
            <v>BANYUWANGI</v>
          </cell>
          <cell r="AA112">
            <v>24901</v>
          </cell>
          <cell r="AB112" t="str">
            <v>BATU BESAR  RT 03 / RW 001 NONGSA</v>
          </cell>
          <cell r="AC112" t="str">
            <v>KAWIN ANAK 1</v>
          </cell>
          <cell r="AD112" t="str">
            <v>ISLAM</v>
          </cell>
          <cell r="AE112" t="str">
            <v>LAKI-LAKI</v>
          </cell>
          <cell r="AF112" t="str">
            <v>SMA</v>
          </cell>
          <cell r="AG112" t="str">
            <v>PONIREN</v>
          </cell>
          <cell r="AH112" t="str">
            <v>BCA</v>
          </cell>
          <cell r="AI112" t="str">
            <v>8335106357</v>
          </cell>
          <cell r="AJ112" t="str">
            <v>2171041602080519</v>
          </cell>
          <cell r="AL112">
            <v>44621</v>
          </cell>
          <cell r="AM112">
            <v>44712</v>
          </cell>
          <cell r="AN112" t="str">
            <v>PKWT 2</v>
          </cell>
          <cell r="AO112" t="str">
            <v>10 hari</v>
          </cell>
          <cell r="AP112" t="str">
            <v xml:space="preserve">5 Tahun  1 Bulan 20 Hari </v>
          </cell>
          <cell r="AQ112" t="str">
            <v>SUDAH</v>
          </cell>
          <cell r="AR112">
            <v>44432</v>
          </cell>
          <cell r="AS112" t="str">
            <v>SUDAH</v>
          </cell>
          <cell r="AT112">
            <v>44432</v>
          </cell>
          <cell r="AU112" t="str">
            <v>SUDAH</v>
          </cell>
          <cell r="AV112">
            <v>44582</v>
          </cell>
          <cell r="AW112" t="str">
            <v xml:space="preserve">0 Tahun  4 Bulan 0 Hari </v>
          </cell>
          <cell r="AX112" t="str">
            <v>IN CLASS</v>
          </cell>
          <cell r="AY112">
            <v>85</v>
          </cell>
          <cell r="AZ112">
            <v>85</v>
          </cell>
          <cell r="BA112" t="str">
            <v>SUDAH</v>
          </cell>
          <cell r="BC112">
            <v>44375</v>
          </cell>
          <cell r="BE112" t="str">
            <v>SUDAH</v>
          </cell>
          <cell r="BG112">
            <v>44462</v>
          </cell>
          <cell r="BI112" t="str">
            <v>BELUM</v>
          </cell>
          <cell r="BV112" t="str">
            <v>0001149730762</v>
          </cell>
          <cell r="BW112" t="str">
            <v>SUDAH</v>
          </cell>
          <cell r="BX112" t="str">
            <v>PERUSAHAAN</v>
          </cell>
          <cell r="BY112" t="str">
            <v>19078341716</v>
          </cell>
          <cell r="BZ112" t="str">
            <v>SUDAH</v>
          </cell>
        </row>
        <row r="113">
          <cell r="C113" t="str">
            <v>0491</v>
          </cell>
          <cell r="D113" t="str">
            <v>IKHSAN SYAFAAT</v>
          </cell>
          <cell r="E113" t="str">
            <v>PT. MBK</v>
          </cell>
          <cell r="I113">
            <v>42826</v>
          </cell>
          <cell r="J113" t="str">
            <v/>
          </cell>
          <cell r="K113" t="str">
            <v>082283723803</v>
          </cell>
          <cell r="L113" t="str">
            <v>DRIVER</v>
          </cell>
          <cell r="Q113" t="str">
            <v>BATAM</v>
          </cell>
          <cell r="R113" t="str">
            <v>PT. SUMBER ALFARIA TRIJAYA TBK</v>
          </cell>
          <cell r="S113" t="str">
            <v>MEDAN</v>
          </cell>
          <cell r="T113" t="str">
            <v>2171102306829007</v>
          </cell>
          <cell r="U113" t="str">
            <v>SEUMUR HIDUP</v>
          </cell>
          <cell r="V113">
            <v>0</v>
          </cell>
          <cell r="W113" t="str">
            <v>B1</v>
          </cell>
          <cell r="X113" t="str">
            <v>820609200855</v>
          </cell>
          <cell r="Y113">
            <v>44735</v>
          </cell>
          <cell r="Z113" t="str">
            <v>MEDAN</v>
          </cell>
          <cell r="AA113">
            <v>30125</v>
          </cell>
          <cell r="AB113" t="str">
            <v>KAV BUKIT PELITA INDAH BLOK C4 NO 78 RT 003 / RW 020 - BATAM</v>
          </cell>
          <cell r="AC113" t="str">
            <v>KAWIN ANAK 2</v>
          </cell>
          <cell r="AD113" t="str">
            <v>ISLAM</v>
          </cell>
          <cell r="AE113" t="str">
            <v>LAKI-LAKI</v>
          </cell>
          <cell r="AF113" t="str">
            <v>SMA</v>
          </cell>
          <cell r="AG113" t="str">
            <v>IKHSAN SYAFAAT</v>
          </cell>
          <cell r="AH113" t="str">
            <v>BCA</v>
          </cell>
          <cell r="AI113" t="str">
            <v>0611623070</v>
          </cell>
          <cell r="AJ113" t="str">
            <v>2171102305130030</v>
          </cell>
          <cell r="AL113">
            <v>44621</v>
          </cell>
          <cell r="AM113">
            <v>44712</v>
          </cell>
          <cell r="AN113" t="str">
            <v>PKWT 2</v>
          </cell>
          <cell r="AO113" t="str">
            <v>10 hari</v>
          </cell>
          <cell r="AP113" t="str">
            <v xml:space="preserve">5 Tahun  1 Bulan 20 Hari </v>
          </cell>
          <cell r="AQ113" t="str">
            <v>SUDAH</v>
          </cell>
          <cell r="AR113">
            <v>44432</v>
          </cell>
          <cell r="AS113" t="str">
            <v>SUDAH</v>
          </cell>
          <cell r="AT113">
            <v>44432</v>
          </cell>
          <cell r="AU113" t="str">
            <v>SUDAH</v>
          </cell>
          <cell r="AV113">
            <v>44582</v>
          </cell>
          <cell r="AW113" t="str">
            <v xml:space="preserve">0 Tahun  4 Bulan 0 Hari </v>
          </cell>
          <cell r="AX113" t="str">
            <v>IN CLASS</v>
          </cell>
          <cell r="AY113">
            <v>80</v>
          </cell>
          <cell r="AZ113">
            <v>80</v>
          </cell>
          <cell r="BA113" t="str">
            <v>SUDAH</v>
          </cell>
          <cell r="BC113">
            <v>44379</v>
          </cell>
          <cell r="BE113" t="str">
            <v>SUDAH</v>
          </cell>
          <cell r="BG113">
            <v>44462</v>
          </cell>
          <cell r="BI113" t="str">
            <v>BELUM</v>
          </cell>
          <cell r="BV113" t="str">
            <v>0001822898485</v>
          </cell>
          <cell r="BW113" t="str">
            <v>SUDAH</v>
          </cell>
          <cell r="BX113" t="str">
            <v>PERUSAHAAN</v>
          </cell>
          <cell r="BY113" t="str">
            <v>19078342250</v>
          </cell>
          <cell r="BZ113" t="str">
            <v>SUDAH</v>
          </cell>
        </row>
        <row r="114">
          <cell r="C114" t="str">
            <v>0493</v>
          </cell>
          <cell r="D114" t="str">
            <v>EFENDI POHAN</v>
          </cell>
          <cell r="E114" t="str">
            <v>PT. MBK</v>
          </cell>
          <cell r="I114">
            <v>43191</v>
          </cell>
          <cell r="J114" t="str">
            <v/>
          </cell>
          <cell r="K114" t="str">
            <v>082274473005</v>
          </cell>
          <cell r="L114" t="str">
            <v>DRIVER</v>
          </cell>
          <cell r="Q114" t="str">
            <v>BATAM</v>
          </cell>
          <cell r="R114" t="str">
            <v>PT. SUMBER ALFARIA TRIJAYA TBK</v>
          </cell>
          <cell r="S114" t="str">
            <v>MEDAN</v>
          </cell>
          <cell r="T114" t="str">
            <v>2171091807779007</v>
          </cell>
          <cell r="U114" t="str">
            <v>SEUMUR HIDUP</v>
          </cell>
          <cell r="V114">
            <v>0</v>
          </cell>
          <cell r="W114" t="str">
            <v>B1 UMUM</v>
          </cell>
          <cell r="X114" t="str">
            <v>7707092017468</v>
          </cell>
          <cell r="Y114">
            <v>45871</v>
          </cell>
          <cell r="Z114" t="str">
            <v>PURBASINOMBA</v>
          </cell>
          <cell r="AA114">
            <v>28324</v>
          </cell>
          <cell r="AB114" t="str">
            <v>BENGKONG POLISI RT 003 / RW 011 TANJUNG DUNTUNG - BENGKONG</v>
          </cell>
          <cell r="AC114" t="str">
            <v>KAWIN ANAK 3</v>
          </cell>
          <cell r="AD114" t="str">
            <v>ISLAM</v>
          </cell>
          <cell r="AE114" t="str">
            <v>LAKI-LAKI</v>
          </cell>
          <cell r="AF114" t="str">
            <v>SMP</v>
          </cell>
          <cell r="AG114" t="str">
            <v>EFENDI POHAN</v>
          </cell>
          <cell r="AH114" t="str">
            <v>BCA</v>
          </cell>
          <cell r="AI114" t="str">
            <v>8335112918</v>
          </cell>
          <cell r="AJ114" t="str">
            <v>2171092610090046</v>
          </cell>
          <cell r="AL114">
            <v>44621</v>
          </cell>
          <cell r="AM114">
            <v>44712</v>
          </cell>
          <cell r="AN114" t="str">
            <v>PKWT 2</v>
          </cell>
          <cell r="AO114" t="str">
            <v>10 hari</v>
          </cell>
          <cell r="AP114" t="str">
            <v xml:space="preserve">4 Tahun  1 Bulan 20 Hari </v>
          </cell>
          <cell r="AQ114" t="str">
            <v>SUDAH</v>
          </cell>
          <cell r="AR114">
            <v>44432</v>
          </cell>
          <cell r="AS114" t="str">
            <v>SUDAH</v>
          </cell>
          <cell r="AT114">
            <v>44432</v>
          </cell>
          <cell r="AU114" t="str">
            <v>SUDAH</v>
          </cell>
          <cell r="AV114">
            <v>44582</v>
          </cell>
          <cell r="AW114" t="str">
            <v xml:space="preserve">0 Tahun  4 Bulan 0 Hari </v>
          </cell>
          <cell r="AX114" t="str">
            <v>IN CLASS</v>
          </cell>
          <cell r="AY114">
            <v>80</v>
          </cell>
          <cell r="AZ114">
            <v>80</v>
          </cell>
          <cell r="BA114" t="str">
            <v>SUDAH</v>
          </cell>
          <cell r="BC114">
            <v>44379</v>
          </cell>
          <cell r="BE114" t="str">
            <v>SUDAH</v>
          </cell>
          <cell r="BG114">
            <v>44462</v>
          </cell>
          <cell r="BI114" t="str">
            <v>BELUM</v>
          </cell>
          <cell r="BV114" t="str">
            <v>0001164040345</v>
          </cell>
          <cell r="BW114" t="str">
            <v>SUDAH</v>
          </cell>
          <cell r="BX114" t="str">
            <v>PERUSAHAAN</v>
          </cell>
          <cell r="BY114" t="str">
            <v>19078342292</v>
          </cell>
          <cell r="BZ114" t="str">
            <v>SUDAH</v>
          </cell>
        </row>
        <row r="115">
          <cell r="C115" t="str">
            <v>0494</v>
          </cell>
          <cell r="D115" t="str">
            <v>TRIMO</v>
          </cell>
          <cell r="E115" t="str">
            <v>PT. MBK</v>
          </cell>
          <cell r="I115">
            <v>42826</v>
          </cell>
          <cell r="J115" t="str">
            <v/>
          </cell>
          <cell r="K115" t="str">
            <v>081536526434</v>
          </cell>
          <cell r="L115" t="str">
            <v>DRIVER</v>
          </cell>
          <cell r="Q115" t="str">
            <v>BATAM</v>
          </cell>
          <cell r="R115" t="str">
            <v>PT. SUMBER ALFARIA TRIJAYA TBK</v>
          </cell>
          <cell r="S115" t="str">
            <v>MEDAN</v>
          </cell>
          <cell r="T115" t="str">
            <v>3314070507900001</v>
          </cell>
          <cell r="U115" t="str">
            <v>SEUMUR HIDUP</v>
          </cell>
          <cell r="V115">
            <v>0</v>
          </cell>
          <cell r="W115" t="str">
            <v>B1</v>
          </cell>
          <cell r="X115" t="str">
            <v>900709200463</v>
          </cell>
          <cell r="Y115">
            <v>44747</v>
          </cell>
          <cell r="Z115" t="str">
            <v>SRAGEN</v>
          </cell>
          <cell r="AA115">
            <v>33059</v>
          </cell>
          <cell r="AB115" t="str">
            <v>KP. JABI RT 002 / RW 004 BATU BESAR - NONGSA</v>
          </cell>
          <cell r="AC115" t="str">
            <v>KAWIN ANAK 1</v>
          </cell>
          <cell r="AD115" t="str">
            <v>ISLAM</v>
          </cell>
          <cell r="AE115" t="str">
            <v>LAKI-LAKI</v>
          </cell>
          <cell r="AF115" t="str">
            <v>SMA</v>
          </cell>
          <cell r="AG115" t="str">
            <v>TRIMO</v>
          </cell>
          <cell r="AH115" t="str">
            <v>BCA</v>
          </cell>
          <cell r="AI115" t="str">
            <v>8335153410</v>
          </cell>
          <cell r="AJ115" t="str">
            <v>2171041806150004</v>
          </cell>
          <cell r="AL115">
            <v>44621</v>
          </cell>
          <cell r="AM115">
            <v>44712</v>
          </cell>
          <cell r="AN115" t="str">
            <v>PKWT 2</v>
          </cell>
          <cell r="AO115" t="str">
            <v>10 hari</v>
          </cell>
          <cell r="AP115" t="str">
            <v xml:space="preserve">5 Tahun  1 Bulan 20 Hari </v>
          </cell>
          <cell r="AQ115" t="str">
            <v>SUDAH</v>
          </cell>
          <cell r="AR115">
            <v>44432</v>
          </cell>
          <cell r="AS115" t="str">
            <v>SUDAH</v>
          </cell>
          <cell r="AT115">
            <v>44432</v>
          </cell>
          <cell r="AU115" t="str">
            <v>SUDAH</v>
          </cell>
          <cell r="AV115">
            <v>44582</v>
          </cell>
          <cell r="AW115" t="str">
            <v xml:space="preserve">0 Tahun  4 Bulan 0 Hari </v>
          </cell>
          <cell r="AX115" t="str">
            <v>IN CLASS</v>
          </cell>
          <cell r="AY115">
            <v>75</v>
          </cell>
          <cell r="AZ115">
            <v>75</v>
          </cell>
          <cell r="BA115" t="str">
            <v>SUDAH</v>
          </cell>
          <cell r="BC115">
            <v>44407</v>
          </cell>
          <cell r="BE115" t="str">
            <v>SUDAH</v>
          </cell>
          <cell r="BG115">
            <v>44462</v>
          </cell>
          <cell r="BI115" t="str">
            <v>BELUM</v>
          </cell>
          <cell r="BV115" t="str">
            <v>0002149639413</v>
          </cell>
          <cell r="BW115" t="str">
            <v>SUDAH</v>
          </cell>
          <cell r="BX115" t="str">
            <v>PERUSAHAAN</v>
          </cell>
          <cell r="BY115" t="str">
            <v>19078342375</v>
          </cell>
          <cell r="BZ115" t="str">
            <v>SUDAH</v>
          </cell>
        </row>
        <row r="116">
          <cell r="C116" t="str">
            <v>0495</v>
          </cell>
          <cell r="D116" t="str">
            <v>YUSRIADIN</v>
          </cell>
          <cell r="E116" t="str">
            <v>PT. MBK</v>
          </cell>
          <cell r="I116">
            <v>43191</v>
          </cell>
          <cell r="J116" t="str">
            <v/>
          </cell>
          <cell r="K116" t="str">
            <v>082370359666</v>
          </cell>
          <cell r="L116" t="str">
            <v>DRIVER</v>
          </cell>
          <cell r="Q116" t="str">
            <v>BATAM</v>
          </cell>
          <cell r="R116" t="str">
            <v>PT. SUMBER ALFARIA TRIJAYA TBK</v>
          </cell>
          <cell r="S116" t="str">
            <v>MEDAN</v>
          </cell>
          <cell r="T116" t="str">
            <v>2171032407839008</v>
          </cell>
          <cell r="U116" t="str">
            <v>SEUMUR HIDUP</v>
          </cell>
          <cell r="V116">
            <v>0</v>
          </cell>
          <cell r="W116" t="str">
            <v>B1 UMUM</v>
          </cell>
          <cell r="X116" t="str">
            <v>0920170300278</v>
          </cell>
          <cell r="Y116">
            <v>45131</v>
          </cell>
          <cell r="Z116" t="str">
            <v>KENDARI</v>
          </cell>
          <cell r="AA116">
            <v>30521</v>
          </cell>
          <cell r="AB116" t="str">
            <v>KOMP. TIBAN MC DERMOTT W 10</v>
          </cell>
          <cell r="AC116" t="str">
            <v>KAWIN ANAK 1</v>
          </cell>
          <cell r="AD116" t="str">
            <v>ISLAM</v>
          </cell>
          <cell r="AE116" t="str">
            <v>LAKI-LAKI</v>
          </cell>
          <cell r="AF116" t="str">
            <v>SMA</v>
          </cell>
          <cell r="AG116" t="str">
            <v>YUSRIADIN</v>
          </cell>
          <cell r="AH116" t="str">
            <v>BCA</v>
          </cell>
          <cell r="AI116" t="str">
            <v>8520119907</v>
          </cell>
          <cell r="AJ116" t="str">
            <v>2171032301130014</v>
          </cell>
          <cell r="AL116">
            <v>44621</v>
          </cell>
          <cell r="AM116">
            <v>44712</v>
          </cell>
          <cell r="AN116" t="str">
            <v>PKWT 2</v>
          </cell>
          <cell r="AO116" t="str">
            <v>10 hari</v>
          </cell>
          <cell r="AP116" t="str">
            <v xml:space="preserve">4 Tahun  1 Bulan 20 Hari </v>
          </cell>
          <cell r="AQ116" t="str">
            <v>SUDAH</v>
          </cell>
          <cell r="AR116">
            <v>44432</v>
          </cell>
          <cell r="AS116" t="str">
            <v>SUDAH</v>
          </cell>
          <cell r="AT116">
            <v>44432</v>
          </cell>
          <cell r="AU116" t="str">
            <v>SUDAH</v>
          </cell>
          <cell r="AV116">
            <v>44582</v>
          </cell>
          <cell r="AW116" t="str">
            <v xml:space="preserve">0 Tahun  4 Bulan 0 Hari </v>
          </cell>
          <cell r="AX116" t="str">
            <v>IN CLASS</v>
          </cell>
          <cell r="AY116">
            <v>75</v>
          </cell>
          <cell r="AZ116">
            <v>75</v>
          </cell>
          <cell r="BA116" t="str">
            <v>SUDAH</v>
          </cell>
          <cell r="BC116">
            <v>44379</v>
          </cell>
          <cell r="BE116" t="str">
            <v>SUDAH</v>
          </cell>
          <cell r="BG116">
            <v>44462</v>
          </cell>
          <cell r="BI116" t="str">
            <v>BELUM</v>
          </cell>
          <cell r="BV116" t="str">
            <v>0001965304956</v>
          </cell>
          <cell r="BW116" t="str">
            <v>SUDAH</v>
          </cell>
          <cell r="BX116" t="str">
            <v>PERUSAHAAN</v>
          </cell>
          <cell r="BY116" t="str">
            <v>19078342235</v>
          </cell>
          <cell r="BZ116" t="str">
            <v>SUDAH</v>
          </cell>
        </row>
        <row r="117">
          <cell r="C117" t="str">
            <v>0496</v>
          </cell>
          <cell r="D117" t="str">
            <v>YUHENDRI DONI</v>
          </cell>
          <cell r="E117" t="str">
            <v>PT. MBK</v>
          </cell>
          <cell r="I117">
            <v>42826</v>
          </cell>
          <cell r="J117" t="str">
            <v/>
          </cell>
          <cell r="K117" t="str">
            <v>08127726990/081364148300</v>
          </cell>
          <cell r="L117" t="str">
            <v>DRIVER</v>
          </cell>
          <cell r="Q117" t="str">
            <v>BATAM</v>
          </cell>
          <cell r="R117" t="str">
            <v>PT. SUMBER ALFARIA TRIJAYA TBK</v>
          </cell>
          <cell r="S117" t="str">
            <v>MEDAN</v>
          </cell>
          <cell r="T117" t="str">
            <v>1308042410800002</v>
          </cell>
          <cell r="U117" t="str">
            <v>SEUMUR HIDUP</v>
          </cell>
          <cell r="V117">
            <v>0</v>
          </cell>
          <cell r="W117" t="str">
            <v>B2 UMUM</v>
          </cell>
          <cell r="X117" t="str">
            <v>801008160062</v>
          </cell>
          <cell r="Y117">
            <v>45223</v>
          </cell>
          <cell r="Z117" t="str">
            <v>KOTO KECIL</v>
          </cell>
          <cell r="AA117">
            <v>29518</v>
          </cell>
          <cell r="AB117" t="str">
            <v>BENGKONG LAUT BLOK B1 NO 09 RT 004 / RW 001 - BENGKONG LAUT</v>
          </cell>
          <cell r="AC117" t="str">
            <v>KAWIN</v>
          </cell>
          <cell r="AD117" t="str">
            <v>ISLAM</v>
          </cell>
          <cell r="AE117" t="str">
            <v>LAKI-LAKI</v>
          </cell>
          <cell r="AF117" t="str">
            <v>SMA</v>
          </cell>
          <cell r="AG117" t="str">
            <v>YUHENDRI DONI</v>
          </cell>
          <cell r="AH117" t="str">
            <v>BCA</v>
          </cell>
          <cell r="AI117" t="str">
            <v>8335129136</v>
          </cell>
          <cell r="AJ117" t="str">
            <v>1308042012110009</v>
          </cell>
          <cell r="AL117">
            <v>44621</v>
          </cell>
          <cell r="AM117">
            <v>44712</v>
          </cell>
          <cell r="AN117" t="str">
            <v>PKWT 2</v>
          </cell>
          <cell r="AO117" t="str">
            <v>10 hari</v>
          </cell>
          <cell r="AP117" t="str">
            <v xml:space="preserve">5 Tahun  1 Bulan 20 Hari </v>
          </cell>
          <cell r="AQ117" t="str">
            <v>SUDAH</v>
          </cell>
          <cell r="AR117">
            <v>44432</v>
          </cell>
          <cell r="AS117" t="str">
            <v>SUDAH</v>
          </cell>
          <cell r="AT117">
            <v>44432</v>
          </cell>
          <cell r="AU117" t="str">
            <v>SUDAH</v>
          </cell>
          <cell r="AV117">
            <v>44582</v>
          </cell>
          <cell r="AW117" t="str">
            <v xml:space="preserve">0 Tahun  4 Bulan 0 Hari </v>
          </cell>
          <cell r="AX117" t="str">
            <v>IN CLASS</v>
          </cell>
          <cell r="AY117">
            <v>75</v>
          </cell>
          <cell r="AZ117">
            <v>75</v>
          </cell>
          <cell r="BA117" t="str">
            <v>SUDAH</v>
          </cell>
          <cell r="BC117">
            <v>44379</v>
          </cell>
          <cell r="BE117" t="str">
            <v>SUDAH</v>
          </cell>
          <cell r="BG117">
            <v>44462</v>
          </cell>
          <cell r="BI117" t="str">
            <v>BELUM</v>
          </cell>
          <cell r="BV117" t="str">
            <v>0001839614984</v>
          </cell>
          <cell r="BW117" t="str">
            <v>SUDAH</v>
          </cell>
          <cell r="BX117" t="str">
            <v>PERUSAHAAN</v>
          </cell>
          <cell r="BY117" t="str">
            <v>19078342318</v>
          </cell>
          <cell r="BZ117" t="str">
            <v>SUDAH</v>
          </cell>
        </row>
        <row r="118">
          <cell r="C118" t="str">
            <v>0497</v>
          </cell>
          <cell r="D118" t="str">
            <v>HARI WIJAYA</v>
          </cell>
          <cell r="E118" t="str">
            <v>PT. MBK</v>
          </cell>
          <cell r="I118">
            <v>43614</v>
          </cell>
          <cell r="J118" t="str">
            <v/>
          </cell>
          <cell r="K118" t="str">
            <v>089512721340</v>
          </cell>
          <cell r="P118" t="str">
            <v>ADMIN DISPATCHER</v>
          </cell>
          <cell r="Q118" t="str">
            <v>BATAM</v>
          </cell>
          <cell r="R118" t="str">
            <v>PT. SUMBER ALFARIA TRIJAYA TBK</v>
          </cell>
          <cell r="S118" t="str">
            <v>MEDAN</v>
          </cell>
          <cell r="T118" t="str">
            <v>2171022806970001</v>
          </cell>
          <cell r="U118" t="str">
            <v>SEUMUR HIDUP</v>
          </cell>
          <cell r="V118" t="str">
            <v>NON DRIVER</v>
          </cell>
          <cell r="W118" t="str">
            <v>NON DRIVER</v>
          </cell>
          <cell r="X118" t="str">
            <v>NON DRIVER</v>
          </cell>
          <cell r="Y118" t="str">
            <v>NON DRIVER</v>
          </cell>
          <cell r="Z118" t="str">
            <v>BATAM</v>
          </cell>
          <cell r="AA118">
            <v>35609</v>
          </cell>
          <cell r="AB118" t="str">
            <v>TANJUNG SANGKUANG NO 30 RT 03 / RW 12 KEL. TG SENGKUANG - BATU AMPAR</v>
          </cell>
          <cell r="AC118" t="str">
            <v>LAJANG</v>
          </cell>
          <cell r="AD118" t="str">
            <v>ISLAM</v>
          </cell>
          <cell r="AE118" t="str">
            <v>LAKI-LAKI</v>
          </cell>
          <cell r="AF118" t="str">
            <v>SMA</v>
          </cell>
          <cell r="AG118" t="str">
            <v>HARI WIJAYA</v>
          </cell>
          <cell r="AH118" t="str">
            <v>BCA</v>
          </cell>
          <cell r="AI118" t="str">
            <v>8210436414</v>
          </cell>
          <cell r="AJ118" t="str">
            <v>2171021505070009</v>
          </cell>
          <cell r="AL118">
            <v>44621</v>
          </cell>
          <cell r="AM118">
            <v>44712</v>
          </cell>
          <cell r="AN118" t="str">
            <v>PKWT 2</v>
          </cell>
          <cell r="AO118" t="str">
            <v>10 hari</v>
          </cell>
          <cell r="AP118" t="str">
            <v xml:space="preserve">2 Tahun  11 Bulan 22 Hari </v>
          </cell>
          <cell r="AQ118" t="str">
            <v>NON DRIVER</v>
          </cell>
          <cell r="AR118" t="str">
            <v>NON DRIVER</v>
          </cell>
          <cell r="AS118" t="str">
            <v>SUDAH</v>
          </cell>
          <cell r="AT118">
            <v>44432</v>
          </cell>
          <cell r="AU118" t="str">
            <v>NON DRIVER</v>
          </cell>
          <cell r="AV118" t="str">
            <v>NON DRIVER</v>
          </cell>
          <cell r="AW118" t="str">
            <v/>
          </cell>
          <cell r="AX118" t="str">
            <v>NON DRIVER</v>
          </cell>
          <cell r="AY118" t="str">
            <v>NON DRIVER</v>
          </cell>
          <cell r="AZ118" t="str">
            <v>NON DRIVER</v>
          </cell>
          <cell r="BA118" t="str">
            <v>SUDAH</v>
          </cell>
          <cell r="BC118">
            <v>44377</v>
          </cell>
          <cell r="BE118" t="str">
            <v>SUDAH</v>
          </cell>
          <cell r="BG118">
            <v>44462</v>
          </cell>
          <cell r="BI118" t="str">
            <v>BELUM</v>
          </cell>
          <cell r="BV118" t="str">
            <v>0001270213817</v>
          </cell>
          <cell r="BW118" t="str">
            <v>SUDAH</v>
          </cell>
          <cell r="BX118" t="str">
            <v>PERUSAHAAN</v>
          </cell>
          <cell r="BY118" t="str">
            <v>19078342607</v>
          </cell>
          <cell r="BZ118" t="str">
            <v>SUDAH</v>
          </cell>
        </row>
        <row r="119">
          <cell r="C119" t="str">
            <v>0498</v>
          </cell>
          <cell r="D119" t="str">
            <v>MUHAMMAD IDRIS</v>
          </cell>
          <cell r="E119" t="str">
            <v>PT. MBK</v>
          </cell>
          <cell r="I119">
            <v>42826</v>
          </cell>
          <cell r="J119" t="str">
            <v/>
          </cell>
          <cell r="K119" t="str">
            <v>082391514361</v>
          </cell>
          <cell r="L119" t="str">
            <v>DRIVER</v>
          </cell>
          <cell r="Q119" t="str">
            <v>BATAM</v>
          </cell>
          <cell r="R119" t="str">
            <v>PT. SUMBER ALFARIA TRIJAYA TBK</v>
          </cell>
          <cell r="S119" t="str">
            <v>MEDAN</v>
          </cell>
          <cell r="T119" t="str">
            <v>1306022012860003</v>
          </cell>
          <cell r="U119" t="str">
            <v>SEUMUR HIDUP</v>
          </cell>
          <cell r="V119">
            <v>0</v>
          </cell>
          <cell r="W119" t="str">
            <v>B1 UMUM</v>
          </cell>
          <cell r="X119" t="str">
            <v>861209200811</v>
          </cell>
          <cell r="Y119">
            <v>45635</v>
          </cell>
          <cell r="Z119" t="str">
            <v>KAMPUNG TANGAH</v>
          </cell>
          <cell r="AA119">
            <v>31766</v>
          </cell>
          <cell r="AB119" t="str">
            <v>JL. KANTOR LURAH RT 007 / RW 001 TIBAN LAMA KEC SEKUPANG</v>
          </cell>
          <cell r="AC119" t="str">
            <v>KAWIN</v>
          </cell>
          <cell r="AD119" t="str">
            <v>ISLAM</v>
          </cell>
          <cell r="AE119" t="str">
            <v>LAKI-LAKI</v>
          </cell>
          <cell r="AF119" t="str">
            <v>SMA</v>
          </cell>
          <cell r="AG119" t="str">
            <v>MUHAMMAD IDRIS</v>
          </cell>
          <cell r="AH119" t="str">
            <v>BCA</v>
          </cell>
          <cell r="AI119" t="str">
            <v>8335144348</v>
          </cell>
          <cell r="AJ119" t="str">
            <v>2171030809140040</v>
          </cell>
          <cell r="AL119">
            <v>44621</v>
          </cell>
          <cell r="AM119">
            <v>44712</v>
          </cell>
          <cell r="AN119" t="str">
            <v>PKWT 2</v>
          </cell>
          <cell r="AO119" t="str">
            <v>10 hari</v>
          </cell>
          <cell r="AP119" t="str">
            <v xml:space="preserve">5 Tahun  1 Bulan 20 Hari </v>
          </cell>
          <cell r="AQ119" t="str">
            <v>SUDAH</v>
          </cell>
          <cell r="AR119">
            <v>44432</v>
          </cell>
          <cell r="AS119" t="str">
            <v>SUDAH</v>
          </cell>
          <cell r="AT119">
            <v>44432</v>
          </cell>
          <cell r="AU119" t="str">
            <v>SUDAH</v>
          </cell>
          <cell r="AV119">
            <v>44582</v>
          </cell>
          <cell r="AW119" t="str">
            <v xml:space="preserve">0 Tahun  4 Bulan 0 Hari </v>
          </cell>
          <cell r="AX119" t="str">
            <v>IN CLASS</v>
          </cell>
          <cell r="AY119">
            <v>80</v>
          </cell>
          <cell r="AZ119">
            <v>75</v>
          </cell>
          <cell r="BA119" t="str">
            <v>SUDAH</v>
          </cell>
          <cell r="BC119">
            <v>44379</v>
          </cell>
          <cell r="BE119" t="str">
            <v>SUDAH</v>
          </cell>
          <cell r="BG119">
            <v>44462</v>
          </cell>
          <cell r="BI119" t="str">
            <v>BELUM</v>
          </cell>
          <cell r="BV119" t="str">
            <v>0001848529192</v>
          </cell>
          <cell r="BW119" t="str">
            <v>SUDAH</v>
          </cell>
          <cell r="BX119" t="str">
            <v>PERUSAHAAN</v>
          </cell>
          <cell r="BY119" t="str">
            <v>19078342243</v>
          </cell>
          <cell r="BZ119" t="str">
            <v>SUDAH</v>
          </cell>
        </row>
        <row r="120">
          <cell r="C120" t="str">
            <v>0501</v>
          </cell>
          <cell r="D120" t="str">
            <v>CANDRA KIRANA</v>
          </cell>
          <cell r="E120" t="str">
            <v>PT. MBK</v>
          </cell>
          <cell r="I120">
            <v>43709</v>
          </cell>
          <cell r="J120" t="str">
            <v/>
          </cell>
          <cell r="K120" t="str">
            <v>085261737562</v>
          </cell>
          <cell r="L120" t="str">
            <v>DRIVER</v>
          </cell>
          <cell r="Q120" t="str">
            <v>MEDAN</v>
          </cell>
          <cell r="R120" t="str">
            <v>PT. MEDAN DISTRIBUSINDO RAYA</v>
          </cell>
          <cell r="S120" t="str">
            <v>MEDAN</v>
          </cell>
          <cell r="T120" t="str">
            <v>1207310901920001</v>
          </cell>
          <cell r="U120" t="str">
            <v>SEUMUR HIDUP</v>
          </cell>
          <cell r="V120">
            <v>0</v>
          </cell>
          <cell r="W120" t="str">
            <v>B1 UMUM</v>
          </cell>
          <cell r="X120" t="str">
            <v>920107270705</v>
          </cell>
          <cell r="Y120">
            <v>45300</v>
          </cell>
          <cell r="Z120" t="str">
            <v>JATI REJO</v>
          </cell>
          <cell r="AA120">
            <v>33612</v>
          </cell>
          <cell r="AB120" t="str">
            <v>DSN MELATI DESA JATI REJO KEC. PAGAR MERBAU</v>
          </cell>
          <cell r="AC120" t="str">
            <v>KAWIN ANAK 1</v>
          </cell>
          <cell r="AD120" t="str">
            <v xml:space="preserve">ISLAM </v>
          </cell>
          <cell r="AE120" t="str">
            <v>LAKI-LAKI</v>
          </cell>
          <cell r="AF120" t="str">
            <v>SMA</v>
          </cell>
          <cell r="AG120" t="str">
            <v>CANDRA KIRANA</v>
          </cell>
          <cell r="AH120" t="str">
            <v>BCA</v>
          </cell>
          <cell r="AI120" t="str">
            <v>7985356505</v>
          </cell>
          <cell r="AJ120" t="str">
            <v>1207311912130001</v>
          </cell>
          <cell r="AL120">
            <v>44621</v>
          </cell>
          <cell r="AM120">
            <v>44712</v>
          </cell>
          <cell r="AN120" t="str">
            <v>PKWT 2</v>
          </cell>
          <cell r="AO120" t="str">
            <v>10 hari</v>
          </cell>
          <cell r="AP120" t="str">
            <v xml:space="preserve">2 Tahun  8 Bulan 20 Hari </v>
          </cell>
          <cell r="AQ120" t="str">
            <v>SUDAH</v>
          </cell>
          <cell r="AR120">
            <v>44475</v>
          </cell>
          <cell r="AS120" t="str">
            <v>SUDAH</v>
          </cell>
          <cell r="AT120">
            <v>44475</v>
          </cell>
          <cell r="AU120" t="str">
            <v>SUDAH</v>
          </cell>
          <cell r="AV120">
            <v>44586</v>
          </cell>
          <cell r="AW120" t="str">
            <v xml:space="preserve">0 Tahun  3 Bulan 26 Hari </v>
          </cell>
          <cell r="AX120" t="str">
            <v>IN CLASS</v>
          </cell>
          <cell r="AY120">
            <v>85</v>
          </cell>
          <cell r="AZ120">
            <v>85</v>
          </cell>
          <cell r="BA120" t="str">
            <v>SUDAH</v>
          </cell>
          <cell r="BC120">
            <v>44376</v>
          </cell>
          <cell r="BE120" t="str">
            <v>SUDAH</v>
          </cell>
          <cell r="BG120">
            <v>44420</v>
          </cell>
          <cell r="BH120" t="str">
            <v>Pagar Merbau</v>
          </cell>
          <cell r="BI120" t="str">
            <v>BELUM</v>
          </cell>
          <cell r="BV120" t="str">
            <v>0001261829777</v>
          </cell>
          <cell r="BW120" t="str">
            <v>SUDAH</v>
          </cell>
          <cell r="BX120" t="str">
            <v>PBI</v>
          </cell>
          <cell r="BY120" t="str">
            <v>19078341815</v>
          </cell>
          <cell r="BZ120" t="str">
            <v>SUDAH</v>
          </cell>
        </row>
        <row r="121">
          <cell r="C121" t="str">
            <v>0502</v>
          </cell>
          <cell r="D121" t="str">
            <v>SURYA MULYONO</v>
          </cell>
          <cell r="E121" t="str">
            <v>PT. MBK</v>
          </cell>
          <cell r="I121">
            <v>43709</v>
          </cell>
          <cell r="J121" t="str">
            <v/>
          </cell>
          <cell r="K121" t="str">
            <v>082363315656</v>
          </cell>
          <cell r="L121" t="str">
            <v>DRIVER</v>
          </cell>
          <cell r="Q121" t="str">
            <v>MEDAN</v>
          </cell>
          <cell r="R121" t="str">
            <v>PT. MEDAN DISTRIBUSINDO RAYA</v>
          </cell>
          <cell r="S121" t="str">
            <v>MEDAN</v>
          </cell>
          <cell r="T121" t="str">
            <v>1207022602960003</v>
          </cell>
          <cell r="U121" t="str">
            <v>SEUMUR HIDUP</v>
          </cell>
          <cell r="V121">
            <v>0</v>
          </cell>
          <cell r="W121" t="str">
            <v>B1</v>
          </cell>
          <cell r="X121" t="str">
            <v>7279502000073</v>
          </cell>
          <cell r="Y121">
            <v>45706</v>
          </cell>
          <cell r="Z121" t="str">
            <v xml:space="preserve">TANJUNG MORAWA </v>
          </cell>
          <cell r="AA121">
            <v>34756</v>
          </cell>
          <cell r="AB121" t="str">
            <v>DSN V TELAGA SARI KEC.TANJUNG MORAWA</v>
          </cell>
          <cell r="AC121" t="str">
            <v>LAJANG</v>
          </cell>
          <cell r="AD121" t="str">
            <v xml:space="preserve">ISLAM </v>
          </cell>
          <cell r="AE121" t="str">
            <v>LAKI-LAKI</v>
          </cell>
          <cell r="AF121" t="str">
            <v>SD</v>
          </cell>
          <cell r="AG121" t="str">
            <v>SURYA MULYONO</v>
          </cell>
          <cell r="AH121" t="str">
            <v>BCA</v>
          </cell>
          <cell r="AI121" t="str">
            <v>7985342440</v>
          </cell>
          <cell r="AJ121" t="str">
            <v>1207020706180000</v>
          </cell>
          <cell r="AL121">
            <v>44621</v>
          </cell>
          <cell r="AM121">
            <v>44712</v>
          </cell>
          <cell r="AN121" t="str">
            <v>PKWT 2</v>
          </cell>
          <cell r="AO121" t="str">
            <v>10 hari</v>
          </cell>
          <cell r="AP121" t="str">
            <v xml:space="preserve">2 Tahun  8 Bulan 20 Hari </v>
          </cell>
          <cell r="AQ121" t="str">
            <v>SUDAH</v>
          </cell>
          <cell r="AR121">
            <v>44432</v>
          </cell>
          <cell r="AS121" t="str">
            <v>SUDAH</v>
          </cell>
          <cell r="AT121">
            <v>44432</v>
          </cell>
          <cell r="AU121" t="str">
            <v>SUDAH</v>
          </cell>
          <cell r="AV121">
            <v>44586</v>
          </cell>
          <cell r="AW121" t="str">
            <v xml:space="preserve">0 Tahun  3 Bulan 26 Hari </v>
          </cell>
          <cell r="AX121" t="str">
            <v>IN CLASS</v>
          </cell>
          <cell r="AY121">
            <v>85</v>
          </cell>
          <cell r="AZ121">
            <v>85</v>
          </cell>
          <cell r="BA121" t="str">
            <v>SUDAH</v>
          </cell>
          <cell r="BC121">
            <v>44379</v>
          </cell>
          <cell r="BE121" t="str">
            <v>SUDAH</v>
          </cell>
          <cell r="BG121">
            <v>44403</v>
          </cell>
          <cell r="BH121" t="str">
            <v>Pagar Merbau</v>
          </cell>
          <cell r="BI121" t="str">
            <v>BELUM</v>
          </cell>
          <cell r="BV121" t="str">
            <v>0002899873719</v>
          </cell>
          <cell r="BW121" t="str">
            <v>SUDAH</v>
          </cell>
          <cell r="BX121" t="str">
            <v>PERUSAHAAN</v>
          </cell>
          <cell r="BY121" t="str">
            <v>19078341765</v>
          </cell>
          <cell r="BZ121" t="str">
            <v>SUDAH</v>
          </cell>
        </row>
        <row r="122">
          <cell r="C122" t="str">
            <v>0504</v>
          </cell>
          <cell r="D122" t="str">
            <v>SANTOSO</v>
          </cell>
          <cell r="E122" t="str">
            <v>PT. MBK</v>
          </cell>
          <cell r="I122">
            <v>42826</v>
          </cell>
          <cell r="J122" t="str">
            <v/>
          </cell>
          <cell r="K122" t="str">
            <v>0812644441051</v>
          </cell>
          <cell r="P122" t="str">
            <v>PJS OPERATING POINT COORDINATOR</v>
          </cell>
          <cell r="Q122" t="str">
            <v>MEDAN</v>
          </cell>
          <cell r="R122" t="str">
            <v>ANTERAJA</v>
          </cell>
          <cell r="S122" t="str">
            <v>MEDAN</v>
          </cell>
          <cell r="T122" t="str">
            <v>1207310708770004</v>
          </cell>
          <cell r="U122" t="str">
            <v>SEUMUR HIDUP</v>
          </cell>
          <cell r="V122" t="str">
            <v>NON DRIVER</v>
          </cell>
          <cell r="W122" t="str">
            <v>NON DRIVER</v>
          </cell>
          <cell r="X122" t="str">
            <v>NON DRIVER</v>
          </cell>
          <cell r="Y122" t="str">
            <v>NON DRIVER</v>
          </cell>
          <cell r="Z122" t="str">
            <v xml:space="preserve">WONOSARI </v>
          </cell>
          <cell r="AA122">
            <v>28344</v>
          </cell>
          <cell r="AB122" t="str">
            <v xml:space="preserve">DUSUN II DESA TANJUNG GARBUS KAMPUNG KEC PAGAR MERBAU </v>
          </cell>
          <cell r="AC122" t="str">
            <v>KAWIN ANAK 3</v>
          </cell>
          <cell r="AD122" t="str">
            <v xml:space="preserve">ISLAM </v>
          </cell>
          <cell r="AE122" t="str">
            <v>LAKI-LAKI</v>
          </cell>
          <cell r="AF122" t="str">
            <v>SMA</v>
          </cell>
          <cell r="AG122" t="str">
            <v xml:space="preserve">SANTOSO </v>
          </cell>
          <cell r="AH122" t="str">
            <v>BCA</v>
          </cell>
          <cell r="AI122" t="str">
            <v>8205082880</v>
          </cell>
          <cell r="AJ122" t="str">
            <v>1207311409090990</v>
          </cell>
          <cell r="AL122">
            <v>44621</v>
          </cell>
          <cell r="AM122">
            <v>44712</v>
          </cell>
          <cell r="AN122" t="str">
            <v>PKWT 2</v>
          </cell>
          <cell r="AO122" t="str">
            <v>10 hari</v>
          </cell>
          <cell r="AP122" t="str">
            <v xml:space="preserve">5 Tahun  1 Bulan 20 Hari </v>
          </cell>
          <cell r="AQ122" t="str">
            <v>NON DRIVER</v>
          </cell>
          <cell r="AR122" t="str">
            <v>NON DRIVER</v>
          </cell>
          <cell r="AS122" t="str">
            <v>SUDAH</v>
          </cell>
          <cell r="AT122">
            <v>44432</v>
          </cell>
          <cell r="AU122" t="str">
            <v>NON DRIVER</v>
          </cell>
          <cell r="AV122" t="str">
            <v>NON DRIVER</v>
          </cell>
          <cell r="AW122" t="str">
            <v/>
          </cell>
          <cell r="AX122" t="str">
            <v>NON DRIVER</v>
          </cell>
          <cell r="AY122" t="str">
            <v>NON DRIVER</v>
          </cell>
          <cell r="AZ122" t="str">
            <v>NON DRIVER</v>
          </cell>
          <cell r="BA122" t="str">
            <v>SUDAH</v>
          </cell>
          <cell r="BC122">
            <v>44373</v>
          </cell>
          <cell r="BD122" t="str">
            <v>Polsek Pagar Merbau</v>
          </cell>
          <cell r="BE122" t="str">
            <v>SUDAH</v>
          </cell>
          <cell r="BG122">
            <v>44403</v>
          </cell>
          <cell r="BH122" t="str">
            <v>Pagar Merbau Deli Serdang</v>
          </cell>
          <cell r="BI122" t="str">
            <v>BELUM</v>
          </cell>
          <cell r="BV122" t="str">
            <v>0002914687809</v>
          </cell>
          <cell r="BW122" t="str">
            <v>SUDAH</v>
          </cell>
          <cell r="BX122" t="str">
            <v>PERUSAHAAN</v>
          </cell>
          <cell r="BY122" t="str">
            <v>19078341740</v>
          </cell>
          <cell r="BZ122" t="str">
            <v>SUDAH</v>
          </cell>
        </row>
        <row r="123">
          <cell r="C123" t="str">
            <v>0506</v>
          </cell>
          <cell r="D123" t="str">
            <v>DADI</v>
          </cell>
          <cell r="E123" t="str">
            <v>PT. MBK</v>
          </cell>
          <cell r="I123">
            <v>42826</v>
          </cell>
          <cell r="J123" t="str">
            <v/>
          </cell>
          <cell r="K123" t="str">
            <v>085360754882</v>
          </cell>
          <cell r="L123" t="str">
            <v>DRIVER</v>
          </cell>
          <cell r="Q123" t="str">
            <v>MEDAN</v>
          </cell>
          <cell r="R123" t="str">
            <v>PT. MEDAN DISTRIBUSINDO RAYA</v>
          </cell>
          <cell r="S123" t="str">
            <v>MEDAN</v>
          </cell>
          <cell r="T123" t="str">
            <v>1207021505660005</v>
          </cell>
          <cell r="U123" t="str">
            <v>SEUMUR HIDUP</v>
          </cell>
          <cell r="V123">
            <v>0</v>
          </cell>
          <cell r="W123" t="str">
            <v>B2 UMUM</v>
          </cell>
          <cell r="X123" t="str">
            <v>6605072713222</v>
          </cell>
          <cell r="Y123">
            <v>45792</v>
          </cell>
          <cell r="Z123" t="str">
            <v xml:space="preserve">UJUNG SEDANG </v>
          </cell>
          <cell r="AA123">
            <v>24242</v>
          </cell>
          <cell r="AB123" t="str">
            <v xml:space="preserve">BANDAR LABUHAN TG MORAWA </v>
          </cell>
          <cell r="AC123" t="str">
            <v>KAWIN ANAK 1</v>
          </cell>
          <cell r="AD123" t="str">
            <v xml:space="preserve">ISLAM </v>
          </cell>
          <cell r="AE123" t="str">
            <v>LAKI-LAKI</v>
          </cell>
          <cell r="AF123" t="str">
            <v>SMP</v>
          </cell>
          <cell r="AG123" t="str">
            <v xml:space="preserve">DADI </v>
          </cell>
          <cell r="AH123" t="str">
            <v>BCA</v>
          </cell>
          <cell r="AI123" t="str">
            <v>7985300381</v>
          </cell>
          <cell r="AJ123" t="str">
            <v>1207021409093861</v>
          </cell>
          <cell r="AL123">
            <v>44621</v>
          </cell>
          <cell r="AM123">
            <v>44712</v>
          </cell>
          <cell r="AN123" t="str">
            <v>PKWT 2</v>
          </cell>
          <cell r="AO123" t="str">
            <v>10 hari</v>
          </cell>
          <cell r="AP123" t="str">
            <v xml:space="preserve">5 Tahun  1 Bulan 20 Hari </v>
          </cell>
          <cell r="AQ123" t="str">
            <v>SUDAH</v>
          </cell>
          <cell r="AR123">
            <v>44663</v>
          </cell>
          <cell r="AS123" t="str">
            <v>SUDAH</v>
          </cell>
          <cell r="AT123">
            <v>44663</v>
          </cell>
          <cell r="AU123" t="str">
            <v>SUDAH</v>
          </cell>
          <cell r="AV123">
            <v>44586</v>
          </cell>
          <cell r="AW123" t="str">
            <v xml:space="preserve">0 Tahun  3 Bulan 26 Hari </v>
          </cell>
          <cell r="AX123" t="str">
            <v>IN CLASS</v>
          </cell>
          <cell r="AY123">
            <v>90</v>
          </cell>
          <cell r="AZ123">
            <v>75</v>
          </cell>
          <cell r="BA123" t="str">
            <v>SUDAH</v>
          </cell>
          <cell r="BC123">
            <v>44383</v>
          </cell>
          <cell r="BE123" t="str">
            <v>SUDAH</v>
          </cell>
          <cell r="BG123">
            <v>44403</v>
          </cell>
          <cell r="BH123" t="str">
            <v>Pagar Merbau</v>
          </cell>
          <cell r="BI123" t="str">
            <v>BELUM</v>
          </cell>
          <cell r="BV123" t="str">
            <v>0002424349574</v>
          </cell>
          <cell r="BW123" t="str">
            <v>SUDAH</v>
          </cell>
          <cell r="BX123" t="str">
            <v>PERUSAHAAN</v>
          </cell>
          <cell r="BY123" t="str">
            <v>19078343258</v>
          </cell>
          <cell r="BZ123" t="str">
            <v>SUDAH</v>
          </cell>
        </row>
        <row r="124">
          <cell r="C124" t="str">
            <v>0507</v>
          </cell>
          <cell r="D124" t="str">
            <v>HENRI S</v>
          </cell>
          <cell r="E124" t="str">
            <v>PT. MBK</v>
          </cell>
          <cell r="I124">
            <v>42826</v>
          </cell>
          <cell r="J124" t="str">
            <v/>
          </cell>
          <cell r="K124" t="str">
            <v>081375761237</v>
          </cell>
          <cell r="L124" t="str">
            <v>DRIVER</v>
          </cell>
          <cell r="Q124" t="str">
            <v>MEDAN</v>
          </cell>
          <cell r="R124" t="str">
            <v>ANTERAJA</v>
          </cell>
          <cell r="S124" t="str">
            <v>MEDAN</v>
          </cell>
          <cell r="T124" t="str">
            <v>1271111108710004</v>
          </cell>
          <cell r="U124" t="str">
            <v>SEUMUR HIDUP</v>
          </cell>
          <cell r="V124">
            <v>0</v>
          </cell>
          <cell r="W124" t="str">
            <v>B1 UMUM</v>
          </cell>
          <cell r="X124" t="str">
            <v>710807140523</v>
          </cell>
          <cell r="Y124">
            <v>45515</v>
          </cell>
          <cell r="Z124" t="str">
            <v xml:space="preserve">DOLOK KAHEAN </v>
          </cell>
          <cell r="AA124">
            <v>26156</v>
          </cell>
          <cell r="AB124" t="str">
            <v xml:space="preserve">JL JAMIN GINTING GG GEMBIRA LK XII MEDAN JOHOR MEDAN </v>
          </cell>
          <cell r="AC124" t="str">
            <v>KAWIN ANAK 1</v>
          </cell>
          <cell r="AD124" t="str">
            <v xml:space="preserve">ISLAM </v>
          </cell>
          <cell r="AE124" t="str">
            <v>LAKI-LAKI</v>
          </cell>
          <cell r="AF124" t="str">
            <v>SMA</v>
          </cell>
          <cell r="AG124" t="str">
            <v>HENRI S</v>
          </cell>
          <cell r="AH124" t="str">
            <v>BCA</v>
          </cell>
          <cell r="AI124" t="str">
            <v>7985310904</v>
          </cell>
          <cell r="AJ124" t="str">
            <v>1271111303060020</v>
          </cell>
          <cell r="AL124">
            <v>44621</v>
          </cell>
          <cell r="AM124">
            <v>44712</v>
          </cell>
          <cell r="AN124" t="str">
            <v>PKWT 2</v>
          </cell>
          <cell r="AO124" t="str">
            <v>10 hari</v>
          </cell>
          <cell r="AP124" t="str">
            <v xml:space="preserve">5 Tahun  1 Bulan 20 Hari </v>
          </cell>
          <cell r="AQ124" t="str">
            <v>SUDAH</v>
          </cell>
          <cell r="AR124">
            <v>44663</v>
          </cell>
          <cell r="AS124" t="str">
            <v>SUDAH</v>
          </cell>
          <cell r="AT124">
            <v>44663</v>
          </cell>
          <cell r="AU124" t="str">
            <v>SUDAH</v>
          </cell>
          <cell r="AV124">
            <v>44428</v>
          </cell>
          <cell r="AW124" t="str">
            <v xml:space="preserve">0 Tahun  9 Bulan 1 Hari </v>
          </cell>
          <cell r="AX124" t="str">
            <v>IN CLASS</v>
          </cell>
          <cell r="AY124">
            <v>70</v>
          </cell>
          <cell r="AZ124">
            <v>80</v>
          </cell>
          <cell r="BA124" t="str">
            <v>SUDAH</v>
          </cell>
          <cell r="BC124">
            <v>44378</v>
          </cell>
          <cell r="BE124" t="str">
            <v>SUDAH</v>
          </cell>
          <cell r="BG124">
            <v>44406</v>
          </cell>
          <cell r="BI124" t="str">
            <v>BELUM</v>
          </cell>
          <cell r="BV124" t="str">
            <v>0001124629457</v>
          </cell>
          <cell r="BW124" t="str">
            <v>SUDAH</v>
          </cell>
          <cell r="BX124" t="str">
            <v>PERUSAHAAN</v>
          </cell>
          <cell r="BY124" t="str">
            <v>19078341682</v>
          </cell>
          <cell r="BZ124" t="str">
            <v>SUDAH</v>
          </cell>
        </row>
        <row r="125">
          <cell r="C125" t="str">
            <v>0508</v>
          </cell>
          <cell r="D125" t="str">
            <v>MAI RAHMA DANI SAPUTRA</v>
          </cell>
          <cell r="E125" t="str">
            <v>PT. MBK</v>
          </cell>
          <cell r="I125">
            <v>42826</v>
          </cell>
          <cell r="J125" t="str">
            <v/>
          </cell>
          <cell r="K125" t="str">
            <v>085361734416</v>
          </cell>
          <cell r="L125" t="str">
            <v>DRIVER</v>
          </cell>
          <cell r="Q125" t="str">
            <v>MEDAN</v>
          </cell>
          <cell r="R125" t="str">
            <v>PT. MEDAN DISTRIBUSINDO RAYA</v>
          </cell>
          <cell r="S125" t="str">
            <v>MEDAN</v>
          </cell>
          <cell r="T125" t="str">
            <v>1271140705880008</v>
          </cell>
          <cell r="U125" t="str">
            <v>SEUMUR HIDUP</v>
          </cell>
          <cell r="V125">
            <v>0</v>
          </cell>
          <cell r="W125" t="str">
            <v>B1 UMUM</v>
          </cell>
          <cell r="X125" t="str">
            <v>880507142121</v>
          </cell>
          <cell r="Y125">
            <v>46149</v>
          </cell>
          <cell r="Z125" t="str">
            <v xml:space="preserve">MEDAN </v>
          </cell>
          <cell r="AA125">
            <v>32270</v>
          </cell>
          <cell r="AB125" t="str">
            <v xml:space="preserve">JLN TUANANG GG KEDAUNG </v>
          </cell>
          <cell r="AC125" t="str">
            <v>KAWIN ANAK 1</v>
          </cell>
          <cell r="AD125" t="str">
            <v xml:space="preserve">ISLAM </v>
          </cell>
          <cell r="AE125" t="str">
            <v>LAKI-LAKI</v>
          </cell>
          <cell r="AF125" t="str">
            <v>SMA</v>
          </cell>
          <cell r="AG125" t="str">
            <v xml:space="preserve">MAI RAHMA DANI SAPUTRA </v>
          </cell>
          <cell r="AH125" t="str">
            <v>BCA</v>
          </cell>
          <cell r="AI125" t="str">
            <v>7865138954</v>
          </cell>
          <cell r="AJ125" t="str">
            <v>1271141201150014</v>
          </cell>
          <cell r="AL125">
            <v>44621</v>
          </cell>
          <cell r="AM125">
            <v>44712</v>
          </cell>
          <cell r="AN125" t="str">
            <v>PKWT 2</v>
          </cell>
          <cell r="AO125" t="str">
            <v>10 hari</v>
          </cell>
          <cell r="AP125" t="str">
            <v xml:space="preserve">5 Tahun  1 Bulan 20 Hari </v>
          </cell>
          <cell r="AQ125" t="str">
            <v>SUDAH</v>
          </cell>
          <cell r="AR125">
            <v>44663</v>
          </cell>
          <cell r="AS125" t="str">
            <v>SUDAH</v>
          </cell>
          <cell r="AT125">
            <v>44663</v>
          </cell>
          <cell r="AU125" t="str">
            <v>SUDAH</v>
          </cell>
          <cell r="AV125">
            <v>44586</v>
          </cell>
          <cell r="AW125" t="str">
            <v xml:space="preserve">0 Tahun  3 Bulan 26 Hari </v>
          </cell>
          <cell r="AX125" t="str">
            <v>IN CLASS</v>
          </cell>
          <cell r="AY125">
            <v>75</v>
          </cell>
          <cell r="AZ125">
            <v>90</v>
          </cell>
          <cell r="BA125" t="str">
            <v>SUDAH</v>
          </cell>
          <cell r="BC125">
            <v>44375</v>
          </cell>
          <cell r="BE125" t="str">
            <v>SUDAH</v>
          </cell>
          <cell r="BG125">
            <v>44403</v>
          </cell>
          <cell r="BH125" t="str">
            <v>Pagar Merbau</v>
          </cell>
          <cell r="BI125" t="str">
            <v>BELUM</v>
          </cell>
          <cell r="BV125" t="str">
            <v>0001422866283</v>
          </cell>
          <cell r="BW125" t="str">
            <v>SUDAH</v>
          </cell>
          <cell r="BX125" t="str">
            <v>PERUSAHAAN</v>
          </cell>
          <cell r="BY125" t="str">
            <v>19078341674</v>
          </cell>
          <cell r="BZ125" t="str">
            <v>SUDAH</v>
          </cell>
        </row>
        <row r="126">
          <cell r="C126" t="str">
            <v>0509</v>
          </cell>
          <cell r="D126" t="str">
            <v>SAFARUDDIN DAMANIK</v>
          </cell>
          <cell r="E126" t="str">
            <v>PT. MBK</v>
          </cell>
          <cell r="I126">
            <v>42826</v>
          </cell>
          <cell r="J126" t="str">
            <v/>
          </cell>
          <cell r="K126" t="str">
            <v>081263857511</v>
          </cell>
          <cell r="L126" t="str">
            <v>DRIVER</v>
          </cell>
          <cell r="Q126" t="str">
            <v>MEDAN</v>
          </cell>
          <cell r="R126" t="str">
            <v>ANTERAJA</v>
          </cell>
          <cell r="S126" t="str">
            <v>MEDAN</v>
          </cell>
          <cell r="T126" t="str">
            <v>1207311410870001</v>
          </cell>
          <cell r="U126" t="str">
            <v>SEUMUR HIDUP</v>
          </cell>
          <cell r="V126">
            <v>0</v>
          </cell>
          <cell r="W126" t="str">
            <v>B2 UMUM</v>
          </cell>
          <cell r="X126" t="str">
            <v>87010072713766</v>
          </cell>
          <cell r="Y126">
            <v>45944</v>
          </cell>
          <cell r="Z126" t="str">
            <v xml:space="preserve">TG GABUS </v>
          </cell>
          <cell r="AA126">
            <v>32064</v>
          </cell>
          <cell r="AB126" t="str">
            <v xml:space="preserve">DUSUN 1 PEMBANGUNAN KEC PAGAR MERBAU </v>
          </cell>
          <cell r="AC126" t="str">
            <v>KAWIN ANAK 2</v>
          </cell>
          <cell r="AD126" t="str">
            <v xml:space="preserve">ISLAM </v>
          </cell>
          <cell r="AE126" t="str">
            <v>LAKI-LAKI</v>
          </cell>
          <cell r="AF126" t="str">
            <v>SMA</v>
          </cell>
          <cell r="AG126" t="str">
            <v xml:space="preserve">SAFARUDDIN DAMANIK </v>
          </cell>
          <cell r="AH126" t="str">
            <v>BCA</v>
          </cell>
          <cell r="AI126" t="str">
            <v>7865142099</v>
          </cell>
          <cell r="AJ126" t="str">
            <v>1207310311170001</v>
          </cell>
          <cell r="AL126">
            <v>44621</v>
          </cell>
          <cell r="AM126">
            <v>44712</v>
          </cell>
          <cell r="AN126" t="str">
            <v>PKWT 2</v>
          </cell>
          <cell r="AO126" t="str">
            <v>10 hari</v>
          </cell>
          <cell r="AP126" t="str">
            <v xml:space="preserve">5 Tahun  1 Bulan 20 Hari </v>
          </cell>
          <cell r="AQ126" t="str">
            <v>SUDAH</v>
          </cell>
          <cell r="AR126">
            <v>44663</v>
          </cell>
          <cell r="AS126" t="str">
            <v>SUDAH</v>
          </cell>
          <cell r="AT126">
            <v>44663</v>
          </cell>
          <cell r="AU126" t="str">
            <v>SUDAH</v>
          </cell>
          <cell r="AV126">
            <v>44583</v>
          </cell>
          <cell r="AW126" t="str">
            <v xml:space="preserve">0 Tahun  3 Bulan 29 Hari </v>
          </cell>
          <cell r="AX126" t="str">
            <v>IN CLASS</v>
          </cell>
          <cell r="AY126">
            <v>95</v>
          </cell>
          <cell r="AZ126">
            <v>95</v>
          </cell>
          <cell r="BA126" t="str">
            <v>SUDAH</v>
          </cell>
          <cell r="BC126">
            <v>44373</v>
          </cell>
          <cell r="BE126" t="str">
            <v>SUDAH</v>
          </cell>
          <cell r="BG126">
            <v>44403</v>
          </cell>
          <cell r="BH126" t="str">
            <v>Pagar Merbau</v>
          </cell>
          <cell r="BI126" t="str">
            <v>BELUM</v>
          </cell>
          <cell r="BV126" t="str">
            <v>0001124629569</v>
          </cell>
          <cell r="BW126" t="str">
            <v>SUDAH</v>
          </cell>
          <cell r="BX126" t="str">
            <v>PERUSAHAAN</v>
          </cell>
          <cell r="BY126" t="str">
            <v>19078341757</v>
          </cell>
          <cell r="BZ126" t="str">
            <v>SUDAH</v>
          </cell>
        </row>
        <row r="127">
          <cell r="C127" t="str">
            <v>0510</v>
          </cell>
          <cell r="D127" t="str">
            <v>DEDY SYAH PUTRA</v>
          </cell>
          <cell r="E127" t="str">
            <v>PT. MBK</v>
          </cell>
          <cell r="I127">
            <v>43105</v>
          </cell>
          <cell r="J127" t="str">
            <v/>
          </cell>
          <cell r="K127" t="str">
            <v>082165645733</v>
          </cell>
          <cell r="L127" t="str">
            <v>DRIVER</v>
          </cell>
          <cell r="Q127" t="str">
            <v>MEDAN</v>
          </cell>
          <cell r="R127" t="str">
            <v>ANTERAJA</v>
          </cell>
          <cell r="S127" t="str">
            <v>MEDAN</v>
          </cell>
          <cell r="T127" t="str">
            <v>1205172006920002</v>
          </cell>
          <cell r="U127" t="str">
            <v>SEUMUR HIDUP</v>
          </cell>
          <cell r="V127">
            <v>0</v>
          </cell>
          <cell r="W127" t="str">
            <v>B1 UMUM</v>
          </cell>
          <cell r="X127" t="str">
            <v>920607280496</v>
          </cell>
          <cell r="Y127">
            <v>45097</v>
          </cell>
          <cell r="Z127" t="str">
            <v xml:space="preserve">PANGKALAN BARANDAN </v>
          </cell>
          <cell r="AA127">
            <v>33775</v>
          </cell>
          <cell r="AB127" t="str">
            <v xml:space="preserve">JLN PASAR PIPA LK VII </v>
          </cell>
          <cell r="AC127" t="str">
            <v>KAWIN</v>
          </cell>
          <cell r="AD127" t="str">
            <v xml:space="preserve">ISLAM </v>
          </cell>
          <cell r="AE127" t="str">
            <v>LAKI-LAKI</v>
          </cell>
          <cell r="AF127" t="str">
            <v>SMA</v>
          </cell>
          <cell r="AG127" t="str">
            <v xml:space="preserve">DEDY SYAH PUTRA </v>
          </cell>
          <cell r="AH127" t="str">
            <v>BCA</v>
          </cell>
          <cell r="AI127" t="str">
            <v>7985417261</v>
          </cell>
          <cell r="AJ127" t="str">
            <v>1205171512140004</v>
          </cell>
          <cell r="AL127">
            <v>44621</v>
          </cell>
          <cell r="AM127">
            <v>44712</v>
          </cell>
          <cell r="AN127" t="str">
            <v>PKWT 2</v>
          </cell>
          <cell r="AO127" t="str">
            <v>10 hari</v>
          </cell>
          <cell r="AP127" t="str">
            <v xml:space="preserve">4 Tahun  4 Bulan 16 Hari </v>
          </cell>
          <cell r="AQ127" t="str">
            <v>SUDAH</v>
          </cell>
          <cell r="AR127">
            <v>44413</v>
          </cell>
          <cell r="AS127" t="str">
            <v>SUDAH</v>
          </cell>
          <cell r="AT127">
            <v>44440</v>
          </cell>
          <cell r="AU127" t="str">
            <v>SUDAH</v>
          </cell>
          <cell r="AV127">
            <v>44429</v>
          </cell>
          <cell r="AW127" t="str">
            <v xml:space="preserve">0 Tahun  9 Bulan 0 Hari </v>
          </cell>
          <cell r="AX127" t="str">
            <v>IN CLASS</v>
          </cell>
          <cell r="AY127">
            <v>80</v>
          </cell>
          <cell r="AZ127">
            <v>80</v>
          </cell>
          <cell r="BA127" t="str">
            <v>SUDAH</v>
          </cell>
          <cell r="BC127">
            <v>44353</v>
          </cell>
          <cell r="BE127" t="str">
            <v>SUDAH</v>
          </cell>
          <cell r="BG127">
            <v>44403</v>
          </cell>
          <cell r="BI127" t="str">
            <v>BELUM</v>
          </cell>
          <cell r="BV127" t="str">
            <v>0002452723299</v>
          </cell>
          <cell r="BW127" t="str">
            <v>SUDAH</v>
          </cell>
          <cell r="BX127" t="str">
            <v>PERUSAHAAN</v>
          </cell>
          <cell r="BY127" t="str">
            <v>19078341781</v>
          </cell>
          <cell r="BZ127" t="str">
            <v>SUDAH</v>
          </cell>
        </row>
        <row r="128">
          <cell r="C128" t="str">
            <v>0511</v>
          </cell>
          <cell r="D128" t="str">
            <v>RICKY ARFINANDO</v>
          </cell>
          <cell r="E128" t="str">
            <v>PT. MBK</v>
          </cell>
          <cell r="I128">
            <v>42826</v>
          </cell>
          <cell r="J128" t="str">
            <v/>
          </cell>
          <cell r="K128" t="str">
            <v>081377046252</v>
          </cell>
          <cell r="P128" t="str">
            <v>DISPATCHER</v>
          </cell>
          <cell r="Q128" t="str">
            <v>MEDAN</v>
          </cell>
          <cell r="R128" t="str">
            <v>PT. MEDAN DISTRIBUSINDO RAYA</v>
          </cell>
          <cell r="S128" t="str">
            <v>MEDAN</v>
          </cell>
          <cell r="T128" t="str">
            <v>1207021904840006</v>
          </cell>
          <cell r="U128" t="str">
            <v>SEUMUR HIDUP</v>
          </cell>
          <cell r="V128" t="str">
            <v>NON DRIVER</v>
          </cell>
          <cell r="W128" t="str">
            <v>NON DRIVER</v>
          </cell>
          <cell r="X128" t="str">
            <v>NON DRIVER</v>
          </cell>
          <cell r="Y128" t="str">
            <v>NON DRIVER</v>
          </cell>
          <cell r="Z128" t="str">
            <v xml:space="preserve">TANJUNG MORANA </v>
          </cell>
          <cell r="AA128">
            <v>30791</v>
          </cell>
          <cell r="AB128" t="str">
            <v>DUSUN II GG PURWO LIMAU MANIS TG MORANA</v>
          </cell>
          <cell r="AC128" t="str">
            <v>KAWIN ANAK 1</v>
          </cell>
          <cell r="AD128" t="str">
            <v xml:space="preserve">ISLAM </v>
          </cell>
          <cell r="AE128" t="str">
            <v>LAKI-LAKI</v>
          </cell>
          <cell r="AF128" t="str">
            <v>SMA</v>
          </cell>
          <cell r="AG128" t="str">
            <v xml:space="preserve">RICKY ARFINANDO </v>
          </cell>
          <cell r="AH128" t="str">
            <v>BCA</v>
          </cell>
          <cell r="AI128" t="str">
            <v>7985268215</v>
          </cell>
          <cell r="AJ128" t="str">
            <v>1207022207110005</v>
          </cell>
          <cell r="AL128">
            <v>44621</v>
          </cell>
          <cell r="AM128">
            <v>44712</v>
          </cell>
          <cell r="AN128" t="str">
            <v>PKWT 2</v>
          </cell>
          <cell r="AO128" t="str">
            <v>10 hari</v>
          </cell>
          <cell r="AP128" t="str">
            <v xml:space="preserve">5 Tahun  1 Bulan 20 Hari </v>
          </cell>
          <cell r="AQ128" t="str">
            <v>NON DRIVER</v>
          </cell>
          <cell r="AR128" t="str">
            <v>NON DRIVER</v>
          </cell>
          <cell r="AS128" t="str">
            <v>SUDAH</v>
          </cell>
          <cell r="AT128">
            <v>44432</v>
          </cell>
          <cell r="AU128" t="str">
            <v>NON DRIVER</v>
          </cell>
          <cell r="AV128" t="str">
            <v>NON DRIVER</v>
          </cell>
          <cell r="AW128" t="str">
            <v/>
          </cell>
          <cell r="AX128" t="str">
            <v>NON DRIVER</v>
          </cell>
          <cell r="AY128" t="str">
            <v>NON DRIVER</v>
          </cell>
          <cell r="AZ128" t="str">
            <v>NON DRIVER</v>
          </cell>
          <cell r="BA128" t="str">
            <v>SUDAH</v>
          </cell>
          <cell r="BC128">
            <v>44373</v>
          </cell>
          <cell r="BE128" t="str">
            <v>SUDAH</v>
          </cell>
          <cell r="BG128">
            <v>44403</v>
          </cell>
          <cell r="BH128" t="str">
            <v>Pagar Merbau Deli Serdang</v>
          </cell>
          <cell r="BI128" t="str">
            <v>BELUM</v>
          </cell>
          <cell r="BV128" t="str">
            <v>0001670246043</v>
          </cell>
          <cell r="BW128" t="str">
            <v>SUDAH</v>
          </cell>
          <cell r="BX128" t="str">
            <v>PERUSAHAAN</v>
          </cell>
          <cell r="BY128" t="str">
            <v>19078341799</v>
          </cell>
          <cell r="BZ128" t="str">
            <v>SUDAH</v>
          </cell>
        </row>
        <row r="129">
          <cell r="C129" t="str">
            <v>0521</v>
          </cell>
          <cell r="D129" t="str">
            <v>ANWAR ARIEFIN</v>
          </cell>
          <cell r="E129" t="str">
            <v>PT. MBK</v>
          </cell>
          <cell r="I129">
            <v>42856</v>
          </cell>
          <cell r="J129" t="str">
            <v/>
          </cell>
          <cell r="K129" t="str">
            <v>081280296922</v>
          </cell>
          <cell r="L129" t="str">
            <v>DRIVER</v>
          </cell>
          <cell r="Q129" t="str">
            <v>KARAWANG</v>
          </cell>
          <cell r="R129" t="str">
            <v>HMS</v>
          </cell>
          <cell r="S129" t="str">
            <v>JAKARTA 1</v>
          </cell>
          <cell r="T129" t="str">
            <v>3215081007790002</v>
          </cell>
          <cell r="U129" t="str">
            <v>SEUMUR HIDUP</v>
          </cell>
          <cell r="W129" t="str">
            <v>B2 UMUM</v>
          </cell>
          <cell r="X129" t="str">
            <v>800813281491</v>
          </cell>
          <cell r="Y129">
            <v>44791</v>
          </cell>
          <cell r="Z129" t="str">
            <v>KARAWANG</v>
          </cell>
          <cell r="AA129">
            <v>29451</v>
          </cell>
          <cell r="AB129" t="str">
            <v xml:space="preserve">DSN RENGAS RT 001/001 KARYABAKTI BATUJAYA KARAWANG </v>
          </cell>
          <cell r="AC129" t="str">
            <v>KAWIN ANAK 2</v>
          </cell>
          <cell r="AD129" t="str">
            <v>ISLAM</v>
          </cell>
          <cell r="AE129" t="str">
            <v>LAKI-LAKI</v>
          </cell>
          <cell r="AF129" t="str">
            <v>SMA</v>
          </cell>
          <cell r="AG129" t="str">
            <v>ANWAR ARIEFIN</v>
          </cell>
          <cell r="AH129" t="str">
            <v>BCA</v>
          </cell>
          <cell r="AI129" t="str">
            <v>5765035616</v>
          </cell>
          <cell r="AJ129" t="str">
            <v>3215082201160014</v>
          </cell>
          <cell r="AK129" t="str">
            <v>708681119408000</v>
          </cell>
          <cell r="AL129">
            <v>44621</v>
          </cell>
          <cell r="AM129">
            <v>44712</v>
          </cell>
          <cell r="AN129" t="str">
            <v>PKWT 2</v>
          </cell>
          <cell r="AO129" t="str">
            <v>10 hari</v>
          </cell>
          <cell r="AP129" t="str">
            <v xml:space="preserve">5 Tahun  0 Bulan 20 Hari </v>
          </cell>
          <cell r="AQ129" t="str">
            <v>SUDAH</v>
          </cell>
          <cell r="AR129">
            <v>44432</v>
          </cell>
          <cell r="AS129" t="str">
            <v>SUDAH</v>
          </cell>
          <cell r="AT129">
            <v>44432</v>
          </cell>
          <cell r="AU129" t="str">
            <v>SUDAH</v>
          </cell>
          <cell r="AV129">
            <v>44529</v>
          </cell>
          <cell r="AW129" t="str">
            <v xml:space="preserve">0 Tahun  5 Bulan 22 Hari </v>
          </cell>
          <cell r="AX129" t="str">
            <v>ON LINE</v>
          </cell>
          <cell r="AY129">
            <v>85</v>
          </cell>
          <cell r="AZ129">
            <v>75</v>
          </cell>
          <cell r="BA129" t="str">
            <v>SUDAH</v>
          </cell>
          <cell r="BC129">
            <v>44398</v>
          </cell>
          <cell r="BE129" t="str">
            <v>SUDAH</v>
          </cell>
          <cell r="BG129">
            <v>44426</v>
          </cell>
          <cell r="BI129" t="str">
            <v>BELUM</v>
          </cell>
          <cell r="BV129" t="str">
            <v>0001848264783</v>
          </cell>
          <cell r="BW129" t="str">
            <v>SUDAH</v>
          </cell>
          <cell r="BX129" t="str">
            <v>PERUSAHAAN</v>
          </cell>
          <cell r="BY129" t="str">
            <v>19078341914</v>
          </cell>
          <cell r="BZ129" t="str">
            <v>SUDAH</v>
          </cell>
        </row>
        <row r="130">
          <cell r="C130" t="str">
            <v>0522</v>
          </cell>
          <cell r="D130" t="str">
            <v>DARYONO</v>
          </cell>
          <cell r="E130" t="str">
            <v>PT. MBK</v>
          </cell>
          <cell r="I130">
            <v>42856</v>
          </cell>
          <cell r="J130" t="str">
            <v/>
          </cell>
          <cell r="K130" t="str">
            <v>081311008044</v>
          </cell>
          <cell r="L130" t="str">
            <v>DRIVER</v>
          </cell>
          <cell r="Q130" t="str">
            <v>KARAWANG</v>
          </cell>
          <cell r="R130" t="str">
            <v>HMS</v>
          </cell>
          <cell r="S130" t="str">
            <v>JAKARTA 1</v>
          </cell>
          <cell r="T130" t="str">
            <v>3213300609790002</v>
          </cell>
          <cell r="U130" t="str">
            <v>SEUMUR HIDUP</v>
          </cell>
          <cell r="W130" t="str">
            <v>B2 UMUM</v>
          </cell>
          <cell r="X130" t="str">
            <v>790913300938</v>
          </cell>
          <cell r="Y130">
            <v>45175</v>
          </cell>
          <cell r="Z130" t="str">
            <v xml:space="preserve">SUBANG </v>
          </cell>
          <cell r="AA130">
            <v>29104</v>
          </cell>
          <cell r="AB130" t="str">
            <v xml:space="preserve">DSN JEJERUKAN RT 003/001 DESA RANCAHILIR PAMANUKAN SUBANG </v>
          </cell>
          <cell r="AC130" t="str">
            <v>KAWIN ANAK 3</v>
          </cell>
          <cell r="AD130" t="str">
            <v>ISLAM</v>
          </cell>
          <cell r="AE130" t="str">
            <v>LAKI-LAKI</v>
          </cell>
          <cell r="AF130" t="str">
            <v>SD</v>
          </cell>
          <cell r="AG130" t="str">
            <v>DARYONO</v>
          </cell>
          <cell r="AH130" t="str">
            <v>BCA</v>
          </cell>
          <cell r="AI130" t="str">
            <v>2230508677</v>
          </cell>
          <cell r="AJ130" t="str">
            <v>3213111307120022</v>
          </cell>
          <cell r="AL130">
            <v>44621</v>
          </cell>
          <cell r="AM130">
            <v>44712</v>
          </cell>
          <cell r="AN130" t="str">
            <v>PKWT 2</v>
          </cell>
          <cell r="AO130" t="str">
            <v>10 hari</v>
          </cell>
          <cell r="AP130" t="str">
            <v xml:space="preserve">5 Tahun  0 Bulan 20 Hari </v>
          </cell>
          <cell r="AQ130" t="str">
            <v>SUDAH</v>
          </cell>
          <cell r="AR130">
            <v>44432</v>
          </cell>
          <cell r="AS130" t="str">
            <v>SUDAH</v>
          </cell>
          <cell r="AT130">
            <v>44432</v>
          </cell>
          <cell r="AU130" t="str">
            <v>SUDAH</v>
          </cell>
          <cell r="AV130">
            <v>44529</v>
          </cell>
          <cell r="AW130" t="str">
            <v xml:space="preserve">0 Tahun  5 Bulan 22 Hari </v>
          </cell>
          <cell r="AX130" t="str">
            <v>IN CLASS</v>
          </cell>
          <cell r="AY130">
            <v>75</v>
          </cell>
          <cell r="AZ130">
            <v>75</v>
          </cell>
          <cell r="BA130" t="str">
            <v>SUDAH</v>
          </cell>
          <cell r="BC130">
            <v>44390</v>
          </cell>
          <cell r="BE130" t="str">
            <v>SUDAH</v>
          </cell>
          <cell r="BG130">
            <v>44432</v>
          </cell>
          <cell r="BI130" t="str">
            <v>BELUM</v>
          </cell>
          <cell r="BV130" t="str">
            <v>0001792951312</v>
          </cell>
          <cell r="BW130" t="str">
            <v>SUDAH</v>
          </cell>
          <cell r="BX130" t="str">
            <v>PERUSAHAAN</v>
          </cell>
          <cell r="BY130" t="str">
            <v>19078341864</v>
          </cell>
          <cell r="BZ130" t="str">
            <v>SUDAH</v>
          </cell>
        </row>
        <row r="131">
          <cell r="C131" t="str">
            <v>0523</v>
          </cell>
          <cell r="D131" t="str">
            <v>DADANG MULYANA</v>
          </cell>
          <cell r="E131" t="str">
            <v>PT. MBK</v>
          </cell>
          <cell r="I131">
            <v>42856</v>
          </cell>
          <cell r="J131" t="str">
            <v/>
          </cell>
          <cell r="K131" t="str">
            <v>087779125497/0895322663286</v>
          </cell>
          <cell r="L131" t="str">
            <v>DRIVER</v>
          </cell>
          <cell r="Q131" t="str">
            <v>KARAWANG</v>
          </cell>
          <cell r="R131" t="str">
            <v>HMS</v>
          </cell>
          <cell r="S131" t="str">
            <v>JAKARTA 1</v>
          </cell>
          <cell r="T131" t="str">
            <v>3273103012830001</v>
          </cell>
          <cell r="U131" t="str">
            <v>SEUMUR HIDUP</v>
          </cell>
          <cell r="W131" t="str">
            <v>B2 UMUM</v>
          </cell>
          <cell r="X131" t="str">
            <v>831025270851</v>
          </cell>
          <cell r="Y131">
            <v>44925</v>
          </cell>
          <cell r="Z131" t="str">
            <v xml:space="preserve">BANDUNG </v>
          </cell>
          <cell r="AA131">
            <v>30680</v>
          </cell>
          <cell r="AB131" t="str">
            <v xml:space="preserve">TEGALLEGA BARAT RT 001/003 KEL PELINDUNG HEWAN KEC ASTANAANYAR BANDUNG </v>
          </cell>
          <cell r="AC131" t="str">
            <v>LAJANG</v>
          </cell>
          <cell r="AD131" t="str">
            <v>ISLAM</v>
          </cell>
          <cell r="AE131" t="str">
            <v>LAKI-LAKI</v>
          </cell>
          <cell r="AF131" t="str">
            <v>SMA</v>
          </cell>
          <cell r="AG131" t="str">
            <v xml:space="preserve">DADANG MULYANA </v>
          </cell>
          <cell r="AH131" t="str">
            <v>BCA</v>
          </cell>
          <cell r="AI131" t="str">
            <v>8100639379</v>
          </cell>
          <cell r="AJ131" t="str">
            <v>3273102308107552</v>
          </cell>
          <cell r="AL131">
            <v>44621</v>
          </cell>
          <cell r="AM131">
            <v>44712</v>
          </cell>
          <cell r="AN131" t="str">
            <v>PKWT 2</v>
          </cell>
          <cell r="AO131" t="str">
            <v>10 hari</v>
          </cell>
          <cell r="AP131" t="str">
            <v xml:space="preserve">5 Tahun  0 Bulan 20 Hari </v>
          </cell>
          <cell r="AQ131" t="str">
            <v>SUDAH</v>
          </cell>
          <cell r="AR131">
            <v>44432</v>
          </cell>
          <cell r="AS131" t="str">
            <v>SUDAH</v>
          </cell>
          <cell r="AT131">
            <v>44432</v>
          </cell>
          <cell r="AU131" t="str">
            <v>SUDAH</v>
          </cell>
          <cell r="AV131">
            <v>44529</v>
          </cell>
          <cell r="AW131" t="str">
            <v xml:space="preserve">0 Tahun  5 Bulan 22 Hari </v>
          </cell>
          <cell r="AX131" t="str">
            <v>IN CLASS</v>
          </cell>
          <cell r="AY131">
            <v>80</v>
          </cell>
          <cell r="AZ131">
            <v>75</v>
          </cell>
          <cell r="BA131" t="str">
            <v>SUDAH</v>
          </cell>
          <cell r="BC131">
            <v>44415</v>
          </cell>
          <cell r="BE131" t="str">
            <v>SUDAH</v>
          </cell>
          <cell r="BG131">
            <v>44444</v>
          </cell>
          <cell r="BI131" t="str">
            <v>BELUM</v>
          </cell>
          <cell r="BV131" t="str">
            <v>0000502694346</v>
          </cell>
          <cell r="BW131" t="str">
            <v>SUDAH</v>
          </cell>
          <cell r="BX131" t="str">
            <v>PERUSAHAAN</v>
          </cell>
          <cell r="BY131" t="str">
            <v>19078341880</v>
          </cell>
          <cell r="BZ131" t="str">
            <v>SUDAH</v>
          </cell>
        </row>
        <row r="132">
          <cell r="C132" t="str">
            <v>0526</v>
          </cell>
          <cell r="D132" t="str">
            <v>SUKRON MA'MUN</v>
          </cell>
          <cell r="E132" t="str">
            <v>PT. MBK</v>
          </cell>
          <cell r="I132">
            <v>42856</v>
          </cell>
          <cell r="J132" t="str">
            <v/>
          </cell>
          <cell r="K132" t="str">
            <v>08973347531</v>
          </cell>
          <cell r="L132" t="str">
            <v>DRIVER</v>
          </cell>
          <cell r="Q132" t="str">
            <v>KARAWANG</v>
          </cell>
          <cell r="R132" t="str">
            <v>HMS</v>
          </cell>
          <cell r="S132" t="str">
            <v>JAKARTA 1</v>
          </cell>
          <cell r="T132" t="str">
            <v>3215291703850002</v>
          </cell>
          <cell r="U132" t="str">
            <v>SEUMUR HIDUP</v>
          </cell>
          <cell r="W132" t="str">
            <v>B2 UMUM</v>
          </cell>
          <cell r="X132" t="str">
            <v>850313287955</v>
          </cell>
          <cell r="Y132">
            <v>45002</v>
          </cell>
          <cell r="Z132" t="str">
            <v xml:space="preserve">KARAWANG </v>
          </cell>
          <cell r="AA132">
            <v>31123</v>
          </cell>
          <cell r="AB132" t="str">
            <v xml:space="preserve">KP NAGASARI RT 008/005 KARANGSARI KEC PURWASARI KAB KARAWANG </v>
          </cell>
          <cell r="AC132" t="str">
            <v>KAWIN ANAK 2</v>
          </cell>
          <cell r="AD132" t="str">
            <v>ISLAM</v>
          </cell>
          <cell r="AE132" t="str">
            <v>LAKI-LAKI</v>
          </cell>
          <cell r="AF132" t="str">
            <v>SMA</v>
          </cell>
          <cell r="AG132" t="str">
            <v xml:space="preserve">SUKRON MAMUN </v>
          </cell>
          <cell r="AH132" t="str">
            <v>BCA</v>
          </cell>
          <cell r="AI132" t="str">
            <v>3781851840</v>
          </cell>
          <cell r="AJ132" t="str">
            <v>3215291707180007</v>
          </cell>
          <cell r="AK132" t="str">
            <v>889881074433000</v>
          </cell>
          <cell r="AL132">
            <v>44621</v>
          </cell>
          <cell r="AM132">
            <v>44712</v>
          </cell>
          <cell r="AN132" t="str">
            <v>PKWT 2</v>
          </cell>
          <cell r="AO132" t="str">
            <v>10 hari</v>
          </cell>
          <cell r="AP132" t="str">
            <v xml:space="preserve">5 Tahun  0 Bulan 20 Hari </v>
          </cell>
          <cell r="AQ132" t="str">
            <v>SUDAH</v>
          </cell>
          <cell r="AR132">
            <v>44432</v>
          </cell>
          <cell r="AS132" t="str">
            <v>SUDAH</v>
          </cell>
          <cell r="AT132">
            <v>44432</v>
          </cell>
          <cell r="AU132" t="str">
            <v>SUDAH</v>
          </cell>
          <cell r="AV132">
            <v>44529</v>
          </cell>
          <cell r="AW132" t="str">
            <v xml:space="preserve">0 Tahun  5 Bulan 22 Hari </v>
          </cell>
          <cell r="AX132" t="str">
            <v>IN CLASS</v>
          </cell>
          <cell r="AY132">
            <v>75</v>
          </cell>
          <cell r="AZ132">
            <v>75</v>
          </cell>
          <cell r="BA132" t="str">
            <v>SUDAH</v>
          </cell>
          <cell r="BC132">
            <v>44405</v>
          </cell>
          <cell r="BE132" t="str">
            <v>SUDAH</v>
          </cell>
          <cell r="BG132">
            <v>44433</v>
          </cell>
          <cell r="BI132" t="str">
            <v>BELUM</v>
          </cell>
          <cell r="BV132" t="str">
            <v>0001667753605</v>
          </cell>
          <cell r="BW132" t="str">
            <v>SUDAH</v>
          </cell>
          <cell r="BX132" t="str">
            <v>PERUSAHAAN</v>
          </cell>
          <cell r="BY132" t="str">
            <v>19078341955</v>
          </cell>
          <cell r="BZ132" t="str">
            <v>SUDAH</v>
          </cell>
        </row>
        <row r="133">
          <cell r="C133" t="str">
            <v>0528</v>
          </cell>
          <cell r="D133" t="str">
            <v>DENI NUGRAHA</v>
          </cell>
          <cell r="E133" t="str">
            <v>PT. MBK</v>
          </cell>
          <cell r="I133">
            <v>43617</v>
          </cell>
          <cell r="J133" t="str">
            <v/>
          </cell>
          <cell r="K133" t="str">
            <v>085775112389</v>
          </cell>
          <cell r="L133" t="str">
            <v>DRIVER</v>
          </cell>
          <cell r="Q133" t="str">
            <v>KARAWANG</v>
          </cell>
          <cell r="R133" t="str">
            <v>HMS</v>
          </cell>
          <cell r="S133" t="str">
            <v>JAKARTA 1</v>
          </cell>
          <cell r="T133" t="str">
            <v>3215101011890007</v>
          </cell>
          <cell r="U133" t="str">
            <v>SEUMUR HIDUP</v>
          </cell>
          <cell r="W133" t="str">
            <v>B2</v>
          </cell>
          <cell r="X133" t="str">
            <v>891113281010</v>
          </cell>
          <cell r="Y133">
            <v>44875</v>
          </cell>
          <cell r="Z133" t="str">
            <v xml:space="preserve">KARAWANG </v>
          </cell>
          <cell r="AA133">
            <v>32822</v>
          </cell>
          <cell r="AB133" t="str">
            <v xml:space="preserve">DSN SALAM II RT 002/002 DS KARANG JAYA KEC PEDES </v>
          </cell>
          <cell r="AC133" t="str">
            <v>KAWIN ANAK 1</v>
          </cell>
          <cell r="AD133" t="str">
            <v>ISLAM</v>
          </cell>
          <cell r="AE133" t="str">
            <v>LAKI-LAKI</v>
          </cell>
          <cell r="AF133" t="str">
            <v>SMP</v>
          </cell>
          <cell r="AG133" t="str">
            <v xml:space="preserve">DENI NUGRAHA </v>
          </cell>
          <cell r="AH133" t="str">
            <v>BCA</v>
          </cell>
          <cell r="AI133" t="str">
            <v>5765256191</v>
          </cell>
          <cell r="AJ133" t="str">
            <v>321510130115002</v>
          </cell>
          <cell r="AL133">
            <v>44621</v>
          </cell>
          <cell r="AM133">
            <v>44712</v>
          </cell>
          <cell r="AN133" t="str">
            <v>PKWT 2</v>
          </cell>
          <cell r="AO133" t="str">
            <v>10 hari</v>
          </cell>
          <cell r="AP133" t="str">
            <v xml:space="preserve">2 Tahun  11 Bulan 20 Hari </v>
          </cell>
          <cell r="AQ133" t="str">
            <v>SUDAH</v>
          </cell>
          <cell r="AR133">
            <v>44432</v>
          </cell>
          <cell r="AS133" t="str">
            <v>SUDAH</v>
          </cell>
          <cell r="AT133">
            <v>44432</v>
          </cell>
          <cell r="AU133" t="str">
            <v>SUDAH</v>
          </cell>
          <cell r="AV133">
            <v>44529</v>
          </cell>
          <cell r="AW133" t="str">
            <v xml:space="preserve">0 Tahun  5 Bulan 22 Hari </v>
          </cell>
          <cell r="AX133" t="str">
            <v>IN CLASS</v>
          </cell>
          <cell r="AY133">
            <v>75</v>
          </cell>
          <cell r="AZ133">
            <v>75</v>
          </cell>
          <cell r="BA133" t="str">
            <v>SUDAH</v>
          </cell>
          <cell r="BC133">
            <v>44396</v>
          </cell>
          <cell r="BE133" t="str">
            <v>SUDAH</v>
          </cell>
          <cell r="BG133">
            <v>44434</v>
          </cell>
          <cell r="BI133" t="str">
            <v>BELUM</v>
          </cell>
          <cell r="BV133" t="str">
            <v>0001653986046</v>
          </cell>
          <cell r="BW133" t="str">
            <v>SUDAH</v>
          </cell>
          <cell r="BX133" t="str">
            <v>PERUSAHAAN</v>
          </cell>
          <cell r="BY133" t="str">
            <v>19078341948</v>
          </cell>
          <cell r="BZ133" t="str">
            <v>SUDAH</v>
          </cell>
        </row>
        <row r="134">
          <cell r="C134" t="str">
            <v>0530</v>
          </cell>
          <cell r="D134" t="str">
            <v>WAWAN</v>
          </cell>
          <cell r="E134" t="str">
            <v>PT. MBK</v>
          </cell>
          <cell r="F134" t="str">
            <v>PO</v>
          </cell>
          <cell r="G134" t="str">
            <v>99/JKT2/XI/2021</v>
          </cell>
          <cell r="I134">
            <v>43192</v>
          </cell>
          <cell r="J134" t="str">
            <v/>
          </cell>
          <cell r="K134" t="str">
            <v>085810521339</v>
          </cell>
          <cell r="N134" t="str">
            <v>HELPER</v>
          </cell>
          <cell r="Q134" t="str">
            <v>KARAWANG</v>
          </cell>
          <cell r="R134" t="str">
            <v>HMS</v>
          </cell>
          <cell r="S134" t="str">
            <v>JAKARTA 1</v>
          </cell>
          <cell r="T134" t="str">
            <v>3215112607500002</v>
          </cell>
          <cell r="U134" t="str">
            <v>SEUMUR HIDUP</v>
          </cell>
          <cell r="V134" t="str">
            <v>NON DRIVER</v>
          </cell>
          <cell r="W134" t="str">
            <v>NON DRIVER</v>
          </cell>
          <cell r="X134" t="str">
            <v>NON DRIVER</v>
          </cell>
          <cell r="Y134" t="str">
            <v>NON DRIVER</v>
          </cell>
          <cell r="Z134" t="str">
            <v xml:space="preserve">KARAWANG </v>
          </cell>
          <cell r="AA134">
            <v>35557</v>
          </cell>
          <cell r="AB134" t="str">
            <v xml:space="preserve">DUSUN NEGLASARI RT 00/004 DESA SEDARI KEC CIBUAYA KAB KARAWANG </v>
          </cell>
          <cell r="AC134" t="str">
            <v>KAWIN</v>
          </cell>
          <cell r="AD134" t="str">
            <v>ISLAM</v>
          </cell>
          <cell r="AE134" t="str">
            <v>LAKI-LAKI</v>
          </cell>
          <cell r="AF134" t="str">
            <v>SMA</v>
          </cell>
          <cell r="AG134" t="str">
            <v>WAWAN</v>
          </cell>
          <cell r="AH134" t="str">
            <v>BCA</v>
          </cell>
          <cell r="AI134" t="str">
            <v>1091810269</v>
          </cell>
          <cell r="AJ134" t="str">
            <v>3215110604120013</v>
          </cell>
          <cell r="AL134">
            <v>44621</v>
          </cell>
          <cell r="AM134">
            <v>44712</v>
          </cell>
          <cell r="AN134" t="str">
            <v>PKWT 2</v>
          </cell>
          <cell r="AO134" t="str">
            <v>10 hari</v>
          </cell>
          <cell r="AP134" t="str">
            <v xml:space="preserve">4 Tahun  1 Bulan 19 Hari </v>
          </cell>
          <cell r="AQ134" t="str">
            <v>SUDAH</v>
          </cell>
          <cell r="AR134">
            <v>44432</v>
          </cell>
          <cell r="AS134" t="str">
            <v>SUDAH</v>
          </cell>
          <cell r="AT134">
            <v>44432</v>
          </cell>
          <cell r="AU134" t="str">
            <v>SUDAH</v>
          </cell>
          <cell r="AV134">
            <v>44432</v>
          </cell>
          <cell r="AW134" t="str">
            <v xml:space="preserve">0 Tahun  8 Bulan 27 Hari </v>
          </cell>
          <cell r="AX134" t="str">
            <v>NON DRIVER</v>
          </cell>
          <cell r="AY134" t="str">
            <v>NON DRIVER</v>
          </cell>
          <cell r="AZ134" t="str">
            <v>NON DRIVER</v>
          </cell>
          <cell r="BA134" t="str">
            <v>SUDAH</v>
          </cell>
          <cell r="BC134">
            <v>44396</v>
          </cell>
          <cell r="BE134" t="str">
            <v>SUDAH</v>
          </cell>
          <cell r="BG134">
            <v>44424</v>
          </cell>
          <cell r="BI134" t="str">
            <v>BELUM</v>
          </cell>
          <cell r="BV134" t="str">
            <v>0002421747292</v>
          </cell>
          <cell r="BW134" t="str">
            <v>SUDAH</v>
          </cell>
          <cell r="BX134" t="str">
            <v>PERUSAHAAN</v>
          </cell>
          <cell r="BY134" t="str">
            <v>19078343266</v>
          </cell>
          <cell r="BZ134" t="str">
            <v>SUDAH</v>
          </cell>
        </row>
        <row r="135">
          <cell r="C135" t="str">
            <v>0532</v>
          </cell>
          <cell r="D135" t="str">
            <v>JUNAEDI</v>
          </cell>
          <cell r="E135" t="str">
            <v>PT. MBK</v>
          </cell>
          <cell r="I135">
            <v>42856</v>
          </cell>
          <cell r="J135" t="str">
            <v/>
          </cell>
          <cell r="K135" t="str">
            <v>085811117148</v>
          </cell>
          <cell r="N135" t="str">
            <v>HELPER</v>
          </cell>
          <cell r="Q135" t="str">
            <v>KARAWANG</v>
          </cell>
          <cell r="R135" t="str">
            <v>HMS</v>
          </cell>
          <cell r="S135" t="str">
            <v>JAKARTA 1</v>
          </cell>
          <cell r="T135" t="str">
            <v>3215091205850012</v>
          </cell>
          <cell r="U135" t="str">
            <v>SEUMUR HIDUP</v>
          </cell>
          <cell r="V135" t="str">
            <v>NON DRIVER</v>
          </cell>
          <cell r="W135" t="str">
            <v>NON DRIVER</v>
          </cell>
          <cell r="X135" t="str">
            <v>NON DRIVER</v>
          </cell>
          <cell r="Y135" t="str">
            <v>NON DRIVER</v>
          </cell>
          <cell r="Z135" t="str">
            <v xml:space="preserve">KARAWANG </v>
          </cell>
          <cell r="AA135">
            <v>31179</v>
          </cell>
          <cell r="AB135" t="str">
            <v xml:space="preserve">DUSUN NEGLASARI RT 004/004 DESA SEDARI KEC CIBUAYA KAB KARAWANG </v>
          </cell>
          <cell r="AC135" t="str">
            <v>KAWIN</v>
          </cell>
          <cell r="AD135" t="str">
            <v>ISLAM</v>
          </cell>
          <cell r="AE135" t="str">
            <v>LAKI-LAKI</v>
          </cell>
          <cell r="AF135" t="str">
            <v>SMA</v>
          </cell>
          <cell r="AG135" t="str">
            <v xml:space="preserve">JUNAEDI </v>
          </cell>
          <cell r="AH135" t="str">
            <v>BCA</v>
          </cell>
          <cell r="AI135" t="str">
            <v>5765177500</v>
          </cell>
          <cell r="AJ135" t="str">
            <v>3215112609140009</v>
          </cell>
          <cell r="AL135">
            <v>44621</v>
          </cell>
          <cell r="AM135">
            <v>44712</v>
          </cell>
          <cell r="AN135" t="str">
            <v>PKWT 2</v>
          </cell>
          <cell r="AO135" t="str">
            <v>10 hari</v>
          </cell>
          <cell r="AP135" t="str">
            <v xml:space="preserve">5 Tahun  0 Bulan 20 Hari </v>
          </cell>
          <cell r="AQ135" t="str">
            <v>SUDAH</v>
          </cell>
          <cell r="AR135">
            <v>44432</v>
          </cell>
          <cell r="AS135" t="str">
            <v>SUDAH</v>
          </cell>
          <cell r="AT135">
            <v>44432</v>
          </cell>
          <cell r="AU135" t="str">
            <v>SUDAH</v>
          </cell>
          <cell r="AV135">
            <v>44432</v>
          </cell>
          <cell r="AW135" t="str">
            <v xml:space="preserve">0 Tahun  8 Bulan 27 Hari </v>
          </cell>
          <cell r="AX135" t="str">
            <v>NON DRIVER</v>
          </cell>
          <cell r="AY135" t="str">
            <v>NON DRIVER</v>
          </cell>
          <cell r="AZ135" t="str">
            <v>NON DRIVER</v>
          </cell>
          <cell r="BA135" t="str">
            <v>SUDAH</v>
          </cell>
          <cell r="BC135">
            <v>44403</v>
          </cell>
          <cell r="BE135" t="str">
            <v>SUDAH</v>
          </cell>
          <cell r="BG135">
            <v>44418</v>
          </cell>
          <cell r="BI135" t="str">
            <v>BELUM</v>
          </cell>
          <cell r="BV135" t="str">
            <v>0001667753583</v>
          </cell>
          <cell r="BW135" t="str">
            <v>SUDAH</v>
          </cell>
          <cell r="BX135" t="str">
            <v>PERUSAHAAN</v>
          </cell>
          <cell r="BY135" t="str">
            <v>19078341971</v>
          </cell>
          <cell r="BZ135" t="str">
            <v>SUDAH</v>
          </cell>
        </row>
        <row r="136">
          <cell r="C136" t="str">
            <v>0533</v>
          </cell>
          <cell r="D136" t="str">
            <v>TARMA</v>
          </cell>
          <cell r="E136" t="str">
            <v>PT. MBK</v>
          </cell>
          <cell r="I136">
            <v>42856</v>
          </cell>
          <cell r="J136" t="str">
            <v/>
          </cell>
          <cell r="K136" t="str">
            <v>08159227531</v>
          </cell>
          <cell r="L136" t="str">
            <v>DRIVER</v>
          </cell>
          <cell r="Q136" t="str">
            <v>KARAWANG</v>
          </cell>
          <cell r="R136" t="str">
            <v>HMS</v>
          </cell>
          <cell r="S136" t="str">
            <v>JAKARTA 1</v>
          </cell>
          <cell r="T136" t="str">
            <v>3215101704880004</v>
          </cell>
          <cell r="U136" t="str">
            <v>SEUMUR HIDUP</v>
          </cell>
          <cell r="W136" t="str">
            <v>B2 UMUM</v>
          </cell>
          <cell r="X136" t="str">
            <v>880413287899</v>
          </cell>
          <cell r="Y136">
            <v>45033</v>
          </cell>
          <cell r="Z136" t="str">
            <v xml:space="preserve">KARAWANG </v>
          </cell>
          <cell r="AA136">
            <v>32250</v>
          </cell>
          <cell r="AB136" t="str">
            <v xml:space="preserve">DUSUN KONDANG RT 002/004 KARANG JAYA KEC PEDES KARAWANG </v>
          </cell>
          <cell r="AC136" t="str">
            <v>KAWIN ANAK 1</v>
          </cell>
          <cell r="AD136" t="str">
            <v>ISLAM</v>
          </cell>
          <cell r="AE136" t="str">
            <v>LAKI-LAKI</v>
          </cell>
          <cell r="AF136" t="str">
            <v>SMP</v>
          </cell>
          <cell r="AG136" t="str">
            <v>TARMA</v>
          </cell>
          <cell r="AH136" t="str">
            <v>BCA</v>
          </cell>
          <cell r="AI136" t="str">
            <v>5765142153</v>
          </cell>
          <cell r="AJ136" t="str">
            <v>3215102905170001</v>
          </cell>
          <cell r="AK136" t="str">
            <v>708657168408000</v>
          </cell>
          <cell r="AL136">
            <v>44621</v>
          </cell>
          <cell r="AM136">
            <v>44712</v>
          </cell>
          <cell r="AN136" t="str">
            <v>PKWT 2</v>
          </cell>
          <cell r="AO136" t="str">
            <v>10 hari</v>
          </cell>
          <cell r="AP136" t="str">
            <v xml:space="preserve">5 Tahun  0 Bulan 20 Hari </v>
          </cell>
          <cell r="AQ136" t="str">
            <v>SUDAH</v>
          </cell>
          <cell r="AR136">
            <v>44432</v>
          </cell>
          <cell r="AS136" t="str">
            <v>SUDAH</v>
          </cell>
          <cell r="AT136">
            <v>44432</v>
          </cell>
          <cell r="AU136" t="str">
            <v>SUDAH</v>
          </cell>
          <cell r="AV136">
            <v>44529</v>
          </cell>
          <cell r="AW136" t="str">
            <v xml:space="preserve">0 Tahun  5 Bulan 22 Hari </v>
          </cell>
          <cell r="AX136" t="str">
            <v>ON LINE</v>
          </cell>
          <cell r="AY136">
            <v>75</v>
          </cell>
          <cell r="AZ136">
            <v>75</v>
          </cell>
          <cell r="BA136" t="str">
            <v>SUDAH</v>
          </cell>
          <cell r="BC136">
            <v>44398</v>
          </cell>
          <cell r="BE136" t="str">
            <v>SUDAH</v>
          </cell>
          <cell r="BG136">
            <v>44432</v>
          </cell>
          <cell r="BI136" t="str">
            <v>BELUM</v>
          </cell>
          <cell r="BV136" t="str">
            <v>0001792945967</v>
          </cell>
          <cell r="BW136" t="str">
            <v>SUDAH</v>
          </cell>
          <cell r="BX136" t="str">
            <v>PERUSAHAAN</v>
          </cell>
          <cell r="BY136" t="str">
            <v>19078341989</v>
          </cell>
          <cell r="BZ136" t="str">
            <v>SUDAH</v>
          </cell>
        </row>
        <row r="137">
          <cell r="C137" t="str">
            <v>0534</v>
          </cell>
          <cell r="D137" t="str">
            <v>ANDRI ZULFIKAR</v>
          </cell>
          <cell r="E137" t="str">
            <v>PT. MBK</v>
          </cell>
          <cell r="I137">
            <v>42856</v>
          </cell>
          <cell r="J137" t="str">
            <v/>
          </cell>
          <cell r="K137" t="str">
            <v>081315459776</v>
          </cell>
          <cell r="P137" t="str">
            <v>DISPATCHER</v>
          </cell>
          <cell r="Q137" t="str">
            <v>KARAWANG</v>
          </cell>
          <cell r="R137" t="str">
            <v>HMS</v>
          </cell>
          <cell r="S137" t="str">
            <v>JAKARTA 1</v>
          </cell>
          <cell r="T137" t="str">
            <v>3215112906870001</v>
          </cell>
          <cell r="U137" t="str">
            <v>SEUMUR HIDUP</v>
          </cell>
          <cell r="V137" t="str">
            <v>NON DRIVER</v>
          </cell>
          <cell r="W137" t="str">
            <v>NON DRIVER</v>
          </cell>
          <cell r="X137" t="str">
            <v>NON DRIVER</v>
          </cell>
          <cell r="Y137" t="str">
            <v>NON DRIVER</v>
          </cell>
          <cell r="Z137" t="str">
            <v>KARAWANG</v>
          </cell>
          <cell r="AA137">
            <v>31957</v>
          </cell>
          <cell r="AB137" t="str">
            <v xml:space="preserve">DUSUN TELARSARI RT 002/006 DESA SEDARI KEC CIBUAYA </v>
          </cell>
          <cell r="AC137" t="str">
            <v>LAJANG</v>
          </cell>
          <cell r="AD137" t="str">
            <v>ISLAM</v>
          </cell>
          <cell r="AE137" t="str">
            <v>LAKI-LAKI</v>
          </cell>
          <cell r="AF137" t="str">
            <v>SMA</v>
          </cell>
          <cell r="AG137" t="str">
            <v>ANDRIZULFIKAR BIN JUHROMI</v>
          </cell>
          <cell r="AH137" t="str">
            <v>BCA</v>
          </cell>
          <cell r="AI137" t="str">
            <v>6300126454</v>
          </cell>
          <cell r="AJ137" t="str">
            <v>3215111604100006</v>
          </cell>
          <cell r="AL137">
            <v>44621</v>
          </cell>
          <cell r="AM137">
            <v>44712</v>
          </cell>
          <cell r="AN137" t="str">
            <v>PKWT 2</v>
          </cell>
          <cell r="AO137" t="str">
            <v>10 hari</v>
          </cell>
          <cell r="AP137" t="str">
            <v xml:space="preserve">5 Tahun  0 Bulan 20 Hari </v>
          </cell>
          <cell r="AQ137" t="str">
            <v>NON DRIVER</v>
          </cell>
          <cell r="AR137" t="str">
            <v>NON DRIVER</v>
          </cell>
          <cell r="AS137" t="str">
            <v>SUDAH</v>
          </cell>
          <cell r="AT137">
            <v>44432</v>
          </cell>
          <cell r="AU137" t="str">
            <v>NON DRIVER</v>
          </cell>
          <cell r="AV137" t="str">
            <v>NON DRIVER</v>
          </cell>
          <cell r="AW137" t="str">
            <v/>
          </cell>
          <cell r="AX137" t="str">
            <v>NON DRIVER</v>
          </cell>
          <cell r="AY137" t="str">
            <v>NON DRIVER</v>
          </cell>
          <cell r="AZ137" t="str">
            <v>NON DRIVER</v>
          </cell>
          <cell r="BA137" t="str">
            <v>SUDAH</v>
          </cell>
          <cell r="BC137">
            <v>44396</v>
          </cell>
          <cell r="BE137" t="str">
            <v>SUDAH</v>
          </cell>
          <cell r="BG137">
            <v>44424</v>
          </cell>
          <cell r="BI137" t="str">
            <v>BELUM</v>
          </cell>
          <cell r="BV137" t="str">
            <v>0001825334572</v>
          </cell>
          <cell r="BW137" t="str">
            <v>SUDAH</v>
          </cell>
          <cell r="BX137" t="str">
            <v>PERUSAHAAN</v>
          </cell>
          <cell r="BY137" t="str">
            <v>19078341906</v>
          </cell>
          <cell r="BZ137" t="str">
            <v>SUDAH</v>
          </cell>
        </row>
        <row r="138">
          <cell r="C138" t="str">
            <v>0549</v>
          </cell>
          <cell r="D138" t="str">
            <v>DWI DIAN SILOKA</v>
          </cell>
          <cell r="E138" t="str">
            <v>PT. MBK</v>
          </cell>
          <cell r="I138">
            <v>43080</v>
          </cell>
          <cell r="J138" t="str">
            <v/>
          </cell>
          <cell r="K138" t="str">
            <v>082114037798</v>
          </cell>
          <cell r="L138" t="str">
            <v>DRIVER</v>
          </cell>
          <cell r="Q138" t="str">
            <v>KARAWANG</v>
          </cell>
          <cell r="R138" t="str">
            <v>HMS</v>
          </cell>
          <cell r="S138" t="str">
            <v>JAKARTA 1</v>
          </cell>
          <cell r="T138" t="str">
            <v>3215202211920001</v>
          </cell>
          <cell r="U138" t="str">
            <v>SEUMUR HIDUP</v>
          </cell>
          <cell r="W138" t="str">
            <v>B2 UMUM</v>
          </cell>
          <cell r="X138" t="str">
            <v>921113281173</v>
          </cell>
          <cell r="Y138">
            <v>44887</v>
          </cell>
          <cell r="Z138" t="str">
            <v>KARAWANG</v>
          </cell>
          <cell r="AA138">
            <v>33930</v>
          </cell>
          <cell r="AB138" t="str">
            <v>DUSUN KRAJAN RT.004 RW.001 DESA PASIRKALIKI KEC.RAWAMERTA</v>
          </cell>
          <cell r="AC138" t="str">
            <v>KAWIN ANAK 1</v>
          </cell>
          <cell r="AD138" t="str">
            <v>ISLAM</v>
          </cell>
          <cell r="AE138" t="str">
            <v>LAKI-LAKI</v>
          </cell>
          <cell r="AF138" t="str">
            <v>SD</v>
          </cell>
          <cell r="AG138" t="str">
            <v>DWI DIAN SILOKA</v>
          </cell>
          <cell r="AH138" t="str">
            <v>BCA</v>
          </cell>
          <cell r="AI138" t="str">
            <v>1091460179</v>
          </cell>
          <cell r="AJ138" t="str">
            <v>3215181804170002</v>
          </cell>
          <cell r="AL138">
            <v>44652</v>
          </cell>
          <cell r="AM138">
            <v>44742</v>
          </cell>
          <cell r="AN138" t="str">
            <v>PKWT 2</v>
          </cell>
          <cell r="AO138" t="str">
            <v>40 hari</v>
          </cell>
          <cell r="AP138" t="str">
            <v xml:space="preserve">4 Tahun  5 Bulan 10 Hari </v>
          </cell>
          <cell r="AQ138" t="str">
            <v>SUDAH</v>
          </cell>
          <cell r="AR138">
            <v>44432</v>
          </cell>
          <cell r="AS138" t="str">
            <v>SUDAH</v>
          </cell>
          <cell r="AT138">
            <v>44432</v>
          </cell>
          <cell r="AU138" t="str">
            <v>SUDAH</v>
          </cell>
          <cell r="AV138">
            <v>44529</v>
          </cell>
          <cell r="AW138" t="str">
            <v xml:space="preserve">0 Tahun  5 Bulan 22 Hari </v>
          </cell>
          <cell r="AX138" t="str">
            <v>IN CLASS</v>
          </cell>
          <cell r="AY138">
            <v>75</v>
          </cell>
          <cell r="AZ138">
            <v>75</v>
          </cell>
          <cell r="BA138" t="str">
            <v>SUDAH</v>
          </cell>
          <cell r="BC138">
            <v>44393</v>
          </cell>
          <cell r="BE138" t="str">
            <v>SUDAH</v>
          </cell>
          <cell r="BG138">
            <v>44421</v>
          </cell>
          <cell r="BI138" t="str">
            <v>BELUM</v>
          </cell>
          <cell r="BV138" t="str">
            <v>0001323825625</v>
          </cell>
          <cell r="BW138" t="str">
            <v>SUDAH</v>
          </cell>
          <cell r="BX138" t="str">
            <v>PERUSAHAAN</v>
          </cell>
          <cell r="BY138" t="str">
            <v>19089244370</v>
          </cell>
          <cell r="BZ138" t="str">
            <v>SUDAH</v>
          </cell>
        </row>
        <row r="139">
          <cell r="C139" t="str">
            <v>0550</v>
          </cell>
          <cell r="D139" t="str">
            <v>AHMAD RIPA'I</v>
          </cell>
          <cell r="E139" t="str">
            <v>PT. MBK</v>
          </cell>
          <cell r="I139">
            <v>43144</v>
          </cell>
          <cell r="J139" t="str">
            <v/>
          </cell>
          <cell r="K139" t="str">
            <v>081286858425</v>
          </cell>
          <cell r="L139" t="str">
            <v>DRIVER</v>
          </cell>
          <cell r="Q139" t="str">
            <v>KARAWANG</v>
          </cell>
          <cell r="R139" t="str">
            <v>HMS</v>
          </cell>
          <cell r="S139" t="str">
            <v>JAKARTA 1</v>
          </cell>
          <cell r="T139" t="str">
            <v>3215150504740001</v>
          </cell>
          <cell r="U139" t="str">
            <v>SEUMUR HIDUP</v>
          </cell>
          <cell r="W139" t="str">
            <v>B2 UMUM</v>
          </cell>
          <cell r="X139" t="str">
            <v>740613281284</v>
          </cell>
          <cell r="Y139">
            <v>45387</v>
          </cell>
          <cell r="Z139" t="str">
            <v>KARAWANG</v>
          </cell>
          <cell r="AA139">
            <v>27124</v>
          </cell>
          <cell r="AB139" t="str">
            <v>DUSUN CIKARANG 003 / 001 DESA CIKARANG KEC.CILAMAYA WETAN</v>
          </cell>
          <cell r="AC139" t="str">
            <v>KAWIN ANAK 2</v>
          </cell>
          <cell r="AD139" t="str">
            <v>ISLAM</v>
          </cell>
          <cell r="AE139" t="str">
            <v>LAKI-LAKI</v>
          </cell>
          <cell r="AF139" t="str">
            <v>SMP</v>
          </cell>
          <cell r="AG139" t="str">
            <v>AHMAD RIPAI</v>
          </cell>
          <cell r="AH139" t="str">
            <v>BCA</v>
          </cell>
          <cell r="AI139" t="str">
            <v>1091551069</v>
          </cell>
          <cell r="AJ139" t="str">
            <v>3215151902100002</v>
          </cell>
          <cell r="AL139">
            <v>44652</v>
          </cell>
          <cell r="AM139">
            <v>44742</v>
          </cell>
          <cell r="AN139" t="str">
            <v>PKWT 2</v>
          </cell>
          <cell r="AO139" t="str">
            <v>40 hari</v>
          </cell>
          <cell r="AP139" t="str">
            <v xml:space="preserve">4 Tahun  3 Bulan 8 Hari </v>
          </cell>
          <cell r="AQ139" t="str">
            <v>SUDAH</v>
          </cell>
          <cell r="AR139">
            <v>44432</v>
          </cell>
          <cell r="AS139" t="str">
            <v>SUDAH</v>
          </cell>
          <cell r="AT139">
            <v>44432</v>
          </cell>
          <cell r="AU139" t="str">
            <v>SUDAH</v>
          </cell>
          <cell r="AV139">
            <v>44529</v>
          </cell>
          <cell r="AW139" t="str">
            <v xml:space="preserve">0 Tahun  5 Bulan 22 Hari </v>
          </cell>
          <cell r="AX139" t="str">
            <v>IN CLASS</v>
          </cell>
          <cell r="AY139">
            <v>75</v>
          </cell>
          <cell r="AZ139">
            <v>75</v>
          </cell>
          <cell r="BA139" t="str">
            <v>SUDAH</v>
          </cell>
          <cell r="BC139">
            <v>44407</v>
          </cell>
          <cell r="BE139" t="str">
            <v>SUDAH</v>
          </cell>
          <cell r="BG139">
            <v>44435</v>
          </cell>
          <cell r="BI139" t="str">
            <v>BELUM</v>
          </cell>
          <cell r="BV139" t="str">
            <v>0001825339184</v>
          </cell>
          <cell r="BW139" t="str">
            <v>SUDAH</v>
          </cell>
          <cell r="BX139" t="str">
            <v>PERUSAHAAN</v>
          </cell>
          <cell r="BY139" t="str">
            <v>19089244446</v>
          </cell>
          <cell r="BZ139" t="str">
            <v>SUDAH</v>
          </cell>
        </row>
        <row r="140">
          <cell r="C140" t="str">
            <v>0551</v>
          </cell>
          <cell r="D140" t="str">
            <v>AHMAD HABIBI</v>
          </cell>
          <cell r="E140" t="str">
            <v>PT. MBK</v>
          </cell>
          <cell r="I140">
            <v>43073</v>
          </cell>
          <cell r="J140" t="str">
            <v/>
          </cell>
          <cell r="K140" t="str">
            <v>085780019878</v>
          </cell>
          <cell r="N140" t="str">
            <v>HELPER</v>
          </cell>
          <cell r="Q140" t="str">
            <v>KARAWANG</v>
          </cell>
          <cell r="R140" t="str">
            <v>HMS</v>
          </cell>
          <cell r="S140" t="str">
            <v>JAKARTA 1</v>
          </cell>
          <cell r="T140" t="str">
            <v>3215112810980001</v>
          </cell>
          <cell r="U140" t="str">
            <v>SEUMUR HIDUP</v>
          </cell>
          <cell r="V140" t="str">
            <v>NON DRIVER</v>
          </cell>
          <cell r="W140" t="str">
            <v>NON DRIVER</v>
          </cell>
          <cell r="X140" t="str">
            <v>NON DRIVER</v>
          </cell>
          <cell r="Y140" t="str">
            <v>NON DRIVER</v>
          </cell>
          <cell r="Z140" t="str">
            <v>KARAWANG</v>
          </cell>
          <cell r="AA140">
            <v>36070</v>
          </cell>
          <cell r="AB140" t="str">
            <v>DSN. NEGLASARI RT.003 RW.004 DESA SEDARI KEC.CIBUAYA</v>
          </cell>
          <cell r="AC140" t="str">
            <v>LAJANG</v>
          </cell>
          <cell r="AD140" t="str">
            <v>ISLAM</v>
          </cell>
          <cell r="AE140" t="str">
            <v>LAKI-LAKI</v>
          </cell>
          <cell r="AF140" t="str">
            <v>SMA</v>
          </cell>
          <cell r="AG140" t="str">
            <v>AHMAD HABIBI</v>
          </cell>
          <cell r="AH140" t="str">
            <v>BCA</v>
          </cell>
          <cell r="AI140" t="str">
            <v>5765235861</v>
          </cell>
          <cell r="AJ140" t="str">
            <v>3215112510100010</v>
          </cell>
          <cell r="AL140">
            <v>44652</v>
          </cell>
          <cell r="AM140">
            <v>44742</v>
          </cell>
          <cell r="AN140" t="str">
            <v>PKWT 2</v>
          </cell>
          <cell r="AO140" t="str">
            <v>40 hari</v>
          </cell>
          <cell r="AP140" t="str">
            <v xml:space="preserve">4 Tahun  5 Bulan 17 Hari </v>
          </cell>
          <cell r="AQ140" t="str">
            <v>SUDAH</v>
          </cell>
          <cell r="AR140">
            <v>44432</v>
          </cell>
          <cell r="AS140" t="str">
            <v>SUDAH</v>
          </cell>
          <cell r="AT140">
            <v>44432</v>
          </cell>
          <cell r="AU140" t="str">
            <v>SUDAH</v>
          </cell>
          <cell r="AV140">
            <v>44432</v>
          </cell>
          <cell r="AW140" t="str">
            <v xml:space="preserve">0 Tahun  8 Bulan 27 Hari </v>
          </cell>
          <cell r="AX140" t="str">
            <v>NON DRIVER</v>
          </cell>
          <cell r="AY140" t="str">
            <v>NON DRIVER</v>
          </cell>
          <cell r="AZ140" t="str">
            <v>NON DRIVER</v>
          </cell>
          <cell r="BA140" t="str">
            <v>SUDAH</v>
          </cell>
          <cell r="BC140">
            <v>44399</v>
          </cell>
          <cell r="BE140" t="str">
            <v>SUDAH</v>
          </cell>
          <cell r="BG140">
            <v>44427</v>
          </cell>
          <cell r="BI140" t="str">
            <v>BELUM</v>
          </cell>
          <cell r="BV140" t="str">
            <v>0000487455917</v>
          </cell>
          <cell r="BW140" t="str">
            <v>SUDAH</v>
          </cell>
          <cell r="BX140" t="str">
            <v>PBI</v>
          </cell>
          <cell r="BY140" t="str">
            <v>19089244438</v>
          </cell>
          <cell r="BZ140" t="str">
            <v>SUDAH</v>
          </cell>
        </row>
        <row r="141">
          <cell r="C141" t="str">
            <v>0552</v>
          </cell>
          <cell r="D141" t="str">
            <v>AHMAD SYABANI</v>
          </cell>
          <cell r="E141" t="str">
            <v>PT. MBK</v>
          </cell>
          <cell r="I141">
            <v>43075</v>
          </cell>
          <cell r="J141" t="str">
            <v/>
          </cell>
          <cell r="K141" t="str">
            <v>089689292801</v>
          </cell>
          <cell r="N141" t="str">
            <v>HELPER</v>
          </cell>
          <cell r="Q141" t="str">
            <v>KARAWANG</v>
          </cell>
          <cell r="R141" t="str">
            <v>HMS</v>
          </cell>
          <cell r="S141" t="str">
            <v>JAKARTA 1</v>
          </cell>
          <cell r="T141" t="str">
            <v>3215290501960003</v>
          </cell>
          <cell r="U141" t="str">
            <v>SEUMUR HIDUP</v>
          </cell>
          <cell r="V141" t="str">
            <v>NON DRIVER</v>
          </cell>
          <cell r="W141" t="str">
            <v>NON DRIVER</v>
          </cell>
          <cell r="X141" t="str">
            <v>NON DRIVER</v>
          </cell>
          <cell r="Y141" t="str">
            <v>NON DRIVER</v>
          </cell>
          <cell r="Z141" t="str">
            <v>KARAWANG</v>
          </cell>
          <cell r="AA141">
            <v>35069</v>
          </cell>
          <cell r="AB141" t="str">
            <v>KP. NAGASARI RT.009 RW.006 DESA KARANGSARI KEC.PURWASARI</v>
          </cell>
          <cell r="AC141" t="str">
            <v>LAJANG</v>
          </cell>
          <cell r="AD141" t="str">
            <v>ISLAM</v>
          </cell>
          <cell r="AE141" t="str">
            <v>LAKI-LAKI</v>
          </cell>
          <cell r="AF141" t="str">
            <v>SMA</v>
          </cell>
          <cell r="AG141" t="str">
            <v>AHMAD SYABANI</v>
          </cell>
          <cell r="AH141" t="str">
            <v>BCA</v>
          </cell>
          <cell r="AI141" t="str">
            <v>3780140789</v>
          </cell>
          <cell r="AJ141" t="str">
            <v>3215292307070062</v>
          </cell>
          <cell r="AL141">
            <v>44652</v>
          </cell>
          <cell r="AM141">
            <v>44742</v>
          </cell>
          <cell r="AN141" t="str">
            <v>PKWT 2</v>
          </cell>
          <cell r="AO141" t="str">
            <v>40 hari</v>
          </cell>
          <cell r="AP141" t="str">
            <v xml:space="preserve">4 Tahun  5 Bulan 15 Hari </v>
          </cell>
          <cell r="AQ141" t="str">
            <v>SUDAH</v>
          </cell>
          <cell r="AR141">
            <v>44432</v>
          </cell>
          <cell r="AS141" t="str">
            <v>SUDAH</v>
          </cell>
          <cell r="AT141">
            <v>44432</v>
          </cell>
          <cell r="AU141" t="str">
            <v>SUDAH</v>
          </cell>
          <cell r="AV141">
            <v>44432</v>
          </cell>
          <cell r="AW141" t="str">
            <v xml:space="preserve">0 Tahun  8 Bulan 27 Hari </v>
          </cell>
          <cell r="AX141" t="str">
            <v>NON DRIVER</v>
          </cell>
          <cell r="AY141" t="str">
            <v>NON DRIVER</v>
          </cell>
          <cell r="AZ141" t="str">
            <v>NON DRIVER</v>
          </cell>
          <cell r="BA141" t="str">
            <v>SUDAH</v>
          </cell>
          <cell r="BC141">
            <v>44410</v>
          </cell>
          <cell r="BE141" t="str">
            <v>SUDAH</v>
          </cell>
          <cell r="BG141">
            <v>44438</v>
          </cell>
          <cell r="BI141" t="str">
            <v>BELUM</v>
          </cell>
          <cell r="BV141" t="str">
            <v>0002355309966</v>
          </cell>
          <cell r="BW141" t="str">
            <v>SUDAH</v>
          </cell>
          <cell r="BX141" t="str">
            <v>PERUSAHAAN</v>
          </cell>
          <cell r="BY141" t="str">
            <v>19089243695</v>
          </cell>
          <cell r="BZ141" t="str">
            <v>SUDAH</v>
          </cell>
        </row>
        <row r="142">
          <cell r="C142" t="str">
            <v>0553</v>
          </cell>
          <cell r="D142" t="str">
            <v>HASYIM</v>
          </cell>
          <cell r="E142" t="str">
            <v>PT. MBK</v>
          </cell>
          <cell r="I142">
            <v>43077</v>
          </cell>
          <cell r="J142" t="str">
            <v/>
          </cell>
          <cell r="K142" t="str">
            <v>085773778400</v>
          </cell>
          <cell r="N142" t="str">
            <v>HELPER</v>
          </cell>
          <cell r="Q142" t="str">
            <v>KARAWANG</v>
          </cell>
          <cell r="R142" t="str">
            <v>HMS</v>
          </cell>
          <cell r="S142" t="str">
            <v>JAKARTA 1</v>
          </cell>
          <cell r="T142" t="str">
            <v>3215080102950010</v>
          </cell>
          <cell r="U142" t="str">
            <v>SEUMUR HIDUP</v>
          </cell>
          <cell r="V142" t="str">
            <v>NON DRIVER</v>
          </cell>
          <cell r="W142" t="str">
            <v>NON DRIVER</v>
          </cell>
          <cell r="X142" t="str">
            <v>NON DRIVER</v>
          </cell>
          <cell r="Y142" t="str">
            <v>NON DRIVER</v>
          </cell>
          <cell r="Z142" t="str">
            <v>KARAWANG</v>
          </cell>
          <cell r="AA142">
            <v>34731</v>
          </cell>
          <cell r="AB142" t="str">
            <v>DSN. BATUJAYA RT.007 RW. 003 DESA BATUJAYA KEC. BATUJAYA</v>
          </cell>
          <cell r="AC142" t="str">
            <v>LAJANG</v>
          </cell>
          <cell r="AD142" t="str">
            <v>ISLAM</v>
          </cell>
          <cell r="AE142" t="str">
            <v>LAKI-LAKI</v>
          </cell>
          <cell r="AF142" t="str">
            <v>SMA</v>
          </cell>
          <cell r="AG142" t="str">
            <v>HASYIM</v>
          </cell>
          <cell r="AH142" t="str">
            <v>BCA</v>
          </cell>
          <cell r="AI142" t="str">
            <v>1091782087</v>
          </cell>
          <cell r="AJ142" t="str">
            <v>3215080406140019</v>
          </cell>
          <cell r="AL142">
            <v>44652</v>
          </cell>
          <cell r="AM142">
            <v>44742</v>
          </cell>
          <cell r="AN142" t="str">
            <v>PKWT 2</v>
          </cell>
          <cell r="AO142" t="str">
            <v>40 hari</v>
          </cell>
          <cell r="AP142" t="str">
            <v xml:space="preserve">4 Tahun  5 Bulan 13 Hari </v>
          </cell>
          <cell r="AQ142" t="str">
            <v>SUDAH</v>
          </cell>
          <cell r="AR142">
            <v>44432</v>
          </cell>
          <cell r="AS142" t="str">
            <v>SUDAH</v>
          </cell>
          <cell r="AT142">
            <v>44432</v>
          </cell>
          <cell r="AU142" t="str">
            <v>SUDAH</v>
          </cell>
          <cell r="AV142">
            <v>44432</v>
          </cell>
          <cell r="AW142" t="str">
            <v xml:space="preserve">0 Tahun  8 Bulan 27 Hari </v>
          </cell>
          <cell r="AX142" t="str">
            <v>NON DRIVER</v>
          </cell>
          <cell r="AY142" t="str">
            <v>NON DRIVER</v>
          </cell>
          <cell r="AZ142" t="str">
            <v>NON DRIVER</v>
          </cell>
          <cell r="BA142" t="str">
            <v>SUDAH</v>
          </cell>
          <cell r="BC142">
            <v>44404</v>
          </cell>
          <cell r="BE142" t="str">
            <v>SUDAH</v>
          </cell>
          <cell r="BG142">
            <v>44435</v>
          </cell>
          <cell r="BI142" t="str">
            <v>BELUM</v>
          </cell>
          <cell r="BV142" t="str">
            <v xml:space="preserve">0000450497845	</v>
          </cell>
          <cell r="BW142" t="str">
            <v>SUDAH</v>
          </cell>
          <cell r="BX142" t="str">
            <v>PBI</v>
          </cell>
          <cell r="BY142" t="str">
            <v>19089243745</v>
          </cell>
          <cell r="BZ142" t="str">
            <v>SUDAH</v>
          </cell>
        </row>
        <row r="143">
          <cell r="C143" t="str">
            <v>0554</v>
          </cell>
          <cell r="D143" t="str">
            <v>MUHAMAD FAHMI IZZUDIN</v>
          </cell>
          <cell r="E143" t="str">
            <v>PT. MBK</v>
          </cell>
          <cell r="I143">
            <v>43073</v>
          </cell>
          <cell r="J143" t="str">
            <v/>
          </cell>
          <cell r="K143" t="str">
            <v>0895348025018</v>
          </cell>
          <cell r="N143" t="str">
            <v>HELPER</v>
          </cell>
          <cell r="Q143" t="str">
            <v>KARAWANG</v>
          </cell>
          <cell r="R143" t="str">
            <v>HMS</v>
          </cell>
          <cell r="S143" t="str">
            <v>JAKARTA 1</v>
          </cell>
          <cell r="T143" t="str">
            <v>3211220707980003</v>
          </cell>
          <cell r="U143" t="str">
            <v>SEUMUR HIDUP</v>
          </cell>
          <cell r="V143" t="str">
            <v>NON DRIVER</v>
          </cell>
          <cell r="W143" t="str">
            <v>NON DRIVER</v>
          </cell>
          <cell r="X143" t="str">
            <v>NON DRIVER</v>
          </cell>
          <cell r="Y143" t="str">
            <v>NON DRIVER</v>
          </cell>
          <cell r="Z143" t="str">
            <v>SUMEDANG</v>
          </cell>
          <cell r="AA143">
            <v>35983</v>
          </cell>
          <cell r="AB143" t="str">
            <v>DSN. BATUKARUT RT.001 RW.006 DESA CIBEUREUM WETAN KEC. CIMALAKA</v>
          </cell>
          <cell r="AC143" t="str">
            <v>LAJANG</v>
          </cell>
          <cell r="AD143" t="str">
            <v>ISLAM</v>
          </cell>
          <cell r="AE143" t="str">
            <v>LAKI-LAKI</v>
          </cell>
          <cell r="AF143" t="str">
            <v>SMA</v>
          </cell>
          <cell r="AG143" t="str">
            <v>MUHAMAD FAHMI IZZUDIN</v>
          </cell>
          <cell r="AH143" t="str">
            <v>BCA</v>
          </cell>
          <cell r="AI143" t="str">
            <v>1091774084</v>
          </cell>
          <cell r="AJ143" t="str">
            <v>3211222403064038</v>
          </cell>
          <cell r="AL143">
            <v>44652</v>
          </cell>
          <cell r="AM143">
            <v>44742</v>
          </cell>
          <cell r="AN143" t="str">
            <v>PKWT 2</v>
          </cell>
          <cell r="AO143" t="str">
            <v>40 hari</v>
          </cell>
          <cell r="AP143" t="str">
            <v xml:space="preserve">4 Tahun  5 Bulan 17 Hari </v>
          </cell>
          <cell r="AQ143" t="str">
            <v>SUDAH</v>
          </cell>
          <cell r="AR143">
            <v>44432</v>
          </cell>
          <cell r="AS143" t="str">
            <v>SUDAH</v>
          </cell>
          <cell r="AT143">
            <v>44432</v>
          </cell>
          <cell r="AU143" t="str">
            <v>SUDAH</v>
          </cell>
          <cell r="AV143">
            <v>44432</v>
          </cell>
          <cell r="AW143" t="str">
            <v xml:space="preserve">0 Tahun  8 Bulan 27 Hari </v>
          </cell>
          <cell r="AX143" t="str">
            <v>NON DRIVER</v>
          </cell>
          <cell r="AY143" t="str">
            <v>NON DRIVER</v>
          </cell>
          <cell r="AZ143" t="str">
            <v>NON DRIVER</v>
          </cell>
          <cell r="BA143" t="str">
            <v>SUDAH</v>
          </cell>
          <cell r="BC143">
            <v>44407</v>
          </cell>
          <cell r="BE143" t="str">
            <v>SUDAH</v>
          </cell>
          <cell r="BG143">
            <v>44435</v>
          </cell>
          <cell r="BI143" t="str">
            <v>BELUM</v>
          </cell>
          <cell r="BV143" t="str">
            <v>0000065551116</v>
          </cell>
          <cell r="BW143" t="str">
            <v>SUDAH</v>
          </cell>
          <cell r="BX143" t="str">
            <v>PERUSAHAAN</v>
          </cell>
          <cell r="BY143" t="str">
            <v>19089243711</v>
          </cell>
          <cell r="BZ143" t="str">
            <v>SUDAH</v>
          </cell>
        </row>
        <row r="144">
          <cell r="C144" t="str">
            <v>0555</v>
          </cell>
          <cell r="D144" t="str">
            <v>SADIR</v>
          </cell>
          <cell r="E144" t="str">
            <v>PT. MBK</v>
          </cell>
          <cell r="I144">
            <v>43745</v>
          </cell>
          <cell r="J144" t="str">
            <v/>
          </cell>
          <cell r="K144" t="str">
            <v>08568006806/085773724977</v>
          </cell>
          <cell r="N144" t="str">
            <v>HELPER</v>
          </cell>
          <cell r="Q144" t="str">
            <v>KARAWANG</v>
          </cell>
          <cell r="R144" t="str">
            <v>HMS</v>
          </cell>
          <cell r="S144" t="str">
            <v>JAKARTA 1</v>
          </cell>
          <cell r="T144" t="str">
            <v>3215110101980006</v>
          </cell>
          <cell r="U144" t="str">
            <v>SEUMUR HIDUP</v>
          </cell>
          <cell r="V144" t="str">
            <v>NON DRIVER</v>
          </cell>
          <cell r="W144" t="str">
            <v>NON DRIVER</v>
          </cell>
          <cell r="X144" t="str">
            <v>NON DRIVER</v>
          </cell>
          <cell r="Y144" t="str">
            <v>NON DRIVER</v>
          </cell>
          <cell r="Z144" t="str">
            <v>KARAWANG</v>
          </cell>
          <cell r="AA144">
            <v>35796</v>
          </cell>
          <cell r="AB144" t="str">
            <v xml:space="preserve">DSN PEJATEN II RT 002/003 DS PEJATEN KEC CIBUAYA KARAWANG </v>
          </cell>
          <cell r="AC144" t="str">
            <v>LAJANG</v>
          </cell>
          <cell r="AD144" t="str">
            <v>ISLAM</v>
          </cell>
          <cell r="AE144" t="str">
            <v>LAKI-LAKI</v>
          </cell>
          <cell r="AF144" t="str">
            <v>SMA</v>
          </cell>
          <cell r="AG144" t="str">
            <v>SADIR</v>
          </cell>
          <cell r="AH144" t="str">
            <v>BCA</v>
          </cell>
          <cell r="AI144" t="str">
            <v>5765277008</v>
          </cell>
          <cell r="AJ144" t="str">
            <v>3215112802120017</v>
          </cell>
          <cell r="AL144">
            <v>44652</v>
          </cell>
          <cell r="AM144">
            <v>44742</v>
          </cell>
          <cell r="AN144" t="str">
            <v>PKWT 2</v>
          </cell>
          <cell r="AO144" t="str">
            <v>40 hari</v>
          </cell>
          <cell r="AP144" t="str">
            <v xml:space="preserve">2 Tahun  7 Bulan 14 Hari </v>
          </cell>
          <cell r="AQ144" t="str">
            <v>SUDAH</v>
          </cell>
          <cell r="AR144">
            <v>44432</v>
          </cell>
          <cell r="AS144" t="str">
            <v>SUDAH</v>
          </cell>
          <cell r="AT144">
            <v>44432</v>
          </cell>
          <cell r="AU144" t="str">
            <v>SUDAH</v>
          </cell>
          <cell r="AV144">
            <v>44432</v>
          </cell>
          <cell r="AW144" t="str">
            <v xml:space="preserve">0 Tahun  8 Bulan 27 Hari </v>
          </cell>
          <cell r="AX144" t="str">
            <v>NON DRIVER</v>
          </cell>
          <cell r="AY144" t="str">
            <v>NON DRIVER</v>
          </cell>
          <cell r="AZ144" t="str">
            <v>NON DRIVER</v>
          </cell>
          <cell r="BA144" t="str">
            <v>SUDAH</v>
          </cell>
          <cell r="BC144">
            <v>44396</v>
          </cell>
          <cell r="BE144" t="str">
            <v>SUDAH</v>
          </cell>
          <cell r="BG144">
            <v>44424</v>
          </cell>
          <cell r="BI144" t="str">
            <v>BELUM</v>
          </cell>
          <cell r="BV144" t="str">
            <v>0002395211455</v>
          </cell>
          <cell r="BW144" t="str">
            <v>SUDAH</v>
          </cell>
          <cell r="BX144" t="str">
            <v>PBI</v>
          </cell>
          <cell r="BY144" t="str">
            <v>19089243778</v>
          </cell>
          <cell r="BZ144" t="str">
            <v>SUDAH</v>
          </cell>
        </row>
        <row r="145">
          <cell r="C145" t="str">
            <v>0564</v>
          </cell>
          <cell r="D145" t="str">
            <v>SODIKIN</v>
          </cell>
          <cell r="E145" t="str">
            <v>PT. MBK</v>
          </cell>
          <cell r="I145">
            <v>43097</v>
          </cell>
          <cell r="J145" t="str">
            <v/>
          </cell>
          <cell r="K145" t="str">
            <v>089508192186</v>
          </cell>
          <cell r="L145" t="str">
            <v>DRIVER</v>
          </cell>
          <cell r="Q145" t="str">
            <v>CIKARANG</v>
          </cell>
          <cell r="R145" t="str">
            <v>YAMAZAKI</v>
          </cell>
          <cell r="S145" t="str">
            <v>JAKARTA 1</v>
          </cell>
          <cell r="T145" t="str">
            <v>3275020402860015</v>
          </cell>
          <cell r="U145" t="str">
            <v>SEUMUR HIDUP</v>
          </cell>
          <cell r="W145" t="str">
            <v>B1</v>
          </cell>
          <cell r="X145" t="str">
            <v>860213400677</v>
          </cell>
          <cell r="Y145">
            <v>46045</v>
          </cell>
          <cell r="Z145" t="str">
            <v>KUNINGAN</v>
          </cell>
          <cell r="AA145">
            <v>31504</v>
          </cell>
          <cell r="AB145" t="str">
            <v>DUSUN MANIS RT.008 RW. 002 DESA CIPETIR KEC. LEBAK WANGI</v>
          </cell>
          <cell r="AC145" t="str">
            <v>LAJANG</v>
          </cell>
          <cell r="AD145" t="str">
            <v xml:space="preserve">ISLAM </v>
          </cell>
          <cell r="AE145" t="str">
            <v>LAKI-LAKI</v>
          </cell>
          <cell r="AF145" t="str">
            <v>SMP</v>
          </cell>
          <cell r="AG145" t="str">
            <v>SODIKIN</v>
          </cell>
          <cell r="AH145" t="str">
            <v>BCA</v>
          </cell>
          <cell r="AI145" t="str">
            <v>0656093816</v>
          </cell>
          <cell r="AJ145" t="str">
            <v>3208070702062111</v>
          </cell>
          <cell r="AL145">
            <v>44652</v>
          </cell>
          <cell r="AM145">
            <v>44742</v>
          </cell>
          <cell r="AN145" t="str">
            <v>PKWT 1</v>
          </cell>
          <cell r="AO145" t="str">
            <v>40 hari</v>
          </cell>
          <cell r="AP145" t="str">
            <v xml:space="preserve">4 Tahun  4 Bulan 23 Hari </v>
          </cell>
          <cell r="AQ145" t="str">
            <v>SUDAH</v>
          </cell>
          <cell r="AR145">
            <v>44470</v>
          </cell>
          <cell r="AS145" t="str">
            <v>SUDAH</v>
          </cell>
          <cell r="AT145">
            <v>44432</v>
          </cell>
          <cell r="AU145" t="str">
            <v>SUDAH</v>
          </cell>
          <cell r="AV145">
            <v>44676</v>
          </cell>
          <cell r="AW145" t="str">
            <v xml:space="preserve">0 Tahun  0 Bulan 26 Hari </v>
          </cell>
          <cell r="AX145" t="str">
            <v>IN CLASS</v>
          </cell>
          <cell r="AY145">
            <v>75</v>
          </cell>
          <cell r="AZ145">
            <v>75</v>
          </cell>
          <cell r="BA145" t="str">
            <v>SUDAH</v>
          </cell>
          <cell r="BC145">
            <v>44401</v>
          </cell>
          <cell r="BD145" t="str">
            <v>KAB. KUNINGAN</v>
          </cell>
          <cell r="BE145" t="str">
            <v>SUDAH</v>
          </cell>
          <cell r="BG145">
            <v>44468</v>
          </cell>
          <cell r="BH145" t="str">
            <v>KAB. KUNINGAN</v>
          </cell>
          <cell r="BI145" t="str">
            <v>BELUM</v>
          </cell>
          <cell r="BV145" t="str">
            <v>0002284877103</v>
          </cell>
          <cell r="BW145" t="str">
            <v>SUDAH</v>
          </cell>
          <cell r="BX145" t="str">
            <v>PERUSAHAAN</v>
          </cell>
          <cell r="BY145" t="str">
            <v>19089243646</v>
          </cell>
          <cell r="BZ145" t="str">
            <v>SUDAH</v>
          </cell>
        </row>
        <row r="146">
          <cell r="C146" t="str">
            <v>0565</v>
          </cell>
          <cell r="D146" t="str">
            <v>AGUS WAHYUDIN</v>
          </cell>
          <cell r="E146" t="str">
            <v>PT. MBK</v>
          </cell>
          <cell r="I146">
            <v>43313</v>
          </cell>
          <cell r="J146" t="str">
            <v/>
          </cell>
          <cell r="K146" t="str">
            <v>085213844408</v>
          </cell>
          <cell r="L146" t="str">
            <v>DRIVER</v>
          </cell>
          <cell r="Q146" t="str">
            <v>BANDUNG</v>
          </cell>
          <cell r="R146" t="str">
            <v>ANTERAJA</v>
          </cell>
          <cell r="S146" t="str">
            <v>JAKARTA 1</v>
          </cell>
          <cell r="T146" t="str">
            <v>3205112506820001</v>
          </cell>
          <cell r="U146" t="str">
            <v>SEUMUR HIDUP</v>
          </cell>
          <cell r="V146" t="str">
            <v>WING</v>
          </cell>
          <cell r="W146" t="str">
            <v>B2 UMUM</v>
          </cell>
          <cell r="X146" t="str">
            <v>811013330977</v>
          </cell>
          <cell r="Y146">
            <v>46321</v>
          </cell>
          <cell r="Z146" t="str">
            <v>BANDUNG</v>
          </cell>
          <cell r="AA146">
            <v>30127</v>
          </cell>
          <cell r="AB146" t="str">
            <v>KP. CIBINGBIN RT 001/002, DESA LEUWIGOONG, KEC. LEUWIGOONG</v>
          </cell>
          <cell r="AC146" t="str">
            <v>KAWIN ANAK 2</v>
          </cell>
          <cell r="AD146" t="str">
            <v xml:space="preserve">ISLAM </v>
          </cell>
          <cell r="AE146" t="str">
            <v>LAKI-LAKI</v>
          </cell>
          <cell r="AF146" t="str">
            <v>SMA</v>
          </cell>
          <cell r="AG146" t="str">
            <v>AGUS WAHYUDIN</v>
          </cell>
          <cell r="AH146" t="str">
            <v>BCA</v>
          </cell>
          <cell r="AI146" t="str">
            <v>8470134101</v>
          </cell>
          <cell r="AJ146" t="str">
            <v>3205111911070201</v>
          </cell>
          <cell r="AL146">
            <v>44652</v>
          </cell>
          <cell r="AM146">
            <v>44742</v>
          </cell>
          <cell r="AN146" t="str">
            <v>PKWT 2</v>
          </cell>
          <cell r="AO146" t="str">
            <v>40 hari</v>
          </cell>
          <cell r="AP146" t="str">
            <v xml:space="preserve">3 Tahun  9 Bulan 20 Hari </v>
          </cell>
          <cell r="AQ146" t="str">
            <v>SUDAH</v>
          </cell>
          <cell r="AR146">
            <v>44432</v>
          </cell>
          <cell r="AS146" t="str">
            <v>SUDAH</v>
          </cell>
          <cell r="AT146">
            <v>44432</v>
          </cell>
          <cell r="AU146" t="str">
            <v>SUDAH</v>
          </cell>
          <cell r="AV146">
            <v>44639</v>
          </cell>
          <cell r="AW146" t="str">
            <v xml:space="preserve">0 Tahun  2 Bulan 2 Hari </v>
          </cell>
          <cell r="AX146" t="str">
            <v>IN CLASS</v>
          </cell>
          <cell r="AY146">
            <v>90</v>
          </cell>
          <cell r="AZ146">
            <v>75</v>
          </cell>
          <cell r="BA146" t="str">
            <v>SUDAH</v>
          </cell>
          <cell r="BC146">
            <v>44394</v>
          </cell>
          <cell r="BE146" t="str">
            <v>SUDAH</v>
          </cell>
          <cell r="BG146">
            <v>44433</v>
          </cell>
          <cell r="BH146" t="str">
            <v>RS-TNI DUSTIRA</v>
          </cell>
          <cell r="BI146" t="str">
            <v>BELUM</v>
          </cell>
          <cell r="BV146" t="str">
            <v>0001152050679</v>
          </cell>
          <cell r="BW146" t="str">
            <v>SUDAH</v>
          </cell>
          <cell r="BX146" t="str">
            <v>PERUSAHAAN</v>
          </cell>
          <cell r="BY146" t="str">
            <v>19089244297</v>
          </cell>
          <cell r="BZ146" t="str">
            <v>SUDAH</v>
          </cell>
        </row>
        <row r="147">
          <cell r="C147" t="str">
            <v>0577</v>
          </cell>
          <cell r="D147" t="str">
            <v>RAMADHANI</v>
          </cell>
          <cell r="E147" t="str">
            <v>PT. MBK</v>
          </cell>
          <cell r="I147">
            <v>43654</v>
          </cell>
          <cell r="J147" t="str">
            <v/>
          </cell>
          <cell r="K147" t="str">
            <v>082268599997</v>
          </cell>
          <cell r="L147" t="str">
            <v>DRIVER</v>
          </cell>
          <cell r="Q147" t="str">
            <v>MEDAN</v>
          </cell>
          <cell r="R147" t="str">
            <v>ANTERAJA</v>
          </cell>
          <cell r="S147" t="str">
            <v>MEDAN</v>
          </cell>
          <cell r="T147" t="str">
            <v>1218112503860001</v>
          </cell>
          <cell r="U147" t="str">
            <v>SEUMUR HIDUP</v>
          </cell>
          <cell r="V147">
            <v>0</v>
          </cell>
          <cell r="W147" t="str">
            <v>B2</v>
          </cell>
          <cell r="X147" t="str">
            <v>860507380274</v>
          </cell>
          <cell r="Y147">
            <v>44940</v>
          </cell>
          <cell r="Z147" t="str">
            <v>SILINDA</v>
          </cell>
          <cell r="AA147">
            <v>31555</v>
          </cell>
          <cell r="AB147" t="str">
            <v>DUSUN III DESA KULASAR KEC.SILINDA</v>
          </cell>
          <cell r="AC147" t="str">
            <v>KAWIN ANAK 1</v>
          </cell>
          <cell r="AD147" t="str">
            <v>ISLAM</v>
          </cell>
          <cell r="AE147" t="str">
            <v>LAKI-LAKI</v>
          </cell>
          <cell r="AF147" t="str">
            <v>SMP</v>
          </cell>
          <cell r="AG147" t="str">
            <v>RAMDHANI</v>
          </cell>
          <cell r="AH147" t="str">
            <v>BCA</v>
          </cell>
          <cell r="AI147" t="str">
            <v>7985341044</v>
          </cell>
          <cell r="AJ147" t="str">
            <v>1218111411160002</v>
          </cell>
          <cell r="AL147">
            <v>44652</v>
          </cell>
          <cell r="AM147">
            <v>44742</v>
          </cell>
          <cell r="AN147" t="str">
            <v>PKWT 1</v>
          </cell>
          <cell r="AO147" t="str">
            <v>40 hari</v>
          </cell>
          <cell r="AP147" t="str">
            <v xml:space="preserve">2 Tahun  10 Bulan 13 Hari </v>
          </cell>
          <cell r="AQ147" t="str">
            <v>SUDAH</v>
          </cell>
          <cell r="AR147">
            <v>44475</v>
          </cell>
          <cell r="AS147" t="str">
            <v>SUDAH</v>
          </cell>
          <cell r="AT147">
            <v>44475</v>
          </cell>
          <cell r="AU147" t="str">
            <v>SUDAH</v>
          </cell>
          <cell r="AV147">
            <v>44583</v>
          </cell>
          <cell r="AW147" t="str">
            <v xml:space="preserve">0 Tahun  3 Bulan 29 Hari </v>
          </cell>
          <cell r="AX147" t="str">
            <v>IN CLASS</v>
          </cell>
          <cell r="AY147">
            <v>80</v>
          </cell>
          <cell r="AZ147">
            <v>75</v>
          </cell>
          <cell r="BA147" t="str">
            <v>SUDAH</v>
          </cell>
          <cell r="BC147">
            <v>44373</v>
          </cell>
          <cell r="BE147" t="str">
            <v>SUDAH</v>
          </cell>
          <cell r="BG147">
            <v>44403</v>
          </cell>
          <cell r="BH147" t="str">
            <v>Pagar Merbau</v>
          </cell>
          <cell r="BI147" t="str">
            <v>BELUM</v>
          </cell>
          <cell r="BV147" t="str">
            <v>0002290201367</v>
          </cell>
          <cell r="BW147" t="str">
            <v>SUDAH</v>
          </cell>
          <cell r="BX147" t="str">
            <v>PERUSAHAAN</v>
          </cell>
          <cell r="BY147" t="str">
            <v>19089244495</v>
          </cell>
          <cell r="BZ147" t="str">
            <v>SUDAH</v>
          </cell>
          <cell r="CH147">
            <v>44431</v>
          </cell>
        </row>
        <row r="148">
          <cell r="C148" t="str">
            <v>0578</v>
          </cell>
          <cell r="D148" t="str">
            <v>TONI</v>
          </cell>
          <cell r="E148" t="str">
            <v>PT. MBK</v>
          </cell>
          <cell r="I148">
            <v>43654</v>
          </cell>
          <cell r="J148" t="str">
            <v/>
          </cell>
          <cell r="K148" t="str">
            <v>082360173316</v>
          </cell>
          <cell r="L148" t="str">
            <v>DRIVER</v>
          </cell>
          <cell r="Q148" t="str">
            <v>MEDAN</v>
          </cell>
          <cell r="R148" t="str">
            <v>ANTERAJA</v>
          </cell>
          <cell r="S148" t="str">
            <v>MEDAN</v>
          </cell>
          <cell r="T148" t="str">
            <v>1207310506860001</v>
          </cell>
          <cell r="U148" t="str">
            <v>SEUMUR HIDUP</v>
          </cell>
          <cell r="V148">
            <v>0</v>
          </cell>
          <cell r="W148" t="str">
            <v>B1</v>
          </cell>
          <cell r="X148" t="str">
            <v>80606072712746</v>
          </cell>
          <cell r="Y148">
            <v>45448</v>
          </cell>
          <cell r="Z148" t="str">
            <v>LUBUK PAKAM</v>
          </cell>
          <cell r="AA148">
            <v>31578</v>
          </cell>
          <cell r="AB148" t="str">
            <v>TANJUNG GARBUS KP KEL.TANJUNG GARBUS KP KEC.MERBAU</v>
          </cell>
          <cell r="AC148" t="str">
            <v>KAWIN</v>
          </cell>
          <cell r="AD148" t="str">
            <v>ISLAM</v>
          </cell>
          <cell r="AE148" t="str">
            <v>LAKI-LAKI</v>
          </cell>
          <cell r="AF148" t="str">
            <v>SMA</v>
          </cell>
          <cell r="AG148" t="str">
            <v>TONI</v>
          </cell>
          <cell r="AH148" t="str">
            <v>BCA</v>
          </cell>
          <cell r="AI148" t="str">
            <v>7985194041</v>
          </cell>
          <cell r="AJ148" t="str">
            <v>1207280706160008</v>
          </cell>
          <cell r="AL148">
            <v>44652</v>
          </cell>
          <cell r="AM148">
            <v>44742</v>
          </cell>
          <cell r="AN148" t="str">
            <v>PKWT 2</v>
          </cell>
          <cell r="AO148" t="str">
            <v>40 hari</v>
          </cell>
          <cell r="AP148" t="str">
            <v xml:space="preserve">2 Tahun  10 Bulan 13 Hari </v>
          </cell>
          <cell r="AQ148" t="str">
            <v>SUDAH</v>
          </cell>
          <cell r="AR148">
            <v>44475</v>
          </cell>
          <cell r="AS148" t="str">
            <v>SUDAH</v>
          </cell>
          <cell r="AT148">
            <v>44475</v>
          </cell>
          <cell r="AU148" t="str">
            <v>SUDAH</v>
          </cell>
          <cell r="AV148">
            <v>44583</v>
          </cell>
          <cell r="AW148" t="str">
            <v xml:space="preserve">0 Tahun  3 Bulan 29 Hari </v>
          </cell>
          <cell r="AX148" t="str">
            <v>IN CLASS</v>
          </cell>
          <cell r="AY148">
            <v>75</v>
          </cell>
          <cell r="AZ148">
            <v>75</v>
          </cell>
          <cell r="BA148" t="str">
            <v>SUDAH</v>
          </cell>
          <cell r="BC148">
            <v>44393</v>
          </cell>
          <cell r="BE148" t="str">
            <v>SUDAH</v>
          </cell>
          <cell r="BG148">
            <v>44421</v>
          </cell>
          <cell r="BI148" t="str">
            <v>BELUM</v>
          </cell>
          <cell r="BV148" t="str">
            <v>0001430363215</v>
          </cell>
          <cell r="BW148" t="str">
            <v>SUDAH</v>
          </cell>
          <cell r="BX148" t="str">
            <v>PERUSAHAAN</v>
          </cell>
          <cell r="BY148" t="str">
            <v>19089243760</v>
          </cell>
          <cell r="BZ148" t="str">
            <v>SUDAH</v>
          </cell>
        </row>
        <row r="149">
          <cell r="C149" t="str">
            <v>0579</v>
          </cell>
          <cell r="D149" t="str">
            <v>SUROTO</v>
          </cell>
          <cell r="E149" t="str">
            <v>PT. MBK</v>
          </cell>
          <cell r="I149">
            <v>43654</v>
          </cell>
          <cell r="J149" t="str">
            <v/>
          </cell>
          <cell r="K149" t="str">
            <v>082381551002</v>
          </cell>
          <cell r="L149" t="str">
            <v>DRIVER</v>
          </cell>
          <cell r="Q149" t="str">
            <v>MEDAN</v>
          </cell>
          <cell r="R149" t="str">
            <v>PT. MEDAN DISTRIBUSINDO RAYA</v>
          </cell>
          <cell r="S149" t="str">
            <v>MEDAN</v>
          </cell>
          <cell r="T149" t="str">
            <v>1207231812930006</v>
          </cell>
          <cell r="U149" t="str">
            <v>SEUMUR HIDUP</v>
          </cell>
          <cell r="V149">
            <v>0</v>
          </cell>
          <cell r="W149" t="str">
            <v>B1</v>
          </cell>
          <cell r="X149" t="str">
            <v>881207141959</v>
          </cell>
          <cell r="Y149">
            <v>45278</v>
          </cell>
          <cell r="Z149" t="str">
            <v>MEDAN</v>
          </cell>
          <cell r="AA149">
            <v>34321</v>
          </cell>
          <cell r="AB149" t="str">
            <v>JL.CITARUM DUSUN II DESA MEDAN KRIO KEC.SUNGGAL</v>
          </cell>
          <cell r="AC149" t="str">
            <v>LAJANG</v>
          </cell>
          <cell r="AD149" t="str">
            <v>ISLAM</v>
          </cell>
          <cell r="AE149" t="str">
            <v>LAKI-LAKI</v>
          </cell>
          <cell r="AF149" t="str">
            <v>SD</v>
          </cell>
          <cell r="AG149" t="str">
            <v>SUROTO</v>
          </cell>
          <cell r="AH149" t="str">
            <v>BCA</v>
          </cell>
          <cell r="AI149" t="str">
            <v>6125087144</v>
          </cell>
          <cell r="AJ149" t="str">
            <v>1403091109130021</v>
          </cell>
          <cell r="AL149">
            <v>44652</v>
          </cell>
          <cell r="AM149">
            <v>44742</v>
          </cell>
          <cell r="AN149" t="str">
            <v>PKWT 2</v>
          </cell>
          <cell r="AO149" t="str">
            <v>40 hari</v>
          </cell>
          <cell r="AP149" t="str">
            <v xml:space="preserve">2 Tahun  10 Bulan 13 Hari </v>
          </cell>
          <cell r="AQ149" t="str">
            <v>SUDAH</v>
          </cell>
          <cell r="AR149">
            <v>44432</v>
          </cell>
          <cell r="AS149" t="str">
            <v>SUDAH</v>
          </cell>
          <cell r="AT149">
            <v>44432</v>
          </cell>
          <cell r="AU149" t="str">
            <v>SUDAH</v>
          </cell>
          <cell r="AV149">
            <v>44586</v>
          </cell>
          <cell r="AW149" t="str">
            <v xml:space="preserve">0 Tahun  3 Bulan 26 Hari </v>
          </cell>
          <cell r="AX149" t="str">
            <v>IN CLASS</v>
          </cell>
          <cell r="AY149">
            <v>80</v>
          </cell>
          <cell r="AZ149">
            <v>75</v>
          </cell>
          <cell r="BA149" t="str">
            <v>SUDAH</v>
          </cell>
          <cell r="BC149">
            <v>44375</v>
          </cell>
          <cell r="BE149" t="str">
            <v>SUDAH</v>
          </cell>
          <cell r="BG149">
            <v>44403</v>
          </cell>
          <cell r="BH149" t="str">
            <v>Pagar Merbau</v>
          </cell>
          <cell r="BI149" t="str">
            <v>BELUM</v>
          </cell>
          <cell r="BV149" t="str">
            <v>0002776542748</v>
          </cell>
          <cell r="BW149" t="str">
            <v>SUDAH</v>
          </cell>
          <cell r="BX149" t="str">
            <v>PERUSAHAAN</v>
          </cell>
          <cell r="BY149" t="str">
            <v>19089243752</v>
          </cell>
          <cell r="BZ149" t="str">
            <v>SUDAH</v>
          </cell>
        </row>
        <row r="150">
          <cell r="C150" t="str">
            <v>0585</v>
          </cell>
          <cell r="D150" t="str">
            <v>YUDI</v>
          </cell>
          <cell r="E150" t="str">
            <v>PT. MBK</v>
          </cell>
          <cell r="I150">
            <v>43739</v>
          </cell>
          <cell r="J150" t="str">
            <v/>
          </cell>
          <cell r="K150" t="str">
            <v>082323511911</v>
          </cell>
          <cell r="L150" t="str">
            <v>DRIVER</v>
          </cell>
          <cell r="Q150" t="str">
            <v>REMBANG</v>
          </cell>
          <cell r="R150" t="str">
            <v>PT. SUMBER ALFARIA TRIJAYA TBK</v>
          </cell>
          <cell r="S150" t="str">
            <v>MALANG</v>
          </cell>
          <cell r="T150" t="str">
            <v>3575020806790002</v>
          </cell>
          <cell r="U150" t="str">
            <v>SEUMUR HIDUP</v>
          </cell>
          <cell r="V150" t="str">
            <v>MERAH</v>
          </cell>
          <cell r="W150" t="str">
            <v>B2 UMUM</v>
          </cell>
          <cell r="X150" t="str">
            <v>720614550518</v>
          </cell>
          <cell r="Y150">
            <v>44720</v>
          </cell>
          <cell r="Z150" t="str">
            <v>PASURUAN</v>
          </cell>
          <cell r="AA150">
            <v>28983</v>
          </cell>
          <cell r="AB150" t="str">
            <v>POLBAYEM RT 001/001 DS POLBAYEM KEC SUMBER KAB REMBANG</v>
          </cell>
          <cell r="AC150" t="str">
            <v>KAWIN ANAK 3</v>
          </cell>
          <cell r="AD150" t="str">
            <v>ISLAM</v>
          </cell>
          <cell r="AE150" t="str">
            <v>LAKI-LAKI</v>
          </cell>
          <cell r="AF150" t="str">
            <v>SMP</v>
          </cell>
          <cell r="AG150" t="str">
            <v>YUDI</v>
          </cell>
          <cell r="AH150" t="str">
            <v>BCA</v>
          </cell>
          <cell r="AI150" t="str">
            <v>7835141624</v>
          </cell>
          <cell r="AJ150" t="str">
            <v>3317010211110003</v>
          </cell>
          <cell r="AL150">
            <v>44621</v>
          </cell>
          <cell r="AM150">
            <v>44712</v>
          </cell>
          <cell r="AN150" t="str">
            <v>PKWT 2</v>
          </cell>
          <cell r="AO150" t="str">
            <v>10 hari</v>
          </cell>
          <cell r="AP150" t="str">
            <v xml:space="preserve">2 Tahun  7 Bulan 20 Hari </v>
          </cell>
          <cell r="AQ150" t="str">
            <v>SUDAH</v>
          </cell>
          <cell r="AR150">
            <v>43881</v>
          </cell>
          <cell r="AS150" t="str">
            <v>SUDAH</v>
          </cell>
          <cell r="AT150">
            <v>44432</v>
          </cell>
          <cell r="AU150" t="str">
            <v>SUDAH</v>
          </cell>
          <cell r="AV150">
            <v>44516</v>
          </cell>
          <cell r="AW150" t="str">
            <v xml:space="preserve">0 Tahun  6 Bulan 5 Hari </v>
          </cell>
          <cell r="AX150" t="str">
            <v>IN CLASS</v>
          </cell>
          <cell r="AY150">
            <v>75</v>
          </cell>
          <cell r="AZ150">
            <v>75</v>
          </cell>
          <cell r="BA150" t="str">
            <v>SUDAH</v>
          </cell>
          <cell r="BC150">
            <v>44399</v>
          </cell>
          <cell r="BD150" t="str">
            <v>BALDES POLBAYEM</v>
          </cell>
          <cell r="BE150" t="str">
            <v>SUDAH</v>
          </cell>
          <cell r="BG150">
            <v>44428</v>
          </cell>
          <cell r="BH150" t="str">
            <v>BALDES POLBAYEM</v>
          </cell>
          <cell r="BI150" t="str">
            <v>BELUM</v>
          </cell>
          <cell r="BV150" t="str">
            <v>0002043673007</v>
          </cell>
          <cell r="BW150" t="str">
            <v>SUDAH</v>
          </cell>
          <cell r="BX150" t="str">
            <v>PERUSAHAAN</v>
          </cell>
          <cell r="BY150" t="str">
            <v>19089244883</v>
          </cell>
          <cell r="BZ150" t="str">
            <v>SUDAH</v>
          </cell>
        </row>
        <row r="151">
          <cell r="C151" t="str">
            <v>0586</v>
          </cell>
          <cell r="D151" t="str">
            <v>DWI SULISTYO</v>
          </cell>
          <cell r="E151" t="str">
            <v>PT. MBK</v>
          </cell>
          <cell r="I151">
            <v>43313</v>
          </cell>
          <cell r="J151" t="str">
            <v/>
          </cell>
          <cell r="K151" t="str">
            <v>082298676925</v>
          </cell>
          <cell r="P151" t="str">
            <v>DISPATCHER</v>
          </cell>
          <cell r="Q151" t="str">
            <v>REMBANG</v>
          </cell>
          <cell r="R151" t="str">
            <v>PT. SUMBER ALFARIA TRIJAYA TBK</v>
          </cell>
          <cell r="S151" t="str">
            <v>MALANG</v>
          </cell>
          <cell r="T151" t="str">
            <v>3317112203940002</v>
          </cell>
          <cell r="U151" t="str">
            <v>SEUMUR HIDUP</v>
          </cell>
          <cell r="V151" t="str">
            <v>NON DRIVER</v>
          </cell>
          <cell r="W151" t="str">
            <v>NON DRIVER</v>
          </cell>
          <cell r="X151" t="str">
            <v>NON DRIVER</v>
          </cell>
          <cell r="Y151" t="str">
            <v>NON DRIVER</v>
          </cell>
          <cell r="Z151" t="str">
            <v xml:space="preserve">REMBANG </v>
          </cell>
          <cell r="AA151">
            <v>34415</v>
          </cell>
          <cell r="AB151" t="str">
            <v xml:space="preserve">JATI BENING RT 005/007 KELURAHAN JATI BENING KEC PAUDAK GEDE </v>
          </cell>
          <cell r="AC151" t="str">
            <v>LAJANG</v>
          </cell>
          <cell r="AD151" t="str">
            <v>ISLAM</v>
          </cell>
          <cell r="AE151" t="str">
            <v>LAKI-LAKI</v>
          </cell>
          <cell r="AF151" t="str">
            <v>SMA</v>
          </cell>
          <cell r="AG151" t="str">
            <v xml:space="preserve">DWI SULISTYO </v>
          </cell>
          <cell r="AH151" t="str">
            <v>BCA</v>
          </cell>
          <cell r="AI151" t="str">
            <v>7835180751</v>
          </cell>
          <cell r="AJ151" t="str">
            <v>3275082702170011</v>
          </cell>
          <cell r="AL151">
            <v>44621</v>
          </cell>
          <cell r="AM151">
            <v>44712</v>
          </cell>
          <cell r="AN151" t="str">
            <v>PKWT 2</v>
          </cell>
          <cell r="AO151" t="str">
            <v>10 hari</v>
          </cell>
          <cell r="AP151" t="str">
            <v xml:space="preserve">3 Tahun  9 Bulan 20 Hari </v>
          </cell>
          <cell r="AQ151" t="str">
            <v>NON DRIVER</v>
          </cell>
          <cell r="AR151" t="str">
            <v>NON DRIVER</v>
          </cell>
          <cell r="AS151" t="str">
            <v>SUDAH</v>
          </cell>
          <cell r="AT151">
            <v>44440</v>
          </cell>
          <cell r="AU151" t="str">
            <v>NON DRIVER</v>
          </cell>
          <cell r="AV151" t="str">
            <v>NON DRIVER</v>
          </cell>
          <cell r="AW151" t="str">
            <v/>
          </cell>
          <cell r="AX151" t="str">
            <v>NON DRIVER</v>
          </cell>
          <cell r="AY151" t="str">
            <v>NON DRIVER</v>
          </cell>
          <cell r="AZ151" t="str">
            <v>NON DRIVER</v>
          </cell>
          <cell r="BA151" t="str">
            <v>SUDAH</v>
          </cell>
          <cell r="BC151">
            <v>44455</v>
          </cell>
          <cell r="BD151" t="str">
            <v>PUSKESMAS LASEM</v>
          </cell>
          <cell r="BE151" t="str">
            <v>SUDAH</v>
          </cell>
          <cell r="BG151">
            <v>44492</v>
          </cell>
          <cell r="BI151" t="str">
            <v>BELUM</v>
          </cell>
          <cell r="BV151" t="str">
            <v>0000092170146</v>
          </cell>
          <cell r="BW151" t="str">
            <v>SUDAH</v>
          </cell>
          <cell r="BX151" t="str">
            <v>PERUSAHAAN</v>
          </cell>
          <cell r="BY151" t="str">
            <v>19089244750</v>
          </cell>
          <cell r="BZ151" t="str">
            <v>SUDAH</v>
          </cell>
          <cell r="CG151" t="str">
            <v>tidak ada</v>
          </cell>
        </row>
        <row r="152">
          <cell r="C152" t="str">
            <v>0590</v>
          </cell>
          <cell r="D152" t="str">
            <v>AGUS SETIAWAN</v>
          </cell>
          <cell r="E152" t="str">
            <v>PT. MBK</v>
          </cell>
          <cell r="I152">
            <v>43342</v>
          </cell>
          <cell r="J152" t="str">
            <v/>
          </cell>
          <cell r="K152" t="str">
            <v>085290718668</v>
          </cell>
          <cell r="L152" t="str">
            <v>DRIVER</v>
          </cell>
          <cell r="Q152" t="str">
            <v>REMBANG</v>
          </cell>
          <cell r="R152" t="str">
            <v>PT. SUMBER ALFARIA TRIJAYA TBK</v>
          </cell>
          <cell r="S152" t="str">
            <v>MALANG</v>
          </cell>
          <cell r="T152" t="str">
            <v>3317101808850004</v>
          </cell>
          <cell r="U152" t="str">
            <v>SEUMUR HIDUP</v>
          </cell>
          <cell r="V152" t="str">
            <v>MERAH</v>
          </cell>
          <cell r="W152" t="str">
            <v>B2 UMUM</v>
          </cell>
          <cell r="X152" t="str">
            <v>820814390779</v>
          </cell>
          <cell r="Y152">
            <v>45866</v>
          </cell>
          <cell r="Z152" t="str">
            <v xml:space="preserve">REMBANG </v>
          </cell>
          <cell r="AA152">
            <v>31277</v>
          </cell>
          <cell r="AB152" t="str">
            <v>DS PUNJUL HARJO REMBANG RT 002/004</v>
          </cell>
          <cell r="AC152" t="str">
            <v>KAWIN</v>
          </cell>
          <cell r="AD152" t="str">
            <v>ISLAM</v>
          </cell>
          <cell r="AE152" t="str">
            <v>LAKI-LAKI</v>
          </cell>
          <cell r="AF152" t="str">
            <v>SMP</v>
          </cell>
          <cell r="AG152" t="str">
            <v xml:space="preserve">AGUS SETIAWAN </v>
          </cell>
          <cell r="AH152" t="str">
            <v>BCA</v>
          </cell>
          <cell r="AI152" t="str">
            <v>7835273211</v>
          </cell>
          <cell r="AJ152" t="str">
            <v>3317100310110006</v>
          </cell>
          <cell r="AL152">
            <v>44621</v>
          </cell>
          <cell r="AM152">
            <v>44712</v>
          </cell>
          <cell r="AN152" t="str">
            <v>PKWT 2</v>
          </cell>
          <cell r="AO152" t="str">
            <v>10 hari</v>
          </cell>
          <cell r="AP152" t="str">
            <v xml:space="preserve">3 Tahun  8 Bulan 21 Hari </v>
          </cell>
          <cell r="AQ152" t="str">
            <v>SUDAH</v>
          </cell>
          <cell r="AR152">
            <v>44432</v>
          </cell>
          <cell r="AS152" t="str">
            <v>SUDAH</v>
          </cell>
          <cell r="AT152">
            <v>44432</v>
          </cell>
          <cell r="AU152" t="str">
            <v>SUDAH</v>
          </cell>
          <cell r="AV152">
            <v>44433</v>
          </cell>
          <cell r="AW152" t="str">
            <v xml:space="preserve">0 Tahun  8 Bulan 26 Hari </v>
          </cell>
          <cell r="AX152" t="str">
            <v>ON LINE</v>
          </cell>
          <cell r="AY152">
            <v>95</v>
          </cell>
          <cell r="AZ152">
            <v>75</v>
          </cell>
          <cell r="BA152" t="str">
            <v>SUDAH</v>
          </cell>
          <cell r="BC152">
            <v>44460</v>
          </cell>
          <cell r="BD152" t="str">
            <v>PUSKESMAS LASEM</v>
          </cell>
          <cell r="BE152" t="str">
            <v>SUDAH</v>
          </cell>
          <cell r="BG152">
            <v>44492</v>
          </cell>
          <cell r="BI152" t="str">
            <v>BELUM</v>
          </cell>
          <cell r="BV152" t="str">
            <v>0002347383879</v>
          </cell>
          <cell r="BW152" t="str">
            <v>SUDAH</v>
          </cell>
          <cell r="BX152" t="str">
            <v>PERUSAHAAN</v>
          </cell>
          <cell r="BY152" t="str">
            <v>19089244727</v>
          </cell>
          <cell r="BZ152" t="str">
            <v>SUDAH</v>
          </cell>
          <cell r="CG152" t="str">
            <v>akujumadi99@gmail.com</v>
          </cell>
        </row>
        <row r="153">
          <cell r="C153" t="str">
            <v>0591</v>
          </cell>
          <cell r="D153" t="str">
            <v>ABDUL GHOFUR</v>
          </cell>
          <cell r="E153" t="str">
            <v>PT. MBK</v>
          </cell>
          <cell r="I153">
            <v>43345</v>
          </cell>
          <cell r="J153" t="str">
            <v/>
          </cell>
          <cell r="K153" t="str">
            <v>081347201312</v>
          </cell>
          <cell r="L153" t="str">
            <v>DRIVER</v>
          </cell>
          <cell r="Q153" t="str">
            <v>REMBANG</v>
          </cell>
          <cell r="R153" t="str">
            <v>PT. SUMBER ALFARIA TRIJAYA TBK</v>
          </cell>
          <cell r="S153" t="str">
            <v>MALANG</v>
          </cell>
          <cell r="T153" t="str">
            <v>3317122203810003</v>
          </cell>
          <cell r="U153" t="str">
            <v>SEUMUR HIDUP</v>
          </cell>
          <cell r="V153" t="str">
            <v>KUNING</v>
          </cell>
          <cell r="W153" t="str">
            <v>B2</v>
          </cell>
          <cell r="X153" t="str">
            <v>810314390452</v>
          </cell>
          <cell r="Y153">
            <v>45007</v>
          </cell>
          <cell r="Z153" t="str">
            <v xml:space="preserve">REMBANG </v>
          </cell>
          <cell r="AA153">
            <v>29667</v>
          </cell>
          <cell r="AB153" t="str">
            <v xml:space="preserve">DUNGKUH BANGKER RT 005/003 KEC KALIARI KAB REMBANG </v>
          </cell>
          <cell r="AC153" t="str">
            <v>KAWIN ANAK 1</v>
          </cell>
          <cell r="AD153" t="str">
            <v>ISLAM</v>
          </cell>
          <cell r="AE153" t="str">
            <v>LAKI-LAKI</v>
          </cell>
          <cell r="AF153" t="str">
            <v>SMP</v>
          </cell>
          <cell r="AG153" t="str">
            <v xml:space="preserve">ABDUL GHOFUR </v>
          </cell>
          <cell r="AH153" t="str">
            <v>BCA</v>
          </cell>
          <cell r="AI153" t="str">
            <v>7835156770</v>
          </cell>
          <cell r="AJ153" t="str">
            <v>331709901160006</v>
          </cell>
          <cell r="AL153">
            <v>44621</v>
          </cell>
          <cell r="AM153">
            <v>44712</v>
          </cell>
          <cell r="AN153" t="str">
            <v>PKWT 2</v>
          </cell>
          <cell r="AO153" t="str">
            <v>10 hari</v>
          </cell>
          <cell r="AP153" t="str">
            <v xml:space="preserve">3 Tahun  8 Bulan 19 Hari </v>
          </cell>
          <cell r="AQ153" t="str">
            <v>SUDAH</v>
          </cell>
          <cell r="AR153">
            <v>44432</v>
          </cell>
          <cell r="AS153" t="str">
            <v>SUDAH</v>
          </cell>
          <cell r="AT153">
            <v>44432</v>
          </cell>
          <cell r="AU153" t="str">
            <v>SUDAH</v>
          </cell>
          <cell r="AV153">
            <v>44439</v>
          </cell>
          <cell r="AW153" t="str">
            <v xml:space="preserve">0 Tahun  8 Bulan 20 Hari </v>
          </cell>
          <cell r="AX153" t="str">
            <v>ON LINE</v>
          </cell>
          <cell r="AY153">
            <v>75</v>
          </cell>
          <cell r="AZ153">
            <v>75</v>
          </cell>
          <cell r="BA153" t="str">
            <v>SUDAH</v>
          </cell>
          <cell r="BC153">
            <v>44426</v>
          </cell>
          <cell r="BD153" t="str">
            <v>PUSKESMAS REMBANG</v>
          </cell>
          <cell r="BE153" t="str">
            <v>SUDAH</v>
          </cell>
          <cell r="BG153">
            <v>44455</v>
          </cell>
          <cell r="BH153" t="str">
            <v>PUSKESMAS REMBANG</v>
          </cell>
          <cell r="BI153" t="str">
            <v>BELUM</v>
          </cell>
          <cell r="BV153" t="str">
            <v>0000584740618</v>
          </cell>
          <cell r="BW153" t="str">
            <v>SUDAH</v>
          </cell>
          <cell r="BX153" t="str">
            <v>PBI</v>
          </cell>
          <cell r="BY153" t="str">
            <v>19089244768</v>
          </cell>
          <cell r="BZ153" t="str">
            <v>SUDAH</v>
          </cell>
          <cell r="CG153" t="str">
            <v>TIDAK ADA</v>
          </cell>
        </row>
        <row r="154">
          <cell r="C154" t="str">
            <v>0592</v>
          </cell>
          <cell r="D154" t="str">
            <v>RONY</v>
          </cell>
          <cell r="E154" t="str">
            <v>PT. MBK</v>
          </cell>
          <cell r="I154">
            <v>43729</v>
          </cell>
          <cell r="J154" t="str">
            <v/>
          </cell>
          <cell r="K154" t="str">
            <v>089659592326</v>
          </cell>
          <cell r="L154" t="str">
            <v>DRIVER</v>
          </cell>
          <cell r="Q154" t="str">
            <v>PONTIANAK</v>
          </cell>
          <cell r="R154" t="str">
            <v>PT. SUMBER ALFARIA TRIJAYA TBK</v>
          </cell>
          <cell r="S154" t="str">
            <v>JAKARTA 2</v>
          </cell>
          <cell r="T154" t="str">
            <v>6102162001940006</v>
          </cell>
          <cell r="U154" t="str">
            <v>SEUMUR HIDUP</v>
          </cell>
          <cell r="W154" t="str">
            <v>B1</v>
          </cell>
          <cell r="X154" t="str">
            <v>940110141887</v>
          </cell>
          <cell r="Y154">
            <v>44581</v>
          </cell>
          <cell r="Z154" t="str">
            <v>PONTIANAK</v>
          </cell>
          <cell r="AA154">
            <v>34354</v>
          </cell>
          <cell r="AB154" t="str">
            <v>JL.TRITURA GG ANGKET 3 DALAM RT/004 RW010</v>
          </cell>
          <cell r="AC154" t="str">
            <v>KAWIN ANAK 1</v>
          </cell>
          <cell r="AD154" t="str">
            <v>ISLAM</v>
          </cell>
          <cell r="AE154" t="str">
            <v>LAKI-LAKI</v>
          </cell>
          <cell r="AF154" t="str">
            <v>SMA</v>
          </cell>
          <cell r="AG154" t="str">
            <v>RONY</v>
          </cell>
          <cell r="AH154" t="str">
            <v>BCA</v>
          </cell>
          <cell r="AI154" t="str">
            <v>0292490923</v>
          </cell>
          <cell r="AJ154" t="str">
            <v>6171022810150003</v>
          </cell>
          <cell r="AL154">
            <v>44652</v>
          </cell>
          <cell r="AM154">
            <v>44742</v>
          </cell>
          <cell r="AN154" t="str">
            <v>PKWT 2</v>
          </cell>
          <cell r="AO154" t="str">
            <v>40 hari</v>
          </cell>
          <cell r="AP154" t="str">
            <v xml:space="preserve">2 Tahun  8 Bulan 0 Hari </v>
          </cell>
          <cell r="AQ154" t="str">
            <v>SUDAH</v>
          </cell>
          <cell r="AR154">
            <v>44420</v>
          </cell>
          <cell r="AS154" t="str">
            <v>SUDAH</v>
          </cell>
          <cell r="AT154">
            <v>44420</v>
          </cell>
          <cell r="AU154" t="str">
            <v>SUDAH</v>
          </cell>
          <cell r="AV154">
            <v>44500</v>
          </cell>
          <cell r="AW154" t="str">
            <v xml:space="preserve">0 Tahun  6 Bulan 20 Hari </v>
          </cell>
          <cell r="AX154" t="str">
            <v>ON LINE</v>
          </cell>
          <cell r="AY154">
            <v>95</v>
          </cell>
          <cell r="AZ154">
            <v>75</v>
          </cell>
          <cell r="BA154" t="str">
            <v>SUDAH</v>
          </cell>
          <cell r="BC154">
            <v>44491</v>
          </cell>
          <cell r="BE154" t="str">
            <v>SUDAH</v>
          </cell>
          <cell r="BG154">
            <v>44519</v>
          </cell>
          <cell r="BI154" t="str">
            <v>BELUM</v>
          </cell>
          <cell r="BV154" t="str">
            <v>0002446267893</v>
          </cell>
          <cell r="BW154" t="str">
            <v>SUDAH</v>
          </cell>
          <cell r="BX154" t="str">
            <v>PERUSAHAAN</v>
          </cell>
          <cell r="BY154" t="str">
            <v>19089243851</v>
          </cell>
          <cell r="BZ154" t="str">
            <v>SUDAH</v>
          </cell>
          <cell r="CG154" t="str">
            <v>TIDAK ADA</v>
          </cell>
        </row>
        <row r="155">
          <cell r="C155" t="str">
            <v>0594</v>
          </cell>
          <cell r="D155" t="str">
            <v>NUGROHO ARDIYANTO</v>
          </cell>
          <cell r="E155" t="str">
            <v>PT. MBK</v>
          </cell>
          <cell r="I155">
            <v>43560</v>
          </cell>
          <cell r="J155" t="str">
            <v/>
          </cell>
          <cell r="K155" t="str">
            <v>082324785386</v>
          </cell>
          <cell r="L155" t="str">
            <v>DRIVER</v>
          </cell>
          <cell r="Q155" t="str">
            <v>REMBANG</v>
          </cell>
          <cell r="R155" t="str">
            <v>PT. SUMBER ALFARIA TRIJAYA TBK</v>
          </cell>
          <cell r="S155" t="str">
            <v>MALANG</v>
          </cell>
          <cell r="T155" t="str">
            <v>3317070706980004</v>
          </cell>
          <cell r="U155" t="str">
            <v>SEUMUR HIDUP</v>
          </cell>
          <cell r="V155" t="str">
            <v>KUNING</v>
          </cell>
          <cell r="W155" t="str">
            <v>B2 UMUM</v>
          </cell>
          <cell r="X155" t="str">
            <v>980614390255</v>
          </cell>
          <cell r="Y155">
            <v>45084</v>
          </cell>
          <cell r="Z155" t="str">
            <v xml:space="preserve">REMBANG </v>
          </cell>
          <cell r="AA155">
            <v>35963</v>
          </cell>
          <cell r="AB155" t="str">
            <v xml:space="preserve">DS KETANGI KEC PAMOTAN RT 003/002 KAB REMBANG </v>
          </cell>
          <cell r="AC155" t="str">
            <v>KAWIN ANAK 1</v>
          </cell>
          <cell r="AD155" t="str">
            <v>ISLAM</v>
          </cell>
          <cell r="AE155" t="str">
            <v>LAKI-LAKI</v>
          </cell>
          <cell r="AF155" t="str">
            <v>SMP</v>
          </cell>
          <cell r="AG155" t="str">
            <v xml:space="preserve">NUGROHO ARDIYANTO </v>
          </cell>
          <cell r="AH155" t="str">
            <v>BCA</v>
          </cell>
          <cell r="AI155" t="str">
            <v>7835180671</v>
          </cell>
          <cell r="AJ155" t="str">
            <v>3317072211180000</v>
          </cell>
          <cell r="AL155">
            <v>44621</v>
          </cell>
          <cell r="AM155">
            <v>44712</v>
          </cell>
          <cell r="AN155" t="str">
            <v>PKWT 2</v>
          </cell>
          <cell r="AO155" t="str">
            <v>10 hari</v>
          </cell>
          <cell r="AP155" t="str">
            <v xml:space="preserve">3 Tahun  1 Bulan 16 Hari </v>
          </cell>
          <cell r="AQ155" t="str">
            <v>SUDAH</v>
          </cell>
          <cell r="AR155">
            <v>44432</v>
          </cell>
          <cell r="AS155" t="str">
            <v>SUDAH</v>
          </cell>
          <cell r="AT155">
            <v>44432</v>
          </cell>
          <cell r="AU155" t="str">
            <v>SUDAH</v>
          </cell>
          <cell r="AV155">
            <v>44420</v>
          </cell>
          <cell r="AW155" t="str">
            <v xml:space="preserve">0 Tahun  9 Bulan 9 Hari </v>
          </cell>
          <cell r="AX155" t="str">
            <v>IN CLASS</v>
          </cell>
          <cell r="AY155">
            <v>100</v>
          </cell>
          <cell r="AZ155">
            <v>75</v>
          </cell>
          <cell r="BA155" t="str">
            <v>SUDAH</v>
          </cell>
          <cell r="BC155">
            <v>44379</v>
          </cell>
          <cell r="BD155" t="str">
            <v>PUSKESMAS PAMOTAN</v>
          </cell>
          <cell r="BE155" t="str">
            <v>SUDAH</v>
          </cell>
          <cell r="BG155">
            <v>44409</v>
          </cell>
          <cell r="BH155" t="str">
            <v>PUSKESMAS PAMOTAN</v>
          </cell>
          <cell r="BI155" t="str">
            <v>BELUM</v>
          </cell>
          <cell r="BV155" t="str">
            <v>0002580692141</v>
          </cell>
          <cell r="BW155" t="str">
            <v>SUDAH</v>
          </cell>
          <cell r="BX155" t="str">
            <v>PERUSAHAAN</v>
          </cell>
          <cell r="BY155" t="str">
            <v>19089244842</v>
          </cell>
          <cell r="BZ155" t="str">
            <v>SUDAH</v>
          </cell>
          <cell r="CI155">
            <v>44533</v>
          </cell>
        </row>
        <row r="156">
          <cell r="C156" t="str">
            <v>0595</v>
          </cell>
          <cell r="D156" t="str">
            <v>PANGGI MULYANJONO</v>
          </cell>
          <cell r="E156" t="str">
            <v>PT. MBK</v>
          </cell>
          <cell r="I156">
            <v>43550</v>
          </cell>
          <cell r="J156" t="str">
            <v/>
          </cell>
          <cell r="K156" t="str">
            <v>0895349032275</v>
          </cell>
          <cell r="O156" t="str">
            <v>CHECKER</v>
          </cell>
          <cell r="Q156" t="str">
            <v>REMBANG</v>
          </cell>
          <cell r="R156" t="str">
            <v>PT. SUMBER ALFARIA TRIJAYA TBK</v>
          </cell>
          <cell r="S156" t="str">
            <v>MALANG</v>
          </cell>
          <cell r="T156" t="str">
            <v>3317142011970001</v>
          </cell>
          <cell r="U156" t="str">
            <v>SEUMUR HIDUP</v>
          </cell>
          <cell r="V156" t="str">
            <v>NON DRIVER</v>
          </cell>
          <cell r="W156" t="str">
            <v>NON DRIVER</v>
          </cell>
          <cell r="X156" t="str">
            <v>NON DRIVER</v>
          </cell>
          <cell r="Y156" t="str">
            <v>NON DRIVER</v>
          </cell>
          <cell r="Z156" t="str">
            <v xml:space="preserve">REMBANG </v>
          </cell>
          <cell r="AA156">
            <v>35754</v>
          </cell>
          <cell r="AB156" t="str">
            <v xml:space="preserve">DES BONANG RT 003/002 KEC LASEM KAB REMBANG </v>
          </cell>
          <cell r="AC156" t="str">
            <v>LAJANG</v>
          </cell>
          <cell r="AD156" t="str">
            <v>ISLAM</v>
          </cell>
          <cell r="AE156" t="str">
            <v>LAKI-LAKI</v>
          </cell>
          <cell r="AF156" t="str">
            <v>SMA</v>
          </cell>
          <cell r="AG156" t="str">
            <v xml:space="preserve">PANGGI MULYANJONO </v>
          </cell>
          <cell r="AH156" t="str">
            <v>BCA</v>
          </cell>
          <cell r="AI156" t="str">
            <v>7835181588</v>
          </cell>
          <cell r="AJ156" t="str">
            <v>3317142211080779</v>
          </cell>
          <cell r="AL156">
            <v>44621</v>
          </cell>
          <cell r="AM156">
            <v>44712</v>
          </cell>
          <cell r="AN156" t="str">
            <v>PKWT 2</v>
          </cell>
          <cell r="AO156" t="str">
            <v>10 hari</v>
          </cell>
          <cell r="AP156" t="str">
            <v xml:space="preserve">3 Tahun  1 Bulan 25 Hari </v>
          </cell>
          <cell r="AQ156" t="str">
            <v>NON DRIVER</v>
          </cell>
          <cell r="AR156" t="str">
            <v>NON DRIVER</v>
          </cell>
          <cell r="AS156" t="str">
            <v>SUDAH</v>
          </cell>
          <cell r="AT156">
            <v>44432</v>
          </cell>
          <cell r="AU156" t="str">
            <v>NON DRIVER</v>
          </cell>
          <cell r="AV156" t="str">
            <v>NON DRIVER</v>
          </cell>
          <cell r="AW156" t="str">
            <v/>
          </cell>
          <cell r="AX156" t="str">
            <v>NON DRIVER</v>
          </cell>
          <cell r="AY156" t="str">
            <v>NON DRIVER</v>
          </cell>
          <cell r="AZ156" t="str">
            <v>NON DRIVER</v>
          </cell>
          <cell r="BA156" t="str">
            <v>SUDAH</v>
          </cell>
          <cell r="BC156">
            <v>44441</v>
          </cell>
          <cell r="BD156" t="str">
            <v>PUSKESMAS LASEM</v>
          </cell>
          <cell r="BE156" t="str">
            <v>SUDAH</v>
          </cell>
          <cell r="BG156">
            <v>44544</v>
          </cell>
          <cell r="BI156" t="str">
            <v>BELUM</v>
          </cell>
          <cell r="BV156" t="str">
            <v>0001024411893</v>
          </cell>
          <cell r="BW156" t="str">
            <v>SUDAH</v>
          </cell>
          <cell r="BX156" t="str">
            <v>PERUSAHAAN</v>
          </cell>
          <cell r="BY156" t="str">
            <v>19089244859</v>
          </cell>
          <cell r="BZ156" t="str">
            <v>SUDAH</v>
          </cell>
          <cell r="CG156" t="str">
            <v>nugrohoa123@gmail.com</v>
          </cell>
          <cell r="CH156">
            <v>44538</v>
          </cell>
        </row>
        <row r="157">
          <cell r="C157" t="str">
            <v>0600</v>
          </cell>
          <cell r="D157" t="str">
            <v>ADE ABI KAROMI</v>
          </cell>
          <cell r="E157" t="str">
            <v>PT. MBK</v>
          </cell>
          <cell r="F157" t="str">
            <v>REPLACE</v>
          </cell>
          <cell r="G157" t="str">
            <v>REPLACEMENT AGUNG HARIYANTO</v>
          </cell>
          <cell r="I157">
            <v>43350</v>
          </cell>
          <cell r="J157" t="str">
            <v/>
          </cell>
          <cell r="K157" t="str">
            <v>0895322982145</v>
          </cell>
          <cell r="L157" t="str">
            <v>DRIVER</v>
          </cell>
          <cell r="Q157" t="str">
            <v>DENPASAR</v>
          </cell>
          <cell r="R157" t="str">
            <v>AOP</v>
          </cell>
          <cell r="S157" t="str">
            <v>MALANG</v>
          </cell>
          <cell r="T157" t="str">
            <v>3172032005910007</v>
          </cell>
          <cell r="U157" t="str">
            <v>SEUMUR HIDUP</v>
          </cell>
          <cell r="V157" t="str">
            <v>HIJAU</v>
          </cell>
          <cell r="W157" t="str">
            <v>B1</v>
          </cell>
          <cell r="X157" t="str">
            <v>910516230204</v>
          </cell>
          <cell r="Y157">
            <v>45796</v>
          </cell>
          <cell r="Z157" t="str">
            <v>BOGOR</v>
          </cell>
          <cell r="AA157">
            <v>33378</v>
          </cell>
          <cell r="AB157" t="str">
            <v>JL GUNUNG SERAYA 1 A,NO 1 BR/LINK TEGAL SARI,TEGAL HARUM, DENPASAR BARAT</v>
          </cell>
          <cell r="AC157" t="str">
            <v>LAJANG</v>
          </cell>
          <cell r="AD157" t="str">
            <v>ISLAM</v>
          </cell>
          <cell r="AE157" t="str">
            <v>LAKI-LAKI</v>
          </cell>
          <cell r="AF157" t="str">
            <v>SMA</v>
          </cell>
          <cell r="AG157" t="str">
            <v>ADE ABI KAROMI</v>
          </cell>
          <cell r="AH157" t="str">
            <v>BCA</v>
          </cell>
          <cell r="AI157" t="str">
            <v>6115292114</v>
          </cell>
          <cell r="AJ157" t="str">
            <v>5171030203160014</v>
          </cell>
          <cell r="AL157">
            <v>44652</v>
          </cell>
          <cell r="AM157">
            <v>44742</v>
          </cell>
          <cell r="AN157" t="str">
            <v>PKWT 2</v>
          </cell>
          <cell r="AO157" t="str">
            <v>40 hari</v>
          </cell>
          <cell r="AP157" t="str">
            <v xml:space="preserve">3 Tahun  8 Bulan 14 Hari </v>
          </cell>
          <cell r="AQ157" t="str">
            <v>SUDAH</v>
          </cell>
          <cell r="AR157">
            <v>44432</v>
          </cell>
          <cell r="AS157" t="str">
            <v>SUDAH</v>
          </cell>
          <cell r="AT157">
            <v>44432</v>
          </cell>
          <cell r="AU157" t="str">
            <v>SUDAH</v>
          </cell>
          <cell r="AV157">
            <v>44423</v>
          </cell>
          <cell r="AW157" t="str">
            <v xml:space="preserve">0 Tahun  9 Bulan 6 Hari </v>
          </cell>
          <cell r="AX157" t="str">
            <v>IN CLASS</v>
          </cell>
          <cell r="AY157">
            <v>90</v>
          </cell>
          <cell r="AZ157">
            <v>90</v>
          </cell>
          <cell r="BA157" t="str">
            <v>SUDAH</v>
          </cell>
          <cell r="BC157">
            <v>44376</v>
          </cell>
          <cell r="BD157" t="str">
            <v>PUSKESMAS 1 DENPASAR</v>
          </cell>
          <cell r="BE157" t="str">
            <v>SUDAH</v>
          </cell>
          <cell r="BF157" t="str">
            <v>BENTROK DENGAN JADWAL PENGIRIMAN, DAN AKAN DI ATUR ULANG KEMBALI</v>
          </cell>
          <cell r="BG157">
            <v>44502</v>
          </cell>
          <cell r="BH157" t="str">
            <v>PUSKESMAS 1 DENPASAR</v>
          </cell>
          <cell r="BI157" t="str">
            <v>SUDAH</v>
          </cell>
          <cell r="BK157">
            <v>44673</v>
          </cell>
          <cell r="BV157" t="str">
            <v>0001580396275</v>
          </cell>
          <cell r="BW157" t="str">
            <v>SUDAH</v>
          </cell>
          <cell r="BX157" t="str">
            <v>PERUSAHAAN</v>
          </cell>
          <cell r="BY157" t="str">
            <v>19089244776</v>
          </cell>
          <cell r="BZ157" t="str">
            <v>SUDAH</v>
          </cell>
          <cell r="CG157" t="str">
            <v>TIDAK ADA</v>
          </cell>
        </row>
        <row r="158">
          <cell r="C158" t="str">
            <v>0601</v>
          </cell>
          <cell r="D158" t="str">
            <v>AHMAD SYAIFULLAH</v>
          </cell>
          <cell r="E158" t="str">
            <v>PT. MBK</v>
          </cell>
          <cell r="I158">
            <v>43329</v>
          </cell>
          <cell r="J158" t="str">
            <v/>
          </cell>
          <cell r="K158" t="str">
            <v>081236744473</v>
          </cell>
          <cell r="P158" t="str">
            <v>DISPATCHER</v>
          </cell>
          <cell r="Q158" t="str">
            <v>SUNTER</v>
          </cell>
          <cell r="R158" t="str">
            <v>ANTERAJA</v>
          </cell>
          <cell r="S158" t="str">
            <v>JAKARTA 2</v>
          </cell>
          <cell r="T158" t="str">
            <v>3671110305930005</v>
          </cell>
          <cell r="U158" t="str">
            <v>SEUMUR HIDUP</v>
          </cell>
          <cell r="V158" t="str">
            <v>NON DRIVER</v>
          </cell>
          <cell r="W158" t="str">
            <v>NON DRIVER</v>
          </cell>
          <cell r="X158" t="str">
            <v>NON DRIVER</v>
          </cell>
          <cell r="Y158" t="str">
            <v>NON DRIVER</v>
          </cell>
          <cell r="Z158" t="str">
            <v>TANGERANG</v>
          </cell>
          <cell r="AA158">
            <v>34092</v>
          </cell>
          <cell r="AB158" t="str">
            <v>KP. KALIULU RT.003 RW.002 DESA TANJUNG SARI KEC. CIKARANG UTARA</v>
          </cell>
          <cell r="AC158" t="str">
            <v>KAWIN ANAK 2</v>
          </cell>
          <cell r="AD158" t="str">
            <v>ISLAM</v>
          </cell>
          <cell r="AE158" t="str">
            <v>LAKI-LAKI</v>
          </cell>
          <cell r="AF158" t="str">
            <v>SMA</v>
          </cell>
          <cell r="AG158" t="str">
            <v>AHMAD SYAIFULLAH</v>
          </cell>
          <cell r="AH158" t="str">
            <v>BCA</v>
          </cell>
          <cell r="AI158" t="str">
            <v>8670236286</v>
          </cell>
          <cell r="AJ158" t="str">
            <v>3671112302180006</v>
          </cell>
          <cell r="AL158">
            <v>44621</v>
          </cell>
          <cell r="AM158">
            <v>44712</v>
          </cell>
          <cell r="AN158" t="str">
            <v>PKWT 2</v>
          </cell>
          <cell r="AO158" t="str">
            <v>10 hari</v>
          </cell>
          <cell r="AP158" t="str">
            <v xml:space="preserve">3 Tahun  9 Bulan 4 Hari </v>
          </cell>
          <cell r="AQ158" t="str">
            <v>NON DRIVER</v>
          </cell>
          <cell r="AR158" t="str">
            <v>NON DRIVER</v>
          </cell>
          <cell r="AS158" t="str">
            <v>SUDAH</v>
          </cell>
          <cell r="AT158">
            <v>44432</v>
          </cell>
          <cell r="AU158" t="str">
            <v>NON DRIVER</v>
          </cell>
          <cell r="AV158" t="str">
            <v>NON DRIVER</v>
          </cell>
          <cell r="AW158" t="str">
            <v/>
          </cell>
          <cell r="AX158" t="str">
            <v>NON DRIVER</v>
          </cell>
          <cell r="AY158" t="str">
            <v>NON DRIVER</v>
          </cell>
          <cell r="AZ158" t="str">
            <v>NON DRIVER</v>
          </cell>
          <cell r="BA158" t="str">
            <v>SUDAH</v>
          </cell>
          <cell r="BC158">
            <v>44372</v>
          </cell>
          <cell r="BE158" t="str">
            <v>SUDAH</v>
          </cell>
          <cell r="BG158">
            <v>44430</v>
          </cell>
          <cell r="BI158" t="str">
            <v>BELUM</v>
          </cell>
          <cell r="BV158" t="str">
            <v>0000815507313</v>
          </cell>
          <cell r="BW158" t="str">
            <v>SUDAH</v>
          </cell>
          <cell r="BX158" t="str">
            <v>PBI</v>
          </cell>
          <cell r="BY158" t="str">
            <v>19089244636</v>
          </cell>
          <cell r="BZ158" t="str">
            <v>SUDAH</v>
          </cell>
          <cell r="CG158" t="str">
            <v>abiemala25@gmail.com</v>
          </cell>
        </row>
        <row r="159">
          <cell r="C159" t="str">
            <v>0604</v>
          </cell>
          <cell r="D159" t="str">
            <v>HENDRA SUMLANG</v>
          </cell>
          <cell r="E159" t="str">
            <v>PT. MBK</v>
          </cell>
          <cell r="I159">
            <v>42856</v>
          </cell>
          <cell r="J159" t="str">
            <v/>
          </cell>
          <cell r="K159" t="str">
            <v>085298077007</v>
          </cell>
          <cell r="L159" t="str">
            <v>DRIVER</v>
          </cell>
          <cell r="Q159" t="str">
            <v>MANADO</v>
          </cell>
          <cell r="R159" t="str">
            <v>PT. SUMBER ALFARIA TRIJAYA TBK</v>
          </cell>
          <cell r="S159" t="str">
            <v>MALANG</v>
          </cell>
          <cell r="T159" t="str">
            <v>7106082006770001</v>
          </cell>
          <cell r="U159" t="str">
            <v>SEUMUR HIDUP</v>
          </cell>
          <cell r="W159" t="str">
            <v>B2 UMUM</v>
          </cell>
          <cell r="X159" t="str">
            <v>770620150285</v>
          </cell>
          <cell r="Y159">
            <v>45097</v>
          </cell>
          <cell r="Z159" t="str">
            <v>MANADO</v>
          </cell>
          <cell r="AA159">
            <v>28302</v>
          </cell>
          <cell r="AB159" t="str">
            <v>Maumbi Jaga IV RT. - RW.- Kel/Desa Maumbi Kec. Kalawat Kab. Minahasa Utara Provinsi Sulawesi Utara</v>
          </cell>
          <cell r="AC159" t="str">
            <v>KAWIN ANAK 1</v>
          </cell>
          <cell r="AD159" t="str">
            <v>KRISTEN</v>
          </cell>
          <cell r="AE159" t="str">
            <v>LAKI-LAKI</v>
          </cell>
          <cell r="AF159" t="str">
            <v>SMA</v>
          </cell>
          <cell r="AG159" t="str">
            <v>HENDRA SUMLANG</v>
          </cell>
          <cell r="AH159" t="str">
            <v>BCA</v>
          </cell>
          <cell r="AI159" t="str">
            <v>7800270825</v>
          </cell>
          <cell r="AJ159" t="str">
            <v>7106082801080073</v>
          </cell>
          <cell r="AL159">
            <v>44652</v>
          </cell>
          <cell r="AM159">
            <v>44742</v>
          </cell>
          <cell r="AN159" t="str">
            <v>PKWT 2</v>
          </cell>
          <cell r="AO159" t="str">
            <v>40 hari</v>
          </cell>
          <cell r="AP159" t="str">
            <v xml:space="preserve">5 Tahun  0 Bulan 20 Hari </v>
          </cell>
          <cell r="AQ159" t="str">
            <v>SUDAH</v>
          </cell>
          <cell r="AR159">
            <v>43872</v>
          </cell>
          <cell r="AS159" t="str">
            <v>SUDAH</v>
          </cell>
          <cell r="AT159">
            <v>44432</v>
          </cell>
          <cell r="AU159" t="str">
            <v>SUDAH</v>
          </cell>
          <cell r="AV159">
            <v>44436</v>
          </cell>
          <cell r="AW159" t="str">
            <v xml:space="preserve">0 Tahun  8 Bulan 23 Hari </v>
          </cell>
          <cell r="AX159" t="str">
            <v>IN CLASS</v>
          </cell>
          <cell r="AY159">
            <v>90</v>
          </cell>
          <cell r="AZ159">
            <v>90</v>
          </cell>
          <cell r="BA159" t="str">
            <v>SUDAH</v>
          </cell>
          <cell r="BC159">
            <v>44387</v>
          </cell>
          <cell r="BD159" t="str">
            <v>SENTRAMEDIKA</v>
          </cell>
          <cell r="BE159" t="str">
            <v>SUDAH</v>
          </cell>
          <cell r="BG159">
            <v>44490</v>
          </cell>
          <cell r="BH159" t="str">
            <v>SENTRAMEDIKA</v>
          </cell>
          <cell r="BI159" t="str">
            <v>BELUM</v>
          </cell>
          <cell r="BV159" t="str">
            <v>0001825027097</v>
          </cell>
          <cell r="BW159" t="str">
            <v>SUDAH</v>
          </cell>
          <cell r="BX159" t="str">
            <v>PERUSAHAAN</v>
          </cell>
          <cell r="BY159" t="str">
            <v>19089244099</v>
          </cell>
          <cell r="BZ159" t="str">
            <v>SUDAH</v>
          </cell>
        </row>
        <row r="160">
          <cell r="C160" t="str">
            <v>0607</v>
          </cell>
          <cell r="D160" t="str">
            <v>SEALTIEL PIYEKE</v>
          </cell>
          <cell r="E160" t="str">
            <v>PT. MBK</v>
          </cell>
          <cell r="I160">
            <v>42856</v>
          </cell>
          <cell r="J160" t="str">
            <v/>
          </cell>
          <cell r="K160" t="str">
            <v>082395006648</v>
          </cell>
          <cell r="L160" t="str">
            <v>DRIVER</v>
          </cell>
          <cell r="Q160" t="str">
            <v>MANADO</v>
          </cell>
          <cell r="R160" t="str">
            <v>ANTERAJA</v>
          </cell>
          <cell r="S160" t="str">
            <v>MALANG</v>
          </cell>
          <cell r="T160" t="str">
            <v>7106080304800004</v>
          </cell>
          <cell r="U160" t="str">
            <v>SEUMUR HIDUP</v>
          </cell>
          <cell r="W160" t="str">
            <v>B1</v>
          </cell>
          <cell r="X160" t="str">
            <v>810420150884</v>
          </cell>
          <cell r="Y160">
            <v>46181</v>
          </cell>
          <cell r="Z160" t="str">
            <v>BUKO</v>
          </cell>
          <cell r="AA160">
            <v>29679</v>
          </cell>
          <cell r="AB160" t="str">
            <v>Jaga III RT.- RW. - Kel/Desa Maumbi Kec. Kalawat Kab. Minahasa Utara Provinsi Sulawesi Utara</v>
          </cell>
          <cell r="AC160" t="str">
            <v>KAWIN ANAK 2</v>
          </cell>
          <cell r="AD160" t="str">
            <v>KRISTEN</v>
          </cell>
          <cell r="AE160" t="str">
            <v>LAKI-LAKI</v>
          </cell>
          <cell r="AF160" t="str">
            <v>SMA</v>
          </cell>
          <cell r="AG160" t="str">
            <v>SEALTIEL PIYEKE</v>
          </cell>
          <cell r="AH160" t="str">
            <v>BCA</v>
          </cell>
          <cell r="AI160" t="str">
            <v>8295132678</v>
          </cell>
          <cell r="AJ160" t="str">
            <v>7106080702080004</v>
          </cell>
          <cell r="AL160">
            <v>44652</v>
          </cell>
          <cell r="AM160">
            <v>44742</v>
          </cell>
          <cell r="AN160" t="str">
            <v>PKWT 2</v>
          </cell>
          <cell r="AO160" t="str">
            <v>40 hari</v>
          </cell>
          <cell r="AP160" t="str">
            <v xml:space="preserve">5 Tahun  0 Bulan 20 Hari </v>
          </cell>
          <cell r="AQ160" t="str">
            <v>SUDAH</v>
          </cell>
          <cell r="AR160">
            <v>44432</v>
          </cell>
          <cell r="AS160" t="str">
            <v>SUDAH</v>
          </cell>
          <cell r="AT160">
            <v>44432</v>
          </cell>
          <cell r="AU160" t="str">
            <v>SUDAH</v>
          </cell>
          <cell r="AV160">
            <v>44432</v>
          </cell>
          <cell r="AW160" t="str">
            <v xml:space="preserve">0 Tahun  8 Bulan 27 Hari </v>
          </cell>
          <cell r="AX160" t="str">
            <v>IN CLASS</v>
          </cell>
          <cell r="AY160">
            <v>100</v>
          </cell>
          <cell r="AZ160">
            <v>100</v>
          </cell>
          <cell r="BA160" t="str">
            <v>SUDAH</v>
          </cell>
          <cell r="BC160">
            <v>44387</v>
          </cell>
          <cell r="BD160" t="str">
            <v>SENTRAMEDIKA</v>
          </cell>
          <cell r="BE160" t="str">
            <v>SUDAH</v>
          </cell>
          <cell r="BG160">
            <v>44491</v>
          </cell>
          <cell r="BH160" t="str">
            <v>POSKES 13.10.01MANADO</v>
          </cell>
          <cell r="BI160" t="str">
            <v>BELUM</v>
          </cell>
          <cell r="BV160" t="str">
            <v>0001777724739</v>
          </cell>
          <cell r="BW160" t="str">
            <v>SUDAH</v>
          </cell>
          <cell r="BX160" t="str">
            <v>PERUSAHAAN</v>
          </cell>
          <cell r="BY160" t="str">
            <v>19089243893</v>
          </cell>
          <cell r="BZ160" t="str">
            <v>SUDAH</v>
          </cell>
          <cell r="CH160">
            <v>44393</v>
          </cell>
          <cell r="CI160">
            <v>44431</v>
          </cell>
        </row>
        <row r="161">
          <cell r="C161" t="str">
            <v>0610</v>
          </cell>
          <cell r="D161" t="str">
            <v>JACKSON KANDOU</v>
          </cell>
          <cell r="E161" t="str">
            <v>PT. MBK</v>
          </cell>
          <cell r="I161">
            <v>42982</v>
          </cell>
          <cell r="J161" t="str">
            <v/>
          </cell>
          <cell r="K161" t="str">
            <v>085298212223</v>
          </cell>
          <cell r="L161" t="str">
            <v>DRIVER</v>
          </cell>
          <cell r="Q161" t="str">
            <v>MANADO</v>
          </cell>
          <cell r="R161" t="str">
            <v>PT. SUMBER ALFARIA TRIJAYA TBK</v>
          </cell>
          <cell r="S161" t="str">
            <v>MALANG</v>
          </cell>
          <cell r="T161" t="str">
            <v>7106072306880002</v>
          </cell>
          <cell r="U161" t="str">
            <v>SEUMUR HIDUP</v>
          </cell>
          <cell r="W161" t="str">
            <v>B1</v>
          </cell>
          <cell r="X161" t="str">
            <v>8806202500134</v>
          </cell>
          <cell r="Y161">
            <v>45100</v>
          </cell>
          <cell r="Z161" t="str">
            <v>MANADO</v>
          </cell>
          <cell r="AA161">
            <v>32317</v>
          </cell>
          <cell r="AB161" t="str">
            <v>JAGA IV RT. - RW. - KEL/DESA WINERU KEC. LIKUPANG TIMUR KAB. MINAHASA UTARA PROVINSI SULAWESI UTARA</v>
          </cell>
          <cell r="AC161" t="str">
            <v>LAJANG</v>
          </cell>
          <cell r="AD161" t="str">
            <v>KRISTEN</v>
          </cell>
          <cell r="AE161" t="str">
            <v>LAKI-LAKI</v>
          </cell>
          <cell r="AF161" t="str">
            <v>SMA</v>
          </cell>
          <cell r="AG161" t="str">
            <v>JACKSON KANDOU</v>
          </cell>
          <cell r="AH161" t="str">
            <v>BCA</v>
          </cell>
          <cell r="AI161" t="str">
            <v>0530245519</v>
          </cell>
          <cell r="AJ161" t="str">
            <v>7106070512110001</v>
          </cell>
          <cell r="AL161">
            <v>44652</v>
          </cell>
          <cell r="AM161">
            <v>44742</v>
          </cell>
          <cell r="AN161" t="str">
            <v>PKWT 2</v>
          </cell>
          <cell r="AO161" t="str">
            <v>40 hari</v>
          </cell>
          <cell r="AP161" t="str">
            <v xml:space="preserve">4 Tahun  8 Bulan 17 Hari </v>
          </cell>
          <cell r="AQ161" t="str">
            <v>SUDAH</v>
          </cell>
          <cell r="AR161">
            <v>43872</v>
          </cell>
          <cell r="AS161" t="str">
            <v>SUDAH</v>
          </cell>
          <cell r="AT161">
            <v>44432</v>
          </cell>
          <cell r="AU161" t="str">
            <v>SUDAH</v>
          </cell>
          <cell r="AV161">
            <v>44436</v>
          </cell>
          <cell r="AW161" t="str">
            <v xml:space="preserve">0 Tahun  8 Bulan 23 Hari </v>
          </cell>
          <cell r="AX161" t="str">
            <v>IN CLASS</v>
          </cell>
          <cell r="AY161">
            <v>90</v>
          </cell>
          <cell r="AZ161">
            <v>100</v>
          </cell>
          <cell r="BA161" t="str">
            <v>SUDAH</v>
          </cell>
          <cell r="BC161">
            <v>44387</v>
          </cell>
          <cell r="BD161" t="str">
            <v>SENTRAMEDIKA</v>
          </cell>
          <cell r="BE161" t="str">
            <v>SUDAH</v>
          </cell>
          <cell r="BG161">
            <v>44490</v>
          </cell>
          <cell r="BH161" t="str">
            <v>SENTRAMEDIKA</v>
          </cell>
          <cell r="BI161" t="str">
            <v>BELUM</v>
          </cell>
          <cell r="BV161" t="str">
            <v>0002170236666</v>
          </cell>
          <cell r="BW161" t="str">
            <v>SUDAH</v>
          </cell>
          <cell r="BX161" t="str">
            <v>PERUSAHAAN</v>
          </cell>
          <cell r="BY161" t="str">
            <v>19089243810</v>
          </cell>
          <cell r="BZ161" t="str">
            <v>SUDAH</v>
          </cell>
        </row>
        <row r="162">
          <cell r="C162" t="str">
            <v>0612</v>
          </cell>
          <cell r="D162" t="str">
            <v>YAHYA MAMONTO</v>
          </cell>
          <cell r="E162" t="str">
            <v>PT. MBK</v>
          </cell>
          <cell r="I162">
            <v>43019</v>
          </cell>
          <cell r="J162" t="str">
            <v/>
          </cell>
          <cell r="K162" t="str">
            <v>082194475109</v>
          </cell>
          <cell r="L162" t="str">
            <v>DRIVER</v>
          </cell>
          <cell r="Q162" t="str">
            <v>MANADO</v>
          </cell>
          <cell r="R162" t="str">
            <v>PT. SUMBER ALFARIA TRIJAYA TBK</v>
          </cell>
          <cell r="S162" t="str">
            <v>MALANG</v>
          </cell>
          <cell r="T162" t="str">
            <v>7101050909770301</v>
          </cell>
          <cell r="U162" t="str">
            <v>SEUMUR HIDUP</v>
          </cell>
          <cell r="W162" t="str">
            <v>B2</v>
          </cell>
          <cell r="X162" t="str">
            <v>770920180181</v>
          </cell>
          <cell r="Y162">
            <v>44813</v>
          </cell>
          <cell r="Z162" t="str">
            <v>DOMISIL MOONOW</v>
          </cell>
          <cell r="AA162">
            <v>28377</v>
          </cell>
          <cell r="AB162" t="str">
            <v>DUSUN V RT. 000 RW. 000 KEL/DESA DOMISIL MOONOW KEC. SANG TOMBOLANG KAB. BOLAANG MONGONDOW SULAWESI UTARA</v>
          </cell>
          <cell r="AC162" t="str">
            <v>KAWIN ANAK 3</v>
          </cell>
          <cell r="AD162" t="str">
            <v>ISLAM</v>
          </cell>
          <cell r="AE162" t="str">
            <v>LAKI-LAKI</v>
          </cell>
          <cell r="AF162" t="str">
            <v>SMA</v>
          </cell>
          <cell r="AG162" t="str">
            <v>YAHYA MAMONTO</v>
          </cell>
          <cell r="AH162" t="str">
            <v>BCA</v>
          </cell>
          <cell r="AI162" t="str">
            <v>0262536970</v>
          </cell>
          <cell r="AJ162" t="str">
            <v>7101052603081186</v>
          </cell>
          <cell r="AL162">
            <v>44652</v>
          </cell>
          <cell r="AM162">
            <v>44742</v>
          </cell>
          <cell r="AN162" t="str">
            <v>PKWT 2</v>
          </cell>
          <cell r="AO162" t="str">
            <v>40 hari</v>
          </cell>
          <cell r="AP162" t="str">
            <v xml:space="preserve">4 Tahun  7 Bulan 10 Hari </v>
          </cell>
          <cell r="AQ162" t="str">
            <v>SUDAH</v>
          </cell>
          <cell r="AR162">
            <v>43872</v>
          </cell>
          <cell r="AS162" t="str">
            <v>SUDAH</v>
          </cell>
          <cell r="AT162">
            <v>44432</v>
          </cell>
          <cell r="AU162" t="str">
            <v>SUDAH</v>
          </cell>
          <cell r="AV162">
            <v>44436</v>
          </cell>
          <cell r="AW162" t="str">
            <v xml:space="preserve">0 Tahun  8 Bulan 23 Hari </v>
          </cell>
          <cell r="AX162" t="str">
            <v>IN CLASS</v>
          </cell>
          <cell r="AY162">
            <v>80</v>
          </cell>
          <cell r="AZ162">
            <v>90</v>
          </cell>
          <cell r="BA162" t="str">
            <v>SUDAH</v>
          </cell>
          <cell r="BC162">
            <v>44493</v>
          </cell>
          <cell r="BE162" t="str">
            <v>SUDAH</v>
          </cell>
          <cell r="BG162">
            <v>44508</v>
          </cell>
          <cell r="BI162" t="str">
            <v>BELUM</v>
          </cell>
          <cell r="BV162" t="str">
            <v>0000904759648</v>
          </cell>
          <cell r="BW162" t="str">
            <v>SUDAH</v>
          </cell>
          <cell r="BX162" t="str">
            <v>PBI</v>
          </cell>
          <cell r="BY162" t="str">
            <v>19089243844</v>
          </cell>
          <cell r="BZ162" t="str">
            <v>SUDAH</v>
          </cell>
        </row>
        <row r="163">
          <cell r="C163" t="str">
            <v>0613</v>
          </cell>
          <cell r="D163" t="str">
            <v>RICKY POSUMAH</v>
          </cell>
          <cell r="E163" t="str">
            <v>PT. MBK</v>
          </cell>
          <cell r="I163">
            <v>43032</v>
          </cell>
          <cell r="J163" t="str">
            <v/>
          </cell>
          <cell r="K163" t="str">
            <v>085395722551</v>
          </cell>
          <cell r="L163" t="str">
            <v>DRIVER</v>
          </cell>
          <cell r="Q163" t="str">
            <v>MANADO</v>
          </cell>
          <cell r="R163" t="str">
            <v>PT. SUMBER ALFARIA TRIJAYA TBK</v>
          </cell>
          <cell r="S163" t="str">
            <v>MALANG</v>
          </cell>
          <cell r="T163" t="str">
            <v>7106032604900002</v>
          </cell>
          <cell r="U163" t="str">
            <v>SEUMUR HIDUP</v>
          </cell>
          <cell r="W163" t="str">
            <v>B2</v>
          </cell>
          <cell r="X163" t="str">
            <v>20299004000015</v>
          </cell>
          <cell r="Y163">
            <v>46131</v>
          </cell>
          <cell r="Z163" t="str">
            <v>MANADO</v>
          </cell>
          <cell r="AA163">
            <v>32989</v>
          </cell>
          <cell r="AB163" t="str">
            <v>LINGKUNGAN XIII RT.- RW. - KEL/DESA AIRMADIDI ATAS KEC. AIRMADIDI KAB. MINAHASA UTARA PROVINSI SULAWESI UTARA</v>
          </cell>
          <cell r="AC163" t="str">
            <v>KAWIN ANAK 2</v>
          </cell>
          <cell r="AD163" t="str">
            <v>KRISTEN</v>
          </cell>
          <cell r="AE163" t="str">
            <v>LAKI-LAKI</v>
          </cell>
          <cell r="AF163" t="str">
            <v>SMA</v>
          </cell>
          <cell r="AG163" t="str">
            <v>RICKY POSUMAH</v>
          </cell>
          <cell r="AH163" t="str">
            <v>BCA</v>
          </cell>
          <cell r="AI163" t="str">
            <v>0530249255</v>
          </cell>
          <cell r="AJ163" t="str">
            <v>7106032102080120</v>
          </cell>
          <cell r="AL163">
            <v>44652</v>
          </cell>
          <cell r="AM163">
            <v>44742</v>
          </cell>
          <cell r="AN163" t="str">
            <v>PKWT 2</v>
          </cell>
          <cell r="AO163" t="str">
            <v>40 hari</v>
          </cell>
          <cell r="AP163" t="str">
            <v xml:space="preserve">4 Tahun  6 Bulan 27 Hari </v>
          </cell>
          <cell r="AQ163" t="str">
            <v>SUDAH</v>
          </cell>
          <cell r="AR163">
            <v>43872</v>
          </cell>
          <cell r="AS163" t="str">
            <v>SUDAH</v>
          </cell>
          <cell r="AT163">
            <v>44432</v>
          </cell>
          <cell r="AU163" t="str">
            <v>SUDAH</v>
          </cell>
          <cell r="AV163">
            <v>44436</v>
          </cell>
          <cell r="AW163" t="str">
            <v xml:space="preserve">0 Tahun  8 Bulan 23 Hari </v>
          </cell>
          <cell r="AX163" t="str">
            <v>IN CLASS</v>
          </cell>
          <cell r="AY163">
            <v>90</v>
          </cell>
          <cell r="AZ163">
            <v>90</v>
          </cell>
          <cell r="BA163" t="str">
            <v>SUDAH</v>
          </cell>
          <cell r="BC163">
            <v>44394</v>
          </cell>
          <cell r="BD163" t="str">
            <v>RS TK III R.W MONGINSIDI -2101R005</v>
          </cell>
          <cell r="BE163" t="str">
            <v>SUDAH</v>
          </cell>
          <cell r="BG163">
            <v>44447</v>
          </cell>
          <cell r="BH163" t="str">
            <v>RS TK III R.W MONGINSIDI -2101R005</v>
          </cell>
          <cell r="BI163" t="str">
            <v>BELUM</v>
          </cell>
          <cell r="BV163" t="str">
            <v>0001853718939</v>
          </cell>
          <cell r="BW163" t="str">
            <v>SUDAH</v>
          </cell>
          <cell r="BX163" t="str">
            <v>PERUSAHAAN</v>
          </cell>
          <cell r="BY163" t="str">
            <v>19089244198</v>
          </cell>
          <cell r="BZ163" t="str">
            <v>SUDAH</v>
          </cell>
          <cell r="CH163">
            <v>44431</v>
          </cell>
        </row>
        <row r="164">
          <cell r="C164" t="str">
            <v>0615</v>
          </cell>
          <cell r="D164" t="str">
            <v>ZAINUDIN DEMOLINGO</v>
          </cell>
          <cell r="E164" t="str">
            <v>PT. MBK</v>
          </cell>
          <cell r="I164">
            <v>43051</v>
          </cell>
          <cell r="J164" t="str">
            <v/>
          </cell>
          <cell r="K164" t="str">
            <v>085342523438</v>
          </cell>
          <cell r="P164" t="str">
            <v>FUEL MANAGEMENT</v>
          </cell>
          <cell r="Q164" t="str">
            <v>MANADO</v>
          </cell>
          <cell r="R164" t="str">
            <v>PT. SUMBER ALFARIA TRIJAYA TBK</v>
          </cell>
          <cell r="S164" t="str">
            <v>MALANG</v>
          </cell>
          <cell r="T164" t="str">
            <v>7172071707880001</v>
          </cell>
          <cell r="U164" t="str">
            <v>SEUMUR HIDUP</v>
          </cell>
          <cell r="V164" t="str">
            <v>NON DRIVER</v>
          </cell>
          <cell r="W164" t="str">
            <v>NON DRIVER</v>
          </cell>
          <cell r="X164" t="str">
            <v>NON DRIVER</v>
          </cell>
          <cell r="Y164" t="str">
            <v>NON DRIVER</v>
          </cell>
          <cell r="Z164" t="str">
            <v>BITUNG</v>
          </cell>
          <cell r="AA164">
            <v>32341</v>
          </cell>
          <cell r="AB164" t="str">
            <v>LINGKUNGAN I RT. 002 RW. 001 KEL/DESA BITUNG TIMUR KEC. MAESA KOTA BITUNG PROVINSI SULAWESI UTARA</v>
          </cell>
          <cell r="AC164" t="str">
            <v>KAWIN</v>
          </cell>
          <cell r="AD164" t="str">
            <v>ISLAM</v>
          </cell>
          <cell r="AE164" t="str">
            <v>LAKI-LAKI</v>
          </cell>
          <cell r="AF164" t="str">
            <v>SMA</v>
          </cell>
          <cell r="AG164" t="str">
            <v>ZAINUDIN DEMOLINGO</v>
          </cell>
          <cell r="AH164" t="str">
            <v>BCA</v>
          </cell>
          <cell r="AI164" t="str">
            <v>0530158411</v>
          </cell>
          <cell r="AJ164" t="str">
            <v>7172071109140001</v>
          </cell>
          <cell r="AL164">
            <v>44652</v>
          </cell>
          <cell r="AM164">
            <v>44742</v>
          </cell>
          <cell r="AN164" t="str">
            <v>PKWT 2</v>
          </cell>
          <cell r="AO164" t="str">
            <v>40 hari</v>
          </cell>
          <cell r="AP164" t="str">
            <v xml:space="preserve">4 Tahun  6 Bulan 9 Hari </v>
          </cell>
          <cell r="AQ164" t="str">
            <v>NON DRIVER</v>
          </cell>
          <cell r="AR164" t="str">
            <v>NON DRIVER</v>
          </cell>
          <cell r="AS164" t="str">
            <v>SUDAH</v>
          </cell>
          <cell r="AT164">
            <v>44432</v>
          </cell>
          <cell r="AU164" t="str">
            <v>NON DRIVER</v>
          </cell>
          <cell r="AV164" t="str">
            <v>NON DRIVER</v>
          </cell>
          <cell r="AW164" t="str">
            <v/>
          </cell>
          <cell r="AX164" t="str">
            <v>NON DRIVER</v>
          </cell>
          <cell r="AY164" t="str">
            <v>NON DRIVER</v>
          </cell>
          <cell r="AZ164" t="str">
            <v>NON DRIVER</v>
          </cell>
          <cell r="BA164" t="str">
            <v>SUDAH</v>
          </cell>
          <cell r="BC164">
            <v>44440</v>
          </cell>
          <cell r="BD164" t="str">
            <v>BALAI KELURAHAN AIRMADIDI ATAS</v>
          </cell>
          <cell r="BE164" t="str">
            <v>SUDAH</v>
          </cell>
          <cell r="BG164">
            <v>44448</v>
          </cell>
          <cell r="BI164" t="str">
            <v>BELUM</v>
          </cell>
          <cell r="BV164" t="str">
            <v>0001829284672</v>
          </cell>
          <cell r="BW164" t="str">
            <v>SUDAH</v>
          </cell>
          <cell r="BX164" t="str">
            <v>PERUSAHAAN</v>
          </cell>
          <cell r="BY164" t="str">
            <v>19089244172</v>
          </cell>
          <cell r="BZ164" t="str">
            <v>SUDAH</v>
          </cell>
        </row>
        <row r="165">
          <cell r="C165" t="str">
            <v>0618</v>
          </cell>
          <cell r="D165" t="str">
            <v>JENLY REYNOLDE LELEH</v>
          </cell>
          <cell r="E165" t="str">
            <v>PT. MBK</v>
          </cell>
          <cell r="I165">
            <v>43283</v>
          </cell>
          <cell r="J165" t="str">
            <v/>
          </cell>
          <cell r="K165" t="str">
            <v>085255787859</v>
          </cell>
          <cell r="L165" t="str">
            <v>DRIVER</v>
          </cell>
          <cell r="Q165" t="str">
            <v>MANADO</v>
          </cell>
          <cell r="R165" t="str">
            <v>PT. SUMBER ALFARIA TRIJAYA TBK</v>
          </cell>
          <cell r="S165" t="str">
            <v>MALANG</v>
          </cell>
          <cell r="T165" t="str">
            <v>7102132607880002</v>
          </cell>
          <cell r="U165" t="str">
            <v>SEUMUR HIDUP</v>
          </cell>
          <cell r="W165" t="str">
            <v>B1</v>
          </cell>
          <cell r="X165" t="str">
            <v>890420150599</v>
          </cell>
          <cell r="Y165">
            <v>45397</v>
          </cell>
          <cell r="Z165" t="str">
            <v>PINAMORONGAN</v>
          </cell>
          <cell r="AA165">
            <v>32613</v>
          </cell>
          <cell r="AB165" t="str">
            <v>Jaga IV RT. 000 RW. 000 Kel/Desa Kolongan Kec. Kalawat Kab. Minahasa Utara Provinsi Sulawesi Utara</v>
          </cell>
          <cell r="AC165" t="str">
            <v>LAJANG</v>
          </cell>
          <cell r="AD165" t="str">
            <v>KRISTEN</v>
          </cell>
          <cell r="AE165" t="str">
            <v>LAKI-LAKI</v>
          </cell>
          <cell r="AF165" t="str">
            <v>SMA</v>
          </cell>
          <cell r="AG165" t="str">
            <v>JENLY REYNOLDE LELEH</v>
          </cell>
          <cell r="AH165" t="str">
            <v>BCA</v>
          </cell>
          <cell r="AI165" t="str">
            <v>8295063412</v>
          </cell>
          <cell r="AJ165" t="str">
            <v>7106082003180004</v>
          </cell>
          <cell r="AL165">
            <v>44652</v>
          </cell>
          <cell r="AM165">
            <v>44742</v>
          </cell>
          <cell r="AN165" t="str">
            <v>PKWT 2</v>
          </cell>
          <cell r="AO165" t="str">
            <v>40 hari</v>
          </cell>
          <cell r="AP165" t="str">
            <v xml:space="preserve">3 Tahun  10 Bulan 19 Hari </v>
          </cell>
          <cell r="AQ165" t="str">
            <v>SUDAH</v>
          </cell>
          <cell r="AR165">
            <v>44432</v>
          </cell>
          <cell r="AS165" t="str">
            <v>SUDAH</v>
          </cell>
          <cell r="AT165">
            <v>44432</v>
          </cell>
          <cell r="AU165" t="str">
            <v>SUDAH</v>
          </cell>
          <cell r="AV165">
            <v>44436</v>
          </cell>
          <cell r="AW165" t="str">
            <v xml:space="preserve">0 Tahun  8 Bulan 23 Hari </v>
          </cell>
          <cell r="AX165" t="str">
            <v>IN CLASS</v>
          </cell>
          <cell r="AY165">
            <v>90</v>
          </cell>
          <cell r="AZ165">
            <v>90</v>
          </cell>
          <cell r="BA165" t="str">
            <v>SUDAH</v>
          </cell>
          <cell r="BC165">
            <v>44386</v>
          </cell>
          <cell r="BD165" t="str">
            <v>RSUD MARIA WALANDA MARAMIS</v>
          </cell>
          <cell r="BE165" t="str">
            <v>SUDAH</v>
          </cell>
          <cell r="BG165">
            <v>44451</v>
          </cell>
          <cell r="BH165" t="str">
            <v>RSUD MARIA WALANDA MARAMIS</v>
          </cell>
          <cell r="BI165" t="str">
            <v>BELUM</v>
          </cell>
          <cell r="BV165" t="str">
            <v>0001663567492</v>
          </cell>
          <cell r="BW165" t="str">
            <v>SUDAH</v>
          </cell>
          <cell r="BX165" t="str">
            <v>PERUSAHAAN</v>
          </cell>
          <cell r="BY165" t="str">
            <v>19089244180</v>
          </cell>
          <cell r="BZ165" t="str">
            <v>SUDAH</v>
          </cell>
        </row>
        <row r="166">
          <cell r="C166" t="str">
            <v>0619</v>
          </cell>
          <cell r="D166" t="str">
            <v>MIFTAKUL ARIS MUSTOFA</v>
          </cell>
          <cell r="E166" t="str">
            <v>PT. MBK</v>
          </cell>
          <cell r="I166">
            <v>43740</v>
          </cell>
          <cell r="J166" t="str">
            <v/>
          </cell>
          <cell r="K166" t="str">
            <v>088217120809</v>
          </cell>
          <cell r="L166" t="str">
            <v>DRIVER</v>
          </cell>
          <cell r="Q166" t="str">
            <v>SURABAYA</v>
          </cell>
          <cell r="R166" t="str">
            <v>ANTERAJA</v>
          </cell>
          <cell r="S166" t="str">
            <v>MALANG</v>
          </cell>
          <cell r="T166" t="str">
            <v>3518132206910001</v>
          </cell>
          <cell r="U166" t="str">
            <v>SEUMUR HIDUP</v>
          </cell>
          <cell r="V166" t="str">
            <v>HIJAU</v>
          </cell>
          <cell r="W166" t="str">
            <v>B1</v>
          </cell>
          <cell r="X166" t="str">
            <v>15389106000094</v>
          </cell>
          <cell r="Y166">
            <v>45865</v>
          </cell>
          <cell r="Z166" t="str">
            <v>NGANJUK</v>
          </cell>
          <cell r="AA166">
            <v>33411</v>
          </cell>
          <cell r="AB166" t="str">
            <v>JL, KOPRAL USMAN 70, RT 001/005 KEL, KARTOHARJO</v>
          </cell>
          <cell r="AC166" t="str">
            <v>LAJANG</v>
          </cell>
          <cell r="AD166" t="str">
            <v>ISLAM</v>
          </cell>
          <cell r="AE166" t="str">
            <v>LAKI-LAKI</v>
          </cell>
          <cell r="AF166" t="str">
            <v>SMA</v>
          </cell>
          <cell r="AG166" t="str">
            <v>MIFTAKUL ARIS MUSTOFA</v>
          </cell>
          <cell r="AH166" t="str">
            <v>BCA</v>
          </cell>
          <cell r="AI166" t="str">
            <v>1410816756</v>
          </cell>
          <cell r="AJ166" t="str">
            <v>3515140803160015</v>
          </cell>
          <cell r="AL166">
            <v>44682</v>
          </cell>
          <cell r="AM166">
            <v>44773</v>
          </cell>
          <cell r="AN166" t="str">
            <v>PKWT 1</v>
          </cell>
          <cell r="AO166" t="str">
            <v>71 hari</v>
          </cell>
          <cell r="AP166" t="str">
            <v xml:space="preserve">2 Tahun  7 Bulan 19 Hari </v>
          </cell>
          <cell r="AQ166" t="str">
            <v>SUDAH</v>
          </cell>
          <cell r="AR166">
            <v>44432</v>
          </cell>
          <cell r="AS166" t="str">
            <v>SUDAH</v>
          </cell>
          <cell r="AT166">
            <v>44432</v>
          </cell>
          <cell r="AU166" t="str">
            <v>SUDAH</v>
          </cell>
          <cell r="AV166">
            <v>44426</v>
          </cell>
          <cell r="AW166" t="str">
            <v xml:space="preserve">0 Tahun  9 Bulan 3 Hari </v>
          </cell>
          <cell r="AX166" t="str">
            <v>IN CLASS</v>
          </cell>
          <cell r="AY166">
            <v>100</v>
          </cell>
          <cell r="AZ166">
            <v>100</v>
          </cell>
          <cell r="BA166" t="str">
            <v>SUDAH</v>
          </cell>
          <cell r="BC166">
            <v>44406</v>
          </cell>
          <cell r="BD166" t="str">
            <v>GELORA 10 NOVEMBER</v>
          </cell>
          <cell r="BE166" t="str">
            <v>SUDAH</v>
          </cell>
          <cell r="BG166">
            <v>44457</v>
          </cell>
          <cell r="BI166" t="str">
            <v>BELUM</v>
          </cell>
          <cell r="BV166" t="str">
            <v>0000735104529</v>
          </cell>
          <cell r="BW166" t="str">
            <v>SUDAH</v>
          </cell>
          <cell r="BX166" t="str">
            <v>PBI</v>
          </cell>
          <cell r="BY166" t="str">
            <v>19089245039</v>
          </cell>
          <cell r="BZ166" t="str">
            <v>SUDAH</v>
          </cell>
        </row>
        <row r="167">
          <cell r="C167" t="str">
            <v>0626</v>
          </cell>
          <cell r="D167" t="str">
            <v>EKO DANANG PRIATNA BAHARI</v>
          </cell>
          <cell r="E167" t="str">
            <v>PT. MBK</v>
          </cell>
          <cell r="I167">
            <v>43480</v>
          </cell>
          <cell r="J167" t="str">
            <v/>
          </cell>
          <cell r="K167" t="str">
            <v>085225943581</v>
          </cell>
          <cell r="L167" t="str">
            <v>DRIVER</v>
          </cell>
          <cell r="Q167" t="str">
            <v>MANADO</v>
          </cell>
          <cell r="R167" t="str">
            <v>PT. SUMBER ALFARIA TRIJAYA TBK</v>
          </cell>
          <cell r="S167" t="str">
            <v>MALANG</v>
          </cell>
          <cell r="T167" t="str">
            <v>7106051005940001</v>
          </cell>
          <cell r="U167" t="str">
            <v>SEUMUR HIDUP</v>
          </cell>
          <cell r="W167" t="str">
            <v>B1</v>
          </cell>
          <cell r="X167" t="str">
            <v>940520290101</v>
          </cell>
          <cell r="Y167">
            <v>45056</v>
          </cell>
          <cell r="Z167" t="str">
            <v>TATELU</v>
          </cell>
          <cell r="AA167">
            <v>34464</v>
          </cell>
          <cell r="AB167" t="str">
            <v>Jaga I RT.- RW.- Kel/Desa Dimembe Kec. Dimembe kab. Minahasa Utara Provinsi Sulawesi Utara</v>
          </cell>
          <cell r="AC167" t="str">
            <v>LAJANG</v>
          </cell>
          <cell r="AD167" t="str">
            <v>KRISTEN</v>
          </cell>
          <cell r="AE167" t="str">
            <v>LAKI-LAKI</v>
          </cell>
          <cell r="AF167" t="str">
            <v>SMA</v>
          </cell>
          <cell r="AG167" t="str">
            <v>EKO DANANG PRIATNA BAHARI</v>
          </cell>
          <cell r="AH167" t="str">
            <v>BCA</v>
          </cell>
          <cell r="AI167" t="str">
            <v>8295199934</v>
          </cell>
          <cell r="AJ167" t="str">
            <v>7106052002080016</v>
          </cell>
          <cell r="AL167">
            <v>44652</v>
          </cell>
          <cell r="AM167">
            <v>44742</v>
          </cell>
          <cell r="AN167" t="str">
            <v>PKWT 2</v>
          </cell>
          <cell r="AO167" t="str">
            <v>40 hari</v>
          </cell>
          <cell r="AP167" t="str">
            <v xml:space="preserve">3 Tahun  4 Bulan 6 Hari </v>
          </cell>
          <cell r="AQ167" t="str">
            <v>SUDAH</v>
          </cell>
          <cell r="AR167">
            <v>44432</v>
          </cell>
          <cell r="AS167" t="str">
            <v>SUDAH</v>
          </cell>
          <cell r="AT167">
            <v>44432</v>
          </cell>
          <cell r="AU167" t="str">
            <v>SUDAH</v>
          </cell>
          <cell r="AV167">
            <v>44432</v>
          </cell>
          <cell r="AW167" t="str">
            <v xml:space="preserve">0 Tahun  8 Bulan 27 Hari </v>
          </cell>
          <cell r="AX167" t="str">
            <v>IN CLASS</v>
          </cell>
          <cell r="AY167">
            <v>100</v>
          </cell>
          <cell r="AZ167">
            <v>100</v>
          </cell>
          <cell r="BA167" t="str">
            <v>SUDAH</v>
          </cell>
          <cell r="BC167">
            <v>44440</v>
          </cell>
          <cell r="BD167" t="str">
            <v>PUSKESMAS KAUDITAN</v>
          </cell>
          <cell r="BE167" t="str">
            <v>SUDAH</v>
          </cell>
          <cell r="BG167">
            <v>44587</v>
          </cell>
          <cell r="BI167" t="str">
            <v>BELUM</v>
          </cell>
          <cell r="BV167" t="str">
            <v>0001147608191</v>
          </cell>
          <cell r="BW167" t="str">
            <v>SUDAH</v>
          </cell>
          <cell r="BX167" t="str">
            <v>PERUSAHAAN</v>
          </cell>
          <cell r="BY167" t="str">
            <v>19089243984</v>
          </cell>
          <cell r="BZ167" t="str">
            <v>SUDAH</v>
          </cell>
        </row>
        <row r="168">
          <cell r="C168" t="str">
            <v>0629</v>
          </cell>
          <cell r="D168" t="str">
            <v>REFLY REKY MANTIRI</v>
          </cell>
          <cell r="E168" t="str">
            <v>PT. MBK</v>
          </cell>
          <cell r="I168">
            <v>43491</v>
          </cell>
          <cell r="J168" t="str">
            <v/>
          </cell>
          <cell r="K168" t="str">
            <v>085340017620</v>
          </cell>
          <cell r="L168" t="str">
            <v>DRIVER</v>
          </cell>
          <cell r="Q168" t="str">
            <v>MANADO</v>
          </cell>
          <cell r="R168" t="str">
            <v>PT. SUMBER ALFARIA TRIJAYA TBK</v>
          </cell>
          <cell r="S168" t="str">
            <v>MALANG</v>
          </cell>
          <cell r="T168" t="str">
            <v>7106020210870003</v>
          </cell>
          <cell r="U168" t="str">
            <v>SEUMUR HIDUP</v>
          </cell>
          <cell r="W168" t="str">
            <v>B2 UMUM</v>
          </cell>
          <cell r="X168" t="str">
            <v>2223181200835</v>
          </cell>
          <cell r="Y168">
            <v>45201</v>
          </cell>
          <cell r="Z168" t="str">
            <v>LEMBEAN</v>
          </cell>
          <cell r="AA168">
            <v>32052</v>
          </cell>
          <cell r="AB168" t="str">
            <v>Jaga X RT. 000 RW. 000 Kel/Desa Karegesan Kec. Kauditan Kab. Minahasa Utara Provinsi Sulawesi Utara</v>
          </cell>
          <cell r="AC168" t="str">
            <v>KAWIN ANAK 2</v>
          </cell>
          <cell r="AD168" t="str">
            <v>ISLAM</v>
          </cell>
          <cell r="AE168" t="str">
            <v>LAKI-LAKI</v>
          </cell>
          <cell r="AF168" t="str">
            <v>SMA</v>
          </cell>
          <cell r="AG168" t="str">
            <v>REFLY REKY MANTIRI</v>
          </cell>
          <cell r="AH168" t="str">
            <v>BCA</v>
          </cell>
          <cell r="AI168" t="str">
            <v>0262700869</v>
          </cell>
          <cell r="AJ168" t="str">
            <v>7106021502180001</v>
          </cell>
          <cell r="AL168">
            <v>44652</v>
          </cell>
          <cell r="AM168">
            <v>44742</v>
          </cell>
          <cell r="AN168" t="str">
            <v>PKWT 2</v>
          </cell>
          <cell r="AO168" t="str">
            <v>40 hari</v>
          </cell>
          <cell r="AP168" t="str">
            <v xml:space="preserve">3 Tahun  3 Bulan 25 Hari </v>
          </cell>
          <cell r="AQ168" t="str">
            <v>SUDAH</v>
          </cell>
          <cell r="AR168">
            <v>44432</v>
          </cell>
          <cell r="AS168" t="str">
            <v>SUDAH</v>
          </cell>
          <cell r="AT168">
            <v>44432</v>
          </cell>
          <cell r="AU168" t="str">
            <v>SUDAH</v>
          </cell>
          <cell r="AV168">
            <v>44436</v>
          </cell>
          <cell r="AW168" t="str">
            <v xml:space="preserve">0 Tahun  8 Bulan 23 Hari </v>
          </cell>
          <cell r="AX168" t="str">
            <v>IN CLASS</v>
          </cell>
          <cell r="AY168">
            <v>90</v>
          </cell>
          <cell r="AZ168">
            <v>100</v>
          </cell>
          <cell r="BA168" t="str">
            <v>SUDAH</v>
          </cell>
          <cell r="BC168">
            <v>44475</v>
          </cell>
          <cell r="BD168" t="str">
            <v>PUSKESMAS KAUDITAN</v>
          </cell>
          <cell r="BE168" t="str">
            <v>SUDAH</v>
          </cell>
          <cell r="BG168">
            <v>44501</v>
          </cell>
          <cell r="BI168" t="str">
            <v>BELUM</v>
          </cell>
          <cell r="BV168" t="str">
            <v>0001313217358</v>
          </cell>
          <cell r="BW168" t="str">
            <v>SUDAH</v>
          </cell>
          <cell r="BX168" t="str">
            <v>PERUSAHAAN</v>
          </cell>
          <cell r="BY168" t="str">
            <v>19089243794</v>
          </cell>
          <cell r="BZ168" t="str">
            <v>SUDAH</v>
          </cell>
        </row>
        <row r="169">
          <cell r="C169" t="str">
            <v>0630</v>
          </cell>
          <cell r="D169" t="str">
            <v>SUKRI ABDULRAHMAN</v>
          </cell>
          <cell r="E169" t="str">
            <v>PT. MBK</v>
          </cell>
          <cell r="I169">
            <v>44440</v>
          </cell>
          <cell r="J169" t="str">
            <v/>
          </cell>
          <cell r="K169" t="str">
            <v>085399894375</v>
          </cell>
          <cell r="L169" t="str">
            <v>DRIVER</v>
          </cell>
          <cell r="Q169" t="str">
            <v>MANADO</v>
          </cell>
          <cell r="R169" t="str">
            <v>PT. SUMBER ALFARIA TRIJAYA TBK</v>
          </cell>
          <cell r="S169" t="str">
            <v>MALANG</v>
          </cell>
          <cell r="T169" t="str">
            <v>7171040709940001</v>
          </cell>
          <cell r="U169" t="str">
            <v>SEUMUR HIDUP</v>
          </cell>
          <cell r="W169" t="str">
            <v>B1</v>
          </cell>
          <cell r="X169" t="str">
            <v>930920150424</v>
          </cell>
          <cell r="Y169">
            <v>45542</v>
          </cell>
          <cell r="Z169" t="str">
            <v>MANADO</v>
          </cell>
          <cell r="AA169">
            <v>34584</v>
          </cell>
          <cell r="AB169" t="str">
            <v>Lingkungan I RT. - RW. 001 Kel/Desa Istiqlal Kec. Wenang Kota Manado Provinsi Sulawesi Utara</v>
          </cell>
          <cell r="AC169" t="str">
            <v>LAJANG</v>
          </cell>
          <cell r="AD169" t="str">
            <v>ISLAM</v>
          </cell>
          <cell r="AE169" t="str">
            <v>LAKI-LAKI</v>
          </cell>
          <cell r="AF169" t="str">
            <v>SMA</v>
          </cell>
          <cell r="AG169" t="str">
            <v>SUKRI ABDULRAHMAN</v>
          </cell>
          <cell r="AH169" t="str">
            <v>BCA</v>
          </cell>
          <cell r="AI169" t="str">
            <v>5115042898</v>
          </cell>
          <cell r="AJ169" t="str">
            <v>7171041801080447</v>
          </cell>
          <cell r="AL169">
            <v>44621</v>
          </cell>
          <cell r="AM169">
            <v>44712</v>
          </cell>
          <cell r="AN169" t="str">
            <v>PKWT 1</v>
          </cell>
          <cell r="AO169" t="str">
            <v>10 hari</v>
          </cell>
          <cell r="AP169" t="str">
            <v xml:space="preserve">0 Tahun  8 Bulan 20 Hari </v>
          </cell>
          <cell r="AQ169" t="str">
            <v>SUDAH</v>
          </cell>
          <cell r="AR169">
            <v>44432</v>
          </cell>
          <cell r="AS169" t="str">
            <v>SUDAH</v>
          </cell>
          <cell r="AT169">
            <v>44432</v>
          </cell>
          <cell r="AU169" t="str">
            <v>SUDAH</v>
          </cell>
          <cell r="AV169">
            <v>44435</v>
          </cell>
          <cell r="AW169" t="str">
            <v xml:space="preserve">0 Tahun  8 Bulan 24 Hari </v>
          </cell>
          <cell r="AX169" t="str">
            <v>IN CLASS</v>
          </cell>
          <cell r="AY169">
            <v>90</v>
          </cell>
          <cell r="AZ169">
            <v>90</v>
          </cell>
          <cell r="BA169" t="str">
            <v>SUDAH</v>
          </cell>
          <cell r="BC169">
            <v>44438</v>
          </cell>
          <cell r="BD169" t="str">
            <v>DINKES PROVINSI SULUT</v>
          </cell>
          <cell r="BE169" t="str">
            <v>SUDAH</v>
          </cell>
          <cell r="BG169">
            <v>44596</v>
          </cell>
          <cell r="BI169" t="str">
            <v>BELUM</v>
          </cell>
          <cell r="BV169" t="str">
            <v>0001663567514</v>
          </cell>
          <cell r="BW169" t="str">
            <v>SUDAH</v>
          </cell>
          <cell r="BX169" t="str">
            <v>PERUSAHAAN</v>
          </cell>
          <cell r="BY169" t="str">
            <v>21075601175</v>
          </cell>
          <cell r="BZ169" t="str">
            <v>SUDAH</v>
          </cell>
          <cell r="CH169">
            <v>44291</v>
          </cell>
        </row>
        <row r="170">
          <cell r="C170" t="str">
            <v>0631</v>
          </cell>
          <cell r="D170" t="str">
            <v>RIVERSIUS MASAMBE</v>
          </cell>
          <cell r="E170" t="str">
            <v>PT. MBK</v>
          </cell>
          <cell r="I170">
            <v>44440</v>
          </cell>
          <cell r="J170" t="str">
            <v/>
          </cell>
          <cell r="K170" t="str">
            <v>085240667383</v>
          </cell>
          <cell r="L170" t="str">
            <v>DRIVER</v>
          </cell>
          <cell r="Q170" t="str">
            <v>MANADO</v>
          </cell>
          <cell r="R170" t="str">
            <v>PT. SUMBER ALFARIA TRIJAYA TBK</v>
          </cell>
          <cell r="S170" t="str">
            <v>MALANG</v>
          </cell>
          <cell r="T170" t="str">
            <v>7504012509990001</v>
          </cell>
          <cell r="U170" t="str">
            <v>SEUMUR HIDUP</v>
          </cell>
          <cell r="W170" t="str">
            <v>B1</v>
          </cell>
          <cell r="X170" t="str">
            <v>980920183469</v>
          </cell>
          <cell r="Y170">
            <v>45194</v>
          </cell>
          <cell r="Z170" t="str">
            <v>LONDALIN</v>
          </cell>
          <cell r="AA170">
            <v>36063</v>
          </cell>
          <cell r="AB170" t="str">
            <v xml:space="preserve">DSN SOA UTARA DS CANDAUN </v>
          </cell>
          <cell r="AC170" t="str">
            <v>LAJANG</v>
          </cell>
          <cell r="AD170" t="str">
            <v>KRISTEN</v>
          </cell>
          <cell r="AE170" t="str">
            <v>LAKI-LAKI</v>
          </cell>
          <cell r="AF170" t="str">
            <v>SMA</v>
          </cell>
          <cell r="AG170" t="str">
            <v>RIVERSIUS MASAMBE</v>
          </cell>
          <cell r="AH170" t="str">
            <v>BCA</v>
          </cell>
          <cell r="AI170" t="str">
            <v>0262809917</v>
          </cell>
          <cell r="AJ170" t="str">
            <v>7504010102080177</v>
          </cell>
          <cell r="AL170">
            <v>44621</v>
          </cell>
          <cell r="AM170">
            <v>44712</v>
          </cell>
          <cell r="AN170" t="str">
            <v>PKWT 1</v>
          </cell>
          <cell r="AO170" t="str">
            <v>10 hari</v>
          </cell>
          <cell r="AP170" t="str">
            <v xml:space="preserve">0 Tahun  8 Bulan 20 Hari </v>
          </cell>
          <cell r="AQ170" t="str">
            <v>SUDAH</v>
          </cell>
          <cell r="AR170">
            <v>44432</v>
          </cell>
          <cell r="AS170" t="str">
            <v>SUDAH</v>
          </cell>
          <cell r="AT170">
            <v>44432</v>
          </cell>
          <cell r="AU170" t="str">
            <v>SUDAH</v>
          </cell>
          <cell r="AV170">
            <v>44435</v>
          </cell>
          <cell r="AW170" t="str">
            <v xml:space="preserve">0 Tahun  8 Bulan 24 Hari </v>
          </cell>
          <cell r="AX170" t="str">
            <v>IN CLASS</v>
          </cell>
          <cell r="AY170">
            <v>100</v>
          </cell>
          <cell r="AZ170">
            <v>100</v>
          </cell>
          <cell r="BA170" t="str">
            <v>SUDAH</v>
          </cell>
          <cell r="BC170">
            <v>44403</v>
          </cell>
          <cell r="BD170" t="str">
            <v>RS BHAYANGKARA</v>
          </cell>
          <cell r="BE170" t="str">
            <v>SUDAH</v>
          </cell>
          <cell r="BG170">
            <v>44604</v>
          </cell>
          <cell r="BI170" t="str">
            <v>BELUM</v>
          </cell>
          <cell r="BV170" t="str">
            <v>0001234186738</v>
          </cell>
          <cell r="BW170" t="str">
            <v>SUDAH</v>
          </cell>
          <cell r="BX170" t="str">
            <v>PERUSAHAAN</v>
          </cell>
          <cell r="BY170" t="str">
            <v>21075602272</v>
          </cell>
          <cell r="BZ170" t="str">
            <v>SUDAH</v>
          </cell>
        </row>
        <row r="171">
          <cell r="C171" t="str">
            <v>0636</v>
          </cell>
          <cell r="D171" t="str">
            <v>LUKMAN PODUNGGE</v>
          </cell>
          <cell r="E171" t="str">
            <v>PT. MBK</v>
          </cell>
          <cell r="I171">
            <v>43042</v>
          </cell>
          <cell r="J171" t="str">
            <v/>
          </cell>
          <cell r="K171" t="str">
            <v>082349098478</v>
          </cell>
          <cell r="L171" t="str">
            <v>DRIVER</v>
          </cell>
          <cell r="Q171" t="str">
            <v>GORONTALO</v>
          </cell>
          <cell r="R171" t="str">
            <v>PT. SUMBER ALFARIA TRIJAYA TBK</v>
          </cell>
          <cell r="S171" t="str">
            <v>MALANG</v>
          </cell>
          <cell r="T171" t="str">
            <v>7571052411900002</v>
          </cell>
          <cell r="U171" t="str">
            <v>SEUMUR HIDUP</v>
          </cell>
          <cell r="W171" t="str">
            <v>B1</v>
          </cell>
          <cell r="X171" t="str">
            <v>901120190071</v>
          </cell>
          <cell r="Y171">
            <v>45978</v>
          </cell>
          <cell r="Z171" t="str">
            <v>GORONTALO</v>
          </cell>
          <cell r="AA171">
            <v>33201</v>
          </cell>
          <cell r="AB171" t="str">
            <v>JL. CENDRAWASIH RT. 003 RW. 005 KEL/DESA MOODU KEC. KOTA TIMUR KOTA GORONTALO PROVINSI GORONTALO</v>
          </cell>
          <cell r="AC171" t="str">
            <v>LAJANG</v>
          </cell>
          <cell r="AD171" t="str">
            <v>ISLAM</v>
          </cell>
          <cell r="AE171" t="str">
            <v>LAKI-LAKI</v>
          </cell>
          <cell r="AF171" t="str">
            <v>SMA</v>
          </cell>
          <cell r="AG171" t="str">
            <v>LUKMAN PODUNGGE</v>
          </cell>
          <cell r="AH171" t="str">
            <v>BCA</v>
          </cell>
          <cell r="AI171" t="str">
            <v>7975348911</v>
          </cell>
          <cell r="AJ171" t="str">
            <v>7571050603080109</v>
          </cell>
          <cell r="AL171">
            <v>44652</v>
          </cell>
          <cell r="AM171">
            <v>44742</v>
          </cell>
          <cell r="AN171" t="str">
            <v>PKWT 2</v>
          </cell>
          <cell r="AO171" t="str">
            <v>40 hari</v>
          </cell>
          <cell r="AP171" t="str">
            <v xml:space="preserve">4 Tahun  6 Bulan 18 Hari </v>
          </cell>
          <cell r="AQ171" t="str">
            <v>SUDAH</v>
          </cell>
          <cell r="AR171">
            <v>44432</v>
          </cell>
          <cell r="AS171" t="str">
            <v>SUDAH</v>
          </cell>
          <cell r="AT171">
            <v>44432</v>
          </cell>
          <cell r="AU171" t="str">
            <v>SUDAH</v>
          </cell>
          <cell r="AV171">
            <v>44635</v>
          </cell>
          <cell r="AW171" t="str">
            <v xml:space="preserve">0 Tahun  2 Bulan 6 Hari </v>
          </cell>
          <cell r="AX171" t="str">
            <v>ON LINE</v>
          </cell>
          <cell r="AY171">
            <v>70</v>
          </cell>
          <cell r="AZ171">
            <v>75</v>
          </cell>
          <cell r="BA171" t="str">
            <v>SUDAH</v>
          </cell>
          <cell r="BC171">
            <v>44441</v>
          </cell>
          <cell r="BD171" t="str">
            <v>POLRES KAB GORONTALO</v>
          </cell>
          <cell r="BE171" t="str">
            <v>SUDAH</v>
          </cell>
          <cell r="BG171">
            <v>44548</v>
          </cell>
          <cell r="BI171" t="str">
            <v>BELUM</v>
          </cell>
          <cell r="BV171" t="str">
            <v>0001237876727</v>
          </cell>
          <cell r="BW171" t="str">
            <v>SUDAH</v>
          </cell>
          <cell r="BX171" t="str">
            <v>PBI</v>
          </cell>
          <cell r="BY171" t="str">
            <v>19089244073</v>
          </cell>
          <cell r="BZ171" t="str">
            <v>SUDAH</v>
          </cell>
          <cell r="CH171">
            <v>44482</v>
          </cell>
        </row>
        <row r="172">
          <cell r="C172" t="str">
            <v>0641</v>
          </cell>
          <cell r="D172" t="str">
            <v>ILHAM MAHADJANI</v>
          </cell>
          <cell r="E172" t="str">
            <v>PT. MBK</v>
          </cell>
          <cell r="I172">
            <v>43283</v>
          </cell>
          <cell r="J172" t="str">
            <v/>
          </cell>
          <cell r="K172" t="str">
            <v>081244581497</v>
          </cell>
          <cell r="L172" t="str">
            <v>DRIVER</v>
          </cell>
          <cell r="Q172" t="str">
            <v>GORONTALO</v>
          </cell>
          <cell r="R172" t="str">
            <v>PT. SUMBER ALFARIA TRIJAYA TBK</v>
          </cell>
          <cell r="S172" t="str">
            <v>MALANG</v>
          </cell>
          <cell r="T172" t="str">
            <v>7501102706970001</v>
          </cell>
          <cell r="U172" t="str">
            <v>SEUMUR HIDUP</v>
          </cell>
          <cell r="W172" t="str">
            <v>B1 UMUM</v>
          </cell>
          <cell r="X172" t="str">
            <v>2019180600545</v>
          </cell>
          <cell r="Y172">
            <v>45134</v>
          </cell>
          <cell r="Z172" t="str">
            <v>KAB. GORONTALO</v>
          </cell>
          <cell r="AA172">
            <v>35638</v>
          </cell>
          <cell r="AB172" t="str">
            <v>Dusun II RT. 000 RW. 000 Kel/Desa Tuladenggi Kec. Telaga Biru Kab. Gorontalo Provinsi Gorontalo</v>
          </cell>
          <cell r="AC172" t="str">
            <v>LAJANG</v>
          </cell>
          <cell r="AD172" t="str">
            <v>ISLAM</v>
          </cell>
          <cell r="AE172" t="str">
            <v>LAKI-LAKI</v>
          </cell>
          <cell r="AF172" t="str">
            <v>SMA</v>
          </cell>
          <cell r="AG172" t="str">
            <v>ILHAM MAHADJANI</v>
          </cell>
          <cell r="AH172" t="str">
            <v>BCA</v>
          </cell>
          <cell r="AI172" t="str">
            <v>7975387291</v>
          </cell>
          <cell r="AJ172" t="str">
            <v>7501101112070001</v>
          </cell>
          <cell r="AL172">
            <v>44652</v>
          </cell>
          <cell r="AM172">
            <v>44742</v>
          </cell>
          <cell r="AN172" t="str">
            <v>PKWT 2</v>
          </cell>
          <cell r="AO172" t="str">
            <v>40 hari</v>
          </cell>
          <cell r="AP172" t="str">
            <v xml:space="preserve">3 Tahun  10 Bulan 19 Hari </v>
          </cell>
          <cell r="AQ172" t="str">
            <v>SUDAH</v>
          </cell>
          <cell r="AR172">
            <v>44432</v>
          </cell>
          <cell r="AS172" t="str">
            <v>SUDAH</v>
          </cell>
          <cell r="AT172">
            <v>44432</v>
          </cell>
          <cell r="AU172" t="str">
            <v>SUDAH</v>
          </cell>
          <cell r="AV172">
            <v>44635</v>
          </cell>
          <cell r="AW172" t="str">
            <v xml:space="preserve">0 Tahun  2 Bulan 6 Hari </v>
          </cell>
          <cell r="AX172" t="str">
            <v>ON LINE</v>
          </cell>
          <cell r="AY172">
            <v>90</v>
          </cell>
          <cell r="AZ172">
            <v>90</v>
          </cell>
          <cell r="BA172" t="str">
            <v>SUDAH</v>
          </cell>
          <cell r="BC172">
            <v>44436</v>
          </cell>
          <cell r="BD172" t="str">
            <v>PKM TELAGA BIRU</v>
          </cell>
          <cell r="BE172" t="str">
            <v>SUDAH</v>
          </cell>
          <cell r="BG172">
            <v>44570</v>
          </cell>
          <cell r="BI172" t="str">
            <v>BELUM</v>
          </cell>
          <cell r="BV172" t="str">
            <v>0000958750468</v>
          </cell>
          <cell r="BW172" t="str">
            <v>SUDAH</v>
          </cell>
          <cell r="BX172" t="str">
            <v>PBI</v>
          </cell>
          <cell r="BY172" t="str">
            <v>19089244057</v>
          </cell>
          <cell r="BZ172" t="str">
            <v>SUDAH</v>
          </cell>
        </row>
        <row r="173">
          <cell r="C173" t="str">
            <v>0643</v>
          </cell>
          <cell r="D173" t="str">
            <v>ANDIKA BILONDATU</v>
          </cell>
          <cell r="E173" t="str">
            <v>PT. MBK</v>
          </cell>
          <cell r="I173">
            <v>44412</v>
          </cell>
          <cell r="J173" t="str">
            <v/>
          </cell>
          <cell r="K173" t="str">
            <v>085396924884</v>
          </cell>
          <cell r="L173" t="str">
            <v>DRIVER</v>
          </cell>
          <cell r="Q173" t="str">
            <v>GORONTALO</v>
          </cell>
          <cell r="R173" t="str">
            <v>ANTERAJA</v>
          </cell>
          <cell r="S173" t="str">
            <v>MALANG</v>
          </cell>
          <cell r="T173" t="str">
            <v>7501101304950001</v>
          </cell>
          <cell r="U173" t="str">
            <v>SEUMUR HIDUP</v>
          </cell>
          <cell r="W173" t="str">
            <v>B1</v>
          </cell>
          <cell r="X173" t="str">
            <v>950420200266</v>
          </cell>
          <cell r="Y173">
            <v>45029</v>
          </cell>
          <cell r="Z173" t="str">
            <v>TULADENGGI</v>
          </cell>
          <cell r="AA173">
            <v>34802</v>
          </cell>
          <cell r="AB173" t="str">
            <v>Dusun II RT. 000 RW. 000 Kel/Desa Tuladenggi Kec. Telaga Biru Kab. Gorontalo Provinsi Gorontalo</v>
          </cell>
          <cell r="AC173" t="str">
            <v>KAWIN ANAK 1</v>
          </cell>
          <cell r="AD173" t="str">
            <v>ISLAM</v>
          </cell>
          <cell r="AE173" t="str">
            <v>LAKI-LAKI</v>
          </cell>
          <cell r="AF173" t="str">
            <v>SMA</v>
          </cell>
          <cell r="AG173" t="str">
            <v>ANDIKA BILONDATU</v>
          </cell>
          <cell r="AH173" t="str">
            <v>BCA</v>
          </cell>
          <cell r="AI173" t="str">
            <v>7975418316</v>
          </cell>
          <cell r="AJ173" t="str">
            <v>7501101908140003</v>
          </cell>
          <cell r="AL173">
            <v>44682</v>
          </cell>
          <cell r="AM173">
            <v>44773</v>
          </cell>
          <cell r="AN173" t="str">
            <v>PKWT 2</v>
          </cell>
          <cell r="AO173" t="str">
            <v>71 hari</v>
          </cell>
          <cell r="AP173" t="str">
            <v xml:space="preserve">0 Tahun  9 Bulan 17 Hari </v>
          </cell>
          <cell r="AQ173" t="str">
            <v>SUDAH</v>
          </cell>
          <cell r="AR173">
            <v>44439</v>
          </cell>
          <cell r="AS173" t="str">
            <v>SUDAH</v>
          </cell>
          <cell r="AT173">
            <v>44454</v>
          </cell>
          <cell r="AU173" t="str">
            <v>SUDAH</v>
          </cell>
          <cell r="AV173">
            <v>44635</v>
          </cell>
          <cell r="AW173" t="str">
            <v xml:space="preserve">0 Tahun  2 Bulan 6 Hari </v>
          </cell>
          <cell r="AX173" t="str">
            <v>ON LINE</v>
          </cell>
          <cell r="AY173">
            <v>90</v>
          </cell>
          <cell r="AZ173">
            <v>90</v>
          </cell>
          <cell r="BA173" t="str">
            <v>SUDAH</v>
          </cell>
          <cell r="BC173">
            <v>44441</v>
          </cell>
          <cell r="BD173" t="str">
            <v>POLRES KAB GORONTALO</v>
          </cell>
          <cell r="BE173" t="str">
            <v>SUDAH</v>
          </cell>
          <cell r="BG173">
            <v>44589</v>
          </cell>
          <cell r="BI173" t="str">
            <v>BELUM</v>
          </cell>
          <cell r="BV173" t="str">
            <v>0001859455956</v>
          </cell>
          <cell r="BW173" t="str">
            <v>SUDAH</v>
          </cell>
          <cell r="BX173" t="str">
            <v>PERUSAHAAN</v>
          </cell>
          <cell r="BY173" t="str">
            <v>21065975910</v>
          </cell>
          <cell r="BZ173" t="str">
            <v>SUDAH</v>
          </cell>
        </row>
        <row r="174">
          <cell r="C174" t="str">
            <v>0649</v>
          </cell>
          <cell r="D174" t="str">
            <v>ADE HARYADI</v>
          </cell>
          <cell r="E174" t="str">
            <v>PT. MBK</v>
          </cell>
          <cell r="I174">
            <v>43423</v>
          </cell>
          <cell r="J174" t="str">
            <v/>
          </cell>
          <cell r="K174" t="str">
            <v>08569969633</v>
          </cell>
          <cell r="L174" t="str">
            <v>DRIVER</v>
          </cell>
          <cell r="Q174" t="str">
            <v>CIKARANG</v>
          </cell>
          <cell r="R174" t="str">
            <v>YAMAZAKI</v>
          </cell>
          <cell r="S174" t="str">
            <v>JAKARTA 1</v>
          </cell>
          <cell r="T174" t="str">
            <v>3201360605930004</v>
          </cell>
          <cell r="U174" t="str">
            <v>SEUMUR HIDUP</v>
          </cell>
          <cell r="W174" t="str">
            <v>B1</v>
          </cell>
          <cell r="X174" t="str">
            <v>930513281219</v>
          </cell>
          <cell r="Y174">
            <v>45052</v>
          </cell>
          <cell r="Z174" t="str">
            <v>BEKASI</v>
          </cell>
          <cell r="AA174">
            <v>34095</v>
          </cell>
          <cell r="AB174" t="str">
            <v>PACING UTARA RT007/003 KELURAHAN DEWI SARI RENGAS DENGKLOK</v>
          </cell>
          <cell r="AC174" t="str">
            <v>KAWIN ANAK 1</v>
          </cell>
          <cell r="AD174" t="str">
            <v>ISLAM</v>
          </cell>
          <cell r="AE174" t="str">
            <v>LAKI-LAKI</v>
          </cell>
          <cell r="AF174" t="str">
            <v>SMA</v>
          </cell>
          <cell r="AG174" t="str">
            <v>ADE HARYADI</v>
          </cell>
          <cell r="AH174" t="str">
            <v>BCA</v>
          </cell>
          <cell r="AI174" t="str">
            <v>5775430408</v>
          </cell>
          <cell r="AJ174" t="str">
            <v>3215060305180019</v>
          </cell>
          <cell r="AL174">
            <v>44652</v>
          </cell>
          <cell r="AM174">
            <v>44742</v>
          </cell>
          <cell r="AN174" t="str">
            <v>PKWT 1</v>
          </cell>
          <cell r="AO174" t="str">
            <v>40 hari</v>
          </cell>
          <cell r="AP174" t="str">
            <v xml:space="preserve">3 Tahun  6 Bulan 2 Hari </v>
          </cell>
          <cell r="AQ174" t="str">
            <v>SUDAH</v>
          </cell>
          <cell r="AR174">
            <v>44564</v>
          </cell>
          <cell r="AS174" t="str">
            <v>SUDAH</v>
          </cell>
          <cell r="AT174">
            <v>44432</v>
          </cell>
          <cell r="AU174" t="str">
            <v>SUDAH</v>
          </cell>
          <cell r="AV174">
            <v>44676</v>
          </cell>
          <cell r="AW174" t="str">
            <v xml:space="preserve">0 Tahun  0 Bulan 26 Hari </v>
          </cell>
          <cell r="AX174" t="str">
            <v>ON LINE</v>
          </cell>
          <cell r="AY174">
            <v>85</v>
          </cell>
          <cell r="AZ174">
            <v>75</v>
          </cell>
          <cell r="BA174" t="str">
            <v>SUDAH</v>
          </cell>
          <cell r="BC174">
            <v>44419</v>
          </cell>
          <cell r="BD174" t="str">
            <v>KAB. KARAWANG</v>
          </cell>
          <cell r="BE174" t="str">
            <v>SUDAH</v>
          </cell>
          <cell r="BG174">
            <v>44454</v>
          </cell>
          <cell r="BH174" t="str">
            <v>KAB. KARAWANG</v>
          </cell>
          <cell r="BI174" t="str">
            <v>BELUM</v>
          </cell>
          <cell r="BV174" t="str">
            <v>0002617747942</v>
          </cell>
          <cell r="BW174" t="str">
            <v>SUDAH</v>
          </cell>
          <cell r="BX174" t="str">
            <v>PERUSAHAAN</v>
          </cell>
          <cell r="BY174" t="str">
            <v>19089244248</v>
          </cell>
          <cell r="BZ174" t="str">
            <v>SUDAH</v>
          </cell>
        </row>
        <row r="175">
          <cell r="C175" t="str">
            <v>0654</v>
          </cell>
          <cell r="D175" t="str">
            <v>ONI TASRONI</v>
          </cell>
          <cell r="E175" t="str">
            <v>PT. MBK</v>
          </cell>
          <cell r="I175">
            <v>43435</v>
          </cell>
          <cell r="J175" t="str">
            <v/>
          </cell>
          <cell r="K175" t="str">
            <v>082122514604</v>
          </cell>
          <cell r="L175" t="str">
            <v>DRIVER</v>
          </cell>
          <cell r="Q175" t="str">
            <v>CIKARANG</v>
          </cell>
          <cell r="R175" t="str">
            <v>APL</v>
          </cell>
          <cell r="S175" t="str">
            <v>JAKARTA 1</v>
          </cell>
          <cell r="T175" t="str">
            <v>3215151205760006</v>
          </cell>
          <cell r="U175" t="str">
            <v>SEUMUR HIDUP</v>
          </cell>
          <cell r="W175" t="str">
            <v>B2</v>
          </cell>
          <cell r="X175" t="str">
            <v>760513281219</v>
          </cell>
          <cell r="Y175">
            <v>45424</v>
          </cell>
          <cell r="Z175" t="str">
            <v>KARAWANG</v>
          </cell>
          <cell r="AA175">
            <v>27892</v>
          </cell>
          <cell r="AB175" t="str">
            <v>DUSUN KRAJAN 1 RT 009/006 DESA CIKALONG, KEC. CILAMAYA WETAN</v>
          </cell>
          <cell r="AC175" t="str">
            <v>KAWIN ANAK 2</v>
          </cell>
          <cell r="AD175" t="str">
            <v>ISLAM</v>
          </cell>
          <cell r="AE175" t="str">
            <v>LAKI-LAKI</v>
          </cell>
          <cell r="AF175" t="str">
            <v>SMA</v>
          </cell>
          <cell r="AG175" t="str">
            <v>ONI TASRONI</v>
          </cell>
          <cell r="AH175" t="str">
            <v>BCA</v>
          </cell>
          <cell r="AI175" t="str">
            <v>5745227543</v>
          </cell>
          <cell r="AJ175" t="str">
            <v>3215152811070005</v>
          </cell>
          <cell r="AL175">
            <v>44652</v>
          </cell>
          <cell r="AM175">
            <v>44742</v>
          </cell>
          <cell r="AN175" t="str">
            <v>PKWT 2</v>
          </cell>
          <cell r="AO175" t="str">
            <v>40 hari</v>
          </cell>
          <cell r="AP175" t="str">
            <v xml:space="preserve">3 Tahun  5 Bulan 20 Hari </v>
          </cell>
          <cell r="AQ175" t="str">
            <v>SUDAH</v>
          </cell>
          <cell r="AR175">
            <v>44432</v>
          </cell>
          <cell r="AS175" t="str">
            <v>SUDAH</v>
          </cell>
          <cell r="AT175">
            <v>44432</v>
          </cell>
          <cell r="AU175" t="str">
            <v>SUDAH</v>
          </cell>
          <cell r="AV175">
            <v>44697</v>
          </cell>
          <cell r="AW175" t="str">
            <v xml:space="preserve">0 Tahun  0 Bulan 5 Hari </v>
          </cell>
          <cell r="AX175" t="str">
            <v>ON LINE</v>
          </cell>
          <cell r="AY175">
            <v>100</v>
          </cell>
          <cell r="AZ175">
            <v>75</v>
          </cell>
          <cell r="BA175" t="str">
            <v>SUDAH</v>
          </cell>
          <cell r="BC175">
            <v>44372</v>
          </cell>
          <cell r="BE175" t="str">
            <v>SUDAH</v>
          </cell>
          <cell r="BG175">
            <v>44433</v>
          </cell>
          <cell r="BI175" t="str">
            <v>BELUM</v>
          </cell>
          <cell r="BV175" t="str">
            <v>0001483542167</v>
          </cell>
          <cell r="BW175" t="str">
            <v>SUDAH</v>
          </cell>
          <cell r="BX175" t="str">
            <v>PERUSAHAAN</v>
          </cell>
          <cell r="BY175" t="str">
            <v>19089244388</v>
          </cell>
          <cell r="BZ175" t="str">
            <v>SUDAH</v>
          </cell>
        </row>
        <row r="176">
          <cell r="C176" t="str">
            <v>0656</v>
          </cell>
          <cell r="D176" t="str">
            <v>CECENG APIP</v>
          </cell>
          <cell r="E176" t="str">
            <v>PT. MBK</v>
          </cell>
          <cell r="I176">
            <v>43435</v>
          </cell>
          <cell r="J176" t="str">
            <v/>
          </cell>
          <cell r="K176" t="str">
            <v>083879183049</v>
          </cell>
          <cell r="L176" t="str">
            <v>DRIVER</v>
          </cell>
          <cell r="Q176" t="str">
            <v>CIKARANG</v>
          </cell>
          <cell r="R176" t="str">
            <v>APL</v>
          </cell>
          <cell r="S176" t="str">
            <v>JAKARTA 1</v>
          </cell>
          <cell r="T176" t="str">
            <v>3217151310820002</v>
          </cell>
          <cell r="U176" t="str">
            <v>SEUMUR HIDUP</v>
          </cell>
          <cell r="W176" t="str">
            <v>B1</v>
          </cell>
          <cell r="X176" t="str">
            <v>821013312317</v>
          </cell>
          <cell r="Y176">
            <v>45578</v>
          </cell>
          <cell r="Z176" t="str">
            <v>BANDUNG</v>
          </cell>
          <cell r="AA176">
            <v>30237</v>
          </cell>
          <cell r="AB176" t="str">
            <v>KP. BABAKAN RT 004/003 DESA GUNUNGHALU, KEC. GUNUNGHALU</v>
          </cell>
          <cell r="AC176" t="str">
            <v>KAWIN ANAK 2</v>
          </cell>
          <cell r="AD176" t="str">
            <v>ISLAM</v>
          </cell>
          <cell r="AE176" t="str">
            <v>LAKI-LAKI</v>
          </cell>
          <cell r="AF176" t="str">
            <v>SMA</v>
          </cell>
          <cell r="AG176" t="str">
            <v>CECENG APIP</v>
          </cell>
          <cell r="AH176" t="str">
            <v>BCA</v>
          </cell>
          <cell r="AI176" t="str">
            <v>8710091014</v>
          </cell>
          <cell r="AJ176" t="str">
            <v>3217152507120009</v>
          </cell>
          <cell r="AL176">
            <v>44652</v>
          </cell>
          <cell r="AM176">
            <v>44742</v>
          </cell>
          <cell r="AN176" t="str">
            <v>PKWT 2</v>
          </cell>
          <cell r="AO176" t="str">
            <v>40 hari</v>
          </cell>
          <cell r="AP176" t="str">
            <v xml:space="preserve">3 Tahun  5 Bulan 20 Hari </v>
          </cell>
          <cell r="AQ176" t="str">
            <v>SUDAH</v>
          </cell>
          <cell r="AR176">
            <v>44432</v>
          </cell>
          <cell r="AS176" t="str">
            <v>SUDAH</v>
          </cell>
          <cell r="AT176">
            <v>44432</v>
          </cell>
          <cell r="AU176" t="str">
            <v>SUDAH</v>
          </cell>
          <cell r="AV176">
            <v>44697</v>
          </cell>
          <cell r="AW176" t="str">
            <v xml:space="preserve">0 Tahun  0 Bulan 5 Hari </v>
          </cell>
          <cell r="AX176" t="str">
            <v>IN CLASS</v>
          </cell>
          <cell r="AY176">
            <v>70</v>
          </cell>
          <cell r="AZ176">
            <v>75</v>
          </cell>
          <cell r="BA176" t="str">
            <v>SUDAH</v>
          </cell>
          <cell r="BC176">
            <v>44401</v>
          </cell>
          <cell r="BE176" t="str">
            <v>SUDAH</v>
          </cell>
          <cell r="BG176">
            <v>44429</v>
          </cell>
          <cell r="BI176" t="str">
            <v>BELUM</v>
          </cell>
          <cell r="BV176" t="str">
            <v>0001449650788</v>
          </cell>
          <cell r="BW176" t="str">
            <v>SUDAH</v>
          </cell>
          <cell r="BX176" t="str">
            <v>PERUSAHAAN</v>
          </cell>
          <cell r="BY176" t="str">
            <v>19089244412</v>
          </cell>
          <cell r="BZ176" t="str">
            <v>SUDAH</v>
          </cell>
        </row>
        <row r="177">
          <cell r="C177" t="str">
            <v>0659</v>
          </cell>
          <cell r="D177" t="str">
            <v>INDRA NUGROHO</v>
          </cell>
          <cell r="E177" t="str">
            <v>PT. MBK</v>
          </cell>
          <cell r="I177">
            <v>43306</v>
          </cell>
          <cell r="J177" t="str">
            <v/>
          </cell>
          <cell r="K177" t="str">
            <v>082136791922</v>
          </cell>
          <cell r="L177" t="str">
            <v>DRIVER</v>
          </cell>
          <cell r="Q177" t="str">
            <v>CIKARANG</v>
          </cell>
          <cell r="R177" t="str">
            <v>APL</v>
          </cell>
          <cell r="S177" t="str">
            <v>JAKARTA 1</v>
          </cell>
          <cell r="T177" t="str">
            <v>3215012812880009</v>
          </cell>
          <cell r="U177" t="str">
            <v>SEUMUR HIDUP</v>
          </cell>
          <cell r="W177" t="str">
            <v>B1</v>
          </cell>
          <cell r="X177" t="str">
            <v>13288812000454</v>
          </cell>
          <cell r="Y177">
            <v>46370</v>
          </cell>
          <cell r="Z177" t="str">
            <v>KARAWANG</v>
          </cell>
          <cell r="AA177">
            <v>32505</v>
          </cell>
          <cell r="AB177" t="str">
            <v>JATIRASA BARAT RT 001/001 KEL. KARANG PAWITAN KEC. KARAWANG BARAT</v>
          </cell>
          <cell r="AC177" t="str">
            <v>LAJANG</v>
          </cell>
          <cell r="AD177" t="str">
            <v>ISLAM</v>
          </cell>
          <cell r="AE177" t="str">
            <v>LAKI-LAKI</v>
          </cell>
          <cell r="AF177" t="str">
            <v>SMA</v>
          </cell>
          <cell r="AG177" t="str">
            <v>INDRA NUGROHO</v>
          </cell>
          <cell r="AH177" t="str">
            <v>BCA</v>
          </cell>
          <cell r="AI177" t="str">
            <v>1091851429</v>
          </cell>
          <cell r="AJ177" t="str">
            <v>3215010408070011</v>
          </cell>
          <cell r="AL177">
            <v>44652</v>
          </cell>
          <cell r="AM177">
            <v>44742</v>
          </cell>
          <cell r="AN177" t="str">
            <v>PKWT 2</v>
          </cell>
          <cell r="AO177" t="str">
            <v>40 hari</v>
          </cell>
          <cell r="AP177" t="str">
            <v xml:space="preserve">3 Tahun  9 Bulan 26 Hari </v>
          </cell>
          <cell r="AQ177" t="str">
            <v>SUDAH</v>
          </cell>
          <cell r="AR177">
            <v>44432</v>
          </cell>
          <cell r="AS177" t="str">
            <v>SUDAH</v>
          </cell>
          <cell r="AT177">
            <v>44432</v>
          </cell>
          <cell r="AU177" t="str">
            <v>SUDAH</v>
          </cell>
          <cell r="AV177">
            <v>44697</v>
          </cell>
          <cell r="AW177" t="str">
            <v xml:space="preserve">0 Tahun  0 Bulan 5 Hari </v>
          </cell>
          <cell r="AX177" t="str">
            <v>IN CLASS</v>
          </cell>
          <cell r="AY177">
            <v>85</v>
          </cell>
          <cell r="AZ177">
            <v>75</v>
          </cell>
          <cell r="BA177" t="str">
            <v>SUDAH</v>
          </cell>
          <cell r="BC177">
            <v>44398</v>
          </cell>
          <cell r="BE177" t="str">
            <v>SUDAH</v>
          </cell>
          <cell r="BG177">
            <v>44426</v>
          </cell>
          <cell r="BI177" t="str">
            <v>BELUM</v>
          </cell>
          <cell r="BV177" t="str">
            <v>0002493272035</v>
          </cell>
          <cell r="BW177" t="str">
            <v>SUDAH</v>
          </cell>
          <cell r="BX177" t="str">
            <v>PERUSAHAAN</v>
          </cell>
          <cell r="BY177" t="str">
            <v>19089244420</v>
          </cell>
          <cell r="BZ177" t="str">
            <v>SUDAH</v>
          </cell>
        </row>
        <row r="178">
          <cell r="C178" t="str">
            <v>0660</v>
          </cell>
          <cell r="D178" t="str">
            <v>DEDI SUPRIADI</v>
          </cell>
          <cell r="E178" t="str">
            <v>PT. MBK</v>
          </cell>
          <cell r="I178">
            <v>43435</v>
          </cell>
          <cell r="J178" t="str">
            <v/>
          </cell>
          <cell r="K178" t="str">
            <v>082318159569</v>
          </cell>
          <cell r="P178" t="str">
            <v>DISPATCHER</v>
          </cell>
          <cell r="Q178" t="str">
            <v>CIKARANG</v>
          </cell>
          <cell r="R178" t="str">
            <v>APL</v>
          </cell>
          <cell r="S178" t="str">
            <v>JAKARTA 1</v>
          </cell>
          <cell r="T178" t="str">
            <v>3206070911800001</v>
          </cell>
          <cell r="U178" t="str">
            <v>SEUMUR HIDUP</v>
          </cell>
          <cell r="V178" t="str">
            <v>NON DRIVER</v>
          </cell>
          <cell r="W178" t="str">
            <v>NON DRIVER</v>
          </cell>
          <cell r="X178" t="str">
            <v>NON DRIVER</v>
          </cell>
          <cell r="Y178" t="str">
            <v>NON DRIVER</v>
          </cell>
          <cell r="Z178" t="str">
            <v>TASIKMALAYA</v>
          </cell>
          <cell r="AA178">
            <v>29534</v>
          </cell>
          <cell r="AB178" t="str">
            <v>KP. PARUNGPONTENG RT003/001, DESA PARUNGPONTENG, KEC. PARUNGPONTENG</v>
          </cell>
          <cell r="AC178" t="str">
            <v>KAWIN ANAK 2</v>
          </cell>
          <cell r="AD178" t="str">
            <v>ISLAM</v>
          </cell>
          <cell r="AE178" t="str">
            <v>LAKI-LAKI</v>
          </cell>
          <cell r="AF178" t="str">
            <v>SMA</v>
          </cell>
          <cell r="AG178" t="str">
            <v>DEDI SUPRIADI</v>
          </cell>
          <cell r="AH178" t="str">
            <v>BCA</v>
          </cell>
          <cell r="AI178" t="str">
            <v>0540970696</v>
          </cell>
          <cell r="AJ178" t="str">
            <v>3206070902120005</v>
          </cell>
          <cell r="AL178">
            <v>44621</v>
          </cell>
          <cell r="AM178">
            <v>44712</v>
          </cell>
          <cell r="AN178" t="str">
            <v>PKWT 2</v>
          </cell>
          <cell r="AO178" t="str">
            <v>10 hari</v>
          </cell>
          <cell r="AP178" t="str">
            <v xml:space="preserve">3 Tahun  5 Bulan 20 Hari </v>
          </cell>
          <cell r="AQ178" t="str">
            <v>NON DRIVER</v>
          </cell>
          <cell r="AR178" t="str">
            <v>NON DRIVER</v>
          </cell>
          <cell r="AS178" t="str">
            <v>SUDAH</v>
          </cell>
          <cell r="AT178">
            <v>44432</v>
          </cell>
          <cell r="AU178" t="str">
            <v>NON DRIVER</v>
          </cell>
          <cell r="AV178" t="str">
            <v>NON DRIVER</v>
          </cell>
          <cell r="AW178" t="str">
            <v/>
          </cell>
          <cell r="AX178" t="str">
            <v>NON DRIVER</v>
          </cell>
          <cell r="AY178" t="str">
            <v>NON DRIVER</v>
          </cell>
          <cell r="AZ178" t="str">
            <v>NON DRIVER</v>
          </cell>
          <cell r="BA178" t="str">
            <v>SUDAH</v>
          </cell>
          <cell r="BC178">
            <v>44389</v>
          </cell>
          <cell r="BE178" t="str">
            <v>SUDAH</v>
          </cell>
          <cell r="BG178">
            <v>44437</v>
          </cell>
          <cell r="BI178" t="str">
            <v>BELUM</v>
          </cell>
          <cell r="BV178" t="str">
            <v>0001664064933</v>
          </cell>
          <cell r="BW178" t="str">
            <v>SUDAH</v>
          </cell>
          <cell r="BX178" t="str">
            <v>PERUSAHAAN</v>
          </cell>
          <cell r="BY178" t="str">
            <v>19089245047</v>
          </cell>
          <cell r="BZ178" t="str">
            <v>SUDAH</v>
          </cell>
        </row>
        <row r="179">
          <cell r="C179" t="str">
            <v>0670</v>
          </cell>
          <cell r="D179" t="str">
            <v>RISCHY R IROT</v>
          </cell>
          <cell r="E179" t="str">
            <v>PT. MBK</v>
          </cell>
          <cell r="I179">
            <v>43739</v>
          </cell>
          <cell r="J179" t="str">
            <v/>
          </cell>
          <cell r="K179" t="str">
            <v>081346138019</v>
          </cell>
          <cell r="L179" t="str">
            <v>DRIVER</v>
          </cell>
          <cell r="Q179" t="str">
            <v>MANADO</v>
          </cell>
          <cell r="R179" t="str">
            <v>PT. SUMBER ALFARIA TRIJAYA TBK</v>
          </cell>
          <cell r="S179" t="str">
            <v>MALANG</v>
          </cell>
          <cell r="T179" t="str">
            <v>7106032809940001</v>
          </cell>
          <cell r="U179" t="str">
            <v>SEUMUR HIDUP</v>
          </cell>
          <cell r="W179" t="str">
            <v>B1</v>
          </cell>
          <cell r="X179" t="str">
            <v>940920150907</v>
          </cell>
          <cell r="Y179">
            <v>45563</v>
          </cell>
          <cell r="Z179" t="str">
            <v>TONDANO</v>
          </cell>
          <cell r="AA179">
            <v>34605</v>
          </cell>
          <cell r="AB179" t="str">
            <v>AIRMADIDI ATAS RT 000/018 DS AIRMADIDI ATAS KEC AIRMADIDI KAB MINAHASA UTARA</v>
          </cell>
          <cell r="AC179" t="str">
            <v>KAWIN</v>
          </cell>
          <cell r="AD179" t="str">
            <v>KRISTEN</v>
          </cell>
          <cell r="AE179" t="str">
            <v>LAKI-LAKI</v>
          </cell>
          <cell r="AF179" t="str">
            <v>SMA</v>
          </cell>
          <cell r="AG179" t="str">
            <v>RISCHY R IROT</v>
          </cell>
          <cell r="AH179" t="str">
            <v>BCA</v>
          </cell>
          <cell r="AI179" t="str">
            <v>5115074714</v>
          </cell>
          <cell r="AJ179" t="str">
            <v>7106030502180002</v>
          </cell>
          <cell r="AL179">
            <v>44652</v>
          </cell>
          <cell r="AM179">
            <v>44742</v>
          </cell>
          <cell r="AN179" t="str">
            <v>PKWT 2</v>
          </cell>
          <cell r="AO179" t="str">
            <v>40 hari</v>
          </cell>
          <cell r="AP179" t="str">
            <v xml:space="preserve">2 Tahun  7 Bulan 20 Hari </v>
          </cell>
          <cell r="AQ179" t="str">
            <v>SUDAH</v>
          </cell>
          <cell r="AR179">
            <v>44432</v>
          </cell>
          <cell r="AS179" t="str">
            <v>SUDAH</v>
          </cell>
          <cell r="AT179">
            <v>44432</v>
          </cell>
          <cell r="AU179" t="str">
            <v>SUDAH</v>
          </cell>
          <cell r="AV179">
            <v>44432</v>
          </cell>
          <cell r="AW179" t="str">
            <v xml:space="preserve">0 Tahun  8 Bulan 27 Hari </v>
          </cell>
          <cell r="AX179" t="str">
            <v>IN CLASS</v>
          </cell>
          <cell r="AY179">
            <v>90</v>
          </cell>
          <cell r="AZ179">
            <v>90</v>
          </cell>
          <cell r="BA179" t="str">
            <v>SUDAH</v>
          </cell>
          <cell r="BC179">
            <v>44498</v>
          </cell>
          <cell r="BE179" t="str">
            <v>SUDAH</v>
          </cell>
          <cell r="BG179">
            <v>44637</v>
          </cell>
          <cell r="BI179" t="str">
            <v>BELUM</v>
          </cell>
          <cell r="BV179" t="str">
            <v>0001817200945</v>
          </cell>
          <cell r="BW179" t="str">
            <v>SUDAH</v>
          </cell>
          <cell r="BX179" t="str">
            <v>PERUSAHAAN</v>
          </cell>
          <cell r="BY179" t="str">
            <v>19089245112</v>
          </cell>
          <cell r="BZ179" t="str">
            <v>SUDAH</v>
          </cell>
        </row>
        <row r="180">
          <cell r="C180" t="str">
            <v>0674</v>
          </cell>
          <cell r="D180" t="str">
            <v>JEJEN</v>
          </cell>
          <cell r="E180" t="str">
            <v>PT. MBK</v>
          </cell>
          <cell r="I180">
            <v>43613</v>
          </cell>
          <cell r="J180" t="str">
            <v/>
          </cell>
          <cell r="K180" t="str">
            <v>08131759085</v>
          </cell>
          <cell r="P180" t="str">
            <v>DISPATCHER</v>
          </cell>
          <cell r="Q180" t="str">
            <v>KARAWANG</v>
          </cell>
          <cell r="R180" t="str">
            <v>HMS</v>
          </cell>
          <cell r="S180" t="str">
            <v>JAKARTA 1</v>
          </cell>
          <cell r="T180" t="str">
            <v>3215100207830001</v>
          </cell>
          <cell r="U180" t="str">
            <v>SEUMUR HIDUP</v>
          </cell>
          <cell r="V180" t="str">
            <v>NON DRIVER</v>
          </cell>
          <cell r="W180" t="str">
            <v>NON DRIVER</v>
          </cell>
          <cell r="X180" t="str">
            <v>NON DRIVER</v>
          </cell>
          <cell r="Y180" t="str">
            <v>NON DRIVER</v>
          </cell>
          <cell r="Z180" t="str">
            <v>KARAWANG</v>
          </cell>
          <cell r="AA180">
            <v>30499</v>
          </cell>
          <cell r="AB180" t="str">
            <v>DUSUN RANGDU II RT 011/ 004 DESA RANDU MULYA, KEC. PEDES, KAB. KARAWANG</v>
          </cell>
          <cell r="AC180" t="str">
            <v>KAWIN ANAK 1</v>
          </cell>
          <cell r="AD180" t="str">
            <v>ISLAM</v>
          </cell>
          <cell r="AE180" t="str">
            <v>LAKI-LAKI</v>
          </cell>
          <cell r="AF180" t="str">
            <v>SMP</v>
          </cell>
          <cell r="AG180" t="str">
            <v>JEJEN</v>
          </cell>
          <cell r="AH180" t="str">
            <v>BCA</v>
          </cell>
          <cell r="AI180" t="str">
            <v>5765248571</v>
          </cell>
          <cell r="AJ180" t="str">
            <v>3215100404120004</v>
          </cell>
          <cell r="AL180">
            <v>44682</v>
          </cell>
          <cell r="AM180">
            <v>44773</v>
          </cell>
          <cell r="AN180" t="str">
            <v>PKWT 2</v>
          </cell>
          <cell r="AO180" t="str">
            <v>71 hari</v>
          </cell>
          <cell r="AP180" t="str">
            <v xml:space="preserve">2 Tahun  11 Bulan 23 Hari </v>
          </cell>
          <cell r="AQ180" t="str">
            <v>NON DRIVER</v>
          </cell>
          <cell r="AR180" t="str">
            <v>NON DRIVER</v>
          </cell>
          <cell r="AS180" t="str">
            <v>SUDAH</v>
          </cell>
          <cell r="AT180">
            <v>44432</v>
          </cell>
          <cell r="AU180" t="str">
            <v>NON DRIVER</v>
          </cell>
          <cell r="AV180" t="str">
            <v>NON DRIVER</v>
          </cell>
          <cell r="AW180" t="str">
            <v/>
          </cell>
          <cell r="AX180" t="str">
            <v>NON DRIVER</v>
          </cell>
          <cell r="AY180" t="str">
            <v>NON DRIVER</v>
          </cell>
          <cell r="AZ180" t="str">
            <v>NON DRIVER</v>
          </cell>
          <cell r="BA180" t="str">
            <v>SUDAH</v>
          </cell>
          <cell r="BC180">
            <v>44399</v>
          </cell>
          <cell r="BE180" t="str">
            <v>SUDAH</v>
          </cell>
          <cell r="BG180">
            <v>44427</v>
          </cell>
          <cell r="BI180" t="str">
            <v>BELUM</v>
          </cell>
          <cell r="BV180" t="str">
            <v>0000489350384</v>
          </cell>
          <cell r="BW180" t="str">
            <v>SUDAH</v>
          </cell>
          <cell r="BX180" t="str">
            <v>PBI</v>
          </cell>
          <cell r="BY180" t="str">
            <v>18042710154</v>
          </cell>
          <cell r="BZ180" t="str">
            <v>SUDAH</v>
          </cell>
          <cell r="CH180">
            <v>44364</v>
          </cell>
          <cell r="CI180">
            <v>44448</v>
          </cell>
        </row>
        <row r="181">
          <cell r="C181" t="str">
            <v>0675</v>
          </cell>
          <cell r="D181" t="str">
            <v>DENI USEP</v>
          </cell>
          <cell r="E181" t="str">
            <v>PT. MBK</v>
          </cell>
          <cell r="I181">
            <v>43258</v>
          </cell>
          <cell r="J181" t="str">
            <v/>
          </cell>
          <cell r="K181" t="str">
            <v>082213856713</v>
          </cell>
          <cell r="L181" t="str">
            <v>DRIVER</v>
          </cell>
          <cell r="Q181" t="str">
            <v>KARAWANG</v>
          </cell>
          <cell r="R181" t="str">
            <v>HMS</v>
          </cell>
          <cell r="S181" t="str">
            <v>JAKARTA 1</v>
          </cell>
          <cell r="T181" t="str">
            <v>3215260202760005</v>
          </cell>
          <cell r="U181" t="str">
            <v>SEUMUR HIDUP</v>
          </cell>
          <cell r="W181" t="str">
            <v>B2</v>
          </cell>
          <cell r="X181" t="str">
            <v>13287602000169</v>
          </cell>
          <cell r="Y181">
            <v>46054</v>
          </cell>
          <cell r="Z181" t="str">
            <v>SUMEDANG</v>
          </cell>
          <cell r="AA181">
            <v>27792</v>
          </cell>
          <cell r="AB181" t="str">
            <v>DUSUN KALIPANDAN RT/RW 003/001 DESA SUKALUYU, KECAMATAN TELUK JAMBE TIMUR</v>
          </cell>
          <cell r="AC181" t="str">
            <v>KAWIN ANAK 1</v>
          </cell>
          <cell r="AD181" t="str">
            <v>ISLAM</v>
          </cell>
          <cell r="AE181" t="str">
            <v>LAKI-LAKI</v>
          </cell>
          <cell r="AF181" t="str">
            <v>SMA</v>
          </cell>
          <cell r="AG181" t="str">
            <v>DENI USEP</v>
          </cell>
          <cell r="AH181" t="str">
            <v>BCA</v>
          </cell>
          <cell r="AI181" t="str">
            <v>1091563971</v>
          </cell>
          <cell r="AJ181" t="str">
            <v>321503020670020</v>
          </cell>
          <cell r="AL181">
            <v>44682</v>
          </cell>
          <cell r="AM181">
            <v>44773</v>
          </cell>
          <cell r="AN181" t="str">
            <v>PKWT 2</v>
          </cell>
          <cell r="AO181" t="str">
            <v>71 hari</v>
          </cell>
          <cell r="AP181" t="str">
            <v xml:space="preserve">3 Tahun  11 Bulan 14 Hari </v>
          </cell>
          <cell r="AQ181" t="str">
            <v>SUDAH</v>
          </cell>
          <cell r="AR181">
            <v>44432</v>
          </cell>
          <cell r="AS181" t="str">
            <v>SUDAH</v>
          </cell>
          <cell r="AT181">
            <v>44432</v>
          </cell>
          <cell r="AU181" t="str">
            <v>SUDAH</v>
          </cell>
          <cell r="AV181">
            <v>44529</v>
          </cell>
          <cell r="AW181" t="str">
            <v xml:space="preserve">0 Tahun  5 Bulan 22 Hari </v>
          </cell>
          <cell r="AX181" t="str">
            <v>IN CLASS</v>
          </cell>
          <cell r="AY181">
            <v>85</v>
          </cell>
          <cell r="AZ181">
            <v>75</v>
          </cell>
          <cell r="BA181" t="str">
            <v>SUDAH</v>
          </cell>
          <cell r="BC181">
            <v>44399</v>
          </cell>
          <cell r="BE181" t="str">
            <v>SUDAH</v>
          </cell>
          <cell r="BG181">
            <v>44427</v>
          </cell>
          <cell r="BI181" t="str">
            <v>BELUM</v>
          </cell>
          <cell r="BV181" t="str">
            <v>0001848268732</v>
          </cell>
          <cell r="BW181" t="str">
            <v>SUDAH</v>
          </cell>
          <cell r="BX181" t="str">
            <v>PERUSAHAAN</v>
          </cell>
          <cell r="BY181" t="str">
            <v>19098954605</v>
          </cell>
          <cell r="BZ181" t="str">
            <v>SUDAH</v>
          </cell>
        </row>
        <row r="182">
          <cell r="C182" t="str">
            <v>0676</v>
          </cell>
          <cell r="D182" t="str">
            <v>MUHAMAD RENALDY</v>
          </cell>
          <cell r="E182" t="str">
            <v>PT. MBK</v>
          </cell>
          <cell r="I182">
            <v>43248</v>
          </cell>
          <cell r="J182" t="str">
            <v/>
          </cell>
          <cell r="K182" t="str">
            <v>085774235964</v>
          </cell>
          <cell r="N182" t="str">
            <v>HELPER</v>
          </cell>
          <cell r="Q182" t="str">
            <v>KARAWANG</v>
          </cell>
          <cell r="R182" t="str">
            <v>HMS</v>
          </cell>
          <cell r="S182" t="str">
            <v>JAKARTA 1</v>
          </cell>
          <cell r="T182" t="str">
            <v>3215150105980005</v>
          </cell>
          <cell r="U182" t="str">
            <v>SEUMUR HIDUP</v>
          </cell>
          <cell r="V182" t="str">
            <v>NON DRIVER</v>
          </cell>
          <cell r="W182" t="str">
            <v>NON DRIVER</v>
          </cell>
          <cell r="X182" t="str">
            <v>NON DRIVER</v>
          </cell>
          <cell r="Y182" t="str">
            <v>NON DRIVER</v>
          </cell>
          <cell r="Z182" t="str">
            <v>KARAWANG</v>
          </cell>
          <cell r="AA182">
            <v>35916</v>
          </cell>
          <cell r="AB182" t="str">
            <v>DUSUN CIKARANG 003 / 001 DESA CIKARANG KEC.CILAMAYA WETAN</v>
          </cell>
          <cell r="AC182" t="str">
            <v>LAJANG</v>
          </cell>
          <cell r="AD182" t="str">
            <v>ISLAM</v>
          </cell>
          <cell r="AE182" t="str">
            <v>LAKI-LAKI</v>
          </cell>
          <cell r="AF182" t="str">
            <v>SMA</v>
          </cell>
          <cell r="AG182" t="str">
            <v>MUHAMAD RENALDY</v>
          </cell>
          <cell r="AH182" t="str">
            <v>BCA</v>
          </cell>
          <cell r="AI182" t="str">
            <v>7425066331</v>
          </cell>
          <cell r="AJ182" t="str">
            <v>3215151902100002</v>
          </cell>
          <cell r="AL182">
            <v>44682</v>
          </cell>
          <cell r="AM182">
            <v>44773</v>
          </cell>
          <cell r="AN182" t="str">
            <v>PKWT 2</v>
          </cell>
          <cell r="AO182" t="str">
            <v>71 hari</v>
          </cell>
          <cell r="AP182" t="str">
            <v xml:space="preserve">3 Tahun  11 Bulan 23 Hari </v>
          </cell>
          <cell r="AQ182" t="str">
            <v>SUDAH</v>
          </cell>
          <cell r="AR182">
            <v>44432</v>
          </cell>
          <cell r="AS182" t="str">
            <v>SUDAH</v>
          </cell>
          <cell r="AT182">
            <v>44432</v>
          </cell>
          <cell r="AU182" t="str">
            <v>SUDAH</v>
          </cell>
          <cell r="AV182">
            <v>44432</v>
          </cell>
          <cell r="AW182" t="str">
            <v xml:space="preserve">0 Tahun  8 Bulan 27 Hari </v>
          </cell>
          <cell r="AX182" t="str">
            <v>NON DRIVER</v>
          </cell>
          <cell r="AY182" t="str">
            <v>NON DRIVER</v>
          </cell>
          <cell r="AZ182" t="str">
            <v>NON DRIVER</v>
          </cell>
          <cell r="BA182" t="str">
            <v>SUDAH</v>
          </cell>
          <cell r="BC182">
            <v>44407</v>
          </cell>
          <cell r="BE182" t="str">
            <v>SUDAH</v>
          </cell>
          <cell r="BG182">
            <v>44435</v>
          </cell>
          <cell r="BI182" t="str">
            <v>BELUM</v>
          </cell>
          <cell r="BV182" t="str">
            <v>0000484716587</v>
          </cell>
          <cell r="BW182" t="str">
            <v>SUDAH</v>
          </cell>
          <cell r="BX182" t="str">
            <v>PERUSAHAAN</v>
          </cell>
          <cell r="BY182" t="str">
            <v>19098954613</v>
          </cell>
          <cell r="BZ182" t="str">
            <v>SUDAH</v>
          </cell>
        </row>
        <row r="183">
          <cell r="C183" t="str">
            <v>0678</v>
          </cell>
          <cell r="D183" t="str">
            <v>DEDE SURYANA</v>
          </cell>
          <cell r="E183" t="str">
            <v>PT. MBK</v>
          </cell>
          <cell r="I183">
            <v>43161</v>
          </cell>
          <cell r="J183" t="str">
            <v/>
          </cell>
          <cell r="K183" t="str">
            <v>081585358343</v>
          </cell>
          <cell r="N183" t="str">
            <v>HELPER</v>
          </cell>
          <cell r="Q183" t="str">
            <v>KARAWANG</v>
          </cell>
          <cell r="R183" t="str">
            <v>HMS</v>
          </cell>
          <cell r="S183" t="str">
            <v>JAKARTA 1</v>
          </cell>
          <cell r="T183" t="str">
            <v>3215112911910001</v>
          </cell>
          <cell r="U183" t="str">
            <v>SEUMUR HIDUP</v>
          </cell>
          <cell r="V183" t="str">
            <v>NON DRIVER</v>
          </cell>
          <cell r="W183" t="str">
            <v>NON DRIVER</v>
          </cell>
          <cell r="X183" t="str">
            <v>NON DRIVER</v>
          </cell>
          <cell r="Y183" t="str">
            <v>NON DRIVER</v>
          </cell>
          <cell r="Z183" t="str">
            <v>KARAWANG</v>
          </cell>
          <cell r="AA183">
            <v>33571</v>
          </cell>
          <cell r="AB183" t="str">
            <v>DUSUN NEGLASARI 02 / 04 KEL. SEDARI KEC.CIBUAYA</v>
          </cell>
          <cell r="AC183" t="str">
            <v>LAJANG</v>
          </cell>
          <cell r="AD183" t="str">
            <v>ISLAM</v>
          </cell>
          <cell r="AE183" t="str">
            <v>LAKI-LAKI</v>
          </cell>
          <cell r="AF183" t="str">
            <v>SMA</v>
          </cell>
          <cell r="AG183" t="str">
            <v>DEDE SURYANA</v>
          </cell>
          <cell r="AH183" t="str">
            <v>BCA</v>
          </cell>
          <cell r="AI183" t="str">
            <v>5765186142</v>
          </cell>
          <cell r="AJ183" t="str">
            <v>3215112508160006</v>
          </cell>
          <cell r="AK183" t="str">
            <v>550860000000000</v>
          </cell>
          <cell r="AL183">
            <v>44682</v>
          </cell>
          <cell r="AM183">
            <v>44773</v>
          </cell>
          <cell r="AN183" t="str">
            <v>PKWT 2</v>
          </cell>
          <cell r="AO183" t="str">
            <v>71 hari</v>
          </cell>
          <cell r="AP183" t="str">
            <v xml:space="preserve">4 Tahun  2 Bulan 19 Hari </v>
          </cell>
          <cell r="AQ183" t="str">
            <v>SUDAH</v>
          </cell>
          <cell r="AR183">
            <v>44432</v>
          </cell>
          <cell r="AS183" t="str">
            <v>SUDAH</v>
          </cell>
          <cell r="AT183">
            <v>44432</v>
          </cell>
          <cell r="AU183" t="str">
            <v>SUDAH</v>
          </cell>
          <cell r="AV183">
            <v>44432</v>
          </cell>
          <cell r="AW183" t="str">
            <v xml:space="preserve">0 Tahun  8 Bulan 27 Hari </v>
          </cell>
          <cell r="AX183" t="str">
            <v>NON DRIVER</v>
          </cell>
          <cell r="AY183" t="str">
            <v>NON DRIVER</v>
          </cell>
          <cell r="AZ183" t="str">
            <v>NON DRIVER</v>
          </cell>
          <cell r="BA183" t="str">
            <v>SUDAH</v>
          </cell>
          <cell r="BC183">
            <v>44396</v>
          </cell>
          <cell r="BE183" t="str">
            <v>SUDAH</v>
          </cell>
          <cell r="BG183">
            <v>44424</v>
          </cell>
          <cell r="BI183" t="str">
            <v>BELUM</v>
          </cell>
          <cell r="BV183" t="str">
            <v>0001430788511</v>
          </cell>
          <cell r="BW183" t="str">
            <v>SUDAH</v>
          </cell>
          <cell r="BX183" t="str">
            <v>PERUSAHAAN</v>
          </cell>
          <cell r="BY183" t="str">
            <v>19098954746</v>
          </cell>
          <cell r="BZ183" t="str">
            <v>SUDAH</v>
          </cell>
        </row>
        <row r="184">
          <cell r="C184" t="str">
            <v>0691</v>
          </cell>
          <cell r="D184" t="str">
            <v>GOPAL DWI LESMANA</v>
          </cell>
          <cell r="E184" t="str">
            <v>PT. MBK</v>
          </cell>
          <cell r="I184">
            <v>44137</v>
          </cell>
          <cell r="J184" t="str">
            <v/>
          </cell>
          <cell r="K184" t="str">
            <v>081818459840</v>
          </cell>
          <cell r="P184" t="str">
            <v>DISPATCHER</v>
          </cell>
          <cell r="Q184" t="str">
            <v>CAKUNG</v>
          </cell>
          <cell r="R184" t="str">
            <v>CIRCLE K</v>
          </cell>
          <cell r="S184" t="str">
            <v>JAKARTA 1</v>
          </cell>
          <cell r="T184" t="str">
            <v>3171031004920004</v>
          </cell>
          <cell r="U184" t="str">
            <v>SEUMUR HIDUP</v>
          </cell>
          <cell r="V184" t="str">
            <v>NON DRIVER</v>
          </cell>
          <cell r="W184" t="str">
            <v>NON DRIVER</v>
          </cell>
          <cell r="X184" t="str">
            <v>NON DRIVER</v>
          </cell>
          <cell r="Y184" t="str">
            <v>NON DRIVER</v>
          </cell>
          <cell r="Z184" t="str">
            <v>PACITAN</v>
          </cell>
          <cell r="AA184">
            <v>33704</v>
          </cell>
          <cell r="AB184" t="str">
            <v>JL. KAMPUNG IRIAN 1, RT 10 RW 006 NO. 19 KEL. SERDANG, KEC. KEMAYORAN</v>
          </cell>
          <cell r="AC184" t="str">
            <v>LAJANG</v>
          </cell>
          <cell r="AD184" t="str">
            <v>ISLAM</v>
          </cell>
          <cell r="AE184" t="str">
            <v>LAKI-LAKI</v>
          </cell>
          <cell r="AF184" t="str">
            <v>SMA</v>
          </cell>
          <cell r="AG184" t="str">
            <v>GOPAL DWI LESMANA</v>
          </cell>
          <cell r="AH184" t="str">
            <v>BCA</v>
          </cell>
          <cell r="AI184" t="str">
            <v>0751485742</v>
          </cell>
          <cell r="AJ184" t="str">
            <v>3171031601093198</v>
          </cell>
          <cell r="AL184">
            <v>44621</v>
          </cell>
          <cell r="AM184">
            <v>44712</v>
          </cell>
          <cell r="AN184" t="str">
            <v>PKWT 2</v>
          </cell>
          <cell r="AO184" t="str">
            <v>10 hari</v>
          </cell>
          <cell r="AP184" t="str">
            <v xml:space="preserve">1 Tahun  6 Bulan 19 Hari </v>
          </cell>
          <cell r="AQ184" t="str">
            <v>NON DRIVER</v>
          </cell>
          <cell r="AR184" t="str">
            <v>NON DRIVER</v>
          </cell>
          <cell r="AS184" t="str">
            <v>SUDAH</v>
          </cell>
          <cell r="AT184">
            <v>44432</v>
          </cell>
          <cell r="AU184" t="str">
            <v>NON DRIVER</v>
          </cell>
          <cell r="AV184" t="str">
            <v>NON DRIVER</v>
          </cell>
          <cell r="AW184" t="str">
            <v/>
          </cell>
          <cell r="AX184" t="str">
            <v>NON DRIVER</v>
          </cell>
          <cell r="AY184" t="str">
            <v>NON DRIVER</v>
          </cell>
          <cell r="AZ184" t="str">
            <v>NON DRIVER</v>
          </cell>
          <cell r="BA184" t="str">
            <v>SUDAH</v>
          </cell>
          <cell r="BC184">
            <v>44404</v>
          </cell>
          <cell r="BE184" t="str">
            <v>SUDAH</v>
          </cell>
          <cell r="BG184">
            <v>44432</v>
          </cell>
          <cell r="BI184" t="str">
            <v>BELUM</v>
          </cell>
          <cell r="BV184" t="str">
            <v>0001668581392</v>
          </cell>
          <cell r="BW184" t="str">
            <v>SUDAH</v>
          </cell>
          <cell r="BX184" t="str">
            <v>PERUSAHAAN</v>
          </cell>
          <cell r="BY184" t="str">
            <v>20092336492</v>
          </cell>
          <cell r="BZ184" t="str">
            <v>SUDAH</v>
          </cell>
        </row>
        <row r="185">
          <cell r="C185" t="str">
            <v>0694</v>
          </cell>
          <cell r="D185" t="str">
            <v>YULISTIONO</v>
          </cell>
          <cell r="E185" t="str">
            <v>PT. MBK</v>
          </cell>
          <cell r="I185">
            <v>43445</v>
          </cell>
          <cell r="J185" t="str">
            <v/>
          </cell>
          <cell r="K185" t="str">
            <v>082341915551</v>
          </cell>
          <cell r="L185" t="str">
            <v>DRIVER</v>
          </cell>
          <cell r="Q185" t="str">
            <v>CIKARANG</v>
          </cell>
          <cell r="R185" t="str">
            <v>APL</v>
          </cell>
          <cell r="S185" t="str">
            <v>JAKARTA 1</v>
          </cell>
          <cell r="T185" t="str">
            <v>1801181305830005</v>
          </cell>
          <cell r="U185" t="str">
            <v>SEUMUR HIDUP</v>
          </cell>
          <cell r="W185" t="str">
            <v>B2</v>
          </cell>
          <cell r="X185" t="str">
            <v>830525279077</v>
          </cell>
          <cell r="Y185">
            <v>44694</v>
          </cell>
          <cell r="Z185" t="str">
            <v>JEMBER</v>
          </cell>
          <cell r="AA185">
            <v>30449</v>
          </cell>
          <cell r="AB185" t="str">
            <v>DUSUN MERBAU RT 002/007 DESA BARU RANJI, KECAMATAN MERBAU MATARAM</v>
          </cell>
          <cell r="AC185" t="str">
            <v>LAJANG</v>
          </cell>
          <cell r="AD185" t="str">
            <v>ISLAM</v>
          </cell>
          <cell r="AE185" t="str">
            <v>LAKI-LAKI</v>
          </cell>
          <cell r="AF185" t="str">
            <v>SMA</v>
          </cell>
          <cell r="AG185" t="str">
            <v>YULISTIONO</v>
          </cell>
          <cell r="AH185" t="str">
            <v>BCA</v>
          </cell>
          <cell r="AI185" t="str">
            <v>5775433687</v>
          </cell>
          <cell r="AJ185" t="str">
            <v>1801182402110007</v>
          </cell>
          <cell r="AK185" t="str">
            <v>764903000000000</v>
          </cell>
          <cell r="AL185">
            <v>44682</v>
          </cell>
          <cell r="AM185">
            <v>44773</v>
          </cell>
          <cell r="AN185" t="str">
            <v>PKWT 2</v>
          </cell>
          <cell r="AO185" t="str">
            <v>71 hari</v>
          </cell>
          <cell r="AP185" t="str">
            <v xml:space="preserve">3 Tahun  5 Bulan 10 Hari </v>
          </cell>
          <cell r="AQ185" t="str">
            <v>SUDAH</v>
          </cell>
          <cell r="AR185">
            <v>44432</v>
          </cell>
          <cell r="AS185" t="str">
            <v>SUDAH</v>
          </cell>
          <cell r="AT185">
            <v>44432</v>
          </cell>
          <cell r="AU185" t="str">
            <v>SUDAH</v>
          </cell>
          <cell r="AV185">
            <v>44697</v>
          </cell>
          <cell r="AW185" t="str">
            <v xml:space="preserve">0 Tahun  0 Bulan 5 Hari </v>
          </cell>
          <cell r="AX185" t="str">
            <v>ON LINE</v>
          </cell>
          <cell r="AY185">
            <v>90</v>
          </cell>
          <cell r="AZ185">
            <v>75</v>
          </cell>
          <cell r="BA185" t="str">
            <v>SUDAH</v>
          </cell>
          <cell r="BC185">
            <v>44401</v>
          </cell>
          <cell r="BE185" t="str">
            <v>SUDAH</v>
          </cell>
          <cell r="BG185">
            <v>44429</v>
          </cell>
          <cell r="BI185" t="str">
            <v>BELUM</v>
          </cell>
          <cell r="BV185" t="str">
            <v>0001376763219</v>
          </cell>
          <cell r="BW185" t="str">
            <v>SUDAH</v>
          </cell>
          <cell r="BX185" t="str">
            <v>PERUSAHAAN</v>
          </cell>
          <cell r="BY185" t="str">
            <v>19098954555</v>
          </cell>
          <cell r="BZ185" t="str">
            <v>SUDAH</v>
          </cell>
        </row>
        <row r="186">
          <cell r="C186" t="str">
            <v>0697</v>
          </cell>
          <cell r="D186" t="str">
            <v>ASEP HERMAWAN</v>
          </cell>
          <cell r="E186" t="str">
            <v>PT. MBK</v>
          </cell>
          <cell r="I186">
            <v>43770</v>
          </cell>
          <cell r="J186" t="str">
            <v/>
          </cell>
          <cell r="K186" t="str">
            <v>0877877555392</v>
          </cell>
          <cell r="L186" t="str">
            <v>DRIVER</v>
          </cell>
          <cell r="Q186" t="str">
            <v>CIKARANG</v>
          </cell>
          <cell r="R186" t="str">
            <v>APL</v>
          </cell>
          <cell r="S186" t="str">
            <v>JAKARTA 1</v>
          </cell>
          <cell r="T186" t="str">
            <v>3214100205810001</v>
          </cell>
          <cell r="U186" t="str">
            <v>SEUMUR HIDUP</v>
          </cell>
          <cell r="W186" t="str">
            <v>B1 UMUM</v>
          </cell>
          <cell r="X186" t="str">
            <v>810513160863</v>
          </cell>
          <cell r="Y186">
            <v>45048</v>
          </cell>
          <cell r="Z186" t="str">
            <v>SUBANG</v>
          </cell>
          <cell r="AA186">
            <v>29708</v>
          </cell>
          <cell r="AB186" t="str">
            <v>KP. CIHUNI RT.001/001 DESA. CIHUNI, KEC. PASAWAHAN, KAB. PURWAKARTA</v>
          </cell>
          <cell r="AC186" t="str">
            <v>KAWIN</v>
          </cell>
          <cell r="AD186" t="str">
            <v>ISLAM</v>
          </cell>
          <cell r="AE186" t="str">
            <v>LAKI-LAKI</v>
          </cell>
          <cell r="AF186" t="str">
            <v>SMP</v>
          </cell>
          <cell r="AG186" t="str">
            <v xml:space="preserve">ASEP HERMAWAN </v>
          </cell>
          <cell r="AH186" t="str">
            <v>BCA</v>
          </cell>
          <cell r="AI186" t="str">
            <v>2310422340</v>
          </cell>
          <cell r="AJ186" t="str">
            <v>3214103105130000</v>
          </cell>
          <cell r="AL186">
            <v>44682</v>
          </cell>
          <cell r="AM186">
            <v>44773</v>
          </cell>
          <cell r="AN186" t="str">
            <v>PKWT 2</v>
          </cell>
          <cell r="AO186" t="str">
            <v>71 hari</v>
          </cell>
          <cell r="AP186" t="str">
            <v xml:space="preserve">2 Tahun  6 Bulan 20 Hari </v>
          </cell>
          <cell r="AQ186" t="str">
            <v>SUDAH</v>
          </cell>
          <cell r="AR186">
            <v>44432</v>
          </cell>
          <cell r="AS186" t="str">
            <v>SUDAH</v>
          </cell>
          <cell r="AT186">
            <v>44432</v>
          </cell>
          <cell r="AU186" t="str">
            <v>SUDAH</v>
          </cell>
          <cell r="AV186">
            <v>44697</v>
          </cell>
          <cell r="AW186" t="str">
            <v xml:space="preserve">0 Tahun  0 Bulan 5 Hari </v>
          </cell>
          <cell r="AX186" t="str">
            <v>IN CLASS</v>
          </cell>
          <cell r="AY186">
            <v>85</v>
          </cell>
          <cell r="AZ186">
            <v>75</v>
          </cell>
          <cell r="BA186" t="str">
            <v>SUDAH</v>
          </cell>
          <cell r="BC186">
            <v>44395</v>
          </cell>
          <cell r="BE186" t="str">
            <v>SUDAH</v>
          </cell>
          <cell r="BG186">
            <v>44423</v>
          </cell>
          <cell r="BI186" t="str">
            <v>BELUM</v>
          </cell>
          <cell r="BV186" t="str">
            <v>0001804311404</v>
          </cell>
          <cell r="BW186" t="str">
            <v>SUDAH</v>
          </cell>
          <cell r="BX186" t="str">
            <v>PERUSAHAAN</v>
          </cell>
          <cell r="BY186" t="str">
            <v>19098953698</v>
          </cell>
          <cell r="BZ186" t="str">
            <v>SUDAH</v>
          </cell>
        </row>
        <row r="187">
          <cell r="C187" t="str">
            <v>0698</v>
          </cell>
          <cell r="D187" t="str">
            <v>SAEFUL RAHMAN</v>
          </cell>
          <cell r="E187" t="str">
            <v>PT. MBK</v>
          </cell>
          <cell r="I187">
            <v>43770</v>
          </cell>
          <cell r="J187" t="str">
            <v/>
          </cell>
          <cell r="K187" t="str">
            <v>081315727062</v>
          </cell>
          <cell r="L187" t="str">
            <v>DRIVER</v>
          </cell>
          <cell r="Q187" t="str">
            <v>CIKARANG</v>
          </cell>
          <cell r="R187" t="str">
            <v>APL</v>
          </cell>
          <cell r="S187" t="str">
            <v>JAKARTA 1</v>
          </cell>
          <cell r="T187" t="str">
            <v>3201341001950007</v>
          </cell>
          <cell r="U187" t="str">
            <v>SEUMUR HIDUP</v>
          </cell>
          <cell r="W187" t="str">
            <v>B1</v>
          </cell>
          <cell r="X187" t="str">
            <v>950113255916</v>
          </cell>
          <cell r="Y187">
            <v>45301</v>
          </cell>
          <cell r="Z187" t="str">
            <v>BOGOR</v>
          </cell>
          <cell r="AA187">
            <v>34709</v>
          </cell>
          <cell r="AB187" t="str">
            <v>KP. RANCA BUNGUR KEC. RANCA BUNGUR BOGOR JAWA BARAT</v>
          </cell>
          <cell r="AC187" t="str">
            <v>LAJANG</v>
          </cell>
          <cell r="AD187" t="str">
            <v>ISLAM</v>
          </cell>
          <cell r="AE187" t="str">
            <v>LAKI-LAKI</v>
          </cell>
          <cell r="AF187" t="str">
            <v>SMA</v>
          </cell>
          <cell r="AG187" t="str">
            <v xml:space="preserve">SAEFUL RAHMAN </v>
          </cell>
          <cell r="AH187" t="str">
            <v>BCA</v>
          </cell>
          <cell r="AI187" t="str">
            <v>5221260814</v>
          </cell>
          <cell r="AJ187" t="str">
            <v>320134240910002</v>
          </cell>
          <cell r="AL187">
            <v>44682</v>
          </cell>
          <cell r="AM187">
            <v>44773</v>
          </cell>
          <cell r="AN187" t="str">
            <v>PKWT 2</v>
          </cell>
          <cell r="AO187" t="str">
            <v>71 hari</v>
          </cell>
          <cell r="AP187" t="str">
            <v xml:space="preserve">2 Tahun  6 Bulan 20 Hari </v>
          </cell>
          <cell r="AQ187" t="str">
            <v>SUDAH</v>
          </cell>
          <cell r="AR187">
            <v>44432</v>
          </cell>
          <cell r="AS187" t="str">
            <v>SUDAH</v>
          </cell>
          <cell r="AT187">
            <v>44432</v>
          </cell>
          <cell r="AU187" t="str">
            <v>SUDAH</v>
          </cell>
          <cell r="AV187">
            <v>44697</v>
          </cell>
          <cell r="AW187" t="str">
            <v xml:space="preserve">0 Tahun  0 Bulan 5 Hari </v>
          </cell>
          <cell r="AX187" t="str">
            <v>IN CLASS</v>
          </cell>
          <cell r="AY187">
            <v>85</v>
          </cell>
          <cell r="AZ187">
            <v>75</v>
          </cell>
          <cell r="BA187" t="str">
            <v>SUDAH</v>
          </cell>
          <cell r="BC187">
            <v>44380</v>
          </cell>
          <cell r="BE187" t="str">
            <v>SUDAH</v>
          </cell>
          <cell r="BG187">
            <v>44409</v>
          </cell>
          <cell r="BI187" t="str">
            <v>BELUM</v>
          </cell>
          <cell r="BV187" t="str">
            <v>0001970797601</v>
          </cell>
          <cell r="BW187" t="str">
            <v>SUDAH</v>
          </cell>
          <cell r="BX187" t="str">
            <v>PBI</v>
          </cell>
          <cell r="BY187" t="str">
            <v>19098954019</v>
          </cell>
          <cell r="BZ187" t="str">
            <v>SUDAH</v>
          </cell>
        </row>
        <row r="188">
          <cell r="C188" t="str">
            <v>0699</v>
          </cell>
          <cell r="D188" t="str">
            <v>JON HENDRI</v>
          </cell>
          <cell r="E188" t="str">
            <v>PT. MBK</v>
          </cell>
          <cell r="I188">
            <v>43773</v>
          </cell>
          <cell r="J188" t="str">
            <v/>
          </cell>
          <cell r="K188" t="str">
            <v>081311016649</v>
          </cell>
          <cell r="L188" t="str">
            <v>DRIVER</v>
          </cell>
          <cell r="Q188" t="str">
            <v>CIKARANG</v>
          </cell>
          <cell r="R188" t="str">
            <v>APL</v>
          </cell>
          <cell r="S188" t="str">
            <v>JAKARTA 1</v>
          </cell>
          <cell r="T188" t="str">
            <v>3603171703810007</v>
          </cell>
          <cell r="U188" t="str">
            <v>SEUMUR HIDUP</v>
          </cell>
          <cell r="W188" t="str">
            <v>B2 UMUM</v>
          </cell>
          <cell r="X188" t="str">
            <v>810325290402</v>
          </cell>
          <cell r="Y188">
            <v>45368</v>
          </cell>
          <cell r="Z188" t="str">
            <v>BANDAR AGUNG</v>
          </cell>
          <cell r="AA188">
            <v>29876</v>
          </cell>
          <cell r="AB188" t="str">
            <v>BANDAR AGUNG OKU Jl. HOS COKROAMINOTO LING 4</v>
          </cell>
          <cell r="AC188" t="str">
            <v>KAWIN</v>
          </cell>
          <cell r="AD188" t="str">
            <v>ISLAM</v>
          </cell>
          <cell r="AE188" t="str">
            <v>LAKI-LAKI</v>
          </cell>
          <cell r="AF188" t="str">
            <v>SMA</v>
          </cell>
          <cell r="AG188" t="str">
            <v>JON HENDRI</v>
          </cell>
          <cell r="AH188" t="str">
            <v>BCA</v>
          </cell>
          <cell r="AI188" t="str">
            <v>5775520148</v>
          </cell>
          <cell r="AJ188" t="str">
            <v>160903310815000</v>
          </cell>
          <cell r="AL188">
            <v>44682</v>
          </cell>
          <cell r="AM188">
            <v>44773</v>
          </cell>
          <cell r="AN188" t="str">
            <v>PKWT 2</v>
          </cell>
          <cell r="AO188" t="str">
            <v>71 hari</v>
          </cell>
          <cell r="AP188" t="str">
            <v xml:space="preserve">2 Tahun  6 Bulan 17 Hari </v>
          </cell>
          <cell r="AQ188" t="str">
            <v>SUDAH</v>
          </cell>
          <cell r="AR188">
            <v>44432</v>
          </cell>
          <cell r="AS188" t="str">
            <v>SUDAH</v>
          </cell>
          <cell r="AT188">
            <v>44432</v>
          </cell>
          <cell r="AU188" t="str">
            <v>SUDAH</v>
          </cell>
          <cell r="AV188">
            <v>44697</v>
          </cell>
          <cell r="AW188" t="str">
            <v xml:space="preserve">0 Tahun  0 Bulan 5 Hari </v>
          </cell>
          <cell r="AX188" t="str">
            <v>ON LINE</v>
          </cell>
          <cell r="AY188">
            <v>90</v>
          </cell>
          <cell r="AZ188">
            <v>75</v>
          </cell>
          <cell r="BA188" t="str">
            <v>SUDAH</v>
          </cell>
          <cell r="BC188">
            <v>44393</v>
          </cell>
          <cell r="BE188" t="str">
            <v>SUDAH</v>
          </cell>
          <cell r="BG188">
            <v>44407</v>
          </cell>
          <cell r="BI188" t="str">
            <v>BELUM</v>
          </cell>
          <cell r="BV188" t="str">
            <v>0001508708171</v>
          </cell>
          <cell r="BW188" t="str">
            <v>SUDAH</v>
          </cell>
          <cell r="BX188" t="str">
            <v>PBI</v>
          </cell>
          <cell r="BY188" t="str">
            <v>19098954332</v>
          </cell>
          <cell r="BZ188" t="str">
            <v>SUDAH</v>
          </cell>
        </row>
        <row r="189">
          <cell r="C189" t="str">
            <v>0700</v>
          </cell>
          <cell r="D189" t="str">
            <v>BAGAS JAENAL MA'RUF</v>
          </cell>
          <cell r="E189" t="str">
            <v>PT. MBK</v>
          </cell>
          <cell r="I189">
            <v>43770</v>
          </cell>
          <cell r="J189" t="str">
            <v/>
          </cell>
          <cell r="K189" t="str">
            <v>087823665713</v>
          </cell>
          <cell r="L189" t="str">
            <v>DRIVER</v>
          </cell>
          <cell r="Q189" t="str">
            <v>CIKARANG</v>
          </cell>
          <cell r="R189" t="str">
            <v>APL</v>
          </cell>
          <cell r="S189" t="str">
            <v>JAKARTA 1</v>
          </cell>
          <cell r="T189" t="str">
            <v>3213162210960005</v>
          </cell>
          <cell r="U189" t="str">
            <v>SEUMUR HIDUP</v>
          </cell>
          <cell r="W189" t="str">
            <v>B2 UMUM</v>
          </cell>
          <cell r="X189" t="str">
            <v>961013281091</v>
          </cell>
          <cell r="Y189">
            <v>45221</v>
          </cell>
          <cell r="Z189" t="str">
            <v>SUBANG</v>
          </cell>
          <cell r="AA189">
            <v>35360</v>
          </cell>
          <cell r="AB189" t="str">
            <v>KP. BAKAN ASEM 1 RT. 10/003 DESA TANJUNG RASA KIDUL KEC. PATOK BEUSI KAB. SUBANG</v>
          </cell>
          <cell r="AC189" t="str">
            <v>LAJANG</v>
          </cell>
          <cell r="AD189" t="str">
            <v>ISLAM</v>
          </cell>
          <cell r="AE189" t="str">
            <v>LAKI-LAKI</v>
          </cell>
          <cell r="AF189" t="str">
            <v>SMA</v>
          </cell>
          <cell r="AG189" t="str">
            <v>BAGAS JAENAL MA'RUF</v>
          </cell>
          <cell r="AH189" t="str">
            <v>BCA</v>
          </cell>
          <cell r="AI189" t="str">
            <v>3780309601</v>
          </cell>
          <cell r="AJ189" t="str">
            <v>3213160104063350</v>
          </cell>
          <cell r="AL189">
            <v>44682</v>
          </cell>
          <cell r="AM189">
            <v>44773</v>
          </cell>
          <cell r="AN189" t="str">
            <v>PKWT 2</v>
          </cell>
          <cell r="AO189" t="str">
            <v>71 hari</v>
          </cell>
          <cell r="AP189" t="str">
            <v xml:space="preserve">2 Tahun  6 Bulan 20 Hari </v>
          </cell>
          <cell r="AQ189" t="str">
            <v>SUDAH</v>
          </cell>
          <cell r="AR189">
            <v>44432</v>
          </cell>
          <cell r="AS189" t="str">
            <v>SUDAH</v>
          </cell>
          <cell r="AT189">
            <v>44432</v>
          </cell>
          <cell r="AU189" t="str">
            <v>SUDAH</v>
          </cell>
          <cell r="AV189">
            <v>44697</v>
          </cell>
          <cell r="AW189" t="str">
            <v xml:space="preserve">0 Tahun  0 Bulan 5 Hari </v>
          </cell>
          <cell r="AX189" t="str">
            <v>IN CLASS</v>
          </cell>
          <cell r="AY189">
            <v>85</v>
          </cell>
          <cell r="AZ189">
            <v>75</v>
          </cell>
          <cell r="BA189" t="str">
            <v>SUDAH</v>
          </cell>
          <cell r="BC189">
            <v>44377</v>
          </cell>
          <cell r="BE189" t="str">
            <v>SUDAH</v>
          </cell>
          <cell r="BG189">
            <v>44411</v>
          </cell>
          <cell r="BI189" t="str">
            <v>BELUM</v>
          </cell>
          <cell r="BV189" t="str">
            <v>0002907483849</v>
          </cell>
          <cell r="BW189" t="str">
            <v>SUDAH</v>
          </cell>
          <cell r="BX189" t="str">
            <v>PERUSAHAAN</v>
          </cell>
          <cell r="BY189" t="str">
            <v>19098953656</v>
          </cell>
          <cell r="BZ189" t="str">
            <v>SUDAH</v>
          </cell>
        </row>
        <row r="190">
          <cell r="C190" t="str">
            <v>0703</v>
          </cell>
          <cell r="D190" t="str">
            <v>MUKRI</v>
          </cell>
          <cell r="E190" t="str">
            <v>PT. MBK</v>
          </cell>
          <cell r="I190">
            <v>43773</v>
          </cell>
          <cell r="J190" t="str">
            <v/>
          </cell>
          <cell r="K190" t="str">
            <v>087889451702</v>
          </cell>
          <cell r="L190" t="str">
            <v>DRIVER</v>
          </cell>
          <cell r="Q190" t="str">
            <v>CIKARANG</v>
          </cell>
          <cell r="R190" t="str">
            <v>APL</v>
          </cell>
          <cell r="S190" t="str">
            <v>JAKARTA 1</v>
          </cell>
          <cell r="T190" t="str">
            <v>3275021504810043</v>
          </cell>
          <cell r="U190" t="str">
            <v>SEUMUR HIDUP</v>
          </cell>
          <cell r="W190" t="str">
            <v>B1</v>
          </cell>
          <cell r="X190" t="str">
            <v>81041205970274</v>
          </cell>
          <cell r="Y190">
            <v>45397</v>
          </cell>
          <cell r="Z190" t="str">
            <v>SERANG</v>
          </cell>
          <cell r="AA190">
            <v>29691</v>
          </cell>
          <cell r="AB190" t="str">
            <v xml:space="preserve">Jl.JENDRAL SUDIRMAN Gg Hj.RASAM RT.001/003 KEC. BEKASI BARAT </v>
          </cell>
          <cell r="AC190" t="str">
            <v>KAWIN ANAK 2</v>
          </cell>
          <cell r="AD190" t="str">
            <v>ISLAM</v>
          </cell>
          <cell r="AE190" t="str">
            <v>LAKI-LAKI</v>
          </cell>
          <cell r="AF190" t="str">
            <v>SMP</v>
          </cell>
          <cell r="AG190" t="str">
            <v>MUKRI</v>
          </cell>
          <cell r="AH190" t="str">
            <v>BCA</v>
          </cell>
          <cell r="AI190" t="str">
            <v>6630847328</v>
          </cell>
          <cell r="AJ190" t="str">
            <v>3275020801130022</v>
          </cell>
          <cell r="AL190">
            <v>44682</v>
          </cell>
          <cell r="AM190">
            <v>44773</v>
          </cell>
          <cell r="AN190" t="str">
            <v>PKWT 2</v>
          </cell>
          <cell r="AO190" t="str">
            <v>71 hari</v>
          </cell>
          <cell r="AP190" t="str">
            <v xml:space="preserve">2 Tahun  6 Bulan 17 Hari </v>
          </cell>
          <cell r="AQ190" t="str">
            <v>SUDAH</v>
          </cell>
          <cell r="AR190">
            <v>44432</v>
          </cell>
          <cell r="AS190" t="str">
            <v>SUDAH</v>
          </cell>
          <cell r="AT190">
            <v>44432</v>
          </cell>
          <cell r="AU190" t="str">
            <v>SUDAH</v>
          </cell>
          <cell r="AV190">
            <v>44697</v>
          </cell>
          <cell r="AW190" t="str">
            <v xml:space="preserve">0 Tahun  0 Bulan 5 Hari </v>
          </cell>
          <cell r="AX190" t="str">
            <v>IN CLASS</v>
          </cell>
          <cell r="AY190">
            <v>80</v>
          </cell>
          <cell r="AZ190">
            <v>75</v>
          </cell>
          <cell r="BA190" t="str">
            <v>SUDAH</v>
          </cell>
          <cell r="BC190">
            <v>44395</v>
          </cell>
          <cell r="BE190" t="str">
            <v>SUDAH</v>
          </cell>
          <cell r="BG190">
            <v>44423</v>
          </cell>
          <cell r="BI190" t="str">
            <v>BELUM</v>
          </cell>
          <cell r="BV190" t="str">
            <v>0002605825642</v>
          </cell>
          <cell r="BW190" t="str">
            <v>SUDAH</v>
          </cell>
          <cell r="BX190" t="str">
            <v>PBI</v>
          </cell>
          <cell r="BY190" t="str">
            <v>19098954217</v>
          </cell>
          <cell r="BZ190" t="str">
            <v>SUDAH</v>
          </cell>
        </row>
        <row r="191">
          <cell r="C191" t="str">
            <v>0704</v>
          </cell>
          <cell r="D191" t="str">
            <v>BAH ROMI</v>
          </cell>
          <cell r="E191" t="str">
            <v>PT. MBK</v>
          </cell>
          <cell r="I191">
            <v>43773</v>
          </cell>
          <cell r="J191" t="str">
            <v/>
          </cell>
          <cell r="K191" t="str">
            <v>089699891366</v>
          </cell>
          <cell r="L191" t="str">
            <v>DRIVER</v>
          </cell>
          <cell r="Q191" t="str">
            <v>CIKARANG</v>
          </cell>
          <cell r="R191" t="str">
            <v>APL</v>
          </cell>
          <cell r="S191" t="str">
            <v>JAKARTA 1</v>
          </cell>
          <cell r="T191" t="str">
            <v>3215132307790005</v>
          </cell>
          <cell r="U191" t="str">
            <v>SEUMUR HIDUP</v>
          </cell>
          <cell r="W191" t="str">
            <v>B1 UMUM</v>
          </cell>
          <cell r="X191" t="str">
            <v>790713282222</v>
          </cell>
          <cell r="Y191">
            <v>45130</v>
          </cell>
          <cell r="Z191" t="str">
            <v>LAMPUNG</v>
          </cell>
          <cell r="AA191">
            <v>29059</v>
          </cell>
          <cell r="AB191" t="str">
            <v>PERUM BMI 2 BLOK.C4 NO.65 RT.003/013 DAWUAN BARAT CIKAMPEK KARAWANG</v>
          </cell>
          <cell r="AC191" t="str">
            <v>KAWIN ANAK 2</v>
          </cell>
          <cell r="AD191" t="str">
            <v>ISLAM</v>
          </cell>
          <cell r="AE191" t="str">
            <v>LAKI-LAKI</v>
          </cell>
          <cell r="AF191" t="str">
            <v>SMA</v>
          </cell>
          <cell r="AG191" t="str">
            <v xml:space="preserve">BAH ROMI </v>
          </cell>
          <cell r="AH191" t="str">
            <v>BCA</v>
          </cell>
          <cell r="AI191" t="str">
            <v>5260493371</v>
          </cell>
          <cell r="AJ191" t="str">
            <v>3215132911070198</v>
          </cell>
          <cell r="AL191">
            <v>44682</v>
          </cell>
          <cell r="AM191">
            <v>44773</v>
          </cell>
          <cell r="AN191" t="str">
            <v>PKWT 2</v>
          </cell>
          <cell r="AO191" t="str">
            <v>71 hari</v>
          </cell>
          <cell r="AP191" t="str">
            <v xml:space="preserve">2 Tahun  6 Bulan 17 Hari </v>
          </cell>
          <cell r="AQ191" t="str">
            <v>SUDAH</v>
          </cell>
          <cell r="AR191">
            <v>44432</v>
          </cell>
          <cell r="AS191" t="str">
            <v>SUDAH</v>
          </cell>
          <cell r="AT191">
            <v>44432</v>
          </cell>
          <cell r="AU191" t="str">
            <v>SUDAH</v>
          </cell>
          <cell r="AV191">
            <v>44697</v>
          </cell>
          <cell r="AW191" t="str">
            <v xml:space="preserve">0 Tahun  0 Bulan 5 Hari </v>
          </cell>
          <cell r="AX191" t="str">
            <v>IN CLASS</v>
          </cell>
          <cell r="AY191">
            <v>85</v>
          </cell>
          <cell r="AZ191">
            <v>75</v>
          </cell>
          <cell r="BA191" t="str">
            <v>SUDAH</v>
          </cell>
          <cell r="BC191">
            <v>44410</v>
          </cell>
          <cell r="BE191" t="str">
            <v>SUDAH</v>
          </cell>
          <cell r="BG191">
            <v>44438</v>
          </cell>
          <cell r="BI191" t="str">
            <v>BELUM</v>
          </cell>
          <cell r="BV191" t="str">
            <v>0001631765687</v>
          </cell>
          <cell r="BW191" t="str">
            <v>SUDAH</v>
          </cell>
          <cell r="BX191" t="str">
            <v>PERUSAHAAN</v>
          </cell>
          <cell r="BY191" t="str">
            <v>19098953714</v>
          </cell>
          <cell r="BZ191" t="str">
            <v>SUDAH</v>
          </cell>
        </row>
        <row r="192">
          <cell r="C192" t="str">
            <v>0707</v>
          </cell>
          <cell r="D192" t="str">
            <v>SARTONO</v>
          </cell>
          <cell r="E192" t="str">
            <v>PT. MBK</v>
          </cell>
          <cell r="I192">
            <v>43773</v>
          </cell>
          <cell r="J192" t="str">
            <v/>
          </cell>
          <cell r="K192" t="str">
            <v>0852111159575</v>
          </cell>
          <cell r="L192" t="str">
            <v>DRIVER</v>
          </cell>
          <cell r="Q192" t="str">
            <v>CIKARANG</v>
          </cell>
          <cell r="R192" t="str">
            <v>APL</v>
          </cell>
          <cell r="S192" t="str">
            <v>JAKARTA 1</v>
          </cell>
          <cell r="T192" t="str">
            <v>3216060811780019</v>
          </cell>
          <cell r="U192" t="str">
            <v>SEUMUR HIDUP</v>
          </cell>
          <cell r="W192" t="str">
            <v>B1 UMUM</v>
          </cell>
          <cell r="X192" t="str">
            <v>781125350696</v>
          </cell>
          <cell r="Y192">
            <v>45238</v>
          </cell>
          <cell r="Z192" t="str">
            <v xml:space="preserve">WONOGIRI </v>
          </cell>
          <cell r="AA192">
            <v>28802</v>
          </cell>
          <cell r="AB192" t="str">
            <v xml:space="preserve">KP BAHAGIA RT 001/004 DESA TAMBUN KEC TAMBUN SELATAN </v>
          </cell>
          <cell r="AC192" t="str">
            <v>LAJANG</v>
          </cell>
          <cell r="AD192" t="str">
            <v>ISLAM</v>
          </cell>
          <cell r="AE192" t="str">
            <v>LAKI-LAKI</v>
          </cell>
          <cell r="AF192" t="str">
            <v>SMA</v>
          </cell>
          <cell r="AG192" t="str">
            <v xml:space="preserve">SARTONO </v>
          </cell>
          <cell r="AH192" t="str">
            <v>BCA</v>
          </cell>
          <cell r="AI192" t="str">
            <v>5775477374</v>
          </cell>
          <cell r="AJ192" t="str">
            <v>3216062410120137</v>
          </cell>
          <cell r="AL192">
            <v>44682</v>
          </cell>
          <cell r="AM192">
            <v>44773</v>
          </cell>
          <cell r="AN192" t="str">
            <v>PKWT 2</v>
          </cell>
          <cell r="AO192" t="str">
            <v>71 hari</v>
          </cell>
          <cell r="AP192" t="str">
            <v xml:space="preserve">2 Tahun  6 Bulan 17 Hari </v>
          </cell>
          <cell r="AQ192" t="str">
            <v>SUDAH</v>
          </cell>
          <cell r="AR192">
            <v>44432</v>
          </cell>
          <cell r="AS192" t="str">
            <v>SUDAH</v>
          </cell>
          <cell r="AT192">
            <v>44432</v>
          </cell>
          <cell r="AU192" t="str">
            <v>SUDAH</v>
          </cell>
          <cell r="AV192">
            <v>44697</v>
          </cell>
          <cell r="AW192" t="str">
            <v xml:space="preserve">0 Tahun  0 Bulan 5 Hari </v>
          </cell>
          <cell r="AX192" t="str">
            <v>IN CLASS</v>
          </cell>
          <cell r="AY192">
            <v>85</v>
          </cell>
          <cell r="AZ192">
            <v>75</v>
          </cell>
          <cell r="BA192" t="str">
            <v>SUDAH</v>
          </cell>
          <cell r="BC192">
            <v>44401</v>
          </cell>
          <cell r="BE192" t="str">
            <v>SUDAH</v>
          </cell>
          <cell r="BG192">
            <v>44438</v>
          </cell>
          <cell r="BI192" t="str">
            <v>BELUM</v>
          </cell>
          <cell r="BV192" t="str">
            <v>0002183889802</v>
          </cell>
          <cell r="BW192" t="str">
            <v>SUDAH</v>
          </cell>
          <cell r="BX192" t="str">
            <v>PERUSAHAAN</v>
          </cell>
          <cell r="BY192" t="str">
            <v>19098954027</v>
          </cell>
          <cell r="BZ192" t="str">
            <v>SUDAH</v>
          </cell>
        </row>
        <row r="193">
          <cell r="C193" t="str">
            <v>0708</v>
          </cell>
          <cell r="D193" t="str">
            <v>SUNARYO</v>
          </cell>
          <cell r="E193" t="str">
            <v>PT. MBK</v>
          </cell>
          <cell r="F193" t="str">
            <v>PO</v>
          </cell>
          <cell r="G193" t="str">
            <v>14/PO/LOG-SBY/V/21</v>
          </cell>
          <cell r="I193">
            <v>43773</v>
          </cell>
          <cell r="J193" t="str">
            <v/>
          </cell>
          <cell r="K193" t="str">
            <v>085368022357</v>
          </cell>
          <cell r="L193" t="str">
            <v>DRIVER</v>
          </cell>
          <cell r="Q193" t="str">
            <v>CIKARANG</v>
          </cell>
          <cell r="R193" t="str">
            <v>APL</v>
          </cell>
          <cell r="S193" t="str">
            <v>JAKARTA 1</v>
          </cell>
          <cell r="T193" t="str">
            <v>3310041109900003</v>
          </cell>
          <cell r="U193" t="str">
            <v>SEUMUR HIDUP</v>
          </cell>
          <cell r="W193" t="str">
            <v>B1</v>
          </cell>
          <cell r="X193" t="str">
            <v>900914431038</v>
          </cell>
          <cell r="Y193">
            <v>44815</v>
          </cell>
          <cell r="Z193" t="str">
            <v xml:space="preserve">KLATEN </v>
          </cell>
          <cell r="AA193">
            <v>33127</v>
          </cell>
          <cell r="AB193" t="str">
            <v xml:space="preserve">CUNGKRUNGAN RT 002/004 KEL BELUK KEC BAYAT </v>
          </cell>
          <cell r="AC193" t="str">
            <v>LAJANG</v>
          </cell>
          <cell r="AD193" t="str">
            <v>ISLAM</v>
          </cell>
          <cell r="AE193" t="str">
            <v>LAKI-LAKI</v>
          </cell>
          <cell r="AF193" t="str">
            <v>SMA</v>
          </cell>
          <cell r="AG193" t="str">
            <v>SUNARYO</v>
          </cell>
          <cell r="AH193" t="str">
            <v>BCA</v>
          </cell>
          <cell r="AI193" t="str">
            <v>2750482115</v>
          </cell>
          <cell r="AJ193" t="str">
            <v>3310043010070001</v>
          </cell>
          <cell r="AL193">
            <v>44682</v>
          </cell>
          <cell r="AM193">
            <v>44773</v>
          </cell>
          <cell r="AN193" t="str">
            <v>PKWT 2</v>
          </cell>
          <cell r="AO193" t="str">
            <v>71 hari</v>
          </cell>
          <cell r="AP193" t="str">
            <v xml:space="preserve">2 Tahun  6 Bulan 17 Hari </v>
          </cell>
          <cell r="AQ193" t="str">
            <v>SUDAH</v>
          </cell>
          <cell r="AR193">
            <v>44432</v>
          </cell>
          <cell r="AS193" t="str">
            <v>SUDAH</v>
          </cell>
          <cell r="AT193">
            <v>44432</v>
          </cell>
          <cell r="AU193" t="str">
            <v>SUDAH</v>
          </cell>
          <cell r="AV193">
            <v>44697</v>
          </cell>
          <cell r="AW193" t="str">
            <v xml:space="preserve">0 Tahun  0 Bulan 5 Hari </v>
          </cell>
          <cell r="AX193" t="str">
            <v>ON LINE</v>
          </cell>
          <cell r="AY193">
            <v>80</v>
          </cell>
          <cell r="AZ193">
            <v>75</v>
          </cell>
          <cell r="BA193" t="str">
            <v>SUDAH</v>
          </cell>
          <cell r="BC193">
            <v>44401</v>
          </cell>
          <cell r="BE193" t="str">
            <v>SUDAH</v>
          </cell>
          <cell r="BG193">
            <v>44429</v>
          </cell>
          <cell r="BI193" t="str">
            <v>BELUM</v>
          </cell>
          <cell r="BV193" t="str">
            <v>0000558337847</v>
          </cell>
          <cell r="BW193" t="str">
            <v>SUDAH</v>
          </cell>
          <cell r="BX193" t="str">
            <v>PBI</v>
          </cell>
          <cell r="BY193" t="str">
            <v>19098953599</v>
          </cell>
          <cell r="BZ193" t="str">
            <v>SUDAH</v>
          </cell>
        </row>
        <row r="194">
          <cell r="C194" t="str">
            <v>0711</v>
          </cell>
          <cell r="D194" t="str">
            <v>TRISMAR</v>
          </cell>
          <cell r="E194" t="str">
            <v>PT. MBK</v>
          </cell>
          <cell r="I194">
            <v>43773</v>
          </cell>
          <cell r="J194" t="str">
            <v/>
          </cell>
          <cell r="K194" t="str">
            <v>081225268479</v>
          </cell>
          <cell r="L194" t="str">
            <v>DRIVER</v>
          </cell>
          <cell r="Q194" t="str">
            <v>CIKARANG</v>
          </cell>
          <cell r="R194" t="str">
            <v>APL</v>
          </cell>
          <cell r="S194" t="str">
            <v>JAKARTA 1</v>
          </cell>
          <cell r="T194" t="str">
            <v>3216062010760011</v>
          </cell>
          <cell r="U194" t="str">
            <v>SEUMUR HIDUP</v>
          </cell>
          <cell r="W194" t="str">
            <v>B1</v>
          </cell>
          <cell r="X194" t="str">
            <v>12057610000051</v>
          </cell>
          <cell r="Y194">
            <v>45577</v>
          </cell>
          <cell r="Z194" t="str">
            <v>BUAYNYERUPA</v>
          </cell>
          <cell r="AA194">
            <v>28053</v>
          </cell>
          <cell r="AB194" t="str">
            <v xml:space="preserve">KP BULU RT 005/003 DESA SERAMEKAR KEC TAMBUN KAB BEKASI </v>
          </cell>
          <cell r="AC194" t="str">
            <v>KAWIN ANAK 2</v>
          </cell>
          <cell r="AD194" t="str">
            <v>ISLAM</v>
          </cell>
          <cell r="AE194" t="str">
            <v>LAKI-LAKI</v>
          </cell>
          <cell r="AF194" t="str">
            <v>SMA</v>
          </cell>
          <cell r="AG194" t="str">
            <v xml:space="preserve">TRISMAR </v>
          </cell>
          <cell r="AH194" t="str">
            <v>BCA</v>
          </cell>
          <cell r="AI194" t="str">
            <v>5775236130</v>
          </cell>
          <cell r="AJ194" t="str">
            <v>3216061611102229</v>
          </cell>
          <cell r="AL194">
            <v>44682</v>
          </cell>
          <cell r="AM194">
            <v>44773</v>
          </cell>
          <cell r="AN194" t="str">
            <v>PKWT 2</v>
          </cell>
          <cell r="AO194" t="str">
            <v>71 hari</v>
          </cell>
          <cell r="AP194" t="str">
            <v xml:space="preserve">2 Tahun  6 Bulan 17 Hari </v>
          </cell>
          <cell r="AQ194" t="str">
            <v>SUDAH</v>
          </cell>
          <cell r="AR194">
            <v>44432</v>
          </cell>
          <cell r="AS194" t="str">
            <v>SUDAH</v>
          </cell>
          <cell r="AT194">
            <v>44432</v>
          </cell>
          <cell r="AU194" t="str">
            <v>SUDAH</v>
          </cell>
          <cell r="AV194">
            <v>44697</v>
          </cell>
          <cell r="AW194" t="str">
            <v xml:space="preserve">0 Tahun  0 Bulan 5 Hari </v>
          </cell>
          <cell r="AX194" t="str">
            <v>IN CLASS</v>
          </cell>
          <cell r="AY194">
            <v>85</v>
          </cell>
          <cell r="AZ194">
            <v>75</v>
          </cell>
          <cell r="BA194" t="str">
            <v>SUDAH</v>
          </cell>
          <cell r="BC194">
            <v>44401</v>
          </cell>
          <cell r="BE194" t="str">
            <v>SUDAH</v>
          </cell>
          <cell r="BG194">
            <v>44429</v>
          </cell>
          <cell r="BI194" t="str">
            <v>BELUM</v>
          </cell>
          <cell r="BV194" t="str">
            <v>0001647936257</v>
          </cell>
          <cell r="BW194" t="str">
            <v>SUDAH</v>
          </cell>
          <cell r="BX194" t="str">
            <v>PERUSAHAAN</v>
          </cell>
          <cell r="BY194" t="str">
            <v>19098954456</v>
          </cell>
          <cell r="BZ194" t="str">
            <v>SUDAH</v>
          </cell>
        </row>
        <row r="195">
          <cell r="C195" t="str">
            <v>0719</v>
          </cell>
          <cell r="D195" t="str">
            <v>ASEP SAEPUL BASRI</v>
          </cell>
          <cell r="E195" t="str">
            <v>PT. MBK</v>
          </cell>
          <cell r="I195">
            <v>43770</v>
          </cell>
          <cell r="J195" t="str">
            <v/>
          </cell>
          <cell r="K195" t="str">
            <v>085776016017</v>
          </cell>
          <cell r="L195" t="str">
            <v>DRIVER</v>
          </cell>
          <cell r="Q195" t="str">
            <v>CIKARANG</v>
          </cell>
          <cell r="R195" t="str">
            <v>APL</v>
          </cell>
          <cell r="S195" t="str">
            <v>JAKARTA 1</v>
          </cell>
          <cell r="T195" t="str">
            <v>3215281711880001</v>
          </cell>
          <cell r="U195" t="str">
            <v>SEUMUR HIDUP</v>
          </cell>
          <cell r="W195" t="str">
            <v>B1</v>
          </cell>
          <cell r="X195" t="str">
            <v>881113281091</v>
          </cell>
          <cell r="Y195">
            <v>45613</v>
          </cell>
          <cell r="Z195" t="str">
            <v>KARAWANG</v>
          </cell>
          <cell r="AA195">
            <v>32464</v>
          </cell>
          <cell r="AB195" t="str">
            <v>KP. WARU TOGOH RT 001 / 006, DESA WARGASETRA, KEC. TEGALWARU - KARAWANG</v>
          </cell>
          <cell r="AC195" t="str">
            <v>LAJANG</v>
          </cell>
          <cell r="AD195" t="str">
            <v>ISLAM</v>
          </cell>
          <cell r="AE195" t="str">
            <v>LAKI-LAKI</v>
          </cell>
          <cell r="AF195" t="str">
            <v>SMA</v>
          </cell>
          <cell r="AG195" t="str">
            <v>ASEP SAEPUL BASRI</v>
          </cell>
          <cell r="AH195" t="str">
            <v>BCA</v>
          </cell>
          <cell r="AI195" t="str">
            <v>6825313013</v>
          </cell>
          <cell r="AJ195" t="str">
            <v>3215282409070100</v>
          </cell>
          <cell r="AL195">
            <v>44682</v>
          </cell>
          <cell r="AM195">
            <v>44773</v>
          </cell>
          <cell r="AN195" t="str">
            <v>PKWT 2</v>
          </cell>
          <cell r="AO195" t="str">
            <v>71 hari</v>
          </cell>
          <cell r="AP195" t="str">
            <v xml:space="preserve">2 Tahun  6 Bulan 20 Hari </v>
          </cell>
          <cell r="AQ195" t="str">
            <v>SUDAH</v>
          </cell>
          <cell r="AR195">
            <v>44432</v>
          </cell>
          <cell r="AS195" t="str">
            <v>SUDAH</v>
          </cell>
          <cell r="AT195">
            <v>44432</v>
          </cell>
          <cell r="AU195" t="str">
            <v>SUDAH</v>
          </cell>
          <cell r="AV195">
            <v>44697</v>
          </cell>
          <cell r="AW195" t="str">
            <v xml:space="preserve">0 Tahun  0 Bulan 5 Hari </v>
          </cell>
          <cell r="AX195" t="str">
            <v>IN CLASS</v>
          </cell>
          <cell r="AY195">
            <v>85</v>
          </cell>
          <cell r="AZ195">
            <v>75</v>
          </cell>
          <cell r="BA195" t="str">
            <v>SUDAH</v>
          </cell>
          <cell r="BC195">
            <v>44395</v>
          </cell>
          <cell r="BE195" t="str">
            <v>SUDAH</v>
          </cell>
          <cell r="BG195">
            <v>44438</v>
          </cell>
          <cell r="BI195" t="str">
            <v>BELUM</v>
          </cell>
          <cell r="BV195" t="str">
            <v>0001730424532</v>
          </cell>
          <cell r="BW195" t="str">
            <v>SUDAH</v>
          </cell>
          <cell r="BX195" t="str">
            <v>PERUSAHAAN</v>
          </cell>
          <cell r="BY195" t="str">
            <v>19041353103</v>
          </cell>
          <cell r="BZ195" t="str">
            <v>SUDAH</v>
          </cell>
        </row>
        <row r="196">
          <cell r="C196" t="str">
            <v>0721</v>
          </cell>
          <cell r="D196" t="str">
            <v>M. IRWAN SYAH PUTRA</v>
          </cell>
          <cell r="E196" t="str">
            <v>PT. MBK</v>
          </cell>
          <cell r="I196">
            <v>43773</v>
          </cell>
          <cell r="J196" t="str">
            <v/>
          </cell>
          <cell r="K196" t="str">
            <v>081299251435</v>
          </cell>
          <cell r="L196" t="str">
            <v>DRIVER</v>
          </cell>
          <cell r="Q196" t="str">
            <v>CIKARANG</v>
          </cell>
          <cell r="R196" t="str">
            <v>APL</v>
          </cell>
          <cell r="S196" t="str">
            <v>JAKARTA 1</v>
          </cell>
          <cell r="T196" t="str">
            <v>3214051310830002</v>
          </cell>
          <cell r="U196" t="str">
            <v>SEUMUR HIDUP</v>
          </cell>
          <cell r="W196" t="str">
            <v>B1 UMUM</v>
          </cell>
          <cell r="X196" t="str">
            <v>831013160739</v>
          </cell>
          <cell r="Y196">
            <v>45578</v>
          </cell>
          <cell r="Z196" t="str">
            <v>PURWAKARTA</v>
          </cell>
          <cell r="AA196">
            <v>30602</v>
          </cell>
          <cell r="AB196" t="str">
            <v>KP. CIMANGLID RT.28/008 SUKATANI PURWAKARTA</v>
          </cell>
          <cell r="AC196" t="str">
            <v>KAWIN ANAK 2</v>
          </cell>
          <cell r="AD196" t="str">
            <v>ISLAM</v>
          </cell>
          <cell r="AE196" t="str">
            <v>LAKI-LAKI</v>
          </cell>
          <cell r="AF196" t="str">
            <v>SMA</v>
          </cell>
          <cell r="AG196" t="str">
            <v>M. IRWAN SYAHPUTRA</v>
          </cell>
          <cell r="AH196" t="str">
            <v>BCA</v>
          </cell>
          <cell r="AI196" t="str">
            <v>2310100172</v>
          </cell>
          <cell r="AJ196" t="str">
            <v>3214050111100006</v>
          </cell>
          <cell r="AL196">
            <v>44682</v>
          </cell>
          <cell r="AM196">
            <v>44773</v>
          </cell>
          <cell r="AN196" t="str">
            <v>PKWT 2</v>
          </cell>
          <cell r="AO196" t="str">
            <v>71 hari</v>
          </cell>
          <cell r="AP196" t="str">
            <v xml:space="preserve">2 Tahun  6 Bulan 17 Hari </v>
          </cell>
          <cell r="AQ196" t="str">
            <v>SUDAH</v>
          </cell>
          <cell r="AR196">
            <v>44432</v>
          </cell>
          <cell r="AS196" t="str">
            <v>SUDAH</v>
          </cell>
          <cell r="AT196">
            <v>44432</v>
          </cell>
          <cell r="AU196" t="str">
            <v>SUDAH</v>
          </cell>
          <cell r="AV196">
            <v>44697</v>
          </cell>
          <cell r="AW196" t="str">
            <v xml:space="preserve">0 Tahun  0 Bulan 5 Hari </v>
          </cell>
          <cell r="AX196" t="str">
            <v>IN CLASS</v>
          </cell>
          <cell r="AY196">
            <v>85</v>
          </cell>
          <cell r="AZ196">
            <v>75</v>
          </cell>
          <cell r="BA196" t="str">
            <v>SUDAH</v>
          </cell>
          <cell r="BC196">
            <v>44398</v>
          </cell>
          <cell r="BE196" t="str">
            <v>SUDAH</v>
          </cell>
          <cell r="BG196">
            <v>44426</v>
          </cell>
          <cell r="BI196" t="str">
            <v>BELUM</v>
          </cell>
          <cell r="BV196" t="str">
            <v>0001827250211</v>
          </cell>
          <cell r="BW196" t="str">
            <v>SUDAH</v>
          </cell>
          <cell r="BX196" t="str">
            <v>PERUSAHAAN</v>
          </cell>
          <cell r="BY196" t="str">
            <v>19098954167</v>
          </cell>
          <cell r="BZ196" t="str">
            <v>SUDAH</v>
          </cell>
        </row>
        <row r="197">
          <cell r="C197" t="str">
            <v>0724</v>
          </cell>
          <cell r="D197" t="str">
            <v>FITRI HARMONO</v>
          </cell>
          <cell r="E197" t="str">
            <v>PT. MBK</v>
          </cell>
          <cell r="I197">
            <v>42856</v>
          </cell>
          <cell r="J197" t="str">
            <v/>
          </cell>
          <cell r="K197" t="str">
            <v>085218400490</v>
          </cell>
          <cell r="P197" t="str">
            <v>UNIT CONTROLLER</v>
          </cell>
          <cell r="Q197" t="str">
            <v>TAMBUN</v>
          </cell>
          <cell r="R197" t="str">
            <v>PT. ADI SARANA ARMADA, TBK</v>
          </cell>
          <cell r="S197" t="str">
            <v>JAKARTA 1</v>
          </cell>
          <cell r="T197" t="str">
            <v>3275051610740010</v>
          </cell>
          <cell r="U197" t="str">
            <v>SEUMUR HIDUP</v>
          </cell>
          <cell r="V197" t="str">
            <v>NON DRIVER</v>
          </cell>
          <cell r="W197" t="str">
            <v>NON DRIVER</v>
          </cell>
          <cell r="X197" t="str">
            <v>NON DRIVER</v>
          </cell>
          <cell r="Y197" t="str">
            <v>NON DRIVER</v>
          </cell>
          <cell r="Z197" t="str">
            <v>JAKARTA</v>
          </cell>
          <cell r="AA197">
            <v>27318</v>
          </cell>
          <cell r="AB197" t="str">
            <v>JL. DALANG 1 NO.150 RT.002 RW. 04 KEL. BOJONG RAWA LUMBU KEC.BOJONG RAWA LUMBU</v>
          </cell>
          <cell r="AC197" t="str">
            <v>KAWIN ANAK 3</v>
          </cell>
          <cell r="AD197" t="str">
            <v>ISLAM</v>
          </cell>
          <cell r="AE197" t="str">
            <v>LAKI-LAKI</v>
          </cell>
          <cell r="AF197" t="str">
            <v>SMA</v>
          </cell>
          <cell r="AG197" t="str">
            <v>FITRI HARMONO</v>
          </cell>
          <cell r="AH197" t="str">
            <v>BCA</v>
          </cell>
          <cell r="AI197" t="str">
            <v>5790164298</v>
          </cell>
          <cell r="AJ197" t="str">
            <v>3275052311110001</v>
          </cell>
          <cell r="AL197">
            <v>44621</v>
          </cell>
          <cell r="AM197">
            <v>44712</v>
          </cell>
          <cell r="AN197" t="str">
            <v>PKWT 2</v>
          </cell>
          <cell r="AO197" t="str">
            <v>10 hari</v>
          </cell>
          <cell r="AP197" t="str">
            <v xml:space="preserve">5 Tahun  0 Bulan 20 Hari </v>
          </cell>
          <cell r="AQ197" t="str">
            <v>NON DRIVER</v>
          </cell>
          <cell r="AR197" t="str">
            <v>NON DRIVER</v>
          </cell>
          <cell r="AS197" t="str">
            <v>SUDAH</v>
          </cell>
          <cell r="AT197">
            <v>44432</v>
          </cell>
          <cell r="AU197" t="str">
            <v>NON DRIVER</v>
          </cell>
          <cell r="AV197" t="str">
            <v>NON DRIVER</v>
          </cell>
          <cell r="AW197" t="str">
            <v/>
          </cell>
          <cell r="AX197" t="str">
            <v>NON DRIVER</v>
          </cell>
          <cell r="AY197" t="str">
            <v>NON DRIVER</v>
          </cell>
          <cell r="AZ197" t="str">
            <v>NON DRIVER</v>
          </cell>
          <cell r="BA197" t="str">
            <v>SUDAH</v>
          </cell>
          <cell r="BC197">
            <v>44394</v>
          </cell>
          <cell r="BE197" t="str">
            <v>SUDAH</v>
          </cell>
          <cell r="BG197">
            <v>44422</v>
          </cell>
          <cell r="BI197" t="str">
            <v>BELUM</v>
          </cell>
          <cell r="BV197" t="str">
            <v>0001136153935</v>
          </cell>
          <cell r="BW197" t="str">
            <v>SUDAH</v>
          </cell>
          <cell r="BX197" t="str">
            <v>PERUSAHAAN</v>
          </cell>
          <cell r="BY197" t="str">
            <v>19089244511</v>
          </cell>
          <cell r="BZ197" t="str">
            <v>SUDAH</v>
          </cell>
        </row>
        <row r="198">
          <cell r="C198" t="str">
            <v>0725</v>
          </cell>
          <cell r="D198" t="str">
            <v>KASRIAN CHANIAGO</v>
          </cell>
          <cell r="E198" t="str">
            <v>PT. MBK</v>
          </cell>
          <cell r="I198">
            <v>43647</v>
          </cell>
          <cell r="J198" t="str">
            <v/>
          </cell>
          <cell r="K198" t="str">
            <v>082388026786</v>
          </cell>
          <cell r="P198" t="str">
            <v>DISPATCHER</v>
          </cell>
          <cell r="Q198" t="str">
            <v>BATAM</v>
          </cell>
          <cell r="R198" t="str">
            <v>PT. SUMBER ALFARIA TRIJAYA TBK</v>
          </cell>
          <cell r="S198" t="str">
            <v>MEDAN</v>
          </cell>
          <cell r="T198" t="str">
            <v>2171031111860013</v>
          </cell>
          <cell r="U198" t="str">
            <v>SEUMUR HIDUP</v>
          </cell>
          <cell r="V198" t="str">
            <v>NON DRIVER</v>
          </cell>
          <cell r="W198" t="str">
            <v>NON DRIVER</v>
          </cell>
          <cell r="X198" t="str">
            <v>NON DRIVER</v>
          </cell>
          <cell r="Y198" t="str">
            <v>NON DRIVER</v>
          </cell>
          <cell r="Z198" t="str">
            <v>BATAM</v>
          </cell>
          <cell r="AA198">
            <v>31727</v>
          </cell>
          <cell r="AB198" t="str">
            <v>PERUM BUMI KENCANA BLOK A NO 28</v>
          </cell>
          <cell r="AC198" t="str">
            <v>LAJANG</v>
          </cell>
          <cell r="AD198" t="str">
            <v>ISLAM</v>
          </cell>
          <cell r="AE198" t="str">
            <v>LAKI-LAKI</v>
          </cell>
          <cell r="AF198" t="str">
            <v>SMA</v>
          </cell>
          <cell r="AG198" t="str">
            <v>KASRIAN CANIAGO</v>
          </cell>
          <cell r="AH198" t="str">
            <v>BCA</v>
          </cell>
          <cell r="AI198" t="str">
            <v>7455022444</v>
          </cell>
          <cell r="AJ198" t="str">
            <v>2171031111889017</v>
          </cell>
          <cell r="AL198">
            <v>44682</v>
          </cell>
          <cell r="AM198">
            <v>44773</v>
          </cell>
          <cell r="AN198" t="str">
            <v>PKWT 1</v>
          </cell>
          <cell r="AO198" t="str">
            <v>71 hari</v>
          </cell>
          <cell r="AP198" t="str">
            <v xml:space="preserve">2 Tahun  10 Bulan 20 Hari </v>
          </cell>
          <cell r="AQ198" t="str">
            <v>NON DRIVER</v>
          </cell>
          <cell r="AR198" t="str">
            <v>NON DRIVER</v>
          </cell>
          <cell r="AS198" t="str">
            <v>SUDAH</v>
          </cell>
          <cell r="AT198">
            <v>44432</v>
          </cell>
          <cell r="AU198" t="str">
            <v>NON DRIVER</v>
          </cell>
          <cell r="AV198" t="str">
            <v>NON DRIVER</v>
          </cell>
          <cell r="AW198" t="str">
            <v/>
          </cell>
          <cell r="AX198" t="str">
            <v>NON DRIVER</v>
          </cell>
          <cell r="AY198" t="str">
            <v>NON DRIVER</v>
          </cell>
          <cell r="AZ198" t="str">
            <v>NON DRIVER</v>
          </cell>
          <cell r="BA198" t="str">
            <v>SUDAH</v>
          </cell>
          <cell r="BC198">
            <v>44377</v>
          </cell>
          <cell r="BE198" t="str">
            <v>SUDAH</v>
          </cell>
          <cell r="BG198">
            <v>44462</v>
          </cell>
          <cell r="BI198" t="str">
            <v>BELUM</v>
          </cell>
          <cell r="BV198" t="str">
            <v>0002066763532</v>
          </cell>
          <cell r="BW198" t="str">
            <v>SUDAH</v>
          </cell>
          <cell r="BX198" t="str">
            <v>PERUSAHAAN</v>
          </cell>
          <cell r="BY198" t="str">
            <v>19098953763</v>
          </cell>
          <cell r="BZ198" t="str">
            <v>SUDAH</v>
          </cell>
        </row>
        <row r="199">
          <cell r="C199" t="str">
            <v>0734</v>
          </cell>
          <cell r="D199" t="str">
            <v>SURATMAN</v>
          </cell>
          <cell r="E199" t="str">
            <v>PT. MBK</v>
          </cell>
          <cell r="I199">
            <v>43770</v>
          </cell>
          <cell r="J199" t="str">
            <v/>
          </cell>
          <cell r="K199" t="str">
            <v>081376910642</v>
          </cell>
          <cell r="L199" t="str">
            <v>DRIVER</v>
          </cell>
          <cell r="Q199" t="str">
            <v>MEDAN</v>
          </cell>
          <cell r="R199" t="str">
            <v>PT. MEDAN DISTRIBUSINDO RAYA</v>
          </cell>
          <cell r="S199" t="str">
            <v>MEDAN</v>
          </cell>
          <cell r="T199" t="str">
            <v>1214073004720001</v>
          </cell>
          <cell r="U199" t="str">
            <v>SEUMUR HIDUP</v>
          </cell>
          <cell r="V199">
            <v>0</v>
          </cell>
          <cell r="W199" t="str">
            <v>B2 UMUM</v>
          </cell>
          <cell r="X199" t="str">
            <v>720407360016</v>
          </cell>
          <cell r="Y199">
            <v>46142</v>
          </cell>
          <cell r="Z199" t="str">
            <v>MEDAN</v>
          </cell>
          <cell r="AA199">
            <v>26419</v>
          </cell>
          <cell r="AB199" t="str">
            <v xml:space="preserve">JL. BANDAR LABUHAN DUSUN III GG. MUSYAWARA </v>
          </cell>
          <cell r="AC199" t="str">
            <v>KAWIN ANAK 1</v>
          </cell>
          <cell r="AD199" t="str">
            <v>ISLAM</v>
          </cell>
          <cell r="AE199" t="str">
            <v>LAKI-LAKI</v>
          </cell>
          <cell r="AF199" t="str">
            <v>SMP</v>
          </cell>
          <cell r="AG199" t="str">
            <v>SURATMAN</v>
          </cell>
          <cell r="AH199" t="str">
            <v>BCA</v>
          </cell>
          <cell r="AI199" t="str">
            <v>7985341621</v>
          </cell>
          <cell r="AJ199" t="str">
            <v>1207021312180014</v>
          </cell>
          <cell r="AL199">
            <v>44682</v>
          </cell>
          <cell r="AM199">
            <v>44773</v>
          </cell>
          <cell r="AN199" t="str">
            <v>PKWT 2</v>
          </cell>
          <cell r="AO199" t="str">
            <v>71 hari</v>
          </cell>
          <cell r="AP199" t="str">
            <v xml:space="preserve">2 Tahun  6 Bulan 20 Hari </v>
          </cell>
          <cell r="AQ199" t="str">
            <v>SUDAH</v>
          </cell>
          <cell r="AR199">
            <v>44475</v>
          </cell>
          <cell r="AS199" t="str">
            <v>SUDAH</v>
          </cell>
          <cell r="AT199">
            <v>44475</v>
          </cell>
          <cell r="AU199" t="str">
            <v>SUDAH</v>
          </cell>
          <cell r="AV199">
            <v>44586</v>
          </cell>
          <cell r="AW199" t="str">
            <v xml:space="preserve">0 Tahun  3 Bulan 26 Hari </v>
          </cell>
          <cell r="AX199" t="str">
            <v>IN CLASS</v>
          </cell>
          <cell r="AY199">
            <v>90</v>
          </cell>
          <cell r="AZ199">
            <v>85</v>
          </cell>
          <cell r="BA199" t="str">
            <v>SUDAH</v>
          </cell>
          <cell r="BC199">
            <v>44378</v>
          </cell>
          <cell r="BE199" t="str">
            <v>SUDAH</v>
          </cell>
          <cell r="BG199">
            <v>44403</v>
          </cell>
          <cell r="BH199" t="str">
            <v>Pagar Merbau</v>
          </cell>
          <cell r="BI199" t="str">
            <v>BELUM</v>
          </cell>
          <cell r="BV199" t="str">
            <v>0002750341735</v>
          </cell>
          <cell r="BW199" t="str">
            <v>SUDAH</v>
          </cell>
          <cell r="BX199" t="str">
            <v>PERUSAHAAN</v>
          </cell>
          <cell r="BY199" t="str">
            <v>19098954498</v>
          </cell>
          <cell r="BZ199" t="str">
            <v>SUDAH</v>
          </cell>
        </row>
        <row r="200">
          <cell r="C200" t="str">
            <v>0737</v>
          </cell>
          <cell r="D200" t="str">
            <v>I GST PUTU OKA KUSUMA SARI</v>
          </cell>
          <cell r="E200" t="str">
            <v>PT. MBK</v>
          </cell>
          <cell r="I200">
            <v>43344</v>
          </cell>
          <cell r="J200" t="str">
            <v/>
          </cell>
          <cell r="K200" t="str">
            <v>085333776868</v>
          </cell>
          <cell r="P200" t="str">
            <v>ADMIN DISPATCHER</v>
          </cell>
          <cell r="Q200" t="str">
            <v>DENPASAR</v>
          </cell>
          <cell r="R200" t="str">
            <v>CIRCLE K</v>
          </cell>
          <cell r="S200" t="str">
            <v>MALANG</v>
          </cell>
          <cell r="T200" t="str">
            <v>5171044811900001</v>
          </cell>
          <cell r="U200" t="str">
            <v>SEUMUR HIDUP</v>
          </cell>
          <cell r="V200" t="str">
            <v>NON DRIVER</v>
          </cell>
          <cell r="W200" t="str">
            <v>NON DRIVER</v>
          </cell>
          <cell r="X200" t="str">
            <v>NON DRIVER</v>
          </cell>
          <cell r="Y200" t="str">
            <v>NON DRIVER</v>
          </cell>
          <cell r="Z200" t="str">
            <v>DENPASAR</v>
          </cell>
          <cell r="AA200">
            <v>33185</v>
          </cell>
          <cell r="AB200" t="str">
            <v>JL KUNTI NO 5B WANGAYA KAJA, DAUH PURI KAJA, DENPASAR UTARA</v>
          </cell>
          <cell r="AC200" t="str">
            <v>LAJANG</v>
          </cell>
          <cell r="AD200" t="str">
            <v>HINDU</v>
          </cell>
          <cell r="AE200" t="str">
            <v>PEREMPUAN</v>
          </cell>
          <cell r="AF200" t="str">
            <v>SMA</v>
          </cell>
          <cell r="AG200" t="str">
            <v>I GST PUTU OKA KUSUMA SARI</v>
          </cell>
          <cell r="AH200" t="str">
            <v>BCA</v>
          </cell>
          <cell r="AI200" t="str">
            <v>6110309463</v>
          </cell>
          <cell r="AJ200" t="str">
            <v>5171041710060058</v>
          </cell>
          <cell r="AL200">
            <v>44682</v>
          </cell>
          <cell r="AM200">
            <v>44773</v>
          </cell>
          <cell r="AN200" t="str">
            <v>PKWT 2</v>
          </cell>
          <cell r="AO200" t="str">
            <v>71 hari</v>
          </cell>
          <cell r="AP200" t="str">
            <v xml:space="preserve">3 Tahun  8 Bulan 20 Hari </v>
          </cell>
          <cell r="AQ200" t="str">
            <v>NON DRIVER</v>
          </cell>
          <cell r="AR200" t="str">
            <v>NON DRIVER</v>
          </cell>
          <cell r="AS200" t="str">
            <v>SUDAH</v>
          </cell>
          <cell r="AT200">
            <v>44432</v>
          </cell>
          <cell r="AU200" t="str">
            <v>NON DRIVER</v>
          </cell>
          <cell r="AV200" t="str">
            <v>NON DRIVER</v>
          </cell>
          <cell r="AW200" t="str">
            <v/>
          </cell>
          <cell r="AX200" t="str">
            <v>NON DRIVER</v>
          </cell>
          <cell r="AY200" t="str">
            <v>NON DRIVER</v>
          </cell>
          <cell r="AZ200" t="str">
            <v>NON DRIVER</v>
          </cell>
          <cell r="BA200" t="str">
            <v>SUDAH</v>
          </cell>
          <cell r="BC200">
            <v>44326</v>
          </cell>
          <cell r="BD200" t="str">
            <v>PUSKESMAS 1 DENPASAR</v>
          </cell>
          <cell r="BE200" t="str">
            <v>SUDAH</v>
          </cell>
          <cell r="BG200">
            <v>44235</v>
          </cell>
          <cell r="BH200" t="str">
            <v>PUSKESMAS 1 DENPASAR</v>
          </cell>
          <cell r="BI200" t="str">
            <v>BELUM</v>
          </cell>
          <cell r="BV200" t="str">
            <v>0001404903789</v>
          </cell>
          <cell r="BW200" t="str">
            <v>SUDAH</v>
          </cell>
          <cell r="BX200" t="str">
            <v>PERUSAHAAN</v>
          </cell>
          <cell r="BY200" t="str">
            <v>19098954191</v>
          </cell>
          <cell r="BZ200" t="str">
            <v>SUDAH</v>
          </cell>
          <cell r="CG200" t="str">
            <v>azwar.dani91@gmail.com</v>
          </cell>
        </row>
        <row r="201">
          <cell r="C201" t="str">
            <v>0760</v>
          </cell>
          <cell r="D201" t="str">
            <v>ENDANG RASIM</v>
          </cell>
          <cell r="E201" t="str">
            <v>PT. MBK</v>
          </cell>
          <cell r="I201">
            <v>43739</v>
          </cell>
          <cell r="J201" t="str">
            <v/>
          </cell>
          <cell r="K201" t="str">
            <v>0895615780166</v>
          </cell>
          <cell r="L201" t="str">
            <v>DRIVER</v>
          </cell>
          <cell r="Q201" t="str">
            <v>KARAWANG</v>
          </cell>
          <cell r="R201" t="str">
            <v>HMS</v>
          </cell>
          <cell r="S201" t="str">
            <v>JAKARTA 1</v>
          </cell>
          <cell r="T201" t="str">
            <v>3215070306940003</v>
          </cell>
          <cell r="U201" t="str">
            <v>SEUMUR HIDUP</v>
          </cell>
          <cell r="W201" t="str">
            <v>B2</v>
          </cell>
          <cell r="X201" t="str">
            <v>940613281255</v>
          </cell>
          <cell r="Y201">
            <v>45446</v>
          </cell>
          <cell r="Z201" t="str">
            <v>KARAWANG</v>
          </cell>
          <cell r="AA201">
            <v>34488</v>
          </cell>
          <cell r="AB201" t="str">
            <v>DSN RAWA MANUK RT 001/001 DS KUTARAJA KEC KUTAWALUYA KAB KARAWANG</v>
          </cell>
          <cell r="AC201" t="str">
            <v>KAWIN ANAK 1</v>
          </cell>
          <cell r="AD201" t="str">
            <v>ISLAM</v>
          </cell>
          <cell r="AE201" t="str">
            <v>LAKI-LAKI</v>
          </cell>
          <cell r="AF201" t="str">
            <v>SMP</v>
          </cell>
          <cell r="AG201" t="str">
            <v>ENDANG RASIM</v>
          </cell>
          <cell r="AH201" t="str">
            <v>BCA</v>
          </cell>
          <cell r="AI201" t="str">
            <v>5765313756</v>
          </cell>
          <cell r="AJ201" t="str">
            <v>3215070510150007</v>
          </cell>
          <cell r="AL201">
            <v>44652</v>
          </cell>
          <cell r="AM201">
            <v>44742</v>
          </cell>
          <cell r="AN201" t="str">
            <v>PKWT 2</v>
          </cell>
          <cell r="AO201" t="str">
            <v>40 hari</v>
          </cell>
          <cell r="AP201" t="str">
            <v xml:space="preserve">2 Tahun  7 Bulan 20 Hari </v>
          </cell>
          <cell r="AQ201" t="str">
            <v>SUDAH</v>
          </cell>
          <cell r="AR201">
            <v>44432</v>
          </cell>
          <cell r="AS201" t="str">
            <v>SUDAH</v>
          </cell>
          <cell r="AT201">
            <v>44432</v>
          </cell>
          <cell r="AU201" t="str">
            <v>SUDAH</v>
          </cell>
          <cell r="AV201">
            <v>44529</v>
          </cell>
          <cell r="AW201" t="str">
            <v xml:space="preserve">0 Tahun  5 Bulan 22 Hari </v>
          </cell>
          <cell r="AX201" t="str">
            <v>IN CLASS</v>
          </cell>
          <cell r="AY201">
            <v>85</v>
          </cell>
          <cell r="AZ201">
            <v>75</v>
          </cell>
          <cell r="BA201" t="str">
            <v>SUDAH</v>
          </cell>
          <cell r="BC201">
            <v>44413</v>
          </cell>
          <cell r="BE201" t="str">
            <v>SUDAH</v>
          </cell>
          <cell r="BG201">
            <v>44442</v>
          </cell>
          <cell r="BI201" t="str">
            <v>BELUM</v>
          </cell>
          <cell r="BV201" t="str">
            <v>0002897144763</v>
          </cell>
          <cell r="BW201" t="str">
            <v>SUDAH</v>
          </cell>
          <cell r="BX201" t="str">
            <v>PERUSAHAAN</v>
          </cell>
          <cell r="BY201" t="str">
            <v>19089243737</v>
          </cell>
          <cell r="BZ201" t="str">
            <v>SUDAH</v>
          </cell>
          <cell r="CG201" t="str">
            <v>rifai915758@gmail.com</v>
          </cell>
        </row>
        <row r="202">
          <cell r="C202" t="str">
            <v>0765</v>
          </cell>
          <cell r="D202" t="str">
            <v>HASRUL RIZAL</v>
          </cell>
          <cell r="E202" t="str">
            <v>PT. MBK</v>
          </cell>
          <cell r="I202">
            <v>43374</v>
          </cell>
          <cell r="J202" t="str">
            <v/>
          </cell>
          <cell r="K202" t="str">
            <v>082351996985</v>
          </cell>
          <cell r="P202" t="str">
            <v>ADMIN DISPATCHER</v>
          </cell>
          <cell r="Q202" t="str">
            <v>PONTIANAK</v>
          </cell>
          <cell r="R202" t="str">
            <v>PT. SUMBER ALFARIA TRIJAYA TBK</v>
          </cell>
          <cell r="S202" t="str">
            <v>JAKARTA 2</v>
          </cell>
          <cell r="T202" t="str">
            <v>6112011206840016</v>
          </cell>
          <cell r="U202" t="str">
            <v>SEUMUR HIDUP</v>
          </cell>
          <cell r="V202" t="str">
            <v>NON DRIVER</v>
          </cell>
          <cell r="W202" t="str">
            <v>NON DRIVER</v>
          </cell>
          <cell r="X202" t="str">
            <v>NON DRIVER</v>
          </cell>
          <cell r="Y202" t="str">
            <v>NON DRIVER</v>
          </cell>
          <cell r="Z202" t="str">
            <v>KUBU RAYA</v>
          </cell>
          <cell r="AA202">
            <v>30845</v>
          </cell>
          <cell r="AB202" t="str">
            <v>JL ADI SUCIPTO PARIT NO 2 RT 006 RW 011 KEL SUNGAI RAYA KEC SUNGAI RAYA</v>
          </cell>
          <cell r="AC202" t="str">
            <v>KAWIN ANAK 1</v>
          </cell>
          <cell r="AD202" t="str">
            <v>ISLAM</v>
          </cell>
          <cell r="AE202" t="str">
            <v>LAKI-LAKI</v>
          </cell>
          <cell r="AF202" t="str">
            <v>S1</v>
          </cell>
          <cell r="AG202" t="str">
            <v>HASRUL RIZAL</v>
          </cell>
          <cell r="AH202" t="str">
            <v>BCA</v>
          </cell>
          <cell r="AI202" t="str">
            <v>8855165984</v>
          </cell>
          <cell r="AJ202" t="str">
            <v>6112013009140010</v>
          </cell>
          <cell r="AK202" t="str">
            <v>617100000000000</v>
          </cell>
          <cell r="AL202">
            <v>44652</v>
          </cell>
          <cell r="AM202">
            <v>44742</v>
          </cell>
          <cell r="AN202" t="str">
            <v>PKWT 1</v>
          </cell>
          <cell r="AO202" t="str">
            <v>40 hari</v>
          </cell>
          <cell r="AP202" t="str">
            <v xml:space="preserve">3 Tahun  7 Bulan 20 Hari </v>
          </cell>
          <cell r="AQ202" t="str">
            <v>NON DRIVER</v>
          </cell>
          <cell r="AR202" t="str">
            <v>NON DRIVER</v>
          </cell>
          <cell r="AS202" t="str">
            <v>SUDAH</v>
          </cell>
          <cell r="AT202">
            <v>44432</v>
          </cell>
          <cell r="AU202" t="str">
            <v>NON DRIVER</v>
          </cell>
          <cell r="AV202" t="str">
            <v>NON DRIVER</v>
          </cell>
          <cell r="AW202" t="str">
            <v/>
          </cell>
          <cell r="AX202" t="str">
            <v>NON DRIVER</v>
          </cell>
          <cell r="AY202" t="str">
            <v>NON DRIVER</v>
          </cell>
          <cell r="AZ202" t="str">
            <v>NON DRIVER</v>
          </cell>
          <cell r="BA202" t="str">
            <v>SUDAH</v>
          </cell>
          <cell r="BC202">
            <v>44380</v>
          </cell>
          <cell r="BE202" t="str">
            <v>BELUM</v>
          </cell>
          <cell r="BI202" t="str">
            <v>BELUM</v>
          </cell>
          <cell r="BV202" t="str">
            <v>0001842189941</v>
          </cell>
          <cell r="BW202" t="str">
            <v>SUDAH</v>
          </cell>
          <cell r="BX202" t="str">
            <v>PERUSAHAAN</v>
          </cell>
          <cell r="BY202" t="str">
            <v>19098953961</v>
          </cell>
          <cell r="BZ202" t="str">
            <v>SUDAH</v>
          </cell>
        </row>
        <row r="203">
          <cell r="C203" t="str">
            <v>0766</v>
          </cell>
          <cell r="D203" t="str">
            <v>HERWANTO</v>
          </cell>
          <cell r="E203" t="str">
            <v>PT. MBK</v>
          </cell>
          <cell r="I203">
            <v>44411</v>
          </cell>
          <cell r="J203" t="str">
            <v/>
          </cell>
          <cell r="K203" t="str">
            <v>081520411588</v>
          </cell>
          <cell r="P203" t="str">
            <v>DISPATCHER</v>
          </cell>
          <cell r="Q203" t="str">
            <v>PONTIANAK</v>
          </cell>
          <cell r="R203" t="str">
            <v>PT. SUMBER ALFARIA TRIJAYA TBK</v>
          </cell>
          <cell r="S203" t="str">
            <v>JAKARTA 2</v>
          </cell>
          <cell r="T203" t="str">
            <v>6108100102900005</v>
          </cell>
          <cell r="U203" t="str">
            <v>SEUMUR HIDUP</v>
          </cell>
          <cell r="V203" t="str">
            <v>NON DRIVER</v>
          </cell>
          <cell r="W203" t="str">
            <v>NON DRIVER</v>
          </cell>
          <cell r="X203" t="str">
            <v>NON DRIVER</v>
          </cell>
          <cell r="Y203" t="str">
            <v>NON DRIVER</v>
          </cell>
          <cell r="Z203" t="str">
            <v>LANDAK</v>
          </cell>
          <cell r="AA203">
            <v>32905</v>
          </cell>
          <cell r="AB203" t="str">
            <v>DUSUN IBUL I RT 001 KEL SEBANGKI KEC SEBANGKI</v>
          </cell>
          <cell r="AC203" t="str">
            <v>KAWIN</v>
          </cell>
          <cell r="AD203" t="str">
            <v>ISLAM</v>
          </cell>
          <cell r="AE203" t="str">
            <v>LAKI-LAKI</v>
          </cell>
          <cell r="AF203" t="str">
            <v>SMA</v>
          </cell>
          <cell r="AG203" t="str">
            <v>HERWANTO</v>
          </cell>
          <cell r="AH203" t="str">
            <v>BCA</v>
          </cell>
          <cell r="AI203" t="str">
            <v>7925309036</v>
          </cell>
          <cell r="AJ203" t="str">
            <v>6171011611170002</v>
          </cell>
          <cell r="AK203" t="str">
            <v>617100000000000</v>
          </cell>
          <cell r="AL203">
            <v>44682</v>
          </cell>
          <cell r="AM203">
            <v>44773</v>
          </cell>
          <cell r="AN203" t="str">
            <v>PKWT 2</v>
          </cell>
          <cell r="AO203" t="str">
            <v>71 hari</v>
          </cell>
          <cell r="AP203" t="str">
            <v xml:space="preserve">0 Tahun  9 Bulan 18 Hari </v>
          </cell>
          <cell r="AQ203" t="str">
            <v>NON DRIVER</v>
          </cell>
          <cell r="AR203" t="str">
            <v>NON DRIVER</v>
          </cell>
          <cell r="AS203" t="str">
            <v>SUDAH</v>
          </cell>
          <cell r="AT203">
            <v>44432</v>
          </cell>
          <cell r="AU203" t="str">
            <v>NON DRIVER</v>
          </cell>
          <cell r="AV203" t="str">
            <v>NON DRIVER</v>
          </cell>
          <cell r="AW203" t="str">
            <v/>
          </cell>
          <cell r="AX203" t="str">
            <v>NON DRIVER</v>
          </cell>
          <cell r="AY203" t="str">
            <v>NON DRIVER</v>
          </cell>
          <cell r="AZ203" t="str">
            <v>NON DRIVER</v>
          </cell>
          <cell r="BA203" t="str">
            <v>SUDAH</v>
          </cell>
          <cell r="BC203">
            <v>44496</v>
          </cell>
          <cell r="BE203" t="str">
            <v>BELUM</v>
          </cell>
          <cell r="BI203" t="str">
            <v>BELUM</v>
          </cell>
          <cell r="BV203" t="str">
            <v>0001592092361</v>
          </cell>
          <cell r="BW203" t="str">
            <v>SUDAH</v>
          </cell>
          <cell r="BX203" t="str">
            <v>PERUSAHAAN</v>
          </cell>
          <cell r="BY203" t="str">
            <v>21065977411</v>
          </cell>
          <cell r="BZ203" t="str">
            <v>SUDAH</v>
          </cell>
        </row>
        <row r="204">
          <cell r="C204" t="str">
            <v>0773</v>
          </cell>
          <cell r="D204" t="str">
            <v>FONSIANUS KASMAN</v>
          </cell>
          <cell r="E204" t="str">
            <v>PT. MBK</v>
          </cell>
          <cell r="I204">
            <v>43374</v>
          </cell>
          <cell r="J204" t="str">
            <v/>
          </cell>
          <cell r="K204" t="str">
            <v>085252284609</v>
          </cell>
          <cell r="L204" t="str">
            <v>DRIVER</v>
          </cell>
          <cell r="Q204" t="str">
            <v>PONTIANAK</v>
          </cell>
          <cell r="R204" t="str">
            <v>PT. SUMBER ALFARIA TRIJAYA TBK</v>
          </cell>
          <cell r="S204" t="str">
            <v>JAKARTA 2</v>
          </cell>
          <cell r="T204" t="str">
            <v>5310061708850003</v>
          </cell>
          <cell r="U204" t="str">
            <v>SEUMUR HIDUP</v>
          </cell>
          <cell r="W204" t="str">
            <v>B1</v>
          </cell>
          <cell r="X204" t="str">
            <v>8.50816E+11</v>
          </cell>
          <cell r="Y204">
            <v>44799</v>
          </cell>
          <cell r="Z204" t="str">
            <v>MANGGARAI</v>
          </cell>
          <cell r="AA204">
            <v>34928</v>
          </cell>
          <cell r="AB204" t="str">
            <v>GUMBANG RT 13 RW 4 DESA RIUNG KECAMATAN CIBAL MANGGARAI</v>
          </cell>
          <cell r="AC204" t="str">
            <v>KAWIN ANAK 2</v>
          </cell>
          <cell r="AD204" t="str">
            <v>KATHOLIK</v>
          </cell>
          <cell r="AE204" t="str">
            <v>LAKI-LAKI</v>
          </cell>
          <cell r="AF204" t="str">
            <v>SMP</v>
          </cell>
          <cell r="AG204" t="str">
            <v>FONSIANUS KASMAN</v>
          </cell>
          <cell r="AH204" t="str">
            <v>BCA</v>
          </cell>
          <cell r="AI204" t="str">
            <v>1710942419</v>
          </cell>
          <cell r="AJ204" t="str">
            <v>5310062008102480</v>
          </cell>
          <cell r="AK204" t="str">
            <v>611200000000000</v>
          </cell>
          <cell r="AL204">
            <v>44652</v>
          </cell>
          <cell r="AM204">
            <v>44742</v>
          </cell>
          <cell r="AN204" t="str">
            <v>PKWT 1</v>
          </cell>
          <cell r="AO204" t="str">
            <v>40 hari</v>
          </cell>
          <cell r="AP204" t="str">
            <v xml:space="preserve">3 Tahun  7 Bulan 20 Hari </v>
          </cell>
          <cell r="AQ204" t="str">
            <v>SUDAH</v>
          </cell>
          <cell r="AR204">
            <v>44432</v>
          </cell>
          <cell r="AS204" t="str">
            <v>SUDAH</v>
          </cell>
          <cell r="AT204">
            <v>44432</v>
          </cell>
          <cell r="AU204" t="str">
            <v>SUDAH</v>
          </cell>
          <cell r="AV204">
            <v>44438</v>
          </cell>
          <cell r="AW204" t="str">
            <v xml:space="preserve">0 Tahun  8 Bulan 21 Hari </v>
          </cell>
          <cell r="AX204" t="str">
            <v>ON LINE</v>
          </cell>
          <cell r="AY204">
            <v>95</v>
          </cell>
          <cell r="AZ204">
            <v>75</v>
          </cell>
          <cell r="BA204" t="str">
            <v>SUDAH</v>
          </cell>
          <cell r="BC204">
            <v>44361</v>
          </cell>
          <cell r="BD204" t="str">
            <v>SAT</v>
          </cell>
          <cell r="BE204" t="str">
            <v>SUDAH</v>
          </cell>
          <cell r="BG204">
            <v>44416</v>
          </cell>
          <cell r="BH204" t="str">
            <v>SAT</v>
          </cell>
          <cell r="BI204" t="str">
            <v>BELUM</v>
          </cell>
          <cell r="BV204" t="str">
            <v>0001780396187</v>
          </cell>
          <cell r="BW204" t="str">
            <v>SUDAH</v>
          </cell>
          <cell r="BX204" t="str">
            <v>PERUSAHAAN</v>
          </cell>
          <cell r="BY204" t="str">
            <v>19098953771</v>
          </cell>
          <cell r="BZ204" t="str">
            <v>SUDAH</v>
          </cell>
        </row>
        <row r="205">
          <cell r="C205" t="str">
            <v>0774</v>
          </cell>
          <cell r="D205" t="str">
            <v>ANDREAN</v>
          </cell>
          <cell r="E205" t="str">
            <v>PT. MBK</v>
          </cell>
          <cell r="I205">
            <v>43374</v>
          </cell>
          <cell r="J205" t="str">
            <v/>
          </cell>
          <cell r="K205" t="str">
            <v>085348069099</v>
          </cell>
          <cell r="L205" t="str">
            <v>DRIVER</v>
          </cell>
          <cell r="Q205" t="str">
            <v>PONTIANAK</v>
          </cell>
          <cell r="R205" t="str">
            <v>PT. SUMBER ALFARIA TRIJAYA TBK</v>
          </cell>
          <cell r="S205" t="str">
            <v>JAKARTA 2</v>
          </cell>
          <cell r="T205" t="str">
            <v>6112030707950005</v>
          </cell>
          <cell r="U205" t="str">
            <v>SEUMUR HIDUP</v>
          </cell>
          <cell r="W205" t="str">
            <v>B1</v>
          </cell>
          <cell r="X205" t="str">
            <v>9.5071E+11</v>
          </cell>
          <cell r="Y205">
            <v>44749</v>
          </cell>
          <cell r="Z205" t="str">
            <v>PONTIANAK</v>
          </cell>
          <cell r="AA205">
            <v>34887</v>
          </cell>
          <cell r="AB205" t="str">
            <v>JL TANJUNG HARAPAN GG WARAKAS RT 004 RW 003 KEL BANJAR SERASAN KEC PONTIANAK TIMUR</v>
          </cell>
          <cell r="AC205" t="str">
            <v>KAWIN</v>
          </cell>
          <cell r="AD205" t="str">
            <v>ISLAM</v>
          </cell>
          <cell r="AE205" t="str">
            <v>LAKI-LAKI</v>
          </cell>
          <cell r="AF205" t="str">
            <v>SMA</v>
          </cell>
          <cell r="AG205" t="str">
            <v>ANDREAN</v>
          </cell>
          <cell r="AH205" t="str">
            <v>BCA</v>
          </cell>
          <cell r="AI205" t="str">
            <v>5165137873</v>
          </cell>
          <cell r="AJ205" t="str">
            <v>6171022609170000</v>
          </cell>
          <cell r="AK205" t="str">
            <v>531010000000000</v>
          </cell>
          <cell r="AL205">
            <v>44652</v>
          </cell>
          <cell r="AM205">
            <v>44742</v>
          </cell>
          <cell r="AN205" t="str">
            <v>PKWT 1</v>
          </cell>
          <cell r="AO205" t="str">
            <v>40 hari</v>
          </cell>
          <cell r="AP205" t="str">
            <v xml:space="preserve">3 Tahun  7 Bulan 20 Hari </v>
          </cell>
          <cell r="AQ205" t="str">
            <v>SUDAH</v>
          </cell>
          <cell r="AR205">
            <v>44432</v>
          </cell>
          <cell r="AS205" t="str">
            <v>SUDAH</v>
          </cell>
          <cell r="AT205">
            <v>44432</v>
          </cell>
          <cell r="AU205" t="str">
            <v>SUDAH</v>
          </cell>
          <cell r="AV205">
            <v>44438</v>
          </cell>
          <cell r="AW205" t="str">
            <v xml:space="preserve">0 Tahun  8 Bulan 21 Hari </v>
          </cell>
          <cell r="AX205" t="str">
            <v>ON LINE</v>
          </cell>
          <cell r="AY205">
            <v>100</v>
          </cell>
          <cell r="AZ205">
            <v>75</v>
          </cell>
          <cell r="BA205" t="str">
            <v>SUDAH</v>
          </cell>
          <cell r="BC205">
            <v>44490</v>
          </cell>
          <cell r="BE205" t="str">
            <v>BELUM</v>
          </cell>
          <cell r="BI205" t="str">
            <v>BELUM</v>
          </cell>
          <cell r="BV205" t="str">
            <v>0002299377363</v>
          </cell>
          <cell r="BW205" t="str">
            <v>SUDAH</v>
          </cell>
          <cell r="BX205" t="str">
            <v>PERUSAHAAN</v>
          </cell>
          <cell r="BY205" t="str">
            <v>19098954688</v>
          </cell>
          <cell r="BZ205" t="str">
            <v>SUDAH</v>
          </cell>
        </row>
        <row r="206">
          <cell r="C206" t="str">
            <v>0775</v>
          </cell>
          <cell r="D206" t="str">
            <v>ARIS KUSUMA</v>
          </cell>
          <cell r="E206" t="str">
            <v>PT. MBK</v>
          </cell>
          <cell r="I206">
            <v>43374</v>
          </cell>
          <cell r="J206" t="str">
            <v/>
          </cell>
          <cell r="K206" t="str">
            <v>082250222422</v>
          </cell>
          <cell r="L206" t="str">
            <v>DRIVER</v>
          </cell>
          <cell r="Q206" t="str">
            <v>PONTIANAK</v>
          </cell>
          <cell r="R206" t="str">
            <v>PT. SUMBER ALFARIA TRIJAYA TBK</v>
          </cell>
          <cell r="S206" t="str">
            <v>JAKARTA 2</v>
          </cell>
          <cell r="T206" t="str">
            <v>6171042303830011</v>
          </cell>
          <cell r="U206" t="str">
            <v>SEUMUR HIDUP</v>
          </cell>
          <cell r="W206" t="str">
            <v>B2</v>
          </cell>
          <cell r="X206" t="str">
            <v>8.3031E+11</v>
          </cell>
          <cell r="Y206">
            <v>45374</v>
          </cell>
          <cell r="Z206" t="str">
            <v>PONTIANAK KOTA</v>
          </cell>
          <cell r="AA206">
            <v>30398</v>
          </cell>
          <cell r="AB206" t="str">
            <v>JL. SELAT PANJANG NO. 11 A RT 4 RW 18 DESA SIANTAN HULU KECAMATAN PONTIANAK UTARA</v>
          </cell>
          <cell r="AC206" t="str">
            <v>KAWIN ANAK 3</v>
          </cell>
          <cell r="AD206" t="str">
            <v>ISLAM</v>
          </cell>
          <cell r="AE206" t="str">
            <v>LAKI-LAKI</v>
          </cell>
          <cell r="AF206" t="str">
            <v>SMA</v>
          </cell>
          <cell r="AG206" t="str">
            <v>ARIS KUSUMA</v>
          </cell>
          <cell r="AH206" t="str">
            <v>BCA</v>
          </cell>
          <cell r="AI206" t="str">
            <v>0291799620</v>
          </cell>
          <cell r="AJ206" t="str">
            <v>6171043004130009</v>
          </cell>
          <cell r="AK206" t="str">
            <v>617100000000000</v>
          </cell>
          <cell r="AL206">
            <v>44652</v>
          </cell>
          <cell r="AM206">
            <v>44742</v>
          </cell>
          <cell r="AN206" t="str">
            <v>PKWT 1</v>
          </cell>
          <cell r="AO206" t="str">
            <v>40 hari</v>
          </cell>
          <cell r="AP206" t="str">
            <v xml:space="preserve">3 Tahun  7 Bulan 20 Hari </v>
          </cell>
          <cell r="AQ206" t="str">
            <v>SUDAH</v>
          </cell>
          <cell r="AR206">
            <v>44432</v>
          </cell>
          <cell r="AS206" t="str">
            <v>SUDAH</v>
          </cell>
          <cell r="AT206">
            <v>44432</v>
          </cell>
          <cell r="AU206" t="str">
            <v>SUDAH</v>
          </cell>
          <cell r="AV206">
            <v>44438</v>
          </cell>
          <cell r="AW206" t="str">
            <v xml:space="preserve">0 Tahun  8 Bulan 21 Hari </v>
          </cell>
          <cell r="AX206" t="str">
            <v>ON LINE</v>
          </cell>
          <cell r="AY206">
            <v>100</v>
          </cell>
          <cell r="AZ206">
            <v>75</v>
          </cell>
          <cell r="BA206" t="str">
            <v>SUDAH</v>
          </cell>
          <cell r="BC206">
            <v>44361</v>
          </cell>
          <cell r="BD206" t="str">
            <v>SAT</v>
          </cell>
          <cell r="BE206" t="str">
            <v>SUDAH</v>
          </cell>
          <cell r="BG206">
            <v>44416</v>
          </cell>
          <cell r="BH206" t="str">
            <v>SAT</v>
          </cell>
          <cell r="BI206" t="str">
            <v>BELUM</v>
          </cell>
          <cell r="BV206" t="str">
            <v>0001152475896</v>
          </cell>
          <cell r="BW206" t="str">
            <v>SUDAH</v>
          </cell>
          <cell r="BX206" t="str">
            <v>PERUSAHAAN</v>
          </cell>
          <cell r="BY206" t="str">
            <v>19098954829</v>
          </cell>
          <cell r="BZ206" t="str">
            <v>SUDAH</v>
          </cell>
          <cell r="CC206" t="str">
            <v>FIRST AID</v>
          </cell>
          <cell r="CD206">
            <v>44298</v>
          </cell>
        </row>
        <row r="207">
          <cell r="C207" t="str">
            <v>0777</v>
          </cell>
          <cell r="D207" t="str">
            <v>ELIASER NOFRI BANSAE</v>
          </cell>
          <cell r="E207" t="str">
            <v>PT. MBK</v>
          </cell>
          <cell r="I207">
            <v>43374</v>
          </cell>
          <cell r="J207" t="str">
            <v/>
          </cell>
          <cell r="K207" t="str">
            <v>085250874646</v>
          </cell>
          <cell r="P207" t="str">
            <v>UNIT MANAGEMENT</v>
          </cell>
          <cell r="Q207" t="str">
            <v>PONTIANAK</v>
          </cell>
          <cell r="R207" t="str">
            <v>PT. SUMBER ALFARIA TRIJAYA TBK</v>
          </cell>
          <cell r="S207" t="str">
            <v>JAKARTA 2</v>
          </cell>
          <cell r="T207" t="str">
            <v>6202052011890000</v>
          </cell>
          <cell r="U207" t="str">
            <v>SEUMUR HIDUP</v>
          </cell>
          <cell r="V207" t="str">
            <v>NON DRIVER</v>
          </cell>
          <cell r="W207" t="str">
            <v>NON DRIVER</v>
          </cell>
          <cell r="X207" t="str">
            <v>NON DRIVER</v>
          </cell>
          <cell r="Y207" t="str">
            <v>NON DRIVER</v>
          </cell>
          <cell r="Z207" t="str">
            <v>PONTIANAK</v>
          </cell>
          <cell r="AA207">
            <v>32832</v>
          </cell>
          <cell r="AB207" t="str">
            <v>JL BUDI UTOMO RT 004 RW 018 KEL SIANTAN HILIR KEC PONTIANAK UTARA</v>
          </cell>
          <cell r="AC207" t="str">
            <v>KAWIN</v>
          </cell>
          <cell r="AD207" t="str">
            <v>KRISTEN</v>
          </cell>
          <cell r="AE207" t="str">
            <v>LAKI-LAKI</v>
          </cell>
          <cell r="AF207" t="str">
            <v>SMA</v>
          </cell>
          <cell r="AG207" t="str">
            <v>ELIASER NOFRI BANSAE</v>
          </cell>
          <cell r="AH207" t="str">
            <v>BCA</v>
          </cell>
          <cell r="AI207" t="str">
            <v>7925208418</v>
          </cell>
          <cell r="AJ207" t="str">
            <v>6171041601210003</v>
          </cell>
          <cell r="AK207" t="str">
            <v>617100000000000</v>
          </cell>
          <cell r="AL207">
            <v>44652</v>
          </cell>
          <cell r="AM207">
            <v>44742</v>
          </cell>
          <cell r="AN207" t="str">
            <v>PKWT 1</v>
          </cell>
          <cell r="AO207" t="str">
            <v>40 hari</v>
          </cell>
          <cell r="AP207" t="str">
            <v xml:space="preserve">3 Tahun  7 Bulan 20 Hari </v>
          </cell>
          <cell r="AQ207" t="str">
            <v>NON DRIVER</v>
          </cell>
          <cell r="AR207" t="str">
            <v>NON DRIVER</v>
          </cell>
          <cell r="AS207" t="str">
            <v>SUDAH</v>
          </cell>
          <cell r="AT207">
            <v>44432</v>
          </cell>
          <cell r="AU207" t="str">
            <v>NON DRIVER</v>
          </cell>
          <cell r="AV207" t="str">
            <v>NON DRIVER</v>
          </cell>
          <cell r="AW207" t="str">
            <v/>
          </cell>
          <cell r="AX207" t="str">
            <v>NON DRIVER</v>
          </cell>
          <cell r="AY207" t="str">
            <v>NON DRIVER</v>
          </cell>
          <cell r="AZ207" t="str">
            <v>NON DRIVER</v>
          </cell>
          <cell r="BA207" t="str">
            <v>SUDAH</v>
          </cell>
          <cell r="BC207">
            <v>44492</v>
          </cell>
          <cell r="BE207" t="str">
            <v>BELUM</v>
          </cell>
          <cell r="BI207" t="str">
            <v>BELUM</v>
          </cell>
          <cell r="BV207" t="str">
            <v>0000853648299</v>
          </cell>
          <cell r="BW207" t="str">
            <v>SUDAH</v>
          </cell>
          <cell r="BX207" t="str">
            <v>PERUSAHAAN</v>
          </cell>
          <cell r="BY207" t="str">
            <v>19098954050</v>
          </cell>
          <cell r="BZ207" t="str">
            <v>SUDAH</v>
          </cell>
        </row>
        <row r="208">
          <cell r="C208" t="str">
            <v>0778</v>
          </cell>
          <cell r="D208" t="str">
            <v>IDRIS AFFANDI</v>
          </cell>
          <cell r="E208" t="str">
            <v>PT. MBK</v>
          </cell>
          <cell r="I208">
            <v>43374</v>
          </cell>
          <cell r="J208" t="str">
            <v/>
          </cell>
          <cell r="K208" t="str">
            <v>085845486957</v>
          </cell>
          <cell r="L208" t="str">
            <v>DRIVER</v>
          </cell>
          <cell r="Q208" t="str">
            <v>PONTIANAK</v>
          </cell>
          <cell r="R208" t="str">
            <v>PT. SUMBER ALFARIA TRIJAYA TBK</v>
          </cell>
          <cell r="S208" t="str">
            <v>JAKARTA 2</v>
          </cell>
          <cell r="T208" t="str">
            <v>6171021605770002</v>
          </cell>
          <cell r="U208" t="str">
            <v>SEUMUR HIDUP</v>
          </cell>
          <cell r="W208" t="str">
            <v>B1</v>
          </cell>
          <cell r="X208" t="str">
            <v>7.7051E+11</v>
          </cell>
          <cell r="Y208">
            <v>45062</v>
          </cell>
          <cell r="Z208" t="str">
            <v>PONTIANAK</v>
          </cell>
          <cell r="AA208">
            <v>28261</v>
          </cell>
          <cell r="AB208" t="str">
            <v>JL YAM SABRAN GG GOTONG ROYONG NO 7 RT 001 RW 003 KEL TANJUNG HULU KEC PONTIANAK TIMUR</v>
          </cell>
          <cell r="AC208" t="str">
            <v>KAWIN</v>
          </cell>
          <cell r="AD208" t="str">
            <v>ISLAM</v>
          </cell>
          <cell r="AE208" t="str">
            <v>LAKI-LAKI</v>
          </cell>
          <cell r="AF208" t="str">
            <v>SMA</v>
          </cell>
          <cell r="AG208" t="str">
            <v>IDRIS AFFANDI</v>
          </cell>
          <cell r="AH208" t="str">
            <v>BCA</v>
          </cell>
          <cell r="AI208" t="str">
            <v>7925308919</v>
          </cell>
          <cell r="AJ208" t="str">
            <v>6171021401015594</v>
          </cell>
          <cell r="AK208" t="str">
            <v>610200000000000</v>
          </cell>
          <cell r="AL208">
            <v>44652</v>
          </cell>
          <cell r="AM208">
            <v>44742</v>
          </cell>
          <cell r="AN208" t="str">
            <v>PKWT 1</v>
          </cell>
          <cell r="AO208" t="str">
            <v>40 hari</v>
          </cell>
          <cell r="AP208" t="str">
            <v xml:space="preserve">3 Tahun  7 Bulan 20 Hari </v>
          </cell>
          <cell r="AQ208" t="str">
            <v>SUDAH</v>
          </cell>
          <cell r="AR208">
            <v>44432</v>
          </cell>
          <cell r="AS208" t="str">
            <v>SUDAH</v>
          </cell>
          <cell r="AT208">
            <v>44432</v>
          </cell>
          <cell r="AU208" t="str">
            <v>SUDAH</v>
          </cell>
          <cell r="AV208">
            <v>44438</v>
          </cell>
          <cell r="AW208" t="str">
            <v xml:space="preserve">0 Tahun  8 Bulan 21 Hari </v>
          </cell>
          <cell r="AX208" t="str">
            <v>ON LINE</v>
          </cell>
          <cell r="AY208">
            <v>100</v>
          </cell>
          <cell r="AZ208">
            <v>75</v>
          </cell>
          <cell r="BA208" t="str">
            <v>SUDAH</v>
          </cell>
          <cell r="BC208">
            <v>44434</v>
          </cell>
          <cell r="BD208" t="str">
            <v>SAT</v>
          </cell>
          <cell r="BE208" t="str">
            <v>SUDAH</v>
          </cell>
          <cell r="BG208">
            <v>44434</v>
          </cell>
          <cell r="BI208" t="str">
            <v>BELUM</v>
          </cell>
          <cell r="BV208" t="str">
            <v>0001967810984</v>
          </cell>
          <cell r="BW208" t="str">
            <v>SUDAH</v>
          </cell>
          <cell r="BX208" t="str">
            <v>PERUSAHAAN</v>
          </cell>
          <cell r="BY208" t="str">
            <v>19098954316</v>
          </cell>
          <cell r="BZ208" t="str">
            <v>SUDAH</v>
          </cell>
          <cell r="CH208">
            <v>44383</v>
          </cell>
        </row>
        <row r="209">
          <cell r="C209" t="str">
            <v>0787</v>
          </cell>
          <cell r="D209" t="str">
            <v>NURLANGGA</v>
          </cell>
          <cell r="E209" t="str">
            <v>PT. MBK</v>
          </cell>
          <cell r="I209">
            <v>43770</v>
          </cell>
          <cell r="J209" t="str">
            <v/>
          </cell>
          <cell r="K209" t="str">
            <v>081776734017</v>
          </cell>
          <cell r="L209" t="str">
            <v>DRIVER</v>
          </cell>
          <cell r="Q209" t="str">
            <v>PONTIANAK</v>
          </cell>
          <cell r="R209" t="str">
            <v>PT. SUMBER ALFARIA TRIJAYA TBK</v>
          </cell>
          <cell r="S209" t="str">
            <v>JAKARTA 2</v>
          </cell>
          <cell r="T209" t="str">
            <v>6171040810900014</v>
          </cell>
          <cell r="U209" t="str">
            <v>SEUMUR HIDUP</v>
          </cell>
          <cell r="W209" t="str">
            <v>B2</v>
          </cell>
          <cell r="X209" t="str">
            <v>901010140012</v>
          </cell>
          <cell r="Y209">
            <v>45573</v>
          </cell>
          <cell r="Z209" t="str">
            <v>PONTIANAK</v>
          </cell>
          <cell r="AA209">
            <v>33154</v>
          </cell>
          <cell r="AB209" t="str">
            <v xml:space="preserve">JL. PANCA BAKTI KEL. BATU LAYANG KEC. PONTIANAK UTARA </v>
          </cell>
          <cell r="AC209" t="str">
            <v>LAJANG</v>
          </cell>
          <cell r="AD209" t="str">
            <v>ISLAM</v>
          </cell>
          <cell r="AE209" t="str">
            <v>LAKI-LAKI</v>
          </cell>
          <cell r="AF209" t="str">
            <v>SMA</v>
          </cell>
          <cell r="AG209" t="str">
            <v xml:space="preserve">NURLANGGA </v>
          </cell>
          <cell r="AH209" t="str">
            <v>BCA</v>
          </cell>
          <cell r="AI209" t="str">
            <v>8855086642</v>
          </cell>
          <cell r="AJ209" t="str">
            <v>6171020502210001</v>
          </cell>
          <cell r="AL209">
            <v>44652</v>
          </cell>
          <cell r="AM209">
            <v>44742</v>
          </cell>
          <cell r="AN209" t="str">
            <v>PKWT 1</v>
          </cell>
          <cell r="AO209" t="str">
            <v>40 hari</v>
          </cell>
          <cell r="AP209" t="str">
            <v xml:space="preserve">2 Tahun  6 Bulan 20 Hari </v>
          </cell>
          <cell r="AQ209" t="str">
            <v>SUDAH</v>
          </cell>
          <cell r="AR209">
            <v>44432</v>
          </cell>
          <cell r="AS209" t="str">
            <v>SUDAH</v>
          </cell>
          <cell r="AT209">
            <v>44432</v>
          </cell>
          <cell r="AU209" t="str">
            <v>SUDAH</v>
          </cell>
          <cell r="AV209">
            <v>44438</v>
          </cell>
          <cell r="AW209" t="str">
            <v xml:space="preserve">0 Tahun  8 Bulan 21 Hari </v>
          </cell>
          <cell r="AX209" t="str">
            <v>ON LINE</v>
          </cell>
          <cell r="AY209">
            <v>95</v>
          </cell>
          <cell r="AZ209">
            <v>75</v>
          </cell>
          <cell r="BA209" t="str">
            <v>SUDAH</v>
          </cell>
          <cell r="BC209">
            <v>44380</v>
          </cell>
          <cell r="BD209" t="str">
            <v>SAT</v>
          </cell>
          <cell r="BE209" t="str">
            <v>SUDAH</v>
          </cell>
          <cell r="BG209">
            <v>44408</v>
          </cell>
          <cell r="BH209" t="str">
            <v>SAT</v>
          </cell>
          <cell r="BI209" t="str">
            <v>BELUM</v>
          </cell>
          <cell r="BV209" t="str">
            <v>0002566830429</v>
          </cell>
          <cell r="BW209" t="str">
            <v>SUDAH</v>
          </cell>
          <cell r="BX209" t="str">
            <v>PERUSAHAAN</v>
          </cell>
          <cell r="BY209" t="str">
            <v>19098954282</v>
          </cell>
          <cell r="BZ209" t="str">
            <v>SUDAH</v>
          </cell>
        </row>
        <row r="210">
          <cell r="C210" t="str">
            <v>0790</v>
          </cell>
          <cell r="D210" t="str">
            <v>ENTIS</v>
          </cell>
          <cell r="E210" t="str">
            <v>PT. MBK</v>
          </cell>
          <cell r="I210">
            <v>43770</v>
          </cell>
          <cell r="J210" t="str">
            <v/>
          </cell>
          <cell r="K210" t="str">
            <v>085822667039</v>
          </cell>
          <cell r="L210" t="str">
            <v>DRIVER</v>
          </cell>
          <cell r="Q210" t="str">
            <v>PONTIANAK</v>
          </cell>
          <cell r="R210" t="str">
            <v>PT. SUMBER ALFARIA TRIJAYA TBK</v>
          </cell>
          <cell r="S210" t="str">
            <v>JAKARTA 2</v>
          </cell>
          <cell r="T210" t="str">
            <v>6171020605920013</v>
          </cell>
          <cell r="U210" t="str">
            <v>SEUMUR HIDUP</v>
          </cell>
          <cell r="W210" t="str">
            <v>B1</v>
          </cell>
          <cell r="X210" t="str">
            <v>920510140004</v>
          </cell>
          <cell r="Y210">
            <v>45418</v>
          </cell>
          <cell r="Z210" t="str">
            <v>LEBAK</v>
          </cell>
          <cell r="AA210">
            <v>33730</v>
          </cell>
          <cell r="AB210" t="str">
            <v xml:space="preserve">JL. TRITURA TANJUNG HILIR </v>
          </cell>
          <cell r="AC210" t="str">
            <v>KAWIN ANAK 3</v>
          </cell>
          <cell r="AD210" t="str">
            <v>ISLAM</v>
          </cell>
          <cell r="AE210" t="str">
            <v>LAKI-LAKI</v>
          </cell>
          <cell r="AF210" t="str">
            <v>SMA</v>
          </cell>
          <cell r="AG210" t="str">
            <v xml:space="preserve">ENTIS </v>
          </cell>
          <cell r="AH210" t="str">
            <v>BCA</v>
          </cell>
          <cell r="AI210" t="str">
            <v>0292444794</v>
          </cell>
          <cell r="AJ210" t="str">
            <v>6171023103150000</v>
          </cell>
          <cell r="AL210">
            <v>44652</v>
          </cell>
          <cell r="AM210">
            <v>44742</v>
          </cell>
          <cell r="AN210" t="str">
            <v>PKWT 1</v>
          </cell>
          <cell r="AO210" t="str">
            <v>40 hari</v>
          </cell>
          <cell r="AP210" t="str">
            <v xml:space="preserve">2 Tahun  6 Bulan 20 Hari </v>
          </cell>
          <cell r="AQ210" t="str">
            <v>SUDAH</v>
          </cell>
          <cell r="AR210">
            <v>44432</v>
          </cell>
          <cell r="AS210" t="str">
            <v>SUDAH</v>
          </cell>
          <cell r="AT210">
            <v>44432</v>
          </cell>
          <cell r="AU210" t="str">
            <v>SUDAH</v>
          </cell>
          <cell r="AV210">
            <v>44471</v>
          </cell>
          <cell r="AW210" t="str">
            <v xml:space="preserve">0 Tahun  7 Bulan 19 Hari </v>
          </cell>
          <cell r="AX210" t="str">
            <v>IN CLASS</v>
          </cell>
          <cell r="AY210">
            <v>85</v>
          </cell>
          <cell r="AZ210">
            <v>75</v>
          </cell>
          <cell r="BA210" t="str">
            <v>SUDAH</v>
          </cell>
          <cell r="BC210">
            <v>44331</v>
          </cell>
          <cell r="BE210" t="str">
            <v>SUDAH</v>
          </cell>
          <cell r="BG210">
            <v>44404</v>
          </cell>
          <cell r="BI210" t="str">
            <v>BELUM</v>
          </cell>
          <cell r="BV210" t="str">
            <v>0002435938121</v>
          </cell>
          <cell r="BW210" t="str">
            <v>SUDAH</v>
          </cell>
          <cell r="BX210" t="str">
            <v>PERUSAHAAN</v>
          </cell>
          <cell r="BY210" t="str">
            <v>19098953995</v>
          </cell>
          <cell r="BZ210" t="str">
            <v>SUDAH</v>
          </cell>
          <cell r="CH210">
            <v>44383</v>
          </cell>
        </row>
        <row r="211">
          <cell r="C211" t="str">
            <v>0825</v>
          </cell>
          <cell r="D211" t="str">
            <v>CECE CAHYANA</v>
          </cell>
          <cell r="E211" t="str">
            <v>PT. MBK</v>
          </cell>
          <cell r="I211">
            <v>43784</v>
          </cell>
          <cell r="J211" t="str">
            <v/>
          </cell>
          <cell r="K211" t="str">
            <v>081343208362</v>
          </cell>
          <cell r="P211" t="str">
            <v>DISPATCHER</v>
          </cell>
          <cell r="Q211" t="str">
            <v>BANDUNG</v>
          </cell>
          <cell r="R211" t="str">
            <v>ANTERAJA</v>
          </cell>
          <cell r="S211" t="str">
            <v>JAKARTA 1</v>
          </cell>
          <cell r="T211" t="str">
            <v>3204301206920001</v>
          </cell>
          <cell r="U211" t="str">
            <v>SEUMUR HIDUP</v>
          </cell>
          <cell r="V211" t="str">
            <v>NON DRIVER</v>
          </cell>
          <cell r="W211" t="str">
            <v>NON DRIVER</v>
          </cell>
          <cell r="X211" t="str">
            <v>NON DRIVER</v>
          </cell>
          <cell r="Y211" t="str">
            <v>NON DRIVER</v>
          </cell>
          <cell r="Z211" t="str">
            <v>BANDUNG</v>
          </cell>
          <cell r="AA211">
            <v>33767</v>
          </cell>
          <cell r="AB211" t="str">
            <v xml:space="preserve">KP. CIJAGONG RT. 003/003 SUKARAME PACET </v>
          </cell>
          <cell r="AC211" t="str">
            <v>LAJANG</v>
          </cell>
          <cell r="AD211" t="str">
            <v>ISLAM</v>
          </cell>
          <cell r="AE211" t="str">
            <v>LAKI-LAKI</v>
          </cell>
          <cell r="AF211" t="str">
            <v>SMA</v>
          </cell>
          <cell r="AG211" t="str">
            <v xml:space="preserve">CECE CAHYANA </v>
          </cell>
          <cell r="AH211" t="str">
            <v>BCA</v>
          </cell>
          <cell r="AI211" t="str">
            <v>3790401611</v>
          </cell>
          <cell r="AJ211" t="str">
            <v>3204303007190026</v>
          </cell>
          <cell r="AL211">
            <v>44682</v>
          </cell>
          <cell r="AM211">
            <v>44773</v>
          </cell>
          <cell r="AN211" t="str">
            <v>PKWT 2</v>
          </cell>
          <cell r="AO211" t="str">
            <v>71 hari</v>
          </cell>
          <cell r="AP211" t="str">
            <v xml:space="preserve">2 Tahun  6 Bulan 6 Hari </v>
          </cell>
          <cell r="AQ211" t="str">
            <v>NON DRIVER</v>
          </cell>
          <cell r="AR211" t="str">
            <v>NON DRIVER</v>
          </cell>
          <cell r="AS211" t="str">
            <v>SUDAH</v>
          </cell>
          <cell r="AT211">
            <v>44432</v>
          </cell>
          <cell r="AU211" t="str">
            <v>NON DRIVER</v>
          </cell>
          <cell r="AV211" t="str">
            <v>NON DRIVER</v>
          </cell>
          <cell r="AW211" t="str">
            <v/>
          </cell>
          <cell r="AX211" t="str">
            <v>NON DRIVER</v>
          </cell>
          <cell r="AY211" t="str">
            <v>NON DRIVER</v>
          </cell>
          <cell r="AZ211" t="str">
            <v>NON DRIVER</v>
          </cell>
          <cell r="BA211" t="str">
            <v>SUDAH</v>
          </cell>
          <cell r="BC211">
            <v>44485</v>
          </cell>
          <cell r="BE211" t="str">
            <v>SUDAH</v>
          </cell>
          <cell r="BG211">
            <v>44550</v>
          </cell>
          <cell r="BI211" t="str">
            <v>SUDAH</v>
          </cell>
          <cell r="BK211">
            <v>44644</v>
          </cell>
          <cell r="BV211" t="str">
            <v>0000411007149</v>
          </cell>
          <cell r="BW211" t="str">
            <v>SUDAH</v>
          </cell>
          <cell r="BX211" t="str">
            <v>PBI</v>
          </cell>
          <cell r="BY211" t="str">
            <v>19098954563</v>
          </cell>
          <cell r="BZ211" t="str">
            <v>SUDAH</v>
          </cell>
        </row>
        <row r="212">
          <cell r="C212" t="str">
            <v>0828</v>
          </cell>
          <cell r="D212" t="str">
            <v>SANCHAI PRAYAMARK</v>
          </cell>
          <cell r="E212" t="str">
            <v>PT. MBK</v>
          </cell>
          <cell r="I212">
            <v>42856</v>
          </cell>
          <cell r="J212" t="str">
            <v/>
          </cell>
          <cell r="K212" t="str">
            <v>085342580899</v>
          </cell>
          <cell r="P212" t="str">
            <v>DISPATCHER</v>
          </cell>
          <cell r="Q212" t="str">
            <v>GORONTALO</v>
          </cell>
          <cell r="R212" t="str">
            <v>PT. SUMBER ALFARIA TRIJAYA TBK</v>
          </cell>
          <cell r="S212" t="str">
            <v>MALANG</v>
          </cell>
          <cell r="T212" t="str">
            <v>7571061605810002</v>
          </cell>
          <cell r="U212" t="str">
            <v>SEUMUR HIDUP</v>
          </cell>
          <cell r="V212" t="str">
            <v>NON DRIVER</v>
          </cell>
          <cell r="W212" t="str">
            <v>NON DRIVER</v>
          </cell>
          <cell r="X212" t="str">
            <v>NON DRIVER</v>
          </cell>
          <cell r="Y212" t="str">
            <v>NON DRIVER</v>
          </cell>
          <cell r="Z212" t="str">
            <v>PADANG</v>
          </cell>
          <cell r="AA212">
            <v>29722</v>
          </cell>
          <cell r="AB212" t="str">
            <v>Jl. Bali RT. 002 RW. 003 Kel/Desa Paguyaman Kec. Kota Tengah Kota Gorontalo Provinsi Gorontalo</v>
          </cell>
          <cell r="AC212" t="str">
            <v>KAWIN ANAK 1</v>
          </cell>
          <cell r="AD212" t="str">
            <v>ISLAM</v>
          </cell>
          <cell r="AE212" t="str">
            <v>LAKI-LAKI</v>
          </cell>
          <cell r="AF212" t="str">
            <v>SMA</v>
          </cell>
          <cell r="AG212" t="str">
            <v>SANCHAI PRAYAMARK</v>
          </cell>
          <cell r="AH212" t="str">
            <v>BCA</v>
          </cell>
          <cell r="AI212" t="str">
            <v>7975222985</v>
          </cell>
          <cell r="AJ212" t="str">
            <v>7571062804090005</v>
          </cell>
          <cell r="AL212">
            <v>44682</v>
          </cell>
          <cell r="AM212">
            <v>44773</v>
          </cell>
          <cell r="AN212" t="str">
            <v>PKWT 2</v>
          </cell>
          <cell r="AO212" t="str">
            <v>71 hari</v>
          </cell>
          <cell r="AP212" t="str">
            <v xml:space="preserve">5 Tahun  0 Bulan 20 Hari </v>
          </cell>
          <cell r="AQ212" t="str">
            <v>NON DRIVER</v>
          </cell>
          <cell r="AR212" t="str">
            <v>NON DRIVER</v>
          </cell>
          <cell r="AS212" t="str">
            <v>SUDAH</v>
          </cell>
          <cell r="AT212">
            <v>44432</v>
          </cell>
          <cell r="AU212" t="str">
            <v>NON DRIVER</v>
          </cell>
          <cell r="AV212" t="str">
            <v>NON DRIVER</v>
          </cell>
          <cell r="AW212" t="str">
            <v/>
          </cell>
          <cell r="AX212" t="str">
            <v>NON DRIVER</v>
          </cell>
          <cell r="AY212" t="str">
            <v>NON DRIVER</v>
          </cell>
          <cell r="AZ212" t="str">
            <v>NON DRIVER</v>
          </cell>
          <cell r="BA212" t="str">
            <v>SUDAH</v>
          </cell>
          <cell r="BC212">
            <v>44441</v>
          </cell>
          <cell r="BD212" t="str">
            <v>POLRES KAB GORONTALO</v>
          </cell>
          <cell r="BE212" t="str">
            <v>SUDAH</v>
          </cell>
          <cell r="BG212">
            <v>44546</v>
          </cell>
          <cell r="BI212" t="str">
            <v>BELUM</v>
          </cell>
          <cell r="BV212" t="str">
            <v>0001655470124</v>
          </cell>
          <cell r="BW212" t="str">
            <v>SUDAH</v>
          </cell>
          <cell r="BX212" t="str">
            <v>PERUSAHAAN</v>
          </cell>
          <cell r="BY212" t="str">
            <v>19098954365</v>
          </cell>
          <cell r="BZ212" t="str">
            <v>SUDAH</v>
          </cell>
        </row>
        <row r="213">
          <cell r="C213" t="str">
            <v>0829</v>
          </cell>
          <cell r="D213" t="str">
            <v>RUDIANSYAH CK</v>
          </cell>
          <cell r="E213" t="str">
            <v>PT. MBK</v>
          </cell>
          <cell r="I213">
            <v>43770</v>
          </cell>
          <cell r="J213" t="str">
            <v/>
          </cell>
          <cell r="K213" t="str">
            <v>085750366570</v>
          </cell>
          <cell r="P213" t="str">
            <v>DISPATCHER</v>
          </cell>
          <cell r="Q213" t="str">
            <v>PONTIANAK</v>
          </cell>
          <cell r="R213" t="str">
            <v>PT. SUMBER ALFARIA TRIJAYA TBK</v>
          </cell>
          <cell r="S213" t="str">
            <v>JAKARTA 2</v>
          </cell>
          <cell r="T213" t="str">
            <v>6112011304920010</v>
          </cell>
          <cell r="U213" t="str">
            <v>SEUMUR HIDUP</v>
          </cell>
          <cell r="V213" t="str">
            <v>NON DRIVER</v>
          </cell>
          <cell r="W213" t="str">
            <v>NON DRIVER</v>
          </cell>
          <cell r="X213" t="str">
            <v>NON DRIVER</v>
          </cell>
          <cell r="Y213" t="str">
            <v>NON DRIVER</v>
          </cell>
          <cell r="Z213" t="str">
            <v>PONTIANAK</v>
          </cell>
          <cell r="AA213">
            <v>33707</v>
          </cell>
          <cell r="AB213" t="str">
            <v xml:space="preserve">DUSUN PARIT BUGIS RT. 003/004 LRL. KAPUR KEC. SUNGAI RAYA </v>
          </cell>
          <cell r="AC213" t="str">
            <v>KAWIN ANAK 1</v>
          </cell>
          <cell r="AD213" t="str">
            <v>ISLAM</v>
          </cell>
          <cell r="AE213" t="str">
            <v>LAKI-LAKI</v>
          </cell>
          <cell r="AF213" t="str">
            <v>SMA</v>
          </cell>
          <cell r="AG213" t="str">
            <v>RUDIANSYAH</v>
          </cell>
          <cell r="AH213" t="str">
            <v>BCA</v>
          </cell>
          <cell r="AI213" t="str">
            <v>7155084570</v>
          </cell>
          <cell r="AJ213" t="str">
            <v>6112012409180012</v>
          </cell>
          <cell r="AL213">
            <v>44652</v>
          </cell>
          <cell r="AM213">
            <v>44742</v>
          </cell>
          <cell r="AN213" t="str">
            <v>PKWT 1</v>
          </cell>
          <cell r="AO213" t="str">
            <v>40 hari</v>
          </cell>
          <cell r="AP213" t="str">
            <v xml:space="preserve">2 Tahun  6 Bulan 20 Hari </v>
          </cell>
          <cell r="AQ213" t="str">
            <v>NON DRIVER</v>
          </cell>
          <cell r="AR213" t="str">
            <v>NON DRIVER</v>
          </cell>
          <cell r="AS213" t="str">
            <v>SUDAH</v>
          </cell>
          <cell r="AT213">
            <v>44379</v>
          </cell>
          <cell r="AU213" t="str">
            <v>NON DRIVER</v>
          </cell>
          <cell r="AV213" t="str">
            <v>NON DRIVER</v>
          </cell>
          <cell r="AW213" t="str">
            <v/>
          </cell>
          <cell r="AX213" t="str">
            <v>NON DRIVER</v>
          </cell>
          <cell r="AY213" t="str">
            <v>NON DRIVER</v>
          </cell>
          <cell r="AZ213" t="str">
            <v>NON DRIVER</v>
          </cell>
          <cell r="BA213" t="str">
            <v>SUDAH</v>
          </cell>
          <cell r="BC213">
            <v>44380</v>
          </cell>
          <cell r="BD213" t="str">
            <v>SAT</v>
          </cell>
          <cell r="BE213" t="str">
            <v>BELUM</v>
          </cell>
          <cell r="BI213" t="str">
            <v>BELUM</v>
          </cell>
          <cell r="BV213" t="str">
            <v>0001445650075</v>
          </cell>
          <cell r="BW213" t="str">
            <v>SUDAH</v>
          </cell>
          <cell r="BX213" t="str">
            <v>PERUSAHAAN</v>
          </cell>
          <cell r="BY213" t="str">
            <v>20004434864</v>
          </cell>
          <cell r="BZ213" t="str">
            <v>SUDAH</v>
          </cell>
        </row>
        <row r="214">
          <cell r="C214" t="str">
            <v>0830</v>
          </cell>
          <cell r="D214" t="str">
            <v>RAHMAD MATINDAS</v>
          </cell>
          <cell r="E214" t="str">
            <v>PT. MBK</v>
          </cell>
          <cell r="I214">
            <v>42856</v>
          </cell>
          <cell r="J214" t="str">
            <v/>
          </cell>
          <cell r="K214" t="str">
            <v>085341233945</v>
          </cell>
          <cell r="O214" t="str">
            <v>CHECKER</v>
          </cell>
          <cell r="Q214" t="str">
            <v>MANADO</v>
          </cell>
          <cell r="R214" t="str">
            <v>PT. SUMBER ALFARIA TRIJAYA TBK</v>
          </cell>
          <cell r="S214" t="str">
            <v>MALANG</v>
          </cell>
          <cell r="T214" t="str">
            <v>7106030708900001</v>
          </cell>
          <cell r="U214" t="str">
            <v>SEUMUR HIDUP</v>
          </cell>
          <cell r="V214" t="str">
            <v>NON DRIVER</v>
          </cell>
          <cell r="W214" t="str">
            <v>NON DRIVER</v>
          </cell>
          <cell r="X214" t="str">
            <v>NON DRIVER</v>
          </cell>
          <cell r="Y214" t="str">
            <v>NON DRIVER</v>
          </cell>
          <cell r="Z214" t="str">
            <v>LEMBEAN</v>
          </cell>
          <cell r="AA214">
            <v>33092</v>
          </cell>
          <cell r="AB214" t="str">
            <v>Lingkungan XI RT.- RW. - Desa/Kel. Airmadidi Atas Kec. Airmadidi Kab Minahasa Utara Provinsi Sulawesi Utara</v>
          </cell>
          <cell r="AC214" t="str">
            <v>KAWIN ANAK 1</v>
          </cell>
          <cell r="AD214" t="str">
            <v>ISLAM</v>
          </cell>
          <cell r="AE214" t="str">
            <v>LAKI-LAKI</v>
          </cell>
          <cell r="AF214" t="str">
            <v>SMA</v>
          </cell>
          <cell r="AG214" t="str">
            <v>RAHMAD MATINDAS</v>
          </cell>
          <cell r="AH214" t="str">
            <v>BCA</v>
          </cell>
          <cell r="AI214" t="str">
            <v>8295091556</v>
          </cell>
          <cell r="AJ214" t="str">
            <v>7106031010160010</v>
          </cell>
          <cell r="AL214">
            <v>44682</v>
          </cell>
          <cell r="AM214">
            <v>44773</v>
          </cell>
          <cell r="AN214" t="str">
            <v>PKWT 2</v>
          </cell>
          <cell r="AO214" t="str">
            <v>71 hari</v>
          </cell>
          <cell r="AP214" t="str">
            <v xml:space="preserve">5 Tahun  0 Bulan 20 Hari </v>
          </cell>
          <cell r="AQ214" t="str">
            <v>NON DRIVER</v>
          </cell>
          <cell r="AR214" t="str">
            <v>NON DRIVER</v>
          </cell>
          <cell r="AS214" t="str">
            <v>SUDAH</v>
          </cell>
          <cell r="AT214">
            <v>44432</v>
          </cell>
          <cell r="AU214" t="str">
            <v>NON DRIVER</v>
          </cell>
          <cell r="AV214" t="str">
            <v>NON DRIVER</v>
          </cell>
          <cell r="AW214" t="str">
            <v/>
          </cell>
          <cell r="AX214" t="str">
            <v>NON DRIVER</v>
          </cell>
          <cell r="AY214" t="str">
            <v>NON DRIVER</v>
          </cell>
          <cell r="AZ214" t="str">
            <v>NON DRIVER</v>
          </cell>
          <cell r="BA214" t="str">
            <v>SUDAH</v>
          </cell>
          <cell r="BC214">
            <v>44505</v>
          </cell>
          <cell r="BE214" t="str">
            <v>SUDAH</v>
          </cell>
          <cell r="BG214">
            <v>44593</v>
          </cell>
          <cell r="BI214" t="str">
            <v>BELUM</v>
          </cell>
          <cell r="BV214" t="str">
            <v>0001151376186</v>
          </cell>
          <cell r="BW214" t="str">
            <v>SUDAH</v>
          </cell>
          <cell r="BX214" t="str">
            <v>PERUSAHAAN</v>
          </cell>
          <cell r="BY214" t="str">
            <v>19098953789</v>
          </cell>
          <cell r="BZ214" t="str">
            <v>SUDAH</v>
          </cell>
        </row>
        <row r="215">
          <cell r="C215" t="str">
            <v>0831</v>
          </cell>
          <cell r="D215" t="str">
            <v>MISRANDY BOLOTIO</v>
          </cell>
          <cell r="E215" t="str">
            <v>PT. MBK</v>
          </cell>
          <cell r="I215">
            <v>42856</v>
          </cell>
          <cell r="J215" t="str">
            <v/>
          </cell>
          <cell r="K215" t="str">
            <v>0852563204704</v>
          </cell>
          <cell r="P215" t="str">
            <v>DISPATCHER</v>
          </cell>
          <cell r="Q215" t="str">
            <v>MANADO</v>
          </cell>
          <cell r="R215" t="str">
            <v>PT. SUMBER ALFARIA TRIJAYA TBK</v>
          </cell>
          <cell r="S215" t="str">
            <v>MALANG</v>
          </cell>
          <cell r="T215" t="str">
            <v>7106022808910001</v>
          </cell>
          <cell r="U215" t="str">
            <v>SEUMUR HIDUP</v>
          </cell>
          <cell r="V215" t="str">
            <v>NON DRIVER</v>
          </cell>
          <cell r="W215" t="str">
            <v>NON DRIVER</v>
          </cell>
          <cell r="X215" t="str">
            <v>NON DRIVER</v>
          </cell>
          <cell r="Y215" t="str">
            <v>NON DRIVER</v>
          </cell>
          <cell r="Z215" t="str">
            <v>POIGAR</v>
          </cell>
          <cell r="AA215">
            <v>33478</v>
          </cell>
          <cell r="AB215" t="str">
            <v>Kaasar RT. - RW. - Desa/Kel. Kaasar Kec. Kauditan Kab. Minahasa Utara Provinsi Sulawesi Utara</v>
          </cell>
          <cell r="AC215" t="str">
            <v>LAJANG</v>
          </cell>
          <cell r="AD215" t="str">
            <v>ISLAM</v>
          </cell>
          <cell r="AE215" t="str">
            <v>LAKI-LAKI</v>
          </cell>
          <cell r="AF215" t="str">
            <v>SMA</v>
          </cell>
          <cell r="AG215" t="str">
            <v>MISRANDY BOLOTIO</v>
          </cell>
          <cell r="AH215" t="str">
            <v>BCA</v>
          </cell>
          <cell r="AI215" t="str">
            <v>0261483318</v>
          </cell>
          <cell r="AJ215" t="str">
            <v>7106022101080035</v>
          </cell>
          <cell r="AL215">
            <v>44682</v>
          </cell>
          <cell r="AM215">
            <v>44773</v>
          </cell>
          <cell r="AN215" t="str">
            <v>PKWT 2</v>
          </cell>
          <cell r="AO215" t="str">
            <v>71 hari</v>
          </cell>
          <cell r="AP215" t="str">
            <v xml:space="preserve">5 Tahun  0 Bulan 20 Hari </v>
          </cell>
          <cell r="AQ215" t="str">
            <v>NON DRIVER</v>
          </cell>
          <cell r="AR215" t="str">
            <v>NON DRIVER</v>
          </cell>
          <cell r="AS215" t="str">
            <v>SUDAH</v>
          </cell>
          <cell r="AT215">
            <v>44432</v>
          </cell>
          <cell r="AU215" t="str">
            <v>NON DRIVER</v>
          </cell>
          <cell r="AV215" t="str">
            <v>NON DRIVER</v>
          </cell>
          <cell r="AW215" t="str">
            <v/>
          </cell>
          <cell r="AX215" t="str">
            <v>NON DRIVER</v>
          </cell>
          <cell r="AY215" t="str">
            <v>NON DRIVER</v>
          </cell>
          <cell r="AZ215" t="str">
            <v>NON DRIVER</v>
          </cell>
          <cell r="BA215" t="str">
            <v>SUDAH</v>
          </cell>
          <cell r="BC215">
            <v>44375</v>
          </cell>
          <cell r="BD215" t="str">
            <v>PUSKESMAS KAUDITAN</v>
          </cell>
          <cell r="BE215" t="str">
            <v>SUDAH</v>
          </cell>
          <cell r="BG215">
            <v>44437</v>
          </cell>
          <cell r="BH215" t="str">
            <v>PUSKESMAS KAUDITAN</v>
          </cell>
          <cell r="BI215" t="str">
            <v>BELUM</v>
          </cell>
          <cell r="BV215" t="str">
            <v>0001664065304</v>
          </cell>
          <cell r="BW215" t="str">
            <v>SUDAH</v>
          </cell>
          <cell r="BX215" t="str">
            <v>PERUSAHAAN</v>
          </cell>
          <cell r="BY215" t="str">
            <v>19098954274</v>
          </cell>
          <cell r="BZ215" t="str">
            <v>SUDAH</v>
          </cell>
        </row>
        <row r="216">
          <cell r="C216" t="str">
            <v>0832</v>
          </cell>
          <cell r="D216" t="str">
            <v>SWITLI MARKEL KASEGER</v>
          </cell>
          <cell r="E216" t="str">
            <v>PT. MBK</v>
          </cell>
          <cell r="I216">
            <v>42856</v>
          </cell>
          <cell r="J216" t="str">
            <v/>
          </cell>
          <cell r="K216" t="str">
            <v>082349705354</v>
          </cell>
          <cell r="P216" t="str">
            <v>UNIT CONTROLLER</v>
          </cell>
          <cell r="Q216" t="str">
            <v>MANADO</v>
          </cell>
          <cell r="R216" t="str">
            <v>PT. SUMBER ALFARIA TRIJAYA TBK</v>
          </cell>
          <cell r="S216" t="str">
            <v>MALANG</v>
          </cell>
          <cell r="T216" t="str">
            <v>7106032909910002</v>
          </cell>
          <cell r="U216" t="str">
            <v>SEUMUR HIDUP</v>
          </cell>
          <cell r="V216" t="str">
            <v>NON DRIVER</v>
          </cell>
          <cell r="W216" t="str">
            <v>NON DRIVER</v>
          </cell>
          <cell r="X216" t="str">
            <v>NON DRIVER</v>
          </cell>
          <cell r="Y216" t="str">
            <v>NON DRIVER</v>
          </cell>
          <cell r="Z216" t="str">
            <v>LEMBEAN</v>
          </cell>
          <cell r="AA216">
            <v>33510</v>
          </cell>
          <cell r="AB216" t="str">
            <v>Lingkungan VII RT. - RW. - Kel/Desa Sarongsong Satu Kec. Airmadidi Kab. Minahasa Utara Provinsi Sulawes Utara</v>
          </cell>
          <cell r="AC216" t="str">
            <v>KAWIN ANAK 1</v>
          </cell>
          <cell r="AD216" t="str">
            <v>KRISTEN</v>
          </cell>
          <cell r="AE216" t="str">
            <v>LAKI-LAKI</v>
          </cell>
          <cell r="AF216" t="str">
            <v>SMA</v>
          </cell>
          <cell r="AG216" t="str">
            <v>SWITLY MARKEL KASEGER</v>
          </cell>
          <cell r="AH216" t="str">
            <v>BCA</v>
          </cell>
          <cell r="AI216" t="str">
            <v>8295092099</v>
          </cell>
          <cell r="AJ216" t="str">
            <v>7106032008100001</v>
          </cell>
          <cell r="AL216">
            <v>44682</v>
          </cell>
          <cell r="AM216">
            <v>44773</v>
          </cell>
          <cell r="AN216" t="str">
            <v>PKWT 2</v>
          </cell>
          <cell r="AO216" t="str">
            <v>71 hari</v>
          </cell>
          <cell r="AP216" t="str">
            <v xml:space="preserve">5 Tahun  0 Bulan 20 Hari </v>
          </cell>
          <cell r="AQ216" t="str">
            <v>NON DRIVER</v>
          </cell>
          <cell r="AR216" t="str">
            <v>NON DRIVER</v>
          </cell>
          <cell r="AS216" t="str">
            <v>SUDAH</v>
          </cell>
          <cell r="AT216">
            <v>44432</v>
          </cell>
          <cell r="AU216" t="str">
            <v>NON DRIVER</v>
          </cell>
          <cell r="AV216" t="str">
            <v>NON DRIVER</v>
          </cell>
          <cell r="AW216" t="str">
            <v/>
          </cell>
          <cell r="AX216" t="str">
            <v>NON DRIVER</v>
          </cell>
          <cell r="AY216" t="str">
            <v>NON DRIVER</v>
          </cell>
          <cell r="AZ216" t="str">
            <v>NON DRIVER</v>
          </cell>
          <cell r="BA216" t="str">
            <v>SUDAH</v>
          </cell>
          <cell r="BC216">
            <v>44387</v>
          </cell>
          <cell r="BD216" t="str">
            <v>SENTRAMEDIKA</v>
          </cell>
          <cell r="BE216" t="str">
            <v>SUDAH</v>
          </cell>
          <cell r="BG216">
            <v>44490</v>
          </cell>
          <cell r="BH216" t="str">
            <v>SENTRAMEDIKA</v>
          </cell>
          <cell r="BI216" t="str">
            <v>BELUM</v>
          </cell>
          <cell r="BV216" t="str">
            <v>0001439302307</v>
          </cell>
          <cell r="BW216" t="str">
            <v>SUDAH</v>
          </cell>
          <cell r="BX216" t="str">
            <v>PERUSAHAAN</v>
          </cell>
          <cell r="BY216" t="str">
            <v>19098954506</v>
          </cell>
          <cell r="BZ216" t="str">
            <v>SUDAH</v>
          </cell>
          <cell r="CH216">
            <v>44356</v>
          </cell>
        </row>
        <row r="217">
          <cell r="C217" t="str">
            <v>0834</v>
          </cell>
          <cell r="D217" t="str">
            <v>MARCO ROTTY</v>
          </cell>
          <cell r="E217" t="str">
            <v>PT. MBK</v>
          </cell>
          <cell r="I217">
            <v>43346</v>
          </cell>
          <cell r="J217" t="str">
            <v/>
          </cell>
          <cell r="K217" t="str">
            <v>089624447620</v>
          </cell>
          <cell r="P217" t="str">
            <v>DISPATCHER</v>
          </cell>
          <cell r="Q217" t="str">
            <v>MANADO</v>
          </cell>
          <cell r="R217" t="str">
            <v>PT. SUMBER ALFARIA TRIJAYA TBK</v>
          </cell>
          <cell r="S217" t="str">
            <v>MALANG</v>
          </cell>
          <cell r="T217" t="str">
            <v>7106022007880001</v>
          </cell>
          <cell r="U217" t="str">
            <v>SEUMUR HIDUP</v>
          </cell>
          <cell r="V217" t="str">
            <v>NON DRIVER</v>
          </cell>
          <cell r="W217" t="str">
            <v>NON DRIVER</v>
          </cell>
          <cell r="X217" t="str">
            <v>NON DRIVER</v>
          </cell>
          <cell r="Y217" t="str">
            <v>NON DRIVER</v>
          </cell>
          <cell r="Z217" t="str">
            <v>MANADO</v>
          </cell>
          <cell r="AA217">
            <v>32344</v>
          </cell>
          <cell r="AB217" t="str">
            <v>Jaga VIII RT.- RW. - Kel/Desa Kaudiatan I Kec. Kauditan Kab. Minahasa Utara Provinsi Sulawesi Utara</v>
          </cell>
          <cell r="AC217" t="str">
            <v>LAJANG</v>
          </cell>
          <cell r="AD217" t="str">
            <v>KRISTEN</v>
          </cell>
          <cell r="AE217" t="str">
            <v>LAKI-LAKI</v>
          </cell>
          <cell r="AF217" t="str">
            <v>S1</v>
          </cell>
          <cell r="AG217" t="str">
            <v>MARCO ROTTY</v>
          </cell>
          <cell r="AH217" t="str">
            <v>BCA</v>
          </cell>
          <cell r="AI217" t="str">
            <v>0262655014</v>
          </cell>
          <cell r="AJ217" t="str">
            <v>7106023001080025</v>
          </cell>
          <cell r="AL217">
            <v>44682</v>
          </cell>
          <cell r="AM217">
            <v>44773</v>
          </cell>
          <cell r="AN217" t="str">
            <v>PKWT 2</v>
          </cell>
          <cell r="AO217" t="str">
            <v>71 hari</v>
          </cell>
          <cell r="AP217" t="str">
            <v xml:space="preserve">3 Tahun  8 Bulan 18 Hari </v>
          </cell>
          <cell r="AQ217" t="str">
            <v>NON DRIVER</v>
          </cell>
          <cell r="AR217" t="str">
            <v>NON DRIVER</v>
          </cell>
          <cell r="AS217" t="str">
            <v>SUDAH</v>
          </cell>
          <cell r="AT217">
            <v>44432</v>
          </cell>
          <cell r="AU217" t="str">
            <v>NON DRIVER</v>
          </cell>
          <cell r="AV217" t="str">
            <v>NON DRIVER</v>
          </cell>
          <cell r="AW217" t="str">
            <v/>
          </cell>
          <cell r="AX217" t="str">
            <v>NON DRIVER</v>
          </cell>
          <cell r="AY217" t="str">
            <v>NON DRIVER</v>
          </cell>
          <cell r="AZ217" t="str">
            <v>NON DRIVER</v>
          </cell>
          <cell r="BA217" t="str">
            <v>SUDAH</v>
          </cell>
          <cell r="BC217">
            <v>44343</v>
          </cell>
          <cell r="BD217" t="str">
            <v>GEDUNG GEREJA GMIM BETEL SARIO</v>
          </cell>
          <cell r="BE217" t="str">
            <v>SUDAH</v>
          </cell>
          <cell r="BG217">
            <v>44371</v>
          </cell>
          <cell r="BH217" t="str">
            <v>GEDUNG GEREJA GMIM BETEL SARIO</v>
          </cell>
          <cell r="BI217" t="str">
            <v>BELUM</v>
          </cell>
          <cell r="BV217" t="str">
            <v>0001564973109</v>
          </cell>
          <cell r="BW217" t="str">
            <v>SUDAH</v>
          </cell>
          <cell r="BX217" t="str">
            <v>PERUSAHAAN</v>
          </cell>
          <cell r="BY217" t="str">
            <v>19098953813</v>
          </cell>
          <cell r="BZ217" t="str">
            <v>SUDAH</v>
          </cell>
        </row>
        <row r="218">
          <cell r="C218" t="str">
            <v>0859</v>
          </cell>
          <cell r="D218" t="str">
            <v>RULI PRASETYA</v>
          </cell>
          <cell r="E218" t="str">
            <v>PT. MBK</v>
          </cell>
          <cell r="I218">
            <v>43822</v>
          </cell>
          <cell r="J218" t="str">
            <v/>
          </cell>
          <cell r="K218" t="str">
            <v>085226581</v>
          </cell>
          <cell r="L218" t="str">
            <v>DRIVER</v>
          </cell>
          <cell r="Q218" t="str">
            <v>REMBANG</v>
          </cell>
          <cell r="R218" t="str">
            <v>PT. SUMBER ALFARIA TRIJAYA TBK</v>
          </cell>
          <cell r="S218" t="str">
            <v>MALANG</v>
          </cell>
          <cell r="T218" t="str">
            <v>3317111907910002</v>
          </cell>
          <cell r="U218" t="str">
            <v>SEUMUR HIDUP</v>
          </cell>
          <cell r="V218" t="str">
            <v>HIJAU</v>
          </cell>
          <cell r="W218" t="str">
            <v>B1</v>
          </cell>
          <cell r="X218" t="str">
            <v>910714390240</v>
          </cell>
          <cell r="Y218">
            <v>44761</v>
          </cell>
          <cell r="Z218" t="str">
            <v>REMBANG</v>
          </cell>
          <cell r="AA218">
            <v>33073</v>
          </cell>
          <cell r="AB218" t="str">
            <v>DS. KARANGTURI RT. 003/002 LASEM</v>
          </cell>
          <cell r="AC218" t="str">
            <v>KAWIN</v>
          </cell>
          <cell r="AD218" t="str">
            <v>ISLAM</v>
          </cell>
          <cell r="AE218" t="str">
            <v>LAKI-LAKI</v>
          </cell>
          <cell r="AF218" t="str">
            <v>SMA</v>
          </cell>
          <cell r="AG218" t="str">
            <v>RULI PRASETYA</v>
          </cell>
          <cell r="AH218" t="str">
            <v>BCA</v>
          </cell>
          <cell r="AI218" t="str">
            <v>7835188582</v>
          </cell>
          <cell r="AJ218" t="str">
            <v>3317142903170004</v>
          </cell>
          <cell r="AL218">
            <v>44621</v>
          </cell>
          <cell r="AM218">
            <v>44712</v>
          </cell>
          <cell r="AN218" t="str">
            <v>PKWT 2</v>
          </cell>
          <cell r="AO218" t="str">
            <v>10 hari</v>
          </cell>
          <cell r="AP218" t="str">
            <v xml:space="preserve">2 Tahun  4 Bulan 28 Hari </v>
          </cell>
          <cell r="AQ218" t="str">
            <v>SUDAH</v>
          </cell>
          <cell r="AR218">
            <v>43881</v>
          </cell>
          <cell r="AS218" t="str">
            <v>SUDAH</v>
          </cell>
          <cell r="AT218">
            <v>44432</v>
          </cell>
          <cell r="AU218" t="str">
            <v>SUDAH</v>
          </cell>
          <cell r="AV218">
            <v>44439</v>
          </cell>
          <cell r="AW218" t="str">
            <v xml:space="preserve">0 Tahun  8 Bulan 20 Hari </v>
          </cell>
          <cell r="AX218" t="str">
            <v>ON LINE</v>
          </cell>
          <cell r="AY218">
            <v>100</v>
          </cell>
          <cell r="AZ218">
            <v>75</v>
          </cell>
          <cell r="BA218" t="str">
            <v>SUDAH</v>
          </cell>
          <cell r="BC218">
            <v>44422</v>
          </cell>
          <cell r="BD218" t="str">
            <v>PUSKESMAS LASEM</v>
          </cell>
          <cell r="BE218" t="str">
            <v>SUDAH</v>
          </cell>
          <cell r="BG218">
            <v>44451</v>
          </cell>
          <cell r="BH218" t="str">
            <v>PUSKESMAS LASEM</v>
          </cell>
          <cell r="BI218" t="str">
            <v>BELUM</v>
          </cell>
          <cell r="BV218" t="str">
            <v>0001144663031</v>
          </cell>
          <cell r="BW218" t="str">
            <v>SUDAH</v>
          </cell>
          <cell r="BX218" t="str">
            <v>PERUSAHAAN</v>
          </cell>
          <cell r="BY218" t="str">
            <v>20013717564</v>
          </cell>
          <cell r="BZ218" t="str">
            <v>SUDAH</v>
          </cell>
        </row>
        <row r="219">
          <cell r="C219" t="str">
            <v>0860</v>
          </cell>
          <cell r="D219" t="str">
            <v>AGUS MUJIONO</v>
          </cell>
          <cell r="E219" t="str">
            <v>PT. MBK</v>
          </cell>
          <cell r="I219">
            <v>43832</v>
          </cell>
          <cell r="J219" t="str">
            <v/>
          </cell>
          <cell r="K219" t="str">
            <v>082223731438</v>
          </cell>
          <cell r="L219" t="str">
            <v>DRIVER</v>
          </cell>
          <cell r="Q219" t="str">
            <v>REMBANG</v>
          </cell>
          <cell r="R219" t="str">
            <v>PT. SUMBER ALFARIA TRIJAYA TBK</v>
          </cell>
          <cell r="S219" t="str">
            <v>MALANG</v>
          </cell>
          <cell r="T219" t="str">
            <v>3317102909930002</v>
          </cell>
          <cell r="U219" t="str">
            <v>SEUMUR HIDUP</v>
          </cell>
          <cell r="V219" t="str">
            <v>MERAH</v>
          </cell>
          <cell r="W219" t="str">
            <v>B2 UMUM</v>
          </cell>
          <cell r="X219" t="str">
            <v>930925360014</v>
          </cell>
          <cell r="Y219">
            <v>45564</v>
          </cell>
          <cell r="Z219" t="str">
            <v xml:space="preserve">REMBANG </v>
          </cell>
          <cell r="AA219">
            <v>34057</v>
          </cell>
          <cell r="AB219" t="str">
            <v xml:space="preserve">DS. LANDOH RT. 002/002 KEC. SULANG KAB. REMBANG </v>
          </cell>
          <cell r="AC219" t="str">
            <v>KAWIN ANAK 1</v>
          </cell>
          <cell r="AD219" t="str">
            <v>ISLAM</v>
          </cell>
          <cell r="AE219" t="str">
            <v>LAKI-LAKI</v>
          </cell>
          <cell r="AF219" t="str">
            <v>SD</v>
          </cell>
          <cell r="AG219" t="str">
            <v xml:space="preserve">AGUS MUJIONO </v>
          </cell>
          <cell r="AH219" t="str">
            <v>BCA</v>
          </cell>
          <cell r="AI219" t="str">
            <v>7835189058</v>
          </cell>
          <cell r="AJ219" t="str">
            <v>3317081505170005</v>
          </cell>
          <cell r="AL219">
            <v>44621</v>
          </cell>
          <cell r="AM219">
            <v>44712</v>
          </cell>
          <cell r="AN219" t="str">
            <v>PKWT 2</v>
          </cell>
          <cell r="AO219" t="str">
            <v>10 hari</v>
          </cell>
          <cell r="AP219" t="str">
            <v xml:space="preserve">2 Tahun  4 Bulan 19 Hari </v>
          </cell>
          <cell r="AQ219" t="str">
            <v>SUDAH</v>
          </cell>
          <cell r="AR219">
            <v>43881</v>
          </cell>
          <cell r="AS219" t="str">
            <v>SUDAH</v>
          </cell>
          <cell r="AT219">
            <v>44432</v>
          </cell>
          <cell r="AU219" t="str">
            <v>SUDAH</v>
          </cell>
          <cell r="AV219">
            <v>44440</v>
          </cell>
          <cell r="AW219" t="str">
            <v xml:space="preserve">0 Tahun  8 Bulan 20 Hari </v>
          </cell>
          <cell r="AX219" t="str">
            <v>ON LINE</v>
          </cell>
          <cell r="AY219">
            <v>75</v>
          </cell>
          <cell r="AZ219">
            <v>75</v>
          </cell>
          <cell r="BA219" t="str">
            <v>SUDAH</v>
          </cell>
          <cell r="BC219">
            <v>44488</v>
          </cell>
          <cell r="BD219" t="str">
            <v>PUSKESMAS LASEM</v>
          </cell>
          <cell r="BE219" t="str">
            <v>SUDAH</v>
          </cell>
          <cell r="BG219">
            <v>44614</v>
          </cell>
          <cell r="BI219" t="str">
            <v>BELUM</v>
          </cell>
          <cell r="BV219" t="str">
            <v>0000584613742</v>
          </cell>
          <cell r="BW219" t="str">
            <v>SUDAH</v>
          </cell>
          <cell r="BX219" t="str">
            <v>PBI</v>
          </cell>
          <cell r="BY219" t="str">
            <v>20013717267</v>
          </cell>
          <cell r="BZ219" t="str">
            <v>SUDAH</v>
          </cell>
        </row>
        <row r="220">
          <cell r="C220" t="str">
            <v>0868</v>
          </cell>
          <cell r="D220" t="str">
            <v>WAHYU BUDI SANTOSO</v>
          </cell>
          <cell r="E220" t="str">
            <v>PT. MBK</v>
          </cell>
          <cell r="I220">
            <v>43811</v>
          </cell>
          <cell r="J220" t="str">
            <v/>
          </cell>
          <cell r="K220" t="str">
            <v>083115121262</v>
          </cell>
          <cell r="L220" t="str">
            <v>DRIVER</v>
          </cell>
          <cell r="Q220" t="str">
            <v>SURABAYA</v>
          </cell>
          <cell r="R220" t="str">
            <v>ANTERAJA</v>
          </cell>
          <cell r="S220" t="str">
            <v>MALANG</v>
          </cell>
          <cell r="T220" t="str">
            <v>3525010209900003</v>
          </cell>
          <cell r="U220" t="str">
            <v>SEUMUR HIDUP</v>
          </cell>
          <cell r="V220" t="str">
            <v>HIJAU</v>
          </cell>
          <cell r="W220" t="str">
            <v>B1</v>
          </cell>
          <cell r="X220" t="str">
            <v>15549009000086</v>
          </cell>
          <cell r="Y220">
            <v>45607</v>
          </cell>
          <cell r="Z220" t="str">
            <v>GRESIK</v>
          </cell>
          <cell r="AA220">
            <v>33118</v>
          </cell>
          <cell r="AB220" t="str">
            <v>SEMBUNGANYAR RT 003/001 GRESIK</v>
          </cell>
          <cell r="AC220" t="str">
            <v>KAWIN</v>
          </cell>
          <cell r="AD220" t="str">
            <v>ISLAM</v>
          </cell>
          <cell r="AE220" t="str">
            <v>LAKI-LAKI</v>
          </cell>
          <cell r="AF220" t="str">
            <v>SMA</v>
          </cell>
          <cell r="AG220" t="str">
            <v>WAHYU BUDI SANTOSO</v>
          </cell>
          <cell r="AH220" t="str">
            <v>BCA</v>
          </cell>
          <cell r="AI220" t="str">
            <v>1500947060</v>
          </cell>
          <cell r="AJ220" t="str">
            <v>3525012012180007</v>
          </cell>
          <cell r="AL220">
            <v>44682</v>
          </cell>
          <cell r="AM220">
            <v>44773</v>
          </cell>
          <cell r="AN220" t="str">
            <v>PKWT 1</v>
          </cell>
          <cell r="AO220" t="str">
            <v>71 hari</v>
          </cell>
          <cell r="AP220" t="str">
            <v xml:space="preserve">2 Tahun  5 Bulan 9 Hari </v>
          </cell>
          <cell r="AQ220" t="str">
            <v>SUDAH</v>
          </cell>
          <cell r="AR220">
            <v>44432</v>
          </cell>
          <cell r="AS220" t="str">
            <v>SUDAH</v>
          </cell>
          <cell r="AT220">
            <v>44432</v>
          </cell>
          <cell r="AU220" t="str">
            <v>SUDAH</v>
          </cell>
          <cell r="AV220">
            <v>44426</v>
          </cell>
          <cell r="AW220" t="str">
            <v xml:space="preserve">0 Tahun  9 Bulan 3 Hari </v>
          </cell>
          <cell r="AX220" t="str">
            <v>IN CLASS</v>
          </cell>
          <cell r="AY220">
            <v>85</v>
          </cell>
          <cell r="AZ220">
            <v>75</v>
          </cell>
          <cell r="BA220" t="str">
            <v>SUDAH</v>
          </cell>
          <cell r="BC220">
            <v>44406</v>
          </cell>
          <cell r="BD220" t="str">
            <v>BUBUTAN</v>
          </cell>
          <cell r="BE220" t="str">
            <v>SUDAH</v>
          </cell>
          <cell r="BG220">
            <v>44434</v>
          </cell>
          <cell r="BI220" t="str">
            <v>SUDAH</v>
          </cell>
          <cell r="BK220">
            <v>44626</v>
          </cell>
          <cell r="BV220" t="str">
            <v>0002467980999</v>
          </cell>
          <cell r="BW220" t="str">
            <v>SUDAH</v>
          </cell>
          <cell r="BX220" t="str">
            <v>PERUSAHAAN</v>
          </cell>
          <cell r="BY220" t="str">
            <v>20013717606</v>
          </cell>
          <cell r="BZ220" t="str">
            <v>SUDAH</v>
          </cell>
          <cell r="CC220" t="str">
            <v>PROPERTY DAMAGE</v>
          </cell>
          <cell r="CD220">
            <v>44400</v>
          </cell>
          <cell r="CG220" t="str">
            <v>rully19prasetyo@gmail.com</v>
          </cell>
        </row>
        <row r="221">
          <cell r="C221" t="str">
            <v>0883</v>
          </cell>
          <cell r="D221" t="str">
            <v>BUDI NUR ROCHMAN</v>
          </cell>
          <cell r="E221" t="str">
            <v>PT. MBK</v>
          </cell>
          <cell r="I221">
            <v>43800</v>
          </cell>
          <cell r="J221" t="str">
            <v/>
          </cell>
          <cell r="K221" t="str">
            <v>085328838733</v>
          </cell>
          <cell r="L221" t="str">
            <v>DRIVER</v>
          </cell>
          <cell r="Q221" t="str">
            <v>YOGYAKARTA</v>
          </cell>
          <cell r="R221" t="str">
            <v>ANTERAJA</v>
          </cell>
          <cell r="S221" t="str">
            <v>SEMARANG</v>
          </cell>
          <cell r="T221" t="str">
            <v>3403030804930001</v>
          </cell>
          <cell r="U221" t="str">
            <v>SEUMUR HIDUP</v>
          </cell>
          <cell r="V221" t="str">
            <v>HIJAU</v>
          </cell>
          <cell r="W221" t="str">
            <v>B1 UMUM</v>
          </cell>
          <cell r="X221" t="str">
            <v>2526-9304-000156</v>
          </cell>
          <cell r="Y221">
            <v>45782</v>
          </cell>
          <cell r="Z221" t="str">
            <v>JAKARTA</v>
          </cell>
          <cell r="AA221">
            <v>34067</v>
          </cell>
          <cell r="AB221" t="str">
            <v>PAPHINGAN RT. 011/003 PLEMBUTAN PLAYEN GUNUNGKIDUL</v>
          </cell>
          <cell r="AC221" t="str">
            <v>LAJANG</v>
          </cell>
          <cell r="AD221" t="str">
            <v xml:space="preserve">ISLAM </v>
          </cell>
          <cell r="AE221" t="str">
            <v>LAKI-LAKI</v>
          </cell>
          <cell r="AF221" t="str">
            <v>SMA</v>
          </cell>
          <cell r="AG221" t="str">
            <v xml:space="preserve">BUDI NUR ROCHMAN </v>
          </cell>
          <cell r="AH221" t="str">
            <v>BCA</v>
          </cell>
          <cell r="AI221" t="str">
            <v>0373763541</v>
          </cell>
          <cell r="AJ221" t="str">
            <v>3403030811071921</v>
          </cell>
          <cell r="AL221">
            <v>44652</v>
          </cell>
          <cell r="AM221">
            <v>44742</v>
          </cell>
          <cell r="AN221" t="str">
            <v>PKWT 1</v>
          </cell>
          <cell r="AO221" t="str">
            <v>40 hari</v>
          </cell>
          <cell r="AP221" t="str">
            <v xml:space="preserve">2 Tahun  5 Bulan 20 Hari </v>
          </cell>
          <cell r="AQ221" t="str">
            <v>SUDAH</v>
          </cell>
          <cell r="AR221">
            <v>44432</v>
          </cell>
          <cell r="AS221" t="str">
            <v>SUDAH</v>
          </cell>
          <cell r="AT221">
            <v>44432</v>
          </cell>
          <cell r="AU221" t="str">
            <v>SUDAH</v>
          </cell>
          <cell r="AV221">
            <v>44420</v>
          </cell>
          <cell r="AW221" t="str">
            <v xml:space="preserve">0 Tahun  9 Bulan 9 Hari </v>
          </cell>
          <cell r="AX221" t="str">
            <v>IN CLASS</v>
          </cell>
          <cell r="AY221">
            <v>95</v>
          </cell>
          <cell r="AZ221">
            <v>95</v>
          </cell>
          <cell r="BA221" t="str">
            <v>SUDAH</v>
          </cell>
          <cell r="BC221">
            <v>44456</v>
          </cell>
          <cell r="BD221" t="str">
            <v>KODIM 0723 KLATEN</v>
          </cell>
          <cell r="BE221" t="str">
            <v>SUDAH</v>
          </cell>
          <cell r="BG221">
            <v>44438</v>
          </cell>
          <cell r="BH221" t="str">
            <v>HUB JOGJA</v>
          </cell>
          <cell r="BI221" t="str">
            <v>BELUM</v>
          </cell>
          <cell r="BV221" t="str">
            <v>0001035297876</v>
          </cell>
          <cell r="BW221" t="str">
            <v>SUDAH</v>
          </cell>
          <cell r="BX221" t="str">
            <v>PBI</v>
          </cell>
          <cell r="BY221" t="str">
            <v>20004434484</v>
          </cell>
          <cell r="BZ221" t="str">
            <v>SUDAH</v>
          </cell>
          <cell r="CG221" t="str">
            <v>agusmujiono@gmail.com</v>
          </cell>
        </row>
        <row r="222">
          <cell r="C222" t="str">
            <v>0887</v>
          </cell>
          <cell r="D222" t="str">
            <v>ADHITIYA LUHUNG</v>
          </cell>
          <cell r="E222" t="str">
            <v>PT. MBK</v>
          </cell>
          <cell r="I222">
            <v>43810</v>
          </cell>
          <cell r="J222" t="str">
            <v/>
          </cell>
          <cell r="K222" t="str">
            <v>089604143143</v>
          </cell>
          <cell r="L222" t="str">
            <v>DRIVER</v>
          </cell>
          <cell r="Q222" t="str">
            <v>SEMARANG</v>
          </cell>
          <cell r="R222" t="str">
            <v>ANTERAJA</v>
          </cell>
          <cell r="S222" t="str">
            <v>SEMARANG</v>
          </cell>
          <cell r="T222" t="str">
            <v>3374151008960001</v>
          </cell>
          <cell r="U222" t="str">
            <v>SEUMUR HIDUP</v>
          </cell>
          <cell r="V222" t="str">
            <v>HIJAU</v>
          </cell>
          <cell r="W222" t="str">
            <v>B1</v>
          </cell>
          <cell r="X222" t="str">
            <v>960814590785</v>
          </cell>
          <cell r="Y222">
            <v>45514</v>
          </cell>
          <cell r="Z222" t="str">
            <v>SEMARANG</v>
          </cell>
          <cell r="AA222">
            <v>35287</v>
          </cell>
          <cell r="AB222" t="str">
            <v>WONOSARI RT. 005/010 KEL. WONOSARI KEC. NGALIYAN</v>
          </cell>
          <cell r="AC222" t="str">
            <v>LAJANG</v>
          </cell>
          <cell r="AD222" t="str">
            <v>ISLAM</v>
          </cell>
          <cell r="AE222" t="str">
            <v>LAKI-LAKI</v>
          </cell>
          <cell r="AF222" t="str">
            <v>SMA</v>
          </cell>
          <cell r="AG222" t="str">
            <v xml:space="preserve">ADHITYA LUHUNG </v>
          </cell>
          <cell r="AH222" t="str">
            <v>BCA</v>
          </cell>
          <cell r="AI222" t="str">
            <v>8715218018</v>
          </cell>
          <cell r="AJ222" t="str">
            <v>3374151312051320</v>
          </cell>
          <cell r="AL222">
            <v>44621</v>
          </cell>
          <cell r="AM222">
            <v>44712</v>
          </cell>
          <cell r="AN222" t="str">
            <v>PKWT 1</v>
          </cell>
          <cell r="AO222" t="str">
            <v>10 hari</v>
          </cell>
          <cell r="AP222" t="str">
            <v xml:space="preserve">2 Tahun  5 Bulan 10 Hari </v>
          </cell>
          <cell r="AQ222" t="str">
            <v>SUDAH</v>
          </cell>
          <cell r="AR222">
            <v>44434</v>
          </cell>
          <cell r="AS222" t="str">
            <v>SUDAH</v>
          </cell>
          <cell r="AT222">
            <v>44440</v>
          </cell>
          <cell r="AU222" t="str">
            <v>SUDAH</v>
          </cell>
          <cell r="AV222">
            <v>44428</v>
          </cell>
          <cell r="AW222" t="str">
            <v xml:space="preserve">0 Tahun  9 Bulan 1 Hari </v>
          </cell>
          <cell r="AX222" t="str">
            <v>IN CLASS</v>
          </cell>
          <cell r="AY222">
            <v>100</v>
          </cell>
          <cell r="AZ222">
            <v>100</v>
          </cell>
          <cell r="BA222" t="str">
            <v>SUDAH</v>
          </cell>
          <cell r="BC222">
            <v>44386</v>
          </cell>
          <cell r="BD222" t="str">
            <v>PT. Apparel One Indonesia 2</v>
          </cell>
          <cell r="BE222" t="str">
            <v>SUDAH</v>
          </cell>
          <cell r="BG222">
            <v>44441</v>
          </cell>
          <cell r="BH222" t="str">
            <v>Rumah Sakit Tentara Semarang</v>
          </cell>
          <cell r="BI222" t="str">
            <v>BELUM</v>
          </cell>
          <cell r="BV222" t="str">
            <v>0001815349151</v>
          </cell>
          <cell r="BW222" t="str">
            <v>SUDAH</v>
          </cell>
          <cell r="BX222" t="str">
            <v>PERUSAHAAN</v>
          </cell>
          <cell r="BY222" t="str">
            <v>20013717705</v>
          </cell>
          <cell r="BZ222" t="str">
            <v>SUDAH</v>
          </cell>
          <cell r="CG222" t="str">
            <v>santosow714@gmail.com</v>
          </cell>
        </row>
        <row r="223">
          <cell r="C223" t="str">
            <v>0903</v>
          </cell>
          <cell r="D223" t="str">
            <v>IRAWAN EFINDI</v>
          </cell>
          <cell r="E223" t="str">
            <v>PT. MBK</v>
          </cell>
          <cell r="I223">
            <v>43815</v>
          </cell>
          <cell r="J223" t="str">
            <v/>
          </cell>
          <cell r="K223" t="str">
            <v>082211625116</v>
          </cell>
          <cell r="L223" t="str">
            <v>DRIVER</v>
          </cell>
          <cell r="Q223" t="str">
            <v>TANGERANG</v>
          </cell>
          <cell r="R223" t="str">
            <v>YAMAZAKI</v>
          </cell>
          <cell r="S223" t="str">
            <v>JAKARTA 1</v>
          </cell>
          <cell r="T223" t="str">
            <v>1704100908900001</v>
          </cell>
          <cell r="U223" t="str">
            <v>SEUMUR HIDUP</v>
          </cell>
          <cell r="W223" t="str">
            <v>B1</v>
          </cell>
          <cell r="X223" t="str">
            <v>900612193334</v>
          </cell>
          <cell r="Y223">
            <v>45081</v>
          </cell>
          <cell r="Z223" t="str">
            <v>BENUARATU</v>
          </cell>
          <cell r="AA223">
            <v>33125</v>
          </cell>
          <cell r="AB223" t="str">
            <v>PULAU PANGGUNG RT. 000/000 KEL. PULAU PANGGUNG KEC. PADANG GUCI HILIR</v>
          </cell>
          <cell r="AC223" t="str">
            <v>KAWIN ANAK 2</v>
          </cell>
          <cell r="AD223" t="str">
            <v>ISLAM</v>
          </cell>
          <cell r="AE223" t="str">
            <v>LAKI-LAKI</v>
          </cell>
          <cell r="AF223" t="str">
            <v>SMA</v>
          </cell>
          <cell r="AG223" t="str">
            <v>IRAWAN</v>
          </cell>
          <cell r="AH223" t="str">
            <v>BCA</v>
          </cell>
          <cell r="AI223" t="str">
            <v>7131109915</v>
          </cell>
          <cell r="AJ223" t="str">
            <v>1704143004180001</v>
          </cell>
          <cell r="AL223">
            <v>44652</v>
          </cell>
          <cell r="AM223">
            <v>44742</v>
          </cell>
          <cell r="AN223" t="str">
            <v>PKWT 1</v>
          </cell>
          <cell r="AO223" t="str">
            <v>40 hari</v>
          </cell>
          <cell r="AP223" t="str">
            <v xml:space="preserve">2 Tahun  5 Bulan 5 Hari </v>
          </cell>
          <cell r="AQ223" t="str">
            <v>SUDAH</v>
          </cell>
          <cell r="AR223">
            <v>44564</v>
          </cell>
          <cell r="AS223" t="str">
            <v>SUDAH</v>
          </cell>
          <cell r="AT223">
            <v>44432</v>
          </cell>
          <cell r="AU223" t="str">
            <v>SUDAH</v>
          </cell>
          <cell r="AV223">
            <v>44560</v>
          </cell>
          <cell r="AW223" t="str">
            <v xml:space="preserve">0 Tahun  4 Bulan 21 Hari </v>
          </cell>
          <cell r="AX223" t="str">
            <v>IN CLASS</v>
          </cell>
          <cell r="AY223">
            <v>85</v>
          </cell>
          <cell r="AZ223">
            <v>75</v>
          </cell>
          <cell r="BA223" t="str">
            <v>SUDAH</v>
          </cell>
          <cell r="BC223">
            <v>44392</v>
          </cell>
          <cell r="BE223" t="str">
            <v>SUDAH</v>
          </cell>
          <cell r="BG223">
            <v>44429</v>
          </cell>
          <cell r="BH223" t="str">
            <v>Kota Tanggerang</v>
          </cell>
          <cell r="BI223" t="str">
            <v>BELUM</v>
          </cell>
          <cell r="BV223" t="str">
            <v>0002907397034</v>
          </cell>
          <cell r="BW223" t="str">
            <v>SUDAH</v>
          </cell>
          <cell r="BX223" t="str">
            <v>PERUSAHAAN</v>
          </cell>
          <cell r="BY223" t="str">
            <v>20013717770</v>
          </cell>
          <cell r="BZ223" t="str">
            <v>SUDAH</v>
          </cell>
          <cell r="CH223">
            <v>44274</v>
          </cell>
        </row>
        <row r="224">
          <cell r="C224" t="str">
            <v>0906</v>
          </cell>
          <cell r="D224" t="str">
            <v>UCI SANUSI</v>
          </cell>
          <cell r="E224" t="str">
            <v>PT. MBK</v>
          </cell>
          <cell r="I224">
            <v>43823</v>
          </cell>
          <cell r="J224" t="str">
            <v/>
          </cell>
          <cell r="K224" t="str">
            <v>087887010002</v>
          </cell>
          <cell r="P224" t="str">
            <v>DISPATCHER</v>
          </cell>
          <cell r="Q224" t="str">
            <v>CIKARANG</v>
          </cell>
          <cell r="R224" t="str">
            <v>YAMAZAKI</v>
          </cell>
          <cell r="S224" t="str">
            <v>JAKARTA 1</v>
          </cell>
          <cell r="T224" t="str">
            <v>3216212406890001</v>
          </cell>
          <cell r="U224" t="str">
            <v>SEUMUR HIDUP</v>
          </cell>
          <cell r="V224" t="str">
            <v>NON DRIVER</v>
          </cell>
          <cell r="W224" t="str">
            <v>NON DRIVER</v>
          </cell>
          <cell r="X224" t="str">
            <v>NON DRIVER</v>
          </cell>
          <cell r="Y224" t="str">
            <v>NON DRIVER</v>
          </cell>
          <cell r="Z224" t="str">
            <v xml:space="preserve">BEKASI </v>
          </cell>
          <cell r="AA224">
            <v>32683</v>
          </cell>
          <cell r="AB224" t="str">
            <v xml:space="preserve">KP. LEUWING MALANG RT. 009/005 WIBAMULYA KEC. CIBARUSAH </v>
          </cell>
          <cell r="AC224" t="str">
            <v>KAWIN</v>
          </cell>
          <cell r="AD224" t="str">
            <v>ISLAM</v>
          </cell>
          <cell r="AE224" t="str">
            <v>LAKI-LAKI</v>
          </cell>
          <cell r="AF224" t="str">
            <v>SMA</v>
          </cell>
          <cell r="AG224" t="str">
            <v xml:space="preserve">UCI SANUSI </v>
          </cell>
          <cell r="AH224" t="str">
            <v>BCA</v>
          </cell>
          <cell r="AI224" t="str">
            <v>8730329785</v>
          </cell>
          <cell r="AJ224" t="str">
            <v>321622096160003</v>
          </cell>
          <cell r="AL224">
            <v>44682</v>
          </cell>
          <cell r="AM224">
            <v>44773</v>
          </cell>
          <cell r="AN224" t="str">
            <v>PKWT 2</v>
          </cell>
          <cell r="AO224" t="str">
            <v>71 hari</v>
          </cell>
          <cell r="AP224" t="str">
            <v xml:space="preserve">2 Tahun  4 Bulan 27 Hari </v>
          </cell>
          <cell r="AQ224" t="str">
            <v>NON DRIVER</v>
          </cell>
          <cell r="AR224" t="str">
            <v>NON DRIVER</v>
          </cell>
          <cell r="AS224" t="str">
            <v>SUDAH</v>
          </cell>
          <cell r="AT224">
            <v>44491</v>
          </cell>
          <cell r="AU224" t="str">
            <v>NON DRIVER</v>
          </cell>
          <cell r="AV224" t="str">
            <v>NON DRIVER</v>
          </cell>
          <cell r="AW224" t="str">
            <v/>
          </cell>
          <cell r="AX224" t="str">
            <v>NON DRIVER</v>
          </cell>
          <cell r="AY224" t="str">
            <v>NON DRIVER</v>
          </cell>
          <cell r="AZ224" t="str">
            <v>NON DRIVER</v>
          </cell>
          <cell r="BA224" t="str">
            <v>SUDAH</v>
          </cell>
          <cell r="BC224">
            <v>44375</v>
          </cell>
          <cell r="BD224" t="str">
            <v>KAMPUNG RAMBUTAN</v>
          </cell>
          <cell r="BE224" t="str">
            <v>SUDAH</v>
          </cell>
          <cell r="BG224">
            <v>44467</v>
          </cell>
          <cell r="BH224" t="str">
            <v>KAMPUNG RAMBUTAN</v>
          </cell>
          <cell r="BI224" t="str">
            <v>BELUM</v>
          </cell>
          <cell r="BV224" t="str">
            <v>0001743895923</v>
          </cell>
          <cell r="BW224" t="str">
            <v>SUDAH</v>
          </cell>
          <cell r="BX224" t="str">
            <v>PERUSAHAAN</v>
          </cell>
          <cell r="BY224" t="str">
            <v>20013717531</v>
          </cell>
          <cell r="BZ224" t="str">
            <v>SUDAH</v>
          </cell>
        </row>
        <row r="225">
          <cell r="C225" t="str">
            <v>0909</v>
          </cell>
          <cell r="D225" t="str">
            <v>ASEP HAMBALI</v>
          </cell>
          <cell r="E225" t="str">
            <v>PT. MBK</v>
          </cell>
          <cell r="I225">
            <v>43823</v>
          </cell>
          <cell r="J225" t="str">
            <v/>
          </cell>
          <cell r="K225" t="str">
            <v>08981571100</v>
          </cell>
          <cell r="L225" t="str">
            <v>DRIVER</v>
          </cell>
          <cell r="Q225" t="str">
            <v>CIKARANG</v>
          </cell>
          <cell r="R225" t="str">
            <v>YAMAZAKI</v>
          </cell>
          <cell r="S225" t="str">
            <v>JAKARTA 1</v>
          </cell>
          <cell r="T225" t="str">
            <v>3216200105990001</v>
          </cell>
          <cell r="U225" t="str">
            <v>SEUMUR HIDUP</v>
          </cell>
          <cell r="W225" t="str">
            <v>B1</v>
          </cell>
          <cell r="X225" t="str">
            <v>990512230066</v>
          </cell>
          <cell r="Y225">
            <v>45413</v>
          </cell>
          <cell r="Z225" t="str">
            <v>BEKASI</v>
          </cell>
          <cell r="AA225">
            <v>36281</v>
          </cell>
          <cell r="AB225" t="str">
            <v xml:space="preserve">KP. CIMAHI DESA SUKAMAHI RT. 003/002 KEC. CIKARANG PUSAT KAB. BEKASI </v>
          </cell>
          <cell r="AC225" t="str">
            <v>LAJANG</v>
          </cell>
          <cell r="AD225" t="str">
            <v>ISLAM</v>
          </cell>
          <cell r="AE225" t="str">
            <v>LAKI-LAKI</v>
          </cell>
          <cell r="AF225" t="str">
            <v>SMP</v>
          </cell>
          <cell r="AG225" t="str">
            <v xml:space="preserve">ASEP HAMBALI </v>
          </cell>
          <cell r="AH225" t="str">
            <v>BCA</v>
          </cell>
          <cell r="AI225" t="str">
            <v>5221399413</v>
          </cell>
          <cell r="AJ225" t="str">
            <v>3216201501200002</v>
          </cell>
          <cell r="AL225">
            <v>44652</v>
          </cell>
          <cell r="AM225">
            <v>44742</v>
          </cell>
          <cell r="AN225" t="str">
            <v>PKWT 1</v>
          </cell>
          <cell r="AO225" t="str">
            <v>40 hari</v>
          </cell>
          <cell r="AP225" t="str">
            <v xml:space="preserve">2 Tahun  4 Bulan 27 Hari </v>
          </cell>
          <cell r="AQ225" t="str">
            <v>SUDAH</v>
          </cell>
          <cell r="AR225">
            <v>44564</v>
          </cell>
          <cell r="AS225" t="str">
            <v>SUDAH</v>
          </cell>
          <cell r="AT225">
            <v>44432</v>
          </cell>
          <cell r="AU225" t="str">
            <v>SUDAH</v>
          </cell>
          <cell r="AV225">
            <v>44672</v>
          </cell>
          <cell r="AW225" t="str">
            <v xml:space="preserve">0 Tahun  1 Bulan 0 Hari </v>
          </cell>
          <cell r="AX225" t="str">
            <v>ON LINE</v>
          </cell>
          <cell r="AY225">
            <v>100</v>
          </cell>
          <cell r="AZ225">
            <v>75</v>
          </cell>
          <cell r="BA225" t="str">
            <v>SUDAH</v>
          </cell>
          <cell r="BC225">
            <v>44401</v>
          </cell>
          <cell r="BD225" t="str">
            <v>ATJ HALIM</v>
          </cell>
          <cell r="BE225" t="str">
            <v>SUDAH</v>
          </cell>
          <cell r="BG225">
            <v>44430</v>
          </cell>
          <cell r="BH225" t="str">
            <v>ATJ HALIM</v>
          </cell>
          <cell r="BI225" t="str">
            <v>BELUM</v>
          </cell>
          <cell r="BV225" t="str">
            <v>0002097761488</v>
          </cell>
          <cell r="BW225" t="str">
            <v>SUDAH</v>
          </cell>
          <cell r="BX225" t="str">
            <v>PBI</v>
          </cell>
          <cell r="BY225" t="str">
            <v>20013717739</v>
          </cell>
          <cell r="BZ225" t="str">
            <v>SUDAH</v>
          </cell>
        </row>
        <row r="226">
          <cell r="C226" t="str">
            <v>0911</v>
          </cell>
          <cell r="D226" t="str">
            <v>SARIF HIDAYAT</v>
          </cell>
          <cell r="E226" t="str">
            <v>PT. MBK</v>
          </cell>
          <cell r="I226">
            <v>43810</v>
          </cell>
          <cell r="J226" t="str">
            <v/>
          </cell>
          <cell r="K226" t="str">
            <v>089506128401</v>
          </cell>
          <cell r="L226" t="str">
            <v>DRIVER</v>
          </cell>
          <cell r="Q226" t="str">
            <v>BANDUNG</v>
          </cell>
          <cell r="R226" t="str">
            <v>ANTERAJA</v>
          </cell>
          <cell r="S226" t="str">
            <v>JAKARTA 1</v>
          </cell>
          <cell r="T226" t="str">
            <v>3204371301760003</v>
          </cell>
          <cell r="U226" t="str">
            <v>SEUMUR HIDUP</v>
          </cell>
          <cell r="V226" t="str">
            <v>FUSO</v>
          </cell>
          <cell r="W226" t="str">
            <v>B1</v>
          </cell>
          <cell r="X226" t="str">
            <v>13437601000467</v>
          </cell>
          <cell r="Y226">
            <v>46201</v>
          </cell>
          <cell r="Z226" t="str">
            <v>BANDUNG</v>
          </cell>
          <cell r="AA226">
            <v>27772</v>
          </cell>
          <cell r="AB226" t="str">
            <v xml:space="preserve">KP. CIKOPO RT. 003/008 PARUNGSERAB SOREANG </v>
          </cell>
          <cell r="AC226" t="str">
            <v>KAWIN</v>
          </cell>
          <cell r="AD226" t="str">
            <v>ISLAM</v>
          </cell>
          <cell r="AE226" t="str">
            <v>LAKI-LAKI</v>
          </cell>
          <cell r="AF226" t="str">
            <v>SMA</v>
          </cell>
          <cell r="AG226" t="str">
            <v xml:space="preserve">SARIF HIDAYAT </v>
          </cell>
          <cell r="AH226" t="str">
            <v>BCA</v>
          </cell>
          <cell r="AI226" t="str">
            <v>3790447050</v>
          </cell>
          <cell r="AJ226" t="str">
            <v>3204370704052500</v>
          </cell>
          <cell r="AL226">
            <v>44621</v>
          </cell>
          <cell r="AM226">
            <v>44712</v>
          </cell>
          <cell r="AN226" t="str">
            <v>PKWT 1</v>
          </cell>
          <cell r="AO226" t="str">
            <v>10 hari</v>
          </cell>
          <cell r="AP226" t="str">
            <v xml:space="preserve">2 Tahun  5 Bulan 10 Hari </v>
          </cell>
          <cell r="AQ226" t="str">
            <v>SUDAH</v>
          </cell>
          <cell r="AR226">
            <v>44432</v>
          </cell>
          <cell r="AS226" t="str">
            <v>SUDAH</v>
          </cell>
          <cell r="AT226">
            <v>44432</v>
          </cell>
          <cell r="AU226" t="str">
            <v>SUDAH</v>
          </cell>
          <cell r="AV226">
            <v>44639</v>
          </cell>
          <cell r="AW226" t="str">
            <v xml:space="preserve">0 Tahun  2 Bulan 2 Hari </v>
          </cell>
          <cell r="AX226" t="str">
            <v>IN CLASS</v>
          </cell>
          <cell r="AY226">
            <v>80</v>
          </cell>
          <cell r="AZ226">
            <v>75</v>
          </cell>
          <cell r="BA226" t="str">
            <v>SUDAH</v>
          </cell>
          <cell r="BC226">
            <v>44394</v>
          </cell>
          <cell r="BE226" t="str">
            <v>SUDAH</v>
          </cell>
          <cell r="BG226">
            <v>44432</v>
          </cell>
          <cell r="BI226" t="str">
            <v>SUDAH</v>
          </cell>
          <cell r="BK226">
            <v>44664</v>
          </cell>
          <cell r="BV226" t="str">
            <v>0002141612087</v>
          </cell>
          <cell r="BW226" t="str">
            <v>SUDAH</v>
          </cell>
          <cell r="BX226" t="str">
            <v>PERUSAHAAN</v>
          </cell>
          <cell r="BY226" t="str">
            <v>20004434054</v>
          </cell>
          <cell r="BZ226" t="str">
            <v>SUDAH</v>
          </cell>
        </row>
        <row r="227">
          <cell r="C227" t="str">
            <v>0914</v>
          </cell>
          <cell r="D227" t="str">
            <v>JAJANG KIKI</v>
          </cell>
          <cell r="E227" t="str">
            <v>PT. MBK</v>
          </cell>
          <cell r="F227" t="str">
            <v>PO</v>
          </cell>
          <cell r="G227" t="str">
            <v>46/PO-JKT/V/21</v>
          </cell>
          <cell r="I227">
            <v>43833</v>
          </cell>
          <cell r="J227" t="str">
            <v/>
          </cell>
          <cell r="K227" t="str">
            <v>089656132691</v>
          </cell>
          <cell r="P227" t="str">
            <v>DISPATCHER</v>
          </cell>
          <cell r="Q227" t="str">
            <v>BANDUNG</v>
          </cell>
          <cell r="R227" t="str">
            <v>ANTERAJA</v>
          </cell>
          <cell r="S227" t="str">
            <v>JAKARTA 1</v>
          </cell>
          <cell r="T227" t="str">
            <v>3204150101930041</v>
          </cell>
          <cell r="U227" t="str">
            <v>SEUMUR HIDUP</v>
          </cell>
          <cell r="V227" t="str">
            <v>NON DRIVER</v>
          </cell>
          <cell r="W227" t="str">
            <v>NON DRIVER</v>
          </cell>
          <cell r="X227" t="str">
            <v>NON DRIVER</v>
          </cell>
          <cell r="Y227" t="str">
            <v>NON DRIVER</v>
          </cell>
          <cell r="Z227" t="str">
            <v>BANDUNG</v>
          </cell>
          <cell r="AA227">
            <v>33970</v>
          </cell>
          <cell r="AB227" t="str">
            <v xml:space="preserve">KP. PASIR MULYA RT. 001/014 MARGAMULYA PANGALENGAN KAB. BANDUNG </v>
          </cell>
          <cell r="AC227" t="str">
            <v>LAJANG</v>
          </cell>
          <cell r="AD227" t="str">
            <v>ISLAM</v>
          </cell>
          <cell r="AE227" t="str">
            <v>LAKI-LAKI</v>
          </cell>
          <cell r="AF227" t="str">
            <v>SMA</v>
          </cell>
          <cell r="AG227" t="str">
            <v xml:space="preserve">JAJANG KIKI </v>
          </cell>
          <cell r="AH227" t="str">
            <v>BCA</v>
          </cell>
          <cell r="AI227" t="str">
            <v>8470329841</v>
          </cell>
          <cell r="AJ227" t="str">
            <v>3204150208180012</v>
          </cell>
          <cell r="AL227">
            <v>44621</v>
          </cell>
          <cell r="AM227">
            <v>44712</v>
          </cell>
          <cell r="AN227" t="str">
            <v>PKWT 2</v>
          </cell>
          <cell r="AO227" t="str">
            <v>10 hari</v>
          </cell>
          <cell r="AP227" t="str">
            <v xml:space="preserve">2 Tahun  4 Bulan 18 Hari </v>
          </cell>
          <cell r="AQ227" t="str">
            <v>NON DRIVER</v>
          </cell>
          <cell r="AR227" t="str">
            <v>NON DRIVER</v>
          </cell>
          <cell r="AS227" t="str">
            <v>SUDAH</v>
          </cell>
          <cell r="AT227">
            <v>44411</v>
          </cell>
          <cell r="AU227" t="str">
            <v>NON DRIVER</v>
          </cell>
          <cell r="AV227" t="str">
            <v>NON DRIVER</v>
          </cell>
          <cell r="AW227" t="str">
            <v/>
          </cell>
          <cell r="AX227" t="str">
            <v>NON DRIVER</v>
          </cell>
          <cell r="AY227" t="str">
            <v>NON DRIVER</v>
          </cell>
          <cell r="AZ227" t="str">
            <v>NON DRIVER</v>
          </cell>
          <cell r="BA227" t="str">
            <v>SUDAH</v>
          </cell>
          <cell r="BC227">
            <v>44439</v>
          </cell>
          <cell r="BE227" t="str">
            <v>SUDAH</v>
          </cell>
          <cell r="BG227">
            <v>44523</v>
          </cell>
          <cell r="BI227" t="str">
            <v>BELUM</v>
          </cell>
          <cell r="BV227" t="str">
            <v>0002185110538</v>
          </cell>
          <cell r="BW227" t="str">
            <v>SUDAH</v>
          </cell>
          <cell r="BX227" t="str">
            <v>PERUSAHAAN</v>
          </cell>
          <cell r="BY227" t="str">
            <v>20013717382</v>
          </cell>
          <cell r="BZ227" t="str">
            <v>SUDAH</v>
          </cell>
        </row>
        <row r="228">
          <cell r="C228" t="str">
            <v>0954</v>
          </cell>
          <cell r="D228" t="str">
            <v>MAMAT RAHMAT</v>
          </cell>
          <cell r="E228" t="str">
            <v>PT. MBK</v>
          </cell>
          <cell r="I228">
            <v>43773</v>
          </cell>
          <cell r="J228" t="str">
            <v/>
          </cell>
          <cell r="K228" t="str">
            <v>081214644311</v>
          </cell>
          <cell r="L228" t="str">
            <v>DRIVER</v>
          </cell>
          <cell r="Q228" t="str">
            <v>BANDUNG</v>
          </cell>
          <cell r="R228" t="str">
            <v>ANTERAJA</v>
          </cell>
          <cell r="S228" t="str">
            <v>JAKARTA 1</v>
          </cell>
          <cell r="T228" t="str">
            <v>3273170712780004</v>
          </cell>
          <cell r="U228" t="str">
            <v>SEUMUR HIDUP</v>
          </cell>
          <cell r="V228" t="str">
            <v>FUSO</v>
          </cell>
          <cell r="W228" t="str">
            <v>B1 UMUM</v>
          </cell>
          <cell r="X228" t="str">
            <v>13057812000959</v>
          </cell>
          <cell r="Y228">
            <v>46355</v>
          </cell>
          <cell r="Z228" t="str">
            <v>SUMEDANG</v>
          </cell>
          <cell r="AA228">
            <v>28831</v>
          </cell>
          <cell r="AB228" t="str">
            <v>JL. SANDANG PANGAN  RT.002/001 KEL. MEKARWANGI KEC. BOJONGLOA KIDUL</v>
          </cell>
          <cell r="AC228" t="str">
            <v>KAWIN</v>
          </cell>
          <cell r="AD228" t="str">
            <v>ISLAM</v>
          </cell>
          <cell r="AE228" t="str">
            <v>LAKI-LAKI</v>
          </cell>
          <cell r="AF228" t="str">
            <v>SMP</v>
          </cell>
          <cell r="AG228" t="str">
            <v>MAMAT RAHMAT</v>
          </cell>
          <cell r="AH228" t="str">
            <v>BCA</v>
          </cell>
          <cell r="AI228" t="str">
            <v>5170298073</v>
          </cell>
          <cell r="AJ228" t="str">
            <v>3273171909105186</v>
          </cell>
          <cell r="AL228">
            <v>44682</v>
          </cell>
          <cell r="AM228">
            <v>44773</v>
          </cell>
          <cell r="AN228" t="str">
            <v>PKWT 2</v>
          </cell>
          <cell r="AO228" t="str">
            <v>71 hari</v>
          </cell>
          <cell r="AP228" t="str">
            <v xml:space="preserve">2 Tahun  6 Bulan 17 Hari </v>
          </cell>
          <cell r="AQ228" t="str">
            <v>SUDAH</v>
          </cell>
          <cell r="AR228">
            <v>44432</v>
          </cell>
          <cell r="AS228" t="str">
            <v>SUDAH</v>
          </cell>
          <cell r="AT228">
            <v>44432</v>
          </cell>
          <cell r="AU228" t="str">
            <v>SUDAH</v>
          </cell>
          <cell r="AV228">
            <v>44639</v>
          </cell>
          <cell r="AW228" t="str">
            <v xml:space="preserve">0 Tahun  2 Bulan 2 Hari </v>
          </cell>
          <cell r="AX228" t="str">
            <v>IN CLASS</v>
          </cell>
          <cell r="AY228">
            <v>90</v>
          </cell>
          <cell r="AZ228">
            <v>75</v>
          </cell>
          <cell r="BA228" t="str">
            <v>SUDAH</v>
          </cell>
          <cell r="BC228">
            <v>44396</v>
          </cell>
          <cell r="BE228" t="str">
            <v>SUDAH</v>
          </cell>
          <cell r="BG228">
            <v>44424</v>
          </cell>
          <cell r="BI228" t="str">
            <v>BELUM</v>
          </cell>
          <cell r="BV228" t="str">
            <v>0001788797845</v>
          </cell>
          <cell r="BW228" t="str">
            <v>SUDAH</v>
          </cell>
          <cell r="BX228" t="str">
            <v>PERUSAHAAN</v>
          </cell>
          <cell r="BY228" t="str">
            <v>19098954407</v>
          </cell>
          <cell r="BZ228" t="str">
            <v>SUDAH</v>
          </cell>
          <cell r="CH228">
            <v>44431</v>
          </cell>
        </row>
        <row r="229">
          <cell r="C229" t="str">
            <v>0956</v>
          </cell>
          <cell r="D229" t="str">
            <v>FAISAL RAHMAN</v>
          </cell>
          <cell r="E229" t="str">
            <v>PT. MBK</v>
          </cell>
          <cell r="I229">
            <v>43786</v>
          </cell>
          <cell r="J229" t="str">
            <v/>
          </cell>
          <cell r="K229" t="str">
            <v>085386518198</v>
          </cell>
          <cell r="L229" t="str">
            <v>DRIVER</v>
          </cell>
          <cell r="Q229" t="str">
            <v>BANJARMASIN</v>
          </cell>
          <cell r="R229" t="str">
            <v>PT. SUMBER ALFARIA TRIJAYA TBK</v>
          </cell>
          <cell r="S229" t="str">
            <v>JAKARTA 2</v>
          </cell>
          <cell r="T229" t="str">
            <v>6310092708930003</v>
          </cell>
          <cell r="U229" t="str">
            <v>SEUMUR HIDUP</v>
          </cell>
          <cell r="W229" t="str">
            <v>B2 UMUM</v>
          </cell>
          <cell r="X229" t="str">
            <v>930818150052</v>
          </cell>
          <cell r="Y229">
            <v>45531</v>
          </cell>
          <cell r="Z229" t="str">
            <v>MARTAPURA</v>
          </cell>
          <cell r="AA229">
            <v>34208</v>
          </cell>
          <cell r="AB229" t="str">
            <v>JL. BANGUN BENUA RT. 011 KEL. BAROKAH KEC. SIMPANG EM[PAT</v>
          </cell>
          <cell r="AC229" t="str">
            <v>KAWIN</v>
          </cell>
          <cell r="AD229" t="str">
            <v>ISLAM</v>
          </cell>
          <cell r="AE229" t="str">
            <v>LAKI-LAKI</v>
          </cell>
          <cell r="AF229" t="str">
            <v>SMP</v>
          </cell>
          <cell r="AG229" t="str">
            <v xml:space="preserve">FAISAL RAHMAN </v>
          </cell>
          <cell r="AH229" t="str">
            <v>BCA</v>
          </cell>
          <cell r="AI229" t="str">
            <v>7895482200</v>
          </cell>
          <cell r="AJ229" t="str">
            <v>6272061408200006</v>
          </cell>
          <cell r="AL229">
            <v>44621</v>
          </cell>
          <cell r="AM229">
            <v>44712</v>
          </cell>
          <cell r="AN229" t="str">
            <v>PKWT 2</v>
          </cell>
          <cell r="AO229" t="str">
            <v>10 hari</v>
          </cell>
          <cell r="AP229" t="str">
            <v xml:space="preserve">2 Tahun  6 Bulan 4 Hari </v>
          </cell>
          <cell r="AQ229" t="str">
            <v>SUDAH</v>
          </cell>
          <cell r="AR229">
            <v>44370</v>
          </cell>
          <cell r="AS229" t="str">
            <v>SUDAH</v>
          </cell>
          <cell r="AT229">
            <v>44370</v>
          </cell>
          <cell r="AU229" t="str">
            <v>SUDAH</v>
          </cell>
          <cell r="AV229">
            <v>44531</v>
          </cell>
          <cell r="AW229" t="str">
            <v xml:space="preserve">0 Tahun  5 Bulan 20 Hari </v>
          </cell>
          <cell r="AX229" t="str">
            <v>IN CLASS</v>
          </cell>
          <cell r="AZ229">
            <v>90</v>
          </cell>
          <cell r="BA229" t="str">
            <v>SUDAH</v>
          </cell>
          <cell r="BC229">
            <v>44391</v>
          </cell>
          <cell r="BD229" t="str">
            <v>PUKESMAS BANJARBARU</v>
          </cell>
          <cell r="BE229" t="str">
            <v>SUDAH</v>
          </cell>
          <cell r="BG229">
            <v>44504</v>
          </cell>
          <cell r="BI229" t="str">
            <v>BELUM</v>
          </cell>
          <cell r="BV229" t="str">
            <v>0001922746465</v>
          </cell>
          <cell r="BW229" t="str">
            <v>SUDAH</v>
          </cell>
          <cell r="BX229" t="str">
            <v>PERUSAHAAN</v>
          </cell>
          <cell r="BY229" t="str">
            <v>20004434575</v>
          </cell>
          <cell r="BZ229" t="str">
            <v>SUDAH</v>
          </cell>
        </row>
        <row r="230">
          <cell r="C230" t="str">
            <v>0957</v>
          </cell>
          <cell r="D230" t="str">
            <v>TAUFIKKURRAHMAN</v>
          </cell>
          <cell r="E230" t="str">
            <v>PT. MBK</v>
          </cell>
          <cell r="I230">
            <v>43791</v>
          </cell>
          <cell r="J230" t="str">
            <v/>
          </cell>
          <cell r="K230" t="str">
            <v>081649190244</v>
          </cell>
          <cell r="L230" t="str">
            <v>DRIVER</v>
          </cell>
          <cell r="Q230" t="str">
            <v>BANJARMASIN</v>
          </cell>
          <cell r="R230" t="str">
            <v>PT. SUMBER ALFARIA TRIJAYA TBK</v>
          </cell>
          <cell r="S230" t="str">
            <v>JAKARTA 2</v>
          </cell>
          <cell r="T230" t="str">
            <v>6372031206880003</v>
          </cell>
          <cell r="U230" t="str">
            <v>SEUMUR HIDUP</v>
          </cell>
          <cell r="W230" t="str">
            <v>B2 UMUM</v>
          </cell>
          <cell r="X230" t="str">
            <v>18338806000018</v>
          </cell>
          <cell r="Y230">
            <v>45608</v>
          </cell>
          <cell r="Z230" t="str">
            <v>SUNGAI TIUNG</v>
          </cell>
          <cell r="AA230">
            <v>32306</v>
          </cell>
          <cell r="AB230" t="str">
            <v>SUNGAI TIUNG RT. 002/001 KEL. SUNGAI TIUNG KEC. CEMPAKA</v>
          </cell>
          <cell r="AC230" t="str">
            <v>KAWIN</v>
          </cell>
          <cell r="AD230" t="str">
            <v>ISLAM</v>
          </cell>
          <cell r="AE230" t="str">
            <v>LAKI-LAKI</v>
          </cell>
          <cell r="AF230" t="str">
            <v>SMA</v>
          </cell>
          <cell r="AG230" t="str">
            <v xml:space="preserve">TAUFIKKURRAHMAN </v>
          </cell>
          <cell r="AH230" t="str">
            <v>BCA</v>
          </cell>
          <cell r="AI230" t="str">
            <v>7895482129</v>
          </cell>
          <cell r="AJ230" t="str">
            <v>6372031001110010</v>
          </cell>
          <cell r="AL230">
            <v>44652</v>
          </cell>
          <cell r="AM230">
            <v>44742</v>
          </cell>
          <cell r="AN230" t="str">
            <v>PKWT 1</v>
          </cell>
          <cell r="AO230" t="str">
            <v>40 hari</v>
          </cell>
          <cell r="AP230" t="str">
            <v xml:space="preserve">2 Tahun  5 Bulan 29 Hari </v>
          </cell>
          <cell r="AQ230" t="str">
            <v>SUDAH</v>
          </cell>
          <cell r="AR230">
            <v>44432</v>
          </cell>
          <cell r="AS230" t="str">
            <v>SUDAH</v>
          </cell>
          <cell r="AT230">
            <v>44432</v>
          </cell>
          <cell r="AU230" t="str">
            <v>SUDAH</v>
          </cell>
          <cell r="AV230">
            <v>44531</v>
          </cell>
          <cell r="AW230" t="str">
            <v xml:space="preserve">0 Tahun  5 Bulan 20 Hari </v>
          </cell>
          <cell r="AX230" t="str">
            <v>IN CLASS</v>
          </cell>
          <cell r="AZ230">
            <v>90</v>
          </cell>
          <cell r="BA230" t="str">
            <v>SUDAH</v>
          </cell>
          <cell r="BC230">
            <v>44391</v>
          </cell>
          <cell r="BD230" t="str">
            <v>PUKESMAS BANJARBARU</v>
          </cell>
          <cell r="BE230" t="str">
            <v>SUDAH</v>
          </cell>
          <cell r="BG230">
            <v>44511</v>
          </cell>
          <cell r="BI230" t="str">
            <v>BELUM</v>
          </cell>
          <cell r="BV230" t="str">
            <v>0000896391516</v>
          </cell>
          <cell r="BW230" t="str">
            <v>SUDAH</v>
          </cell>
          <cell r="BX230" t="str">
            <v>PBI</v>
          </cell>
          <cell r="BY230" t="str">
            <v>20004434757</v>
          </cell>
          <cell r="BZ230" t="str">
            <v>SUDAH</v>
          </cell>
        </row>
        <row r="231">
          <cell r="C231" t="str">
            <v>0960</v>
          </cell>
          <cell r="D231" t="str">
            <v>NANDA DICKY FATKHUROZI</v>
          </cell>
          <cell r="E231" t="str">
            <v>PT. MBK</v>
          </cell>
          <cell r="I231">
            <v>43794</v>
          </cell>
          <cell r="J231" t="str">
            <v/>
          </cell>
          <cell r="K231" t="str">
            <v>081240887667</v>
          </cell>
          <cell r="L231" t="str">
            <v>DRIVER</v>
          </cell>
          <cell r="Q231" t="str">
            <v>BANJARMASIN</v>
          </cell>
          <cell r="R231" t="str">
            <v>PT. SUMBER ALFARIA TRIJAYA TBK</v>
          </cell>
          <cell r="S231" t="str">
            <v>JAKARTA 2</v>
          </cell>
          <cell r="T231" t="str">
            <v>6372042204970001</v>
          </cell>
          <cell r="U231" t="str">
            <v>SEUMUR HIDUP</v>
          </cell>
          <cell r="W231" t="str">
            <v>B2 UMUM</v>
          </cell>
          <cell r="X231" t="str">
            <v>950418330001</v>
          </cell>
          <cell r="Y231">
            <v>45038</v>
          </cell>
          <cell r="Z231" t="str">
            <v>MOJOKERTO</v>
          </cell>
          <cell r="AA231">
            <v>35542</v>
          </cell>
          <cell r="AB231" t="str">
            <v>JL. SUKANARA ASMI II BLOK. O NO. 3</v>
          </cell>
          <cell r="AC231" t="str">
            <v>LAJANG</v>
          </cell>
          <cell r="AD231" t="str">
            <v>ISLAM</v>
          </cell>
          <cell r="AE231" t="str">
            <v>LAKI-LAKI</v>
          </cell>
          <cell r="AF231" t="str">
            <v>SMA</v>
          </cell>
          <cell r="AG231" t="str">
            <v>NANDA DICKY FATKUROZI</v>
          </cell>
          <cell r="AH231" t="str">
            <v>BCA</v>
          </cell>
          <cell r="AI231" t="str">
            <v>7895482587</v>
          </cell>
          <cell r="AJ231" t="str">
            <v>6372040711070050</v>
          </cell>
          <cell r="AL231">
            <v>44682</v>
          </cell>
          <cell r="AM231">
            <v>44773</v>
          </cell>
          <cell r="AN231" t="str">
            <v>PKWT 2</v>
          </cell>
          <cell r="AO231" t="str">
            <v>71 hari</v>
          </cell>
          <cell r="AP231" t="str">
            <v xml:space="preserve">2 Tahun  5 Bulan 26 Hari </v>
          </cell>
          <cell r="AQ231" t="str">
            <v>SUDAH</v>
          </cell>
          <cell r="AR231">
            <v>44432</v>
          </cell>
          <cell r="AS231" t="str">
            <v>SUDAH</v>
          </cell>
          <cell r="AT231">
            <v>44432</v>
          </cell>
          <cell r="AU231" t="str">
            <v>SUDAH</v>
          </cell>
          <cell r="AV231">
            <v>44509</v>
          </cell>
          <cell r="AW231" t="str">
            <v xml:space="preserve">0 Tahun  6 Bulan 12 Hari </v>
          </cell>
          <cell r="AX231" t="str">
            <v>IN CLASS</v>
          </cell>
          <cell r="AZ231">
            <v>90</v>
          </cell>
          <cell r="BA231" t="str">
            <v>SUDAH</v>
          </cell>
          <cell r="BC231">
            <v>44385</v>
          </cell>
          <cell r="BD231" t="str">
            <v>PUKESMAS TELUK TELUK TIRAM DARAT</v>
          </cell>
          <cell r="BE231" t="str">
            <v>SUDAH</v>
          </cell>
          <cell r="BG231">
            <v>44469</v>
          </cell>
          <cell r="BH231" t="str">
            <v>BERUNTUNG JAYA</v>
          </cell>
          <cell r="BI231" t="str">
            <v>BELUM</v>
          </cell>
          <cell r="BV231" t="str">
            <v>0001166011031</v>
          </cell>
          <cell r="BW231" t="str">
            <v>SUDAH</v>
          </cell>
          <cell r="BX231" t="str">
            <v>PERUSAHAAN</v>
          </cell>
          <cell r="BY231" t="str">
            <v>20004434310</v>
          </cell>
          <cell r="BZ231" t="str">
            <v>SUDAH</v>
          </cell>
        </row>
        <row r="232">
          <cell r="C232" t="str">
            <v>0961</v>
          </cell>
          <cell r="D232" t="str">
            <v>LUKMANUL HAKIM</v>
          </cell>
          <cell r="E232" t="str">
            <v>PT. MBK</v>
          </cell>
          <cell r="I232">
            <v>43795</v>
          </cell>
          <cell r="J232" t="str">
            <v/>
          </cell>
          <cell r="K232" t="str">
            <v>085751679994</v>
          </cell>
          <cell r="L232" t="str">
            <v>DRIVER</v>
          </cell>
          <cell r="Q232" t="str">
            <v>BANJARMASIN</v>
          </cell>
          <cell r="R232" t="str">
            <v>PT. SUMBER ALFARIA TRIJAYA TBK</v>
          </cell>
          <cell r="S232" t="str">
            <v>JAKARTA 2</v>
          </cell>
          <cell r="T232" t="str">
            <v>6303051405850009</v>
          </cell>
          <cell r="U232" t="str">
            <v>SEUMUR HIDUP</v>
          </cell>
          <cell r="W232" t="str">
            <v>B2 UMUM</v>
          </cell>
          <cell r="X232" t="str">
            <v>850518330011</v>
          </cell>
          <cell r="Y232">
            <v>45426</v>
          </cell>
          <cell r="Z232" t="str">
            <v>BANJARMASIN</v>
          </cell>
          <cell r="AA232">
            <v>31181</v>
          </cell>
          <cell r="AB232" t="str">
            <v xml:space="preserve">JL. VETERAN GG BARU RT. 024/002 KURIPAN KOTA BANJARMASIN </v>
          </cell>
          <cell r="AC232" t="str">
            <v>KAWIN ANAK 1</v>
          </cell>
          <cell r="AD232" t="str">
            <v>ISLAM</v>
          </cell>
          <cell r="AE232" t="str">
            <v>LAKI-LAKI</v>
          </cell>
          <cell r="AF232" t="str">
            <v>SMA</v>
          </cell>
          <cell r="AG232" t="str">
            <v xml:space="preserve">LUKMANUL HAKIM </v>
          </cell>
          <cell r="AH232" t="str">
            <v>BCA</v>
          </cell>
          <cell r="AI232" t="str">
            <v>8275184361</v>
          </cell>
          <cell r="AJ232" t="str">
            <v>6371020401160000</v>
          </cell>
          <cell r="AL232">
            <v>44652</v>
          </cell>
          <cell r="AM232">
            <v>44742</v>
          </cell>
          <cell r="AN232" t="str">
            <v>PKWT 1</v>
          </cell>
          <cell r="AO232" t="str">
            <v>40 hari</v>
          </cell>
          <cell r="AP232" t="str">
            <v xml:space="preserve">2 Tahun  5 Bulan 25 Hari </v>
          </cell>
          <cell r="AQ232" t="str">
            <v>SUDAH</v>
          </cell>
          <cell r="AR232">
            <v>44432</v>
          </cell>
          <cell r="AS232" t="str">
            <v>SUDAH</v>
          </cell>
          <cell r="AT232">
            <v>44432</v>
          </cell>
          <cell r="AU232" t="str">
            <v>SUDAH</v>
          </cell>
          <cell r="AV232">
            <v>44508</v>
          </cell>
          <cell r="AW232" t="str">
            <v xml:space="preserve">0 Tahun  6 Bulan 13 Hari </v>
          </cell>
          <cell r="AX232" t="str">
            <v>IN CLASS</v>
          </cell>
          <cell r="AZ232">
            <v>95</v>
          </cell>
          <cell r="BA232" t="str">
            <v>SUDAH</v>
          </cell>
          <cell r="BC232">
            <v>44380</v>
          </cell>
          <cell r="BD232" t="str">
            <v>SEI BILU</v>
          </cell>
          <cell r="BE232" t="str">
            <v>SUDAH</v>
          </cell>
          <cell r="BG232">
            <v>44454</v>
          </cell>
          <cell r="BH232" t="str">
            <v>BERUNTUNG JAYA</v>
          </cell>
          <cell r="BI232" t="str">
            <v>BELUM</v>
          </cell>
          <cell r="BV232" t="str">
            <v>0001769696605</v>
          </cell>
          <cell r="BW232" t="str">
            <v>SUDAH</v>
          </cell>
          <cell r="BX232" t="str">
            <v>PERUSAHAAN</v>
          </cell>
          <cell r="BY232" t="str">
            <v>20004434591</v>
          </cell>
          <cell r="BZ232" t="str">
            <v>SUDAH</v>
          </cell>
        </row>
        <row r="233">
          <cell r="C233" t="str">
            <v>0962</v>
          </cell>
          <cell r="D233" t="str">
            <v>AGUS PAHRIADI</v>
          </cell>
          <cell r="E233" t="str">
            <v>PT. MBK</v>
          </cell>
          <cell r="I233">
            <v>43797</v>
          </cell>
          <cell r="J233" t="str">
            <v/>
          </cell>
          <cell r="K233" t="str">
            <v>085753929923</v>
          </cell>
          <cell r="L233" t="str">
            <v>DRIVER</v>
          </cell>
          <cell r="Q233" t="str">
            <v>BANJARMASIN</v>
          </cell>
          <cell r="R233" t="str">
            <v>PT. SUMBER ALFARIA TRIJAYA TBK</v>
          </cell>
          <cell r="S233" t="str">
            <v>JAKARTA 2</v>
          </cell>
          <cell r="T233" t="str">
            <v>6304140108000002</v>
          </cell>
          <cell r="U233" t="str">
            <v>SEUMUR HIDUP</v>
          </cell>
          <cell r="W233" t="str">
            <v>B1</v>
          </cell>
          <cell r="X233" t="str">
            <v>960818330014</v>
          </cell>
          <cell r="Y233">
            <v>45505</v>
          </cell>
          <cell r="Z233" t="str">
            <v>BANJARMASIN</v>
          </cell>
          <cell r="AA233">
            <v>29238</v>
          </cell>
          <cell r="AB233" t="str">
            <v xml:space="preserve">DESA BAGAGAP RT. 008/003 BARAMBAI, BARITO KUALA </v>
          </cell>
          <cell r="AC233" t="str">
            <v>LAJANG</v>
          </cell>
          <cell r="AD233" t="str">
            <v>ISLAM</v>
          </cell>
          <cell r="AE233" t="str">
            <v>LAKI-LAKI</v>
          </cell>
          <cell r="AF233" t="str">
            <v>SMA</v>
          </cell>
          <cell r="AG233" t="str">
            <v xml:space="preserve">AGUS PAHRIADI </v>
          </cell>
          <cell r="AH233" t="str">
            <v>BCA</v>
          </cell>
          <cell r="AI233" t="str">
            <v>7895483397</v>
          </cell>
          <cell r="AJ233" t="str">
            <v>6304141312100007</v>
          </cell>
          <cell r="AL233">
            <v>44652</v>
          </cell>
          <cell r="AM233">
            <v>44742</v>
          </cell>
          <cell r="AN233" t="str">
            <v>PKWT 1</v>
          </cell>
          <cell r="AO233" t="str">
            <v>40 hari</v>
          </cell>
          <cell r="AP233" t="str">
            <v xml:space="preserve">2 Tahun  5 Bulan 23 Hari </v>
          </cell>
          <cell r="AQ233" t="str">
            <v>SUDAH</v>
          </cell>
          <cell r="AR233">
            <v>44432</v>
          </cell>
          <cell r="AS233" t="str">
            <v>SUDAH</v>
          </cell>
          <cell r="AT233">
            <v>44432</v>
          </cell>
          <cell r="AU233" t="str">
            <v>SUDAH</v>
          </cell>
          <cell r="AV233">
            <v>44414</v>
          </cell>
          <cell r="AW233" t="str">
            <v xml:space="preserve">0 Tahun  9 Bulan 15 Hari </v>
          </cell>
          <cell r="AX233" t="str">
            <v>ON LINE</v>
          </cell>
          <cell r="AY233">
            <v>85</v>
          </cell>
          <cell r="AZ233">
            <v>75</v>
          </cell>
          <cell r="BA233" t="str">
            <v>SUDAH</v>
          </cell>
          <cell r="BC233">
            <v>44396</v>
          </cell>
          <cell r="BD233" t="str">
            <v>BERUNTUNG JAYA</v>
          </cell>
          <cell r="BE233" t="str">
            <v>SUDAH</v>
          </cell>
          <cell r="BG233">
            <v>44461</v>
          </cell>
          <cell r="BH233" t="str">
            <v>POLRES TALA</v>
          </cell>
          <cell r="BI233" t="str">
            <v>BELUM</v>
          </cell>
          <cell r="BV233" t="str">
            <v>0002509624157</v>
          </cell>
          <cell r="BW233" t="str">
            <v>SUDAH</v>
          </cell>
          <cell r="BX233" t="str">
            <v>PERUSAHAAN</v>
          </cell>
          <cell r="BY233" t="str">
            <v>19010307155</v>
          </cell>
          <cell r="BZ233" t="str">
            <v>SUDAH</v>
          </cell>
        </row>
        <row r="234">
          <cell r="C234" t="str">
            <v>0963</v>
          </cell>
          <cell r="D234" t="str">
            <v>ARBANI</v>
          </cell>
          <cell r="E234" t="str">
            <v>PT. MBK</v>
          </cell>
          <cell r="I234">
            <v>43798</v>
          </cell>
          <cell r="J234" t="str">
            <v/>
          </cell>
          <cell r="K234" t="str">
            <v>081351266900</v>
          </cell>
          <cell r="L234" t="str">
            <v>DRIVER</v>
          </cell>
          <cell r="Q234" t="str">
            <v>BANJARMASIN</v>
          </cell>
          <cell r="R234" t="str">
            <v>PT. SUMBER ALFARIA TRIJAYA TBK</v>
          </cell>
          <cell r="S234" t="str">
            <v>JAKARTA 2</v>
          </cell>
          <cell r="T234" t="str">
            <v>6372020803830001</v>
          </cell>
          <cell r="U234" t="str">
            <v>SEUMUR HIDUP</v>
          </cell>
          <cell r="W234" t="str">
            <v>B1</v>
          </cell>
          <cell r="X234" t="str">
            <v>830318150903</v>
          </cell>
          <cell r="Y234">
            <v>45722</v>
          </cell>
          <cell r="Z234" t="str">
            <v xml:space="preserve">SUNGKAI </v>
          </cell>
          <cell r="AA234">
            <v>30384</v>
          </cell>
          <cell r="AB234" t="str">
            <v xml:space="preserve">JL. A. YANI KM. 31,400 RT. 001/001 KEL. GUNTUNG MANGGIS KEC. LANDASA ULIN </v>
          </cell>
          <cell r="AC234" t="str">
            <v>KAWIN</v>
          </cell>
          <cell r="AD234" t="str">
            <v>ISLAM</v>
          </cell>
          <cell r="AE234" t="str">
            <v>LAKI-LAKI</v>
          </cell>
          <cell r="AF234" t="str">
            <v>SMA</v>
          </cell>
          <cell r="AG234" t="str">
            <v xml:space="preserve">ARBANI </v>
          </cell>
          <cell r="AH234" t="str">
            <v>BCA</v>
          </cell>
          <cell r="AI234" t="str">
            <v>7895482234</v>
          </cell>
          <cell r="AJ234" t="str">
            <v>6372022004110012</v>
          </cell>
          <cell r="AL234">
            <v>44652</v>
          </cell>
          <cell r="AM234">
            <v>44742</v>
          </cell>
          <cell r="AN234" t="str">
            <v>PKWT 1</v>
          </cell>
          <cell r="AO234" t="str">
            <v>40 hari</v>
          </cell>
          <cell r="AP234" t="str">
            <v xml:space="preserve">2 Tahun  5 Bulan 22 Hari </v>
          </cell>
          <cell r="AQ234" t="str">
            <v>SUDAH</v>
          </cell>
          <cell r="AR234">
            <v>44370</v>
          </cell>
          <cell r="AS234" t="str">
            <v>SUDAH</v>
          </cell>
          <cell r="AT234">
            <v>44370</v>
          </cell>
          <cell r="AU234" t="str">
            <v>SUDAH</v>
          </cell>
          <cell r="AV234">
            <v>44508</v>
          </cell>
          <cell r="AW234" t="str">
            <v xml:space="preserve">0 Tahun  6 Bulan 13 Hari </v>
          </cell>
          <cell r="AX234" t="str">
            <v>IN CLASS</v>
          </cell>
          <cell r="AZ234">
            <v>100</v>
          </cell>
          <cell r="BA234" t="str">
            <v>SUDAH</v>
          </cell>
          <cell r="BC234">
            <v>44432</v>
          </cell>
          <cell r="BD234" t="str">
            <v>CEMPAKA</v>
          </cell>
          <cell r="BE234" t="str">
            <v>SUDAH</v>
          </cell>
          <cell r="BG234">
            <v>44467</v>
          </cell>
          <cell r="BH234" t="str">
            <v>CEMPAKA</v>
          </cell>
          <cell r="BI234" t="str">
            <v>BELUM</v>
          </cell>
          <cell r="BV234" t="str">
            <v>0001150951544</v>
          </cell>
          <cell r="BW234" t="str">
            <v>SUDAH</v>
          </cell>
          <cell r="BX234" t="str">
            <v>PERUSAHAAN</v>
          </cell>
          <cell r="BY234" t="str">
            <v>20004434211</v>
          </cell>
          <cell r="BZ234" t="str">
            <v>SUDAH</v>
          </cell>
        </row>
        <row r="235">
          <cell r="C235" t="str">
            <v>0967</v>
          </cell>
          <cell r="D235" t="str">
            <v>SURONO</v>
          </cell>
          <cell r="E235" t="str">
            <v>PT. MBK</v>
          </cell>
          <cell r="I235">
            <v>43807</v>
          </cell>
          <cell r="J235" t="str">
            <v/>
          </cell>
          <cell r="K235" t="str">
            <v>082353962126</v>
          </cell>
          <cell r="L235" t="str">
            <v>DRIVER</v>
          </cell>
          <cell r="Q235" t="str">
            <v>BANJARMASIN</v>
          </cell>
          <cell r="R235" t="str">
            <v>PT. SUMBER ALFARIA TRIJAYA TBK</v>
          </cell>
          <cell r="S235" t="str">
            <v>JAKARTA 2</v>
          </cell>
          <cell r="T235" t="str">
            <v>6301011408860002</v>
          </cell>
          <cell r="U235" t="str">
            <v>SEUMUR HIDUP</v>
          </cell>
          <cell r="W235" t="str">
            <v>B2</v>
          </cell>
          <cell r="X235" t="str">
            <v>18318608000013</v>
          </cell>
          <cell r="Y235">
            <v>45603</v>
          </cell>
          <cell r="Z235" t="str">
            <v xml:space="preserve">BENUA TENGAH </v>
          </cell>
          <cell r="AA235">
            <v>24272</v>
          </cell>
          <cell r="AB235" t="str">
            <v xml:space="preserve">BENUA TENGAH RT. 001/001 KEL. BENUA TENGAH TAKISUNG </v>
          </cell>
          <cell r="AC235" t="str">
            <v>KAWIN</v>
          </cell>
          <cell r="AD235" t="str">
            <v>ISLAM</v>
          </cell>
          <cell r="AE235" t="str">
            <v>LAKI-LAKI</v>
          </cell>
          <cell r="AF235" t="str">
            <v>SMA</v>
          </cell>
          <cell r="AG235" t="str">
            <v xml:space="preserve">SURONO </v>
          </cell>
          <cell r="AH235" t="str">
            <v>BCA</v>
          </cell>
          <cell r="AI235" t="str">
            <v>8275352612</v>
          </cell>
          <cell r="AJ235" t="str">
            <v>6301011107160001</v>
          </cell>
          <cell r="AL235">
            <v>44652</v>
          </cell>
          <cell r="AM235">
            <v>44742</v>
          </cell>
          <cell r="AN235" t="str">
            <v>PKWT 1</v>
          </cell>
          <cell r="AO235" t="str">
            <v>40 hari</v>
          </cell>
          <cell r="AP235" t="str">
            <v xml:space="preserve">2 Tahun  5 Bulan 13 Hari </v>
          </cell>
          <cell r="AQ235" t="str">
            <v>SUDAH</v>
          </cell>
          <cell r="AR235">
            <v>44432</v>
          </cell>
          <cell r="AS235" t="str">
            <v>SUDAH</v>
          </cell>
          <cell r="AT235">
            <v>44432</v>
          </cell>
          <cell r="AU235" t="str">
            <v>SUDAH</v>
          </cell>
          <cell r="AV235">
            <v>44531</v>
          </cell>
          <cell r="AW235" t="str">
            <v xml:space="preserve">0 Tahun  5 Bulan 20 Hari </v>
          </cell>
          <cell r="AX235" t="str">
            <v>IN CLASS</v>
          </cell>
          <cell r="AZ235">
            <v>100</v>
          </cell>
          <cell r="BA235" t="str">
            <v>SUDAH</v>
          </cell>
          <cell r="BC235">
            <v>44390</v>
          </cell>
          <cell r="BD235" t="str">
            <v>PUKESMAS KAMPUNG ARAB</v>
          </cell>
          <cell r="BE235" t="str">
            <v>SUDAH</v>
          </cell>
          <cell r="BG235">
            <v>44462</v>
          </cell>
          <cell r="BH235" t="str">
            <v>KANDANGAN</v>
          </cell>
          <cell r="BI235" t="str">
            <v>BELUM</v>
          </cell>
          <cell r="BV235" t="str">
            <v>0002909383481</v>
          </cell>
          <cell r="BW235" t="str">
            <v>SUDAH</v>
          </cell>
          <cell r="BX235" t="str">
            <v>PERUSAHAAN</v>
          </cell>
          <cell r="BY235" t="str">
            <v>20004433981</v>
          </cell>
          <cell r="BZ235" t="str">
            <v>SUDAH</v>
          </cell>
        </row>
        <row r="236">
          <cell r="C236" t="str">
            <v>0969</v>
          </cell>
          <cell r="D236" t="str">
            <v>IWAN SETIAWAN</v>
          </cell>
          <cell r="E236" t="str">
            <v>PT. MBK</v>
          </cell>
          <cell r="I236">
            <v>43809</v>
          </cell>
          <cell r="J236" t="str">
            <v/>
          </cell>
          <cell r="K236" t="str">
            <v>082353066110</v>
          </cell>
          <cell r="L236" t="str">
            <v>DRIVER</v>
          </cell>
          <cell r="Q236" t="str">
            <v>BANJARMASIN</v>
          </cell>
          <cell r="R236" t="str">
            <v>PT. SUMBER ALFARIA TRIJAYA TBK</v>
          </cell>
          <cell r="S236" t="str">
            <v>JAKARTA 2</v>
          </cell>
          <cell r="T236" t="str">
            <v>6371030807880008</v>
          </cell>
          <cell r="U236" t="str">
            <v>SEUMUR HIDUP</v>
          </cell>
          <cell r="W236" t="str">
            <v>B1 UMUM</v>
          </cell>
          <cell r="X236" t="str">
            <v>880718330016</v>
          </cell>
          <cell r="Y236">
            <v>45481</v>
          </cell>
          <cell r="Z236" t="str">
            <v>BANJARMASIN</v>
          </cell>
          <cell r="AA236">
            <v>32332</v>
          </cell>
          <cell r="AB236" t="str">
            <v xml:space="preserve">JL. SUTOYO S RT. 019/001 PELAMBUAN BANJARMASIN </v>
          </cell>
          <cell r="AC236" t="str">
            <v>KAWIN</v>
          </cell>
          <cell r="AD236" t="str">
            <v>ISLAM</v>
          </cell>
          <cell r="AE236" t="str">
            <v>LAKI-LAKI</v>
          </cell>
          <cell r="AF236" t="str">
            <v>SMA</v>
          </cell>
          <cell r="AG236" t="str">
            <v xml:space="preserve">IWAN SETIAWAN </v>
          </cell>
          <cell r="AH236" t="str">
            <v>BCA</v>
          </cell>
          <cell r="AI236" t="str">
            <v>0512102130</v>
          </cell>
          <cell r="AJ236" t="str">
            <v>6371031702120019</v>
          </cell>
          <cell r="AL236">
            <v>44652</v>
          </cell>
          <cell r="AM236">
            <v>44742</v>
          </cell>
          <cell r="AN236" t="str">
            <v>PKWT 1</v>
          </cell>
          <cell r="AO236" t="str">
            <v>40 hari</v>
          </cell>
          <cell r="AP236" t="str">
            <v xml:space="preserve">2 Tahun  5 Bulan 11 Hari </v>
          </cell>
          <cell r="AQ236" t="str">
            <v>SUDAH</v>
          </cell>
          <cell r="AR236">
            <v>44432</v>
          </cell>
          <cell r="AS236" t="str">
            <v>SUDAH</v>
          </cell>
          <cell r="AT236">
            <v>44432</v>
          </cell>
          <cell r="AU236" t="str">
            <v>SUDAH</v>
          </cell>
          <cell r="AV236">
            <v>44531</v>
          </cell>
          <cell r="AW236" t="str">
            <v xml:space="preserve">0 Tahun  5 Bulan 20 Hari </v>
          </cell>
          <cell r="AX236" t="str">
            <v>IN CLASS</v>
          </cell>
          <cell r="AZ236">
            <v>100</v>
          </cell>
          <cell r="BA236" t="str">
            <v>SUDAH</v>
          </cell>
          <cell r="BC236">
            <v>44384</v>
          </cell>
          <cell r="BD236" t="str">
            <v>PUKESMAS TELUK TELUK TIRAM DARAT</v>
          </cell>
          <cell r="BE236" t="str">
            <v>SUDAH</v>
          </cell>
          <cell r="BG236">
            <v>44471</v>
          </cell>
          <cell r="BH236" t="str">
            <v>PUKESMAS TELUK TIRAM DARAT</v>
          </cell>
          <cell r="BI236" t="str">
            <v>BELUM</v>
          </cell>
          <cell r="BV236" t="str">
            <v>0002912425121</v>
          </cell>
          <cell r="BW236" t="str">
            <v>SUDAH</v>
          </cell>
          <cell r="BX236" t="str">
            <v>PERUSAHAAN</v>
          </cell>
          <cell r="BY236" t="str">
            <v>20004434351</v>
          </cell>
          <cell r="BZ236" t="str">
            <v>SUDAH</v>
          </cell>
        </row>
        <row r="237">
          <cell r="C237" t="str">
            <v>0971</v>
          </cell>
          <cell r="D237" t="str">
            <v>MUHAMMAD SARUJI</v>
          </cell>
          <cell r="E237" t="str">
            <v>PT. MBK</v>
          </cell>
          <cell r="I237">
            <v>43802</v>
          </cell>
          <cell r="J237" t="str">
            <v/>
          </cell>
          <cell r="K237" t="str">
            <v>082353398489</v>
          </cell>
          <cell r="L237" t="str">
            <v>DRIVER</v>
          </cell>
          <cell r="Q237" t="str">
            <v>BANJARMASIN</v>
          </cell>
          <cell r="R237" t="str">
            <v>PT. SUMBER ALFARIA TRIJAYA TBK</v>
          </cell>
          <cell r="S237" t="str">
            <v>JAKARTA 2</v>
          </cell>
          <cell r="T237" t="str">
            <v>6301051308780001</v>
          </cell>
          <cell r="U237" t="str">
            <v>SEUMUR HIDUP</v>
          </cell>
          <cell r="W237" t="str">
            <v>B2 UMUM</v>
          </cell>
          <cell r="X237" t="str">
            <v>780718310058</v>
          </cell>
          <cell r="Y237">
            <v>45861</v>
          </cell>
          <cell r="Z237" t="str">
            <v>BATI-BATI</v>
          </cell>
          <cell r="AA237">
            <v>28715</v>
          </cell>
          <cell r="AB237" t="str">
            <v xml:space="preserve">JL. PELABUHAN TELAGA GIRI RT 003/002 BENUA RAYA BATI-BATI </v>
          </cell>
          <cell r="AC237" t="str">
            <v>KAWIN</v>
          </cell>
          <cell r="AD237" t="str">
            <v>ISLAM</v>
          </cell>
          <cell r="AE237" t="str">
            <v>LAKI-LAKI</v>
          </cell>
          <cell r="AF237" t="str">
            <v>SMA</v>
          </cell>
          <cell r="AG237" t="str">
            <v xml:space="preserve">M. SARUJI </v>
          </cell>
          <cell r="AH237" t="str">
            <v>BCA</v>
          </cell>
          <cell r="AI237" t="str">
            <v>7895486345</v>
          </cell>
          <cell r="AJ237" t="str">
            <v>6301051609080004</v>
          </cell>
          <cell r="AL237">
            <v>44652</v>
          </cell>
          <cell r="AM237">
            <v>44742</v>
          </cell>
          <cell r="AN237" t="str">
            <v>PKWT 1</v>
          </cell>
          <cell r="AO237" t="str">
            <v>40 hari</v>
          </cell>
          <cell r="AP237" t="str">
            <v xml:space="preserve">2 Tahun  5 Bulan 18 Hari </v>
          </cell>
          <cell r="AQ237" t="str">
            <v>SUDAH</v>
          </cell>
          <cell r="AR237">
            <v>44432</v>
          </cell>
          <cell r="AS237" t="str">
            <v>SUDAH</v>
          </cell>
          <cell r="AT237">
            <v>44432</v>
          </cell>
          <cell r="AU237" t="str">
            <v>SUDAH</v>
          </cell>
          <cell r="AV237">
            <v>44509</v>
          </cell>
          <cell r="AW237" t="str">
            <v xml:space="preserve">0 Tahun  6 Bulan 12 Hari </v>
          </cell>
          <cell r="AX237" t="str">
            <v>IN CLASS</v>
          </cell>
          <cell r="AZ237">
            <v>90</v>
          </cell>
          <cell r="BA237" t="str">
            <v>SUDAH</v>
          </cell>
          <cell r="BC237">
            <v>44377</v>
          </cell>
          <cell r="BD237" t="str">
            <v>RSUD BOEJASIN</v>
          </cell>
          <cell r="BE237" t="str">
            <v>SUDAH</v>
          </cell>
          <cell r="BG237">
            <v>44461</v>
          </cell>
          <cell r="BH237" t="str">
            <v>POLRES TANAH LAUT</v>
          </cell>
          <cell r="BI237" t="str">
            <v>BELUM</v>
          </cell>
          <cell r="BV237" t="str">
            <v>0002356532752</v>
          </cell>
          <cell r="BW237" t="str">
            <v>SUDAH</v>
          </cell>
          <cell r="BX237" t="str">
            <v>PERUSAHAAN</v>
          </cell>
          <cell r="BY237" t="str">
            <v>20004434070</v>
          </cell>
          <cell r="BZ237" t="str">
            <v>SUDAH</v>
          </cell>
        </row>
        <row r="238">
          <cell r="C238" t="str">
            <v>0973</v>
          </cell>
          <cell r="D238" t="str">
            <v>EDI IL SIWONG</v>
          </cell>
          <cell r="E238" t="str">
            <v>PT. MBK</v>
          </cell>
          <cell r="I238">
            <v>43807</v>
          </cell>
          <cell r="J238" t="str">
            <v/>
          </cell>
          <cell r="K238" t="str">
            <v>082351695005</v>
          </cell>
          <cell r="L238" t="str">
            <v>DRIVER</v>
          </cell>
          <cell r="Q238" t="str">
            <v>BANJARMASIN</v>
          </cell>
          <cell r="R238" t="str">
            <v>PT. SUMBER ALFARIA TRIJAYA TBK</v>
          </cell>
          <cell r="S238" t="str">
            <v>JAKARTA 2</v>
          </cell>
          <cell r="T238" t="str">
            <v>6372030404790006</v>
          </cell>
          <cell r="U238" t="str">
            <v>SEUMUR HIDUP</v>
          </cell>
          <cell r="W238" t="str">
            <v>B1</v>
          </cell>
          <cell r="X238" t="str">
            <v>820418330278</v>
          </cell>
          <cell r="Y238">
            <v>44655</v>
          </cell>
          <cell r="Z238" t="str">
            <v xml:space="preserve">PALANG PISAU </v>
          </cell>
          <cell r="AA238">
            <v>30045</v>
          </cell>
          <cell r="AB238" t="str">
            <v xml:space="preserve">JL. TRANSAD PALAM BLOK E RT. 011/004 PALAM KOTA BANJARBARU </v>
          </cell>
          <cell r="AC238" t="str">
            <v>KAWIN</v>
          </cell>
          <cell r="AD238" t="str">
            <v>ISLAM</v>
          </cell>
          <cell r="AE238" t="str">
            <v>LAKI-LAKI</v>
          </cell>
          <cell r="AF238" t="str">
            <v>SMA</v>
          </cell>
          <cell r="AG238" t="str">
            <v xml:space="preserve">EDI IL SIWONG </v>
          </cell>
          <cell r="AH238" t="str">
            <v>BCA</v>
          </cell>
          <cell r="AI238" t="str">
            <v>7895483176</v>
          </cell>
          <cell r="AJ238" t="str">
            <v>6372032607120010</v>
          </cell>
          <cell r="AL238">
            <v>44652</v>
          </cell>
          <cell r="AM238">
            <v>44742</v>
          </cell>
          <cell r="AN238" t="str">
            <v>PKWT 1</v>
          </cell>
          <cell r="AO238" t="str">
            <v>40 hari</v>
          </cell>
          <cell r="AP238" t="str">
            <v xml:space="preserve">2 Tahun  5 Bulan 13 Hari </v>
          </cell>
          <cell r="AQ238" t="str">
            <v>SUDAH</v>
          </cell>
          <cell r="AR238">
            <v>44432</v>
          </cell>
          <cell r="AS238" t="str">
            <v>SUDAH</v>
          </cell>
          <cell r="AT238">
            <v>44432</v>
          </cell>
          <cell r="AU238" t="str">
            <v>SUDAH</v>
          </cell>
          <cell r="AV238">
            <v>44414</v>
          </cell>
          <cell r="AW238" t="str">
            <v xml:space="preserve">0 Tahun  9 Bulan 15 Hari </v>
          </cell>
          <cell r="AX238" t="str">
            <v>ON LINE</v>
          </cell>
          <cell r="AY238">
            <v>75</v>
          </cell>
          <cell r="AZ238">
            <v>75</v>
          </cell>
          <cell r="BA238" t="str">
            <v>SUDAH</v>
          </cell>
          <cell r="BC238">
            <v>44385</v>
          </cell>
          <cell r="BD238" t="str">
            <v>PUKESMAS TELUK TELUK TIRAM DARAT</v>
          </cell>
          <cell r="BE238" t="str">
            <v>SUDAH</v>
          </cell>
          <cell r="BG238">
            <v>44468</v>
          </cell>
          <cell r="BH238" t="str">
            <v>BASARANG</v>
          </cell>
          <cell r="BI238" t="str">
            <v>BELUM</v>
          </cell>
          <cell r="BV238" t="str">
            <v>0001930366416</v>
          </cell>
          <cell r="BW238" t="str">
            <v>SUDAH</v>
          </cell>
          <cell r="BX238" t="str">
            <v>PBI</v>
          </cell>
          <cell r="BY238" t="str">
            <v>20004434120</v>
          </cell>
          <cell r="BZ238" t="str">
            <v>SUDAH</v>
          </cell>
        </row>
        <row r="239">
          <cell r="C239" t="str">
            <v>0980</v>
          </cell>
          <cell r="D239" t="str">
            <v>AKHMAD RIADY</v>
          </cell>
          <cell r="E239" t="str">
            <v>PT. MBK</v>
          </cell>
          <cell r="I239">
            <v>43851</v>
          </cell>
          <cell r="J239" t="str">
            <v/>
          </cell>
          <cell r="K239" t="str">
            <v>081347228456</v>
          </cell>
          <cell r="L239" t="str">
            <v>DRIVER</v>
          </cell>
          <cell r="Q239" t="str">
            <v>BANJARMASIN</v>
          </cell>
          <cell r="R239" t="str">
            <v>PT. SUMBER ALFARIA TRIJAYA TBK</v>
          </cell>
          <cell r="S239" t="str">
            <v>JAKARTA 2</v>
          </cell>
          <cell r="T239" t="str">
            <v>6310090408880010</v>
          </cell>
          <cell r="U239" t="str">
            <v>SEUMUR HIDUP</v>
          </cell>
          <cell r="W239" t="str">
            <v>B1 UMUM</v>
          </cell>
          <cell r="X239" t="str">
            <v>880818152569</v>
          </cell>
          <cell r="Y239">
            <v>45873</v>
          </cell>
          <cell r="Z239" t="str">
            <v>SIMPANG EMPAT</v>
          </cell>
          <cell r="AA239">
            <v>32359</v>
          </cell>
          <cell r="AB239" t="str">
            <v>JL.A.YANI.KM 29 . KOMP PONDOK SEJAHTERA</v>
          </cell>
          <cell r="AC239" t="str">
            <v>LAJANG</v>
          </cell>
          <cell r="AD239" t="str">
            <v>ISLAM</v>
          </cell>
          <cell r="AE239" t="str">
            <v>LAKI-LAKI</v>
          </cell>
          <cell r="AF239" t="str">
            <v>SMA</v>
          </cell>
          <cell r="AG239" t="str">
            <v>AKHMAD RIADY</v>
          </cell>
          <cell r="AH239" t="str">
            <v>BCA</v>
          </cell>
          <cell r="AI239" t="str">
            <v>7895491292</v>
          </cell>
          <cell r="AJ239" t="str">
            <v>6372021912070053</v>
          </cell>
          <cell r="AL239">
            <v>44652</v>
          </cell>
          <cell r="AM239">
            <v>44742</v>
          </cell>
          <cell r="AN239" t="str">
            <v>PKWT 1</v>
          </cell>
          <cell r="AO239" t="str">
            <v>40 hari</v>
          </cell>
          <cell r="AP239" t="str">
            <v xml:space="preserve">2 Tahun  4 Bulan 0 Hari </v>
          </cell>
          <cell r="AQ239" t="str">
            <v>SUDAH</v>
          </cell>
          <cell r="AR239">
            <v>44432</v>
          </cell>
          <cell r="AS239" t="str">
            <v>SUDAH</v>
          </cell>
          <cell r="AT239">
            <v>44432</v>
          </cell>
          <cell r="AU239" t="str">
            <v>SUDAH</v>
          </cell>
          <cell r="AV239">
            <v>44505</v>
          </cell>
          <cell r="AW239" t="str">
            <v xml:space="preserve">0 Tahun  6 Bulan 16 Hari </v>
          </cell>
          <cell r="AX239" t="str">
            <v>ON LINE</v>
          </cell>
          <cell r="AY239">
            <v>100</v>
          </cell>
          <cell r="AZ239">
            <v>75</v>
          </cell>
          <cell r="BA239" t="str">
            <v>SUDAH</v>
          </cell>
          <cell r="BC239">
            <v>44387</v>
          </cell>
          <cell r="BD239" t="str">
            <v>RSUD BOEJASIN</v>
          </cell>
          <cell r="BE239" t="str">
            <v>SUDAH</v>
          </cell>
          <cell r="BG239">
            <v>44513</v>
          </cell>
          <cell r="BI239" t="str">
            <v>BELUM</v>
          </cell>
          <cell r="BV239" t="str">
            <v>0002083520474</v>
          </cell>
          <cell r="BW239" t="str">
            <v>SUDAH</v>
          </cell>
          <cell r="BX239" t="str">
            <v>PERUSAHAAN</v>
          </cell>
          <cell r="BY239" t="str">
            <v>20022259467</v>
          </cell>
          <cell r="BZ239" t="str">
            <v>SUDAH</v>
          </cell>
        </row>
        <row r="240">
          <cell r="C240" t="str">
            <v>0984</v>
          </cell>
          <cell r="D240" t="str">
            <v>MUHAMMAD AHADI</v>
          </cell>
          <cell r="E240" t="str">
            <v>PT. MBK</v>
          </cell>
          <cell r="I240">
            <v>43800</v>
          </cell>
          <cell r="J240" t="str">
            <v/>
          </cell>
          <cell r="K240" t="str">
            <v>081953759656</v>
          </cell>
          <cell r="P240" t="str">
            <v>FUEL MANAGEMENT</v>
          </cell>
          <cell r="Q240" t="str">
            <v>BANJARMASIN</v>
          </cell>
          <cell r="R240" t="str">
            <v>PT. SUMBER ALFARIA TRIJAYA TBK</v>
          </cell>
          <cell r="S240" t="str">
            <v>JAKARTA 2</v>
          </cell>
          <cell r="T240" t="str">
            <v>6303142504930001</v>
          </cell>
          <cell r="U240" t="str">
            <v>SEUMUR HIDUP</v>
          </cell>
          <cell r="V240" t="str">
            <v>NON DRIVER</v>
          </cell>
          <cell r="W240" t="str">
            <v>NON DRIVER</v>
          </cell>
          <cell r="X240" t="str">
            <v>NON DRIVER</v>
          </cell>
          <cell r="Y240" t="str">
            <v>NON DRIVER</v>
          </cell>
          <cell r="Z240" t="str">
            <v>MARTAPURA</v>
          </cell>
          <cell r="AA240">
            <v>34084</v>
          </cell>
          <cell r="AB240" t="str">
            <v xml:space="preserve">JL. MARTAPURA LAMA RT. 001 TELUK GELONG ULU  MARTAPURA BARAT </v>
          </cell>
          <cell r="AC240" t="str">
            <v>LAJANG</v>
          </cell>
          <cell r="AD240" t="str">
            <v>ISLAM</v>
          </cell>
          <cell r="AE240" t="str">
            <v>LAKI-LAKI</v>
          </cell>
          <cell r="AF240" t="str">
            <v>SMA</v>
          </cell>
          <cell r="AG240" t="str">
            <v xml:space="preserve">MUHAMMAD AHADI </v>
          </cell>
          <cell r="AH240" t="str">
            <v>BCA</v>
          </cell>
          <cell r="AI240" t="str">
            <v>7895481807</v>
          </cell>
          <cell r="AJ240" t="str">
            <v>6303142503080081</v>
          </cell>
          <cell r="AL240">
            <v>44621</v>
          </cell>
          <cell r="AM240">
            <v>44712</v>
          </cell>
          <cell r="AN240" t="str">
            <v>PKWT 2</v>
          </cell>
          <cell r="AO240" t="str">
            <v>10 hari</v>
          </cell>
          <cell r="AP240" t="str">
            <v xml:space="preserve">2 Tahun  5 Bulan 20 Hari </v>
          </cell>
          <cell r="AQ240" t="str">
            <v>NON DRIVER</v>
          </cell>
          <cell r="AR240" t="str">
            <v>NON DRIVER</v>
          </cell>
          <cell r="AS240" t="str">
            <v>SUDAH</v>
          </cell>
          <cell r="AT240">
            <v>44432</v>
          </cell>
          <cell r="AU240" t="str">
            <v>NON DRIVER</v>
          </cell>
          <cell r="AV240" t="str">
            <v>NON DRIVER</v>
          </cell>
          <cell r="AW240" t="str">
            <v/>
          </cell>
          <cell r="AX240" t="str">
            <v>NON DRIVER</v>
          </cell>
          <cell r="AY240" t="str">
            <v>NON DRIVER</v>
          </cell>
          <cell r="AZ240" t="str">
            <v>NON DRIVER</v>
          </cell>
          <cell r="BA240" t="str">
            <v>SUDAH</v>
          </cell>
          <cell r="BC240">
            <v>44392</v>
          </cell>
          <cell r="BD240" t="str">
            <v>LIANG ANGGANG</v>
          </cell>
          <cell r="BE240" t="str">
            <v>SUDAH</v>
          </cell>
          <cell r="BG240">
            <v>44501</v>
          </cell>
          <cell r="BI240" t="str">
            <v>BELUM</v>
          </cell>
          <cell r="BV240" t="str">
            <v>0000890122239</v>
          </cell>
          <cell r="BW240" t="str">
            <v>SUDAH</v>
          </cell>
          <cell r="BX240" t="str">
            <v>PBI</v>
          </cell>
          <cell r="BY240" t="str">
            <v>20004434377</v>
          </cell>
          <cell r="BZ240" t="str">
            <v>SUDAH</v>
          </cell>
        </row>
        <row r="241">
          <cell r="C241" t="str">
            <v>0987</v>
          </cell>
          <cell r="D241" t="str">
            <v xml:space="preserve">JUNAIDI </v>
          </cell>
          <cell r="E241" t="str">
            <v>PT. MBK</v>
          </cell>
          <cell r="I241">
            <v>43800</v>
          </cell>
          <cell r="J241" t="str">
            <v/>
          </cell>
          <cell r="K241" t="str">
            <v>085246872408</v>
          </cell>
          <cell r="L241" t="str">
            <v>DRIVER</v>
          </cell>
          <cell r="Q241" t="str">
            <v>PONTIANAK</v>
          </cell>
          <cell r="R241" t="str">
            <v>PT. SUMBER ALFARIA TRIJAYA TBK</v>
          </cell>
          <cell r="S241" t="str">
            <v>JAKARTA 2</v>
          </cell>
          <cell r="T241" t="str">
            <v>6171022003960001</v>
          </cell>
          <cell r="U241" t="str">
            <v>SEUMUR HIDUP</v>
          </cell>
          <cell r="V241" t="str">
            <v>FUSO</v>
          </cell>
          <cell r="W241" t="str">
            <v>B1</v>
          </cell>
          <cell r="X241" t="str">
            <v>1014 9603 001037</v>
          </cell>
          <cell r="Y241">
            <v>45597</v>
          </cell>
          <cell r="Z241" t="str">
            <v>PONTIANAK</v>
          </cell>
          <cell r="AA241">
            <v>35144</v>
          </cell>
          <cell r="AB241" t="str">
            <v>JLN TRITURA 001/009 TANJUNG HILIR PONTIANAK TIMUR</v>
          </cell>
          <cell r="AC241" t="str">
            <v>KAWIN ANAK 1</v>
          </cell>
          <cell r="AD241" t="str">
            <v>ISLAM</v>
          </cell>
          <cell r="AE241" t="str">
            <v>LAKI-LAKI</v>
          </cell>
          <cell r="AF241" t="str">
            <v>SMA</v>
          </cell>
          <cell r="AG241" t="str">
            <v xml:space="preserve">JUNAIDI IMAM </v>
          </cell>
          <cell r="AH241" t="str">
            <v>BCA</v>
          </cell>
          <cell r="AI241" t="str">
            <v>7925362794</v>
          </cell>
          <cell r="AJ241" t="str">
            <v>6171020803190004</v>
          </cell>
          <cell r="AL241">
            <v>44652</v>
          </cell>
          <cell r="AM241">
            <v>44742</v>
          </cell>
          <cell r="AN241" t="str">
            <v>PKWT 2</v>
          </cell>
          <cell r="AO241" t="str">
            <v>40 hari</v>
          </cell>
          <cell r="AP241" t="str">
            <v xml:space="preserve">2 Tahun  5 Bulan 20 Hari </v>
          </cell>
          <cell r="AQ241" t="str">
            <v>SUDAH</v>
          </cell>
          <cell r="AR241">
            <v>44364</v>
          </cell>
          <cell r="AS241" t="str">
            <v>SUDAH</v>
          </cell>
          <cell r="AT241">
            <v>44364</v>
          </cell>
          <cell r="AU241" t="str">
            <v>SUDAH</v>
          </cell>
          <cell r="AV241">
            <v>44498</v>
          </cell>
          <cell r="AW241" t="str">
            <v xml:space="preserve">0 Tahun  6 Bulan 22 Hari </v>
          </cell>
          <cell r="AX241" t="str">
            <v>IN CLASS</v>
          </cell>
          <cell r="AY241">
            <v>85</v>
          </cell>
          <cell r="BA241" t="str">
            <v>SUDAH</v>
          </cell>
          <cell r="BC241">
            <v>44377</v>
          </cell>
          <cell r="BD241" t="str">
            <v>SUNGAI DURIAN</v>
          </cell>
          <cell r="BE241" t="str">
            <v>SUDAH</v>
          </cell>
          <cell r="BG241">
            <v>44499</v>
          </cell>
          <cell r="BH241" t="str">
            <v>SUNGAI DURIAN</v>
          </cell>
          <cell r="BI241" t="str">
            <v>BELUM</v>
          </cell>
          <cell r="BV241" t="str">
            <v>0002269208496</v>
          </cell>
          <cell r="BW241" t="str">
            <v>SUDAH</v>
          </cell>
          <cell r="BX241" t="str">
            <v>PBI</v>
          </cell>
          <cell r="BY241" t="str">
            <v>20004434674</v>
          </cell>
          <cell r="BZ241" t="str">
            <v>SUDAH</v>
          </cell>
        </row>
        <row r="242">
          <cell r="C242" t="str">
            <v>0999</v>
          </cell>
          <cell r="D242" t="str">
            <v>RASENDI</v>
          </cell>
          <cell r="E242" t="str">
            <v>PT. MBK</v>
          </cell>
          <cell r="I242">
            <v>43800</v>
          </cell>
          <cell r="J242" t="str">
            <v/>
          </cell>
          <cell r="K242" t="str">
            <v>085654496643</v>
          </cell>
          <cell r="L242" t="str">
            <v>DRIVER</v>
          </cell>
          <cell r="Q242" t="str">
            <v>PONTIANAK</v>
          </cell>
          <cell r="R242" t="str">
            <v>PT. SUMBER ALFARIA TRIJAYA TBK</v>
          </cell>
          <cell r="S242" t="str">
            <v>JAKARTA 2</v>
          </cell>
          <cell r="T242" t="str">
            <v>6112072010970004</v>
          </cell>
          <cell r="U242" t="str">
            <v>SEUMUR HIDUP</v>
          </cell>
          <cell r="W242" t="str">
            <v>B1</v>
          </cell>
          <cell r="X242" t="str">
            <v>10149710000083</v>
          </cell>
          <cell r="Y242">
            <v>45607</v>
          </cell>
          <cell r="Z242" t="str">
            <v>INDRAMAYU</v>
          </cell>
          <cell r="AA242">
            <v>35723</v>
          </cell>
          <cell r="AB242" t="str">
            <v xml:space="preserve">DUSUN IV PURWODADI RT. 003/002 KEL. RASAU JAYA SATU KEC. RASAU JAYA </v>
          </cell>
          <cell r="AC242" t="str">
            <v>LAJANG</v>
          </cell>
          <cell r="AD242" t="str">
            <v>ISLAM</v>
          </cell>
          <cell r="AE242" t="str">
            <v>LAKI-LAKI</v>
          </cell>
          <cell r="AF242" t="str">
            <v>SMA</v>
          </cell>
          <cell r="AG242" t="str">
            <v>RASENDI</v>
          </cell>
          <cell r="AH242" t="str">
            <v>BCA</v>
          </cell>
          <cell r="AI242" t="str">
            <v>7345014659</v>
          </cell>
          <cell r="AJ242" t="str">
            <v>6112070902100020</v>
          </cell>
          <cell r="AL242">
            <v>44652</v>
          </cell>
          <cell r="AM242">
            <v>44742</v>
          </cell>
          <cell r="AN242" t="str">
            <v>PKWT 1</v>
          </cell>
          <cell r="AO242" t="str">
            <v>40 hari</v>
          </cell>
          <cell r="AP242" t="str">
            <v xml:space="preserve">2 Tahun  5 Bulan 20 Hari </v>
          </cell>
          <cell r="AQ242" t="str">
            <v>SUDAH</v>
          </cell>
          <cell r="AR242">
            <v>44432</v>
          </cell>
          <cell r="AS242" t="str">
            <v>SUDAH</v>
          </cell>
          <cell r="AT242">
            <v>44432</v>
          </cell>
          <cell r="AU242" t="str">
            <v>SUDAH</v>
          </cell>
          <cell r="AV242">
            <v>44498</v>
          </cell>
          <cell r="AW242" t="str">
            <v xml:space="preserve">0 Tahun  6 Bulan 22 Hari </v>
          </cell>
          <cell r="AX242" t="str">
            <v>ON LINE</v>
          </cell>
          <cell r="AY242">
            <v>100</v>
          </cell>
          <cell r="AZ242">
            <v>75</v>
          </cell>
          <cell r="BA242" t="str">
            <v>SUDAH</v>
          </cell>
          <cell r="BC242">
            <v>44503</v>
          </cell>
          <cell r="BE242" t="str">
            <v>BELUM</v>
          </cell>
          <cell r="BI242" t="str">
            <v>BELUM</v>
          </cell>
          <cell r="BV242" t="str">
            <v>0002881720811</v>
          </cell>
          <cell r="BW242" t="str">
            <v>SUDAH</v>
          </cell>
          <cell r="BX242" t="str">
            <v>PERUSAHAAN</v>
          </cell>
          <cell r="BY242" t="str">
            <v>20004433999</v>
          </cell>
          <cell r="BZ242" t="str">
            <v>SUDAH</v>
          </cell>
        </row>
        <row r="243">
          <cell r="C243" t="str">
            <v>1006</v>
          </cell>
          <cell r="D243" t="str">
            <v>WAGIONO</v>
          </cell>
          <cell r="E243" t="str">
            <v>PT. MBK</v>
          </cell>
          <cell r="I243">
            <v>43829</v>
          </cell>
          <cell r="J243" t="str">
            <v/>
          </cell>
          <cell r="K243" t="str">
            <v>081348503966</v>
          </cell>
          <cell r="L243" t="str">
            <v>DRIVER</v>
          </cell>
          <cell r="Q243" t="str">
            <v>PONTIANAK</v>
          </cell>
          <cell r="R243" t="str">
            <v>PT. SUMBER ALFARIA TRIJAYA TBK</v>
          </cell>
          <cell r="S243" t="str">
            <v>JAKARTA 2</v>
          </cell>
          <cell r="T243" t="str">
            <v>6171020512870004</v>
          </cell>
          <cell r="U243" t="str">
            <v>SEUMUR HIDUP</v>
          </cell>
          <cell r="W243" t="str">
            <v>B1</v>
          </cell>
          <cell r="X243" t="str">
            <v>17011014002802</v>
          </cell>
          <cell r="Y243">
            <v>45574</v>
          </cell>
          <cell r="Z243" t="str">
            <v xml:space="preserve">PONTIANAK </v>
          </cell>
          <cell r="AA243">
            <v>32116</v>
          </cell>
          <cell r="AB243" t="str">
            <v xml:space="preserve">JL. PADAT KARYA KOMP STAR BORNEO RESIDENCE 7 RT. 002/023 KEL. SAIGON KEC. PONTIANAK TIMUR </v>
          </cell>
          <cell r="AC243" t="str">
            <v>KAWIN</v>
          </cell>
          <cell r="AD243" t="str">
            <v>ISLAM</v>
          </cell>
          <cell r="AE243" t="str">
            <v>LAKI-LAKI</v>
          </cell>
          <cell r="AF243" t="str">
            <v>SMA</v>
          </cell>
          <cell r="AG243" t="str">
            <v xml:space="preserve">WAGIONO </v>
          </cell>
          <cell r="AH243" t="str">
            <v>BCA</v>
          </cell>
          <cell r="AI243" t="str">
            <v>7155131659</v>
          </cell>
          <cell r="AJ243" t="str">
            <v>6171021907170000</v>
          </cell>
          <cell r="AL243">
            <v>44652</v>
          </cell>
          <cell r="AM243">
            <v>44742</v>
          </cell>
          <cell r="AN243" t="str">
            <v>PKWT 1</v>
          </cell>
          <cell r="AO243" t="str">
            <v>40 hari</v>
          </cell>
          <cell r="AP243" t="str">
            <v xml:space="preserve">2 Tahun  4 Bulan 21 Hari </v>
          </cell>
          <cell r="AQ243" t="str">
            <v>SUDAH</v>
          </cell>
          <cell r="AR243">
            <v>44432</v>
          </cell>
          <cell r="AS243" t="str">
            <v>SUDAH</v>
          </cell>
          <cell r="AT243">
            <v>44432</v>
          </cell>
          <cell r="AU243" t="str">
            <v>SUDAH</v>
          </cell>
          <cell r="AV243">
            <v>44420</v>
          </cell>
          <cell r="AW243" t="str">
            <v xml:space="preserve">0 Tahun  9 Bulan 9 Hari </v>
          </cell>
          <cell r="AX243" t="str">
            <v>IN CLASS</v>
          </cell>
          <cell r="AY243">
            <v>85</v>
          </cell>
          <cell r="AZ243">
            <v>75</v>
          </cell>
          <cell r="BA243" t="str">
            <v>SUDAH</v>
          </cell>
          <cell r="BC243">
            <v>44391</v>
          </cell>
          <cell r="BD243" t="str">
            <v>SAT</v>
          </cell>
          <cell r="BE243" t="str">
            <v>SUDAH</v>
          </cell>
          <cell r="BG243">
            <v>44416</v>
          </cell>
          <cell r="BH243" t="str">
            <v>sat</v>
          </cell>
          <cell r="BI243" t="str">
            <v>BELUM</v>
          </cell>
          <cell r="BV243" t="str">
            <v>0001795893434</v>
          </cell>
          <cell r="BW243" t="str">
            <v>SUDAH</v>
          </cell>
          <cell r="BX243" t="str">
            <v>PERUSAHAAN</v>
          </cell>
          <cell r="BY243" t="str">
            <v>20013717580</v>
          </cell>
          <cell r="BZ243" t="str">
            <v>SUDAH</v>
          </cell>
        </row>
        <row r="244">
          <cell r="C244" t="str">
            <v>1007</v>
          </cell>
          <cell r="D244" t="str">
            <v>RIMAN PARIS</v>
          </cell>
          <cell r="E244" t="str">
            <v>PT. MBK</v>
          </cell>
          <cell r="I244">
            <v>43803</v>
          </cell>
          <cell r="J244" t="str">
            <v/>
          </cell>
          <cell r="K244" t="str">
            <v>085746435080</v>
          </cell>
          <cell r="L244" t="str">
            <v>DRIVER</v>
          </cell>
          <cell r="Q244" t="str">
            <v>GORONTALO</v>
          </cell>
          <cell r="R244" t="str">
            <v>PT. SUMBER ALFARIA TRIJAYA TBK</v>
          </cell>
          <cell r="S244" t="str">
            <v>MALANG</v>
          </cell>
          <cell r="T244" t="str">
            <v>7501020304920003</v>
          </cell>
          <cell r="U244" t="str">
            <v>SEUMUR HIDUP</v>
          </cell>
          <cell r="W244" t="str">
            <v>B1 UMUM</v>
          </cell>
          <cell r="X244" t="str">
            <v>20309412000033</v>
          </cell>
          <cell r="Y244">
            <v>46357</v>
          </cell>
          <cell r="Z244" t="str">
            <v>GORONTALO</v>
          </cell>
          <cell r="AA244">
            <v>34673</v>
          </cell>
          <cell r="AB244" t="str">
            <v xml:space="preserve">DUSUN I RT. 000/000 KEL. PILOHAYANGA KEC. TELAGA </v>
          </cell>
          <cell r="AC244" t="str">
            <v>KAWIN</v>
          </cell>
          <cell r="AD244" t="str">
            <v>ISLAM</v>
          </cell>
          <cell r="AE244" t="str">
            <v>LAKI-LAKI</v>
          </cell>
          <cell r="AF244" t="str">
            <v>SMA</v>
          </cell>
          <cell r="AG244" t="str">
            <v>RIMAN PARIS</v>
          </cell>
          <cell r="AH244" t="str">
            <v>BCA</v>
          </cell>
          <cell r="AI244" t="str">
            <v>7975444279</v>
          </cell>
          <cell r="AJ244" t="str">
            <v>7501021711170001</v>
          </cell>
          <cell r="AL244">
            <v>44621</v>
          </cell>
          <cell r="AM244">
            <v>44712</v>
          </cell>
          <cell r="AN244" t="str">
            <v>PKWT 1</v>
          </cell>
          <cell r="AO244" t="str">
            <v>10 hari</v>
          </cell>
          <cell r="AP244" t="str">
            <v xml:space="preserve">2 Tahun  5 Bulan 17 Hari </v>
          </cell>
          <cell r="AQ244" t="str">
            <v>SUDAH</v>
          </cell>
          <cell r="AR244">
            <v>44432</v>
          </cell>
          <cell r="AS244" t="str">
            <v>SUDAH</v>
          </cell>
          <cell r="AT244">
            <v>44432</v>
          </cell>
          <cell r="AU244" t="str">
            <v>SUDAH</v>
          </cell>
          <cell r="AV244">
            <v>44635</v>
          </cell>
          <cell r="AW244" t="str">
            <v xml:space="preserve">0 Tahun  2 Bulan 6 Hari </v>
          </cell>
          <cell r="AX244" t="str">
            <v>ON LINE</v>
          </cell>
          <cell r="AY244">
            <v>85</v>
          </cell>
          <cell r="AZ244">
            <v>75</v>
          </cell>
          <cell r="BA244" t="str">
            <v>SUDAH</v>
          </cell>
          <cell r="BC244">
            <v>44385</v>
          </cell>
          <cell r="BD244" t="str">
            <v>POLRES KAB GORONTALO</v>
          </cell>
          <cell r="BE244" t="str">
            <v>SUDAH</v>
          </cell>
          <cell r="BG244">
            <v>44544</v>
          </cell>
          <cell r="BI244" t="str">
            <v>BELUM</v>
          </cell>
          <cell r="BV244" t="str">
            <v>0001787123305</v>
          </cell>
          <cell r="BW244" t="str">
            <v>SUDAH</v>
          </cell>
          <cell r="BX244" t="str">
            <v>PERUSAHAAN</v>
          </cell>
          <cell r="BY244" t="str">
            <v>20004434856</v>
          </cell>
          <cell r="BZ244" t="str">
            <v>SUDAH</v>
          </cell>
        </row>
        <row r="245">
          <cell r="C245" t="str">
            <v>1010</v>
          </cell>
          <cell r="D245" t="str">
            <v>RANDIAN</v>
          </cell>
          <cell r="E245" t="str">
            <v>PT. MBK</v>
          </cell>
          <cell r="I245">
            <v>43864</v>
          </cell>
          <cell r="J245" t="str">
            <v/>
          </cell>
          <cell r="K245" t="str">
            <v>082126038098</v>
          </cell>
          <cell r="L245" t="str">
            <v>DRIVER</v>
          </cell>
          <cell r="Q245" t="str">
            <v>BANDUNG</v>
          </cell>
          <cell r="R245" t="str">
            <v>ANTERAJA</v>
          </cell>
          <cell r="S245" t="str">
            <v>JAKARTA 1</v>
          </cell>
          <cell r="T245" t="str">
            <v>3204291511960003</v>
          </cell>
          <cell r="U245" t="str">
            <v>SEUMUR HIDUP</v>
          </cell>
          <cell r="V245" t="str">
            <v>CDD</v>
          </cell>
          <cell r="W245" t="str">
            <v>B1</v>
          </cell>
          <cell r="X245" t="str">
            <v>13439611000250</v>
          </cell>
          <cell r="Y245">
            <v>45611</v>
          </cell>
          <cell r="Z245" t="str">
            <v xml:space="preserve">BANDUNG </v>
          </cell>
          <cell r="AA245">
            <v>35384</v>
          </cell>
          <cell r="AB245" t="str">
            <v xml:space="preserve">KP. PALEDANG RT. 002/004 PAKUTANDANG, CIPARAY KAB. BANDUNG </v>
          </cell>
          <cell r="AC245" t="str">
            <v>LAJANG</v>
          </cell>
          <cell r="AD245" t="str">
            <v>ISLAM</v>
          </cell>
          <cell r="AE245" t="str">
            <v>LAKI-LAKI</v>
          </cell>
          <cell r="AF245" t="str">
            <v>SMA</v>
          </cell>
          <cell r="AG245" t="str">
            <v>RANDIAN</v>
          </cell>
          <cell r="AH245" t="str">
            <v>BCA</v>
          </cell>
          <cell r="AI245" t="str">
            <v>3760717982</v>
          </cell>
          <cell r="AJ245" t="str">
            <v>3204292903053292</v>
          </cell>
          <cell r="AL245">
            <v>44682</v>
          </cell>
          <cell r="AM245">
            <v>44773</v>
          </cell>
          <cell r="AN245" t="str">
            <v>PKWT 2</v>
          </cell>
          <cell r="AO245" t="str">
            <v>71 hari</v>
          </cell>
          <cell r="AP245" t="str">
            <v xml:space="preserve">2 Tahun  3 Bulan 18 Hari </v>
          </cell>
          <cell r="AQ245" t="str">
            <v>SUDAH</v>
          </cell>
          <cell r="AR245">
            <v>44421</v>
          </cell>
          <cell r="AS245" t="str">
            <v>SUDAH</v>
          </cell>
          <cell r="AT245">
            <v>44432</v>
          </cell>
          <cell r="AU245" t="str">
            <v>SUDAH</v>
          </cell>
          <cell r="AV245">
            <v>44639</v>
          </cell>
          <cell r="AW245" t="str">
            <v xml:space="preserve">0 Tahun  2 Bulan 2 Hari </v>
          </cell>
          <cell r="AX245" t="str">
            <v>IN CLASS</v>
          </cell>
          <cell r="AY245">
            <v>80</v>
          </cell>
          <cell r="AZ245">
            <v>75</v>
          </cell>
          <cell r="BA245" t="str">
            <v>SUDAH</v>
          </cell>
          <cell r="BC245">
            <v>44399</v>
          </cell>
          <cell r="BE245" t="str">
            <v>SUDAH</v>
          </cell>
          <cell r="BG245">
            <v>44518</v>
          </cell>
          <cell r="BI245" t="str">
            <v>BELUM</v>
          </cell>
          <cell r="BV245" t="str">
            <v>0001297868051</v>
          </cell>
          <cell r="BW245" t="str">
            <v>SUDAH</v>
          </cell>
          <cell r="BX245" t="str">
            <v>PERUSAHAAN</v>
          </cell>
          <cell r="BY245" t="str">
            <v>20022259681</v>
          </cell>
          <cell r="BZ245" t="str">
            <v>SUDAH</v>
          </cell>
        </row>
        <row r="246">
          <cell r="C246" t="str">
            <v>1011</v>
          </cell>
          <cell r="D246" t="str">
            <v>FAUZI YUDA KARSONO</v>
          </cell>
          <cell r="E246" t="str">
            <v>PT. MBK</v>
          </cell>
          <cell r="I246">
            <v>43865</v>
          </cell>
          <cell r="J246" t="str">
            <v/>
          </cell>
          <cell r="K246" t="str">
            <v>081224460266</v>
          </cell>
          <cell r="L246" t="str">
            <v>DRIVER</v>
          </cell>
          <cell r="Q246" t="str">
            <v>BANDUNG</v>
          </cell>
          <cell r="R246" t="str">
            <v>ANTERAJA</v>
          </cell>
          <cell r="S246" t="str">
            <v>JAKARTA 1</v>
          </cell>
          <cell r="T246" t="str">
            <v>3273121702910002</v>
          </cell>
          <cell r="U246" t="str">
            <v>SEUMUR HIDUP</v>
          </cell>
          <cell r="V246" t="str">
            <v>CDD</v>
          </cell>
          <cell r="W246" t="str">
            <v>B1</v>
          </cell>
          <cell r="X246" t="str">
            <v>13059102000497</v>
          </cell>
          <cell r="Y246">
            <v>45339</v>
          </cell>
          <cell r="Z246" t="str">
            <v>BANDUNG</v>
          </cell>
          <cell r="AA246">
            <v>33286</v>
          </cell>
          <cell r="AB246" t="str">
            <v xml:space="preserve">JL. MALEER IV NO. 42 RT. 005/002 KEL. MALEER KEC. BATUNUNGGAL </v>
          </cell>
          <cell r="AC246" t="str">
            <v>LAJANG</v>
          </cell>
          <cell r="AD246" t="str">
            <v>ISLAM</v>
          </cell>
          <cell r="AE246" t="str">
            <v>LAKI-LAKI</v>
          </cell>
          <cell r="AF246" t="str">
            <v>SMA</v>
          </cell>
          <cell r="AG246" t="str">
            <v>FAUZI YUDA KARSONO</v>
          </cell>
          <cell r="AH246" t="str">
            <v>BCA</v>
          </cell>
          <cell r="AI246" t="str">
            <v>7751052727</v>
          </cell>
          <cell r="AJ246" t="str">
            <v>3273122908102627</v>
          </cell>
          <cell r="AL246">
            <v>44682</v>
          </cell>
          <cell r="AM246">
            <v>44773</v>
          </cell>
          <cell r="AN246" t="str">
            <v>PKWT 2</v>
          </cell>
          <cell r="AO246" t="str">
            <v>71 hari</v>
          </cell>
          <cell r="AP246" t="str">
            <v xml:space="preserve">2 Tahun  3 Bulan 17 Hari </v>
          </cell>
          <cell r="AQ246" t="str">
            <v>SUDAH</v>
          </cell>
          <cell r="AR246">
            <v>44421</v>
          </cell>
          <cell r="AS246" t="str">
            <v>SUDAH</v>
          </cell>
          <cell r="AT246">
            <v>44432</v>
          </cell>
          <cell r="AU246" t="str">
            <v>SUDAH</v>
          </cell>
          <cell r="AV246">
            <v>44639</v>
          </cell>
          <cell r="AW246" t="str">
            <v xml:space="preserve">0 Tahun  2 Bulan 2 Hari </v>
          </cell>
          <cell r="AX246" t="str">
            <v>IN CLASS</v>
          </cell>
          <cell r="AY246">
            <v>100</v>
          </cell>
          <cell r="AZ246">
            <v>75</v>
          </cell>
          <cell r="BA246" t="str">
            <v>SUDAH</v>
          </cell>
          <cell r="BC246">
            <v>44395</v>
          </cell>
          <cell r="BE246" t="str">
            <v>SUDAH</v>
          </cell>
          <cell r="BG246">
            <v>44501</v>
          </cell>
          <cell r="BI246" t="str">
            <v>BELUM</v>
          </cell>
          <cell r="BV246" t="str">
            <v>0002396359091</v>
          </cell>
          <cell r="BW246" t="str">
            <v>SUDAH</v>
          </cell>
          <cell r="BX246" t="str">
            <v>PBI</v>
          </cell>
          <cell r="BY246" t="str">
            <v>20022259392</v>
          </cell>
          <cell r="BZ246" t="str">
            <v>SUDAH</v>
          </cell>
        </row>
        <row r="247">
          <cell r="C247" t="str">
            <v>1013</v>
          </cell>
          <cell r="D247" t="str">
            <v>ACHMAD HARDI</v>
          </cell>
          <cell r="E247" t="str">
            <v>PT. MBK</v>
          </cell>
          <cell r="I247">
            <v>43855</v>
          </cell>
          <cell r="J247" t="str">
            <v/>
          </cell>
          <cell r="K247" t="str">
            <v>081219969360</v>
          </cell>
          <cell r="L247" t="str">
            <v>DRIVER</v>
          </cell>
          <cell r="Q247" t="str">
            <v>CIKARANG</v>
          </cell>
          <cell r="R247" t="str">
            <v>APL</v>
          </cell>
          <cell r="S247" t="str">
            <v>JAKARTA 1</v>
          </cell>
          <cell r="T247" t="str">
            <v>3172030606800020</v>
          </cell>
          <cell r="U247" t="str">
            <v>SEUMUR HIDUP</v>
          </cell>
          <cell r="W247" t="str">
            <v>B2</v>
          </cell>
          <cell r="X247" t="str">
            <v>12058006000076</v>
          </cell>
          <cell r="Y247">
            <v>45630</v>
          </cell>
          <cell r="Z247" t="str">
            <v xml:space="preserve">JAKARTA </v>
          </cell>
          <cell r="AA247">
            <v>29408</v>
          </cell>
          <cell r="AB247" t="str">
            <v xml:space="preserve">JL. BENDUNGAN MELAYU RT. 004/002 KEL. RAWA BADAK SELATAN KEC. KOJA </v>
          </cell>
          <cell r="AC247" t="str">
            <v>KAWIN</v>
          </cell>
          <cell r="AD247" t="str">
            <v>ISLAM</v>
          </cell>
          <cell r="AE247" t="str">
            <v>LAKI-LAKI</v>
          </cell>
          <cell r="AF247" t="str">
            <v>SMA</v>
          </cell>
          <cell r="AG247" t="str">
            <v xml:space="preserve">ACHMAD HARDI </v>
          </cell>
          <cell r="AH247" t="str">
            <v>BCA</v>
          </cell>
          <cell r="AI247" t="str">
            <v>6300281433</v>
          </cell>
          <cell r="AJ247" t="str">
            <v>3172030706100041</v>
          </cell>
          <cell r="AL247">
            <v>44682</v>
          </cell>
          <cell r="AM247">
            <v>44773</v>
          </cell>
          <cell r="AN247" t="str">
            <v>PKWT 1</v>
          </cell>
          <cell r="AO247" t="str">
            <v>71 hari</v>
          </cell>
          <cell r="AP247" t="str">
            <v xml:space="preserve">2 Tahun  3 Bulan 26 Hari </v>
          </cell>
          <cell r="AQ247" t="str">
            <v>SUDAH</v>
          </cell>
          <cell r="AR247">
            <v>44432</v>
          </cell>
          <cell r="AS247" t="str">
            <v>SUDAH</v>
          </cell>
          <cell r="AT247">
            <v>44432</v>
          </cell>
          <cell r="AU247" t="str">
            <v>SUDAH</v>
          </cell>
          <cell r="AV247">
            <v>44697</v>
          </cell>
          <cell r="AW247" t="str">
            <v xml:space="preserve">0 Tahun  0 Bulan 5 Hari </v>
          </cell>
          <cell r="AX247" t="str">
            <v>ON LINE</v>
          </cell>
          <cell r="AY247">
            <v>85</v>
          </cell>
          <cell r="AZ247">
            <v>75</v>
          </cell>
          <cell r="BA247" t="str">
            <v>SUDAH</v>
          </cell>
          <cell r="BC247">
            <v>44372</v>
          </cell>
          <cell r="BE247" t="str">
            <v>SUDAH</v>
          </cell>
          <cell r="BG247">
            <v>44433</v>
          </cell>
          <cell r="BI247" t="str">
            <v>BELUM</v>
          </cell>
          <cell r="BV247" t="str">
            <v>0002511292162</v>
          </cell>
          <cell r="BW247" t="str">
            <v>SUDAH</v>
          </cell>
          <cell r="BX247" t="str">
            <v>PBI</v>
          </cell>
          <cell r="BY247" t="str">
            <v>20022259442</v>
          </cell>
          <cell r="BZ247" t="str">
            <v>SUDAH</v>
          </cell>
          <cell r="CC247" t="str">
            <v>PROPERTY DAMAGE</v>
          </cell>
          <cell r="CD247">
            <v>44383</v>
          </cell>
        </row>
        <row r="248">
          <cell r="C248" t="str">
            <v>1019</v>
          </cell>
          <cell r="D248" t="str">
            <v>WAHYUDIN SOLEHAN</v>
          </cell>
          <cell r="E248" t="str">
            <v>PT. MBK</v>
          </cell>
          <cell r="I248">
            <v>43862</v>
          </cell>
          <cell r="J248" t="str">
            <v/>
          </cell>
          <cell r="K248" t="str">
            <v>082310168249</v>
          </cell>
          <cell r="L248" t="str">
            <v>DRIVER</v>
          </cell>
          <cell r="Q248" t="str">
            <v>REMBANG</v>
          </cell>
          <cell r="R248" t="str">
            <v>PT. SUMBER ALFARIA TRIJAYA TBK</v>
          </cell>
          <cell r="S248" t="str">
            <v>MALANG</v>
          </cell>
          <cell r="T248" t="str">
            <v>3316070209950002</v>
          </cell>
          <cell r="U248" t="str">
            <v>SEUMUR HIDUP</v>
          </cell>
          <cell r="V248" t="str">
            <v>MERAH</v>
          </cell>
          <cell r="W248" t="str">
            <v>B1</v>
          </cell>
          <cell r="X248" t="str">
            <v>14409509000064</v>
          </cell>
          <cell r="Y248">
            <v>45659</v>
          </cell>
          <cell r="Z248" t="str">
            <v xml:space="preserve">KEBUMEN </v>
          </cell>
          <cell r="AA248">
            <v>34944</v>
          </cell>
          <cell r="AB248" t="str">
            <v xml:space="preserve">DS. NGLEBUR RT. 003/004 KEL. NGLEBUR KEC. JIKEN </v>
          </cell>
          <cell r="AC248" t="str">
            <v>LAJANG</v>
          </cell>
          <cell r="AD248" t="str">
            <v>ISLAM</v>
          </cell>
          <cell r="AE248" t="str">
            <v>LAKI-LAKI</v>
          </cell>
          <cell r="AF248" t="str">
            <v>SMP</v>
          </cell>
          <cell r="AG248" t="str">
            <v xml:space="preserve">WAHYUDIN SOLEHAN </v>
          </cell>
          <cell r="AH248" t="str">
            <v>BCA</v>
          </cell>
          <cell r="AI248" t="str">
            <v>1960437108</v>
          </cell>
          <cell r="AJ248" t="str">
            <v>3316072501082267</v>
          </cell>
          <cell r="AL248">
            <v>44621</v>
          </cell>
          <cell r="AM248">
            <v>44712</v>
          </cell>
          <cell r="AN248" t="str">
            <v>PKWT 2</v>
          </cell>
          <cell r="AO248" t="str">
            <v>10 hari</v>
          </cell>
          <cell r="AP248" t="str">
            <v xml:space="preserve">2 Tahun  3 Bulan 20 Hari </v>
          </cell>
          <cell r="AQ248" t="str">
            <v>SUDAH</v>
          </cell>
          <cell r="AR248">
            <v>43881</v>
          </cell>
          <cell r="AS248" t="str">
            <v>SUDAH</v>
          </cell>
          <cell r="AT248">
            <v>44432</v>
          </cell>
          <cell r="AU248" t="str">
            <v>SUDAH</v>
          </cell>
          <cell r="AV248">
            <v>44439</v>
          </cell>
          <cell r="AW248" t="str">
            <v xml:space="preserve">0 Tahun  8 Bulan 20 Hari </v>
          </cell>
          <cell r="AX248" t="str">
            <v>ON LINE</v>
          </cell>
          <cell r="AY248">
            <v>100</v>
          </cell>
          <cell r="AZ248">
            <v>75</v>
          </cell>
          <cell r="BA248" t="str">
            <v>SUDAH</v>
          </cell>
          <cell r="BC248">
            <v>44481</v>
          </cell>
          <cell r="BD248" t="str">
            <v>PUSKESMAS LASEM</v>
          </cell>
          <cell r="BE248" t="str">
            <v>SUDAH</v>
          </cell>
          <cell r="BG248">
            <v>44557</v>
          </cell>
          <cell r="BI248" t="str">
            <v>BELUM</v>
          </cell>
          <cell r="BV248" t="str">
            <v>0000580568747</v>
          </cell>
          <cell r="BW248" t="str">
            <v>SUDAH</v>
          </cell>
          <cell r="BX248" t="str">
            <v>PERUSAHAAN</v>
          </cell>
          <cell r="BY248" t="str">
            <v>20022259657</v>
          </cell>
          <cell r="BZ248" t="str">
            <v>SUDAH</v>
          </cell>
        </row>
        <row r="249">
          <cell r="C249" t="str">
            <v>1022</v>
          </cell>
          <cell r="D249" t="str">
            <v>RUSLY MUSLENDRA</v>
          </cell>
          <cell r="E249" t="str">
            <v>PT. MBK</v>
          </cell>
          <cell r="I249">
            <v>43862</v>
          </cell>
          <cell r="J249" t="str">
            <v/>
          </cell>
          <cell r="K249" t="str">
            <v>081228254319</v>
          </cell>
          <cell r="L249" t="str">
            <v>DRIVER</v>
          </cell>
          <cell r="Q249" t="str">
            <v>REMBANG</v>
          </cell>
          <cell r="R249" t="str">
            <v>PT. SUMBER ALFARIA TRIJAYA TBK</v>
          </cell>
          <cell r="S249" t="str">
            <v>MALANG</v>
          </cell>
          <cell r="T249" t="str">
            <v>3316092211970002</v>
          </cell>
          <cell r="U249" t="str">
            <v>SEUMUR HIDUP</v>
          </cell>
          <cell r="V249" t="str">
            <v>HIJAU</v>
          </cell>
          <cell r="W249" t="str">
            <v>B1</v>
          </cell>
          <cell r="X249" t="str">
            <v>14409711000067</v>
          </cell>
          <cell r="Y249">
            <v>45680</v>
          </cell>
          <cell r="Z249" t="str">
            <v>BLORA</v>
          </cell>
          <cell r="AA249">
            <v>35756</v>
          </cell>
          <cell r="AB249" t="str">
            <v xml:space="preserve">DESA NGAMPEL DUKUH PLOSOREJO RT. 001/007 KEC. BLORA KAB. BLORA </v>
          </cell>
          <cell r="AC249" t="str">
            <v>LAJANG</v>
          </cell>
          <cell r="AD249" t="str">
            <v>ISLAM</v>
          </cell>
          <cell r="AE249" t="str">
            <v>LAKI-LAKI</v>
          </cell>
          <cell r="AF249" t="str">
            <v>SD</v>
          </cell>
          <cell r="AG249" t="str">
            <v xml:space="preserve">RUSLY MUSLENDRA </v>
          </cell>
          <cell r="AH249" t="str">
            <v>BCA</v>
          </cell>
          <cell r="AI249" t="str">
            <v>1960437299</v>
          </cell>
          <cell r="AJ249" t="str">
            <v>3316092801081461</v>
          </cell>
          <cell r="AL249">
            <v>44621</v>
          </cell>
          <cell r="AM249">
            <v>44712</v>
          </cell>
          <cell r="AN249" t="str">
            <v>PKWT 2</v>
          </cell>
          <cell r="AO249" t="str">
            <v>10 hari</v>
          </cell>
          <cell r="AP249" t="str">
            <v xml:space="preserve">2 Tahun  3 Bulan 20 Hari </v>
          </cell>
          <cell r="AQ249" t="str">
            <v>SUDAH</v>
          </cell>
          <cell r="AR249">
            <v>43881</v>
          </cell>
          <cell r="AS249" t="str">
            <v>SUDAH</v>
          </cell>
          <cell r="AT249">
            <v>44432</v>
          </cell>
          <cell r="AU249" t="str">
            <v>SUDAH</v>
          </cell>
          <cell r="AV249">
            <v>44439</v>
          </cell>
          <cell r="AW249" t="str">
            <v xml:space="preserve">0 Tahun  8 Bulan 20 Hari </v>
          </cell>
          <cell r="AX249" t="str">
            <v>IN CLASS</v>
          </cell>
          <cell r="AY249">
            <v>85</v>
          </cell>
          <cell r="AZ249">
            <v>75</v>
          </cell>
          <cell r="BA249" t="str">
            <v>SUDAH</v>
          </cell>
          <cell r="BC249">
            <v>44488</v>
          </cell>
          <cell r="BD249" t="str">
            <v>PUSKESMAS LASEM</v>
          </cell>
          <cell r="BE249" t="str">
            <v>SUDAH</v>
          </cell>
          <cell r="BG249">
            <v>44437</v>
          </cell>
          <cell r="BI249" t="str">
            <v>BELUM</v>
          </cell>
          <cell r="BV249" t="str">
            <v>0002919911725</v>
          </cell>
          <cell r="BW249" t="str">
            <v>SUDAH</v>
          </cell>
          <cell r="BX249" t="str">
            <v>PERUSAHAAN</v>
          </cell>
          <cell r="BY249" t="str">
            <v>20022259616</v>
          </cell>
          <cell r="BZ249" t="str">
            <v>SUDAH</v>
          </cell>
          <cell r="CH249">
            <v>44279</v>
          </cell>
        </row>
        <row r="250">
          <cell r="C250" t="str">
            <v>1027</v>
          </cell>
          <cell r="D250" t="str">
            <v>YUSUF RSA LIFERE</v>
          </cell>
          <cell r="E250" t="str">
            <v>PT. MBK</v>
          </cell>
          <cell r="I250">
            <v>43843</v>
          </cell>
          <cell r="J250" t="str">
            <v/>
          </cell>
          <cell r="K250" t="str">
            <v>082265248083</v>
          </cell>
          <cell r="L250" t="str">
            <v>DRIVER</v>
          </cell>
          <cell r="Q250" t="str">
            <v>SURABAYA</v>
          </cell>
          <cell r="R250" t="str">
            <v>ANTERAJA</v>
          </cell>
          <cell r="S250" t="str">
            <v>MALANG</v>
          </cell>
          <cell r="T250" t="str">
            <v>3578042204930002</v>
          </cell>
          <cell r="U250" t="str">
            <v>SEUMUR HIDUP</v>
          </cell>
          <cell r="V250" t="str">
            <v>HIJAU</v>
          </cell>
          <cell r="W250" t="str">
            <v>B1</v>
          </cell>
          <cell r="X250" t="str">
            <v>15539304000267</v>
          </cell>
          <cell r="Y250">
            <v>45838</v>
          </cell>
          <cell r="Z250" t="str">
            <v>DILI</v>
          </cell>
          <cell r="AA250">
            <v>34081</v>
          </cell>
          <cell r="AB250" t="str">
            <v>PERUM KEMIRI INDAH BARAT KAV NO 23 | KARANG REJO 8/9 RT 006/002 KEL WONOKROMO SURABAYA</v>
          </cell>
          <cell r="AC250" t="str">
            <v>KAWIN ANAK 3</v>
          </cell>
          <cell r="AD250" t="str">
            <v>KRISTEN</v>
          </cell>
          <cell r="AE250" t="str">
            <v>LAKI-LAKI</v>
          </cell>
          <cell r="AF250" t="str">
            <v>SMA</v>
          </cell>
          <cell r="AG250" t="str">
            <v>YUSUF RSA LIFERE</v>
          </cell>
          <cell r="AH250" t="str">
            <v>BCA</v>
          </cell>
          <cell r="AI250" t="str">
            <v>6170585346</v>
          </cell>
          <cell r="AJ250" t="str">
            <v>3578040101080096</v>
          </cell>
          <cell r="AL250">
            <v>44682</v>
          </cell>
          <cell r="AM250">
            <v>44773</v>
          </cell>
          <cell r="AN250" t="str">
            <v>PKWT 1</v>
          </cell>
          <cell r="AO250" t="str">
            <v>71 hari</v>
          </cell>
          <cell r="AP250" t="str">
            <v xml:space="preserve">2 Tahun  4 Bulan 8 Hari </v>
          </cell>
          <cell r="AQ250" t="str">
            <v>SUDAH</v>
          </cell>
          <cell r="AR250">
            <v>44432</v>
          </cell>
          <cell r="AS250" t="str">
            <v>SUDAH</v>
          </cell>
          <cell r="AT250">
            <v>44432</v>
          </cell>
          <cell r="AU250" t="str">
            <v>SUDAH</v>
          </cell>
          <cell r="AV250">
            <v>44426</v>
          </cell>
          <cell r="AW250" t="str">
            <v xml:space="preserve">0 Tahun  9 Bulan 3 Hari </v>
          </cell>
          <cell r="AX250" t="str">
            <v>IN CLASS</v>
          </cell>
          <cell r="AY250">
            <v>100</v>
          </cell>
          <cell r="AZ250">
            <v>100</v>
          </cell>
          <cell r="BA250" t="str">
            <v>SUDAH</v>
          </cell>
          <cell r="BC250">
            <v>44406</v>
          </cell>
          <cell r="BD250" t="str">
            <v>RS BHAYANGKARA SURABAYA</v>
          </cell>
          <cell r="BE250" t="str">
            <v>SUDAH</v>
          </cell>
          <cell r="BG250">
            <v>44446</v>
          </cell>
          <cell r="BI250" t="str">
            <v>BELUM</v>
          </cell>
          <cell r="BV250" t="str">
            <v>0000100565019</v>
          </cell>
          <cell r="BW250" t="str">
            <v>SUDAH</v>
          </cell>
          <cell r="BX250" t="str">
            <v>PBI</v>
          </cell>
          <cell r="BY250" t="str">
            <v>20013717812</v>
          </cell>
          <cell r="BZ250" t="str">
            <v>SUDAH</v>
          </cell>
          <cell r="CG250" t="str">
            <v>yudenwinata@gmail.com</v>
          </cell>
        </row>
        <row r="251">
          <cell r="C251" t="str">
            <v>1033</v>
          </cell>
          <cell r="D251" t="str">
            <v>BILLY ANGELO WENAS</v>
          </cell>
          <cell r="E251" t="str">
            <v>PT. MBK</v>
          </cell>
          <cell r="I251">
            <v>43800</v>
          </cell>
          <cell r="J251" t="str">
            <v/>
          </cell>
          <cell r="K251" t="str">
            <v>081354414916</v>
          </cell>
          <cell r="P251" t="str">
            <v>DISPATCHER</v>
          </cell>
          <cell r="Q251" t="str">
            <v>MANADO</v>
          </cell>
          <cell r="R251" t="str">
            <v>PT. SUMBER ALFARIA TRIJAYA TBK</v>
          </cell>
          <cell r="S251" t="str">
            <v>MALANG</v>
          </cell>
          <cell r="T251" t="str">
            <v>7106020311930002</v>
          </cell>
          <cell r="U251" t="str">
            <v>SEUMUR HIDUP</v>
          </cell>
          <cell r="V251" t="str">
            <v>NON DRIVER</v>
          </cell>
          <cell r="W251" t="str">
            <v>NON DRIVER</v>
          </cell>
          <cell r="X251" t="str">
            <v>NON DRIVER</v>
          </cell>
          <cell r="Y251" t="str">
            <v>NON DRIVER</v>
          </cell>
          <cell r="Z251" t="str">
            <v>LEMBEAN</v>
          </cell>
          <cell r="AA251">
            <v>34276</v>
          </cell>
          <cell r="AB251" t="str">
            <v xml:space="preserve">JAGA VI RT. 000/000 KEL. PASLATEN KEC. KAUDITAN </v>
          </cell>
          <cell r="AC251" t="str">
            <v>KAWIN</v>
          </cell>
          <cell r="AD251" t="str">
            <v>KATHOLIK</v>
          </cell>
          <cell r="AE251" t="str">
            <v>LAKI-LAKI</v>
          </cell>
          <cell r="AF251" t="str">
            <v>SMA</v>
          </cell>
          <cell r="AG251" t="str">
            <v xml:space="preserve">BILLY ANGELO WENAS </v>
          </cell>
          <cell r="AH251" t="str">
            <v>BCA</v>
          </cell>
          <cell r="AI251" t="str">
            <v>7800419098</v>
          </cell>
          <cell r="AJ251" t="str">
            <v>7106023110180004</v>
          </cell>
          <cell r="AL251">
            <v>44682</v>
          </cell>
          <cell r="AM251">
            <v>44773</v>
          </cell>
          <cell r="AN251" t="str">
            <v>PKWT 2</v>
          </cell>
          <cell r="AO251" t="str">
            <v>71 hari</v>
          </cell>
          <cell r="AP251" t="str">
            <v xml:space="preserve">2 Tahun  5 Bulan 20 Hari </v>
          </cell>
          <cell r="AQ251" t="str">
            <v>NON DRIVER</v>
          </cell>
          <cell r="AR251" t="str">
            <v>NON DRIVER</v>
          </cell>
          <cell r="AS251" t="str">
            <v>SUDAH</v>
          </cell>
          <cell r="AT251">
            <v>44432</v>
          </cell>
          <cell r="AU251" t="str">
            <v>NON DRIVER</v>
          </cell>
          <cell r="AV251" t="str">
            <v>NON DRIVER</v>
          </cell>
          <cell r="AW251" t="str">
            <v/>
          </cell>
          <cell r="AX251" t="str">
            <v>NON DRIVER</v>
          </cell>
          <cell r="AY251" t="str">
            <v>NON DRIVER</v>
          </cell>
          <cell r="AZ251" t="str">
            <v>NON DRIVER</v>
          </cell>
          <cell r="BA251" t="str">
            <v>SUDAH</v>
          </cell>
          <cell r="BC251">
            <v>44497</v>
          </cell>
          <cell r="BE251" t="str">
            <v>SUDAH</v>
          </cell>
          <cell r="BG251">
            <v>44907</v>
          </cell>
          <cell r="BI251" t="str">
            <v>BELUM</v>
          </cell>
          <cell r="BV251" t="str">
            <v>0002914114702</v>
          </cell>
          <cell r="BW251" t="str">
            <v>SUDAH</v>
          </cell>
          <cell r="BX251" t="str">
            <v>PERUSAHAAN</v>
          </cell>
          <cell r="BY251" t="str">
            <v>20004434690</v>
          </cell>
          <cell r="BZ251" t="str">
            <v>SUDAH</v>
          </cell>
          <cell r="CG251" t="str">
            <v>tidak ada</v>
          </cell>
        </row>
        <row r="252">
          <cell r="C252" t="str">
            <v>1034</v>
          </cell>
          <cell r="D252" t="str">
            <v>DONY YOHANES WALANGITANG</v>
          </cell>
          <cell r="E252" t="str">
            <v>PT. MBK</v>
          </cell>
          <cell r="I252">
            <v>43800</v>
          </cell>
          <cell r="J252" t="str">
            <v/>
          </cell>
          <cell r="K252" t="str">
            <v>085240813336</v>
          </cell>
          <cell r="L252" t="str">
            <v>DRIVER</v>
          </cell>
          <cell r="Q252" t="str">
            <v>MANADO</v>
          </cell>
          <cell r="R252" t="str">
            <v>PT. SUMBER ALFARIA TRIJAYA TBK</v>
          </cell>
          <cell r="S252" t="str">
            <v>MALANG</v>
          </cell>
          <cell r="T252" t="str">
            <v>7172061003870002</v>
          </cell>
          <cell r="U252" t="str">
            <v>SEUMUR HIDUP</v>
          </cell>
          <cell r="W252" t="str">
            <v>B2 UMUM</v>
          </cell>
          <cell r="X252" t="str">
            <v>2015151100054</v>
          </cell>
          <cell r="Y252">
            <v>44995</v>
          </cell>
          <cell r="Z252" t="str">
            <v>JAKARTA</v>
          </cell>
          <cell r="AA252">
            <v>29655</v>
          </cell>
          <cell r="AB252" t="str">
            <v xml:space="preserve">JAGA VI RT. 000/000 KEL. KOLONGAN TETEMPANGAN KEC. KALAWAT </v>
          </cell>
          <cell r="AC252" t="str">
            <v>KAWIN ANAK 2</v>
          </cell>
          <cell r="AD252" t="str">
            <v xml:space="preserve">KRISTEN </v>
          </cell>
          <cell r="AE252" t="str">
            <v>LAKI-LAKI</v>
          </cell>
          <cell r="AF252" t="str">
            <v>SMA</v>
          </cell>
          <cell r="AG252" t="str">
            <v xml:space="preserve">DONY YOHANES WALANGITANG </v>
          </cell>
          <cell r="AH252" t="str">
            <v>BCA</v>
          </cell>
          <cell r="AI252" t="str">
            <v>7800356509</v>
          </cell>
          <cell r="AJ252" t="str">
            <v>7106082701150005</v>
          </cell>
          <cell r="AL252">
            <v>44682</v>
          </cell>
          <cell r="AM252">
            <v>44773</v>
          </cell>
          <cell r="AN252" t="str">
            <v>PKWT 2</v>
          </cell>
          <cell r="AO252" t="str">
            <v>71 hari</v>
          </cell>
          <cell r="AP252" t="str">
            <v xml:space="preserve">2 Tahun  5 Bulan 20 Hari </v>
          </cell>
          <cell r="AQ252" t="str">
            <v>SUDAH</v>
          </cell>
          <cell r="AR252">
            <v>44432</v>
          </cell>
          <cell r="AS252" t="str">
            <v>SUDAH</v>
          </cell>
          <cell r="AT252">
            <v>44432</v>
          </cell>
          <cell r="AU252" t="str">
            <v>SUDAH</v>
          </cell>
          <cell r="AV252">
            <v>44436</v>
          </cell>
          <cell r="AW252" t="str">
            <v xml:space="preserve">0 Tahun  8 Bulan 23 Hari </v>
          </cell>
          <cell r="AX252" t="str">
            <v>IN CLASS</v>
          </cell>
          <cell r="AY252">
            <v>90</v>
          </cell>
          <cell r="AZ252">
            <v>100</v>
          </cell>
          <cell r="BA252" t="str">
            <v>SUDAH</v>
          </cell>
          <cell r="BC252">
            <v>44498</v>
          </cell>
          <cell r="BE252" t="str">
            <v>SUDAH</v>
          </cell>
          <cell r="BG252">
            <v>44508</v>
          </cell>
          <cell r="BI252" t="str">
            <v>BELUM</v>
          </cell>
          <cell r="BV252" t="str">
            <v>0001854925413</v>
          </cell>
          <cell r="BW252" t="str">
            <v>SUDAH</v>
          </cell>
          <cell r="BX252" t="str">
            <v>PERUSAHAAN</v>
          </cell>
          <cell r="BY252" t="str">
            <v>20004434344</v>
          </cell>
          <cell r="BZ252" t="str">
            <v>SUDAH</v>
          </cell>
          <cell r="CG252" t="str">
            <v>yusufroni1927@gmail.com</v>
          </cell>
        </row>
        <row r="253">
          <cell r="C253" t="str">
            <v>1035</v>
          </cell>
          <cell r="D253" t="str">
            <v>FEBRIANO YOHANES KAUNANG</v>
          </cell>
          <cell r="E253" t="str">
            <v>PT. MBK</v>
          </cell>
          <cell r="I253">
            <v>43800</v>
          </cell>
          <cell r="J253" t="str">
            <v/>
          </cell>
          <cell r="K253" t="str">
            <v>0853970594747</v>
          </cell>
          <cell r="L253" t="str">
            <v>DRIVER</v>
          </cell>
          <cell r="Q253" t="str">
            <v>MANADO</v>
          </cell>
          <cell r="R253" t="str">
            <v>PT. SUMBER ALFARIA TRIJAYA TBK</v>
          </cell>
          <cell r="S253" t="str">
            <v>MALANG</v>
          </cell>
          <cell r="T253" t="str">
            <v>7102112202910001</v>
          </cell>
          <cell r="U253" t="str">
            <v>SEUMUR HIDUP</v>
          </cell>
          <cell r="W253" t="str">
            <v>B2 UMUM</v>
          </cell>
          <cell r="X253" t="str">
            <v>910220160161</v>
          </cell>
          <cell r="Y253">
            <v>45344</v>
          </cell>
          <cell r="Z253" t="str">
            <v xml:space="preserve">SONDER </v>
          </cell>
          <cell r="AA253">
            <v>33291</v>
          </cell>
          <cell r="AB253" t="str">
            <v xml:space="preserve">JAGA II RT. 000/000 KEL. TOUNELET SATU KEC. SONDER </v>
          </cell>
          <cell r="AC253" t="str">
            <v>KAWIN ANAK 1</v>
          </cell>
          <cell r="AD253" t="str">
            <v>KRISTEN</v>
          </cell>
          <cell r="AE253" t="str">
            <v>LAKI-LAKI</v>
          </cell>
          <cell r="AF253" t="str">
            <v>SMA</v>
          </cell>
          <cell r="AG253" t="str">
            <v xml:space="preserve">FEBRIANO YOHANES KAUNANG </v>
          </cell>
          <cell r="AH253" t="str">
            <v>BCA</v>
          </cell>
          <cell r="AI253" t="str">
            <v>5115048195</v>
          </cell>
          <cell r="AJ253" t="str">
            <v>7102112409140000</v>
          </cell>
          <cell r="AL253">
            <v>44652</v>
          </cell>
          <cell r="AM253">
            <v>44742</v>
          </cell>
          <cell r="AN253" t="str">
            <v>PKWT 2</v>
          </cell>
          <cell r="AO253" t="str">
            <v>40 hari</v>
          </cell>
          <cell r="AP253" t="str">
            <v xml:space="preserve">2 Tahun  5 Bulan 20 Hari </v>
          </cell>
          <cell r="AQ253" t="str">
            <v>SUDAH</v>
          </cell>
          <cell r="AR253">
            <v>44432</v>
          </cell>
          <cell r="AS253" t="str">
            <v>SUDAH</v>
          </cell>
          <cell r="AT253">
            <v>44432</v>
          </cell>
          <cell r="AU253" t="str">
            <v>SUDAH</v>
          </cell>
          <cell r="AV253">
            <v>44436</v>
          </cell>
          <cell r="AW253" t="str">
            <v xml:space="preserve">0 Tahun  8 Bulan 23 Hari </v>
          </cell>
          <cell r="AX253" t="str">
            <v>IN CLASS</v>
          </cell>
          <cell r="AY253">
            <v>90</v>
          </cell>
          <cell r="AZ253">
            <v>100</v>
          </cell>
          <cell r="BA253" t="str">
            <v>SUDAH</v>
          </cell>
          <cell r="BC253">
            <v>44489</v>
          </cell>
          <cell r="BE253" t="str">
            <v>SUDAH</v>
          </cell>
          <cell r="BG253">
            <v>44614</v>
          </cell>
          <cell r="BI253" t="str">
            <v>BELUM</v>
          </cell>
          <cell r="BV253" t="str">
            <v>0001447061275</v>
          </cell>
          <cell r="BW253" t="str">
            <v>SUDAH</v>
          </cell>
          <cell r="BX253" t="str">
            <v>PERUSAHAAN</v>
          </cell>
          <cell r="BY253" t="str">
            <v>20004434500</v>
          </cell>
          <cell r="BZ253" t="str">
            <v>SUDAH</v>
          </cell>
          <cell r="CH253">
            <v>44356</v>
          </cell>
        </row>
        <row r="254">
          <cell r="C254" t="str">
            <v>1038</v>
          </cell>
          <cell r="D254" t="str">
            <v>M. ZAINI</v>
          </cell>
          <cell r="E254" t="str">
            <v>PT. MBK</v>
          </cell>
          <cell r="I254">
            <v>43801</v>
          </cell>
          <cell r="J254" t="str">
            <v/>
          </cell>
          <cell r="K254" t="str">
            <v>081253194672</v>
          </cell>
          <cell r="L254" t="str">
            <v>DRIVER</v>
          </cell>
          <cell r="Q254" t="str">
            <v>BANJARMASIN</v>
          </cell>
          <cell r="R254" t="str">
            <v>PT. SUMBER ALFARIA TRIJAYA TBK</v>
          </cell>
          <cell r="S254" t="str">
            <v>JAKARTA 2</v>
          </cell>
          <cell r="T254" t="str">
            <v>6303131609840001</v>
          </cell>
          <cell r="U254" t="str">
            <v>SEUMUR HIDUP</v>
          </cell>
          <cell r="W254" t="str">
            <v>B1</v>
          </cell>
          <cell r="X254" t="str">
            <v>1834190100523</v>
          </cell>
          <cell r="Y254">
            <v>45551</v>
          </cell>
          <cell r="Z254" t="str">
            <v xml:space="preserve">LIANG ANGGANG </v>
          </cell>
          <cell r="AA254">
            <v>30941</v>
          </cell>
          <cell r="AB254" t="str">
            <v xml:space="preserve">JL. SEKUMPUL GG. TAUFIK RT. 001/002 KEL. SEKUMPUL KEC. MARTAPURA </v>
          </cell>
          <cell r="AC254" t="str">
            <v>KAWIN</v>
          </cell>
          <cell r="AD254" t="str">
            <v>ISLAM</v>
          </cell>
          <cell r="AE254" t="str">
            <v>LAKI-LAKI</v>
          </cell>
          <cell r="AF254" t="str">
            <v>SMP</v>
          </cell>
          <cell r="AG254" t="str">
            <v>M. ZAINI</v>
          </cell>
          <cell r="AH254" t="str">
            <v>BCA</v>
          </cell>
          <cell r="AI254" t="str">
            <v>7895482854</v>
          </cell>
          <cell r="AJ254" t="str">
            <v>6303051309190003</v>
          </cell>
          <cell r="AL254">
            <v>44652</v>
          </cell>
          <cell r="AM254">
            <v>44742</v>
          </cell>
          <cell r="AN254" t="str">
            <v>PKWT 1</v>
          </cell>
          <cell r="AO254" t="str">
            <v>40 hari</v>
          </cell>
          <cell r="AP254" t="str">
            <v xml:space="preserve">2 Tahun  5 Bulan 19 Hari </v>
          </cell>
          <cell r="AQ254" t="str">
            <v>SUDAH</v>
          </cell>
          <cell r="AR254">
            <v>44432</v>
          </cell>
          <cell r="AS254" t="str">
            <v>SUDAH</v>
          </cell>
          <cell r="AT254">
            <v>44432</v>
          </cell>
          <cell r="AU254" t="str">
            <v>SUDAH</v>
          </cell>
          <cell r="AV254">
            <v>44503</v>
          </cell>
          <cell r="AW254" t="str">
            <v xml:space="preserve">0 Tahun  6 Bulan 18 Hari </v>
          </cell>
          <cell r="AX254" t="str">
            <v>ON LINE</v>
          </cell>
          <cell r="AY254">
            <v>85</v>
          </cell>
          <cell r="AZ254">
            <v>75</v>
          </cell>
          <cell r="BA254" t="str">
            <v>SUDAH</v>
          </cell>
          <cell r="BC254">
            <v>44386</v>
          </cell>
          <cell r="BD254" t="str">
            <v>BASIRIH</v>
          </cell>
          <cell r="BE254" t="str">
            <v>SUDAH</v>
          </cell>
          <cell r="BG254">
            <v>44462</v>
          </cell>
          <cell r="BH254" t="str">
            <v>KEC. KADANGAN</v>
          </cell>
          <cell r="BI254" t="str">
            <v>BELUM</v>
          </cell>
          <cell r="BV254" t="str">
            <v>0002912424265</v>
          </cell>
          <cell r="BW254" t="str">
            <v>SUDAH</v>
          </cell>
          <cell r="BX254" t="str">
            <v>PERUSAHAAN</v>
          </cell>
          <cell r="BY254" t="str">
            <v>20004434112</v>
          </cell>
          <cell r="BZ254" t="str">
            <v>SUDAH</v>
          </cell>
          <cell r="CH254">
            <v>44431</v>
          </cell>
        </row>
        <row r="255">
          <cell r="C255" t="str">
            <v>1040</v>
          </cell>
          <cell r="D255" t="str">
            <v>DERRICO OCTAVIANDA</v>
          </cell>
          <cell r="E255" t="str">
            <v>PT. MBK</v>
          </cell>
          <cell r="I255">
            <v>43853</v>
          </cell>
          <cell r="J255" t="str">
            <v/>
          </cell>
          <cell r="K255" t="str">
            <v>081291129291</v>
          </cell>
          <cell r="P255" t="str">
            <v>PJS OPERATING POINT COORDINATOR</v>
          </cell>
          <cell r="Q255" t="str">
            <v>HALIM</v>
          </cell>
          <cell r="R255" t="str">
            <v>ANTERAJA</v>
          </cell>
          <cell r="S255" t="str">
            <v>JAKARTA 2</v>
          </cell>
          <cell r="T255" t="str">
            <v>3172021210850019</v>
          </cell>
          <cell r="U255" t="str">
            <v>SEUMUR HIDUP</v>
          </cell>
          <cell r="V255" t="str">
            <v>NON DRIVER</v>
          </cell>
          <cell r="W255" t="str">
            <v>NON DRIVER</v>
          </cell>
          <cell r="X255" t="str">
            <v>NON DRIVER</v>
          </cell>
          <cell r="Y255" t="str">
            <v>NON DRIVER</v>
          </cell>
          <cell r="Z255" t="str">
            <v xml:space="preserve">JAKARTA </v>
          </cell>
          <cell r="AA255">
            <v>31332</v>
          </cell>
          <cell r="AB255" t="str">
            <v xml:space="preserve">ASRAMA POLSEK PASAR MINGGU NO. 11 RT. 009/004 KEL. PASAR MINGGU KEC. PASAR MINGGU </v>
          </cell>
          <cell r="AC255" t="str">
            <v>KAWIN</v>
          </cell>
          <cell r="AD255" t="str">
            <v>ISLAM</v>
          </cell>
          <cell r="AE255" t="str">
            <v>LAKI-LAKI</v>
          </cell>
          <cell r="AF255" t="str">
            <v>S1</v>
          </cell>
          <cell r="AG255" t="str">
            <v xml:space="preserve">DERRICO OCTAVIANDA </v>
          </cell>
          <cell r="AH255" t="str">
            <v>BCA</v>
          </cell>
          <cell r="AI255" t="str">
            <v>6220445664</v>
          </cell>
          <cell r="AJ255" t="str">
            <v>3174041002141019</v>
          </cell>
          <cell r="AL255">
            <v>44682</v>
          </cell>
          <cell r="AM255">
            <v>44773</v>
          </cell>
          <cell r="AN255" t="str">
            <v>PKWT 1</v>
          </cell>
          <cell r="AO255" t="str">
            <v>71 hari</v>
          </cell>
          <cell r="AP255" t="str">
            <v xml:space="preserve">2 Tahun  3 Bulan 28 Hari </v>
          </cell>
          <cell r="AQ255" t="str">
            <v>NON DRIVER</v>
          </cell>
          <cell r="AR255" t="str">
            <v>NON DRIVER</v>
          </cell>
          <cell r="AS255" t="str">
            <v>SUDAH</v>
          </cell>
          <cell r="AT255">
            <v>44432</v>
          </cell>
          <cell r="AU255" t="str">
            <v>NON DRIVER</v>
          </cell>
          <cell r="AV255" t="str">
            <v>NON DRIVER</v>
          </cell>
          <cell r="AW255" t="str">
            <v/>
          </cell>
          <cell r="AX255" t="str">
            <v>NON DRIVER</v>
          </cell>
          <cell r="AY255" t="str">
            <v>NON DRIVER</v>
          </cell>
          <cell r="AZ255" t="str">
            <v>NON DRIVER</v>
          </cell>
          <cell r="BA255" t="str">
            <v>SUDAH</v>
          </cell>
          <cell r="BC255">
            <v>44372</v>
          </cell>
          <cell r="BE255" t="str">
            <v>SUDAH</v>
          </cell>
          <cell r="BG255">
            <v>44400</v>
          </cell>
          <cell r="BI255" t="str">
            <v>BELUM</v>
          </cell>
          <cell r="BV255" t="str">
            <v>0001621346815</v>
          </cell>
          <cell r="BW255" t="str">
            <v>SUDAH</v>
          </cell>
          <cell r="BX255" t="str">
            <v>PERUSAHAAN</v>
          </cell>
          <cell r="BY255" t="str">
            <v>20022259426</v>
          </cell>
          <cell r="BZ255" t="str">
            <v>SUDAH</v>
          </cell>
          <cell r="CI255">
            <v>44361</v>
          </cell>
        </row>
        <row r="256">
          <cell r="C256" t="str">
            <v>1042</v>
          </cell>
          <cell r="D256" t="str">
            <v>IHSAN AZIS</v>
          </cell>
          <cell r="E256" t="str">
            <v>PT. MBK</v>
          </cell>
          <cell r="I256">
            <v>43875</v>
          </cell>
          <cell r="J256" t="str">
            <v/>
          </cell>
          <cell r="K256" t="str">
            <v>083142324519</v>
          </cell>
          <cell r="L256" t="str">
            <v>DRIVER</v>
          </cell>
          <cell r="Q256" t="str">
            <v>BANJARMASIN</v>
          </cell>
          <cell r="R256" t="str">
            <v>PT. SUMBER ALFARIA TRIJAYA TBK</v>
          </cell>
          <cell r="S256" t="str">
            <v>JAKARTA 2</v>
          </cell>
          <cell r="T256" t="str">
            <v>6303083103950002</v>
          </cell>
          <cell r="U256" t="str">
            <v>SEUMUR HIDUP</v>
          </cell>
          <cell r="W256" t="str">
            <v>B1</v>
          </cell>
          <cell r="X256" t="str">
            <v>950318161230</v>
          </cell>
          <cell r="Y256">
            <v>44651</v>
          </cell>
          <cell r="Z256" t="str">
            <v xml:space="preserve">CILACAP </v>
          </cell>
          <cell r="AA256">
            <v>34789</v>
          </cell>
          <cell r="AB256" t="str">
            <v xml:space="preserve">DS. SUMBERSARI RT. 002/000 KEC. CINTAPURI DARUSSALAM </v>
          </cell>
          <cell r="AC256" t="str">
            <v>KAWIN</v>
          </cell>
          <cell r="AD256" t="str">
            <v xml:space="preserve">ISLAM </v>
          </cell>
          <cell r="AE256" t="str">
            <v>LAKI-LAKI</v>
          </cell>
          <cell r="AF256" t="str">
            <v>SMA</v>
          </cell>
          <cell r="AG256" t="str">
            <v>IHSAN AZIS</v>
          </cell>
          <cell r="AH256" t="str">
            <v>BCA</v>
          </cell>
          <cell r="AI256" t="str">
            <v>7895395111</v>
          </cell>
          <cell r="AJ256" t="str">
            <v>6303081303080035</v>
          </cell>
          <cell r="AL256">
            <v>44682</v>
          </cell>
          <cell r="AM256">
            <v>44773</v>
          </cell>
          <cell r="AN256" t="str">
            <v>PKWT 2</v>
          </cell>
          <cell r="AO256" t="str">
            <v>71 hari</v>
          </cell>
          <cell r="AP256" t="str">
            <v xml:space="preserve">2 Tahun  3 Bulan 7 Hari </v>
          </cell>
          <cell r="AQ256" t="str">
            <v>SUDAH</v>
          </cell>
          <cell r="AR256">
            <v>44424</v>
          </cell>
          <cell r="AS256" t="str">
            <v>SUDAH</v>
          </cell>
          <cell r="AT256">
            <v>44432</v>
          </cell>
          <cell r="AU256" t="str">
            <v>SUDAH</v>
          </cell>
          <cell r="AV256">
            <v>44505</v>
          </cell>
          <cell r="AW256" t="str">
            <v xml:space="preserve">0 Tahun  6 Bulan 16 Hari </v>
          </cell>
          <cell r="AX256" t="str">
            <v>ON LINE</v>
          </cell>
          <cell r="AY256">
            <v>95</v>
          </cell>
          <cell r="AZ256">
            <v>75</v>
          </cell>
          <cell r="BA256" t="str">
            <v>SUDAH</v>
          </cell>
          <cell r="BC256">
            <v>44390</v>
          </cell>
          <cell r="BD256" t="str">
            <v>PUKESMAS KAMPUNG ARAB</v>
          </cell>
          <cell r="BE256" t="str">
            <v>SUDAH</v>
          </cell>
          <cell r="BG256">
            <v>44451</v>
          </cell>
          <cell r="BH256" t="str">
            <v>PELAIHARI</v>
          </cell>
          <cell r="BI256" t="str">
            <v>BELUM</v>
          </cell>
          <cell r="BV256" t="str">
            <v>0002921741122</v>
          </cell>
          <cell r="BW256" t="str">
            <v>SUDAH</v>
          </cell>
          <cell r="BX256" t="str">
            <v>PERUSAHAAN</v>
          </cell>
          <cell r="BY256" t="str">
            <v>20022259756</v>
          </cell>
          <cell r="BZ256" t="str">
            <v>SUDAH</v>
          </cell>
        </row>
        <row r="257">
          <cell r="C257" t="str">
            <v>1049</v>
          </cell>
          <cell r="D257" t="str">
            <v>SARKONI</v>
          </cell>
          <cell r="E257" t="str">
            <v>PT. MBK</v>
          </cell>
          <cell r="I257">
            <v>43899</v>
          </cell>
          <cell r="J257" t="str">
            <v/>
          </cell>
          <cell r="K257" t="str">
            <v>081246464422</v>
          </cell>
          <cell r="P257" t="str">
            <v>DISPATCHER</v>
          </cell>
          <cell r="Q257" t="str">
            <v>TAMBUN</v>
          </cell>
          <cell r="R257" t="str">
            <v>PT. ADI SARANA ARMADA, TBK</v>
          </cell>
          <cell r="S257" t="str">
            <v>JAKARTA 1</v>
          </cell>
          <cell r="T257" t="str">
            <v>1802011002910003</v>
          </cell>
          <cell r="U257" t="str">
            <v>SEUMUR HIDUP</v>
          </cell>
          <cell r="V257" t="str">
            <v>NON DRIVER</v>
          </cell>
          <cell r="W257" t="str">
            <v>NON DRIVER</v>
          </cell>
          <cell r="X257" t="str">
            <v>NON DRIVER</v>
          </cell>
          <cell r="Y257" t="str">
            <v>NON DRIVER</v>
          </cell>
          <cell r="Z257" t="str">
            <v xml:space="preserve">GUNUNG TERANG </v>
          </cell>
          <cell r="AA257">
            <v>34375</v>
          </cell>
          <cell r="AB257" t="str">
            <v xml:space="preserve">DS. JAYAMUKTI RT. 001/001 KEC. CIKARANG TIMUR KAB BEKASI </v>
          </cell>
          <cell r="AC257" t="str">
            <v>LAJANG</v>
          </cell>
          <cell r="AD257" t="str">
            <v>ISLAM</v>
          </cell>
          <cell r="AE257" t="str">
            <v>LAKI-LAKI</v>
          </cell>
          <cell r="AF257" t="str">
            <v>D3</v>
          </cell>
          <cell r="AG257" t="str">
            <v xml:space="preserve">SARKONI </v>
          </cell>
          <cell r="AH257" t="str">
            <v>BCA</v>
          </cell>
          <cell r="AI257" t="str">
            <v>6300156523</v>
          </cell>
          <cell r="AJ257" t="str">
            <v>1802011002910003</v>
          </cell>
          <cell r="AL257">
            <v>44682</v>
          </cell>
          <cell r="AM257">
            <v>44773</v>
          </cell>
          <cell r="AN257" t="str">
            <v>PKWT 1</v>
          </cell>
          <cell r="AO257" t="str">
            <v>71 hari</v>
          </cell>
          <cell r="AP257" t="str">
            <v xml:space="preserve">2 Tahun  2 Bulan 12 Hari </v>
          </cell>
          <cell r="AQ257" t="str">
            <v>NON DRIVER</v>
          </cell>
          <cell r="AR257" t="str">
            <v>NON DRIVER</v>
          </cell>
          <cell r="AS257" t="str">
            <v>SUDAH</v>
          </cell>
          <cell r="AT257">
            <v>44432</v>
          </cell>
          <cell r="AU257" t="str">
            <v>NON DRIVER</v>
          </cell>
          <cell r="AV257" t="str">
            <v>NON DRIVER</v>
          </cell>
          <cell r="AW257" t="str">
            <v/>
          </cell>
          <cell r="AX257" t="str">
            <v>NON DRIVER</v>
          </cell>
          <cell r="AY257" t="str">
            <v>NON DRIVER</v>
          </cell>
          <cell r="AZ257" t="str">
            <v>NON DRIVER</v>
          </cell>
          <cell r="BA257" t="str">
            <v>SUDAH</v>
          </cell>
          <cell r="BC257">
            <v>44434</v>
          </cell>
          <cell r="BE257" t="str">
            <v>SUDAH</v>
          </cell>
          <cell r="BG257">
            <v>44487</v>
          </cell>
          <cell r="BI257" t="str">
            <v>BELUM</v>
          </cell>
          <cell r="BV257" t="str">
            <v>0002512157141</v>
          </cell>
          <cell r="BW257" t="str">
            <v>SUDAH</v>
          </cell>
          <cell r="BX257" t="str">
            <v>PERUSAHAAN</v>
          </cell>
          <cell r="BY257" t="str">
            <v>20027918521</v>
          </cell>
          <cell r="BZ257" t="str">
            <v>SUDAH</v>
          </cell>
        </row>
        <row r="258">
          <cell r="C258" t="str">
            <v>1050</v>
          </cell>
          <cell r="D258" t="str">
            <v>MUHAMMAD DAMIN</v>
          </cell>
          <cell r="E258" t="str">
            <v>PT. MBK</v>
          </cell>
          <cell r="I258">
            <v>43862</v>
          </cell>
          <cell r="J258" t="str">
            <v/>
          </cell>
          <cell r="K258" t="str">
            <v>085772957211</v>
          </cell>
          <cell r="N258" t="str">
            <v>HELPER</v>
          </cell>
          <cell r="Q258" t="str">
            <v>KARAWANG</v>
          </cell>
          <cell r="R258" t="str">
            <v>HMS</v>
          </cell>
          <cell r="S258" t="str">
            <v>JAKARTA 1</v>
          </cell>
          <cell r="T258" t="str">
            <v>3215110506010003</v>
          </cell>
          <cell r="U258" t="str">
            <v>SEUMUR HIDUP</v>
          </cell>
          <cell r="V258" t="str">
            <v>NON DRIVER</v>
          </cell>
          <cell r="W258" t="str">
            <v>NON DRIVER</v>
          </cell>
          <cell r="X258" t="str">
            <v>NON DRIVER</v>
          </cell>
          <cell r="Y258" t="str">
            <v>NON DRIVER</v>
          </cell>
          <cell r="Z258" t="str">
            <v xml:space="preserve">KARAWANG </v>
          </cell>
          <cell r="AA258">
            <v>37047</v>
          </cell>
          <cell r="AB258" t="str">
            <v xml:space="preserve">DSN. TELARSARI RT. 002/006 DESA SEDARI KEC. CIBUAYA KAB. KARAWANG </v>
          </cell>
          <cell r="AC258" t="str">
            <v>LAJANG</v>
          </cell>
          <cell r="AD258" t="str">
            <v>ISLAM</v>
          </cell>
          <cell r="AE258" t="str">
            <v>LAKI-LAKI</v>
          </cell>
          <cell r="AF258" t="str">
            <v>SMP</v>
          </cell>
          <cell r="AG258" t="str">
            <v xml:space="preserve">MUHAMAD DAMIN </v>
          </cell>
          <cell r="AH258" t="str">
            <v>BCA</v>
          </cell>
          <cell r="AI258" t="str">
            <v>5765253605</v>
          </cell>
          <cell r="AJ258" t="str">
            <v>3215110308070009</v>
          </cell>
          <cell r="AL258">
            <v>44682</v>
          </cell>
          <cell r="AM258">
            <v>44773</v>
          </cell>
          <cell r="AN258" t="str">
            <v>PKWT 2</v>
          </cell>
          <cell r="AO258" t="str">
            <v>71 hari</v>
          </cell>
          <cell r="AP258" t="str">
            <v xml:space="preserve">2 Tahun  3 Bulan 20 Hari </v>
          </cell>
          <cell r="AQ258" t="str">
            <v>SUDAH</v>
          </cell>
          <cell r="AR258">
            <v>44432</v>
          </cell>
          <cell r="AS258" t="str">
            <v>SUDAH</v>
          </cell>
          <cell r="AT258">
            <v>44432</v>
          </cell>
          <cell r="AU258" t="str">
            <v>SUDAH</v>
          </cell>
          <cell r="AV258">
            <v>44432</v>
          </cell>
          <cell r="AW258" t="str">
            <v xml:space="preserve">0 Tahun  8 Bulan 27 Hari </v>
          </cell>
          <cell r="AX258" t="str">
            <v>NON DRIVER</v>
          </cell>
          <cell r="AY258" t="str">
            <v>NON DRIVER</v>
          </cell>
          <cell r="AZ258" t="str">
            <v>NON DRIVER</v>
          </cell>
          <cell r="BA258" t="str">
            <v>SUDAH</v>
          </cell>
          <cell r="BC258">
            <v>44396</v>
          </cell>
          <cell r="BE258" t="str">
            <v>SUDAH</v>
          </cell>
          <cell r="BG258">
            <v>44424</v>
          </cell>
          <cell r="BI258" t="str">
            <v>BELUM</v>
          </cell>
          <cell r="BV258" t="str">
            <v>0002467680827</v>
          </cell>
          <cell r="BW258" t="str">
            <v>SUDAH</v>
          </cell>
          <cell r="BX258" t="str">
            <v>PERUSAHAAN</v>
          </cell>
          <cell r="BY258" t="str">
            <v>20022259566</v>
          </cell>
          <cell r="BZ258" t="str">
            <v>SUDAH</v>
          </cell>
        </row>
        <row r="259">
          <cell r="C259" t="str">
            <v>1053</v>
          </cell>
          <cell r="D259" t="str">
            <v>MOKHAMAD ULIL HUDA</v>
          </cell>
          <cell r="E259" t="str">
            <v>PT. MBK</v>
          </cell>
          <cell r="I259">
            <v>43878</v>
          </cell>
          <cell r="J259" t="str">
            <v/>
          </cell>
          <cell r="K259" t="str">
            <v>081717464948</v>
          </cell>
          <cell r="L259" t="str">
            <v>DRIVER</v>
          </cell>
          <cell r="Q259" t="str">
            <v>REMBANG</v>
          </cell>
          <cell r="R259" t="str">
            <v>PT. SUMBER ALFARIA TRIJAYA TBK</v>
          </cell>
          <cell r="S259" t="str">
            <v>MALANG</v>
          </cell>
          <cell r="T259" t="str">
            <v>3317080105850001</v>
          </cell>
          <cell r="U259" t="str">
            <v>SEUMUR HIDUP</v>
          </cell>
          <cell r="V259" t="str">
            <v>HIJAU</v>
          </cell>
          <cell r="W259" t="str">
            <v>B1</v>
          </cell>
          <cell r="X259" t="str">
            <v>14398505000027</v>
          </cell>
          <cell r="Y259">
            <v>45645</v>
          </cell>
          <cell r="Z259" t="str">
            <v xml:space="preserve">REMBANG </v>
          </cell>
          <cell r="AA259">
            <v>31168</v>
          </cell>
          <cell r="AB259" t="str">
            <v xml:space="preserve">DESA RUKEM RT. 003/001  KEC. SULANG </v>
          </cell>
          <cell r="AC259" t="str">
            <v>LAJANG</v>
          </cell>
          <cell r="AD259" t="str">
            <v xml:space="preserve">ISLAM </v>
          </cell>
          <cell r="AE259" t="str">
            <v>LAKI-LAKI</v>
          </cell>
          <cell r="AF259" t="str">
            <v>MTS</v>
          </cell>
          <cell r="AG259" t="str">
            <v xml:space="preserve">MOKHAMAD ULIL HUDA </v>
          </cell>
          <cell r="AH259" t="str">
            <v>BCA</v>
          </cell>
          <cell r="AI259" t="str">
            <v>7835198910</v>
          </cell>
          <cell r="AJ259" t="str">
            <v>3317081811080235</v>
          </cell>
          <cell r="AL259">
            <v>44621</v>
          </cell>
          <cell r="AM259">
            <v>44712</v>
          </cell>
          <cell r="AN259" t="str">
            <v>PKWT 2</v>
          </cell>
          <cell r="AO259" t="str">
            <v>10 hari</v>
          </cell>
          <cell r="AP259" t="str">
            <v xml:space="preserve">2 Tahun  3 Bulan 4 Hari </v>
          </cell>
          <cell r="AQ259" t="str">
            <v>SUDAH</v>
          </cell>
          <cell r="AR259">
            <v>44424</v>
          </cell>
          <cell r="AS259" t="str">
            <v>SUDAH</v>
          </cell>
          <cell r="AT259">
            <v>44432</v>
          </cell>
          <cell r="AU259" t="str">
            <v>SUDAH</v>
          </cell>
          <cell r="AV259">
            <v>44439</v>
          </cell>
          <cell r="AW259" t="str">
            <v xml:space="preserve">0 Tahun  8 Bulan 20 Hari </v>
          </cell>
          <cell r="AX259" t="str">
            <v>ON LINE</v>
          </cell>
          <cell r="AY259">
            <v>80</v>
          </cell>
          <cell r="AZ259">
            <v>75</v>
          </cell>
          <cell r="BA259" t="str">
            <v>SUDAH</v>
          </cell>
          <cell r="BC259">
            <v>44483</v>
          </cell>
          <cell r="BD259" t="str">
            <v>PUSKESMAS LASEM</v>
          </cell>
          <cell r="BE259" t="str">
            <v>SUDAH</v>
          </cell>
          <cell r="BG259">
            <v>44449</v>
          </cell>
          <cell r="BI259" t="str">
            <v>BELUM</v>
          </cell>
          <cell r="BV259" t="str">
            <v>0000583941508</v>
          </cell>
          <cell r="BW259" t="str">
            <v>SUDAH</v>
          </cell>
          <cell r="BX259" t="str">
            <v>PBI</v>
          </cell>
          <cell r="BY259" t="str">
            <v>20027918372</v>
          </cell>
          <cell r="BZ259" t="str">
            <v>SUDAH</v>
          </cell>
        </row>
        <row r="260">
          <cell r="C260" t="str">
            <v>1055</v>
          </cell>
          <cell r="D260" t="str">
            <v>ABDUL ROZAQ</v>
          </cell>
          <cell r="E260" t="str">
            <v>PT. MBK</v>
          </cell>
          <cell r="I260">
            <v>43878</v>
          </cell>
          <cell r="J260" t="str">
            <v/>
          </cell>
          <cell r="K260" t="str">
            <v>082337847079</v>
          </cell>
          <cell r="L260" t="str">
            <v>DRIVER</v>
          </cell>
          <cell r="Q260" t="str">
            <v>REMBANG</v>
          </cell>
          <cell r="R260" t="str">
            <v>PT. SUMBER ALFARIA TRIJAYA TBK</v>
          </cell>
          <cell r="S260" t="str">
            <v>MALANG</v>
          </cell>
          <cell r="T260" t="str">
            <v>3317140612930004</v>
          </cell>
          <cell r="U260" t="str">
            <v>SEUMUR HIDUP</v>
          </cell>
          <cell r="V260" t="str">
            <v>HIJAU</v>
          </cell>
          <cell r="W260" t="str">
            <v>B1</v>
          </cell>
          <cell r="X260" t="str">
            <v>14399312000026</v>
          </cell>
          <cell r="Y260">
            <v>45629</v>
          </cell>
          <cell r="Z260" t="str">
            <v xml:space="preserve">REMBANG </v>
          </cell>
          <cell r="AA260">
            <v>34309</v>
          </cell>
          <cell r="AB260" t="str">
            <v xml:space="preserve">DS. JOLOTUNDO RT 002/001 KEC. LASEM KAB. REMBANG </v>
          </cell>
          <cell r="AC260" t="str">
            <v>KAWIN ANAK 1</v>
          </cell>
          <cell r="AD260" t="str">
            <v xml:space="preserve">ISLAM </v>
          </cell>
          <cell r="AE260" t="str">
            <v>LAKI-LAKI</v>
          </cell>
          <cell r="AF260" t="str">
            <v>S1</v>
          </cell>
          <cell r="AG260" t="str">
            <v xml:space="preserve">ABDUL ROZAQ </v>
          </cell>
          <cell r="AH260" t="str">
            <v>BCA</v>
          </cell>
          <cell r="AI260" t="str">
            <v>7835193306</v>
          </cell>
          <cell r="AJ260" t="str">
            <v>3317140903150002</v>
          </cell>
          <cell r="AL260">
            <v>44621</v>
          </cell>
          <cell r="AM260">
            <v>44712</v>
          </cell>
          <cell r="AN260" t="str">
            <v>PKWT 2</v>
          </cell>
          <cell r="AO260" t="str">
            <v>10 hari</v>
          </cell>
          <cell r="AP260" t="str">
            <v xml:space="preserve">2 Tahun  3 Bulan 4 Hari </v>
          </cell>
          <cell r="AQ260" t="str">
            <v>SUDAH</v>
          </cell>
          <cell r="AR260">
            <v>43881</v>
          </cell>
          <cell r="AS260" t="str">
            <v>SUDAH</v>
          </cell>
          <cell r="AT260">
            <v>44432</v>
          </cell>
          <cell r="AU260" t="str">
            <v>SUDAH</v>
          </cell>
          <cell r="AV260">
            <v>44439</v>
          </cell>
          <cell r="AW260" t="str">
            <v xml:space="preserve">0 Tahun  8 Bulan 20 Hari </v>
          </cell>
          <cell r="AX260" t="str">
            <v>ON LINE</v>
          </cell>
          <cell r="AY260">
            <v>100</v>
          </cell>
          <cell r="AZ260">
            <v>75</v>
          </cell>
          <cell r="BA260" t="str">
            <v>SUDAH</v>
          </cell>
          <cell r="BC260">
            <v>44408</v>
          </cell>
          <cell r="BD260" t="str">
            <v>PUSKESMAS LASEM</v>
          </cell>
          <cell r="BE260" t="str">
            <v>SUDAH</v>
          </cell>
          <cell r="BG260">
            <v>44437</v>
          </cell>
          <cell r="BH260" t="str">
            <v>PUSKESMAS LASEM</v>
          </cell>
          <cell r="BI260" t="str">
            <v>BELUM</v>
          </cell>
          <cell r="BV260" t="str">
            <v>0002422340403</v>
          </cell>
          <cell r="BW260" t="str">
            <v>SUDAH</v>
          </cell>
          <cell r="BX260" t="str">
            <v>PERUSAHAAN</v>
          </cell>
          <cell r="BY260" t="str">
            <v>20027918158</v>
          </cell>
          <cell r="BZ260" t="str">
            <v>SUDAH</v>
          </cell>
        </row>
        <row r="261">
          <cell r="C261" t="str">
            <v>1056</v>
          </cell>
          <cell r="D261" t="str">
            <v>HABIBULLAH</v>
          </cell>
          <cell r="E261" t="str">
            <v>PT. MBK</v>
          </cell>
          <cell r="I261">
            <v>43878</v>
          </cell>
          <cell r="J261" t="str">
            <v/>
          </cell>
          <cell r="K261" t="str">
            <v>082326844661</v>
          </cell>
          <cell r="L261" t="str">
            <v>DRIVER</v>
          </cell>
          <cell r="Q261" t="str">
            <v>REMBANG</v>
          </cell>
          <cell r="R261" t="str">
            <v>PT. SUMBER ALFARIA TRIJAYA TBK</v>
          </cell>
          <cell r="S261" t="str">
            <v>MALANG</v>
          </cell>
          <cell r="T261" t="str">
            <v>3317120512810002</v>
          </cell>
          <cell r="U261" t="str">
            <v>SEUMUR HIDUP</v>
          </cell>
          <cell r="V261" t="str">
            <v>HIJAU</v>
          </cell>
          <cell r="W261" t="str">
            <v>B1 UMUM</v>
          </cell>
          <cell r="X261" t="str">
            <v>14398112000011</v>
          </cell>
          <cell r="Y261">
            <v>45622</v>
          </cell>
          <cell r="Z261" t="str">
            <v xml:space="preserve">BOJONEGORO </v>
          </cell>
          <cell r="AA261">
            <v>29925</v>
          </cell>
          <cell r="AB261" t="str">
            <v xml:space="preserve">DS. SENDANGWARU RT. 001/001 KEC. KRAGAN KAB. REMBANG </v>
          </cell>
          <cell r="AC261" t="str">
            <v>KAWIN ANAK 2</v>
          </cell>
          <cell r="AD261" t="str">
            <v>ISLAM</v>
          </cell>
          <cell r="AE261" t="str">
            <v>LAKI-LAKI</v>
          </cell>
          <cell r="AF261" t="str">
            <v>SMA</v>
          </cell>
          <cell r="AG261" t="str">
            <v xml:space="preserve">HABIBULLAH </v>
          </cell>
          <cell r="AH261" t="str">
            <v>BCA</v>
          </cell>
          <cell r="AI261" t="str">
            <v>7835194213</v>
          </cell>
          <cell r="AJ261" t="str">
            <v>3317122605060044</v>
          </cell>
          <cell r="AL261">
            <v>44621</v>
          </cell>
          <cell r="AM261">
            <v>44712</v>
          </cell>
          <cell r="AN261" t="str">
            <v>PKWT 2</v>
          </cell>
          <cell r="AO261" t="str">
            <v>10 hari</v>
          </cell>
          <cell r="AP261" t="str">
            <v xml:space="preserve">2 Tahun  3 Bulan 4 Hari </v>
          </cell>
          <cell r="AQ261" t="str">
            <v>SUDAH</v>
          </cell>
          <cell r="AR261">
            <v>43881</v>
          </cell>
          <cell r="AS261" t="str">
            <v>SUDAH</v>
          </cell>
          <cell r="AT261">
            <v>44432</v>
          </cell>
          <cell r="AU261" t="str">
            <v>SUDAH</v>
          </cell>
          <cell r="AV261">
            <v>44439</v>
          </cell>
          <cell r="AW261" t="str">
            <v xml:space="preserve">0 Tahun  8 Bulan 20 Hari </v>
          </cell>
          <cell r="AX261" t="str">
            <v>ON LINE</v>
          </cell>
          <cell r="AY261">
            <v>80</v>
          </cell>
          <cell r="AZ261">
            <v>75</v>
          </cell>
          <cell r="BA261" t="str">
            <v>SUDAH</v>
          </cell>
          <cell r="BC261">
            <v>44420</v>
          </cell>
          <cell r="BD261" t="str">
            <v>PUSKESMAS KRAGAN</v>
          </cell>
          <cell r="BE261" t="str">
            <v>SUDAH</v>
          </cell>
          <cell r="BG261">
            <v>44449</v>
          </cell>
          <cell r="BH261" t="str">
            <v>PUSKESMAS KRAGAN</v>
          </cell>
          <cell r="BI261" t="str">
            <v>BELUM</v>
          </cell>
          <cell r="BV261" t="str">
            <v>0001693667002</v>
          </cell>
          <cell r="BW261" t="str">
            <v>SUDAH</v>
          </cell>
          <cell r="BX261" t="str">
            <v>PBI</v>
          </cell>
          <cell r="BY261" t="str">
            <v>20027918257</v>
          </cell>
          <cell r="BZ261" t="str">
            <v>SUDAH</v>
          </cell>
          <cell r="CG261" t="str">
            <v>ully0215@gmail.com</v>
          </cell>
        </row>
        <row r="262">
          <cell r="C262" t="str">
            <v>1058</v>
          </cell>
          <cell r="D262" t="str">
            <v>AHMAD RIFA'I</v>
          </cell>
          <cell r="E262" t="str">
            <v>PT. MBK</v>
          </cell>
          <cell r="I262">
            <v>43878</v>
          </cell>
          <cell r="J262" t="str">
            <v/>
          </cell>
          <cell r="K262" t="str">
            <v>0895328182900</v>
          </cell>
          <cell r="L262" t="str">
            <v>DRIVER</v>
          </cell>
          <cell r="Q262" t="str">
            <v>REMBANG</v>
          </cell>
          <cell r="R262" t="str">
            <v>PT. SUMBER ALFARIA TRIJAYA TBK</v>
          </cell>
          <cell r="S262" t="str">
            <v>MALANG</v>
          </cell>
          <cell r="T262" t="str">
            <v>3318151904870001</v>
          </cell>
          <cell r="U262" t="str">
            <v>SEUMUR HIDUP</v>
          </cell>
          <cell r="V262" t="str">
            <v>HIJAU</v>
          </cell>
          <cell r="W262" t="str">
            <v>B1</v>
          </cell>
          <cell r="X262" t="str">
            <v>870714361246</v>
          </cell>
          <cell r="Y262">
            <v>44761</v>
          </cell>
          <cell r="Z262" t="str">
            <v xml:space="preserve">PATI </v>
          </cell>
          <cell r="AA262">
            <v>31886</v>
          </cell>
          <cell r="AB262" t="str">
            <v xml:space="preserve">DS. WEDARIJAKSA RT. 006/004 KEC. WEDARIJAKSA KAB. PATI </v>
          </cell>
          <cell r="AC262" t="str">
            <v>KAWIN ANAK 1</v>
          </cell>
          <cell r="AD262" t="str">
            <v>ISLAM</v>
          </cell>
          <cell r="AE262" t="str">
            <v>LAKI-LAKI</v>
          </cell>
          <cell r="AF262" t="str">
            <v>SMP</v>
          </cell>
          <cell r="AG262" t="str">
            <v>AHMAD RIFA'I</v>
          </cell>
          <cell r="AH262" t="str">
            <v>BCA</v>
          </cell>
          <cell r="AI262" t="str">
            <v>0980274233</v>
          </cell>
          <cell r="AJ262" t="str">
            <v>3318151011140001</v>
          </cell>
          <cell r="AL262">
            <v>44621</v>
          </cell>
          <cell r="AM262">
            <v>44712</v>
          </cell>
          <cell r="AN262" t="str">
            <v>PKWT 2</v>
          </cell>
          <cell r="AO262" t="str">
            <v>10 hari</v>
          </cell>
          <cell r="AP262" t="str">
            <v xml:space="preserve">2 Tahun  3 Bulan 4 Hari </v>
          </cell>
          <cell r="AQ262" t="str">
            <v>SUDAH</v>
          </cell>
          <cell r="AR262">
            <v>43881</v>
          </cell>
          <cell r="AS262" t="str">
            <v>SUDAH</v>
          </cell>
          <cell r="AT262">
            <v>44432</v>
          </cell>
          <cell r="AU262" t="str">
            <v>SUDAH</v>
          </cell>
          <cell r="AV262">
            <v>44439</v>
          </cell>
          <cell r="AW262" t="str">
            <v xml:space="preserve">0 Tahun  8 Bulan 20 Hari </v>
          </cell>
          <cell r="AX262" t="str">
            <v>ON LINE</v>
          </cell>
          <cell r="AY262">
            <v>100</v>
          </cell>
          <cell r="AZ262">
            <v>75</v>
          </cell>
          <cell r="BA262" t="str">
            <v>SUDAH</v>
          </cell>
          <cell r="BC262">
            <v>44482</v>
          </cell>
          <cell r="BD262" t="str">
            <v>BALAI DESA WEDARI JAKSA</v>
          </cell>
          <cell r="BE262" t="str">
            <v>SUDAH</v>
          </cell>
          <cell r="BG262">
            <v>44566</v>
          </cell>
          <cell r="BI262" t="str">
            <v>BELUM</v>
          </cell>
          <cell r="BV262" t="str">
            <v>0000588675071</v>
          </cell>
          <cell r="BW262" t="str">
            <v>SUDAH</v>
          </cell>
          <cell r="BX262" t="str">
            <v>PBI</v>
          </cell>
          <cell r="BY262" t="str">
            <v>20027918190</v>
          </cell>
          <cell r="BZ262" t="str">
            <v>SUDAH</v>
          </cell>
          <cell r="CC262" t="str">
            <v>PROPERTY DAMAGE</v>
          </cell>
          <cell r="CD262">
            <v>44387</v>
          </cell>
          <cell r="CG262" t="str">
            <v>abrozaq06@gmail.com</v>
          </cell>
        </row>
        <row r="263">
          <cell r="C263" t="str">
            <v>1062</v>
          </cell>
          <cell r="D263" t="str">
            <v>AGUNG RIZKIYANTO</v>
          </cell>
          <cell r="E263" t="str">
            <v>PT. MBK</v>
          </cell>
          <cell r="I263">
            <v>43891</v>
          </cell>
          <cell r="J263" t="str">
            <v/>
          </cell>
          <cell r="K263" t="str">
            <v>083108470540</v>
          </cell>
          <cell r="L263" t="str">
            <v>DRIVER</v>
          </cell>
          <cell r="Q263" t="str">
            <v>YOGYAKARTA</v>
          </cell>
          <cell r="R263" t="str">
            <v>ANTERAJA</v>
          </cell>
          <cell r="S263" t="str">
            <v>SEMARANG</v>
          </cell>
          <cell r="T263" t="str">
            <v>3404030512980001</v>
          </cell>
          <cell r="U263" t="str">
            <v>SEUMUR HIDUP</v>
          </cell>
          <cell r="V263" t="str">
            <v>HIJAU</v>
          </cell>
          <cell r="W263" t="str">
            <v>B1</v>
          </cell>
          <cell r="X263" t="str">
            <v>14529812000080</v>
          </cell>
          <cell r="Y263">
            <v>45865</v>
          </cell>
          <cell r="Z263" t="str">
            <v>SLEMAN</v>
          </cell>
          <cell r="AA263">
            <v>36134</v>
          </cell>
          <cell r="AB263" t="str">
            <v xml:space="preserve">SEMINGIN RT. 018/011 KEL. SUMBERSARI KEC. MOYUDAN </v>
          </cell>
          <cell r="AC263" t="str">
            <v>LAJANG</v>
          </cell>
          <cell r="AD263" t="str">
            <v xml:space="preserve">ISLAM </v>
          </cell>
          <cell r="AE263" t="str">
            <v>LAKI-LAKI</v>
          </cell>
          <cell r="AF263" t="str">
            <v>SMA</v>
          </cell>
          <cell r="AG263" t="str">
            <v xml:space="preserve">AGUNG RIZKYANTO </v>
          </cell>
          <cell r="AH263" t="str">
            <v>BCA</v>
          </cell>
          <cell r="AI263" t="str">
            <v>8020369800</v>
          </cell>
          <cell r="AJ263" t="str">
            <v>3404032901051833</v>
          </cell>
          <cell r="AL263">
            <v>44682</v>
          </cell>
          <cell r="AM263">
            <v>44773</v>
          </cell>
          <cell r="AN263" t="str">
            <v>PKWT 1</v>
          </cell>
          <cell r="AO263" t="str">
            <v>71 hari</v>
          </cell>
          <cell r="AP263" t="str">
            <v xml:space="preserve">2 Tahun  2 Bulan 20 Hari </v>
          </cell>
          <cell r="AQ263" t="str">
            <v>SUDAH</v>
          </cell>
          <cell r="AR263">
            <v>44424</v>
          </cell>
          <cell r="AS263" t="str">
            <v>SUDAH</v>
          </cell>
          <cell r="AT263">
            <v>44432</v>
          </cell>
          <cell r="AU263" t="str">
            <v>SUDAH</v>
          </cell>
          <cell r="AV263">
            <v>44420</v>
          </cell>
          <cell r="AW263" t="str">
            <v xml:space="preserve">0 Tahun  9 Bulan 9 Hari </v>
          </cell>
          <cell r="AX263" t="str">
            <v>IN CLASS</v>
          </cell>
          <cell r="AY263">
            <v>90</v>
          </cell>
          <cell r="AZ263">
            <v>90</v>
          </cell>
          <cell r="BA263" t="str">
            <v>SUDAH</v>
          </cell>
          <cell r="BC263">
            <v>44411</v>
          </cell>
          <cell r="BD263" t="str">
            <v>HUB JOGJA</v>
          </cell>
          <cell r="BE263" t="str">
            <v>SUDAH</v>
          </cell>
          <cell r="BG263">
            <v>44439</v>
          </cell>
          <cell r="BH263" t="str">
            <v>HUB JOGJA</v>
          </cell>
          <cell r="BI263" t="str">
            <v>BELUM</v>
          </cell>
          <cell r="BV263" t="str">
            <v>0002924901832</v>
          </cell>
          <cell r="BW263" t="str">
            <v>SUDAH</v>
          </cell>
          <cell r="BX263" t="str">
            <v>PERUSAHAAN</v>
          </cell>
          <cell r="BY263" t="str">
            <v>20027918091</v>
          </cell>
          <cell r="BZ263" t="str">
            <v>SUDAH</v>
          </cell>
          <cell r="CG263" t="str">
            <v>tidak ada</v>
          </cell>
        </row>
        <row r="264">
          <cell r="C264" t="str">
            <v>1065</v>
          </cell>
          <cell r="D264" t="str">
            <v>MUHAMMAD FAISAL ARSYAD</v>
          </cell>
          <cell r="E264" t="str">
            <v>PT. MBK</v>
          </cell>
          <cell r="I264">
            <v>43888</v>
          </cell>
          <cell r="J264" t="str">
            <v/>
          </cell>
          <cell r="K264" t="str">
            <v>081254836527</v>
          </cell>
          <cell r="L264" t="str">
            <v>DRIVER</v>
          </cell>
          <cell r="Q264" t="str">
            <v>BANJARMASIN</v>
          </cell>
          <cell r="R264" t="str">
            <v>PT. SUMBER ALFARIA TRIJAYA TBK</v>
          </cell>
          <cell r="S264" t="str">
            <v>JAKARTA 2</v>
          </cell>
          <cell r="T264" t="str">
            <v>6371010811890009</v>
          </cell>
          <cell r="U264" t="str">
            <v>SEUMUR HIDUP</v>
          </cell>
          <cell r="W264" t="str">
            <v>B1</v>
          </cell>
          <cell r="X264" t="str">
            <v>901118151243</v>
          </cell>
          <cell r="Y264">
            <v>45238</v>
          </cell>
          <cell r="Z264" t="str">
            <v xml:space="preserve">SIMPUR </v>
          </cell>
          <cell r="AA264">
            <v>33550</v>
          </cell>
          <cell r="AB264" t="str">
            <v xml:space="preserve">JL. KOMP WILDAM SIMP CEMPAKA RAYA II NO. 05 RT. 006/001 </v>
          </cell>
          <cell r="AC264" t="str">
            <v>KAWIN</v>
          </cell>
          <cell r="AD264" t="str">
            <v>ISLAM</v>
          </cell>
          <cell r="AE264" t="str">
            <v>LAKI-LAKI</v>
          </cell>
          <cell r="AF264" t="str">
            <v>SD</v>
          </cell>
          <cell r="AG264" t="str">
            <v xml:space="preserve">MUHAMMAD FAISAL ARSYAD </v>
          </cell>
          <cell r="AH264" t="str">
            <v>BCA</v>
          </cell>
          <cell r="AI264" t="str">
            <v>8275363428</v>
          </cell>
          <cell r="AJ264" t="str">
            <v>6371032103190009</v>
          </cell>
          <cell r="AL264">
            <v>44682</v>
          </cell>
          <cell r="AM264">
            <v>44773</v>
          </cell>
          <cell r="AN264" t="str">
            <v>PKWT 1</v>
          </cell>
          <cell r="AO264" t="str">
            <v>71 hari</v>
          </cell>
          <cell r="AP264" t="str">
            <v xml:space="preserve">2 Tahun  2 Bulan 24 Hari </v>
          </cell>
          <cell r="AQ264" t="str">
            <v>SUDAH</v>
          </cell>
          <cell r="AR264">
            <v>44424</v>
          </cell>
          <cell r="AS264" t="str">
            <v>SUDAH</v>
          </cell>
          <cell r="AT264">
            <v>44432</v>
          </cell>
          <cell r="AU264" t="str">
            <v>SUDAH</v>
          </cell>
          <cell r="AV264">
            <v>44504</v>
          </cell>
          <cell r="AW264" t="str">
            <v xml:space="preserve">0 Tahun  6 Bulan 17 Hari </v>
          </cell>
          <cell r="AX264" t="str">
            <v>ON LINE</v>
          </cell>
          <cell r="AY264">
            <v>100</v>
          </cell>
          <cell r="AZ264">
            <v>75</v>
          </cell>
          <cell r="BA264" t="str">
            <v>SUDAH</v>
          </cell>
          <cell r="BC264">
            <v>44384</v>
          </cell>
          <cell r="BD264" t="str">
            <v>PUKESMAS TELUK TELUK TIRAM DARAT</v>
          </cell>
          <cell r="BE264" t="str">
            <v>SUDAH</v>
          </cell>
          <cell r="BG264">
            <v>44454</v>
          </cell>
          <cell r="BH264" t="str">
            <v>LIANG ANGGANG</v>
          </cell>
          <cell r="BI264" t="str">
            <v>BELUM</v>
          </cell>
          <cell r="BV264" t="str">
            <v>0002754572995</v>
          </cell>
          <cell r="BW264" t="str">
            <v>SUDAH</v>
          </cell>
          <cell r="BX264" t="str">
            <v>PERUSAHAAN</v>
          </cell>
          <cell r="BY264" t="str">
            <v>20027918075</v>
          </cell>
          <cell r="BZ264" t="str">
            <v>SUDAH</v>
          </cell>
          <cell r="CG264" t="str">
            <v>agungrizkiyanto2018@gmail.com</v>
          </cell>
        </row>
        <row r="265">
          <cell r="C265" t="str">
            <v>1066</v>
          </cell>
          <cell r="D265" t="str">
            <v>BAKHTIAR</v>
          </cell>
          <cell r="E265" t="str">
            <v>PT. MBK</v>
          </cell>
          <cell r="I265">
            <v>43892</v>
          </cell>
          <cell r="J265" t="str">
            <v/>
          </cell>
          <cell r="K265" t="str">
            <v>083159028092</v>
          </cell>
          <cell r="L265" t="str">
            <v>DRIVER</v>
          </cell>
          <cell r="Q265" t="str">
            <v>BANJARMASIN</v>
          </cell>
          <cell r="R265" t="str">
            <v>PT. SUMBER ALFARIA TRIJAYA TBK</v>
          </cell>
          <cell r="S265" t="str">
            <v>JAKARTA 2</v>
          </cell>
          <cell r="T265" t="str">
            <v>6301050607790004</v>
          </cell>
          <cell r="U265" t="str">
            <v>SEUMUR HIDUP</v>
          </cell>
          <cell r="W265" t="str">
            <v>B2 UMUM</v>
          </cell>
          <cell r="X265" t="str">
            <v>18337807000017</v>
          </cell>
          <cell r="Y265">
            <v>45612</v>
          </cell>
          <cell r="Z265" t="str">
            <v xml:space="preserve">KALI BESAR </v>
          </cell>
          <cell r="AA265">
            <v>28677</v>
          </cell>
          <cell r="AB265" t="str">
            <v xml:space="preserve">JL. PESANTREN RT. 008/003 DESA BATI-BATI KEC. BATI-BATI KAB. TANAH LAUT KALSEL </v>
          </cell>
          <cell r="AC265" t="str">
            <v>KAWIN</v>
          </cell>
          <cell r="AD265" t="str">
            <v xml:space="preserve">ISLAM </v>
          </cell>
          <cell r="AE265" t="str">
            <v>LAKI-LAKI</v>
          </cell>
          <cell r="AF265" t="str">
            <v>SMP</v>
          </cell>
          <cell r="AG265" t="str">
            <v xml:space="preserve">BAKHTIAR </v>
          </cell>
          <cell r="AH265" t="str">
            <v>BCA</v>
          </cell>
          <cell r="AI265" t="str">
            <v>7895499625</v>
          </cell>
          <cell r="AJ265" t="str">
            <v>6301051907180005</v>
          </cell>
          <cell r="AL265">
            <v>44682</v>
          </cell>
          <cell r="AM265">
            <v>44773</v>
          </cell>
          <cell r="AN265" t="str">
            <v>PKWT 1</v>
          </cell>
          <cell r="AO265" t="str">
            <v>71 hari</v>
          </cell>
          <cell r="AP265" t="str">
            <v xml:space="preserve">2 Tahun  2 Bulan 19 Hari </v>
          </cell>
          <cell r="AQ265" t="str">
            <v>SUDAH</v>
          </cell>
          <cell r="AR265">
            <v>44424</v>
          </cell>
          <cell r="AS265" t="str">
            <v>SUDAH</v>
          </cell>
          <cell r="AT265">
            <v>44432</v>
          </cell>
          <cell r="AU265" t="str">
            <v>SUDAH</v>
          </cell>
          <cell r="AV265">
            <v>44503</v>
          </cell>
          <cell r="AW265" t="str">
            <v xml:space="preserve">0 Tahun  6 Bulan 18 Hari </v>
          </cell>
          <cell r="AX265" t="str">
            <v>IN CLASS</v>
          </cell>
          <cell r="AZ265">
            <v>100</v>
          </cell>
          <cell r="BA265" t="str">
            <v>SUDAH</v>
          </cell>
          <cell r="BC265">
            <v>44427</v>
          </cell>
          <cell r="BD265" t="str">
            <v>BATI-BATI</v>
          </cell>
          <cell r="BE265" t="str">
            <v>SUDAH</v>
          </cell>
          <cell r="BG265">
            <v>44454</v>
          </cell>
          <cell r="BH265" t="str">
            <v>BATI-BATI</v>
          </cell>
          <cell r="BI265" t="str">
            <v>BELUM</v>
          </cell>
          <cell r="BV265" t="str">
            <v>0002927364682</v>
          </cell>
          <cell r="BW265" t="str">
            <v>SUDAH</v>
          </cell>
          <cell r="BX265" t="str">
            <v>PERUSAHAAN</v>
          </cell>
          <cell r="BY265" t="str">
            <v>20027918117</v>
          </cell>
          <cell r="BZ265" t="str">
            <v>SUDAH</v>
          </cell>
          <cell r="CG265" t="str">
            <v>yogamirzaputra453641@gmail.com</v>
          </cell>
        </row>
        <row r="266">
          <cell r="C266" t="str">
            <v>1069</v>
          </cell>
          <cell r="D266" t="str">
            <v>MUHAMMAD EFFENDI</v>
          </cell>
          <cell r="E266" t="str">
            <v>PT. MBK</v>
          </cell>
          <cell r="I266">
            <v>43894</v>
          </cell>
          <cell r="J266" t="str">
            <v/>
          </cell>
          <cell r="K266" t="str">
            <v>085822353373</v>
          </cell>
          <cell r="L266" t="str">
            <v>DRIVER</v>
          </cell>
          <cell r="Q266" t="str">
            <v>BANJARMASIN</v>
          </cell>
          <cell r="R266" t="str">
            <v>PT. SUMBER ALFARIA TRIJAYA TBK</v>
          </cell>
          <cell r="S266" t="str">
            <v>JAKARTA 2</v>
          </cell>
          <cell r="T266" t="str">
            <v>6305011507870001</v>
          </cell>
          <cell r="U266" t="str">
            <v>SEUMUR HIDUP</v>
          </cell>
          <cell r="W266" t="str">
            <v>B2 UMUM</v>
          </cell>
          <cell r="X266" t="str">
            <v>1815171100017</v>
          </cell>
          <cell r="Y266">
            <v>44757</v>
          </cell>
          <cell r="Z266" t="str">
            <v xml:space="preserve">BINUANG </v>
          </cell>
          <cell r="AA266">
            <v>31973</v>
          </cell>
          <cell r="AB266" t="str">
            <v xml:space="preserve">JL. A YANI SEI PULANTAN RT. 005/002 KEL. BINUANG KEC. BINUANG </v>
          </cell>
          <cell r="AC266" t="str">
            <v>LAJANG</v>
          </cell>
          <cell r="AD266" t="str">
            <v xml:space="preserve">ISLAM </v>
          </cell>
          <cell r="AE266" t="str">
            <v>LAKI-LAKI</v>
          </cell>
          <cell r="AF266" t="str">
            <v>SMP</v>
          </cell>
          <cell r="AG266" t="str">
            <v xml:space="preserve">MUHAMMAD EFFENDI </v>
          </cell>
          <cell r="AH266" t="str">
            <v>BCA</v>
          </cell>
          <cell r="AI266" t="str">
            <v>7215084230</v>
          </cell>
          <cell r="AJ266" t="str">
            <v>6305012410180007</v>
          </cell>
          <cell r="AL266">
            <v>44682</v>
          </cell>
          <cell r="AM266">
            <v>44773</v>
          </cell>
          <cell r="AN266" t="str">
            <v>PKWT 1</v>
          </cell>
          <cell r="AO266" t="str">
            <v>71 hari</v>
          </cell>
          <cell r="AP266" t="str">
            <v xml:space="preserve">2 Tahun  2 Bulan 17 Hari </v>
          </cell>
          <cell r="AQ266" t="str">
            <v>SUDAH</v>
          </cell>
          <cell r="AR266">
            <v>44424</v>
          </cell>
          <cell r="AS266" t="str">
            <v>SUDAH</v>
          </cell>
          <cell r="AT266">
            <v>44432</v>
          </cell>
          <cell r="AU266" t="str">
            <v>SUDAH</v>
          </cell>
          <cell r="AV266">
            <v>44531</v>
          </cell>
          <cell r="AW266" t="str">
            <v xml:space="preserve">0 Tahun  5 Bulan 20 Hari </v>
          </cell>
          <cell r="AX266" t="str">
            <v>IN CLASS</v>
          </cell>
          <cell r="AZ266">
            <v>100</v>
          </cell>
          <cell r="BA266" t="str">
            <v>SUDAH</v>
          </cell>
          <cell r="BC266">
            <v>44399</v>
          </cell>
          <cell r="BD266" t="str">
            <v>LIANG ANGGANG</v>
          </cell>
          <cell r="BE266" t="str">
            <v>SUDAH</v>
          </cell>
          <cell r="BG266">
            <v>44456</v>
          </cell>
          <cell r="BH266" t="str">
            <v>LIANG ANGGANG</v>
          </cell>
          <cell r="BI266" t="str">
            <v>BELUM</v>
          </cell>
          <cell r="BV266" t="str">
            <v>0001825142962</v>
          </cell>
          <cell r="BW266" t="str">
            <v>SUDAH</v>
          </cell>
          <cell r="BX266" t="str">
            <v>PBI</v>
          </cell>
          <cell r="BY266" t="str">
            <v>20027918422</v>
          </cell>
          <cell r="BZ266" t="str">
            <v>SUDAH</v>
          </cell>
        </row>
        <row r="267">
          <cell r="C267" t="str">
            <v>1071</v>
          </cell>
          <cell r="D267" t="str">
            <v>AHMAD SAFARUDIN</v>
          </cell>
          <cell r="E267" t="str">
            <v>PT. MBK</v>
          </cell>
          <cell r="I267">
            <v>43897</v>
          </cell>
          <cell r="J267" t="str">
            <v/>
          </cell>
          <cell r="K267" t="str">
            <v>081256624913</v>
          </cell>
          <cell r="L267" t="str">
            <v>DRIVER</v>
          </cell>
          <cell r="Q267" t="str">
            <v>BANJARMASIN</v>
          </cell>
          <cell r="R267" t="str">
            <v>PT. SUMBER ALFARIA TRIJAYA TBK</v>
          </cell>
          <cell r="S267" t="str">
            <v>JAKARTA 2</v>
          </cell>
          <cell r="T267" t="str">
            <v>6371012408910002</v>
          </cell>
          <cell r="U267" t="str">
            <v>SEUMUR HIDUP</v>
          </cell>
          <cell r="W267" t="str">
            <v>B1</v>
          </cell>
          <cell r="X267" t="str">
            <v>870818150640</v>
          </cell>
          <cell r="Y267">
            <v>45840</v>
          </cell>
          <cell r="Z267" t="str">
            <v xml:space="preserve">BANJARMASIN </v>
          </cell>
          <cell r="AA267">
            <v>33474</v>
          </cell>
          <cell r="AB267" t="str">
            <v xml:space="preserve">JL. SIMPANG LIMAU NO. 19 RT. 008/001 KEL. TJ PAGAR KEC. BANJARMASIN SELATAN </v>
          </cell>
          <cell r="AC267" t="str">
            <v>KAWIN ANAK 1</v>
          </cell>
          <cell r="AD267" t="str">
            <v xml:space="preserve">ISLAM </v>
          </cell>
          <cell r="AE267" t="str">
            <v>LAKI-LAKI</v>
          </cell>
          <cell r="AF267" t="str">
            <v>SMP</v>
          </cell>
          <cell r="AG267" t="str">
            <v xml:space="preserve">AHMAD SAFARUDIN </v>
          </cell>
          <cell r="AH267" t="str">
            <v>BCA</v>
          </cell>
          <cell r="AI267" t="str">
            <v>7820488363</v>
          </cell>
          <cell r="AJ267" t="str">
            <v>6371013001120010</v>
          </cell>
          <cell r="AL267">
            <v>44682</v>
          </cell>
          <cell r="AM267">
            <v>44773</v>
          </cell>
          <cell r="AN267" t="str">
            <v>PKWT 1</v>
          </cell>
          <cell r="AO267" t="str">
            <v>71 hari</v>
          </cell>
          <cell r="AP267" t="str">
            <v xml:space="preserve">2 Tahun  2 Bulan 14 Hari </v>
          </cell>
          <cell r="AQ267" t="str">
            <v>SUDAH</v>
          </cell>
          <cell r="AR267">
            <v>44424</v>
          </cell>
          <cell r="AS267" t="str">
            <v>SUDAH</v>
          </cell>
          <cell r="AT267">
            <v>44432</v>
          </cell>
          <cell r="AU267" t="str">
            <v>SUDAH</v>
          </cell>
          <cell r="AV267">
            <v>44531</v>
          </cell>
          <cell r="AW267" t="str">
            <v xml:space="preserve">0 Tahun  5 Bulan 20 Hari </v>
          </cell>
          <cell r="AX267" t="str">
            <v>IN CLASS</v>
          </cell>
          <cell r="AZ267">
            <v>100</v>
          </cell>
          <cell r="BA267" t="str">
            <v>SUDAH</v>
          </cell>
          <cell r="BC267">
            <v>44381</v>
          </cell>
          <cell r="BD267" t="str">
            <v>KELAYAN TIMUR</v>
          </cell>
          <cell r="BE267" t="str">
            <v>SUDAH</v>
          </cell>
          <cell r="BG267">
            <v>44448</v>
          </cell>
          <cell r="BH267" t="str">
            <v>BASARANG</v>
          </cell>
          <cell r="BI267" t="str">
            <v>BELUM</v>
          </cell>
          <cell r="BV267" t="str">
            <v>0001925447387</v>
          </cell>
          <cell r="BW267" t="str">
            <v>SUDAH</v>
          </cell>
          <cell r="BX267" t="str">
            <v>PBI</v>
          </cell>
          <cell r="BY267" t="str">
            <v>20027918208</v>
          </cell>
          <cell r="BZ267" t="str">
            <v>SUDAH</v>
          </cell>
        </row>
        <row r="268">
          <cell r="C268" t="str">
            <v>1073</v>
          </cell>
          <cell r="D268" t="str">
            <v>PARIT JAKKIY</v>
          </cell>
          <cell r="E268" t="str">
            <v>PT. MBK</v>
          </cell>
          <cell r="I268">
            <v>43898</v>
          </cell>
          <cell r="J268" t="str">
            <v/>
          </cell>
          <cell r="K268" t="str">
            <v>082150130243</v>
          </cell>
          <cell r="L268" t="str">
            <v>DRIVER</v>
          </cell>
          <cell r="Q268" t="str">
            <v>BANJARMASIN</v>
          </cell>
          <cell r="R268" t="str">
            <v>PT. SUMBER ALFARIA TRIJAYA TBK</v>
          </cell>
          <cell r="S268" t="str">
            <v>JAKARTA 2</v>
          </cell>
          <cell r="T268" t="str">
            <v>6371030708950003</v>
          </cell>
          <cell r="U268" t="str">
            <v>SEUMUR HIDUP</v>
          </cell>
          <cell r="W268" t="str">
            <v>B1 UMUM</v>
          </cell>
          <cell r="X268" t="str">
            <v>910818150475</v>
          </cell>
          <cell r="Y268">
            <v>44775</v>
          </cell>
          <cell r="Z268" t="str">
            <v xml:space="preserve">MUARA TEWEH </v>
          </cell>
          <cell r="AA268">
            <v>34913</v>
          </cell>
          <cell r="AB268" t="str">
            <v xml:space="preserve">JL. SUTOYO . S  GG. ARRAHMAN II RT. 019/001 PELAMBUAN </v>
          </cell>
          <cell r="AC268" t="str">
            <v>LAJANG</v>
          </cell>
          <cell r="AD268" t="str">
            <v xml:space="preserve">ISLAM </v>
          </cell>
          <cell r="AE268" t="str">
            <v>LAKI-LAKI</v>
          </cell>
          <cell r="AF268" t="str">
            <v>SMP</v>
          </cell>
          <cell r="AG268" t="str">
            <v xml:space="preserve">PARIT JAKKIY </v>
          </cell>
          <cell r="AH268" t="str">
            <v>BCA</v>
          </cell>
          <cell r="AI268" t="str">
            <v>7895499404</v>
          </cell>
          <cell r="AJ268" t="str">
            <v>6371032201080672</v>
          </cell>
          <cell r="AL268">
            <v>44682</v>
          </cell>
          <cell r="AM268">
            <v>44773</v>
          </cell>
          <cell r="AN268" t="str">
            <v>PKWT 1</v>
          </cell>
          <cell r="AO268" t="str">
            <v>71 hari</v>
          </cell>
          <cell r="AP268" t="str">
            <v xml:space="preserve">2 Tahun  2 Bulan 13 Hari </v>
          </cell>
          <cell r="AQ268" t="str">
            <v>SUDAH</v>
          </cell>
          <cell r="AR268">
            <v>44424</v>
          </cell>
          <cell r="AS268" t="str">
            <v>SUDAH</v>
          </cell>
          <cell r="AT268">
            <v>44432</v>
          </cell>
          <cell r="AU268" t="str">
            <v>SUDAH</v>
          </cell>
          <cell r="AV268">
            <v>44503</v>
          </cell>
          <cell r="AW268" t="str">
            <v xml:space="preserve">0 Tahun  6 Bulan 18 Hari </v>
          </cell>
          <cell r="AX268" t="str">
            <v>IN CLASS</v>
          </cell>
          <cell r="AZ268">
            <v>90</v>
          </cell>
          <cell r="BA268" t="str">
            <v>SUDAH</v>
          </cell>
          <cell r="BC268">
            <v>44387</v>
          </cell>
          <cell r="BD268" t="str">
            <v>RSUD BOEJASIN</v>
          </cell>
          <cell r="BE268" t="str">
            <v>SUDAH</v>
          </cell>
          <cell r="BG268">
            <v>44445</v>
          </cell>
          <cell r="BH268" t="str">
            <v>LIANG ANGGANG</v>
          </cell>
          <cell r="BI268" t="str">
            <v>BELUM</v>
          </cell>
          <cell r="BV268" t="str">
            <v>0003047518168</v>
          </cell>
          <cell r="BW268" t="str">
            <v>SUDAH</v>
          </cell>
          <cell r="BX268" t="str">
            <v>PERUSAHAAN</v>
          </cell>
          <cell r="BY268" t="str">
            <v>20027918380</v>
          </cell>
          <cell r="BZ268" t="str">
            <v>SUDAH</v>
          </cell>
        </row>
        <row r="269">
          <cell r="C269" t="str">
            <v>1079</v>
          </cell>
          <cell r="D269" t="str">
            <v>NIZAM RAMADHAN</v>
          </cell>
          <cell r="E269" t="str">
            <v>PT. MBK</v>
          </cell>
          <cell r="I269">
            <v>43950</v>
          </cell>
          <cell r="J269" t="str">
            <v/>
          </cell>
          <cell r="K269" t="str">
            <v>082113456513</v>
          </cell>
          <cell r="P269" t="str">
            <v>PJS OPERATING POINT COORDINATOR</v>
          </cell>
          <cell r="Q269" t="str">
            <v>TAMAN TEKNO</v>
          </cell>
          <cell r="R269" t="str">
            <v>ANTERAJA</v>
          </cell>
          <cell r="S269" t="str">
            <v>JAKARTA 2</v>
          </cell>
          <cell r="T269" t="str">
            <v>3174080603930001</v>
          </cell>
          <cell r="U269" t="str">
            <v>SEUMUR HIDUP</v>
          </cell>
          <cell r="V269" t="str">
            <v>NON DRIVER</v>
          </cell>
          <cell r="W269" t="str">
            <v>NON DRIVER</v>
          </cell>
          <cell r="X269" t="str">
            <v>NON DRIVER</v>
          </cell>
          <cell r="Y269" t="str">
            <v>NON DRIVER</v>
          </cell>
          <cell r="Z269" t="str">
            <v xml:space="preserve">JAKARTA </v>
          </cell>
          <cell r="AA269">
            <v>34034</v>
          </cell>
          <cell r="AB269" t="str">
            <v xml:space="preserve">JL. CIKOKO BARAT II RT. 008/005 KEC. PANCORAN </v>
          </cell>
          <cell r="AC269" t="str">
            <v>LAJANG</v>
          </cell>
          <cell r="AD269" t="str">
            <v xml:space="preserve">ISLAM </v>
          </cell>
          <cell r="AE269" t="str">
            <v>LAKI-LAKI</v>
          </cell>
          <cell r="AF269" t="str">
            <v>SMA</v>
          </cell>
          <cell r="AG269" t="str">
            <v xml:space="preserve">NIZAM RAMADHAN </v>
          </cell>
          <cell r="AH269" t="str">
            <v>BCA</v>
          </cell>
          <cell r="AI269" t="str">
            <v>4361720321</v>
          </cell>
          <cell r="AJ269" t="str">
            <v>3174080601094162</v>
          </cell>
          <cell r="AL269">
            <v>44652</v>
          </cell>
          <cell r="AM269">
            <v>44742</v>
          </cell>
          <cell r="AN269" t="str">
            <v>PKWT 2</v>
          </cell>
          <cell r="AO269" t="str">
            <v>40 hari</v>
          </cell>
          <cell r="AP269" t="str">
            <v xml:space="preserve">2 Tahun  0 Bulan 22 Hari </v>
          </cell>
          <cell r="AQ269" t="str">
            <v>NON DRIVER</v>
          </cell>
          <cell r="AR269" t="str">
            <v>NON DRIVER</v>
          </cell>
          <cell r="AS269" t="str">
            <v>SUDAH</v>
          </cell>
          <cell r="AT269">
            <v>44432</v>
          </cell>
          <cell r="AU269" t="str">
            <v>NON DRIVER</v>
          </cell>
          <cell r="AV269" t="str">
            <v>NON DRIVER</v>
          </cell>
          <cell r="AW269" t="str">
            <v/>
          </cell>
          <cell r="AX269" t="str">
            <v>NON DRIVER</v>
          </cell>
          <cell r="AY269" t="str">
            <v>NON DRIVER</v>
          </cell>
          <cell r="AZ269" t="str">
            <v>NON DRIVER</v>
          </cell>
          <cell r="BA269" t="str">
            <v>SUDAH</v>
          </cell>
          <cell r="BC269">
            <v>44398</v>
          </cell>
          <cell r="BE269" t="str">
            <v>SUDAH</v>
          </cell>
          <cell r="BG269">
            <v>44431</v>
          </cell>
          <cell r="BI269" t="str">
            <v>BELUM</v>
          </cell>
          <cell r="BV269" t="str">
            <v>0002099840736</v>
          </cell>
          <cell r="BW269" t="str">
            <v>SUDAH</v>
          </cell>
          <cell r="BX269" t="str">
            <v>PERUSAHAAN</v>
          </cell>
          <cell r="BY269" t="str">
            <v>20027918430</v>
          </cell>
          <cell r="BZ269" t="str">
            <v>SUDAH</v>
          </cell>
        </row>
        <row r="270">
          <cell r="C270" t="str">
            <v>1084</v>
          </cell>
          <cell r="D270" t="str">
            <v>REVALDO PRATAMA</v>
          </cell>
          <cell r="E270" t="str">
            <v>PT. MBK</v>
          </cell>
          <cell r="I270">
            <v>43894</v>
          </cell>
          <cell r="J270" t="str">
            <v/>
          </cell>
          <cell r="K270" t="str">
            <v>082283774531</v>
          </cell>
          <cell r="L270" t="str">
            <v>DRIVER</v>
          </cell>
          <cell r="Q270" t="str">
            <v>BATAM</v>
          </cell>
          <cell r="R270" t="str">
            <v>PT. SUMBER ALFARIA TRIJAYA TBK</v>
          </cell>
          <cell r="S270" t="str">
            <v>MEDAN</v>
          </cell>
          <cell r="T270" t="str">
            <v>1303081511920003</v>
          </cell>
          <cell r="U270" t="str">
            <v>SEUMUR HIDUP</v>
          </cell>
          <cell r="V270">
            <v>0</v>
          </cell>
          <cell r="W270" t="str">
            <v>B1 UMUM</v>
          </cell>
          <cell r="X270" t="str">
            <v>921109201167</v>
          </cell>
          <cell r="Y270">
            <v>44880</v>
          </cell>
          <cell r="Z270" t="str">
            <v xml:space="preserve">TJ. AMPALU </v>
          </cell>
          <cell r="AA270">
            <v>33923</v>
          </cell>
          <cell r="AB270" t="str">
            <v xml:space="preserve">JORANG MANGKUDU KODOK KEL. LIMO KOTO KEC. KOTO VII </v>
          </cell>
          <cell r="AC270" t="str">
            <v>LAJANG</v>
          </cell>
          <cell r="AD270" t="str">
            <v>ISLAM</v>
          </cell>
          <cell r="AE270" t="str">
            <v>LAKI-LAKI</v>
          </cell>
          <cell r="AF270" t="str">
            <v>SMA</v>
          </cell>
          <cell r="AG270" t="str">
            <v xml:space="preserve">REVALDO PRATAMA </v>
          </cell>
          <cell r="AH270" t="str">
            <v>BCA</v>
          </cell>
          <cell r="AI270" t="str">
            <v>7195007497</v>
          </cell>
          <cell r="AJ270" t="str">
            <v>1303081701080252</v>
          </cell>
          <cell r="AL270">
            <v>44682</v>
          </cell>
          <cell r="AM270">
            <v>44773</v>
          </cell>
          <cell r="AN270" t="str">
            <v>PKWT 1</v>
          </cell>
          <cell r="AO270" t="str">
            <v>71 hari</v>
          </cell>
          <cell r="AP270" t="str">
            <v xml:space="preserve">2 Tahun  2 Bulan 17 Hari </v>
          </cell>
          <cell r="AQ270" t="str">
            <v>SUDAH</v>
          </cell>
          <cell r="AR270">
            <v>44426</v>
          </cell>
          <cell r="AS270" t="str">
            <v>SUDAH</v>
          </cell>
          <cell r="AT270">
            <v>44432</v>
          </cell>
          <cell r="AU270" t="str">
            <v>SUDAH</v>
          </cell>
          <cell r="AV270">
            <v>44582</v>
          </cell>
          <cell r="AW270" t="str">
            <v xml:space="preserve">0 Tahun  4 Bulan 0 Hari </v>
          </cell>
          <cell r="AX270" t="str">
            <v>IN CLASS</v>
          </cell>
          <cell r="AY270">
            <v>85</v>
          </cell>
          <cell r="AZ270">
            <v>85</v>
          </cell>
          <cell r="BA270" t="str">
            <v>SUDAH</v>
          </cell>
          <cell r="BC270">
            <v>44379</v>
          </cell>
          <cell r="BE270" t="str">
            <v>SUDAH</v>
          </cell>
          <cell r="BG270">
            <v>44462</v>
          </cell>
          <cell r="BI270" t="str">
            <v>BELUM</v>
          </cell>
          <cell r="BV270" t="str">
            <v>0001154972441</v>
          </cell>
          <cell r="BW270" t="str">
            <v>SUDAH</v>
          </cell>
          <cell r="BX270" t="str">
            <v>PERUSAHAAN</v>
          </cell>
          <cell r="BY270" t="str">
            <v>20027918414</v>
          </cell>
          <cell r="BZ270" t="str">
            <v>SUDAH</v>
          </cell>
        </row>
        <row r="271">
          <cell r="C271" t="str">
            <v>1085</v>
          </cell>
          <cell r="D271" t="str">
            <v>WAHYUDI</v>
          </cell>
          <cell r="E271" t="str">
            <v>PT. MBK</v>
          </cell>
          <cell r="I271">
            <v>43905</v>
          </cell>
          <cell r="J271" t="str">
            <v/>
          </cell>
          <cell r="K271" t="str">
            <v>082172944665</v>
          </cell>
          <cell r="L271" t="str">
            <v>DRIVER</v>
          </cell>
          <cell r="Q271" t="str">
            <v>BATAM</v>
          </cell>
          <cell r="R271" t="str">
            <v>PT. SUMBER ALFARIA TRIJAYA TBK</v>
          </cell>
          <cell r="S271" t="str">
            <v>MEDAN</v>
          </cell>
          <cell r="T271" t="str">
            <v>1409050711900001</v>
          </cell>
          <cell r="U271" t="str">
            <v>SEUMUR HIDUP</v>
          </cell>
          <cell r="V271">
            <v>0</v>
          </cell>
          <cell r="W271" t="str">
            <v>B2 UMUM</v>
          </cell>
          <cell r="X271" t="str">
            <v>901109200449</v>
          </cell>
          <cell r="Y271">
            <v>45237</v>
          </cell>
          <cell r="Z271" t="str">
            <v xml:space="preserve">KAMPUNG BARU </v>
          </cell>
          <cell r="AA271">
            <v>33184</v>
          </cell>
          <cell r="AB271" t="str">
            <v xml:space="preserve">TAMAN RAYA TAHAP 3 BLOK HD NO. 01 RT. 003/024 KEL. BELIAN KEC. BATAM KOTA </v>
          </cell>
          <cell r="AC271" t="str">
            <v>KAWIN ANAK 1</v>
          </cell>
          <cell r="AD271" t="str">
            <v xml:space="preserve">ISLAM </v>
          </cell>
          <cell r="AE271" t="str">
            <v>LAKI-LAKI</v>
          </cell>
          <cell r="AF271" t="str">
            <v>SMA</v>
          </cell>
          <cell r="AG271" t="str">
            <v xml:space="preserve">WAHYUDI </v>
          </cell>
          <cell r="AH271" t="str">
            <v>BCA</v>
          </cell>
          <cell r="AI271" t="str">
            <v>3262378303</v>
          </cell>
          <cell r="AJ271" t="str">
            <v>2171102410170009</v>
          </cell>
          <cell r="AL271">
            <v>44682</v>
          </cell>
          <cell r="AM271">
            <v>44773</v>
          </cell>
          <cell r="AN271" t="str">
            <v>PKWT 1</v>
          </cell>
          <cell r="AO271" t="str">
            <v>71 hari</v>
          </cell>
          <cell r="AP271" t="str">
            <v xml:space="preserve">2 Tahun  2 Bulan 6 Hari </v>
          </cell>
          <cell r="AQ271" t="str">
            <v>SUDAH</v>
          </cell>
          <cell r="AR271">
            <v>44426</v>
          </cell>
          <cell r="AS271" t="str">
            <v>SUDAH</v>
          </cell>
          <cell r="AT271">
            <v>44432</v>
          </cell>
          <cell r="AU271" t="str">
            <v>SUDAH</v>
          </cell>
          <cell r="AV271">
            <v>44582</v>
          </cell>
          <cell r="AW271" t="str">
            <v xml:space="preserve">0 Tahun  4 Bulan 0 Hari </v>
          </cell>
          <cell r="AX271" t="str">
            <v>ON LINE</v>
          </cell>
          <cell r="AY271">
            <v>85</v>
          </cell>
          <cell r="AZ271">
            <v>85</v>
          </cell>
          <cell r="BA271" t="str">
            <v>SUDAH</v>
          </cell>
          <cell r="BC271">
            <v>44377</v>
          </cell>
          <cell r="BE271" t="str">
            <v>SUDAH</v>
          </cell>
          <cell r="BG271">
            <v>44398</v>
          </cell>
          <cell r="BI271" t="str">
            <v>BELUM</v>
          </cell>
          <cell r="BV271" t="str">
            <v>0001496943562</v>
          </cell>
          <cell r="BW271" t="str">
            <v>SUDAH</v>
          </cell>
          <cell r="BX271" t="str">
            <v>PERUSAHAAN</v>
          </cell>
          <cell r="BY271" t="str">
            <v>20032580456</v>
          </cell>
          <cell r="BZ271" t="str">
            <v>SUDAH</v>
          </cell>
        </row>
        <row r="272">
          <cell r="C272" t="str">
            <v>1090</v>
          </cell>
          <cell r="D272" t="str">
            <v>ANDIKA PANJI SAPUTRA</v>
          </cell>
          <cell r="E272" t="str">
            <v>PT. MBK</v>
          </cell>
          <cell r="I272">
            <v>43927</v>
          </cell>
          <cell r="J272" t="str">
            <v/>
          </cell>
          <cell r="K272" t="str">
            <v>081352446784</v>
          </cell>
          <cell r="L272" t="str">
            <v>DRIVER</v>
          </cell>
          <cell r="Q272" t="str">
            <v>BANJARMASIN</v>
          </cell>
          <cell r="R272" t="str">
            <v>PT. SUMBER ALFARIA TRIJAYA TBK</v>
          </cell>
          <cell r="S272" t="str">
            <v>JAKARTA 2</v>
          </cell>
          <cell r="T272" t="str">
            <v>6303122904010003</v>
          </cell>
          <cell r="U272" t="str">
            <v>SEUMUR HIDUP</v>
          </cell>
          <cell r="W272" t="str">
            <v>B2 UMUM</v>
          </cell>
          <cell r="X272" t="str">
            <v>1833190200752</v>
          </cell>
          <cell r="Y272">
            <v>45411</v>
          </cell>
          <cell r="Z272" t="str">
            <v xml:space="preserve">SALAM BESARAN </v>
          </cell>
          <cell r="AA272">
            <v>37010</v>
          </cell>
          <cell r="AB272" t="str">
            <v>DURIAN BANGKUK RT 011/000 DESA BURIAN BUNGKUK KEC BATU AMPAR</v>
          </cell>
          <cell r="AC272" t="str">
            <v>LAJANG</v>
          </cell>
          <cell r="AD272" t="str">
            <v xml:space="preserve">ISLAM </v>
          </cell>
          <cell r="AE272" t="str">
            <v>LAKI-LAKI</v>
          </cell>
          <cell r="AF272" t="str">
            <v>SMP</v>
          </cell>
          <cell r="AG272" t="str">
            <v xml:space="preserve">ANDIKA AJI SAPUTRA </v>
          </cell>
          <cell r="AH272" t="str">
            <v>BCA</v>
          </cell>
          <cell r="AI272" t="str">
            <v>7895503851</v>
          </cell>
          <cell r="AJ272" t="str">
            <v>6301090508110004</v>
          </cell>
          <cell r="AL272">
            <v>44652</v>
          </cell>
          <cell r="AM272">
            <v>44742</v>
          </cell>
          <cell r="AN272" t="str">
            <v>PKWT 1</v>
          </cell>
          <cell r="AO272" t="str">
            <v>40 hari</v>
          </cell>
          <cell r="AP272" t="str">
            <v xml:space="preserve">2 Tahun  1 Bulan 15 Hari </v>
          </cell>
          <cell r="AQ272" t="str">
            <v>SUDAH</v>
          </cell>
          <cell r="AR272">
            <v>44424</v>
          </cell>
          <cell r="AS272" t="str">
            <v>SUDAH</v>
          </cell>
          <cell r="AT272">
            <v>44432</v>
          </cell>
          <cell r="AU272" t="str">
            <v>SUDAH</v>
          </cell>
          <cell r="AV272">
            <v>44504</v>
          </cell>
          <cell r="AW272" t="str">
            <v xml:space="preserve">0 Tahun  6 Bulan 17 Hari </v>
          </cell>
          <cell r="AX272" t="str">
            <v>ON LINE</v>
          </cell>
          <cell r="AY272">
            <v>90</v>
          </cell>
          <cell r="AZ272">
            <v>75</v>
          </cell>
          <cell r="BA272" t="str">
            <v>SUDAH</v>
          </cell>
          <cell r="BC272">
            <v>44390</v>
          </cell>
          <cell r="BD272" t="str">
            <v>PUKESMAS KAMPUNG ARAB</v>
          </cell>
          <cell r="BE272" t="str">
            <v>SUDAH</v>
          </cell>
          <cell r="BG272">
            <v>44512</v>
          </cell>
          <cell r="BI272" t="str">
            <v>BELUM</v>
          </cell>
          <cell r="BV272" t="str">
            <v>0002823589877</v>
          </cell>
          <cell r="BW272" t="str">
            <v>SUDAH</v>
          </cell>
          <cell r="BX272" t="str">
            <v>PBI</v>
          </cell>
          <cell r="BY272" t="str">
            <v>20032580423</v>
          </cell>
          <cell r="BZ272" t="str">
            <v>SUDAH</v>
          </cell>
        </row>
        <row r="273">
          <cell r="C273" t="str">
            <v>1102</v>
          </cell>
          <cell r="D273" t="str">
            <v>TESAR MARA</v>
          </cell>
          <cell r="E273" t="str">
            <v>PT. MBK</v>
          </cell>
          <cell r="I273">
            <v>43916</v>
          </cell>
          <cell r="J273" t="str">
            <v/>
          </cell>
          <cell r="K273" t="str">
            <v>085280288060</v>
          </cell>
          <cell r="L273" t="str">
            <v>DRIVER</v>
          </cell>
          <cell r="Q273" t="str">
            <v>CIREBON</v>
          </cell>
          <cell r="R273" t="str">
            <v>ANTERAJA</v>
          </cell>
          <cell r="S273" t="str">
            <v>JAKARTA 1</v>
          </cell>
          <cell r="T273" t="str">
            <v>3210101306880041</v>
          </cell>
          <cell r="U273" t="str">
            <v>SEUMUR HIDUP</v>
          </cell>
          <cell r="W273" t="str">
            <v>B1</v>
          </cell>
          <cell r="X273" t="str">
            <v>13378806000065</v>
          </cell>
          <cell r="Y273">
            <v>45817</v>
          </cell>
          <cell r="Z273" t="str">
            <v>MAJALENGKA</v>
          </cell>
          <cell r="AA273">
            <v>32307</v>
          </cell>
          <cell r="AB273" t="str">
            <v>DESA MIRAT RT 002 RW 001 KEC LEUWIMUNDING KAB MAJALENGKA</v>
          </cell>
          <cell r="AC273" t="str">
            <v>KAWIN</v>
          </cell>
          <cell r="AD273" t="str">
            <v>ISLAM</v>
          </cell>
          <cell r="AE273" t="str">
            <v>LAKI-LAKI</v>
          </cell>
          <cell r="AF273" t="str">
            <v>SMA</v>
          </cell>
          <cell r="AG273" t="str">
            <v>TESAR MARA</v>
          </cell>
          <cell r="AH273" t="str">
            <v>BCA</v>
          </cell>
          <cell r="AI273" t="str">
            <v>7745518681</v>
          </cell>
          <cell r="AJ273" t="str">
            <v>3210100709110028</v>
          </cell>
          <cell r="AL273">
            <v>44682</v>
          </cell>
          <cell r="AM273">
            <v>44773</v>
          </cell>
          <cell r="AN273" t="str">
            <v>PKWT 1</v>
          </cell>
          <cell r="AO273" t="str">
            <v>71 hari</v>
          </cell>
          <cell r="AP273" t="str">
            <v xml:space="preserve">2 Tahun  1 Bulan 25 Hari </v>
          </cell>
          <cell r="AQ273" t="str">
            <v>SUDAH</v>
          </cell>
          <cell r="AR273">
            <v>44426</v>
          </cell>
          <cell r="AS273" t="str">
            <v>SUDAH</v>
          </cell>
          <cell r="AT273">
            <v>44432</v>
          </cell>
          <cell r="AU273" t="str">
            <v>SUDAH</v>
          </cell>
          <cell r="AV273">
            <v>44504</v>
          </cell>
          <cell r="AW273" t="str">
            <v xml:space="preserve">0 Tahun  6 Bulan 17 Hari </v>
          </cell>
          <cell r="AX273" t="str">
            <v>IN CLASS</v>
          </cell>
          <cell r="AY273">
            <v>100</v>
          </cell>
          <cell r="AZ273">
            <v>75</v>
          </cell>
          <cell r="BA273" t="str">
            <v>SUDAH</v>
          </cell>
          <cell r="BC273">
            <v>44396</v>
          </cell>
          <cell r="BD273" t="str">
            <v>PUSKESMAS SUKAHAJI MAJALENGKA</v>
          </cell>
          <cell r="BE273" t="str">
            <v>SUDAH</v>
          </cell>
          <cell r="BG273">
            <v>44424</v>
          </cell>
          <cell r="BH273" t="str">
            <v>PUSKESMAS SUKAHAJI MAJALENGKA</v>
          </cell>
          <cell r="BI273" t="str">
            <v>BELUM</v>
          </cell>
          <cell r="BM273">
            <v>44503</v>
          </cell>
          <cell r="BN273" t="str">
            <v>IN CLASS</v>
          </cell>
          <cell r="BO273">
            <v>100</v>
          </cell>
          <cell r="BV273" t="str">
            <v>0001879924656</v>
          </cell>
          <cell r="BW273" t="str">
            <v>SUDAH</v>
          </cell>
          <cell r="BX273" t="str">
            <v>PERUSAHAAN</v>
          </cell>
          <cell r="BY273" t="str">
            <v>20032580506</v>
          </cell>
          <cell r="BZ273" t="str">
            <v>SUDAH</v>
          </cell>
        </row>
        <row r="274">
          <cell r="C274" t="str">
            <v>1103</v>
          </cell>
          <cell r="D274" t="str">
            <v>RAHMAT NURHAKIM</v>
          </cell>
          <cell r="E274" t="str">
            <v>PT. MBK</v>
          </cell>
          <cell r="I274">
            <v>43881</v>
          </cell>
          <cell r="J274" t="str">
            <v/>
          </cell>
          <cell r="K274" t="str">
            <v>089696014598</v>
          </cell>
          <cell r="L274" t="str">
            <v>DRIVER</v>
          </cell>
          <cell r="Q274" t="str">
            <v>BANDUNG</v>
          </cell>
          <cell r="R274" t="str">
            <v>ANTERAJA</v>
          </cell>
          <cell r="S274" t="str">
            <v>JAKARTA 1</v>
          </cell>
          <cell r="T274" t="str">
            <v>3210010808860081</v>
          </cell>
          <cell r="U274" t="str">
            <v>SEUMUR HIDUP</v>
          </cell>
          <cell r="V274" t="str">
            <v>CDD</v>
          </cell>
          <cell r="W274" t="str">
            <v>B1</v>
          </cell>
          <cell r="X274" t="str">
            <v>13438608000066</v>
          </cell>
          <cell r="Y274">
            <v>44781</v>
          </cell>
          <cell r="Z274" t="str">
            <v>MAJALENGKA</v>
          </cell>
          <cell r="AA274">
            <v>31632</v>
          </cell>
          <cell r="AB274" t="str">
            <v>KP. CIKUYA RT. 002/004 KEC. CICALENGKA</v>
          </cell>
          <cell r="AC274" t="str">
            <v>KAWIN</v>
          </cell>
          <cell r="AD274" t="str">
            <v>ISLAM</v>
          </cell>
          <cell r="AE274" t="str">
            <v>LAKI-LAKI</v>
          </cell>
          <cell r="AF274" t="str">
            <v>SD</v>
          </cell>
          <cell r="AG274" t="str">
            <v xml:space="preserve">RAHMAT NURHAKIM </v>
          </cell>
          <cell r="AH274" t="str">
            <v>BCA</v>
          </cell>
          <cell r="AI274" t="str">
            <v>2831918294</v>
          </cell>
          <cell r="AJ274" t="str">
            <v>3204253011180012</v>
          </cell>
          <cell r="AL274">
            <v>44682</v>
          </cell>
          <cell r="AM274">
            <v>44773</v>
          </cell>
          <cell r="AN274" t="str">
            <v>PKWT 1</v>
          </cell>
          <cell r="AO274" t="str">
            <v>71 hari</v>
          </cell>
          <cell r="AP274" t="str">
            <v xml:space="preserve">2 Tahun  3 Bulan 1 Hari </v>
          </cell>
          <cell r="AQ274" t="str">
            <v>SUDAH</v>
          </cell>
          <cell r="AR274">
            <v>44421</v>
          </cell>
          <cell r="AS274" t="str">
            <v>SUDAH</v>
          </cell>
          <cell r="AT274">
            <v>44411</v>
          </cell>
          <cell r="AU274" t="str">
            <v>SUDAH</v>
          </cell>
          <cell r="AV274">
            <v>44518</v>
          </cell>
          <cell r="AW274" t="str">
            <v xml:space="preserve">0 Tahun  6 Bulan 3 Hari </v>
          </cell>
          <cell r="AX274" t="str">
            <v>IN CLASS</v>
          </cell>
          <cell r="AY274">
            <v>70</v>
          </cell>
          <cell r="AZ274">
            <v>75</v>
          </cell>
          <cell r="BA274" t="str">
            <v>SUDAH</v>
          </cell>
          <cell r="BC274">
            <v>44396</v>
          </cell>
          <cell r="BE274" t="str">
            <v>SUDAH</v>
          </cell>
          <cell r="BG274">
            <v>44518</v>
          </cell>
          <cell r="BI274" t="str">
            <v>BELUM</v>
          </cell>
          <cell r="BV274" t="str">
            <v>0002923531839</v>
          </cell>
          <cell r="BW274" t="str">
            <v>SUDAH</v>
          </cell>
          <cell r="BX274" t="str">
            <v>PERUSAHAAN</v>
          </cell>
          <cell r="BY274" t="str">
            <v>20027918406</v>
          </cell>
          <cell r="BZ274" t="str">
            <v>SUDAH</v>
          </cell>
        </row>
        <row r="275">
          <cell r="C275" t="str">
            <v>1104</v>
          </cell>
          <cell r="D275" t="str">
            <v>BUDIAWAN</v>
          </cell>
          <cell r="E275" t="str">
            <v>PT. MBK</v>
          </cell>
          <cell r="I275">
            <v>43886</v>
          </cell>
          <cell r="J275" t="str">
            <v/>
          </cell>
          <cell r="K275" t="str">
            <v>083160053184</v>
          </cell>
          <cell r="P275" t="str">
            <v>DISPATCHER</v>
          </cell>
          <cell r="Q275" t="str">
            <v>TASIK KOTA</v>
          </cell>
          <cell r="R275" t="str">
            <v>ANTERAJA</v>
          </cell>
          <cell r="S275" t="str">
            <v>JAKARTA 1</v>
          </cell>
          <cell r="T275" t="str">
            <v>3207023011800001</v>
          </cell>
          <cell r="U275" t="str">
            <v>SEUMUR HIDUP</v>
          </cell>
          <cell r="V275" t="str">
            <v>NON DRIVER</v>
          </cell>
          <cell r="W275" t="str">
            <v>NON DRIVER</v>
          </cell>
          <cell r="X275" t="str">
            <v>NON DRIVER</v>
          </cell>
          <cell r="Y275" t="str">
            <v>NON DRIVER</v>
          </cell>
          <cell r="Z275" t="str">
            <v xml:space="preserve">KUNINGAN </v>
          </cell>
          <cell r="AA275">
            <v>29555</v>
          </cell>
          <cell r="AB275" t="str">
            <v xml:space="preserve">BANJARWANGI RT. 001/010 TAJURBUNTU PANCALANG KUNINGAN </v>
          </cell>
          <cell r="AC275" t="str">
            <v>KAWIN</v>
          </cell>
          <cell r="AD275" t="str">
            <v xml:space="preserve">ISLAM </v>
          </cell>
          <cell r="AE275" t="str">
            <v>LAKI-LAKI</v>
          </cell>
          <cell r="AF275" t="str">
            <v>SMA</v>
          </cell>
          <cell r="AG275" t="str">
            <v xml:space="preserve">BUDIAWAN </v>
          </cell>
          <cell r="AH275" t="str">
            <v>BCA</v>
          </cell>
          <cell r="AI275" t="str">
            <v>6890629405</v>
          </cell>
          <cell r="AJ275" t="str">
            <v>3207021104110003</v>
          </cell>
          <cell r="AL275">
            <v>44682</v>
          </cell>
          <cell r="AM275">
            <v>44773</v>
          </cell>
          <cell r="AN275" t="str">
            <v>PKWT 1</v>
          </cell>
          <cell r="AO275" t="str">
            <v>71 hari</v>
          </cell>
          <cell r="AP275" t="str">
            <v xml:space="preserve">2 Tahun  2 Bulan 26 Hari </v>
          </cell>
          <cell r="AQ275" t="str">
            <v>NON DRIVER</v>
          </cell>
          <cell r="AR275" t="str">
            <v>NON DRIVER</v>
          </cell>
          <cell r="AS275" t="str">
            <v>SUDAH</v>
          </cell>
          <cell r="AT275">
            <v>44432</v>
          </cell>
          <cell r="AU275" t="str">
            <v>NON DRIVER</v>
          </cell>
          <cell r="AV275" t="str">
            <v>NON DRIVER</v>
          </cell>
          <cell r="AW275" t="str">
            <v/>
          </cell>
          <cell r="AX275" t="str">
            <v>NON DRIVER</v>
          </cell>
          <cell r="AY275" t="str">
            <v>NON DRIVER</v>
          </cell>
          <cell r="AZ275" t="str">
            <v>NON DRIVER</v>
          </cell>
          <cell r="BA275" t="str">
            <v>SUDAH</v>
          </cell>
          <cell r="BC275">
            <v>44492</v>
          </cell>
          <cell r="BD275" t="str">
            <v>KLINIK POLRES CIAMIS</v>
          </cell>
          <cell r="BE275" t="str">
            <v>SUDAH</v>
          </cell>
          <cell r="BG275">
            <v>44520</v>
          </cell>
          <cell r="BI275" t="str">
            <v>BELUM</v>
          </cell>
          <cell r="BV275" t="str">
            <v>0001661379355</v>
          </cell>
          <cell r="BW275" t="str">
            <v>SUDAH</v>
          </cell>
          <cell r="BX275" t="str">
            <v>PERUSAHAAN</v>
          </cell>
          <cell r="BY275" t="str">
            <v>20027918174</v>
          </cell>
          <cell r="BZ275" t="str">
            <v>SUDAH</v>
          </cell>
          <cell r="CG275" t="e">
            <v>#N/A</v>
          </cell>
        </row>
        <row r="276">
          <cell r="C276" t="str">
            <v>1107</v>
          </cell>
          <cell r="D276" t="str">
            <v>TAMMA SONIAWAN ILHAM</v>
          </cell>
          <cell r="E276" t="str">
            <v>PT. MBK</v>
          </cell>
          <cell r="I276">
            <v>43916</v>
          </cell>
          <cell r="J276" t="str">
            <v/>
          </cell>
          <cell r="K276" t="str">
            <v>083879150074</v>
          </cell>
          <cell r="L276" t="str">
            <v>DRIVER</v>
          </cell>
          <cell r="Q276" t="str">
            <v>BANDUNG</v>
          </cell>
          <cell r="R276" t="str">
            <v>ANTERAJA</v>
          </cell>
          <cell r="S276" t="str">
            <v>JAKARTA 1</v>
          </cell>
          <cell r="T276" t="str">
            <v>3205112201990001</v>
          </cell>
          <cell r="U276" t="str">
            <v>SEUMUR HIDUP</v>
          </cell>
          <cell r="W276" t="str">
            <v>B1</v>
          </cell>
          <cell r="X276" t="str">
            <v>990113330193</v>
          </cell>
          <cell r="Y276">
            <v>44948</v>
          </cell>
          <cell r="Z276" t="str">
            <v>GARUT</v>
          </cell>
          <cell r="AA276">
            <v>36182</v>
          </cell>
          <cell r="AB276" t="str">
            <v>KP. CIKONDEH RT. 002/005 MARGALUYU KEC. LELES GARUT</v>
          </cell>
          <cell r="AC276" t="str">
            <v>LAJANG</v>
          </cell>
          <cell r="AD276" t="str">
            <v>ISLAM</v>
          </cell>
          <cell r="AE276" t="str">
            <v>LAKI-LAKI</v>
          </cell>
          <cell r="AF276" t="str">
            <v>SMA</v>
          </cell>
          <cell r="AG276" t="str">
            <v>TAMMA SONIAWAN ILHAM</v>
          </cell>
          <cell r="AH276" t="str">
            <v>BCA</v>
          </cell>
          <cell r="AI276" t="str">
            <v>1481393995</v>
          </cell>
          <cell r="AJ276" t="str">
            <v>3205090912140008</v>
          </cell>
          <cell r="AL276">
            <v>44621</v>
          </cell>
          <cell r="AM276">
            <v>44712</v>
          </cell>
          <cell r="AN276" t="str">
            <v>PKWT 2</v>
          </cell>
          <cell r="AO276" t="str">
            <v>10 hari</v>
          </cell>
          <cell r="AP276" t="str">
            <v xml:space="preserve">2 Tahun  1 Bulan 25 Hari </v>
          </cell>
          <cell r="AQ276" t="str">
            <v>SUDAH</v>
          </cell>
          <cell r="AR276">
            <v>44421</v>
          </cell>
          <cell r="AS276" t="str">
            <v>SUDAH</v>
          </cell>
          <cell r="AT276">
            <v>44432</v>
          </cell>
          <cell r="AU276" t="str">
            <v>SUDAH</v>
          </cell>
          <cell r="AV276">
            <v>44639</v>
          </cell>
          <cell r="AW276" t="str">
            <v xml:space="preserve">0 Tahun  2 Bulan 2 Hari </v>
          </cell>
          <cell r="AX276" t="str">
            <v>IN CLASS</v>
          </cell>
          <cell r="AY276">
            <v>90</v>
          </cell>
          <cell r="AZ276">
            <v>75</v>
          </cell>
          <cell r="BA276" t="str">
            <v>SUDAH</v>
          </cell>
          <cell r="BC276">
            <v>44483</v>
          </cell>
          <cell r="BD276" t="str">
            <v>LELES DTP</v>
          </cell>
          <cell r="BE276" t="str">
            <v>SUDAH</v>
          </cell>
          <cell r="BG276">
            <v>44536</v>
          </cell>
          <cell r="BI276" t="str">
            <v>BELUM</v>
          </cell>
          <cell r="BV276" t="str">
            <v>0002355594118</v>
          </cell>
          <cell r="BW276" t="str">
            <v>SUDAH</v>
          </cell>
          <cell r="BX276" t="str">
            <v>PERUSAHAAN</v>
          </cell>
          <cell r="BY276" t="str">
            <v>20032580480</v>
          </cell>
          <cell r="BZ276" t="str">
            <v>SUDAH</v>
          </cell>
        </row>
        <row r="277">
          <cell r="C277" t="str">
            <v>1112</v>
          </cell>
          <cell r="D277" t="str">
            <v>SUKRI</v>
          </cell>
          <cell r="E277" t="str">
            <v>PT. MBK</v>
          </cell>
          <cell r="I277">
            <v>43886</v>
          </cell>
          <cell r="J277" t="str">
            <v/>
          </cell>
          <cell r="K277" t="str">
            <v>085780285366</v>
          </cell>
          <cell r="L277" t="str">
            <v>DRIVER</v>
          </cell>
          <cell r="Q277" t="str">
            <v>CIKARANG</v>
          </cell>
          <cell r="R277" t="str">
            <v>YAMAZAKI</v>
          </cell>
          <cell r="S277" t="str">
            <v>JAKARTA 1</v>
          </cell>
          <cell r="T277" t="str">
            <v>3216101004830010</v>
          </cell>
          <cell r="U277" t="str">
            <v>SEUMUR HIDUP</v>
          </cell>
          <cell r="W277" t="str">
            <v>B1</v>
          </cell>
          <cell r="X277" t="str">
            <v>1223170401008</v>
          </cell>
          <cell r="Y277">
            <v>45026</v>
          </cell>
          <cell r="Z277" t="str">
            <v xml:space="preserve">BEKASI </v>
          </cell>
          <cell r="AA277">
            <v>30416</v>
          </cell>
          <cell r="AB277" t="str">
            <v>KP. GANDOANG RT. 002/008 KEL. KARANGMUKTI KWC. KARANG BAHAGIA</v>
          </cell>
          <cell r="AC277" t="str">
            <v>KAWIN</v>
          </cell>
          <cell r="AD277" t="str">
            <v>ISLAM</v>
          </cell>
          <cell r="AE277" t="str">
            <v>LAKI-LAKI</v>
          </cell>
          <cell r="AF277" t="str">
            <v>SMA</v>
          </cell>
          <cell r="AG277" t="str">
            <v xml:space="preserve">SUKRI </v>
          </cell>
          <cell r="AH277" t="str">
            <v>BCA</v>
          </cell>
          <cell r="AI277" t="str">
            <v>3431551339</v>
          </cell>
          <cell r="AJ277" t="str">
            <v>3216103004120019</v>
          </cell>
          <cell r="AL277">
            <v>44682</v>
          </cell>
          <cell r="AM277">
            <v>44773</v>
          </cell>
          <cell r="AN277" t="str">
            <v>PKWT 1</v>
          </cell>
          <cell r="AO277" t="str">
            <v>71 hari</v>
          </cell>
          <cell r="AP277" t="str">
            <v xml:space="preserve">2 Tahun  2 Bulan 26 Hari </v>
          </cell>
          <cell r="AQ277" t="str">
            <v>SUDAH</v>
          </cell>
          <cell r="AR277">
            <v>44564</v>
          </cell>
          <cell r="AS277" t="str">
            <v>SUDAH</v>
          </cell>
          <cell r="AT277">
            <v>44432</v>
          </cell>
          <cell r="AU277" t="str">
            <v>SUDAH</v>
          </cell>
          <cell r="AV277">
            <v>44675</v>
          </cell>
          <cell r="AW277" t="str">
            <v xml:space="preserve">0 Tahun  0 Bulan 27 Hari </v>
          </cell>
          <cell r="AX277" t="str">
            <v>ON LINE</v>
          </cell>
          <cell r="AY277">
            <v>95</v>
          </cell>
          <cell r="AZ277">
            <v>75</v>
          </cell>
          <cell r="BA277" t="str">
            <v>SUDAH</v>
          </cell>
          <cell r="BC277">
            <v>44334</v>
          </cell>
          <cell r="BD277" t="str">
            <v>KAB. BEKASI</v>
          </cell>
          <cell r="BE277" t="str">
            <v>SUDAH</v>
          </cell>
          <cell r="BG277">
            <v>44363</v>
          </cell>
          <cell r="BH277" t="str">
            <v>KAB. BEKASI</v>
          </cell>
          <cell r="BI277" t="str">
            <v>BELUM</v>
          </cell>
          <cell r="BV277" t="str">
            <v>0001146646991</v>
          </cell>
          <cell r="BW277" t="str">
            <v>SUDAH</v>
          </cell>
          <cell r="BX277" t="str">
            <v>PBI</v>
          </cell>
          <cell r="BY277" t="str">
            <v>20027918547</v>
          </cell>
          <cell r="BZ277" t="str">
            <v>SUDAH</v>
          </cell>
        </row>
        <row r="278">
          <cell r="C278" t="str">
            <v>1113</v>
          </cell>
          <cell r="D278" t="str">
            <v>RIS DANTO</v>
          </cell>
          <cell r="E278" t="str">
            <v>PT. MBK</v>
          </cell>
          <cell r="I278">
            <v>43928</v>
          </cell>
          <cell r="J278" t="str">
            <v/>
          </cell>
          <cell r="K278" t="str">
            <v>085210684747</v>
          </cell>
          <cell r="L278" t="str">
            <v>DRIVER</v>
          </cell>
          <cell r="Q278" t="str">
            <v>CIKARANG</v>
          </cell>
          <cell r="R278" t="str">
            <v>APL</v>
          </cell>
          <cell r="S278" t="str">
            <v>JAKARTA 1</v>
          </cell>
          <cell r="T278" t="str">
            <v>1810021801760004</v>
          </cell>
          <cell r="U278" t="str">
            <v>SEUMUR HIDUP</v>
          </cell>
          <cell r="W278" t="str">
            <v>B1 UMUM</v>
          </cell>
          <cell r="X278" t="str">
            <v>25267601000042</v>
          </cell>
          <cell r="Y278">
            <v>45666</v>
          </cell>
          <cell r="Z278" t="str">
            <v xml:space="preserve">WONODADI </v>
          </cell>
          <cell r="AA278">
            <v>27777</v>
          </cell>
          <cell r="AB278" t="str">
            <v>WONODADI GADING REJO RT. 001/001</v>
          </cell>
          <cell r="AC278" t="str">
            <v>LAJANG</v>
          </cell>
          <cell r="AD278" t="str">
            <v>ISLAM</v>
          </cell>
          <cell r="AE278" t="str">
            <v>LAKI-LAKI</v>
          </cell>
          <cell r="AF278" t="str">
            <v>SMA</v>
          </cell>
          <cell r="AG278" t="str">
            <v xml:space="preserve">RIS DIANTO </v>
          </cell>
          <cell r="AH278" t="str">
            <v>BCA</v>
          </cell>
          <cell r="AI278" t="str">
            <v>8760966747</v>
          </cell>
          <cell r="AJ278" t="str">
            <v>0810020204087130</v>
          </cell>
          <cell r="AL278">
            <v>44621</v>
          </cell>
          <cell r="AM278">
            <v>44712</v>
          </cell>
          <cell r="AN278" t="str">
            <v>PKWT 2</v>
          </cell>
          <cell r="AO278" t="str">
            <v>10 hari</v>
          </cell>
          <cell r="AP278" t="str">
            <v xml:space="preserve">2 Tahun  1 Bulan 14 Hari </v>
          </cell>
          <cell r="AQ278" t="str">
            <v>SUDAH</v>
          </cell>
          <cell r="AR278">
            <v>44432</v>
          </cell>
          <cell r="AS278" t="str">
            <v>SUDAH</v>
          </cell>
          <cell r="AT278">
            <v>44432</v>
          </cell>
          <cell r="AU278" t="str">
            <v>SUDAH</v>
          </cell>
          <cell r="AV278">
            <v>44697</v>
          </cell>
          <cell r="AW278" t="str">
            <v xml:space="preserve">0 Tahun  0 Bulan 5 Hari </v>
          </cell>
          <cell r="AX278" t="str">
            <v>IN CLASS</v>
          </cell>
          <cell r="AY278">
            <v>90</v>
          </cell>
          <cell r="AZ278">
            <v>75</v>
          </cell>
          <cell r="BA278" t="str">
            <v>SUDAH</v>
          </cell>
          <cell r="BC278">
            <v>44401</v>
          </cell>
          <cell r="BE278" t="str">
            <v>SUDAH</v>
          </cell>
          <cell r="BG278">
            <v>44429</v>
          </cell>
          <cell r="BI278" t="str">
            <v>BELUM</v>
          </cell>
          <cell r="BV278" t="str">
            <v>0000997069713</v>
          </cell>
          <cell r="BW278" t="str">
            <v>SUDAH</v>
          </cell>
          <cell r="BX278" t="str">
            <v>PBI</v>
          </cell>
          <cell r="BY278" t="str">
            <v>20032580340</v>
          </cell>
          <cell r="BZ278" t="str">
            <v>SUDAH</v>
          </cell>
          <cell r="CH278">
            <v>44341</v>
          </cell>
        </row>
        <row r="279">
          <cell r="C279" t="str">
            <v>1132</v>
          </cell>
          <cell r="D279" t="str">
            <v>DEDI MEILAKHI TLONAEN</v>
          </cell>
          <cell r="E279" t="str">
            <v>PT. MBK</v>
          </cell>
          <cell r="I279">
            <v>43300</v>
          </cell>
          <cell r="J279" t="str">
            <v/>
          </cell>
          <cell r="K279" t="str">
            <v>085212395302</v>
          </cell>
          <cell r="P279" t="str">
            <v>DISPATCHER</v>
          </cell>
          <cell r="Q279" t="str">
            <v>HALIM</v>
          </cell>
          <cell r="R279" t="str">
            <v>ANTERAJA</v>
          </cell>
          <cell r="S279" t="str">
            <v>JAKARTA 2</v>
          </cell>
          <cell r="T279" t="str">
            <v>3275012405930019</v>
          </cell>
          <cell r="U279" t="str">
            <v>SEUMUR HIDUP</v>
          </cell>
          <cell r="V279" t="str">
            <v>NON DRIVER</v>
          </cell>
          <cell r="W279" t="str">
            <v>NON DRIVER</v>
          </cell>
          <cell r="X279" t="str">
            <v>NON DRIVER</v>
          </cell>
          <cell r="Y279" t="str">
            <v>NON DRIVER</v>
          </cell>
          <cell r="Z279" t="str">
            <v>SOE</v>
          </cell>
          <cell r="AA279">
            <v>34113</v>
          </cell>
          <cell r="AB279" t="str">
            <v>JL.DURIAN 6, F 46 NO 17 BJI, KP. CEREWET RT 11 / RW 13 DUREN JAYA - BEKASI TIMUR</v>
          </cell>
          <cell r="AC279" t="str">
            <v>LAJANG</v>
          </cell>
          <cell r="AD279" t="str">
            <v>KRISTEN</v>
          </cell>
          <cell r="AE279" t="str">
            <v>LAKI-LAKI</v>
          </cell>
          <cell r="AF279" t="str">
            <v>SMA</v>
          </cell>
          <cell r="AG279" t="str">
            <v>DEDI MEILAKHI TLONAEN</v>
          </cell>
          <cell r="AH279" t="str">
            <v>BCA</v>
          </cell>
          <cell r="AI279" t="str">
            <v>7390979139</v>
          </cell>
          <cell r="AJ279" t="str">
            <v>3275012606070450</v>
          </cell>
          <cell r="AL279">
            <v>44621</v>
          </cell>
          <cell r="AM279">
            <v>44712</v>
          </cell>
          <cell r="AN279" t="str">
            <v>PKWT 1</v>
          </cell>
          <cell r="AO279" t="str">
            <v>10 hari</v>
          </cell>
          <cell r="AP279" t="str">
            <v xml:space="preserve">3 Tahun  10 Bulan 2 Hari </v>
          </cell>
          <cell r="AQ279" t="str">
            <v>NON DRIVER</v>
          </cell>
          <cell r="AR279" t="str">
            <v>NON DRIVER</v>
          </cell>
          <cell r="AS279" t="str">
            <v>SUDAH</v>
          </cell>
          <cell r="AT279">
            <v>44432</v>
          </cell>
          <cell r="AU279" t="str">
            <v>NON DRIVER</v>
          </cell>
          <cell r="AV279" t="str">
            <v>NON DRIVER</v>
          </cell>
          <cell r="AW279" t="str">
            <v/>
          </cell>
          <cell r="AX279" t="str">
            <v>NON DRIVER</v>
          </cell>
          <cell r="AY279" t="str">
            <v>NON DRIVER</v>
          </cell>
          <cell r="AZ279" t="str">
            <v>NON DRIVER</v>
          </cell>
          <cell r="BA279" t="str">
            <v>SUDAH</v>
          </cell>
          <cell r="BB279" t="str">
            <v>Setelah Sembuh Covid</v>
          </cell>
          <cell r="BC279">
            <v>44574</v>
          </cell>
          <cell r="BE279" t="str">
            <v>BELUM</v>
          </cell>
          <cell r="BI279" t="str">
            <v>BELUM</v>
          </cell>
          <cell r="BV279" t="str">
            <v>0002183849921</v>
          </cell>
          <cell r="BW279" t="str">
            <v>SUDAH</v>
          </cell>
          <cell r="BX279" t="str">
            <v>PERUSAHAAN</v>
          </cell>
          <cell r="BY279" t="str">
            <v>19078342813</v>
          </cell>
          <cell r="BZ279" t="str">
            <v>SUDAH</v>
          </cell>
        </row>
        <row r="280">
          <cell r="C280" t="str">
            <v>1134</v>
          </cell>
          <cell r="D280" t="str">
            <v>SUBHILAL FIRDAUS</v>
          </cell>
          <cell r="E280" t="str">
            <v>PT. MBK</v>
          </cell>
          <cell r="I280">
            <v>43951</v>
          </cell>
          <cell r="J280" t="str">
            <v/>
          </cell>
          <cell r="K280" t="str">
            <v>0895372141608</v>
          </cell>
          <cell r="P280" t="str">
            <v>OPERATING POINT COORDINATOR</v>
          </cell>
          <cell r="Q280" t="str">
            <v>RAWA BUAYA</v>
          </cell>
          <cell r="R280" t="str">
            <v>ANTERAJA</v>
          </cell>
          <cell r="S280" t="str">
            <v>JAKARTA 2</v>
          </cell>
          <cell r="T280" t="str">
            <v>3171042905840001</v>
          </cell>
          <cell r="U280" t="str">
            <v>SEUMUR HIDUP</v>
          </cell>
          <cell r="V280" t="str">
            <v>NON DRIVER</v>
          </cell>
          <cell r="W280" t="str">
            <v>NON DRIVER</v>
          </cell>
          <cell r="X280" t="str">
            <v>NON DRIVER</v>
          </cell>
          <cell r="Y280" t="str">
            <v>NON DRIVER</v>
          </cell>
          <cell r="Z280" t="str">
            <v xml:space="preserve">JAKARTA </v>
          </cell>
          <cell r="AA280">
            <v>30831</v>
          </cell>
          <cell r="AB280" t="str">
            <v>JL. ANGSANA NO.42 H RT. 011/002 KEL. BUNGUR KEC. SENEN JAKPUS</v>
          </cell>
          <cell r="AC280" t="str">
            <v>LAJANG</v>
          </cell>
          <cell r="AD280" t="str">
            <v>ISLAM</v>
          </cell>
          <cell r="AE280" t="str">
            <v>LAKI-LAKI</v>
          </cell>
          <cell r="AF280" t="str">
            <v>SMA</v>
          </cell>
          <cell r="AG280" t="str">
            <v xml:space="preserve">SUBHILAL FIRDAUS </v>
          </cell>
          <cell r="AH280" t="str">
            <v>BCA</v>
          </cell>
          <cell r="AI280" t="str">
            <v>3910144994</v>
          </cell>
          <cell r="AJ280" t="str">
            <v>3171041101093782</v>
          </cell>
          <cell r="AL280">
            <v>44652</v>
          </cell>
          <cell r="AM280">
            <v>44742</v>
          </cell>
          <cell r="AN280" t="str">
            <v>PKWT 2</v>
          </cell>
          <cell r="AO280" t="str">
            <v>40 hari</v>
          </cell>
          <cell r="AP280" t="str">
            <v xml:space="preserve">2 Tahun  0 Bulan 21 Hari </v>
          </cell>
          <cell r="AQ280" t="str">
            <v>NON DRIVER</v>
          </cell>
          <cell r="AR280" t="str">
            <v>NON DRIVER</v>
          </cell>
          <cell r="AS280" t="str">
            <v>SUDAH</v>
          </cell>
          <cell r="AT280">
            <v>44432</v>
          </cell>
          <cell r="AU280" t="str">
            <v>NON DRIVER</v>
          </cell>
          <cell r="AV280" t="str">
            <v>NON DRIVER</v>
          </cell>
          <cell r="AW280" t="str">
            <v/>
          </cell>
          <cell r="AX280" t="str">
            <v>NON DRIVER</v>
          </cell>
          <cell r="AY280" t="str">
            <v>NON DRIVER</v>
          </cell>
          <cell r="AZ280" t="str">
            <v>NON DRIVER</v>
          </cell>
          <cell r="BA280" t="str">
            <v>SUDAH</v>
          </cell>
          <cell r="BC280">
            <v>44368</v>
          </cell>
          <cell r="BE280" t="str">
            <v>SUDAH</v>
          </cell>
          <cell r="BG280">
            <v>44424</v>
          </cell>
          <cell r="BI280" t="str">
            <v>BELUM</v>
          </cell>
          <cell r="BV280" t="str">
            <v>0000373112583</v>
          </cell>
          <cell r="BW280" t="str">
            <v>SUDAH</v>
          </cell>
          <cell r="BX280" t="str">
            <v>PBI</v>
          </cell>
          <cell r="BY280" t="str">
            <v>20037830120</v>
          </cell>
          <cell r="BZ280" t="str">
            <v>SUDAH</v>
          </cell>
        </row>
        <row r="281">
          <cell r="C281" t="str">
            <v>1135</v>
          </cell>
          <cell r="D281" t="str">
            <v>ANANDA MOHAMMAD BAGUS SANJAYA</v>
          </cell>
          <cell r="E281" t="str">
            <v>PT. MBK</v>
          </cell>
          <cell r="I281">
            <v>43969</v>
          </cell>
          <cell r="J281" t="str">
            <v/>
          </cell>
          <cell r="K281" t="str">
            <v>081299458291</v>
          </cell>
          <cell r="P281" t="str">
            <v>DISPATCHER</v>
          </cell>
          <cell r="Q281" t="str">
            <v>HALIM</v>
          </cell>
          <cell r="R281" t="str">
            <v>ANTERAJA</v>
          </cell>
          <cell r="S281" t="str">
            <v>JAKARTA 2</v>
          </cell>
          <cell r="T281" t="str">
            <v>3275091808960013</v>
          </cell>
          <cell r="U281" t="str">
            <v>SEUMUR HIDUP</v>
          </cell>
          <cell r="V281" t="str">
            <v>NON DRIVER</v>
          </cell>
          <cell r="W281" t="str">
            <v>NON DRIVER</v>
          </cell>
          <cell r="X281" t="str">
            <v>NON DRIVER</v>
          </cell>
          <cell r="Y281" t="str">
            <v>NON DRIVER</v>
          </cell>
          <cell r="Z281" t="str">
            <v>BEKASI</v>
          </cell>
          <cell r="AA281">
            <v>35295</v>
          </cell>
          <cell r="AB281" t="str">
            <v xml:space="preserve">KP. PEDURENAN RT. 009/002 JATILUHUR JATIASIH BEKASI </v>
          </cell>
          <cell r="AC281" t="str">
            <v>LAJANG</v>
          </cell>
          <cell r="AD281" t="str">
            <v>ISLAM</v>
          </cell>
          <cell r="AE281" t="str">
            <v>LAKI-LAKI</v>
          </cell>
          <cell r="AF281" t="str">
            <v>D3</v>
          </cell>
          <cell r="AG281" t="str">
            <v xml:space="preserve">ANANDA MOHAMAD BAGUS </v>
          </cell>
          <cell r="AH281" t="str">
            <v>BCA</v>
          </cell>
          <cell r="AI281" t="str">
            <v>6755348469</v>
          </cell>
          <cell r="AJ281" t="str">
            <v>3275092008080099</v>
          </cell>
          <cell r="AL281">
            <v>44682</v>
          </cell>
          <cell r="AM281">
            <v>44773</v>
          </cell>
          <cell r="AN281" t="str">
            <v>PKWT 2</v>
          </cell>
          <cell r="AO281" t="str">
            <v>71 hari</v>
          </cell>
          <cell r="AP281" t="str">
            <v xml:space="preserve">2 Tahun  0 Bulan 3 Hari </v>
          </cell>
          <cell r="AQ281" t="str">
            <v>NON DRIVER</v>
          </cell>
          <cell r="AR281" t="str">
            <v>NON DRIVER</v>
          </cell>
          <cell r="AS281" t="str">
            <v>SUDAH</v>
          </cell>
          <cell r="AT281">
            <v>44432</v>
          </cell>
          <cell r="AU281" t="str">
            <v>NON DRIVER</v>
          </cell>
          <cell r="AV281" t="str">
            <v>NON DRIVER</v>
          </cell>
          <cell r="AW281" t="str">
            <v/>
          </cell>
          <cell r="AX281" t="str">
            <v>NON DRIVER</v>
          </cell>
          <cell r="AY281" t="str">
            <v>NON DRIVER</v>
          </cell>
          <cell r="AZ281" t="str">
            <v>NON DRIVER</v>
          </cell>
          <cell r="BA281" t="str">
            <v>SUDAH</v>
          </cell>
          <cell r="BC281">
            <v>44401</v>
          </cell>
          <cell r="BE281" t="str">
            <v>BELUM</v>
          </cell>
          <cell r="BI281" t="str">
            <v>BELUM</v>
          </cell>
          <cell r="BV281" t="str">
            <v>0001718716127</v>
          </cell>
          <cell r="BW281" t="str">
            <v>SUDAH</v>
          </cell>
          <cell r="BX281" t="str">
            <v>PERUSAHAAN</v>
          </cell>
          <cell r="BY281" t="str">
            <v>20044859344</v>
          </cell>
          <cell r="BZ281" t="str">
            <v>SUDAH</v>
          </cell>
        </row>
        <row r="282">
          <cell r="C282" t="str">
            <v>1136</v>
          </cell>
          <cell r="D282" t="str">
            <v>TRISNO NURMANSYAH</v>
          </cell>
          <cell r="E282" t="str">
            <v>PT. MBK</v>
          </cell>
          <cell r="I282">
            <v>43956</v>
          </cell>
          <cell r="J282" t="str">
            <v/>
          </cell>
          <cell r="K282" t="str">
            <v>081219272526</v>
          </cell>
          <cell r="P282" t="str">
            <v>DRIVER LEADER</v>
          </cell>
          <cell r="Q282" t="str">
            <v>RAWA BUAYA</v>
          </cell>
          <cell r="R282" t="str">
            <v>ANTERAJA</v>
          </cell>
          <cell r="S282" t="str">
            <v>JAKARTA 2</v>
          </cell>
          <cell r="T282" t="str">
            <v>3173081911890005</v>
          </cell>
          <cell r="U282" t="str">
            <v>SEUMUR HIDUP</v>
          </cell>
          <cell r="V282" t="str">
            <v>NON DRIVER</v>
          </cell>
          <cell r="W282" t="str">
            <v>NON DRIVER</v>
          </cell>
          <cell r="X282" t="str">
            <v>NON DRIVER</v>
          </cell>
          <cell r="Y282" t="str">
            <v>NON DRIVER</v>
          </cell>
          <cell r="Z282" t="str">
            <v xml:space="preserve">JAKARTA </v>
          </cell>
          <cell r="AA282">
            <v>32831</v>
          </cell>
          <cell r="AB282" t="str">
            <v xml:space="preserve">KEMBANGAN UTARA RT. 007/008 KEL. KEMBANGAN UTARA JAKARTA BARAT </v>
          </cell>
          <cell r="AC282" t="str">
            <v>LAJANG</v>
          </cell>
          <cell r="AD282" t="str">
            <v>ISLAM</v>
          </cell>
          <cell r="AE282" t="str">
            <v>LAKI-LAKI</v>
          </cell>
          <cell r="AF282" t="str">
            <v>SMA</v>
          </cell>
          <cell r="AG282" t="str">
            <v>TRISNO NURMANSYAH</v>
          </cell>
          <cell r="AH282" t="str">
            <v>BCA</v>
          </cell>
          <cell r="AI282" t="str">
            <v>7030261091</v>
          </cell>
          <cell r="AJ282" t="str">
            <v>3173080304170023</v>
          </cell>
          <cell r="AL282">
            <v>44652</v>
          </cell>
          <cell r="AM282">
            <v>44742</v>
          </cell>
          <cell r="AN282" t="str">
            <v>PKWT 2</v>
          </cell>
          <cell r="AO282" t="str">
            <v>40 hari</v>
          </cell>
          <cell r="AP282" t="str">
            <v xml:space="preserve">2 Tahun  0 Bulan 16 Hari </v>
          </cell>
          <cell r="AQ282" t="str">
            <v>NON DRIVER</v>
          </cell>
          <cell r="AR282" t="str">
            <v>NON DRIVER</v>
          </cell>
          <cell r="AS282" t="str">
            <v>SUDAH</v>
          </cell>
          <cell r="AT282">
            <v>44432</v>
          </cell>
          <cell r="AU282" t="str">
            <v>NON DRIVER</v>
          </cell>
          <cell r="AV282" t="str">
            <v>NON DRIVER</v>
          </cell>
          <cell r="AW282" t="str">
            <v/>
          </cell>
          <cell r="AX282" t="str">
            <v>NON DRIVER</v>
          </cell>
          <cell r="AY282" t="str">
            <v>NON DRIVER</v>
          </cell>
          <cell r="AZ282" t="str">
            <v>NON DRIVER</v>
          </cell>
          <cell r="BA282" t="str">
            <v>SUDAH</v>
          </cell>
          <cell r="BC282">
            <v>44432</v>
          </cell>
          <cell r="BD282" t="str">
            <v>PUSKESMAS KEC. CENGKARENG</v>
          </cell>
          <cell r="BE282" t="str">
            <v>BELUM</v>
          </cell>
          <cell r="BI282" t="str">
            <v>BELUM</v>
          </cell>
          <cell r="BV282" t="str">
            <v>0001423219599</v>
          </cell>
          <cell r="BW282" t="str">
            <v>SUDAH</v>
          </cell>
          <cell r="BX282" t="str">
            <v>PBI</v>
          </cell>
          <cell r="BY282" t="str">
            <v>20037830047</v>
          </cell>
          <cell r="BZ282" t="str">
            <v>SUDAH</v>
          </cell>
        </row>
        <row r="283">
          <cell r="C283" t="str">
            <v>1137</v>
          </cell>
          <cell r="D283" t="str">
            <v>MOCH ASEP KURNIAWAN</v>
          </cell>
          <cell r="E283" t="str">
            <v>PT. MBK</v>
          </cell>
          <cell r="I283">
            <v>43950</v>
          </cell>
          <cell r="J283" t="str">
            <v/>
          </cell>
          <cell r="K283" t="str">
            <v>081219513601</v>
          </cell>
          <cell r="P283" t="str">
            <v>UNIT CONTROLLER</v>
          </cell>
          <cell r="Q283" t="str">
            <v>RAWA BUAYA</v>
          </cell>
          <cell r="R283" t="str">
            <v>ANTERAJA</v>
          </cell>
          <cell r="S283" t="str">
            <v>JAKARTA 2</v>
          </cell>
          <cell r="T283" t="str">
            <v>3173060808891001</v>
          </cell>
          <cell r="U283" t="str">
            <v>SEUMUR HIDUP</v>
          </cell>
          <cell r="V283" t="str">
            <v>NON DRIVER</v>
          </cell>
          <cell r="W283" t="str">
            <v>NON DRIVER</v>
          </cell>
          <cell r="X283" t="str">
            <v>NON DRIVER</v>
          </cell>
          <cell r="Y283" t="str">
            <v>NON DRIVER</v>
          </cell>
          <cell r="Z283" t="str">
            <v xml:space="preserve">TANGERANG </v>
          </cell>
          <cell r="AA283">
            <v>32728</v>
          </cell>
          <cell r="AB283" t="str">
            <v xml:space="preserve">KEMBANGAN UTARA RT. 007/008 KEL. KEMBANGAN UTARA JAKARTA BARAT </v>
          </cell>
          <cell r="AC283" t="str">
            <v>KAWIN ANAK 2</v>
          </cell>
          <cell r="AD283" t="str">
            <v>ISLAM</v>
          </cell>
          <cell r="AE283" t="str">
            <v>LAKI-LAKI</v>
          </cell>
          <cell r="AF283" t="str">
            <v>SMA</v>
          </cell>
          <cell r="AG283" t="str">
            <v xml:space="preserve">MOCH ASEP KURNIAWAN </v>
          </cell>
          <cell r="AH283" t="str">
            <v>BCA</v>
          </cell>
          <cell r="AI283" t="str">
            <v>4900358917</v>
          </cell>
          <cell r="AJ283" t="str">
            <v>3173080910141026</v>
          </cell>
          <cell r="AL283">
            <v>44652</v>
          </cell>
          <cell r="AM283">
            <v>44742</v>
          </cell>
          <cell r="AN283" t="str">
            <v>PKWT 2</v>
          </cell>
          <cell r="AO283" t="str">
            <v>40 hari</v>
          </cell>
          <cell r="AP283" t="str">
            <v xml:space="preserve">2 Tahun  0 Bulan 22 Hari </v>
          </cell>
          <cell r="AQ283" t="str">
            <v>NON DRIVER</v>
          </cell>
          <cell r="AR283" t="str">
            <v>NON DRIVER</v>
          </cell>
          <cell r="AS283" t="str">
            <v>SUDAH</v>
          </cell>
          <cell r="AT283">
            <v>44432</v>
          </cell>
          <cell r="AU283" t="str">
            <v>NON DRIVER</v>
          </cell>
          <cell r="AV283" t="str">
            <v>NON DRIVER</v>
          </cell>
          <cell r="AW283" t="str">
            <v/>
          </cell>
          <cell r="AX283" t="str">
            <v>NON DRIVER</v>
          </cell>
          <cell r="AY283" t="str">
            <v>NON DRIVER</v>
          </cell>
          <cell r="AZ283" t="str">
            <v>NON DRIVER</v>
          </cell>
          <cell r="BA283" t="str">
            <v>SUDAH</v>
          </cell>
          <cell r="BC283">
            <v>44398</v>
          </cell>
          <cell r="BE283" t="str">
            <v>SUDAH</v>
          </cell>
          <cell r="BG283">
            <v>44428</v>
          </cell>
          <cell r="BI283" t="str">
            <v>BELUM</v>
          </cell>
          <cell r="BV283" t="str">
            <v>0001323358053</v>
          </cell>
          <cell r="BW283" t="str">
            <v>SUDAH</v>
          </cell>
          <cell r="BX283" t="str">
            <v>PBI</v>
          </cell>
          <cell r="BY283" t="str">
            <v>20037830013</v>
          </cell>
          <cell r="BZ283" t="str">
            <v>SUDAH</v>
          </cell>
        </row>
        <row r="284">
          <cell r="C284" t="str">
            <v>1138</v>
          </cell>
          <cell r="D284" t="str">
            <v>TEGUH PRAYITNO</v>
          </cell>
          <cell r="E284" t="str">
            <v>PT. MBK</v>
          </cell>
          <cell r="I284">
            <v>43950</v>
          </cell>
          <cell r="J284" t="str">
            <v/>
          </cell>
          <cell r="K284" t="str">
            <v>089697212565</v>
          </cell>
          <cell r="P284" t="str">
            <v>DISPATCHER</v>
          </cell>
          <cell r="Q284" t="str">
            <v>TAMAN TEKNO</v>
          </cell>
          <cell r="R284" t="str">
            <v>ANTERAJA</v>
          </cell>
          <cell r="S284" t="str">
            <v>JAKARTA 2</v>
          </cell>
          <cell r="T284" t="str">
            <v>3276052710890003</v>
          </cell>
          <cell r="U284" t="str">
            <v>SEUMUR HIDUP</v>
          </cell>
          <cell r="V284" t="str">
            <v>NON DRIVER</v>
          </cell>
          <cell r="W284" t="str">
            <v>NON DRIVER</v>
          </cell>
          <cell r="X284" t="str">
            <v>NON DRIVER</v>
          </cell>
          <cell r="Y284" t="str">
            <v>NON DRIVER</v>
          </cell>
          <cell r="Z284" t="str">
            <v xml:space="preserve">PURWOREJO </v>
          </cell>
          <cell r="AA284">
            <v>32808</v>
          </cell>
          <cell r="AB284" t="str">
            <v xml:space="preserve">KP. SUGUTAMU RT. 003/025 KEL. BAKTIJAYA KEC. SUKMAJAYA </v>
          </cell>
          <cell r="AC284" t="str">
            <v>LAJANG</v>
          </cell>
          <cell r="AD284" t="str">
            <v xml:space="preserve">ISLAM </v>
          </cell>
          <cell r="AE284" t="str">
            <v>LAKI-LAKI</v>
          </cell>
          <cell r="AF284" t="str">
            <v>SMA</v>
          </cell>
          <cell r="AG284" t="str">
            <v xml:space="preserve">TEGUH PRAYITNO </v>
          </cell>
          <cell r="AH284" t="str">
            <v>BCA</v>
          </cell>
          <cell r="AI284" t="str">
            <v>4790425214</v>
          </cell>
          <cell r="AJ284" t="str">
            <v>3276050610070013</v>
          </cell>
          <cell r="AL284">
            <v>44652</v>
          </cell>
          <cell r="AM284">
            <v>44742</v>
          </cell>
          <cell r="AN284" t="str">
            <v>PKWT 2</v>
          </cell>
          <cell r="AO284" t="str">
            <v>40 hari</v>
          </cell>
          <cell r="AP284" t="str">
            <v xml:space="preserve">2 Tahun  0 Bulan 22 Hari </v>
          </cell>
          <cell r="AQ284" t="str">
            <v>NON DRIVER</v>
          </cell>
          <cell r="AR284" t="str">
            <v>NON DRIVER</v>
          </cell>
          <cell r="AS284" t="str">
            <v>SUDAH</v>
          </cell>
          <cell r="AT284">
            <v>44432</v>
          </cell>
          <cell r="AU284" t="str">
            <v>NON DRIVER</v>
          </cell>
          <cell r="AV284" t="str">
            <v>NON DRIVER</v>
          </cell>
          <cell r="AW284" t="str">
            <v/>
          </cell>
          <cell r="AX284" t="str">
            <v>NON DRIVER</v>
          </cell>
          <cell r="AY284" t="str">
            <v>NON DRIVER</v>
          </cell>
          <cell r="AZ284" t="str">
            <v>NON DRIVER</v>
          </cell>
          <cell r="BA284" t="str">
            <v>SUDAH</v>
          </cell>
          <cell r="BC284">
            <v>44401</v>
          </cell>
          <cell r="BE284" t="str">
            <v>SUDAH</v>
          </cell>
          <cell r="BG284">
            <v>44429</v>
          </cell>
          <cell r="BI284" t="str">
            <v>BELUM</v>
          </cell>
          <cell r="BV284" t="str">
            <v>0001743636159</v>
          </cell>
          <cell r="BW284" t="str">
            <v>SUDAH</v>
          </cell>
          <cell r="BX284" t="str">
            <v>PERUSAHAAN</v>
          </cell>
          <cell r="BY284" t="str">
            <v>20037830088</v>
          </cell>
          <cell r="BZ284" t="str">
            <v>SUDAH</v>
          </cell>
        </row>
        <row r="285">
          <cell r="C285" t="str">
            <v>1139</v>
          </cell>
          <cell r="D285" t="str">
            <v>AGUS SUTENO WARDHIANTO</v>
          </cell>
          <cell r="E285" t="str">
            <v>PT. MBK</v>
          </cell>
          <cell r="I285">
            <v>43949</v>
          </cell>
          <cell r="J285" t="str">
            <v/>
          </cell>
          <cell r="K285" t="str">
            <v>082113456513</v>
          </cell>
          <cell r="P285" t="str">
            <v>DISPATCHER</v>
          </cell>
          <cell r="Q285" t="str">
            <v>HALIM</v>
          </cell>
          <cell r="R285" t="str">
            <v>ANTERAJA</v>
          </cell>
          <cell r="S285" t="str">
            <v>JAKARTA 2</v>
          </cell>
          <cell r="T285" t="str">
            <v>3276102408830001</v>
          </cell>
          <cell r="U285" t="str">
            <v>SEUMUR HIDUP</v>
          </cell>
          <cell r="V285" t="str">
            <v>NON DRIVER</v>
          </cell>
          <cell r="W285" t="str">
            <v>NON DRIVER</v>
          </cell>
          <cell r="X285" t="str">
            <v>NON DRIVER</v>
          </cell>
          <cell r="Y285" t="str">
            <v>NON DRIVER</v>
          </cell>
          <cell r="Z285" t="str">
            <v>BOGOR</v>
          </cell>
          <cell r="AA285">
            <v>30552</v>
          </cell>
          <cell r="AB285" t="str">
            <v>KP. CILANGKAP RT. 003/009 KEL. CILANGKAP KEC. TAPOS</v>
          </cell>
          <cell r="AC285" t="str">
            <v>KAWIN</v>
          </cell>
          <cell r="AD285" t="str">
            <v xml:space="preserve">ISLAM </v>
          </cell>
          <cell r="AE285" t="str">
            <v>LAKI-LAKI</v>
          </cell>
          <cell r="AF285" t="str">
            <v>SMA</v>
          </cell>
          <cell r="AG285" t="str">
            <v>AGUS SUTENO WARDHIANTO</v>
          </cell>
          <cell r="AH285" t="str">
            <v>BCA</v>
          </cell>
          <cell r="AI285" t="str">
            <v>7651026303</v>
          </cell>
          <cell r="AJ285" t="str">
            <v>3276100302110014</v>
          </cell>
          <cell r="AL285">
            <v>44652</v>
          </cell>
          <cell r="AM285">
            <v>44742</v>
          </cell>
          <cell r="AN285" t="str">
            <v>PKWT 2</v>
          </cell>
          <cell r="AO285" t="str">
            <v>40 hari</v>
          </cell>
          <cell r="AP285" t="str">
            <v xml:space="preserve">2 Tahun  0 Bulan 23 Hari </v>
          </cell>
          <cell r="AQ285" t="str">
            <v>NON DRIVER</v>
          </cell>
          <cell r="AR285" t="str">
            <v>NON DRIVER</v>
          </cell>
          <cell r="AS285" t="str">
            <v>SUDAH</v>
          </cell>
          <cell r="AT285">
            <v>44432</v>
          </cell>
          <cell r="AU285" t="str">
            <v>NON DRIVER</v>
          </cell>
          <cell r="AV285" t="str">
            <v>NON DRIVER</v>
          </cell>
          <cell r="AW285" t="str">
            <v/>
          </cell>
          <cell r="AX285" t="str">
            <v>NON DRIVER</v>
          </cell>
          <cell r="AY285" t="str">
            <v>NON DRIVER</v>
          </cell>
          <cell r="AZ285" t="str">
            <v>NON DRIVER</v>
          </cell>
          <cell r="BA285" t="str">
            <v>SUDAH</v>
          </cell>
          <cell r="BC285">
            <v>44400</v>
          </cell>
          <cell r="BE285" t="str">
            <v>SUDAH</v>
          </cell>
          <cell r="BG285">
            <v>44431</v>
          </cell>
          <cell r="BI285" t="str">
            <v>BELUM</v>
          </cell>
          <cell r="BV285" t="str">
            <v>0001633701622</v>
          </cell>
          <cell r="BW285" t="str">
            <v>SUDAH</v>
          </cell>
          <cell r="BX285" t="str">
            <v>PBI</v>
          </cell>
          <cell r="BY285" t="str">
            <v>20044859385</v>
          </cell>
          <cell r="BZ285" t="str">
            <v>SUDAH</v>
          </cell>
        </row>
        <row r="286">
          <cell r="C286" t="str">
            <v>1143</v>
          </cell>
          <cell r="D286" t="str">
            <v>ARIF RAHMAN</v>
          </cell>
          <cell r="E286" t="str">
            <v>PT. MBK</v>
          </cell>
          <cell r="I286">
            <v>43972</v>
          </cell>
          <cell r="J286" t="str">
            <v/>
          </cell>
          <cell r="K286" t="str">
            <v>08997768405</v>
          </cell>
          <cell r="L286" t="str">
            <v>DRIVER</v>
          </cell>
          <cell r="Q286" t="str">
            <v>CIREBON</v>
          </cell>
          <cell r="R286" t="str">
            <v>ANTERAJA</v>
          </cell>
          <cell r="S286" t="str">
            <v>JAKARTA 1</v>
          </cell>
          <cell r="T286" t="str">
            <v>3210192905840001</v>
          </cell>
          <cell r="U286" t="str">
            <v>SEUMUR HIDUP</v>
          </cell>
          <cell r="W286" t="str">
            <v>B2 UMUM</v>
          </cell>
          <cell r="X286" t="str">
            <v>13398405000009</v>
          </cell>
          <cell r="Y286">
            <v>45727</v>
          </cell>
          <cell r="Z286" t="str">
            <v xml:space="preserve">MAJALENGKA </v>
          </cell>
          <cell r="AA286">
            <v>30831</v>
          </cell>
          <cell r="AB286" t="str">
            <v xml:space="preserve">DUSUN MAJAMUKTI RT. 002/003 DESA MERJASUKA KEC. PALASAH MAJALENGKA </v>
          </cell>
          <cell r="AC286" t="str">
            <v>KAWIN</v>
          </cell>
          <cell r="AD286" t="str">
            <v>ISLAM</v>
          </cell>
          <cell r="AE286" t="str">
            <v>LAKI-LAKI</v>
          </cell>
          <cell r="AF286" t="str">
            <v>SMA</v>
          </cell>
          <cell r="AG286" t="str">
            <v xml:space="preserve">ARIF RAHMAN </v>
          </cell>
          <cell r="AH286" t="str">
            <v>BCA</v>
          </cell>
          <cell r="AI286" t="str">
            <v>4180658624</v>
          </cell>
          <cell r="AJ286" t="str">
            <v>3210191911150001</v>
          </cell>
          <cell r="AL286">
            <v>44652</v>
          </cell>
          <cell r="AM286">
            <v>44742</v>
          </cell>
          <cell r="AN286" t="str">
            <v>PKWT 2</v>
          </cell>
          <cell r="AO286" t="str">
            <v>40 hari</v>
          </cell>
          <cell r="AP286" t="str">
            <v xml:space="preserve">2 Tahun  0 Bulan 0 Hari </v>
          </cell>
          <cell r="AQ286" t="str">
            <v>SUDAH</v>
          </cell>
          <cell r="AR286">
            <v>44473</v>
          </cell>
          <cell r="AS286" t="str">
            <v>SUDAH</v>
          </cell>
          <cell r="AT286">
            <v>44432</v>
          </cell>
          <cell r="AU286" t="str">
            <v>SUDAH</v>
          </cell>
          <cell r="AV286">
            <v>44504</v>
          </cell>
          <cell r="AW286" t="str">
            <v xml:space="preserve">0 Tahun  6 Bulan 17 Hari </v>
          </cell>
          <cell r="AX286" t="str">
            <v>IN CLASS</v>
          </cell>
          <cell r="AY286">
            <v>95</v>
          </cell>
          <cell r="AZ286">
            <v>75</v>
          </cell>
          <cell r="BA286" t="str">
            <v>SUDAH</v>
          </cell>
          <cell r="BC286">
            <v>44396</v>
          </cell>
          <cell r="BD286" t="str">
            <v>PUSKESMAS SUKAHAJI MAJALENGKA</v>
          </cell>
          <cell r="BE286" t="str">
            <v>SUDAH</v>
          </cell>
          <cell r="BG286">
            <v>44424</v>
          </cell>
          <cell r="BH286" t="str">
            <v>PUSKESMAS SUKAHAJI MAJALENGKA</v>
          </cell>
          <cell r="BI286" t="str">
            <v>BELUM</v>
          </cell>
          <cell r="BM286">
            <v>44503</v>
          </cell>
          <cell r="BN286" t="str">
            <v>IN CLASS</v>
          </cell>
          <cell r="BO286">
            <v>90</v>
          </cell>
          <cell r="BV286" t="str">
            <v>0001848425714</v>
          </cell>
          <cell r="BW286" t="str">
            <v>SUDAH</v>
          </cell>
          <cell r="BX286" t="str">
            <v>PERUSAHAAN</v>
          </cell>
          <cell r="BY286" t="str">
            <v>20044859450</v>
          </cell>
          <cell r="BZ286" t="str">
            <v>SUDAH</v>
          </cell>
        </row>
        <row r="287">
          <cell r="C287" t="str">
            <v>1145</v>
          </cell>
          <cell r="D287" t="str">
            <v>ARIES HENDRA CAHYANTO</v>
          </cell>
          <cell r="E287" t="str">
            <v>PT. MBK</v>
          </cell>
          <cell r="I287">
            <v>43950</v>
          </cell>
          <cell r="J287" t="str">
            <v/>
          </cell>
          <cell r="K287" t="str">
            <v>0895386515247</v>
          </cell>
          <cell r="L287" t="str">
            <v>DRIVER</v>
          </cell>
          <cell r="Q287" t="str">
            <v>SEMARANG</v>
          </cell>
          <cell r="R287" t="str">
            <v>ANTERAJA</v>
          </cell>
          <cell r="S287" t="str">
            <v>SEMARANG</v>
          </cell>
          <cell r="T287" t="str">
            <v>3374132203760010</v>
          </cell>
          <cell r="U287" t="str">
            <v>SEUMUR HIDUP</v>
          </cell>
          <cell r="V287" t="str">
            <v>HIJAU</v>
          </cell>
          <cell r="W287" t="str">
            <v>B1 UMUM</v>
          </cell>
          <cell r="X287" t="str">
            <v>760325281645</v>
          </cell>
          <cell r="Y287">
            <v>45373</v>
          </cell>
          <cell r="Z287" t="str">
            <v xml:space="preserve">JAKARTA </v>
          </cell>
          <cell r="AA287">
            <v>27841</v>
          </cell>
          <cell r="AB287" t="str">
            <v>JL. TAMAN SRI REJEKI SELATAN VII RT. 004/004 KEL. KALIBANTENG KIDUL KEC. SEMARANG BART</v>
          </cell>
          <cell r="AC287" t="str">
            <v>KAWIN</v>
          </cell>
          <cell r="AD287" t="str">
            <v>ISLAM</v>
          </cell>
          <cell r="AE287" t="str">
            <v>LAKI-LAKI</v>
          </cell>
          <cell r="AF287" t="str">
            <v>SMA</v>
          </cell>
          <cell r="AG287" t="str">
            <v xml:space="preserve">ARIES HENDRA CAHYANTO </v>
          </cell>
          <cell r="AH287" t="str">
            <v>BCA</v>
          </cell>
          <cell r="AI287" t="str">
            <v>8035178437</v>
          </cell>
          <cell r="AJ287" t="str">
            <v>3374131606100003</v>
          </cell>
          <cell r="AL287">
            <v>44682</v>
          </cell>
          <cell r="AM287">
            <v>44773</v>
          </cell>
          <cell r="AN287" t="str">
            <v>PKWT 1</v>
          </cell>
          <cell r="AO287" t="str">
            <v>71 hari</v>
          </cell>
          <cell r="AP287" t="str">
            <v xml:space="preserve">2 Tahun  0 Bulan 22 Hari </v>
          </cell>
          <cell r="AQ287" t="str">
            <v>SUDAH</v>
          </cell>
          <cell r="AR287">
            <v>44434</v>
          </cell>
          <cell r="AS287" t="str">
            <v>SUDAH</v>
          </cell>
          <cell r="AT287">
            <v>44432</v>
          </cell>
          <cell r="AU287" t="str">
            <v>SUDAH</v>
          </cell>
          <cell r="AV287">
            <v>44472</v>
          </cell>
          <cell r="AW287" t="str">
            <v xml:space="preserve">0 Tahun  7 Bulan 18 Hari </v>
          </cell>
          <cell r="AX287" t="str">
            <v>IN CLASS</v>
          </cell>
          <cell r="AY287">
            <v>100</v>
          </cell>
          <cell r="AZ287">
            <v>100</v>
          </cell>
          <cell r="BA287" t="str">
            <v>SUDAH</v>
          </cell>
          <cell r="BC287">
            <v>44399</v>
          </cell>
          <cell r="BD287" t="str">
            <v>Rumah Sakit Tentara Semarang</v>
          </cell>
          <cell r="BE287" t="str">
            <v>SUDAH</v>
          </cell>
          <cell r="BG287">
            <v>44441</v>
          </cell>
          <cell r="BH287" t="str">
            <v>Rumah Sakit Tentara Semarang</v>
          </cell>
          <cell r="BI287" t="str">
            <v>BELUM</v>
          </cell>
          <cell r="BV287" t="str">
            <v>0001129677647</v>
          </cell>
          <cell r="BW287" t="str">
            <v>SUDAH</v>
          </cell>
          <cell r="BX287" t="str">
            <v>PERUSAHAAN</v>
          </cell>
          <cell r="BY287" t="str">
            <v>20037830179</v>
          </cell>
          <cell r="BZ287" t="str">
            <v>SUDAH</v>
          </cell>
        </row>
        <row r="288">
          <cell r="C288" t="str">
            <v>1146</v>
          </cell>
          <cell r="D288" t="str">
            <v>EKO SUWARNO</v>
          </cell>
          <cell r="E288" t="str">
            <v>PT. MBK</v>
          </cell>
          <cell r="I288">
            <v>43952</v>
          </cell>
          <cell r="J288" t="str">
            <v/>
          </cell>
          <cell r="K288" t="str">
            <v>082338669491</v>
          </cell>
          <cell r="L288" t="str">
            <v>DRIVER</v>
          </cell>
          <cell r="Q288" t="str">
            <v>SEMARANG</v>
          </cell>
          <cell r="R288" t="str">
            <v>AOP</v>
          </cell>
          <cell r="S288" t="str">
            <v>SEMARANG</v>
          </cell>
          <cell r="T288" t="str">
            <v>1117112007760006</v>
          </cell>
          <cell r="U288" t="str">
            <v>SEUMUR HIDUP</v>
          </cell>
          <cell r="V288" t="str">
            <v>PUTIH</v>
          </cell>
          <cell r="W288" t="str">
            <v>B1</v>
          </cell>
          <cell r="X288" t="str">
            <v>14337607000082</v>
          </cell>
          <cell r="Y288">
            <v>45760</v>
          </cell>
          <cell r="Z288" t="str">
            <v xml:space="preserve">REMBANG </v>
          </cell>
          <cell r="AA288">
            <v>27961</v>
          </cell>
          <cell r="AB288" t="str">
            <v xml:space="preserve">TUNGGULREJO RT. 007/001 KEL. TUNGGULREJO KEC. KENDAL </v>
          </cell>
          <cell r="AC288" t="str">
            <v>KAWIN</v>
          </cell>
          <cell r="AD288" t="str">
            <v>ISLAM</v>
          </cell>
          <cell r="AE288" t="str">
            <v>LAKI-LAKI</v>
          </cell>
          <cell r="AF288" t="str">
            <v>SMA</v>
          </cell>
          <cell r="AG288" t="str">
            <v xml:space="preserve">EKO SUWARNO </v>
          </cell>
          <cell r="AH288" t="str">
            <v>BCA</v>
          </cell>
          <cell r="AI288" t="str">
            <v>0800877911</v>
          </cell>
          <cell r="AJ288" t="str">
            <v>3324150808089837</v>
          </cell>
          <cell r="AL288">
            <v>44682</v>
          </cell>
          <cell r="AM288">
            <v>44773</v>
          </cell>
          <cell r="AN288" t="str">
            <v>PKWT 1</v>
          </cell>
          <cell r="AO288" t="str">
            <v>71 hari</v>
          </cell>
          <cell r="AP288" t="str">
            <v xml:space="preserve">2 Tahun  0 Bulan 20 Hari </v>
          </cell>
          <cell r="AQ288" t="str">
            <v>SUDAH</v>
          </cell>
          <cell r="AR288">
            <v>44434</v>
          </cell>
          <cell r="AS288" t="str">
            <v>SUDAH</v>
          </cell>
          <cell r="AT288">
            <v>44432</v>
          </cell>
          <cell r="AU288" t="str">
            <v>SUDAH</v>
          </cell>
          <cell r="AV288">
            <v>44430</v>
          </cell>
          <cell r="AW288" t="str">
            <v xml:space="preserve">0 Tahun  8 Bulan 29 Hari </v>
          </cell>
          <cell r="AX288" t="str">
            <v>IN CLASS</v>
          </cell>
          <cell r="AY288">
            <v>100</v>
          </cell>
          <cell r="AZ288">
            <v>75</v>
          </cell>
          <cell r="BA288" t="str">
            <v>SUDAH</v>
          </cell>
          <cell r="BC288">
            <v>44504</v>
          </cell>
          <cell r="BE288" t="str">
            <v>SUDAH</v>
          </cell>
          <cell r="BG288">
            <v>44504</v>
          </cell>
          <cell r="BH288" t="str">
            <v>KARENA VAKSIN 1 BELUM</v>
          </cell>
          <cell r="BI288" t="str">
            <v>BELUM</v>
          </cell>
          <cell r="BV288" t="str">
            <v>0001859556251</v>
          </cell>
          <cell r="BW288" t="str">
            <v>SUDAH</v>
          </cell>
          <cell r="BX288" t="str">
            <v>PERUSAHAAN</v>
          </cell>
          <cell r="BY288" t="str">
            <v>20037830054</v>
          </cell>
          <cell r="BZ288" t="str">
            <v>SUDAH</v>
          </cell>
          <cell r="CG288" t="e">
            <v>#N/A</v>
          </cell>
        </row>
        <row r="289">
          <cell r="C289" t="str">
            <v>1148</v>
          </cell>
          <cell r="D289" t="str">
            <v>HARI SUTANTO</v>
          </cell>
          <cell r="E289" t="str">
            <v>PT. MBK</v>
          </cell>
          <cell r="I289">
            <v>43965</v>
          </cell>
          <cell r="J289" t="str">
            <v/>
          </cell>
          <cell r="K289" t="str">
            <v>081333678609</v>
          </cell>
          <cell r="L289" t="str">
            <v>DRIVER</v>
          </cell>
          <cell r="Q289" t="str">
            <v>MADIUN</v>
          </cell>
          <cell r="R289" t="str">
            <v>ANTERAJA</v>
          </cell>
          <cell r="S289" t="str">
            <v>MALANG</v>
          </cell>
          <cell r="T289" t="str">
            <v>352110020560006</v>
          </cell>
          <cell r="U289" t="str">
            <v>SEUMUR HIDUP</v>
          </cell>
          <cell r="V289" t="str">
            <v>HIJAU</v>
          </cell>
          <cell r="W289" t="str">
            <v>B1</v>
          </cell>
          <cell r="X289" t="str">
            <v>820515420824</v>
          </cell>
          <cell r="Y289">
            <v>45414</v>
          </cell>
          <cell r="Z289" t="str">
            <v>LAMPUNG</v>
          </cell>
          <cell r="AA289">
            <v>30073</v>
          </cell>
          <cell r="AB289" t="str">
            <v>PARON RT 002/008 JAMBANGAN PARON NGAWI</v>
          </cell>
          <cell r="AC289" t="str">
            <v>KAWIN ANAK 2</v>
          </cell>
          <cell r="AD289" t="str">
            <v>ISLAM</v>
          </cell>
          <cell r="AE289" t="str">
            <v>LAKI-LAKI</v>
          </cell>
          <cell r="AF289" t="str">
            <v>SMA</v>
          </cell>
          <cell r="AG289" t="str">
            <v xml:space="preserve">HARI SUSANTO </v>
          </cell>
          <cell r="AH289" t="str">
            <v>BCA</v>
          </cell>
          <cell r="AI289" t="str">
            <v>7790386935</v>
          </cell>
          <cell r="AJ289" t="str">
            <v>3521103108120003</v>
          </cell>
          <cell r="AL289">
            <v>44652</v>
          </cell>
          <cell r="AM289">
            <v>44742</v>
          </cell>
          <cell r="AN289" t="str">
            <v>PKWT 2</v>
          </cell>
          <cell r="AO289" t="str">
            <v>40 hari</v>
          </cell>
          <cell r="AP289" t="str">
            <v xml:space="preserve">2 Tahun  0 Bulan 7 Hari </v>
          </cell>
          <cell r="AQ289" t="str">
            <v>SUDAH</v>
          </cell>
          <cell r="AR289">
            <v>44432</v>
          </cell>
          <cell r="AS289" t="str">
            <v>SUDAH</v>
          </cell>
          <cell r="AT289">
            <v>44432</v>
          </cell>
          <cell r="AU289" t="str">
            <v>SUDAH</v>
          </cell>
          <cell r="AV289">
            <v>44462</v>
          </cell>
          <cell r="AW289" t="str">
            <v xml:space="preserve">0 Tahun  7 Bulan 28 Hari </v>
          </cell>
          <cell r="AX289" t="str">
            <v>IN CLASS</v>
          </cell>
          <cell r="AY289">
            <v>80</v>
          </cell>
          <cell r="AZ289">
            <v>80</v>
          </cell>
          <cell r="BA289" t="str">
            <v>SUDAH</v>
          </cell>
          <cell r="BC289">
            <v>44427</v>
          </cell>
          <cell r="BD289" t="str">
            <v>GARON BALEREJO</v>
          </cell>
          <cell r="BE289" t="str">
            <v>SUDAH</v>
          </cell>
          <cell r="BG289">
            <v>44466</v>
          </cell>
          <cell r="BI289" t="str">
            <v>BELUM</v>
          </cell>
          <cell r="BV289" t="str">
            <v>0002301974177</v>
          </cell>
          <cell r="BW289" t="str">
            <v>SUDAH</v>
          </cell>
          <cell r="BX289" t="str">
            <v>PERUSAHAAN</v>
          </cell>
          <cell r="BY289" t="str">
            <v>20044859336</v>
          </cell>
          <cell r="BZ289" t="str">
            <v>SUDAH</v>
          </cell>
          <cell r="CC289" t="str">
            <v>PROPERTY DAMAGE
PROPERTY DAMAGE</v>
          </cell>
          <cell r="CD289" t="str">
            <v>3/27/2021
24/10/2021</v>
          </cell>
          <cell r="CG289" t="str">
            <v>redboyz.lenopo@gmail.com</v>
          </cell>
        </row>
        <row r="290">
          <cell r="C290" t="str">
            <v>1149</v>
          </cell>
          <cell r="D290" t="str">
            <v>DENDY SETIYONO</v>
          </cell>
          <cell r="E290" t="str">
            <v>PT. MBK</v>
          </cell>
          <cell r="I290">
            <v>43972</v>
          </cell>
          <cell r="J290" t="str">
            <v/>
          </cell>
          <cell r="K290" t="str">
            <v>082229283806</v>
          </cell>
          <cell r="L290" t="str">
            <v>DRIVER</v>
          </cell>
          <cell r="Q290" t="str">
            <v>JOMBANG</v>
          </cell>
          <cell r="R290" t="str">
            <v>ANTERAJA</v>
          </cell>
          <cell r="S290" t="str">
            <v>MALANG</v>
          </cell>
          <cell r="T290" t="str">
            <v>3571010507850009</v>
          </cell>
          <cell r="U290" t="str">
            <v>SEUMUR HIDUP</v>
          </cell>
          <cell r="V290" t="str">
            <v>HIJAU</v>
          </cell>
          <cell r="W290" t="str">
            <v>B2</v>
          </cell>
          <cell r="X290" t="str">
            <v>850715341218</v>
          </cell>
          <cell r="Y290">
            <v>45112</v>
          </cell>
          <cell r="Z290" t="str">
            <v xml:space="preserve">NGANJUK </v>
          </cell>
          <cell r="AA290">
            <v>31233</v>
          </cell>
          <cell r="AB290" t="str">
            <v xml:space="preserve">DSN. GLATIK RT. 032/009 KEL. CERME KEC. GROGOL </v>
          </cell>
          <cell r="AC290" t="str">
            <v>KAWIN</v>
          </cell>
          <cell r="AD290" t="str">
            <v>ISLAM</v>
          </cell>
          <cell r="AE290" t="str">
            <v>LAKI-LAKI</v>
          </cell>
          <cell r="AF290" t="str">
            <v>SMA</v>
          </cell>
          <cell r="AG290" t="str">
            <v>DENDY SETIYONO</v>
          </cell>
          <cell r="AH290" t="str">
            <v>BCA</v>
          </cell>
          <cell r="AI290" t="str">
            <v>8161164178</v>
          </cell>
          <cell r="AJ290" t="str">
            <v>35606131002170002</v>
          </cell>
          <cell r="AL290">
            <v>44621</v>
          </cell>
          <cell r="AM290">
            <v>44712</v>
          </cell>
          <cell r="AN290" t="str">
            <v>PKWT 2</v>
          </cell>
          <cell r="AO290" t="str">
            <v>10 hari</v>
          </cell>
          <cell r="AP290" t="str">
            <v xml:space="preserve">2 Tahun  0 Bulan 0 Hari </v>
          </cell>
          <cell r="AQ290" t="str">
            <v>SUDAH</v>
          </cell>
          <cell r="AR290">
            <v>44432</v>
          </cell>
          <cell r="AS290" t="str">
            <v>SUDAH</v>
          </cell>
          <cell r="AT290">
            <v>44432</v>
          </cell>
          <cell r="AU290" t="str">
            <v>SUDAH</v>
          </cell>
          <cell r="AV290">
            <v>44461</v>
          </cell>
          <cell r="AW290" t="str">
            <v xml:space="preserve">0 Tahun  7 Bulan 29 Hari </v>
          </cell>
          <cell r="AX290" t="str">
            <v>IN CLASS</v>
          </cell>
          <cell r="AY290">
            <v>90</v>
          </cell>
          <cell r="AZ290">
            <v>90</v>
          </cell>
          <cell r="BA290" t="str">
            <v>SUDAH</v>
          </cell>
          <cell r="BC290">
            <v>44386</v>
          </cell>
          <cell r="BD290" t="str">
            <v>JOMBANG</v>
          </cell>
          <cell r="BE290" t="str">
            <v>SUDAH</v>
          </cell>
          <cell r="BG290">
            <v>44449</v>
          </cell>
          <cell r="BH290" t="str">
            <v>JOMBANG</v>
          </cell>
          <cell r="BI290" t="str">
            <v>BELUM</v>
          </cell>
          <cell r="BV290" t="str">
            <v>0002139587199</v>
          </cell>
          <cell r="BW290" t="str">
            <v>SUDAH</v>
          </cell>
          <cell r="BX290" t="str">
            <v>PERUSAHAAN</v>
          </cell>
          <cell r="BY290" t="str">
            <v>20044859351</v>
          </cell>
          <cell r="BZ290" t="str">
            <v>SUDAH</v>
          </cell>
          <cell r="CG290" t="str">
            <v>aldokeyvin@gmail.com</v>
          </cell>
        </row>
        <row r="291">
          <cell r="C291" t="str">
            <v>1150</v>
          </cell>
          <cell r="D291" t="str">
            <v>AJI SUKMAWAN PUTRA</v>
          </cell>
          <cell r="E291" t="str">
            <v>PT. MBK</v>
          </cell>
          <cell r="I291">
            <v>43968</v>
          </cell>
          <cell r="J291" t="str">
            <v/>
          </cell>
          <cell r="K291" t="str">
            <v>082334583761</v>
          </cell>
          <cell r="L291" t="str">
            <v>DRIVER</v>
          </cell>
          <cell r="Q291" t="str">
            <v>JOMBANG</v>
          </cell>
          <cell r="R291" t="str">
            <v>ANTERAJA</v>
          </cell>
          <cell r="S291" t="str">
            <v>MALANG</v>
          </cell>
          <cell r="T291" t="str">
            <v>3506140703880002</v>
          </cell>
          <cell r="U291" t="str">
            <v>SEUMUR HIDUP</v>
          </cell>
          <cell r="V291" t="str">
            <v>HIJAU</v>
          </cell>
          <cell r="W291" t="str">
            <v>B2</v>
          </cell>
          <cell r="X291" t="str">
            <v>880315351122</v>
          </cell>
          <cell r="Y291">
            <v>46083</v>
          </cell>
          <cell r="Z291" t="str">
            <v xml:space="preserve">KEDIRI </v>
          </cell>
          <cell r="AA291">
            <v>32209</v>
          </cell>
          <cell r="AB291" t="str">
            <v xml:space="preserve">PLOSO BAJULAN RT. 002/011 KEL. NGAMPEL KEC. PAPAR </v>
          </cell>
          <cell r="AC291" t="str">
            <v>KAWIN</v>
          </cell>
          <cell r="AD291" t="str">
            <v>ISLAM</v>
          </cell>
          <cell r="AE291" t="str">
            <v>LAKI-LAKI</v>
          </cell>
          <cell r="AF291" t="str">
            <v>SMA</v>
          </cell>
          <cell r="AG291" t="str">
            <v>AJI SUKMAWAN PUTRA</v>
          </cell>
          <cell r="AH291" t="str">
            <v>BCA</v>
          </cell>
          <cell r="AI291" t="str">
            <v>1400524714</v>
          </cell>
          <cell r="AJ291" t="str">
            <v>3506141909130005</v>
          </cell>
          <cell r="AL291">
            <v>44621</v>
          </cell>
          <cell r="AM291">
            <v>44712</v>
          </cell>
          <cell r="AN291" t="str">
            <v>PKWT 2</v>
          </cell>
          <cell r="AO291" t="str">
            <v>10 hari</v>
          </cell>
          <cell r="AP291" t="str">
            <v xml:space="preserve">2 Tahun  0 Bulan 4 Hari </v>
          </cell>
          <cell r="AQ291" t="str">
            <v>SUDAH</v>
          </cell>
          <cell r="AR291">
            <v>44432</v>
          </cell>
          <cell r="AS291" t="str">
            <v>SUDAH</v>
          </cell>
          <cell r="AT291">
            <v>44432</v>
          </cell>
          <cell r="AU291" t="str">
            <v>SUDAH</v>
          </cell>
          <cell r="AV291">
            <v>44461</v>
          </cell>
          <cell r="AW291" t="str">
            <v xml:space="preserve">0 Tahun  7 Bulan 29 Hari </v>
          </cell>
          <cell r="AX291" t="str">
            <v>IN CLASS</v>
          </cell>
          <cell r="AY291">
            <v>80</v>
          </cell>
          <cell r="AZ291">
            <v>80</v>
          </cell>
          <cell r="BA291" t="str">
            <v>SUDAH</v>
          </cell>
          <cell r="BC291">
            <v>44382</v>
          </cell>
          <cell r="BD291" t="str">
            <v>JOMBANG</v>
          </cell>
          <cell r="BE291" t="str">
            <v>SUDAH</v>
          </cell>
          <cell r="BG291">
            <v>44415</v>
          </cell>
          <cell r="BH291" t="str">
            <v>JOMBANG</v>
          </cell>
          <cell r="BI291" t="str">
            <v>BELUM</v>
          </cell>
          <cell r="BV291" t="str">
            <v>0002935222784</v>
          </cell>
          <cell r="BW291" t="str">
            <v>SUDAH</v>
          </cell>
          <cell r="BX291" t="str">
            <v>PERUSAHAAN</v>
          </cell>
          <cell r="BY291" t="str">
            <v>20044859393</v>
          </cell>
          <cell r="BZ291" t="str">
            <v>SUDAH</v>
          </cell>
        </row>
        <row r="292">
          <cell r="C292" t="str">
            <v>1157</v>
          </cell>
          <cell r="D292" t="str">
            <v>RUDI WIYONO</v>
          </cell>
          <cell r="E292" t="str">
            <v>PT. MBK</v>
          </cell>
          <cell r="I292">
            <v>43971</v>
          </cell>
          <cell r="J292" t="str">
            <v/>
          </cell>
          <cell r="K292" t="str">
            <v>085722423518</v>
          </cell>
          <cell r="L292" t="str">
            <v>DRIVER</v>
          </cell>
          <cell r="Q292" t="str">
            <v>BANDUNG</v>
          </cell>
          <cell r="R292" t="str">
            <v>ANTERAJA</v>
          </cell>
          <cell r="S292" t="str">
            <v>JAKARTA 1</v>
          </cell>
          <cell r="T292" t="str">
            <v>3273222304770005</v>
          </cell>
          <cell r="U292" t="str">
            <v>SEUMUR HIDUP</v>
          </cell>
          <cell r="V292" t="str">
            <v>CDD</v>
          </cell>
          <cell r="W292" t="str">
            <v>B1</v>
          </cell>
          <cell r="X292" t="str">
            <v>13057704000494</v>
          </cell>
          <cell r="Y292">
            <v>45770</v>
          </cell>
          <cell r="Z292" t="str">
            <v>BANDUNG</v>
          </cell>
          <cell r="AA292">
            <v>28238</v>
          </cell>
          <cell r="AB292" t="str">
            <v xml:space="preserve">GG. KAWALUYAAN II NO. 12 RT. 007/006 KEL. JATISARI KEC. BUAHBATU </v>
          </cell>
          <cell r="AC292" t="str">
            <v>KAWIN</v>
          </cell>
          <cell r="AD292" t="str">
            <v>ISLAM</v>
          </cell>
          <cell r="AE292" t="str">
            <v>LAKI-LAKI</v>
          </cell>
          <cell r="AF292" t="str">
            <v>SMA</v>
          </cell>
          <cell r="AG292" t="str">
            <v>RUDIWIYONO</v>
          </cell>
          <cell r="AH292" t="str">
            <v>BCA</v>
          </cell>
          <cell r="AI292" t="str">
            <v>3462745696</v>
          </cell>
          <cell r="AJ292" t="str">
            <v>3273222404110373</v>
          </cell>
          <cell r="AL292">
            <v>44652</v>
          </cell>
          <cell r="AM292">
            <v>44742</v>
          </cell>
          <cell r="AN292" t="str">
            <v>PKWT 2</v>
          </cell>
          <cell r="AO292" t="str">
            <v>40 hari</v>
          </cell>
          <cell r="AP292" t="str">
            <v xml:space="preserve">2 Tahun  0 Bulan 1 Hari </v>
          </cell>
          <cell r="AQ292" t="str">
            <v>SUDAH</v>
          </cell>
          <cell r="AR292">
            <v>44432</v>
          </cell>
          <cell r="AS292" t="str">
            <v>SUDAH</v>
          </cell>
          <cell r="AT292">
            <v>44432</v>
          </cell>
          <cell r="AU292" t="str">
            <v>SUDAH</v>
          </cell>
          <cell r="AV292">
            <v>44639</v>
          </cell>
          <cell r="AW292" t="str">
            <v xml:space="preserve">0 Tahun  2 Bulan 2 Hari </v>
          </cell>
          <cell r="AX292" t="str">
            <v>IN CLASS</v>
          </cell>
          <cell r="AY292">
            <v>100</v>
          </cell>
          <cell r="AZ292">
            <v>75</v>
          </cell>
          <cell r="BA292" t="str">
            <v>SUDAH</v>
          </cell>
          <cell r="BC292">
            <v>44406</v>
          </cell>
          <cell r="BE292" t="str">
            <v>SUDAH</v>
          </cell>
          <cell r="BG292">
            <v>44434</v>
          </cell>
          <cell r="BH292" t="str">
            <v>SEKEJATI</v>
          </cell>
          <cell r="BI292" t="str">
            <v>BELUM</v>
          </cell>
          <cell r="BV292" t="str">
            <v>0001737908684</v>
          </cell>
          <cell r="BW292" t="str">
            <v>SUDAH</v>
          </cell>
          <cell r="BX292" t="str">
            <v>PERUSAHAAN</v>
          </cell>
          <cell r="BY292" t="str">
            <v>20044859260</v>
          </cell>
          <cell r="BZ292" t="str">
            <v>SUDAH</v>
          </cell>
        </row>
        <row r="293">
          <cell r="C293" t="str">
            <v>1158</v>
          </cell>
          <cell r="D293" t="str">
            <v>INDRA RUSTANUDIN</v>
          </cell>
          <cell r="E293" t="str">
            <v>PT. MBK</v>
          </cell>
          <cell r="I293">
            <v>43971</v>
          </cell>
          <cell r="J293" t="str">
            <v/>
          </cell>
          <cell r="K293" t="str">
            <v>082111067505</v>
          </cell>
          <cell r="L293" t="str">
            <v>DRIVER</v>
          </cell>
          <cell r="Q293" t="str">
            <v>BANDUNG</v>
          </cell>
          <cell r="R293" t="str">
            <v>ANTERAJA</v>
          </cell>
          <cell r="S293" t="str">
            <v>JAKARTA 1</v>
          </cell>
          <cell r="T293" t="str">
            <v>3204132502870007</v>
          </cell>
          <cell r="U293" t="str">
            <v>SEUMUR HIDUP</v>
          </cell>
          <cell r="V293" t="str">
            <v>CDD</v>
          </cell>
          <cell r="W293" t="str">
            <v>B1</v>
          </cell>
          <cell r="X293" t="str">
            <v>860213432520</v>
          </cell>
          <cell r="Y293">
            <v>46069</v>
          </cell>
          <cell r="Z293" t="str">
            <v>BANDUNG</v>
          </cell>
          <cell r="AA293">
            <v>31833</v>
          </cell>
          <cell r="AB293" t="str">
            <v xml:space="preserve">KP. TARIGU RT. 002/001 KEL. MARGAHURIP KEC. BANJARAN </v>
          </cell>
          <cell r="AC293" t="str">
            <v>KAWIN</v>
          </cell>
          <cell r="AD293" t="str">
            <v xml:space="preserve">ISLAM </v>
          </cell>
          <cell r="AE293" t="str">
            <v>LAKI-LAKI</v>
          </cell>
          <cell r="AF293" t="str">
            <v>SMP</v>
          </cell>
          <cell r="AG293" t="str">
            <v xml:space="preserve">INRA RUSTANUDIN </v>
          </cell>
          <cell r="AH293" t="str">
            <v>BCA</v>
          </cell>
          <cell r="AI293" t="str">
            <v>3370472636</v>
          </cell>
          <cell r="AJ293" t="str">
            <v>3204132205060065</v>
          </cell>
          <cell r="AL293">
            <v>44652</v>
          </cell>
          <cell r="AM293">
            <v>44742</v>
          </cell>
          <cell r="AN293" t="str">
            <v>PKWT 2</v>
          </cell>
          <cell r="AO293" t="str">
            <v>40 hari</v>
          </cell>
          <cell r="AP293" t="str">
            <v xml:space="preserve">2 Tahun  0 Bulan 1 Hari </v>
          </cell>
          <cell r="AQ293" t="str">
            <v>SUDAH</v>
          </cell>
          <cell r="AR293">
            <v>44432</v>
          </cell>
          <cell r="AS293" t="str">
            <v>SUDAH</v>
          </cell>
          <cell r="AT293">
            <v>44432</v>
          </cell>
          <cell r="AU293" t="str">
            <v>SUDAH</v>
          </cell>
          <cell r="AV293">
            <v>44639</v>
          </cell>
          <cell r="AW293" t="str">
            <v xml:space="preserve">0 Tahun  2 Bulan 2 Hari </v>
          </cell>
          <cell r="AX293" t="str">
            <v>IN CLASS</v>
          </cell>
          <cell r="AY293">
            <v>100</v>
          </cell>
          <cell r="AZ293">
            <v>75</v>
          </cell>
          <cell r="BA293" t="str">
            <v>SUDAH</v>
          </cell>
          <cell r="BC293">
            <v>44398</v>
          </cell>
          <cell r="BE293" t="str">
            <v>SUDAH</v>
          </cell>
          <cell r="BG293">
            <v>44527</v>
          </cell>
          <cell r="BI293" t="str">
            <v>BELUM</v>
          </cell>
          <cell r="BV293" t="str">
            <v>0002143730046</v>
          </cell>
          <cell r="BW293" t="str">
            <v>SUDAH</v>
          </cell>
          <cell r="BX293" t="str">
            <v>PERUSAHAAN</v>
          </cell>
          <cell r="BY293" t="str">
            <v>20044859245</v>
          </cell>
          <cell r="BZ293" t="str">
            <v>SUDAH</v>
          </cell>
        </row>
        <row r="294">
          <cell r="C294" t="str">
            <v>1159</v>
          </cell>
          <cell r="D294" t="str">
            <v>YAYAN HENDRIANA YUSUP</v>
          </cell>
          <cell r="E294" t="str">
            <v>PT. MBK</v>
          </cell>
          <cell r="I294">
            <v>43972</v>
          </cell>
          <cell r="J294" t="str">
            <v/>
          </cell>
          <cell r="K294" t="str">
            <v>081284450051</v>
          </cell>
          <cell r="L294" t="str">
            <v>DRIVER</v>
          </cell>
          <cell r="Q294" t="str">
            <v>BANDUNG</v>
          </cell>
          <cell r="R294" t="str">
            <v>ANTERAJA</v>
          </cell>
          <cell r="S294" t="str">
            <v>JAKARTA 1</v>
          </cell>
          <cell r="T294" t="str">
            <v>3273061812860002</v>
          </cell>
          <cell r="U294" t="str">
            <v>SEUMUR HIDUP</v>
          </cell>
          <cell r="V294" t="str">
            <v>FUSO</v>
          </cell>
          <cell r="W294" t="str">
            <v>B1 UMUM</v>
          </cell>
          <cell r="X294" t="str">
            <v>7910130514692</v>
          </cell>
          <cell r="Y294">
            <v>44899</v>
          </cell>
          <cell r="Z294" t="str">
            <v>BANDUNG</v>
          </cell>
          <cell r="AA294">
            <v>31764</v>
          </cell>
          <cell r="AB294" t="str">
            <v xml:space="preserve">JL. ROBUSTA IC BLOK Q6 NO. 4 RT. 003/006 PONDOK KOPI JAKARTA TIMUR </v>
          </cell>
          <cell r="AC294" t="str">
            <v>KAWIN</v>
          </cell>
          <cell r="AD294" t="str">
            <v xml:space="preserve">ISLAM </v>
          </cell>
          <cell r="AE294" t="str">
            <v>LAKI-LAKI</v>
          </cell>
          <cell r="AF294" t="str">
            <v>SMA</v>
          </cell>
          <cell r="AG294" t="str">
            <v xml:space="preserve">YAYAN HENDRIANA YUSUP </v>
          </cell>
          <cell r="AH294" t="str">
            <v>BCA</v>
          </cell>
          <cell r="AI294" t="str">
            <v>3195118650</v>
          </cell>
          <cell r="AJ294" t="str">
            <v>3115070109160062</v>
          </cell>
          <cell r="AL294">
            <v>44652</v>
          </cell>
          <cell r="AM294">
            <v>44742</v>
          </cell>
          <cell r="AN294" t="str">
            <v>PKWT 2</v>
          </cell>
          <cell r="AO294" t="str">
            <v>40 hari</v>
          </cell>
          <cell r="AP294" t="str">
            <v xml:space="preserve">2 Tahun  0 Bulan 0 Hari </v>
          </cell>
          <cell r="AQ294" t="str">
            <v>SUDAH</v>
          </cell>
          <cell r="AR294">
            <v>44432</v>
          </cell>
          <cell r="AS294" t="str">
            <v>SUDAH</v>
          </cell>
          <cell r="AT294">
            <v>44432</v>
          </cell>
          <cell r="AU294" t="str">
            <v>SUDAH</v>
          </cell>
          <cell r="AV294">
            <v>44639</v>
          </cell>
          <cell r="AW294" t="str">
            <v xml:space="preserve">0 Tahun  2 Bulan 2 Hari </v>
          </cell>
          <cell r="AX294" t="str">
            <v>IN CLASS</v>
          </cell>
          <cell r="AY294">
            <v>100</v>
          </cell>
          <cell r="AZ294">
            <v>75</v>
          </cell>
          <cell r="BA294" t="str">
            <v>SUDAH</v>
          </cell>
          <cell r="BC294">
            <v>44442</v>
          </cell>
          <cell r="BD294" t="str">
            <v>PODOK KOPI</v>
          </cell>
          <cell r="BE294" t="str">
            <v>SUDAH</v>
          </cell>
          <cell r="BG294">
            <v>44526</v>
          </cell>
          <cell r="BI294" t="str">
            <v>BELUM</v>
          </cell>
          <cell r="BV294" t="str">
            <v>0002217052359</v>
          </cell>
          <cell r="BW294" t="str">
            <v>SUDAH</v>
          </cell>
          <cell r="BX294" t="str">
            <v>PERUSAHAAN</v>
          </cell>
          <cell r="BY294" t="str">
            <v>20044859211</v>
          </cell>
          <cell r="BZ294" t="str">
            <v>SUDAH</v>
          </cell>
          <cell r="CH294">
            <v>44431</v>
          </cell>
        </row>
        <row r="295">
          <cell r="C295" t="str">
            <v>1160</v>
          </cell>
          <cell r="D295" t="str">
            <v>BAMBANG MAHENDRA</v>
          </cell>
          <cell r="E295" t="str">
            <v>PT. MBK</v>
          </cell>
          <cell r="I295">
            <v>43972</v>
          </cell>
          <cell r="J295" t="str">
            <v/>
          </cell>
          <cell r="K295" t="str">
            <v>083820778882</v>
          </cell>
          <cell r="L295" t="str">
            <v>DRIVER</v>
          </cell>
          <cell r="Q295" t="str">
            <v>BANDUNG</v>
          </cell>
          <cell r="R295" t="str">
            <v>ANTERAJA</v>
          </cell>
          <cell r="S295" t="str">
            <v>JAKARTA 1</v>
          </cell>
          <cell r="T295" t="str">
            <v>3273110304780006</v>
          </cell>
          <cell r="U295" t="str">
            <v>SEUMUR HIDUP</v>
          </cell>
          <cell r="V295" t="str">
            <v>CDD</v>
          </cell>
          <cell r="W295" t="str">
            <v>B1 UMUM</v>
          </cell>
          <cell r="X295" t="str">
            <v>780413313467</v>
          </cell>
          <cell r="Y295">
            <v>45019</v>
          </cell>
          <cell r="Z295" t="str">
            <v xml:space="preserve">BANDUNG </v>
          </cell>
          <cell r="AA295">
            <v>28583</v>
          </cell>
          <cell r="AB295" t="str">
            <v xml:space="preserve">KP. SIRNAGALIH RT. 005/002 DESA CIKALONG KEC. CIKALONGWETAN KAB. BANDUNG BARAT </v>
          </cell>
          <cell r="AC295" t="str">
            <v>KAWIN</v>
          </cell>
          <cell r="AD295" t="str">
            <v>ISLAM</v>
          </cell>
          <cell r="AE295" t="str">
            <v>LAKI-LAKI</v>
          </cell>
          <cell r="AF295" t="str">
            <v>SMA</v>
          </cell>
          <cell r="AG295" t="str">
            <v>BAMBANG MAHENDRA</v>
          </cell>
          <cell r="AH295" t="str">
            <v>BCA</v>
          </cell>
          <cell r="AI295" t="str">
            <v>3460558122</v>
          </cell>
          <cell r="AJ295" t="str">
            <v>3217041210120005</v>
          </cell>
          <cell r="AL295">
            <v>44652</v>
          </cell>
          <cell r="AM295">
            <v>44742</v>
          </cell>
          <cell r="AN295" t="str">
            <v>PKWT 2</v>
          </cell>
          <cell r="AO295" t="str">
            <v>40 hari</v>
          </cell>
          <cell r="AP295" t="str">
            <v xml:space="preserve">2 Tahun  0 Bulan 0 Hari </v>
          </cell>
          <cell r="AQ295" t="str">
            <v>SUDAH</v>
          </cell>
          <cell r="AR295">
            <v>44432</v>
          </cell>
          <cell r="AS295" t="str">
            <v>SUDAH</v>
          </cell>
          <cell r="AT295">
            <v>44432</v>
          </cell>
          <cell r="AU295" t="str">
            <v>SUDAH</v>
          </cell>
          <cell r="AV295">
            <v>44639</v>
          </cell>
          <cell r="AW295" t="str">
            <v xml:space="preserve">0 Tahun  2 Bulan 2 Hari </v>
          </cell>
          <cell r="AX295" t="str">
            <v>IN CLASS</v>
          </cell>
          <cell r="AY295">
            <v>100</v>
          </cell>
          <cell r="AZ295">
            <v>75</v>
          </cell>
          <cell r="BA295" t="str">
            <v>SUDAH</v>
          </cell>
          <cell r="BC295">
            <v>44412</v>
          </cell>
          <cell r="BD295" t="str">
            <v>POLRES CIMAHI</v>
          </cell>
          <cell r="BE295" t="str">
            <v>SUDAH</v>
          </cell>
          <cell r="BG295">
            <v>44468</v>
          </cell>
          <cell r="BH295" t="str">
            <v>POLRES CIMAHI</v>
          </cell>
          <cell r="BI295" t="str">
            <v>BELUM</v>
          </cell>
          <cell r="BV295" t="str">
            <v>0001461045936</v>
          </cell>
          <cell r="BW295" t="str">
            <v>SUDAH</v>
          </cell>
          <cell r="BX295" t="str">
            <v>PERUSAHAAN</v>
          </cell>
          <cell r="BY295" t="str">
            <v>20044859369</v>
          </cell>
          <cell r="BZ295" t="str">
            <v>SUDAH</v>
          </cell>
          <cell r="CH295">
            <v>44431</v>
          </cell>
        </row>
        <row r="296">
          <cell r="C296" t="str">
            <v>1162</v>
          </cell>
          <cell r="D296" t="str">
            <v>HENDRI</v>
          </cell>
          <cell r="E296" t="str">
            <v>PT. MBK</v>
          </cell>
          <cell r="I296">
            <v>43973</v>
          </cell>
          <cell r="J296" t="str">
            <v/>
          </cell>
          <cell r="K296" t="str">
            <v>085524416713</v>
          </cell>
          <cell r="L296" t="str">
            <v>DRIVER</v>
          </cell>
          <cell r="Q296" t="str">
            <v>BANDUNG</v>
          </cell>
          <cell r="R296" t="str">
            <v>ANTERAJA</v>
          </cell>
          <cell r="S296" t="str">
            <v>JAKARTA 1</v>
          </cell>
          <cell r="T296" t="str">
            <v>3205090802930005</v>
          </cell>
          <cell r="U296" t="str">
            <v>SEUMUR HIDUP</v>
          </cell>
          <cell r="V296" t="str">
            <v>CDD</v>
          </cell>
          <cell r="W296" t="str">
            <v>B1</v>
          </cell>
          <cell r="X296" t="str">
            <v>930213330598</v>
          </cell>
          <cell r="Y296">
            <v>46068</v>
          </cell>
          <cell r="Z296" t="str">
            <v xml:space="preserve">GARUT </v>
          </cell>
          <cell r="AA296">
            <v>34018</v>
          </cell>
          <cell r="AB296" t="str">
            <v xml:space="preserve">KP. CIRAPUHAN DAGO ATAS RT. 004/001 KEL. DAGO KEC. COBLONG KAB. BANDUNG </v>
          </cell>
          <cell r="AC296" t="str">
            <v>KAWIN</v>
          </cell>
          <cell r="AD296" t="str">
            <v>ISLAM</v>
          </cell>
          <cell r="AE296" t="str">
            <v>LAKI-LAKI</v>
          </cell>
          <cell r="AF296" t="str">
            <v>SMA</v>
          </cell>
          <cell r="AG296" t="str">
            <v xml:space="preserve">HENDRI </v>
          </cell>
          <cell r="AH296" t="str">
            <v>BCA</v>
          </cell>
          <cell r="AI296" t="str">
            <v>7772309239</v>
          </cell>
          <cell r="AJ296" t="str">
            <v>3250918062100005</v>
          </cell>
          <cell r="AL296">
            <v>44652</v>
          </cell>
          <cell r="AM296">
            <v>44742</v>
          </cell>
          <cell r="AN296" t="str">
            <v>PKWT 2</v>
          </cell>
          <cell r="AO296" t="str">
            <v>40 hari</v>
          </cell>
          <cell r="AP296" t="str">
            <v xml:space="preserve">1 Tahun  11 Bulan 29 Hari </v>
          </cell>
          <cell r="AQ296" t="str">
            <v>SUDAH</v>
          </cell>
          <cell r="AR296">
            <v>44432</v>
          </cell>
          <cell r="AS296" t="str">
            <v>SUDAH</v>
          </cell>
          <cell r="AT296">
            <v>44432</v>
          </cell>
          <cell r="AU296" t="str">
            <v>SUDAH</v>
          </cell>
          <cell r="AV296">
            <v>44639</v>
          </cell>
          <cell r="AW296" t="str">
            <v xml:space="preserve">0 Tahun  2 Bulan 2 Hari </v>
          </cell>
          <cell r="AX296" t="str">
            <v>IN CLASS</v>
          </cell>
          <cell r="AY296">
            <v>70</v>
          </cell>
          <cell r="AZ296">
            <v>75</v>
          </cell>
          <cell r="BA296" t="str">
            <v>SUDAH</v>
          </cell>
          <cell r="BC296">
            <v>44399</v>
          </cell>
          <cell r="BE296" t="str">
            <v>SUDAH</v>
          </cell>
          <cell r="BG296">
            <v>44481</v>
          </cell>
          <cell r="BH296" t="str">
            <v>RANCA SALAK</v>
          </cell>
          <cell r="BI296" t="str">
            <v>BELUM</v>
          </cell>
          <cell r="BV296" t="str">
            <v>0000427907722</v>
          </cell>
          <cell r="BW296" t="str">
            <v>SUDAH</v>
          </cell>
          <cell r="BX296" t="str">
            <v>PERUSAHAAN</v>
          </cell>
          <cell r="BY296" t="str">
            <v>20044859286</v>
          </cell>
          <cell r="BZ296" t="str">
            <v>SUDAH</v>
          </cell>
          <cell r="CC296" t="str">
            <v>PROPERTY DAMAGE</v>
          </cell>
          <cell r="CD296">
            <v>44269</v>
          </cell>
        </row>
        <row r="297">
          <cell r="C297" t="str">
            <v>1163</v>
          </cell>
          <cell r="D297" t="str">
            <v>HERI NURDIN</v>
          </cell>
          <cell r="E297" t="str">
            <v>PT. MBK</v>
          </cell>
          <cell r="I297">
            <v>43981</v>
          </cell>
          <cell r="J297" t="str">
            <v/>
          </cell>
          <cell r="K297" t="str">
            <v>085320280626</v>
          </cell>
          <cell r="L297" t="str">
            <v>DRIVER</v>
          </cell>
          <cell r="Q297" t="str">
            <v>BANDUNG</v>
          </cell>
          <cell r="R297" t="str">
            <v>ANTERAJA</v>
          </cell>
          <cell r="S297" t="str">
            <v>JAKARTA 1</v>
          </cell>
          <cell r="T297" t="str">
            <v>3203053011930008</v>
          </cell>
          <cell r="U297" t="str">
            <v>SEUMUR HIDUP</v>
          </cell>
          <cell r="V297" t="str">
            <v>FUSO</v>
          </cell>
          <cell r="W297" t="str">
            <v>B1 UMUM</v>
          </cell>
          <cell r="X297" t="str">
            <v>12059311000318</v>
          </cell>
          <cell r="Y297">
            <v>45730</v>
          </cell>
          <cell r="Z297" t="str">
            <v>LAMPUNG</v>
          </cell>
          <cell r="AA297">
            <v>34303</v>
          </cell>
          <cell r="AB297" t="str">
            <v xml:space="preserve">PERUM PONDOK PADALARANG INDAH BLOK C RW. 001/002 KEL. PADALARANG KEC. PADALARANG </v>
          </cell>
          <cell r="AC297" t="str">
            <v>KAWIN</v>
          </cell>
          <cell r="AD297" t="str">
            <v>ISLAM</v>
          </cell>
          <cell r="AE297" t="str">
            <v>LAKI-LAKI</v>
          </cell>
          <cell r="AF297" t="str">
            <v>SMA</v>
          </cell>
          <cell r="AG297" t="str">
            <v xml:space="preserve">HERI NURDIN </v>
          </cell>
          <cell r="AH297" t="str">
            <v>BCA</v>
          </cell>
          <cell r="AI297" t="str">
            <v>5780880106</v>
          </cell>
          <cell r="AJ297" t="str">
            <v>3217082208170015</v>
          </cell>
          <cell r="AL297">
            <v>44682</v>
          </cell>
          <cell r="AM297">
            <v>44773</v>
          </cell>
          <cell r="AN297" t="str">
            <v>PKWT 2</v>
          </cell>
          <cell r="AO297" t="str">
            <v>71 hari</v>
          </cell>
          <cell r="AP297" t="str">
            <v xml:space="preserve">1 Tahun  11 Bulan 21 Hari </v>
          </cell>
          <cell r="AQ297" t="str">
            <v>SUDAH</v>
          </cell>
          <cell r="AR297">
            <v>44432</v>
          </cell>
          <cell r="AS297" t="str">
            <v>SUDAH</v>
          </cell>
          <cell r="AT297">
            <v>44432</v>
          </cell>
          <cell r="AU297" t="str">
            <v>SUDAH</v>
          </cell>
          <cell r="AV297">
            <v>44639</v>
          </cell>
          <cell r="AW297" t="str">
            <v xml:space="preserve">0 Tahun  2 Bulan 2 Hari </v>
          </cell>
          <cell r="AX297" t="str">
            <v>IN CLASS</v>
          </cell>
          <cell r="AY297">
            <v>100</v>
          </cell>
          <cell r="AZ297">
            <v>75</v>
          </cell>
          <cell r="BA297" t="str">
            <v>SUDAH</v>
          </cell>
          <cell r="BC297">
            <v>44461</v>
          </cell>
          <cell r="BE297" t="str">
            <v>SUDAH</v>
          </cell>
          <cell r="BG297">
            <v>44495</v>
          </cell>
          <cell r="BH297" t="str">
            <v xml:space="preserve">RS TNI DUSTIRA </v>
          </cell>
          <cell r="BI297" t="str">
            <v>BELUM</v>
          </cell>
          <cell r="BV297" t="str">
            <v>0001143217326</v>
          </cell>
          <cell r="BW297" t="str">
            <v>SUDAH</v>
          </cell>
          <cell r="BX297" t="str">
            <v>PERUSAHAAN</v>
          </cell>
          <cell r="BY297" t="str">
            <v>20044859252</v>
          </cell>
          <cell r="BZ297" t="str">
            <v>SUDAH</v>
          </cell>
        </row>
        <row r="298">
          <cell r="C298" t="str">
            <v>1164</v>
          </cell>
          <cell r="D298" t="str">
            <v>TRI DANANG SAPUTRA</v>
          </cell>
          <cell r="E298" t="str">
            <v>PT. MBK</v>
          </cell>
          <cell r="F298" t="str">
            <v>PO</v>
          </cell>
          <cell r="G298" t="str">
            <v>86/PO/LOG-SBY/I/21</v>
          </cell>
          <cell r="I298">
            <v>43999</v>
          </cell>
          <cell r="J298" t="str">
            <v/>
          </cell>
          <cell r="K298" t="str">
            <v>085337223927</v>
          </cell>
          <cell r="P298" t="str">
            <v>DISPATCHER</v>
          </cell>
          <cell r="Q298" t="str">
            <v>JEMBER</v>
          </cell>
          <cell r="R298" t="str">
            <v>ANTERAJA</v>
          </cell>
          <cell r="S298" t="str">
            <v>MALANG</v>
          </cell>
          <cell r="T298" t="str">
            <v>3510110906960004</v>
          </cell>
          <cell r="U298" t="str">
            <v>SEUMUR HIDUP</v>
          </cell>
          <cell r="V298" t="str">
            <v>NON DRIVER</v>
          </cell>
          <cell r="W298" t="str">
            <v>NON DRIVER</v>
          </cell>
          <cell r="X298" t="str">
            <v>NON DRIVER</v>
          </cell>
          <cell r="Y298" t="str">
            <v>NON DRIVER</v>
          </cell>
          <cell r="Z298" t="str">
            <v>BLITAR</v>
          </cell>
          <cell r="AA298">
            <v>35225</v>
          </cell>
          <cell r="AB298" t="str">
            <v>DSN, KRAJAN RT 001/005 KEL, KALIBARU KULON KEC, KALIBARU</v>
          </cell>
          <cell r="AC298" t="str">
            <v>LAJANG</v>
          </cell>
          <cell r="AD298" t="str">
            <v>ISLAM</v>
          </cell>
          <cell r="AE298" t="str">
            <v>LAKI-LAKI</v>
          </cell>
          <cell r="AF298" t="str">
            <v>SMA</v>
          </cell>
          <cell r="AG298" t="str">
            <v>TRI DANANG SAPUTRA</v>
          </cell>
          <cell r="AH298" t="str">
            <v>BCA</v>
          </cell>
          <cell r="AI298" t="str">
            <v>1801310562</v>
          </cell>
          <cell r="AJ298" t="str">
            <v>3510111503070005</v>
          </cell>
          <cell r="AL298">
            <v>44621</v>
          </cell>
          <cell r="AM298">
            <v>44712</v>
          </cell>
          <cell r="AN298" t="str">
            <v>PKWT 1</v>
          </cell>
          <cell r="AO298" t="str">
            <v>10 hari</v>
          </cell>
          <cell r="AP298" t="str">
            <v xml:space="preserve">1 Tahun  11 Bulan 4 Hari </v>
          </cell>
          <cell r="AQ298" t="str">
            <v>NON DRIVER</v>
          </cell>
          <cell r="AR298" t="str">
            <v>NON DRIVER</v>
          </cell>
          <cell r="AS298" t="str">
            <v>SUDAH</v>
          </cell>
          <cell r="AT298">
            <v>44432</v>
          </cell>
          <cell r="AU298" t="str">
            <v>NON DRIVER</v>
          </cell>
          <cell r="AV298" t="str">
            <v>NON DRIVER</v>
          </cell>
          <cell r="AW298" t="str">
            <v/>
          </cell>
          <cell r="AX298" t="str">
            <v>NON DRIVER</v>
          </cell>
          <cell r="AY298" t="str">
            <v>NON DRIVER</v>
          </cell>
          <cell r="AZ298" t="str">
            <v>NON DRIVER</v>
          </cell>
          <cell r="BA298" t="str">
            <v>SUDAH</v>
          </cell>
          <cell r="BC298">
            <v>44428</v>
          </cell>
          <cell r="BD298" t="str">
            <v>PURWOREJO</v>
          </cell>
          <cell r="BE298" t="str">
            <v>SUDAH</v>
          </cell>
          <cell r="BG298">
            <v>44391</v>
          </cell>
          <cell r="BI298" t="str">
            <v>BELUM</v>
          </cell>
          <cell r="BV298" t="str">
            <v>0002658135205</v>
          </cell>
          <cell r="BW298" t="str">
            <v>SUDAH</v>
          </cell>
          <cell r="BX298" t="str">
            <v>PERUSAHAAN</v>
          </cell>
          <cell r="BY298" t="str">
            <v>20051951711</v>
          </cell>
          <cell r="BZ298" t="str">
            <v>SUDAH</v>
          </cell>
          <cell r="CH298">
            <v>44431</v>
          </cell>
        </row>
        <row r="299">
          <cell r="C299" t="str">
            <v>1165</v>
          </cell>
          <cell r="D299" t="str">
            <v>PRADANA NUGRAHA</v>
          </cell>
          <cell r="E299" t="str">
            <v>PT. MBK</v>
          </cell>
          <cell r="I299">
            <v>43999</v>
          </cell>
          <cell r="J299" t="str">
            <v/>
          </cell>
          <cell r="K299" t="str">
            <v>0895410907917</v>
          </cell>
          <cell r="L299" t="str">
            <v>DRIVER</v>
          </cell>
          <cell r="Q299" t="str">
            <v>PROBOLINGGO</v>
          </cell>
          <cell r="R299" t="str">
            <v>CREDIBOOK</v>
          </cell>
          <cell r="S299" t="str">
            <v>MALANG</v>
          </cell>
          <cell r="T299" t="str">
            <v>3574040507930003</v>
          </cell>
          <cell r="U299" t="str">
            <v>SEUMUR HIDUP</v>
          </cell>
          <cell r="V299" t="str">
            <v>HIJAU</v>
          </cell>
          <cell r="W299" t="str">
            <v>B1</v>
          </cell>
          <cell r="X299" t="str">
            <v>15609307000088</v>
          </cell>
          <cell r="Y299">
            <v>45894</v>
          </cell>
          <cell r="Z299" t="str">
            <v>PROBOLINGGO</v>
          </cell>
          <cell r="AA299">
            <v>34155</v>
          </cell>
          <cell r="AB299" t="str">
            <v>JL, CIPTO MANGUN KUSUMO NO 20 RT 004/007 KEL, SUKABUMI KEC, MAYANGAN</v>
          </cell>
          <cell r="AC299" t="str">
            <v>LAJANG</v>
          </cell>
          <cell r="AD299" t="str">
            <v>ISLAM</v>
          </cell>
          <cell r="AE299" t="str">
            <v>LAKI-LAKI</v>
          </cell>
          <cell r="AF299" t="str">
            <v>SMA</v>
          </cell>
          <cell r="AG299" t="str">
            <v>PRADANA NUGRAHA</v>
          </cell>
          <cell r="AH299" t="str">
            <v>BCA</v>
          </cell>
          <cell r="AI299" t="str">
            <v>1200560708</v>
          </cell>
          <cell r="AJ299" t="str">
            <v>3574030701190015</v>
          </cell>
          <cell r="AL299">
            <v>44621</v>
          </cell>
          <cell r="AM299">
            <v>44712</v>
          </cell>
          <cell r="AN299" t="str">
            <v>PKWT 1</v>
          </cell>
          <cell r="AO299" t="str">
            <v>10 hari</v>
          </cell>
          <cell r="AP299" t="str">
            <v xml:space="preserve">1 Tahun  11 Bulan 4 Hari </v>
          </cell>
          <cell r="AQ299" t="str">
            <v>SUDAH</v>
          </cell>
          <cell r="AR299">
            <v>44432</v>
          </cell>
          <cell r="AS299" t="str">
            <v>SUDAH</v>
          </cell>
          <cell r="AT299">
            <v>44432</v>
          </cell>
          <cell r="AU299" t="str">
            <v>SUDAH</v>
          </cell>
          <cell r="AV299">
            <v>44465</v>
          </cell>
          <cell r="AW299" t="str">
            <v xml:space="preserve">0 Tahun  7 Bulan 25 Hari </v>
          </cell>
          <cell r="AX299" t="str">
            <v>IN CLASS</v>
          </cell>
          <cell r="AY299">
            <v>100</v>
          </cell>
          <cell r="AZ299">
            <v>100</v>
          </cell>
          <cell r="BA299" t="str">
            <v>SUDAH</v>
          </cell>
          <cell r="BC299">
            <v>44415</v>
          </cell>
          <cell r="BD299" t="str">
            <v>PUSKESMAS BANTARAN</v>
          </cell>
          <cell r="BE299" t="str">
            <v>SUDAH</v>
          </cell>
          <cell r="BG299">
            <v>44469</v>
          </cell>
          <cell r="BI299" t="str">
            <v>BELUM</v>
          </cell>
          <cell r="BV299" t="str">
            <v>0002938767693</v>
          </cell>
          <cell r="BW299" t="str">
            <v>SUDAH</v>
          </cell>
          <cell r="BX299" t="str">
            <v>PERUSAHAAN</v>
          </cell>
          <cell r="BY299" t="str">
            <v>20051951604</v>
          </cell>
          <cell r="BZ299" t="str">
            <v>SUDAH</v>
          </cell>
          <cell r="CH299">
            <v>44431</v>
          </cell>
        </row>
        <row r="300">
          <cell r="C300" t="str">
            <v>1166</v>
          </cell>
          <cell r="D300" t="str">
            <v>IRVAN KHOERI</v>
          </cell>
          <cell r="E300" t="str">
            <v>PT. MBK</v>
          </cell>
          <cell r="I300">
            <v>44001</v>
          </cell>
          <cell r="J300" t="str">
            <v/>
          </cell>
          <cell r="K300" t="str">
            <v>082330180454</v>
          </cell>
          <cell r="L300" t="str">
            <v>DRIVER</v>
          </cell>
          <cell r="Q300" t="str">
            <v>JEMBER</v>
          </cell>
          <cell r="R300" t="str">
            <v>ANTERAJA</v>
          </cell>
          <cell r="S300" t="str">
            <v>MALANG</v>
          </cell>
          <cell r="T300" t="str">
            <v>3509022810900001</v>
          </cell>
          <cell r="U300" t="str">
            <v>SEUMUR HIDUP</v>
          </cell>
          <cell r="V300" t="str">
            <v>HIJAU</v>
          </cell>
          <cell r="W300" t="str">
            <v>B1</v>
          </cell>
          <cell r="X300" t="str">
            <v>25269110000715</v>
          </cell>
          <cell r="Y300">
            <v>45827</v>
          </cell>
          <cell r="Z300" t="str">
            <v>JEMBER</v>
          </cell>
          <cell r="AA300">
            <v>33538</v>
          </cell>
          <cell r="AB300" t="str">
            <v>DUSUN BULUREJO RT 004/001 KEL, PASEBAN KEC, KENCONG</v>
          </cell>
          <cell r="AC300" t="str">
            <v>KAWIN ANAK 1</v>
          </cell>
          <cell r="AD300" t="str">
            <v>ISLAM</v>
          </cell>
          <cell r="AE300" t="str">
            <v>LAKI-LAKI</v>
          </cell>
          <cell r="AF300" t="str">
            <v>SMA</v>
          </cell>
          <cell r="AG300" t="str">
            <v xml:space="preserve">IRVAN KHOERI </v>
          </cell>
          <cell r="AH300" t="str">
            <v>BCA</v>
          </cell>
          <cell r="AI300" t="str">
            <v>0391441871</v>
          </cell>
          <cell r="AJ300" t="str">
            <v>3509021608160000</v>
          </cell>
          <cell r="AL300">
            <v>44621</v>
          </cell>
          <cell r="AM300">
            <v>44712</v>
          </cell>
          <cell r="AN300" t="str">
            <v>PKWT 1</v>
          </cell>
          <cell r="AO300" t="str">
            <v>10 hari</v>
          </cell>
          <cell r="AP300" t="str">
            <v xml:space="preserve">1 Tahun  11 Bulan 2 Hari </v>
          </cell>
          <cell r="AQ300" t="str">
            <v>SUDAH</v>
          </cell>
          <cell r="AR300">
            <v>44432</v>
          </cell>
          <cell r="AS300" t="str">
            <v>SUDAH</v>
          </cell>
          <cell r="AT300">
            <v>44432</v>
          </cell>
          <cell r="AU300" t="str">
            <v>SUDAH</v>
          </cell>
          <cell r="AV300">
            <v>44583</v>
          </cell>
          <cell r="AW300" t="str">
            <v xml:space="preserve">0 Tahun  3 Bulan 29 Hari </v>
          </cell>
          <cell r="AX300" t="str">
            <v>IN CLASS</v>
          </cell>
          <cell r="AY300">
            <v>85</v>
          </cell>
          <cell r="AZ300">
            <v>100</v>
          </cell>
          <cell r="BA300" t="str">
            <v>SUDAH</v>
          </cell>
          <cell r="BC300">
            <v>44427</v>
          </cell>
          <cell r="BD300" t="str">
            <v>RSU PRIMA HUSADA</v>
          </cell>
          <cell r="BE300" t="str">
            <v>SUDAH</v>
          </cell>
          <cell r="BG300">
            <v>44457</v>
          </cell>
          <cell r="BI300" t="str">
            <v>BELUM</v>
          </cell>
          <cell r="BV300" t="str">
            <v>0001704283176</v>
          </cell>
          <cell r="BW300" t="str">
            <v>SUDAH</v>
          </cell>
          <cell r="BX300" t="str">
            <v>PERUSAHAAN</v>
          </cell>
          <cell r="BY300" t="str">
            <v>20051951679</v>
          </cell>
          <cell r="BZ300" t="str">
            <v>SUDAH</v>
          </cell>
        </row>
        <row r="301">
          <cell r="C301" t="str">
            <v>1174</v>
          </cell>
          <cell r="D301" t="str">
            <v>NUR KHOLIQ</v>
          </cell>
          <cell r="E301" t="str">
            <v>PT. MBK</v>
          </cell>
          <cell r="I301">
            <v>44004</v>
          </cell>
          <cell r="J301" t="str">
            <v/>
          </cell>
          <cell r="K301" t="str">
            <v>082340302352</v>
          </cell>
          <cell r="L301" t="str">
            <v>DRIVER</v>
          </cell>
          <cell r="Q301" t="str">
            <v>SURABAYA</v>
          </cell>
          <cell r="R301" t="str">
            <v>ANTERAJA</v>
          </cell>
          <cell r="S301" t="str">
            <v>MALANG</v>
          </cell>
          <cell r="T301" t="str">
            <v>3514081012850002</v>
          </cell>
          <cell r="U301" t="str">
            <v>SEUMUR HIDUP</v>
          </cell>
          <cell r="V301" t="str">
            <v>HIJAU</v>
          </cell>
          <cell r="W301" t="str">
            <v>B1</v>
          </cell>
          <cell r="X301" t="str">
            <v>851215281012</v>
          </cell>
          <cell r="Y301">
            <v>45636</v>
          </cell>
          <cell r="Z301" t="str">
            <v>PASURUAN</v>
          </cell>
          <cell r="AA301">
            <v>31391</v>
          </cell>
          <cell r="AB301" t="str">
            <v>DUSUN BOTOHAN RT 020/019 PAGER PURWOSARI JAWA TIMUR</v>
          </cell>
          <cell r="AC301" t="str">
            <v>KAWIN ANAK 2</v>
          </cell>
          <cell r="AD301" t="str">
            <v>ISLAM</v>
          </cell>
          <cell r="AE301" t="str">
            <v>LAKI-LAKI</v>
          </cell>
          <cell r="AF301" t="str">
            <v>SMA</v>
          </cell>
          <cell r="AG301" t="str">
            <v>NUR KHOLIQ</v>
          </cell>
          <cell r="AH301" t="str">
            <v>BCA</v>
          </cell>
          <cell r="AI301" t="str">
            <v>3681698581</v>
          </cell>
          <cell r="AJ301" t="str">
            <v>'3514083009150000</v>
          </cell>
          <cell r="AL301">
            <v>44621</v>
          </cell>
          <cell r="AM301">
            <v>44712</v>
          </cell>
          <cell r="AN301" t="str">
            <v>PKWT 1</v>
          </cell>
          <cell r="AO301" t="str">
            <v>10 hari</v>
          </cell>
          <cell r="AP301" t="str">
            <v xml:space="preserve">1 Tahun  10 Bulan 29 Hari </v>
          </cell>
          <cell r="AQ301" t="str">
            <v>SUDAH</v>
          </cell>
          <cell r="AR301">
            <v>44432</v>
          </cell>
          <cell r="AS301" t="str">
            <v>SUDAH</v>
          </cell>
          <cell r="AT301">
            <v>44432</v>
          </cell>
          <cell r="AU301" t="str">
            <v>SUDAH</v>
          </cell>
          <cell r="AV301">
            <v>44584</v>
          </cell>
          <cell r="AW301" t="str">
            <v xml:space="preserve">0 Tahun  3 Bulan 28 Hari </v>
          </cell>
          <cell r="AX301" t="str">
            <v>IN CLASS</v>
          </cell>
          <cell r="AY301">
            <v>90</v>
          </cell>
          <cell r="AZ301">
            <v>90</v>
          </cell>
          <cell r="BA301" t="str">
            <v>SUDAH</v>
          </cell>
          <cell r="BC301">
            <v>44384</v>
          </cell>
          <cell r="BD301" t="str">
            <v>GELORA 10 NOVEMBER</v>
          </cell>
          <cell r="BE301" t="str">
            <v>SUDAH</v>
          </cell>
          <cell r="BG301">
            <v>44446</v>
          </cell>
          <cell r="BI301" t="str">
            <v>BELUM</v>
          </cell>
          <cell r="BV301" t="str">
            <v>0002161721891</v>
          </cell>
          <cell r="BW301" t="str">
            <v>SUDAH</v>
          </cell>
          <cell r="BX301" t="str">
            <v>PERUSAHAAN</v>
          </cell>
          <cell r="BY301" t="str">
            <v>20051951737</v>
          </cell>
          <cell r="BZ301" t="str">
            <v>SUDAH</v>
          </cell>
          <cell r="CH301">
            <v>44372</v>
          </cell>
        </row>
        <row r="302">
          <cell r="C302" t="str">
            <v>1175</v>
          </cell>
          <cell r="D302" t="str">
            <v>JOKO WIDODO</v>
          </cell>
          <cell r="E302" t="str">
            <v>PT. MBK</v>
          </cell>
          <cell r="I302">
            <v>43999</v>
          </cell>
          <cell r="J302" t="str">
            <v/>
          </cell>
          <cell r="K302" t="str">
            <v>085763486506</v>
          </cell>
          <cell r="L302" t="str">
            <v>DRIVER</v>
          </cell>
          <cell r="Q302" t="str">
            <v>JOMBANG</v>
          </cell>
          <cell r="R302" t="str">
            <v>ANTERAJA</v>
          </cell>
          <cell r="S302" t="str">
            <v>MALANG</v>
          </cell>
          <cell r="T302" t="str">
            <v>3519121703000001</v>
          </cell>
          <cell r="U302" t="str">
            <v>SEUMUR HIDUP</v>
          </cell>
          <cell r="V302" t="str">
            <v>HIJAU</v>
          </cell>
          <cell r="W302" t="str">
            <v>B2</v>
          </cell>
          <cell r="X302" t="str">
            <v>15410003000084</v>
          </cell>
          <cell r="Y302">
            <v>45431</v>
          </cell>
          <cell r="Z302" t="str">
            <v>MADIUN</v>
          </cell>
          <cell r="AA302">
            <v>36602</v>
          </cell>
          <cell r="AB302" t="str">
            <v xml:space="preserve">DUSUN PEPE DESA PAJARAN RT 028/010 KEL, PAJARAN KEC, SARADAN </v>
          </cell>
          <cell r="AC302" t="str">
            <v>KAWIN</v>
          </cell>
          <cell r="AD302" t="str">
            <v>ISLAM</v>
          </cell>
          <cell r="AE302" t="str">
            <v>LAKI-LAKI</v>
          </cell>
          <cell r="AF302" t="str">
            <v>SMA</v>
          </cell>
          <cell r="AG302" t="str">
            <v xml:space="preserve">JOKO WIDODO </v>
          </cell>
          <cell r="AH302" t="str">
            <v>BCA</v>
          </cell>
          <cell r="AI302" t="str">
            <v>3280378789</v>
          </cell>
          <cell r="AJ302" t="str">
            <v>3519122702000310</v>
          </cell>
          <cell r="AL302">
            <v>44682</v>
          </cell>
          <cell r="AM302">
            <v>44773</v>
          </cell>
          <cell r="AN302" t="str">
            <v>PKWT 2</v>
          </cell>
          <cell r="AO302" t="str">
            <v>71 hari</v>
          </cell>
          <cell r="AP302" t="str">
            <v xml:space="preserve">1 Tahun  11 Bulan 4 Hari </v>
          </cell>
          <cell r="AQ302" t="str">
            <v>SUDAH</v>
          </cell>
          <cell r="AR302">
            <v>44432</v>
          </cell>
          <cell r="AS302" t="str">
            <v>SUDAH</v>
          </cell>
          <cell r="AT302">
            <v>44432</v>
          </cell>
          <cell r="AU302" t="str">
            <v>SUDAH</v>
          </cell>
          <cell r="AV302">
            <v>44461</v>
          </cell>
          <cell r="AW302" t="str">
            <v xml:space="preserve">0 Tahun  7 Bulan 29 Hari </v>
          </cell>
          <cell r="AX302" t="str">
            <v>IN CLASS</v>
          </cell>
          <cell r="AY302">
            <v>80</v>
          </cell>
          <cell r="AZ302">
            <v>80</v>
          </cell>
          <cell r="BA302" t="str">
            <v>SUDAH</v>
          </cell>
          <cell r="BC302">
            <v>44429</v>
          </cell>
          <cell r="BD302" t="str">
            <v>JOMBANG</v>
          </cell>
          <cell r="BE302" t="str">
            <v>SUDAH</v>
          </cell>
          <cell r="BG302">
            <v>44461</v>
          </cell>
          <cell r="BH302" t="str">
            <v>JOMBANG</v>
          </cell>
          <cell r="BI302" t="str">
            <v>BELUM</v>
          </cell>
          <cell r="BV302" t="str">
            <v>0000738714701</v>
          </cell>
          <cell r="BW302" t="str">
            <v>SUDAH</v>
          </cell>
          <cell r="BX302" t="str">
            <v>PBI</v>
          </cell>
          <cell r="BY302" t="str">
            <v>20051951554</v>
          </cell>
          <cell r="BZ302" t="str">
            <v>SUDAH</v>
          </cell>
          <cell r="CG302" t="str">
            <v>irvankhoiri376@gmail.com</v>
          </cell>
        </row>
        <row r="303">
          <cell r="C303" t="str">
            <v>1177</v>
          </cell>
          <cell r="D303" t="str">
            <v>SAPTONO</v>
          </cell>
          <cell r="E303" t="str">
            <v>PT. MBK</v>
          </cell>
          <cell r="F303" t="str">
            <v>REPLACE</v>
          </cell>
          <cell r="G303" t="str">
            <v>SAPTONO</v>
          </cell>
          <cell r="I303">
            <v>44011</v>
          </cell>
          <cell r="J303" t="str">
            <v/>
          </cell>
          <cell r="K303" t="str">
            <v>083867131006</v>
          </cell>
          <cell r="L303" t="str">
            <v>DRIVER</v>
          </cell>
          <cell r="Q303" t="str">
            <v>PURWOKERTO</v>
          </cell>
          <cell r="R303" t="str">
            <v>AOP</v>
          </cell>
          <cell r="S303" t="str">
            <v>SEMARANG</v>
          </cell>
          <cell r="T303" t="str">
            <v>3303072104820003</v>
          </cell>
          <cell r="U303" t="str">
            <v>SEUMUR HIDUP</v>
          </cell>
          <cell r="V303" t="str">
            <v>KUNING</v>
          </cell>
          <cell r="W303" t="str">
            <v>B2 UMUM</v>
          </cell>
          <cell r="X303" t="str">
            <v>14248204000341</v>
          </cell>
          <cell r="Y303">
            <v>46490</v>
          </cell>
          <cell r="Z303" t="str">
            <v xml:space="preserve">PURBALINGGA </v>
          </cell>
          <cell r="AA303">
            <v>30062</v>
          </cell>
          <cell r="AB303" t="str">
            <v>CANDINATA RT 008/004 KEC KUTASARI</v>
          </cell>
          <cell r="AC303" t="str">
            <v>KAWIN</v>
          </cell>
          <cell r="AD303" t="str">
            <v>ISLAM</v>
          </cell>
          <cell r="AE303" t="str">
            <v>LAKI-LAKI</v>
          </cell>
          <cell r="AF303" t="str">
            <v>SMA</v>
          </cell>
          <cell r="AG303" t="str">
            <v xml:space="preserve">SAPTONO </v>
          </cell>
          <cell r="AH303" t="str">
            <v>BCA</v>
          </cell>
          <cell r="AI303" t="str">
            <v>0970771051</v>
          </cell>
          <cell r="AJ303" t="str">
            <v>3303072101100002</v>
          </cell>
          <cell r="AL303">
            <v>44682</v>
          </cell>
          <cell r="AM303">
            <v>44773</v>
          </cell>
          <cell r="AN303" t="str">
            <v>PKWT 2</v>
          </cell>
          <cell r="AO303" t="str">
            <v>71 hari</v>
          </cell>
          <cell r="AP303" t="str">
            <v xml:space="preserve">1 Tahun  10 Bulan 22 Hari </v>
          </cell>
          <cell r="AQ303" t="str">
            <v>SUDAH</v>
          </cell>
          <cell r="AR303">
            <v>44523</v>
          </cell>
          <cell r="AS303" t="str">
            <v>SUDAH</v>
          </cell>
          <cell r="AT303">
            <v>44432</v>
          </cell>
          <cell r="AU303" t="str">
            <v>SUDAH</v>
          </cell>
          <cell r="AV303">
            <v>44439</v>
          </cell>
          <cell r="AW303" t="str">
            <v xml:space="preserve">0 Tahun  8 Bulan 20 Hari </v>
          </cell>
          <cell r="AX303" t="str">
            <v>ON LINE</v>
          </cell>
          <cell r="AY303">
            <v>95</v>
          </cell>
          <cell r="AZ303">
            <v>75</v>
          </cell>
          <cell r="BA303" t="str">
            <v>SUDAH</v>
          </cell>
          <cell r="BC303">
            <v>44420</v>
          </cell>
          <cell r="BD303" t="str">
            <v>PUSK.KUTASARI</v>
          </cell>
          <cell r="BE303" t="str">
            <v>SUDAH</v>
          </cell>
          <cell r="BG303">
            <v>44456</v>
          </cell>
          <cell r="BH303" t="str">
            <v>PUSK,KUTASARI</v>
          </cell>
          <cell r="BI303" t="str">
            <v>BELUM</v>
          </cell>
          <cell r="BV303" t="str">
            <v>0000532358548</v>
          </cell>
          <cell r="BW303" t="str">
            <v>SUDAH</v>
          </cell>
          <cell r="BX303" t="str">
            <v>PERUSAHAAN</v>
          </cell>
          <cell r="BY303" t="str">
            <v>20051951521</v>
          </cell>
          <cell r="BZ303" t="str">
            <v>SUDAH</v>
          </cell>
        </row>
        <row r="304">
          <cell r="C304" t="str">
            <v>1179</v>
          </cell>
          <cell r="D304" t="str">
            <v>AGUS DENI MIFTAH SUHUR</v>
          </cell>
          <cell r="E304" t="str">
            <v>PT. MBK</v>
          </cell>
          <cell r="I304">
            <v>43950</v>
          </cell>
          <cell r="J304" t="str">
            <v/>
          </cell>
          <cell r="K304" t="str">
            <v>082224162362</v>
          </cell>
          <cell r="L304" t="str">
            <v>DRIVER</v>
          </cell>
          <cell r="Q304" t="str">
            <v>YOGYAKARTA</v>
          </cell>
          <cell r="R304" t="str">
            <v>ANTERAJA</v>
          </cell>
          <cell r="S304" t="str">
            <v>SEMARANG</v>
          </cell>
          <cell r="T304" t="str">
            <v>3404160703720001</v>
          </cell>
          <cell r="U304" t="str">
            <v>SEUMUR HIDUP</v>
          </cell>
          <cell r="V304" t="str">
            <v>HIJAU</v>
          </cell>
          <cell r="W304" t="str">
            <v>B1</v>
          </cell>
          <cell r="X304" t="str">
            <v>720314521302</v>
          </cell>
          <cell r="Y304">
            <v>45804</v>
          </cell>
          <cell r="Z304" t="str">
            <v>BANDUNG</v>
          </cell>
          <cell r="AA304">
            <v>26365</v>
          </cell>
          <cell r="AB304" t="str">
            <v>TURGO RT. 005/003 KEL. PURWOBINANGUN KEC. PAKEM</v>
          </cell>
          <cell r="AC304" t="str">
            <v>KAWIN</v>
          </cell>
          <cell r="AD304" t="str">
            <v>ISLAM</v>
          </cell>
          <cell r="AE304" t="str">
            <v>LAKI-LAKI</v>
          </cell>
          <cell r="AF304" t="str">
            <v>SMA</v>
          </cell>
          <cell r="AG304" t="str">
            <v xml:space="preserve">AGUS DENI MIFTAH SUHUR </v>
          </cell>
          <cell r="AH304" t="str">
            <v>BCA</v>
          </cell>
          <cell r="AI304" t="str">
            <v>4560949931</v>
          </cell>
          <cell r="AJ304" t="str">
            <v>3404161602050378</v>
          </cell>
          <cell r="AL304">
            <v>44652</v>
          </cell>
          <cell r="AM304">
            <v>44742</v>
          </cell>
          <cell r="AN304" t="str">
            <v>PKWT 2</v>
          </cell>
          <cell r="AO304" t="str">
            <v>40 hari</v>
          </cell>
          <cell r="AP304" t="str">
            <v xml:space="preserve">2 Tahun  0 Bulan 22 Hari </v>
          </cell>
          <cell r="AQ304" t="str">
            <v>SUDAH</v>
          </cell>
          <cell r="AR304">
            <v>44424</v>
          </cell>
          <cell r="AS304" t="str">
            <v>SUDAH</v>
          </cell>
          <cell r="AT304">
            <v>44432</v>
          </cell>
          <cell r="AU304" t="str">
            <v>SUDAH</v>
          </cell>
          <cell r="AV304">
            <v>44420</v>
          </cell>
          <cell r="AW304" t="str">
            <v xml:space="preserve">0 Tahun  9 Bulan 9 Hari </v>
          </cell>
          <cell r="AX304" t="str">
            <v>IN CLASS</v>
          </cell>
          <cell r="AY304">
            <v>90</v>
          </cell>
          <cell r="AZ304">
            <v>90</v>
          </cell>
          <cell r="BA304" t="str">
            <v>SUDAH</v>
          </cell>
          <cell r="BC304">
            <v>44387</v>
          </cell>
          <cell r="BD304" t="str">
            <v>KLINIK ARVITA BUNDA TAJEM</v>
          </cell>
          <cell r="BE304" t="str">
            <v>SUDAH</v>
          </cell>
          <cell r="BG304">
            <v>44421</v>
          </cell>
          <cell r="BH304" t="str">
            <v>KLINIK ARVITA BUNDA TAJEM</v>
          </cell>
          <cell r="BI304" t="str">
            <v>SUDAH</v>
          </cell>
          <cell r="BK304">
            <v>44616</v>
          </cell>
          <cell r="BV304" t="str">
            <v>0000658018102</v>
          </cell>
          <cell r="BW304" t="str">
            <v>SUDAH</v>
          </cell>
          <cell r="BX304" t="str">
            <v>PBI</v>
          </cell>
          <cell r="BY304" t="str">
            <v>20037829981</v>
          </cell>
          <cell r="BZ304" t="str">
            <v>SUDAH</v>
          </cell>
          <cell r="CC304" t="str">
            <v>FIRST AID</v>
          </cell>
          <cell r="CD304">
            <v>44249</v>
          </cell>
          <cell r="CH304">
            <v>44249</v>
          </cell>
        </row>
        <row r="305">
          <cell r="C305" t="str">
            <v>1183</v>
          </cell>
          <cell r="D305" t="str">
            <v>DIDIK SUSANTO</v>
          </cell>
          <cell r="E305" t="str">
            <v>PT. MBK</v>
          </cell>
          <cell r="I305">
            <v>43997</v>
          </cell>
          <cell r="J305" t="str">
            <v/>
          </cell>
          <cell r="K305" t="str">
            <v>0882003733085</v>
          </cell>
          <cell r="L305" t="str">
            <v>DRIVER</v>
          </cell>
          <cell r="Q305" t="str">
            <v>YOGYAKARTA</v>
          </cell>
          <cell r="R305" t="str">
            <v>ANTERAJA</v>
          </cell>
          <cell r="S305" t="str">
            <v>SEMARANG</v>
          </cell>
          <cell r="T305" t="str">
            <v>3402120606860001</v>
          </cell>
          <cell r="U305" t="str">
            <v>SEUMUR HIDUP</v>
          </cell>
          <cell r="V305" t="str">
            <v>HIJAU</v>
          </cell>
          <cell r="W305" t="str">
            <v>B1 UMUM</v>
          </cell>
          <cell r="X305" t="str">
            <v>860614490937</v>
          </cell>
          <cell r="Y305">
            <v>45083</v>
          </cell>
          <cell r="Z305" t="str">
            <v xml:space="preserve">BANTUL </v>
          </cell>
          <cell r="AA305">
            <v>31569</v>
          </cell>
          <cell r="AB305" t="str">
            <v xml:space="preserve">KEMPUL KULON RT 001 DESA POTORONO KEC BANGUNTAPAN </v>
          </cell>
          <cell r="AC305" t="str">
            <v>LAJANG</v>
          </cell>
          <cell r="AD305" t="str">
            <v>ISLAM</v>
          </cell>
          <cell r="AE305" t="str">
            <v>LAKI-LAKI</v>
          </cell>
          <cell r="AF305" t="str">
            <v>SMA</v>
          </cell>
          <cell r="AG305" t="str">
            <v>DIDIK SUSANTO</v>
          </cell>
          <cell r="AH305" t="str">
            <v>BCA</v>
          </cell>
          <cell r="AI305" t="str">
            <v>4451752205</v>
          </cell>
          <cell r="AJ305" t="str">
            <v>3403102803190005</v>
          </cell>
          <cell r="AL305">
            <v>44682</v>
          </cell>
          <cell r="AM305">
            <v>44773</v>
          </cell>
          <cell r="AN305" t="str">
            <v>PKWT 2</v>
          </cell>
          <cell r="AO305" t="str">
            <v>71 hari</v>
          </cell>
          <cell r="AP305" t="str">
            <v xml:space="preserve">1 Tahun  11 Bulan 6 Hari </v>
          </cell>
          <cell r="AQ305" t="str">
            <v>SUDAH</v>
          </cell>
          <cell r="AR305">
            <v>44431</v>
          </cell>
          <cell r="AS305" t="str">
            <v>SUDAH</v>
          </cell>
          <cell r="AT305">
            <v>44432</v>
          </cell>
          <cell r="AU305" t="str">
            <v>SUDAH</v>
          </cell>
          <cell r="AV305">
            <v>44420</v>
          </cell>
          <cell r="AW305" t="str">
            <v xml:space="preserve">0 Tahun  9 Bulan 9 Hari </v>
          </cell>
          <cell r="AX305" t="str">
            <v>IN CLASS</v>
          </cell>
          <cell r="AY305">
            <v>90</v>
          </cell>
          <cell r="AZ305">
            <v>90</v>
          </cell>
          <cell r="BA305" t="str">
            <v>SUDAH</v>
          </cell>
          <cell r="BC305">
            <v>44410</v>
          </cell>
          <cell r="BD305" t="str">
            <v>HUB JOGJA</v>
          </cell>
          <cell r="BE305" t="str">
            <v>SUDAH</v>
          </cell>
          <cell r="BG305">
            <v>44438</v>
          </cell>
          <cell r="BI305" t="str">
            <v>BELUM</v>
          </cell>
          <cell r="BV305" t="str">
            <v>0001844083225</v>
          </cell>
          <cell r="BW305" t="str">
            <v>SUDAH</v>
          </cell>
          <cell r="BX305" t="str">
            <v>PERUSAHAAN</v>
          </cell>
          <cell r="BY305" t="str">
            <v>20044859443</v>
          </cell>
          <cell r="BZ305" t="str">
            <v>SUDAH</v>
          </cell>
        </row>
        <row r="306">
          <cell r="C306" t="str">
            <v>1184</v>
          </cell>
          <cell r="D306" t="str">
            <v>BAGASETYO PANUNTUN</v>
          </cell>
          <cell r="E306" t="str">
            <v>PT. MBK</v>
          </cell>
          <cell r="I306">
            <v>43997</v>
          </cell>
          <cell r="J306" t="str">
            <v/>
          </cell>
          <cell r="K306" t="str">
            <v>085727727416</v>
          </cell>
          <cell r="L306" t="str">
            <v>DRIVER</v>
          </cell>
          <cell r="Q306" t="str">
            <v>YOGYAKARTA</v>
          </cell>
          <cell r="R306" t="str">
            <v>ANTERAJA</v>
          </cell>
          <cell r="S306" t="str">
            <v>SEMARANG</v>
          </cell>
          <cell r="T306" t="str">
            <v>3310012503970002</v>
          </cell>
          <cell r="U306" t="str">
            <v>SEUMUR HIDUP</v>
          </cell>
          <cell r="V306" t="str">
            <v>HIJAU</v>
          </cell>
          <cell r="W306" t="str">
            <v>B1 UMUM</v>
          </cell>
          <cell r="X306" t="str">
            <v>2529-9703-00065</v>
          </cell>
          <cell r="Y306">
            <v>45833</v>
          </cell>
          <cell r="Z306" t="str">
            <v xml:space="preserve">KLATEN </v>
          </cell>
          <cell r="AA306">
            <v>35514</v>
          </cell>
          <cell r="AB306" t="str">
            <v xml:space="preserve">BUTUH RT 018/009 DESA CUCUKAN KEC PRAMBANAN </v>
          </cell>
          <cell r="AC306" t="str">
            <v>KAWIN</v>
          </cell>
          <cell r="AD306" t="str">
            <v>ISLAM</v>
          </cell>
          <cell r="AE306" t="str">
            <v>LAKI-LAKI</v>
          </cell>
          <cell r="AF306" t="str">
            <v>SMA</v>
          </cell>
          <cell r="AG306" t="str">
            <v xml:space="preserve">BAGASETYO PANUNTUN </v>
          </cell>
          <cell r="AH306" t="str">
            <v>BCA</v>
          </cell>
          <cell r="AI306" t="str">
            <v>6975248201</v>
          </cell>
          <cell r="AJ306" t="str">
            <v>3310011610180002</v>
          </cell>
          <cell r="AL306">
            <v>44682</v>
          </cell>
          <cell r="AM306">
            <v>44773</v>
          </cell>
          <cell r="AN306" t="str">
            <v>PKWT 2</v>
          </cell>
          <cell r="AO306" t="str">
            <v>71 hari</v>
          </cell>
          <cell r="AP306" t="str">
            <v xml:space="preserve">1 Tahun  11 Bulan 6 Hari </v>
          </cell>
          <cell r="AQ306" t="str">
            <v>SUDAH</v>
          </cell>
          <cell r="AR306">
            <v>44431</v>
          </cell>
          <cell r="AS306" t="str">
            <v>SUDAH</v>
          </cell>
          <cell r="AT306">
            <v>44432</v>
          </cell>
          <cell r="AU306" t="str">
            <v>SUDAH</v>
          </cell>
          <cell r="AV306">
            <v>44420</v>
          </cell>
          <cell r="AW306" t="str">
            <v xml:space="preserve">0 Tahun  9 Bulan 9 Hari </v>
          </cell>
          <cell r="AX306" t="str">
            <v>IN CLASS</v>
          </cell>
          <cell r="AY306">
            <v>85</v>
          </cell>
          <cell r="AZ306">
            <v>85</v>
          </cell>
          <cell r="BA306" t="str">
            <v>SUDAH</v>
          </cell>
          <cell r="BC306">
            <v>44466</v>
          </cell>
          <cell r="BD306" t="str">
            <v>BALAI DESA POTORONO</v>
          </cell>
          <cell r="BE306" t="str">
            <v>SUDAH</v>
          </cell>
          <cell r="BG306">
            <v>44455</v>
          </cell>
          <cell r="BH306" t="str">
            <v>KODIM 0723 KLATEN</v>
          </cell>
          <cell r="BI306" t="str">
            <v>SUDAH</v>
          </cell>
          <cell r="BK306">
            <v>44659</v>
          </cell>
          <cell r="BV306" t="str">
            <v>0002205181989</v>
          </cell>
          <cell r="BW306" t="str">
            <v>SUDAH</v>
          </cell>
          <cell r="BX306" t="str">
            <v>PBI</v>
          </cell>
          <cell r="BY306" t="str">
            <v>20044859401</v>
          </cell>
          <cell r="BZ306" t="str">
            <v>SUDAH</v>
          </cell>
          <cell r="CG306" t="str">
            <v>cahyop027@gmail.com</v>
          </cell>
        </row>
        <row r="307">
          <cell r="C307" t="str">
            <v>1185</v>
          </cell>
          <cell r="D307" t="str">
            <v>WAHIDIN SIRAIT</v>
          </cell>
          <cell r="E307" t="str">
            <v>PT. MBK</v>
          </cell>
          <cell r="I307">
            <v>43892</v>
          </cell>
          <cell r="J307" t="str">
            <v/>
          </cell>
          <cell r="K307" t="str">
            <v>081312275302</v>
          </cell>
          <cell r="L307" t="str">
            <v>DRIVER</v>
          </cell>
          <cell r="Q307" t="str">
            <v>MEDAN</v>
          </cell>
          <cell r="R307" t="str">
            <v>ANTERAJA</v>
          </cell>
          <cell r="S307" t="str">
            <v>MEDAN</v>
          </cell>
          <cell r="T307" t="str">
            <v>1207020812780001</v>
          </cell>
          <cell r="U307" t="str">
            <v>SEUMUR HIDUP</v>
          </cell>
          <cell r="V307">
            <v>0</v>
          </cell>
          <cell r="W307" t="str">
            <v>B1</v>
          </cell>
          <cell r="X307" t="str">
            <v>7812072712456</v>
          </cell>
          <cell r="Y307">
            <v>44903</v>
          </cell>
          <cell r="Z307" t="str">
            <v xml:space="preserve">TJ. MORAWA </v>
          </cell>
          <cell r="AA307">
            <v>28830</v>
          </cell>
          <cell r="AB307" t="str">
            <v xml:space="preserve">DSN V DESA WONOSARI KEC. TANJUNG MORAWA KAB. DELI SERDANG </v>
          </cell>
          <cell r="AC307" t="str">
            <v>KAWIN</v>
          </cell>
          <cell r="AD307" t="str">
            <v xml:space="preserve">KRISTEN </v>
          </cell>
          <cell r="AE307" t="str">
            <v>LAKI-LAKI</v>
          </cell>
          <cell r="AF307" t="str">
            <v>SMA</v>
          </cell>
          <cell r="AG307" t="str">
            <v xml:space="preserve">WAHIDIN SIRAIT </v>
          </cell>
          <cell r="AH307" t="str">
            <v>BCA</v>
          </cell>
          <cell r="AI307" t="str">
            <v>7985442401</v>
          </cell>
          <cell r="AJ307" t="str">
            <v>1207021909095780</v>
          </cell>
          <cell r="AL307">
            <v>44682</v>
          </cell>
          <cell r="AM307">
            <v>44773</v>
          </cell>
          <cell r="AN307" t="str">
            <v>PKWT 1</v>
          </cell>
          <cell r="AO307" t="str">
            <v>71 hari</v>
          </cell>
          <cell r="AP307" t="str">
            <v xml:space="preserve">2 Tahun  2 Bulan 19 Hari </v>
          </cell>
          <cell r="AQ307" t="str">
            <v>SUDAH</v>
          </cell>
          <cell r="AR307">
            <v>44426</v>
          </cell>
          <cell r="AS307" t="str">
            <v>SUDAH</v>
          </cell>
          <cell r="AT307">
            <v>44440</v>
          </cell>
          <cell r="AU307" t="str">
            <v>SUDAH</v>
          </cell>
          <cell r="AV307">
            <v>44428</v>
          </cell>
          <cell r="AW307" t="str">
            <v xml:space="preserve">0 Tahun  9 Bulan 1 Hari </v>
          </cell>
          <cell r="AX307" t="str">
            <v>IN CLASS</v>
          </cell>
          <cell r="AY307">
            <v>80</v>
          </cell>
          <cell r="AZ307">
            <v>75</v>
          </cell>
          <cell r="BA307" t="str">
            <v>SUDAH</v>
          </cell>
          <cell r="BC307">
            <v>44377</v>
          </cell>
          <cell r="BE307" t="str">
            <v>SUDAH</v>
          </cell>
          <cell r="BG307">
            <v>44405</v>
          </cell>
          <cell r="BI307" t="str">
            <v>BELUM</v>
          </cell>
          <cell r="BV307" t="str">
            <v>0001199657013</v>
          </cell>
          <cell r="BW307" t="str">
            <v>SUDAH</v>
          </cell>
          <cell r="BX307" t="str">
            <v>PERUSAHAAN</v>
          </cell>
          <cell r="BY307" t="str">
            <v>20027918562</v>
          </cell>
          <cell r="BZ307" t="str">
            <v>SUDAH</v>
          </cell>
        </row>
        <row r="308">
          <cell r="C308" t="str">
            <v>1187</v>
          </cell>
          <cell r="D308" t="str">
            <v>SAMSUL BAHRI</v>
          </cell>
          <cell r="E308" t="str">
            <v>PT. MBK</v>
          </cell>
          <cell r="I308">
            <v>43999</v>
          </cell>
          <cell r="J308" t="str">
            <v/>
          </cell>
          <cell r="K308" t="str">
            <v>085373046822</v>
          </cell>
          <cell r="L308" t="str">
            <v>DRIVER</v>
          </cell>
          <cell r="Q308" t="str">
            <v>MEDAN</v>
          </cell>
          <cell r="R308" t="str">
            <v>ANTERAJA</v>
          </cell>
          <cell r="S308" t="str">
            <v>MEDAN</v>
          </cell>
          <cell r="T308" t="str">
            <v>1272060404780005</v>
          </cell>
          <cell r="U308" t="str">
            <v>SEUMUR HIDUP</v>
          </cell>
          <cell r="V308">
            <v>0</v>
          </cell>
          <cell r="W308" t="str">
            <v>B2 UMUM</v>
          </cell>
          <cell r="X308" t="str">
            <v>780407310153</v>
          </cell>
          <cell r="Y308">
            <v>45386</v>
          </cell>
          <cell r="Z308" t="str">
            <v>PEMATANGSIANTAR</v>
          </cell>
          <cell r="AA308">
            <v>28584</v>
          </cell>
          <cell r="AB308" t="str">
            <v>DUSUN IX PENDIDIKAN I RT 00/00 DESA SEIROTAN KEC PERCUT SEI TUAN</v>
          </cell>
          <cell r="AC308" t="str">
            <v>KAWIN</v>
          </cell>
          <cell r="AD308" t="str">
            <v>ISLAM</v>
          </cell>
          <cell r="AE308" t="str">
            <v>LAKI-LAKI</v>
          </cell>
          <cell r="AF308" t="str">
            <v>SMA</v>
          </cell>
          <cell r="AG308" t="str">
            <v xml:space="preserve">SAMSUL BAHRI </v>
          </cell>
          <cell r="AH308" t="str">
            <v>BCA</v>
          </cell>
          <cell r="AI308" t="str">
            <v>7985450536</v>
          </cell>
          <cell r="AJ308" t="str">
            <v>1207260401170013</v>
          </cell>
          <cell r="AL308">
            <v>44621</v>
          </cell>
          <cell r="AM308">
            <v>44712</v>
          </cell>
          <cell r="AN308" t="str">
            <v>PKWT 1</v>
          </cell>
          <cell r="AO308" t="str">
            <v>10 hari</v>
          </cell>
          <cell r="AP308" t="str">
            <v xml:space="preserve">1 Tahun  11 Bulan 4 Hari </v>
          </cell>
          <cell r="AQ308" t="str">
            <v>SUDAH</v>
          </cell>
          <cell r="AR308">
            <v>44439</v>
          </cell>
          <cell r="AS308" t="str">
            <v>SUDAH</v>
          </cell>
          <cell r="AT308">
            <v>44440</v>
          </cell>
          <cell r="AU308" t="str">
            <v>SUDAH</v>
          </cell>
          <cell r="AV308">
            <v>44429</v>
          </cell>
          <cell r="AW308" t="str">
            <v xml:space="preserve">0 Tahun  9 Bulan 0 Hari </v>
          </cell>
          <cell r="AX308" t="str">
            <v>IN CLASS</v>
          </cell>
          <cell r="AY308">
            <v>70</v>
          </cell>
          <cell r="AZ308">
            <v>75</v>
          </cell>
          <cell r="BA308" t="str">
            <v>SUDAH</v>
          </cell>
          <cell r="BC308">
            <v>44402</v>
          </cell>
          <cell r="BE308" t="str">
            <v>SUDAH</v>
          </cell>
          <cell r="BG308">
            <v>44430</v>
          </cell>
          <cell r="BI308" t="str">
            <v>BELUM</v>
          </cell>
          <cell r="BV308" t="str">
            <v>0002938689617</v>
          </cell>
          <cell r="BW308" t="str">
            <v>SUDAH</v>
          </cell>
          <cell r="BX308" t="str">
            <v>PERUSAHAAN</v>
          </cell>
          <cell r="BY308" t="str">
            <v>20051951638</v>
          </cell>
          <cell r="BZ308" t="str">
            <v>SUDAH</v>
          </cell>
          <cell r="CC308" t="str">
            <v>LTI
LTI</v>
          </cell>
          <cell r="CD308" t="str">
            <v>1/10/2021
15-Mar-2021</v>
          </cell>
          <cell r="CG308" t="str">
            <v>bagaztzetya@gmail.com</v>
          </cell>
          <cell r="CH308">
            <v>44470</v>
          </cell>
          <cell r="CI308">
            <v>44270</v>
          </cell>
        </row>
        <row r="309">
          <cell r="C309" t="str">
            <v>1188</v>
          </cell>
          <cell r="D309" t="str">
            <v>PANDI DIKI KURNIAWAN</v>
          </cell>
          <cell r="E309" t="str">
            <v>PT. MBK</v>
          </cell>
          <cell r="I309">
            <v>43999</v>
          </cell>
          <cell r="J309" t="str">
            <v/>
          </cell>
          <cell r="K309" t="str">
            <v>081364421599</v>
          </cell>
          <cell r="L309" t="str">
            <v>DRIVER</v>
          </cell>
          <cell r="Q309" t="str">
            <v>MEDAN</v>
          </cell>
          <cell r="R309" t="str">
            <v>ANTERAJA</v>
          </cell>
          <cell r="S309" t="str">
            <v>MEDAN</v>
          </cell>
          <cell r="T309" t="str">
            <v>1218110602980003</v>
          </cell>
          <cell r="U309" t="str">
            <v>SEUMUR HIDUP</v>
          </cell>
          <cell r="V309">
            <v>0</v>
          </cell>
          <cell r="W309" t="str">
            <v>B1</v>
          </cell>
          <cell r="X309" t="str">
            <v>7389802000033</v>
          </cell>
          <cell r="Y309">
            <v>45718</v>
          </cell>
          <cell r="Z309" t="str">
            <v>PONDOK MANGGA</v>
          </cell>
          <cell r="AA309">
            <v>35948</v>
          </cell>
          <cell r="AB309" t="str">
            <v>DESA KULASAR RT 00/00 DESA KULASAR KECAMATAN SILINDA</v>
          </cell>
          <cell r="AC309" t="str">
            <v>LAJANG</v>
          </cell>
          <cell r="AD309" t="str">
            <v>ISLAM</v>
          </cell>
          <cell r="AE309" t="str">
            <v>LAKI-LAKI</v>
          </cell>
          <cell r="AF309" t="str">
            <v>SMA</v>
          </cell>
          <cell r="AG309" t="str">
            <v>PANDI DIKI KURNIAWAN</v>
          </cell>
          <cell r="AH309" t="str">
            <v>BCA</v>
          </cell>
          <cell r="AI309" t="str">
            <v>8305378620</v>
          </cell>
          <cell r="AJ309" t="str">
            <v>1218111901090002</v>
          </cell>
          <cell r="AL309">
            <v>44621</v>
          </cell>
          <cell r="AM309">
            <v>44712</v>
          </cell>
          <cell r="AN309" t="str">
            <v>PKWT 1</v>
          </cell>
          <cell r="AO309" t="str">
            <v>10 hari</v>
          </cell>
          <cell r="AP309" t="str">
            <v xml:space="preserve">1 Tahun  11 Bulan 4 Hari </v>
          </cell>
          <cell r="AQ309" t="str">
            <v>SUDAH</v>
          </cell>
          <cell r="AR309">
            <v>44439</v>
          </cell>
          <cell r="AS309" t="str">
            <v>SUDAH</v>
          </cell>
          <cell r="AT309">
            <v>44475</v>
          </cell>
          <cell r="AU309" t="str">
            <v>SUDAH</v>
          </cell>
          <cell r="AV309">
            <v>44428</v>
          </cell>
          <cell r="AW309" t="str">
            <v xml:space="preserve">0 Tahun  9 Bulan 1 Hari </v>
          </cell>
          <cell r="AX309" t="str">
            <v>IN CLASS</v>
          </cell>
          <cell r="AY309">
            <v>80</v>
          </cell>
          <cell r="AZ309">
            <v>75</v>
          </cell>
          <cell r="BA309" t="str">
            <v>SUDAH</v>
          </cell>
          <cell r="BC309">
            <v>44373</v>
          </cell>
          <cell r="BE309" t="str">
            <v>SUDAH</v>
          </cell>
          <cell r="BG309">
            <v>44403</v>
          </cell>
          <cell r="BH309" t="str">
            <v>Pagar Merbau Deli Serdang</v>
          </cell>
          <cell r="BI309" t="str">
            <v>BELUM</v>
          </cell>
          <cell r="BV309" t="str">
            <v>0000984699415</v>
          </cell>
          <cell r="BW309" t="str">
            <v>SUDAH</v>
          </cell>
          <cell r="BX309" t="str">
            <v>PBI</v>
          </cell>
          <cell r="BY309" t="str">
            <v>20051951653</v>
          </cell>
          <cell r="BZ309" t="str">
            <v>SUDAH</v>
          </cell>
        </row>
        <row r="310">
          <cell r="C310" t="str">
            <v>1189</v>
          </cell>
          <cell r="D310" t="str">
            <v>NURLIANTO</v>
          </cell>
          <cell r="E310" t="str">
            <v>PT. MBK</v>
          </cell>
          <cell r="I310">
            <v>43999</v>
          </cell>
          <cell r="J310" t="str">
            <v/>
          </cell>
          <cell r="K310" t="str">
            <v>081264878943</v>
          </cell>
          <cell r="L310" t="str">
            <v>DRIVER</v>
          </cell>
          <cell r="Q310" t="str">
            <v>MEDAN</v>
          </cell>
          <cell r="R310" t="str">
            <v>ANTERAJA</v>
          </cell>
          <cell r="S310" t="str">
            <v>MEDAN</v>
          </cell>
          <cell r="T310" t="str">
            <v>1207022606770002</v>
          </cell>
          <cell r="U310" t="str">
            <v>SEUMUR HIDUP</v>
          </cell>
          <cell r="V310">
            <v>0</v>
          </cell>
          <cell r="W310" t="str">
            <v>B2 UMUM</v>
          </cell>
          <cell r="X310" t="str">
            <v>7706072713687</v>
          </cell>
          <cell r="Y310">
            <v>45469</v>
          </cell>
          <cell r="Z310" t="str">
            <v>WONOSARI</v>
          </cell>
          <cell r="AA310">
            <v>27937</v>
          </cell>
          <cell r="AB310" t="str">
            <v>DUSUN VI WONOSARI RT 00/00 DESA WONOSARI KEC TANJUNG MORAWA</v>
          </cell>
          <cell r="AC310" t="str">
            <v>KAWIN</v>
          </cell>
          <cell r="AD310" t="str">
            <v>ISLAM</v>
          </cell>
          <cell r="AE310" t="str">
            <v>LAKI-LAKI</v>
          </cell>
          <cell r="AF310" t="str">
            <v>SMA</v>
          </cell>
          <cell r="AG310" t="str">
            <v>NURLIATO</v>
          </cell>
          <cell r="AH310" t="str">
            <v>BCA</v>
          </cell>
          <cell r="AI310" t="str">
            <v>7985448248</v>
          </cell>
          <cell r="AJ310" t="str">
            <v>1207021909095913</v>
          </cell>
          <cell r="AL310">
            <v>44621</v>
          </cell>
          <cell r="AM310">
            <v>44712</v>
          </cell>
          <cell r="AN310" t="str">
            <v>PKWT 1</v>
          </cell>
          <cell r="AO310" t="str">
            <v>10 hari</v>
          </cell>
          <cell r="AP310" t="str">
            <v xml:space="preserve">1 Tahun  11 Bulan 4 Hari </v>
          </cell>
          <cell r="AQ310" t="str">
            <v>SUDAH</v>
          </cell>
          <cell r="AR310">
            <v>44439</v>
          </cell>
          <cell r="AS310" t="str">
            <v>SUDAH</v>
          </cell>
          <cell r="AT310">
            <v>44432</v>
          </cell>
          <cell r="AU310" t="str">
            <v>SUDAH</v>
          </cell>
          <cell r="AV310">
            <v>44428</v>
          </cell>
          <cell r="AW310" t="str">
            <v xml:space="preserve">0 Tahun  9 Bulan 1 Hari </v>
          </cell>
          <cell r="AX310" t="str">
            <v>IN CLASS</v>
          </cell>
          <cell r="AY310">
            <v>80</v>
          </cell>
          <cell r="AZ310">
            <v>75</v>
          </cell>
          <cell r="BA310" t="str">
            <v>SUDAH</v>
          </cell>
          <cell r="BC310">
            <v>44375</v>
          </cell>
          <cell r="BE310" t="str">
            <v>SUDAH</v>
          </cell>
          <cell r="BG310">
            <v>44403</v>
          </cell>
          <cell r="BI310" t="str">
            <v>BELUM</v>
          </cell>
          <cell r="BV310" t="str">
            <v>0002778138033</v>
          </cell>
          <cell r="BW310" t="str">
            <v>SUDAH</v>
          </cell>
          <cell r="BX310" t="str">
            <v>PERUSAHAAN</v>
          </cell>
          <cell r="BY310" t="str">
            <v>20051951588</v>
          </cell>
          <cell r="BZ310" t="str">
            <v>SUDAH</v>
          </cell>
        </row>
        <row r="311">
          <cell r="C311" t="str">
            <v>1192</v>
          </cell>
          <cell r="D311" t="str">
            <v>HERU TRI HARDONO</v>
          </cell>
          <cell r="E311" t="str">
            <v>PT. MBK</v>
          </cell>
          <cell r="I311">
            <v>44013</v>
          </cell>
          <cell r="J311" t="str">
            <v/>
          </cell>
          <cell r="K311" t="str">
            <v>085262840420</v>
          </cell>
          <cell r="L311" t="str">
            <v>DRIVER</v>
          </cell>
          <cell r="Q311" t="str">
            <v>MEDAN</v>
          </cell>
          <cell r="R311" t="str">
            <v>ANTERAJA</v>
          </cell>
          <cell r="S311" t="str">
            <v>MEDAN</v>
          </cell>
          <cell r="T311" t="str">
            <v>1505080303840012</v>
          </cell>
          <cell r="U311" t="str">
            <v>SEUMUR HIDUP</v>
          </cell>
          <cell r="V311">
            <v>0</v>
          </cell>
          <cell r="W311" t="str">
            <v>B1</v>
          </cell>
          <cell r="X311" t="str">
            <v>07188403000073</v>
          </cell>
          <cell r="Y311">
            <v>45838</v>
          </cell>
          <cell r="Z311" t="str">
            <v xml:space="preserve">BATANG KUIS </v>
          </cell>
          <cell r="AA311">
            <v>30771</v>
          </cell>
          <cell r="AB311" t="str">
            <v xml:space="preserve">JLN MERDEKA RT 002/00 DESA DATARAN KEMPAS TEBING TINGGI </v>
          </cell>
          <cell r="AC311" t="str">
            <v>KAWIN ANAK 1</v>
          </cell>
          <cell r="AD311" t="str">
            <v xml:space="preserve">ISLAM </v>
          </cell>
          <cell r="AE311" t="str">
            <v>LAKI-LAKI</v>
          </cell>
          <cell r="AF311" t="str">
            <v>SMA</v>
          </cell>
          <cell r="AG311" t="str">
            <v>HERU TRI HARDONO</v>
          </cell>
          <cell r="AH311" t="str">
            <v>BCA</v>
          </cell>
          <cell r="AI311" t="str">
            <v>7985412499</v>
          </cell>
          <cell r="AJ311" t="str">
            <v>1506061108170003</v>
          </cell>
          <cell r="AL311">
            <v>44621</v>
          </cell>
          <cell r="AM311">
            <v>44712</v>
          </cell>
          <cell r="AN311" t="str">
            <v>PKWT 1</v>
          </cell>
          <cell r="AO311" t="str">
            <v>10 hari</v>
          </cell>
          <cell r="AP311" t="str">
            <v xml:space="preserve">1 Tahun  10 Bulan 20 Hari </v>
          </cell>
          <cell r="AQ311" t="str">
            <v>SUDAH</v>
          </cell>
          <cell r="AR311">
            <v>44439</v>
          </cell>
          <cell r="AS311" t="str">
            <v>SUDAH</v>
          </cell>
          <cell r="AT311">
            <v>44475</v>
          </cell>
          <cell r="AU311" t="str">
            <v>SUDAH</v>
          </cell>
          <cell r="AV311">
            <v>44466</v>
          </cell>
          <cell r="AW311" t="str">
            <v xml:space="preserve">0 Tahun  7 Bulan 24 Hari </v>
          </cell>
          <cell r="AX311" t="str">
            <v>ON LINE</v>
          </cell>
          <cell r="AY311">
            <v>95</v>
          </cell>
          <cell r="AZ311">
            <v>75</v>
          </cell>
          <cell r="BA311" t="str">
            <v>SUDAH</v>
          </cell>
          <cell r="BC311">
            <v>44376</v>
          </cell>
          <cell r="BE311" t="str">
            <v>SUDAH</v>
          </cell>
          <cell r="BG311">
            <v>44421</v>
          </cell>
          <cell r="BH311" t="str">
            <v>Puskesmas Pagar Merbau</v>
          </cell>
          <cell r="BI311" t="str">
            <v>BELUM</v>
          </cell>
          <cell r="BV311" t="str">
            <v>0002941111642</v>
          </cell>
          <cell r="BW311" t="str">
            <v>SUDAH</v>
          </cell>
          <cell r="BX311" t="str">
            <v>PERUSAHAAN</v>
          </cell>
          <cell r="BY311" t="str">
            <v>20051951612</v>
          </cell>
          <cell r="BZ311" t="str">
            <v>SUDAH</v>
          </cell>
        </row>
        <row r="312">
          <cell r="C312" t="str">
            <v>1193</v>
          </cell>
          <cell r="D312" t="str">
            <v>JEFRI WILSON MANURUNG</v>
          </cell>
          <cell r="E312" t="str">
            <v>PT. MBK</v>
          </cell>
          <cell r="I312">
            <v>44013</v>
          </cell>
          <cell r="J312" t="str">
            <v/>
          </cell>
          <cell r="K312" t="str">
            <v>085361321612</v>
          </cell>
          <cell r="L312" t="str">
            <v>DRIVER</v>
          </cell>
          <cell r="Q312" t="str">
            <v>MEDAN</v>
          </cell>
          <cell r="R312" t="str">
            <v>PT. MEDAN DISTRIBUSINDO RAYA</v>
          </cell>
          <cell r="S312" t="str">
            <v>MEDAN</v>
          </cell>
          <cell r="T312" t="str">
            <v>1207020810810002</v>
          </cell>
          <cell r="U312" t="str">
            <v>SEUMUR HIDUP</v>
          </cell>
          <cell r="V312">
            <v>0</v>
          </cell>
          <cell r="W312" t="str">
            <v>B1</v>
          </cell>
          <cell r="X312" t="str">
            <v>811007150689</v>
          </cell>
          <cell r="Y312">
            <v>44842</v>
          </cell>
          <cell r="Z312" t="str">
            <v xml:space="preserve">WONOSARI </v>
          </cell>
          <cell r="AA312">
            <v>29806</v>
          </cell>
          <cell r="AB312" t="str">
            <v xml:space="preserve">DUSUN XII WONOSARI KEC TANJUNG MORAWA </v>
          </cell>
          <cell r="AC312" t="str">
            <v>KAWIN</v>
          </cell>
          <cell r="AD312" t="str">
            <v xml:space="preserve">KRISTEN </v>
          </cell>
          <cell r="AE312" t="str">
            <v>LAKI-LAKI</v>
          </cell>
          <cell r="AF312" t="str">
            <v>SMA</v>
          </cell>
          <cell r="AG312" t="str">
            <v>JEFRI WILSON MANURUNG</v>
          </cell>
          <cell r="AH312" t="str">
            <v>BCA</v>
          </cell>
          <cell r="AI312" t="str">
            <v>7985453187</v>
          </cell>
          <cell r="AJ312" t="str">
            <v>1207311912130043</v>
          </cell>
          <cell r="AL312">
            <v>44621</v>
          </cell>
          <cell r="AM312">
            <v>44712</v>
          </cell>
          <cell r="AN312" t="str">
            <v>PKWT 1</v>
          </cell>
          <cell r="AO312" t="str">
            <v>10 hari</v>
          </cell>
          <cell r="AP312" t="str">
            <v xml:space="preserve">1 Tahun  10 Bulan 20 Hari </v>
          </cell>
          <cell r="AQ312" t="str">
            <v>SUDAH</v>
          </cell>
          <cell r="AR312">
            <v>44439</v>
          </cell>
          <cell r="AS312" t="str">
            <v>SUDAH</v>
          </cell>
          <cell r="AT312">
            <v>44475</v>
          </cell>
          <cell r="AU312" t="str">
            <v>SUDAH</v>
          </cell>
          <cell r="AV312">
            <v>44586</v>
          </cell>
          <cell r="AW312" t="str">
            <v xml:space="preserve">0 Tahun  3 Bulan 26 Hari </v>
          </cell>
          <cell r="AX312" t="str">
            <v>IN CLASS</v>
          </cell>
          <cell r="AY312">
            <v>75</v>
          </cell>
          <cell r="AZ312">
            <v>75</v>
          </cell>
          <cell r="BA312" t="str">
            <v>SUDAH</v>
          </cell>
          <cell r="BC312">
            <v>44378</v>
          </cell>
          <cell r="BE312" t="str">
            <v>SUDAH</v>
          </cell>
          <cell r="BG312">
            <v>44403</v>
          </cell>
          <cell r="BH312" t="str">
            <v>Pagar Merbau</v>
          </cell>
          <cell r="BI312" t="str">
            <v>BELUM</v>
          </cell>
          <cell r="BV312" t="str">
            <v>0001139916868</v>
          </cell>
          <cell r="BW312" t="str">
            <v>SUDAH</v>
          </cell>
          <cell r="BX312" t="str">
            <v>PBI</v>
          </cell>
          <cell r="BY312" t="str">
            <v>20051951661</v>
          </cell>
          <cell r="BZ312" t="str">
            <v>SUDAH</v>
          </cell>
          <cell r="CC312" t="str">
            <v>PROPERTY DAMAGE</v>
          </cell>
          <cell r="CD312">
            <v>44332</v>
          </cell>
        </row>
        <row r="313">
          <cell r="C313" t="str">
            <v>1199</v>
          </cell>
          <cell r="D313" t="str">
            <v>WISNU AL MUCHTAR</v>
          </cell>
          <cell r="E313" t="str">
            <v>PT. MBK</v>
          </cell>
          <cell r="I313">
            <v>43997</v>
          </cell>
          <cell r="J313" t="str">
            <v/>
          </cell>
          <cell r="K313" t="str">
            <v>085712644528</v>
          </cell>
          <cell r="P313" t="str">
            <v>PJS OPERATING POINT COORDINATOR</v>
          </cell>
          <cell r="Q313" t="str">
            <v>SEMARANG</v>
          </cell>
          <cell r="R313" t="str">
            <v>ANTERAJA</v>
          </cell>
          <cell r="S313" t="str">
            <v>SEMARANG</v>
          </cell>
          <cell r="T313" t="str">
            <v>3324112812950001</v>
          </cell>
          <cell r="U313" t="str">
            <v>SEUMUR HIDUP</v>
          </cell>
          <cell r="V313" t="str">
            <v>NON DRIVER</v>
          </cell>
          <cell r="W313" t="str">
            <v>NON DRIVER</v>
          </cell>
          <cell r="X313" t="str">
            <v>NON DRIVER</v>
          </cell>
          <cell r="Y313" t="str">
            <v>NON DRIVER</v>
          </cell>
          <cell r="Z313" t="str">
            <v>KENDAL</v>
          </cell>
          <cell r="AA313">
            <v>35061</v>
          </cell>
          <cell r="AB313" t="str">
            <v>GEMUHBLATEN RT 004/003 KEC GEMUH</v>
          </cell>
          <cell r="AC313" t="str">
            <v>KAWIN</v>
          </cell>
          <cell r="AD313" t="str">
            <v>ISLAM</v>
          </cell>
          <cell r="AE313" t="str">
            <v>LAKI-LAKI</v>
          </cell>
          <cell r="AF313" t="str">
            <v>SMA</v>
          </cell>
          <cell r="AG313" t="str">
            <v>WISNU AL MUCHTAR</v>
          </cell>
          <cell r="AH313" t="str">
            <v>BCA</v>
          </cell>
          <cell r="AI313" t="str">
            <v>2521072239</v>
          </cell>
          <cell r="AJ313" t="str">
            <v>332411100180002</v>
          </cell>
          <cell r="AL313">
            <v>44682</v>
          </cell>
          <cell r="AM313">
            <v>44773</v>
          </cell>
          <cell r="AN313" t="str">
            <v>PKWT 2</v>
          </cell>
          <cell r="AO313" t="str">
            <v>71 hari</v>
          </cell>
          <cell r="AP313" t="str">
            <v xml:space="preserve">1 Tahun  11 Bulan 6 Hari </v>
          </cell>
          <cell r="AQ313" t="str">
            <v>NON DRIVER</v>
          </cell>
          <cell r="AR313" t="str">
            <v>NON DRIVER</v>
          </cell>
          <cell r="AS313" t="str">
            <v>SUDAH</v>
          </cell>
          <cell r="AT313">
            <v>44432</v>
          </cell>
          <cell r="AU313" t="str">
            <v>NON DRIVER</v>
          </cell>
          <cell r="AV313" t="str">
            <v>NON DRIVER</v>
          </cell>
          <cell r="AW313" t="str">
            <v/>
          </cell>
          <cell r="AX313" t="str">
            <v>NON DRIVER</v>
          </cell>
          <cell r="AY313" t="str">
            <v>NON DRIVER</v>
          </cell>
          <cell r="AZ313" t="str">
            <v>NON DRIVER</v>
          </cell>
          <cell r="BA313" t="str">
            <v>SUDAH</v>
          </cell>
          <cell r="BC313">
            <v>44390</v>
          </cell>
          <cell r="BD313" t="str">
            <v>PT. Apparel One Indonesia 2</v>
          </cell>
          <cell r="BE313" t="str">
            <v>SUDAH</v>
          </cell>
          <cell r="BG313">
            <v>44441</v>
          </cell>
          <cell r="BH313" t="str">
            <v>Rumah Sakit Tentara Semarang</v>
          </cell>
          <cell r="BI313" t="str">
            <v>BELUM</v>
          </cell>
          <cell r="BV313" t="str">
            <v>0001422543115</v>
          </cell>
          <cell r="BW313" t="str">
            <v>SUDAH</v>
          </cell>
          <cell r="BX313" t="str">
            <v>PERUSAHAAN</v>
          </cell>
          <cell r="BY313" t="str">
            <v>20044859484</v>
          </cell>
          <cell r="BZ313" t="str">
            <v>SUDAH</v>
          </cell>
        </row>
        <row r="314">
          <cell r="C314" t="str">
            <v>1200</v>
          </cell>
          <cell r="D314" t="str">
            <v>ADI SUGIYARTO</v>
          </cell>
          <cell r="E314" t="str">
            <v>PT. MBK</v>
          </cell>
          <cell r="I314">
            <v>43992</v>
          </cell>
          <cell r="J314" t="str">
            <v/>
          </cell>
          <cell r="K314" t="str">
            <v>089614218266</v>
          </cell>
          <cell r="L314" t="str">
            <v>DRIVER</v>
          </cell>
          <cell r="Q314" t="str">
            <v>SEMARANG</v>
          </cell>
          <cell r="R314" t="str">
            <v>ANTERAJA</v>
          </cell>
          <cell r="S314" t="str">
            <v>SEMARANG</v>
          </cell>
          <cell r="T314" t="str">
            <v>3315120803880003</v>
          </cell>
          <cell r="U314" t="str">
            <v>SEUMUR HIDUP</v>
          </cell>
          <cell r="V314" t="str">
            <v>HITAM</v>
          </cell>
          <cell r="W314" t="str">
            <v>B1</v>
          </cell>
          <cell r="X314" t="str">
            <v>880314390491</v>
          </cell>
          <cell r="Y314">
            <v>45359</v>
          </cell>
          <cell r="Z314" t="str">
            <v>GROBOGAN</v>
          </cell>
          <cell r="AA314">
            <v>32210</v>
          </cell>
          <cell r="AB314" t="str">
            <v xml:space="preserve">DESA BULU RT 002/001 DESA BULU KEC BULU KAB REMBANG </v>
          </cell>
          <cell r="AC314" t="str">
            <v>KAWIN</v>
          </cell>
          <cell r="AD314" t="str">
            <v>ISLAM</v>
          </cell>
          <cell r="AE314" t="str">
            <v>LAKI-LAKI</v>
          </cell>
          <cell r="AF314" t="str">
            <v>SMA</v>
          </cell>
          <cell r="AG314" t="str">
            <v>ADI SUGIYARTO</v>
          </cell>
          <cell r="AH314" t="str">
            <v>BCA</v>
          </cell>
          <cell r="AI314" t="str">
            <v>0810989238</v>
          </cell>
          <cell r="AJ314" t="str">
            <v>3317022703140004</v>
          </cell>
          <cell r="AL314">
            <v>44682</v>
          </cell>
          <cell r="AM314">
            <v>44773</v>
          </cell>
          <cell r="AN314" t="str">
            <v>PKWT 2</v>
          </cell>
          <cell r="AO314" t="str">
            <v>71 hari</v>
          </cell>
          <cell r="AP314" t="str">
            <v xml:space="preserve">1 Tahun  11 Bulan 11 Hari </v>
          </cell>
          <cell r="AQ314" t="str">
            <v>SUDAH</v>
          </cell>
          <cell r="AR314">
            <v>44434</v>
          </cell>
          <cell r="AS314" t="str">
            <v>SUDAH</v>
          </cell>
          <cell r="AT314">
            <v>44432</v>
          </cell>
          <cell r="AU314" t="str">
            <v>SUDAH</v>
          </cell>
          <cell r="AV314">
            <v>44430</v>
          </cell>
          <cell r="AW314" t="str">
            <v xml:space="preserve">0 Tahun  8 Bulan 29 Hari </v>
          </cell>
          <cell r="AX314" t="str">
            <v>IN CLASS</v>
          </cell>
          <cell r="AY314">
            <v>100</v>
          </cell>
          <cell r="AZ314">
            <v>100</v>
          </cell>
          <cell r="BA314" t="str">
            <v>SUDAH</v>
          </cell>
          <cell r="BC314">
            <v>44386</v>
          </cell>
          <cell r="BD314" t="str">
            <v>PT. Apparel One Indonesia 2</v>
          </cell>
          <cell r="BE314" t="str">
            <v>SUDAH</v>
          </cell>
          <cell r="BG314">
            <v>44420</v>
          </cell>
          <cell r="BH314" t="str">
            <v>PT. Apparel One Indonesia 2</v>
          </cell>
          <cell r="BI314" t="str">
            <v>BELUM</v>
          </cell>
          <cell r="BV314" t="str">
            <v>0001656646165</v>
          </cell>
          <cell r="BW314" t="str">
            <v>SUDAH</v>
          </cell>
          <cell r="BX314" t="str">
            <v>PERUSAHAAN</v>
          </cell>
          <cell r="BY314" t="str">
            <v>20044859476</v>
          </cell>
          <cell r="BZ314" t="str">
            <v>SUDAH</v>
          </cell>
        </row>
        <row r="315">
          <cell r="C315" t="str">
            <v>1201</v>
          </cell>
          <cell r="D315" t="str">
            <v>SUJOKO</v>
          </cell>
          <cell r="E315" t="str">
            <v>PT. MBK</v>
          </cell>
          <cell r="I315">
            <v>44016</v>
          </cell>
          <cell r="J315" t="str">
            <v/>
          </cell>
          <cell r="K315" t="str">
            <v>085707802682</v>
          </cell>
          <cell r="L315" t="str">
            <v>DRIVER</v>
          </cell>
          <cell r="Q315" t="str">
            <v>SURABAYA</v>
          </cell>
          <cell r="R315" t="str">
            <v>ANTERAJA</v>
          </cell>
          <cell r="S315" t="str">
            <v>MALANG</v>
          </cell>
          <cell r="T315" t="str">
            <v>3522010202820005</v>
          </cell>
          <cell r="U315" t="str">
            <v>SEUMUR HIDUP</v>
          </cell>
          <cell r="V315" t="str">
            <v>HIJAU</v>
          </cell>
          <cell r="W315" t="str">
            <v>B1 UMUM</v>
          </cell>
          <cell r="X315" t="str">
            <v>15468202000023</v>
          </cell>
          <cell r="Y315">
            <v>46035</v>
          </cell>
          <cell r="Z315" t="str">
            <v xml:space="preserve">BOJONEGORO </v>
          </cell>
          <cell r="AA315">
            <v>29984</v>
          </cell>
          <cell r="AB315" t="str">
            <v xml:space="preserve">MOJOREJO RT 006/003 DESA MOJOREJO KEC NGRAHO </v>
          </cell>
          <cell r="AC315" t="str">
            <v>KAWIN ANAK 1</v>
          </cell>
          <cell r="AD315" t="str">
            <v>ISLAM</v>
          </cell>
          <cell r="AE315" t="str">
            <v>LAKI-LAKI</v>
          </cell>
          <cell r="AF315" t="str">
            <v>SMA</v>
          </cell>
          <cell r="AG315" t="str">
            <v>SUJOKO</v>
          </cell>
          <cell r="AH315" t="str">
            <v>BCA</v>
          </cell>
          <cell r="AI315" t="str">
            <v>8160656345</v>
          </cell>
          <cell r="AJ315" t="str">
            <v>3522010702120000</v>
          </cell>
          <cell r="AK315" t="str">
            <v>72.667.980.6-601.000</v>
          </cell>
          <cell r="AL315">
            <v>44621</v>
          </cell>
          <cell r="AM315">
            <v>44712</v>
          </cell>
          <cell r="AN315" t="str">
            <v>PKWT 1</v>
          </cell>
          <cell r="AO315" t="str">
            <v>10 hari</v>
          </cell>
          <cell r="AP315" t="str">
            <v xml:space="preserve">1 Tahun  10 Bulan 17 Hari </v>
          </cell>
          <cell r="AQ315" t="str">
            <v>SUDAH</v>
          </cell>
          <cell r="AR315">
            <v>44432</v>
          </cell>
          <cell r="AS315" t="str">
            <v>SUDAH</v>
          </cell>
          <cell r="AT315">
            <v>44432</v>
          </cell>
          <cell r="AU315" t="str">
            <v>SUDAH</v>
          </cell>
          <cell r="AV315">
            <v>44426</v>
          </cell>
          <cell r="AW315" t="str">
            <v xml:space="preserve">0 Tahun  9 Bulan 3 Hari </v>
          </cell>
          <cell r="AX315" t="str">
            <v>IN CLASS</v>
          </cell>
          <cell r="AY315">
            <v>100</v>
          </cell>
          <cell r="AZ315">
            <v>100</v>
          </cell>
          <cell r="BA315" t="str">
            <v>SUDAH</v>
          </cell>
          <cell r="BC315">
            <v>44415</v>
          </cell>
          <cell r="BD315" t="str">
            <v>BANDARA JUANDA T2</v>
          </cell>
          <cell r="BE315" t="str">
            <v>SUDAH</v>
          </cell>
          <cell r="BG315">
            <v>44446</v>
          </cell>
          <cell r="BI315" t="str">
            <v>SUDAH</v>
          </cell>
          <cell r="BK315">
            <v>44658</v>
          </cell>
          <cell r="BV315" t="str">
            <v>0002417644484</v>
          </cell>
          <cell r="BW315" t="str">
            <v>SUDAH</v>
          </cell>
          <cell r="BX315" t="str">
            <v>PBI</v>
          </cell>
          <cell r="BY315" t="str">
            <v>20051951646</v>
          </cell>
          <cell r="BZ315" t="str">
            <v>SUDAH</v>
          </cell>
        </row>
        <row r="316">
          <cell r="C316" t="str">
            <v>1209</v>
          </cell>
          <cell r="D316" t="str">
            <v xml:space="preserve">MIFTAHUL HUDA </v>
          </cell>
          <cell r="E316" t="str">
            <v>PT. MBK</v>
          </cell>
          <cell r="I316">
            <v>44440</v>
          </cell>
          <cell r="J316" t="str">
            <v/>
          </cell>
          <cell r="K316" t="str">
            <v>0895329460534</v>
          </cell>
          <cell r="L316" t="str">
            <v>DRIVER</v>
          </cell>
          <cell r="Q316" t="str">
            <v>CIKARANG</v>
          </cell>
          <cell r="R316" t="str">
            <v>APL</v>
          </cell>
          <cell r="S316" t="str">
            <v>JAKARTA 1</v>
          </cell>
          <cell r="T316" t="str">
            <v>3216180211930003</v>
          </cell>
          <cell r="U316" t="str">
            <v>SEUMUR HIDUP</v>
          </cell>
          <cell r="W316" t="str">
            <v>B1</v>
          </cell>
          <cell r="X316" t="str">
            <v>961112201508</v>
          </cell>
          <cell r="Y316">
            <v>44887</v>
          </cell>
          <cell r="Z316" t="str">
            <v>BEKASI</v>
          </cell>
          <cell r="AA316">
            <v>35395</v>
          </cell>
          <cell r="AB316" t="str">
            <v xml:space="preserve">KP CISAAT RT 003/005 DESA KERTARAHAYU KEC SETU </v>
          </cell>
          <cell r="AC316" t="str">
            <v>LAJANG</v>
          </cell>
          <cell r="AD316" t="str">
            <v>ISLAM</v>
          </cell>
          <cell r="AE316" t="str">
            <v>LAKI-LAKI</v>
          </cell>
          <cell r="AF316" t="str">
            <v>SMA</v>
          </cell>
          <cell r="AG316" t="str">
            <v>FITRAH</v>
          </cell>
          <cell r="AH316" t="str">
            <v>BCA</v>
          </cell>
          <cell r="AI316" t="str">
            <v>8420859351</v>
          </cell>
          <cell r="AJ316" t="str">
            <v>3216182309190007</v>
          </cell>
          <cell r="AL316">
            <v>44621</v>
          </cell>
          <cell r="AM316">
            <v>44712</v>
          </cell>
          <cell r="AN316" t="str">
            <v>PKWT 1</v>
          </cell>
          <cell r="AO316" t="str">
            <v>10 hari</v>
          </cell>
          <cell r="AP316" t="str">
            <v xml:space="preserve">0 Tahun  8 Bulan 20 Hari </v>
          </cell>
          <cell r="AQ316" t="str">
            <v>SUDAH</v>
          </cell>
          <cell r="AR316">
            <v>44435</v>
          </cell>
          <cell r="AS316" t="str">
            <v>SUDAH</v>
          </cell>
          <cell r="AT316">
            <v>44435</v>
          </cell>
          <cell r="AU316" t="str">
            <v>SUDAH</v>
          </cell>
          <cell r="AV316">
            <v>44508</v>
          </cell>
          <cell r="AW316" t="str">
            <v xml:space="preserve">0 Tahun  6 Bulan 13 Hari </v>
          </cell>
          <cell r="AX316" t="str">
            <v>ON LINE</v>
          </cell>
          <cell r="BA316" t="str">
            <v>SUDAH</v>
          </cell>
          <cell r="BC316">
            <v>44388</v>
          </cell>
          <cell r="BE316" t="str">
            <v>SUDAH</v>
          </cell>
          <cell r="BG316">
            <v>44438</v>
          </cell>
          <cell r="BI316" t="str">
            <v>BELUM</v>
          </cell>
          <cell r="BV316" t="str">
            <v>0001154907213</v>
          </cell>
          <cell r="BW316" t="str">
            <v>SUDAH</v>
          </cell>
          <cell r="BX316" t="str">
            <v>PERUSAHAAN</v>
          </cell>
          <cell r="BY316" t="str">
            <v>21086932411</v>
          </cell>
          <cell r="BZ316" t="str">
            <v>SUDAH</v>
          </cell>
          <cell r="CG316" t="str">
            <v>adisugiarto123@gmail.com</v>
          </cell>
        </row>
        <row r="317">
          <cell r="C317" t="str">
            <v>1210</v>
          </cell>
          <cell r="D317" t="str">
            <v>DATA KARTIKA SUDRAJAT</v>
          </cell>
          <cell r="E317" t="str">
            <v>PT. MBK</v>
          </cell>
          <cell r="F317" t="str">
            <v>REPLACE</v>
          </cell>
          <cell r="G317" t="str">
            <v>YUSEP FAIZAL CORY</v>
          </cell>
          <cell r="I317">
            <v>44027</v>
          </cell>
          <cell r="J317" t="str">
            <v/>
          </cell>
          <cell r="K317" t="str">
            <v>089524478484</v>
          </cell>
          <cell r="P317" t="str">
            <v>DISPATCHER</v>
          </cell>
          <cell r="Q317" t="str">
            <v>CIREBON</v>
          </cell>
          <cell r="R317" t="str">
            <v>ANTERAJA</v>
          </cell>
          <cell r="S317" t="str">
            <v>JAKARTA 1</v>
          </cell>
          <cell r="T317" t="str">
            <v>3208141311880001</v>
          </cell>
          <cell r="U317" t="str">
            <v>SEUMUR HIDUP</v>
          </cell>
          <cell r="V317" t="str">
            <v>NON DRIVER</v>
          </cell>
          <cell r="W317" t="str">
            <v>NON DRIVER</v>
          </cell>
          <cell r="X317" t="str">
            <v>NON DRIVER</v>
          </cell>
          <cell r="Y317" t="str">
            <v>NON DRIVER</v>
          </cell>
          <cell r="Z317" t="str">
            <v xml:space="preserve">KUNINGAN </v>
          </cell>
          <cell r="AA317">
            <v>33190</v>
          </cell>
          <cell r="AB317" t="str">
            <v xml:space="preserve">DUSUN LEBAKWANGI RT 001/002 DESA MEKARJAYA KEC PANCAJANG </v>
          </cell>
          <cell r="AC317" t="str">
            <v>KAWIN</v>
          </cell>
          <cell r="AD317" t="str">
            <v>ISLAM</v>
          </cell>
          <cell r="AE317" t="str">
            <v>LAKI-LAKI</v>
          </cell>
          <cell r="AF317" t="str">
            <v>SMA</v>
          </cell>
          <cell r="AG317" t="str">
            <v xml:space="preserve">DATA KARTIKA SUDRAJAT </v>
          </cell>
          <cell r="AH317" t="str">
            <v>BCA</v>
          </cell>
          <cell r="AI317" t="str">
            <v>7745235719</v>
          </cell>
          <cell r="AJ317" t="str">
            <v>3208220903150005</v>
          </cell>
          <cell r="AL317">
            <v>44621</v>
          </cell>
          <cell r="AM317">
            <v>44712</v>
          </cell>
          <cell r="AN317" t="str">
            <v>PKWT 1</v>
          </cell>
          <cell r="AO317" t="str">
            <v>10 hari</v>
          </cell>
          <cell r="AP317" t="str">
            <v xml:space="preserve">1 Tahun  10 Bulan 6 Hari </v>
          </cell>
          <cell r="AQ317" t="str">
            <v>NON DRIVER</v>
          </cell>
          <cell r="AR317" t="str">
            <v>NON DRIVER</v>
          </cell>
          <cell r="AS317" t="str">
            <v>SUDAH</v>
          </cell>
          <cell r="AT317">
            <v>44432</v>
          </cell>
          <cell r="AU317" t="str">
            <v>NON DRIVER</v>
          </cell>
          <cell r="AV317" t="str">
            <v>NON DRIVER</v>
          </cell>
          <cell r="AW317" t="str">
            <v/>
          </cell>
          <cell r="AX317" t="str">
            <v>NON DRIVER</v>
          </cell>
          <cell r="AY317" t="str">
            <v>NON DRIVER</v>
          </cell>
          <cell r="AZ317" t="str">
            <v>NON DRIVER</v>
          </cell>
          <cell r="BA317" t="str">
            <v>SUDAH</v>
          </cell>
          <cell r="BC317">
            <v>44399</v>
          </cell>
          <cell r="BD317" t="str">
            <v>KORAMIL MANDIRANCAN</v>
          </cell>
          <cell r="BE317" t="str">
            <v>SUDAH</v>
          </cell>
          <cell r="BG317">
            <v>44428</v>
          </cell>
          <cell r="BH317" t="str">
            <v>KORAMIL MANDIRANCAN</v>
          </cell>
          <cell r="BI317" t="str">
            <v>BELUM</v>
          </cell>
          <cell r="BM317">
            <v>44503</v>
          </cell>
          <cell r="BN317" t="str">
            <v>IN CLASS</v>
          </cell>
          <cell r="BO317">
            <v>95</v>
          </cell>
          <cell r="BV317" t="str">
            <v>0001854960658</v>
          </cell>
          <cell r="BW317" t="str">
            <v>SUDAH</v>
          </cell>
          <cell r="BX317" t="str">
            <v>PERUSAHAAN</v>
          </cell>
          <cell r="BY317" t="str">
            <v>20051951513</v>
          </cell>
          <cell r="BZ317" t="str">
            <v>SUDAH</v>
          </cell>
          <cell r="CG317" t="str">
            <v>jokoalfarizy855@gmail.com</v>
          </cell>
        </row>
        <row r="318">
          <cell r="C318" t="str">
            <v>1211</v>
          </cell>
          <cell r="D318" t="str">
            <v>YAKUB</v>
          </cell>
          <cell r="E318" t="str">
            <v>PT. MBK</v>
          </cell>
          <cell r="I318">
            <v>44027</v>
          </cell>
          <cell r="J318" t="str">
            <v/>
          </cell>
          <cell r="K318" t="str">
            <v>085314036693</v>
          </cell>
          <cell r="L318" t="str">
            <v>DRIVER</v>
          </cell>
          <cell r="Q318" t="str">
            <v>CIREBON</v>
          </cell>
          <cell r="R318" t="str">
            <v>ANTERAJA</v>
          </cell>
          <cell r="S318" t="str">
            <v>JAKARTA 1</v>
          </cell>
          <cell r="T318" t="str">
            <v>3208061003770073</v>
          </cell>
          <cell r="U318" t="str">
            <v>SEUMUR HIDUP</v>
          </cell>
          <cell r="W318" t="str">
            <v>B1 UMUM</v>
          </cell>
          <cell r="X318" t="str">
            <v>770313360604</v>
          </cell>
          <cell r="Y318">
            <v>45361</v>
          </cell>
          <cell r="Z318" t="str">
            <v xml:space="preserve">JAKARTA </v>
          </cell>
          <cell r="AA318">
            <v>28194</v>
          </cell>
          <cell r="AB318" t="str">
            <v xml:space="preserve">JL NYIMAS PAKUNGWATI RT 004/002 DESA TUK KEC KEDAWUNG </v>
          </cell>
          <cell r="AC318" t="str">
            <v>KAWIN</v>
          </cell>
          <cell r="AD318" t="str">
            <v>ISLAM</v>
          </cell>
          <cell r="AE318" t="str">
            <v>LAKI-LAKI</v>
          </cell>
          <cell r="AF318" t="str">
            <v>SMA</v>
          </cell>
          <cell r="AG318" t="str">
            <v xml:space="preserve">YAKUB </v>
          </cell>
          <cell r="AH318" t="str">
            <v>BCA</v>
          </cell>
          <cell r="AI318" t="str">
            <v>3740734660</v>
          </cell>
          <cell r="AJ318" t="str">
            <v>3209201907190004</v>
          </cell>
          <cell r="AL318">
            <v>44621</v>
          </cell>
          <cell r="AM318">
            <v>44712</v>
          </cell>
          <cell r="AN318" t="str">
            <v>PKWT 1</v>
          </cell>
          <cell r="AO318" t="str">
            <v>10 hari</v>
          </cell>
          <cell r="AP318" t="str">
            <v xml:space="preserve">1 Tahun  10 Bulan 6 Hari </v>
          </cell>
          <cell r="AQ318" t="str">
            <v>SUDAH</v>
          </cell>
          <cell r="AR318">
            <v>44473</v>
          </cell>
          <cell r="AS318" t="str">
            <v>SUDAH</v>
          </cell>
          <cell r="AT318">
            <v>44432</v>
          </cell>
          <cell r="AU318" t="str">
            <v>SUDAH</v>
          </cell>
          <cell r="AV318">
            <v>44504</v>
          </cell>
          <cell r="AW318" t="str">
            <v xml:space="preserve">0 Tahun  6 Bulan 17 Hari </v>
          </cell>
          <cell r="AX318" t="str">
            <v>IN CLASS</v>
          </cell>
          <cell r="AY318">
            <v>95</v>
          </cell>
          <cell r="AZ318">
            <v>75</v>
          </cell>
          <cell r="BA318" t="str">
            <v>SUDAH</v>
          </cell>
          <cell r="BC318">
            <v>44394</v>
          </cell>
          <cell r="BD318" t="str">
            <v>RS TK III CIREMAI</v>
          </cell>
          <cell r="BE318" t="str">
            <v>SUDAH</v>
          </cell>
          <cell r="BG318">
            <v>44412</v>
          </cell>
          <cell r="BH318" t="str">
            <v>RS TK III CIREMAI</v>
          </cell>
          <cell r="BI318" t="str">
            <v>BELUM</v>
          </cell>
          <cell r="BV318" t="str">
            <v>0002944051481</v>
          </cell>
          <cell r="BW318" t="str">
            <v>SUDAH</v>
          </cell>
          <cell r="BX318" t="str">
            <v>PERUSAHAAN</v>
          </cell>
          <cell r="BY318" t="str">
            <v>20051951562</v>
          </cell>
          <cell r="BZ318" t="str">
            <v>SUDAH</v>
          </cell>
        </row>
        <row r="319">
          <cell r="C319" t="str">
            <v>1217</v>
          </cell>
          <cell r="D319" t="str">
            <v>RISA HUSAIN</v>
          </cell>
          <cell r="E319" t="str">
            <v>PT. MBK</v>
          </cell>
          <cell r="I319">
            <v>44013</v>
          </cell>
          <cell r="J319" t="str">
            <v/>
          </cell>
          <cell r="K319" t="str">
            <v>081222940660</v>
          </cell>
          <cell r="L319" t="str">
            <v>DRIVER</v>
          </cell>
          <cell r="Q319" t="str">
            <v>REMBANG</v>
          </cell>
          <cell r="R319" t="str">
            <v>PT. SUMBER ALFARIA TRIJAYA TBK</v>
          </cell>
          <cell r="S319" t="str">
            <v>MALANG</v>
          </cell>
          <cell r="T319" t="str">
            <v>3318102404920004</v>
          </cell>
          <cell r="U319" t="str">
            <v>SEUMUR HIDUP</v>
          </cell>
          <cell r="V319" t="str">
            <v>HIJAU</v>
          </cell>
          <cell r="W319" t="str">
            <v>B1</v>
          </cell>
          <cell r="X319" t="str">
            <v>14369204001503</v>
          </cell>
          <cell r="Y319">
            <v>45670</v>
          </cell>
          <cell r="Z319" t="str">
            <v>PATI</v>
          </cell>
          <cell r="AA319">
            <v>33718</v>
          </cell>
          <cell r="AB319" t="str">
            <v>DESA GAJAHMATIRT. 003/002 PATI</v>
          </cell>
          <cell r="AC319" t="str">
            <v>KAWIN</v>
          </cell>
          <cell r="AD319" t="str">
            <v>ISLAM</v>
          </cell>
          <cell r="AE319" t="str">
            <v>LAKI-LAKI</v>
          </cell>
          <cell r="AF319" t="str">
            <v>SMA</v>
          </cell>
          <cell r="AG319" t="str">
            <v xml:space="preserve">RISA HUSAIN </v>
          </cell>
          <cell r="AH319" t="str">
            <v>BCA</v>
          </cell>
          <cell r="AI319" t="str">
            <v>0980268951</v>
          </cell>
          <cell r="AJ319" t="str">
            <v>3318101309160020</v>
          </cell>
          <cell r="AL319">
            <v>44621</v>
          </cell>
          <cell r="AM319">
            <v>44712</v>
          </cell>
          <cell r="AN319" t="str">
            <v>PKWT 2</v>
          </cell>
          <cell r="AO319" t="str">
            <v>10 hari</v>
          </cell>
          <cell r="AP319" t="str">
            <v xml:space="preserve">1 Tahun  10 Bulan 20 Hari </v>
          </cell>
          <cell r="AQ319" t="str">
            <v>SUDAH</v>
          </cell>
          <cell r="AR319">
            <v>43881</v>
          </cell>
          <cell r="AS319" t="str">
            <v>SUDAH</v>
          </cell>
          <cell r="AT319">
            <v>44432</v>
          </cell>
          <cell r="AU319" t="str">
            <v>SUDAH</v>
          </cell>
          <cell r="AV319">
            <v>44439</v>
          </cell>
          <cell r="AW319" t="str">
            <v xml:space="preserve">0 Tahun  8 Bulan 20 Hari </v>
          </cell>
          <cell r="AX319" t="str">
            <v>ON LINE</v>
          </cell>
          <cell r="AY319">
            <v>100</v>
          </cell>
          <cell r="AZ319">
            <v>75</v>
          </cell>
          <cell r="BA319" t="str">
            <v>SUDAH</v>
          </cell>
          <cell r="BC319">
            <v>44488</v>
          </cell>
          <cell r="BD319" t="str">
            <v>PUSKESMAS LASEM</v>
          </cell>
          <cell r="BE319" t="str">
            <v>SUDAH</v>
          </cell>
          <cell r="BG319">
            <v>44429</v>
          </cell>
          <cell r="BI319" t="str">
            <v>BELUM</v>
          </cell>
          <cell r="BV319" t="str">
            <v>0001840032562</v>
          </cell>
          <cell r="BW319" t="str">
            <v>SUDAH</v>
          </cell>
          <cell r="BX319" t="str">
            <v>PERUSAHAAN</v>
          </cell>
          <cell r="BY319" t="str">
            <v>20022259608</v>
          </cell>
          <cell r="BZ319" t="str">
            <v>SUDAH</v>
          </cell>
        </row>
        <row r="320">
          <cell r="C320" t="str">
            <v>1219</v>
          </cell>
          <cell r="D320" t="str">
            <v>MOCH SYAKUR ROHMAN</v>
          </cell>
          <cell r="E320" t="str">
            <v>PT. MBK</v>
          </cell>
          <cell r="I320">
            <v>44027</v>
          </cell>
          <cell r="J320" t="str">
            <v/>
          </cell>
          <cell r="K320" t="str">
            <v>087846000563</v>
          </cell>
          <cell r="L320" t="str">
            <v>DRIVER</v>
          </cell>
          <cell r="Q320" t="str">
            <v>SURABAYA</v>
          </cell>
          <cell r="R320" t="str">
            <v>ANTERAJA</v>
          </cell>
          <cell r="S320" t="str">
            <v>MALANG</v>
          </cell>
          <cell r="T320" t="str">
            <v>3578151206940004</v>
          </cell>
          <cell r="U320" t="str">
            <v>SEUMUR HIDUP</v>
          </cell>
          <cell r="V320" t="str">
            <v>HIJAU</v>
          </cell>
          <cell r="W320" t="str">
            <v>B1</v>
          </cell>
          <cell r="X320" t="str">
            <v>1514151000369</v>
          </cell>
          <cell r="Y320">
            <v>45048</v>
          </cell>
          <cell r="Z320" t="str">
            <v xml:space="preserve">SAMPANG </v>
          </cell>
          <cell r="AA320">
            <v>34005</v>
          </cell>
          <cell r="AB320" t="str">
            <v xml:space="preserve">JL IKAN KERAPU 23 B RT 005/003 KEC KREMBANGAN </v>
          </cell>
          <cell r="AC320" t="str">
            <v>KAWIN</v>
          </cell>
          <cell r="AD320" t="str">
            <v>ISLAM</v>
          </cell>
          <cell r="AE320" t="str">
            <v>LAKI-LAKI</v>
          </cell>
          <cell r="AF320" t="str">
            <v>SMA</v>
          </cell>
          <cell r="AG320" t="str">
            <v xml:space="preserve">MOCH SYAKUR ROHMAN </v>
          </cell>
          <cell r="AH320" t="str">
            <v>BCA</v>
          </cell>
          <cell r="AI320" t="str">
            <v>4680177495</v>
          </cell>
          <cell r="AJ320" t="str">
            <v>3578151206940000</v>
          </cell>
          <cell r="AL320">
            <v>44621</v>
          </cell>
          <cell r="AM320">
            <v>44712</v>
          </cell>
          <cell r="AN320" t="str">
            <v>PKWT 1</v>
          </cell>
          <cell r="AO320" t="str">
            <v>10 hari</v>
          </cell>
          <cell r="AP320" t="str">
            <v xml:space="preserve">1 Tahun  10 Bulan 6 Hari </v>
          </cell>
          <cell r="AQ320" t="str">
            <v>SUDAH</v>
          </cell>
          <cell r="AR320">
            <v>44432</v>
          </cell>
          <cell r="AS320" t="str">
            <v>SUDAH</v>
          </cell>
          <cell r="AT320">
            <v>44432</v>
          </cell>
          <cell r="AU320" t="str">
            <v>SUDAH</v>
          </cell>
          <cell r="AV320">
            <v>44426</v>
          </cell>
          <cell r="AW320" t="str">
            <v xml:space="preserve">0 Tahun  9 Bulan 3 Hari </v>
          </cell>
          <cell r="AX320" t="str">
            <v>IN CLASS</v>
          </cell>
          <cell r="AY320">
            <v>80</v>
          </cell>
          <cell r="AZ320">
            <v>80</v>
          </cell>
          <cell r="BA320" t="str">
            <v>SUDAH</v>
          </cell>
          <cell r="BC320">
            <v>44421</v>
          </cell>
          <cell r="BD320" t="str">
            <v>BANDARA JUANDA T2</v>
          </cell>
          <cell r="BE320" t="str">
            <v>SUDAH</v>
          </cell>
          <cell r="BG320">
            <v>44456</v>
          </cell>
          <cell r="BI320" t="str">
            <v>BELUM</v>
          </cell>
          <cell r="BV320" t="str">
            <v>0000790817499</v>
          </cell>
          <cell r="BW320" t="str">
            <v>SUDAH</v>
          </cell>
          <cell r="BX320" t="str">
            <v>PBI</v>
          </cell>
          <cell r="BY320" t="str">
            <v>20062338759</v>
          </cell>
          <cell r="BZ320" t="str">
            <v>SUDAH</v>
          </cell>
          <cell r="CC320" t="str">
            <v>LTI</v>
          </cell>
          <cell r="CD320">
            <v>44271</v>
          </cell>
          <cell r="CH320">
            <v>44271</v>
          </cell>
          <cell r="CI320">
            <v>44333</v>
          </cell>
        </row>
        <row r="321">
          <cell r="C321" t="str">
            <v>1226</v>
          </cell>
          <cell r="D321" t="str">
            <v>DIDIK ALFIANTO</v>
          </cell>
          <cell r="E321" t="str">
            <v>PT. MBK</v>
          </cell>
          <cell r="I321">
            <v>44023</v>
          </cell>
          <cell r="J321" t="str">
            <v/>
          </cell>
          <cell r="K321" t="str">
            <v>081232366635</v>
          </cell>
          <cell r="L321" t="str">
            <v>DRIVER</v>
          </cell>
          <cell r="Q321" t="str">
            <v>MALANG</v>
          </cell>
          <cell r="R321" t="str">
            <v>YAMAZAKI</v>
          </cell>
          <cell r="S321" t="str">
            <v>MALANG</v>
          </cell>
          <cell r="T321" t="str">
            <v>3576021001780001</v>
          </cell>
          <cell r="U321" t="str">
            <v>SEUMUR HIDUP</v>
          </cell>
          <cell r="V321">
            <v>0</v>
          </cell>
          <cell r="W321" t="str">
            <v>B2 UMUM</v>
          </cell>
          <cell r="X321" t="str">
            <v>780115620034</v>
          </cell>
          <cell r="Y321">
            <v>45301</v>
          </cell>
          <cell r="Z321" t="str">
            <v>MOJOKERTO</v>
          </cell>
          <cell r="AA321">
            <v>28500</v>
          </cell>
          <cell r="AB321" t="str">
            <v>JL, SEKAPUR PUTIH 548 RT 004/001 KEL, KEDUNGDUNG KEC, MAGERSARI MOJOKERTO</v>
          </cell>
          <cell r="AC321" t="str">
            <v>KAWIN ANAK 1</v>
          </cell>
          <cell r="AD321" t="str">
            <v>ISLAM</v>
          </cell>
          <cell r="AE321" t="str">
            <v>LAKI-LAKI</v>
          </cell>
          <cell r="AF321" t="str">
            <v>SMA</v>
          </cell>
          <cell r="AG321" t="str">
            <v>DIDIK ALFIANTO</v>
          </cell>
          <cell r="AH321" t="str">
            <v>BCA</v>
          </cell>
          <cell r="AI321" t="str">
            <v>0500580704</v>
          </cell>
          <cell r="AJ321" t="str">
            <v>3576020710090002</v>
          </cell>
          <cell r="AL321">
            <v>44621</v>
          </cell>
          <cell r="AM321">
            <v>44712</v>
          </cell>
          <cell r="AN321" t="str">
            <v>PKWT 1</v>
          </cell>
          <cell r="AO321" t="str">
            <v>10 hari</v>
          </cell>
          <cell r="AP321" t="str">
            <v xml:space="preserve">1 Tahun  10 Bulan 10 Hari </v>
          </cell>
          <cell r="AQ321" t="str">
            <v>SUDAH</v>
          </cell>
          <cell r="AR321">
            <v>44432</v>
          </cell>
          <cell r="AS321" t="str">
            <v>SUDAH</v>
          </cell>
          <cell r="AT321">
            <v>44432</v>
          </cell>
          <cell r="AU321" t="str">
            <v>SUDAH</v>
          </cell>
          <cell r="AV321">
            <v>44588</v>
          </cell>
          <cell r="AW321" t="str">
            <v xml:space="preserve">0 Tahun  3 Bulan 24 Hari </v>
          </cell>
          <cell r="AX321" t="str">
            <v>IN CLASS</v>
          </cell>
          <cell r="AY321">
            <v>80</v>
          </cell>
          <cell r="AZ321">
            <v>80</v>
          </cell>
          <cell r="BA321" t="str">
            <v>SUDAH</v>
          </cell>
          <cell r="BC321">
            <v>44424</v>
          </cell>
          <cell r="BD321" t="str">
            <v>GAJAYANA</v>
          </cell>
          <cell r="BE321" t="str">
            <v>SUDAH</v>
          </cell>
          <cell r="BG321">
            <v>44473</v>
          </cell>
          <cell r="BI321" t="str">
            <v>BELUM</v>
          </cell>
          <cell r="BV321" t="str">
            <v>0001544096248</v>
          </cell>
          <cell r="BW321" t="str">
            <v>SUDAH</v>
          </cell>
          <cell r="BX321" t="str">
            <v>PBI</v>
          </cell>
          <cell r="BY321" t="str">
            <v>20062338981</v>
          </cell>
          <cell r="BZ321" t="str">
            <v>SUDAH</v>
          </cell>
          <cell r="CG321" t="str">
            <v>husainriza660@gmail.com</v>
          </cell>
        </row>
        <row r="322">
          <cell r="C322" t="str">
            <v>1228</v>
          </cell>
          <cell r="D322" t="str">
            <v>SANAJI</v>
          </cell>
          <cell r="E322" t="str">
            <v>PT. MBK</v>
          </cell>
          <cell r="I322">
            <v>44025</v>
          </cell>
          <cell r="J322" t="str">
            <v/>
          </cell>
          <cell r="K322" t="str">
            <v>082131721791</v>
          </cell>
          <cell r="L322" t="str">
            <v>DRIVER</v>
          </cell>
          <cell r="Q322" t="str">
            <v>MALANG</v>
          </cell>
          <cell r="R322" t="str">
            <v>BAT 1</v>
          </cell>
          <cell r="S322" t="str">
            <v>MALANG</v>
          </cell>
          <cell r="T322" t="str">
            <v>3578251201790002</v>
          </cell>
          <cell r="U322" t="str">
            <v>SEUMUR HIDUP</v>
          </cell>
          <cell r="V322" t="str">
            <v>MERAH</v>
          </cell>
          <cell r="W322" t="str">
            <v>B2 UMUM</v>
          </cell>
          <cell r="X322" t="str">
            <v>790115143654</v>
          </cell>
          <cell r="Y322">
            <v>44998</v>
          </cell>
          <cell r="Z322" t="str">
            <v>JEMBER</v>
          </cell>
          <cell r="AA322">
            <v>28867</v>
          </cell>
          <cell r="AB322" t="str">
            <v>RUNGKUT TENGAH I / 09 RT 003 RW 004 SURABAYA</v>
          </cell>
          <cell r="AC322" t="str">
            <v>KAWIN ANAK 2</v>
          </cell>
          <cell r="AD322" t="str">
            <v>ISLAM</v>
          </cell>
          <cell r="AE322" t="str">
            <v>LAKI-LAKI</v>
          </cell>
          <cell r="AF322" t="str">
            <v>SMA</v>
          </cell>
          <cell r="AG322" t="str">
            <v>SANAJI</v>
          </cell>
          <cell r="AH322" t="str">
            <v>BCA</v>
          </cell>
          <cell r="AI322" t="str">
            <v>7880653592</v>
          </cell>
          <cell r="AJ322" t="str">
            <v>3578250101082870</v>
          </cell>
          <cell r="AL322">
            <v>44621</v>
          </cell>
          <cell r="AM322">
            <v>44712</v>
          </cell>
          <cell r="AN322" t="str">
            <v>PKWT 1</v>
          </cell>
          <cell r="AO322" t="str">
            <v>10 hari</v>
          </cell>
          <cell r="AP322" t="str">
            <v xml:space="preserve">1 Tahun  10 Bulan 8 Hari </v>
          </cell>
          <cell r="AQ322" t="str">
            <v>SUDAH</v>
          </cell>
          <cell r="AR322">
            <v>44432</v>
          </cell>
          <cell r="AS322" t="str">
            <v>SUDAH</v>
          </cell>
          <cell r="AT322">
            <v>44432</v>
          </cell>
          <cell r="AU322" t="str">
            <v>SUDAH</v>
          </cell>
          <cell r="AV322">
            <v>44585</v>
          </cell>
          <cell r="AW322" t="str">
            <v xml:space="preserve">0 Tahun  3 Bulan 27 Hari </v>
          </cell>
          <cell r="AX322" t="str">
            <v>IN CLASS</v>
          </cell>
          <cell r="AY322">
            <v>90</v>
          </cell>
          <cell r="AZ322">
            <v>80</v>
          </cell>
          <cell r="BA322" t="str">
            <v>SUDAH</v>
          </cell>
          <cell r="BC322">
            <v>44425</v>
          </cell>
          <cell r="BD322" t="str">
            <v>GAJAYANA</v>
          </cell>
          <cell r="BE322" t="str">
            <v>SUDAH</v>
          </cell>
          <cell r="BG322">
            <v>44487</v>
          </cell>
          <cell r="BI322" t="str">
            <v>BELUM</v>
          </cell>
          <cell r="BV322" t="str">
            <v>0002042600387</v>
          </cell>
          <cell r="BW322" t="str">
            <v>SUDAH</v>
          </cell>
          <cell r="BX322" t="str">
            <v>PERUSAHAAN</v>
          </cell>
          <cell r="BY322" t="str">
            <v>20062338916</v>
          </cell>
          <cell r="BZ322" t="str">
            <v>SUDAH</v>
          </cell>
          <cell r="CG322" t="str">
            <v>agungpacoel87@gmail.com</v>
          </cell>
        </row>
        <row r="323">
          <cell r="C323" t="str">
            <v>1229</v>
          </cell>
          <cell r="D323" t="str">
            <v>AMIN TOHARI</v>
          </cell>
          <cell r="E323" t="str">
            <v>PT. MBK</v>
          </cell>
          <cell r="I323">
            <v>44025</v>
          </cell>
          <cell r="J323" t="str">
            <v/>
          </cell>
          <cell r="K323" t="str">
            <v>082320987905</v>
          </cell>
          <cell r="L323" t="str">
            <v>DRIVER</v>
          </cell>
          <cell r="Q323" t="str">
            <v>MALANG</v>
          </cell>
          <cell r="R323" t="str">
            <v>YAMAZAKI</v>
          </cell>
          <cell r="S323" t="str">
            <v>MALANG</v>
          </cell>
          <cell r="T323" t="str">
            <v>3514130512770002</v>
          </cell>
          <cell r="U323" t="str">
            <v>SEUMUR HIDUP</v>
          </cell>
          <cell r="V323">
            <v>0</v>
          </cell>
          <cell r="W323" t="str">
            <v>B2 UMUM</v>
          </cell>
          <cell r="X323" t="str">
            <v>15287712000202</v>
          </cell>
          <cell r="Y323">
            <v>46313</v>
          </cell>
          <cell r="Z323" t="str">
            <v>PASURUAN</v>
          </cell>
          <cell r="AA323">
            <v>28464</v>
          </cell>
          <cell r="AB323" t="str">
            <v>SIDOWAYAH DESA SIDOWAYAH RT 001/001 KE CBEJI</v>
          </cell>
          <cell r="AC323" t="str">
            <v>KAWIN ANAK 1</v>
          </cell>
          <cell r="AD323" t="str">
            <v>ISLAM</v>
          </cell>
          <cell r="AE323" t="str">
            <v>LAKI-LAKI</v>
          </cell>
          <cell r="AF323" t="str">
            <v>SMA</v>
          </cell>
          <cell r="AG323" t="str">
            <v>AMIN TOHIRI</v>
          </cell>
          <cell r="AH323" t="str">
            <v>BCA</v>
          </cell>
          <cell r="AI323" t="str">
            <v>2250768225</v>
          </cell>
          <cell r="AJ323" t="str">
            <v>3514130101054703</v>
          </cell>
          <cell r="AL323">
            <v>44621</v>
          </cell>
          <cell r="AM323">
            <v>44712</v>
          </cell>
          <cell r="AN323" t="str">
            <v>PKWT 1</v>
          </cell>
          <cell r="AO323" t="str">
            <v>10 hari</v>
          </cell>
          <cell r="AP323" t="str">
            <v xml:space="preserve">1 Tahun  10 Bulan 8 Hari </v>
          </cell>
          <cell r="AQ323" t="str">
            <v>SUDAH</v>
          </cell>
          <cell r="AR323">
            <v>44432</v>
          </cell>
          <cell r="AS323" t="str">
            <v>SUDAH</v>
          </cell>
          <cell r="AT323">
            <v>44432</v>
          </cell>
          <cell r="AU323" t="str">
            <v>SUDAH</v>
          </cell>
          <cell r="AV323">
            <v>44588</v>
          </cell>
          <cell r="AW323" t="str">
            <v xml:space="preserve">0 Tahun  3 Bulan 24 Hari </v>
          </cell>
          <cell r="AX323" t="str">
            <v>IN CLASS</v>
          </cell>
          <cell r="AY323">
            <v>80</v>
          </cell>
          <cell r="AZ323">
            <v>85</v>
          </cell>
          <cell r="BA323" t="str">
            <v>SUDAH</v>
          </cell>
          <cell r="BC323">
            <v>44426</v>
          </cell>
          <cell r="BD323" t="str">
            <v>BLIMBING</v>
          </cell>
          <cell r="BE323" t="str">
            <v>SUDAH</v>
          </cell>
          <cell r="BG323">
            <v>44516</v>
          </cell>
          <cell r="BI323" t="str">
            <v>BELUM</v>
          </cell>
          <cell r="BV323" t="str">
            <v>0001704544953</v>
          </cell>
          <cell r="BW323" t="str">
            <v>SUDAH</v>
          </cell>
          <cell r="BX323" t="str">
            <v>PBI</v>
          </cell>
          <cell r="BY323" t="str">
            <v>20062338650</v>
          </cell>
          <cell r="BZ323" t="str">
            <v>SUDAH</v>
          </cell>
          <cell r="CG323" t="str">
            <v>rohmankazero@gmail.com</v>
          </cell>
        </row>
        <row r="324">
          <cell r="C324" t="str">
            <v>1234</v>
          </cell>
          <cell r="D324" t="str">
            <v>BUDHI SUSANTO</v>
          </cell>
          <cell r="E324" t="str">
            <v>PT. MBK</v>
          </cell>
          <cell r="I324">
            <v>44027</v>
          </cell>
          <cell r="J324" t="str">
            <v/>
          </cell>
          <cell r="K324" t="str">
            <v>081225488818</v>
          </cell>
          <cell r="P324" t="str">
            <v>DISPATCHER</v>
          </cell>
          <cell r="Q324" t="str">
            <v>YOGYAKARTA</v>
          </cell>
          <cell r="R324" t="str">
            <v>HMS</v>
          </cell>
          <cell r="S324" t="str">
            <v>SEMARANG</v>
          </cell>
          <cell r="T324" t="str">
            <v>3308151309870003</v>
          </cell>
          <cell r="U324" t="str">
            <v>SEUMUR HIDUP</v>
          </cell>
          <cell r="V324" t="str">
            <v>NON DRIVER</v>
          </cell>
          <cell r="W324" t="str">
            <v>NON DRIVER</v>
          </cell>
          <cell r="X324" t="str">
            <v>NON DRIVER</v>
          </cell>
          <cell r="Y324" t="str">
            <v>NON DRIVER</v>
          </cell>
          <cell r="Z324" t="str">
            <v xml:space="preserve">MAGELANG </v>
          </cell>
          <cell r="AA324">
            <v>32033</v>
          </cell>
          <cell r="AB324" t="str">
            <v xml:space="preserve">GEDONGAN KG 3/50 RT 004/002 DESA PURBAYAN KEC KOTAGEDE </v>
          </cell>
          <cell r="AC324" t="str">
            <v>KAWIN</v>
          </cell>
          <cell r="AD324" t="str">
            <v xml:space="preserve">ISLAM </v>
          </cell>
          <cell r="AE324" t="str">
            <v>LAKI-LAKI</v>
          </cell>
          <cell r="AF324" t="str">
            <v>SMA</v>
          </cell>
          <cell r="AG324" t="str">
            <v xml:space="preserve">BUDHI SUSANTO </v>
          </cell>
          <cell r="AH324" t="str">
            <v>BCA</v>
          </cell>
          <cell r="AI324" t="str">
            <v>8020149214</v>
          </cell>
          <cell r="AJ324" t="str">
            <v>3471142510170001</v>
          </cell>
          <cell r="AL324">
            <v>44682</v>
          </cell>
          <cell r="AM324">
            <v>44773</v>
          </cell>
          <cell r="AN324" t="str">
            <v>PKWT 1</v>
          </cell>
          <cell r="AO324" t="str">
            <v>71 hari</v>
          </cell>
          <cell r="AP324" t="str">
            <v xml:space="preserve">1 Tahun  10 Bulan 6 Hari </v>
          </cell>
          <cell r="AQ324" t="str">
            <v>NON DRIVER</v>
          </cell>
          <cell r="AR324" t="str">
            <v>NON DRIVER</v>
          </cell>
          <cell r="AS324" t="str">
            <v>SUDAH</v>
          </cell>
          <cell r="AT324">
            <v>44432</v>
          </cell>
          <cell r="AU324" t="str">
            <v>NON DRIVER</v>
          </cell>
          <cell r="AV324" t="str">
            <v>NON DRIVER</v>
          </cell>
          <cell r="AW324" t="str">
            <v/>
          </cell>
          <cell r="AX324" t="str">
            <v>NON DRIVER</v>
          </cell>
          <cell r="AY324" t="str">
            <v>NON DRIVER</v>
          </cell>
          <cell r="AZ324" t="str">
            <v>NON DRIVER</v>
          </cell>
          <cell r="BA324" t="str">
            <v>SUDAH</v>
          </cell>
          <cell r="BC324">
            <v>44219</v>
          </cell>
          <cell r="BD324" t="str">
            <v>PUSKESMA KOTAGEDE 1</v>
          </cell>
          <cell r="BE324" t="str">
            <v>SUDAH</v>
          </cell>
          <cell r="BG324">
            <v>44467</v>
          </cell>
          <cell r="BH324" t="str">
            <v>PUSKESMAS PANJAITAN 1</v>
          </cell>
          <cell r="BI324" t="str">
            <v>BELUM</v>
          </cell>
          <cell r="BV324" t="str">
            <v>0000551659421</v>
          </cell>
          <cell r="BW324" t="str">
            <v>SUDAH</v>
          </cell>
          <cell r="BX324" t="str">
            <v>PBI</v>
          </cell>
          <cell r="BY324" t="str">
            <v>20062339062</v>
          </cell>
          <cell r="BZ324" t="str">
            <v>SUDAH</v>
          </cell>
        </row>
        <row r="325">
          <cell r="C325" t="str">
            <v>1240</v>
          </cell>
          <cell r="D325" t="str">
            <v>CAHYO AGITIANTO</v>
          </cell>
          <cell r="E325" t="str">
            <v>PT. MBK</v>
          </cell>
          <cell r="I325">
            <v>44032</v>
          </cell>
          <cell r="J325" t="str">
            <v/>
          </cell>
          <cell r="K325" t="str">
            <v>081228555479</v>
          </cell>
          <cell r="L325" t="str">
            <v>DRIVER</v>
          </cell>
          <cell r="Q325" t="str">
            <v>SEMARANG</v>
          </cell>
          <cell r="R325" t="str">
            <v>ANTERAJA</v>
          </cell>
          <cell r="S325" t="str">
            <v>SEMARANG</v>
          </cell>
          <cell r="T325" t="str">
            <v>3374150408930001</v>
          </cell>
          <cell r="U325" t="str">
            <v>SEUMUR HIDUP</v>
          </cell>
          <cell r="V325" t="str">
            <v>HIJAU</v>
          </cell>
          <cell r="W325" t="str">
            <v>B1</v>
          </cell>
          <cell r="X325" t="str">
            <v>14219308000072</v>
          </cell>
          <cell r="Y325">
            <v>45846</v>
          </cell>
          <cell r="Z325" t="str">
            <v xml:space="preserve">SEMARANG </v>
          </cell>
          <cell r="AA325">
            <v>34185</v>
          </cell>
          <cell r="AB325" t="str">
            <v xml:space="preserve">WONOSARI RT 002/010 DESA WONOSARI KEC NGALIYAN </v>
          </cell>
          <cell r="AC325" t="str">
            <v>KAWIN</v>
          </cell>
          <cell r="AD325" t="str">
            <v xml:space="preserve">ISLAM </v>
          </cell>
          <cell r="AE325" t="str">
            <v>LAKI-LAKI</v>
          </cell>
          <cell r="AF325" t="str">
            <v>SMA</v>
          </cell>
          <cell r="AG325" t="str">
            <v xml:space="preserve">CAHYO AGITIO </v>
          </cell>
          <cell r="AH325" t="str">
            <v>BCA</v>
          </cell>
          <cell r="AI325" t="str">
            <v>8715240854</v>
          </cell>
          <cell r="AJ325" t="str">
            <v>3374152501160006</v>
          </cell>
          <cell r="AL325">
            <v>44652</v>
          </cell>
          <cell r="AM325">
            <v>44742</v>
          </cell>
          <cell r="AN325" t="str">
            <v>PKWT 1</v>
          </cell>
          <cell r="AO325" t="str">
            <v>40 hari</v>
          </cell>
          <cell r="AP325" t="str">
            <v xml:space="preserve">1 Tahun  10 Bulan 1 Hari </v>
          </cell>
          <cell r="AQ325" t="str">
            <v>SUDAH</v>
          </cell>
          <cell r="AR325">
            <v>44434</v>
          </cell>
          <cell r="AS325" t="str">
            <v>SUDAH</v>
          </cell>
          <cell r="AT325">
            <v>44432</v>
          </cell>
          <cell r="AU325" t="str">
            <v>SUDAH</v>
          </cell>
          <cell r="AV325">
            <v>44432</v>
          </cell>
          <cell r="AW325" t="str">
            <v xml:space="preserve">0 Tahun  8 Bulan 27 Hari </v>
          </cell>
          <cell r="AX325" t="str">
            <v>IN CLASS</v>
          </cell>
          <cell r="AY325">
            <v>100</v>
          </cell>
          <cell r="AZ325">
            <v>100</v>
          </cell>
          <cell r="BA325" t="str">
            <v>SUDAH</v>
          </cell>
          <cell r="BC325">
            <v>44389</v>
          </cell>
          <cell r="BD325" t="str">
            <v>PT. Apparel One Indonesia 2</v>
          </cell>
          <cell r="BE325" t="str">
            <v>SUDAH</v>
          </cell>
          <cell r="BG325">
            <v>44448</v>
          </cell>
          <cell r="BH325" t="str">
            <v>Rumah Sakit Tentara Semarang</v>
          </cell>
          <cell r="BI325" t="str">
            <v>BELUM</v>
          </cell>
          <cell r="BV325" t="str">
            <v>0002056508695</v>
          </cell>
          <cell r="BW325" t="str">
            <v>SUDAH</v>
          </cell>
          <cell r="BX325" t="str">
            <v>PERUSAHAAN</v>
          </cell>
          <cell r="BY325" t="str">
            <v>20062338940</v>
          </cell>
          <cell r="BZ325" t="str">
            <v>SUDAH</v>
          </cell>
        </row>
        <row r="326">
          <cell r="C326" t="str">
            <v>1241</v>
          </cell>
          <cell r="D326" t="str">
            <v>AHMAD YUDI FIRMANSYAH</v>
          </cell>
          <cell r="E326" t="str">
            <v>PT. MBK</v>
          </cell>
          <cell r="I326">
            <v>44039</v>
          </cell>
          <cell r="J326" t="str">
            <v/>
          </cell>
          <cell r="K326" t="str">
            <v>085876192233</v>
          </cell>
          <cell r="L326" t="str">
            <v>DRIVER</v>
          </cell>
          <cell r="Q326" t="str">
            <v>SEMARANG</v>
          </cell>
          <cell r="R326" t="str">
            <v>ANTERAJA</v>
          </cell>
          <cell r="S326" t="str">
            <v>SEMARANG</v>
          </cell>
          <cell r="T326" t="str">
            <v>3374051501900001</v>
          </cell>
          <cell r="U326" t="str">
            <v>SEUMUR HIDUP</v>
          </cell>
          <cell r="V326" t="str">
            <v>HIJAU</v>
          </cell>
          <cell r="W326" t="str">
            <v>B1</v>
          </cell>
          <cell r="X326" t="str">
            <v>14219001000058</v>
          </cell>
          <cell r="Y326">
            <v>45686</v>
          </cell>
          <cell r="Z326" t="str">
            <v xml:space="preserve">SEMARANG </v>
          </cell>
          <cell r="AA326">
            <v>32888</v>
          </cell>
          <cell r="AB326" t="str">
            <v xml:space="preserve">JL PURWO MUKTI DALAM II NO 17 RT 002/007 DESA </v>
          </cell>
          <cell r="AC326" t="str">
            <v>KAWIN</v>
          </cell>
          <cell r="AD326" t="str">
            <v xml:space="preserve">ISLAM </v>
          </cell>
          <cell r="AE326" t="str">
            <v>LAKI-LAKI</v>
          </cell>
          <cell r="AF326" t="str">
            <v>SMA</v>
          </cell>
          <cell r="AG326" t="str">
            <v xml:space="preserve">AHMAD YUDI FIRMANSYAH </v>
          </cell>
          <cell r="AH326" t="str">
            <v>BCA</v>
          </cell>
          <cell r="AI326" t="str">
            <v>3530628701</v>
          </cell>
          <cell r="AJ326" t="str">
            <v>3374052608200009</v>
          </cell>
          <cell r="AL326">
            <v>44652</v>
          </cell>
          <cell r="AM326">
            <v>44742</v>
          </cell>
          <cell r="AN326" t="str">
            <v>PKWT 1</v>
          </cell>
          <cell r="AO326" t="str">
            <v>40 hari</v>
          </cell>
          <cell r="AP326" t="str">
            <v xml:space="preserve">1 Tahun  9 Bulan 24 Hari </v>
          </cell>
          <cell r="AQ326" t="str">
            <v>SUDAH</v>
          </cell>
          <cell r="AR326">
            <v>44434</v>
          </cell>
          <cell r="AS326" t="str">
            <v>SUDAH</v>
          </cell>
          <cell r="AT326">
            <v>44392</v>
          </cell>
          <cell r="AU326" t="str">
            <v>SUDAH</v>
          </cell>
          <cell r="AV326">
            <v>44430</v>
          </cell>
          <cell r="AW326" t="str">
            <v xml:space="preserve">0 Tahun  8 Bulan 29 Hari </v>
          </cell>
          <cell r="AX326" t="str">
            <v>IN CLASS</v>
          </cell>
          <cell r="AY326">
            <v>100</v>
          </cell>
          <cell r="AZ326">
            <v>100</v>
          </cell>
          <cell r="BA326" t="str">
            <v>SUDAH</v>
          </cell>
          <cell r="BC326">
            <v>44389</v>
          </cell>
          <cell r="BD326" t="str">
            <v>PT. Apparel One Indonesia 2</v>
          </cell>
          <cell r="BE326" t="str">
            <v>SUDAH</v>
          </cell>
          <cell r="BG326">
            <v>44448</v>
          </cell>
          <cell r="BH326" t="str">
            <v>Rumah Sakit Tentara Semarang</v>
          </cell>
          <cell r="BI326" t="str">
            <v>BELUM</v>
          </cell>
          <cell r="BV326" t="str">
            <v>0001143392376</v>
          </cell>
          <cell r="BW326" t="str">
            <v>SUDAH</v>
          </cell>
          <cell r="BX326" t="str">
            <v>PERUSAHAAN</v>
          </cell>
          <cell r="BY326" t="str">
            <v>20062338924</v>
          </cell>
          <cell r="BZ326" t="str">
            <v>SUDAH</v>
          </cell>
        </row>
        <row r="327">
          <cell r="C327" t="str">
            <v>1242</v>
          </cell>
          <cell r="D327" t="str">
            <v>STEFRI MARKUS TUY</v>
          </cell>
          <cell r="E327" t="str">
            <v>PT. MBK</v>
          </cell>
          <cell r="I327">
            <v>44027</v>
          </cell>
          <cell r="J327" t="str">
            <v/>
          </cell>
          <cell r="K327" t="str">
            <v>085339274604</v>
          </cell>
          <cell r="L327" t="str">
            <v>DRIVER</v>
          </cell>
          <cell r="Q327" t="str">
            <v>DENPASAR</v>
          </cell>
          <cell r="R327" t="str">
            <v>CIRCLE K</v>
          </cell>
          <cell r="S327" t="str">
            <v>MALANG</v>
          </cell>
          <cell r="T327" t="str">
            <v>5301050509850001</v>
          </cell>
          <cell r="U327" t="str">
            <v>SEUMUR HIDUP</v>
          </cell>
          <cell r="V327" t="str">
            <v>PUTIH</v>
          </cell>
          <cell r="W327" t="str">
            <v>B1 UMUM</v>
          </cell>
          <cell r="X327" t="str">
            <v>850916185440</v>
          </cell>
          <cell r="Y327">
            <v>45174</v>
          </cell>
          <cell r="Z327" t="str">
            <v>KUPANG</v>
          </cell>
          <cell r="AA327">
            <v>31295</v>
          </cell>
          <cell r="AB327" t="str">
            <v>TUADALE RT005 RW003 LIFULEO KUPANG BARAT</v>
          </cell>
          <cell r="AC327" t="str">
            <v>KAWIN ANAK 3</v>
          </cell>
          <cell r="AD327" t="str">
            <v>KRISTEN</v>
          </cell>
          <cell r="AE327" t="str">
            <v>LAKI-LAKI</v>
          </cell>
          <cell r="AF327" t="str">
            <v>SMA</v>
          </cell>
          <cell r="AG327" t="str">
            <v>STEFRI MARKUS TUY</v>
          </cell>
          <cell r="AH327" t="str">
            <v>BCA</v>
          </cell>
          <cell r="AI327" t="str">
            <v>0402707346</v>
          </cell>
          <cell r="AJ327" t="str">
            <v>5301051207110009</v>
          </cell>
          <cell r="AL327">
            <v>44621</v>
          </cell>
          <cell r="AM327">
            <v>44712</v>
          </cell>
          <cell r="AN327" t="str">
            <v>PKWT 1</v>
          </cell>
          <cell r="AO327" t="str">
            <v>10 hari</v>
          </cell>
          <cell r="AP327" t="str">
            <v xml:space="preserve">1 Tahun  10 Bulan 6 Hari </v>
          </cell>
          <cell r="AQ327" t="str">
            <v>SUDAH</v>
          </cell>
          <cell r="AR327">
            <v>44432</v>
          </cell>
          <cell r="AS327" t="str">
            <v>SUDAH</v>
          </cell>
          <cell r="AT327">
            <v>44432</v>
          </cell>
          <cell r="AU327" t="str">
            <v>SUDAH</v>
          </cell>
          <cell r="AV327">
            <v>44423</v>
          </cell>
          <cell r="AW327" t="str">
            <v xml:space="preserve">0 Tahun  9 Bulan 6 Hari </v>
          </cell>
          <cell r="AX327" t="str">
            <v>IN CLASS</v>
          </cell>
          <cell r="AY327">
            <v>75</v>
          </cell>
          <cell r="AZ327">
            <v>75</v>
          </cell>
          <cell r="BA327" t="str">
            <v>SUDAH</v>
          </cell>
          <cell r="BC327">
            <v>44421</v>
          </cell>
          <cell r="BD327" t="str">
            <v>DINKES PROVINSI BALI</v>
          </cell>
          <cell r="BE327" t="str">
            <v>SUDAH</v>
          </cell>
          <cell r="BG327">
            <v>44449</v>
          </cell>
          <cell r="BH327" t="str">
            <v>DINKES PROVINSI BALI</v>
          </cell>
          <cell r="BI327" t="str">
            <v>BELUM</v>
          </cell>
          <cell r="BV327" t="str">
            <v>0002182174683</v>
          </cell>
          <cell r="BW327" t="str">
            <v>SUDAH</v>
          </cell>
          <cell r="BX327" t="str">
            <v>PERUSAHAAN</v>
          </cell>
          <cell r="BY327" t="str">
            <v>20062338601</v>
          </cell>
          <cell r="BZ327" t="str">
            <v>SUDAH</v>
          </cell>
        </row>
        <row r="328">
          <cell r="C328" t="str">
            <v>1244</v>
          </cell>
          <cell r="D328" t="str">
            <v>SUMANTRI</v>
          </cell>
          <cell r="E328" t="str">
            <v>PT. MBK</v>
          </cell>
          <cell r="I328">
            <v>44109</v>
          </cell>
          <cell r="J328" t="str">
            <v/>
          </cell>
          <cell r="K328" t="str">
            <v>082331738605</v>
          </cell>
          <cell r="L328" t="str">
            <v>DRIVER</v>
          </cell>
          <cell r="Q328" t="str">
            <v>JEMBER</v>
          </cell>
          <cell r="R328" t="str">
            <v>ANTERAJA</v>
          </cell>
          <cell r="S328" t="str">
            <v>MALANG</v>
          </cell>
          <cell r="T328" t="str">
            <v>3509190903840003</v>
          </cell>
          <cell r="U328" t="str">
            <v>SEUMUR HIDUP</v>
          </cell>
          <cell r="V328" t="str">
            <v>HIJAU</v>
          </cell>
          <cell r="W328" t="str">
            <v>B1</v>
          </cell>
          <cell r="X328" t="str">
            <v>15328403000135</v>
          </cell>
          <cell r="Y328">
            <v>45930</v>
          </cell>
          <cell r="Z328" t="str">
            <v>JEMBER</v>
          </cell>
          <cell r="AA328">
            <v>30750</v>
          </cell>
          <cell r="AB328" t="str">
            <v>MELATI V/222 LINGKAR PATIMURA</v>
          </cell>
          <cell r="AC328" t="str">
            <v>KAWIN</v>
          </cell>
          <cell r="AD328" t="str">
            <v>ISLAM</v>
          </cell>
          <cell r="AE328" t="str">
            <v>LAKI-LAKI</v>
          </cell>
          <cell r="AF328" t="str">
            <v>SMA</v>
          </cell>
          <cell r="AG328" t="str">
            <v xml:space="preserve">SUMANTRI </v>
          </cell>
          <cell r="AH328" t="str">
            <v>BCA</v>
          </cell>
          <cell r="AI328" t="str">
            <v>1470528849</v>
          </cell>
          <cell r="AJ328" t="str">
            <v>3509192105100006</v>
          </cell>
          <cell r="AL328">
            <v>44682</v>
          </cell>
          <cell r="AM328">
            <v>44773</v>
          </cell>
          <cell r="AN328" t="str">
            <v>PKWT 1</v>
          </cell>
          <cell r="AO328" t="str">
            <v>71 hari</v>
          </cell>
          <cell r="AP328" t="str">
            <v xml:space="preserve">1 Tahun  7 Bulan 16 Hari </v>
          </cell>
          <cell r="AQ328" t="str">
            <v>SUDAH</v>
          </cell>
          <cell r="AR328">
            <v>44432</v>
          </cell>
          <cell r="AS328" t="str">
            <v>SUDAH</v>
          </cell>
          <cell r="AT328">
            <v>44432</v>
          </cell>
          <cell r="AU328" t="str">
            <v>SUDAH</v>
          </cell>
          <cell r="AV328">
            <v>44465</v>
          </cell>
          <cell r="AW328" t="str">
            <v xml:space="preserve">0 Tahun  7 Bulan 25 Hari </v>
          </cell>
          <cell r="AX328" t="str">
            <v>IN CLASS</v>
          </cell>
          <cell r="AY328">
            <v>80</v>
          </cell>
          <cell r="AZ328">
            <v>80</v>
          </cell>
          <cell r="BA328" t="str">
            <v>SUDAH</v>
          </cell>
          <cell r="BC328">
            <v>44398</v>
          </cell>
          <cell r="BD328" t="str">
            <v>RSU BALADHIKA HUSADA</v>
          </cell>
          <cell r="BE328" t="str">
            <v>SUDAH</v>
          </cell>
          <cell r="BG328">
            <v>44421</v>
          </cell>
          <cell r="BI328" t="str">
            <v>BELUM</v>
          </cell>
          <cell r="BV328" t="str">
            <v>0002510998569</v>
          </cell>
          <cell r="BW328" t="str">
            <v>SUDAH</v>
          </cell>
          <cell r="BX328" t="str">
            <v>PERUSAHAAN</v>
          </cell>
          <cell r="BY328" t="str">
            <v>20082215839</v>
          </cell>
          <cell r="BZ328" t="str">
            <v>SUDAH</v>
          </cell>
          <cell r="CG328" t="str">
            <v>yudiahmadym3@gmail.com</v>
          </cell>
        </row>
        <row r="329">
          <cell r="C329" t="str">
            <v>1245</v>
          </cell>
          <cell r="D329" t="str">
            <v>BUDI SETIYO</v>
          </cell>
          <cell r="E329" t="str">
            <v>PT. MBK</v>
          </cell>
          <cell r="F329" t="str">
            <v>REPLACE</v>
          </cell>
          <cell r="G329" t="str">
            <v>BUDI SETIYO</v>
          </cell>
          <cell r="I329">
            <v>44028</v>
          </cell>
          <cell r="J329" t="str">
            <v/>
          </cell>
          <cell r="K329" t="str">
            <v>081246806883</v>
          </cell>
          <cell r="L329" t="str">
            <v>DRIVER</v>
          </cell>
          <cell r="Q329" t="str">
            <v>PURWOKERTO</v>
          </cell>
          <cell r="R329" t="str">
            <v>AOP</v>
          </cell>
          <cell r="S329" t="str">
            <v>SEMARANG</v>
          </cell>
          <cell r="T329" t="str">
            <v>3303092405900001</v>
          </cell>
          <cell r="U329" t="str">
            <v>SEUMUR HIDUP</v>
          </cell>
          <cell r="V329" t="str">
            <v>HIJAU</v>
          </cell>
          <cell r="W329" t="str">
            <v>B1</v>
          </cell>
          <cell r="X329" t="str">
            <v>900514240127</v>
          </cell>
          <cell r="Y329">
            <v>45436</v>
          </cell>
          <cell r="Z329" t="str">
            <v xml:space="preserve">PURBALINGGA </v>
          </cell>
          <cell r="AA329">
            <v>33017</v>
          </cell>
          <cell r="AB329" t="str">
            <v xml:space="preserve">KAJONGAN RT 001/004 DESA KAJONGAN KEC BOJONGSARI </v>
          </cell>
          <cell r="AC329" t="str">
            <v>KAWIN</v>
          </cell>
          <cell r="AD329" t="str">
            <v>ISLAM</v>
          </cell>
          <cell r="AE329" t="str">
            <v>LAKI-LAKI</v>
          </cell>
          <cell r="AF329" t="str">
            <v>SMA</v>
          </cell>
          <cell r="AG329" t="str">
            <v>BUDI SETIYO</v>
          </cell>
          <cell r="AH329" t="str">
            <v>BCA</v>
          </cell>
          <cell r="AI329" t="str">
            <v>0970721151</v>
          </cell>
          <cell r="AJ329" t="str">
            <v>3303140503190006</v>
          </cell>
          <cell r="AK329" t="str">
            <v>74.862.634.8-529.000</v>
          </cell>
          <cell r="AL329">
            <v>44652</v>
          </cell>
          <cell r="AM329">
            <v>44742</v>
          </cell>
          <cell r="AN329" t="str">
            <v>PKWT 1</v>
          </cell>
          <cell r="AO329" t="str">
            <v>40 hari</v>
          </cell>
          <cell r="AP329" t="str">
            <v xml:space="preserve">1 Tahun  10 Bulan 5 Hari </v>
          </cell>
          <cell r="AQ329" t="str">
            <v>SUDAH</v>
          </cell>
          <cell r="AR329">
            <v>44523</v>
          </cell>
          <cell r="AS329" t="str">
            <v>SUDAH</v>
          </cell>
          <cell r="AT329">
            <v>44432</v>
          </cell>
          <cell r="AU329" t="str">
            <v>SUDAH</v>
          </cell>
          <cell r="AV329">
            <v>44439</v>
          </cell>
          <cell r="AW329" t="str">
            <v xml:space="preserve">0 Tahun  8 Bulan 20 Hari </v>
          </cell>
          <cell r="AX329" t="str">
            <v>ON LINE</v>
          </cell>
          <cell r="AY329">
            <v>100</v>
          </cell>
          <cell r="AZ329">
            <v>75</v>
          </cell>
          <cell r="BA329" t="str">
            <v>SUDAH</v>
          </cell>
          <cell r="BC329">
            <v>44403</v>
          </cell>
          <cell r="BD329" t="str">
            <v>PUSK.MREBET</v>
          </cell>
          <cell r="BE329" t="str">
            <v>SUDAH</v>
          </cell>
          <cell r="BG329">
            <v>44433</v>
          </cell>
          <cell r="BH329" t="str">
            <v>PUSK.MREBET</v>
          </cell>
          <cell r="BI329" t="str">
            <v>BELUM</v>
          </cell>
          <cell r="BV329" t="str">
            <v>0001692923084</v>
          </cell>
          <cell r="BW329" t="str">
            <v>SUDAH</v>
          </cell>
          <cell r="BX329" t="str">
            <v>PERUSAHAAN</v>
          </cell>
          <cell r="BY329" t="str">
            <v>20062338858</v>
          </cell>
          <cell r="BZ329" t="str">
            <v>SUDAH</v>
          </cell>
          <cell r="CG329" t="str">
            <v>stefrimarkustuymarkus@gmail.com</v>
          </cell>
        </row>
        <row r="330">
          <cell r="C330" t="str">
            <v>1246</v>
          </cell>
          <cell r="D330" t="str">
            <v>AGUS SUSENO</v>
          </cell>
          <cell r="E330" t="str">
            <v>PT. MBK</v>
          </cell>
          <cell r="F330" t="str">
            <v>PO</v>
          </cell>
          <cell r="G330" t="str">
            <v>17/PO/LOG-SBY/V/21</v>
          </cell>
          <cell r="I330">
            <v>44038</v>
          </cell>
          <cell r="J330" t="str">
            <v/>
          </cell>
          <cell r="K330" t="str">
            <v>085865770717</v>
          </cell>
          <cell r="P330" t="str">
            <v>DISPATCHER</v>
          </cell>
          <cell r="Q330" t="str">
            <v>PURWOKERTO</v>
          </cell>
          <cell r="R330" t="str">
            <v>ANTERAJA</v>
          </cell>
          <cell r="S330" t="str">
            <v>SEMARANG</v>
          </cell>
          <cell r="T330" t="str">
            <v>3302220103800002</v>
          </cell>
          <cell r="U330" t="str">
            <v>SEUMUR HIDUP</v>
          </cell>
          <cell r="V330" t="str">
            <v>NON DRIVER</v>
          </cell>
          <cell r="W330" t="str">
            <v>NON DRIVER</v>
          </cell>
          <cell r="X330" t="str">
            <v>NON DRIVER</v>
          </cell>
          <cell r="Y330" t="str">
            <v>NON DRIVER</v>
          </cell>
          <cell r="Z330" t="str">
            <v xml:space="preserve">BANYUMAS </v>
          </cell>
          <cell r="AA330">
            <v>29281</v>
          </cell>
          <cell r="AB330" t="str">
            <v xml:space="preserve">KUTASARI RT 001/001 DESA KUTASARI KEC BATURADEN </v>
          </cell>
          <cell r="AC330" t="str">
            <v>KAWIN</v>
          </cell>
          <cell r="AD330" t="str">
            <v>ISLAM</v>
          </cell>
          <cell r="AE330" t="str">
            <v>LAKI-LAKI</v>
          </cell>
          <cell r="AF330" t="str">
            <v>SMA</v>
          </cell>
          <cell r="AG330" t="str">
            <v xml:space="preserve">AGUS SUSENO </v>
          </cell>
          <cell r="AH330" t="str">
            <v>BCA</v>
          </cell>
          <cell r="AI330" t="str">
            <v>3580456625</v>
          </cell>
          <cell r="AJ330" t="str">
            <v>3302220302150005</v>
          </cell>
          <cell r="AL330">
            <v>44652</v>
          </cell>
          <cell r="AM330">
            <v>44742</v>
          </cell>
          <cell r="AN330" t="str">
            <v>PKWT 1</v>
          </cell>
          <cell r="AO330" t="str">
            <v>40 hari</v>
          </cell>
          <cell r="AP330" t="str">
            <v xml:space="preserve">1 Tahun  9 Bulan 25 Hari </v>
          </cell>
          <cell r="AQ330" t="str">
            <v>NON DRIVER</v>
          </cell>
          <cell r="AR330" t="str">
            <v>NON DRIVER</v>
          </cell>
          <cell r="AS330" t="str">
            <v>SUDAH</v>
          </cell>
          <cell r="AT330">
            <v>44482</v>
          </cell>
          <cell r="AU330" t="str">
            <v>NON DRIVER</v>
          </cell>
          <cell r="AV330" t="str">
            <v>NON DRIVER</v>
          </cell>
          <cell r="AW330" t="str">
            <v/>
          </cell>
          <cell r="AX330" t="str">
            <v>NON DRIVER</v>
          </cell>
          <cell r="AY330" t="str">
            <v>NON DRIVER</v>
          </cell>
          <cell r="AZ330" t="str">
            <v>NON DRIVER</v>
          </cell>
          <cell r="BA330" t="str">
            <v>SUDAH</v>
          </cell>
          <cell r="BC330">
            <v>44404</v>
          </cell>
          <cell r="BD330" t="str">
            <v>PUSK.MREBET</v>
          </cell>
          <cell r="BE330" t="str">
            <v>SUDAH</v>
          </cell>
          <cell r="BG330">
            <v>44438</v>
          </cell>
          <cell r="BH330" t="str">
            <v>PUSK.MREBET</v>
          </cell>
          <cell r="BI330" t="str">
            <v>BELUM</v>
          </cell>
          <cell r="BM330">
            <v>44470</v>
          </cell>
          <cell r="BN330" t="str">
            <v>ONLINE</v>
          </cell>
          <cell r="BO330">
            <v>95</v>
          </cell>
          <cell r="BV330" t="str">
            <v>0001153712182</v>
          </cell>
          <cell r="BW330" t="str">
            <v>SUDAH</v>
          </cell>
          <cell r="BX330" t="str">
            <v>PERUSAHAAN</v>
          </cell>
          <cell r="BY330" t="str">
            <v>20062338882</v>
          </cell>
          <cell r="BZ330" t="str">
            <v>SUDAH</v>
          </cell>
        </row>
        <row r="331">
          <cell r="C331" t="str">
            <v>1252</v>
          </cell>
          <cell r="D331" t="str">
            <v>SUHANTO</v>
          </cell>
          <cell r="E331" t="str">
            <v>PT. MBK</v>
          </cell>
          <cell r="I331">
            <v>44044</v>
          </cell>
          <cell r="J331" t="str">
            <v/>
          </cell>
          <cell r="K331" t="str">
            <v>081296323179</v>
          </cell>
          <cell r="P331" t="str">
            <v>PJS OPERATING POINT COORDINATOR</v>
          </cell>
          <cell r="Q331" t="str">
            <v>BOGOR</v>
          </cell>
          <cell r="R331" t="str">
            <v>ANTERAJA</v>
          </cell>
          <cell r="S331" t="str">
            <v>JAKARTA 2</v>
          </cell>
          <cell r="T331" t="str">
            <v>3276021907740013</v>
          </cell>
          <cell r="U331" t="str">
            <v>SEUMUR HIDUP</v>
          </cell>
          <cell r="V331" t="str">
            <v>NON DRIVER</v>
          </cell>
          <cell r="W331" t="str">
            <v>NON DRIVER</v>
          </cell>
          <cell r="X331" t="str">
            <v>NON DRIVER</v>
          </cell>
          <cell r="Y331" t="str">
            <v>NON DRIVER</v>
          </cell>
          <cell r="Z331" t="str">
            <v xml:space="preserve">PURWOKERTO </v>
          </cell>
          <cell r="AA331">
            <v>27229</v>
          </cell>
          <cell r="AB331" t="str">
            <v xml:space="preserve">LEMBAH HIJAU BLOK D5 NO 3  RT 013/013 DESA MEKARSARI KEC CIMANGGIS </v>
          </cell>
          <cell r="AC331" t="str">
            <v>KAWIN</v>
          </cell>
          <cell r="AD331" t="str">
            <v>ISLAM</v>
          </cell>
          <cell r="AE331" t="str">
            <v>LAKI-LAKI</v>
          </cell>
          <cell r="AF331" t="str">
            <v>SMA</v>
          </cell>
          <cell r="AG331" t="str">
            <v xml:space="preserve">SUHANTO </v>
          </cell>
          <cell r="AH331" t="str">
            <v>BCA</v>
          </cell>
          <cell r="AI331" t="str">
            <v>6080419951</v>
          </cell>
          <cell r="AJ331" t="str">
            <v>3276022806100001</v>
          </cell>
          <cell r="AL331">
            <v>44652</v>
          </cell>
          <cell r="AM331">
            <v>44742</v>
          </cell>
          <cell r="AN331" t="str">
            <v>PKWT 1</v>
          </cell>
          <cell r="AO331" t="str">
            <v>40 hari</v>
          </cell>
          <cell r="AP331" t="str">
            <v xml:space="preserve">1 Tahun  9 Bulan 20 Hari </v>
          </cell>
          <cell r="AQ331" t="str">
            <v>NON DRIVER</v>
          </cell>
          <cell r="AR331" t="str">
            <v>NON DRIVER</v>
          </cell>
          <cell r="AS331" t="str">
            <v>SUDAH</v>
          </cell>
          <cell r="AT331">
            <v>44432</v>
          </cell>
          <cell r="AU331" t="str">
            <v>NON DRIVER</v>
          </cell>
          <cell r="AV331" t="str">
            <v>NON DRIVER</v>
          </cell>
          <cell r="AW331" t="str">
            <v/>
          </cell>
          <cell r="AX331" t="str">
            <v>NON DRIVER</v>
          </cell>
          <cell r="AY331" t="str">
            <v>NON DRIVER</v>
          </cell>
          <cell r="AZ331" t="str">
            <v>NON DRIVER</v>
          </cell>
          <cell r="BA331" t="str">
            <v>SUDAH</v>
          </cell>
          <cell r="BC331">
            <v>44399</v>
          </cell>
          <cell r="BE331" t="str">
            <v>SUDAH</v>
          </cell>
          <cell r="BG331">
            <v>44429</v>
          </cell>
          <cell r="BI331" t="str">
            <v>BELUM</v>
          </cell>
          <cell r="BV331" t="str">
            <v>0001959722864</v>
          </cell>
          <cell r="BW331" t="str">
            <v>SUDAH</v>
          </cell>
          <cell r="BX331" t="str">
            <v>PERUSAHAAN</v>
          </cell>
          <cell r="BY331" t="str">
            <v>20062338791</v>
          </cell>
          <cell r="BZ331" t="str">
            <v>SUDAH</v>
          </cell>
        </row>
        <row r="332">
          <cell r="C332" t="str">
            <v>1253</v>
          </cell>
          <cell r="D332" t="str">
            <v>AHMAD FAUZI</v>
          </cell>
          <cell r="E332" t="str">
            <v>PT. MBK</v>
          </cell>
          <cell r="F332" t="str">
            <v>PO</v>
          </cell>
          <cell r="G332" t="str">
            <v>48/PO-JKT/IV/21</v>
          </cell>
          <cell r="I332">
            <v>44055</v>
          </cell>
          <cell r="J332" t="str">
            <v/>
          </cell>
          <cell r="K332" t="str">
            <v>082251366902</v>
          </cell>
          <cell r="L332" t="str">
            <v>DRIVER</v>
          </cell>
          <cell r="Q332" t="str">
            <v>BANJARMASIN</v>
          </cell>
          <cell r="R332" t="str">
            <v>PT. SUMBER ALFARIA TRIJAYA TBK</v>
          </cell>
          <cell r="S332" t="str">
            <v>JAKARTA 2</v>
          </cell>
          <cell r="T332" t="str">
            <v>6301050407990001</v>
          </cell>
          <cell r="U332" t="str">
            <v>SEUMUR HIDUP</v>
          </cell>
          <cell r="W332" t="str">
            <v>B1 UMUM</v>
          </cell>
          <cell r="X332" t="str">
            <v>960718220025</v>
          </cell>
          <cell r="Y332">
            <v>45477</v>
          </cell>
          <cell r="Z332" t="str">
            <v xml:space="preserve">TANAH LAUT </v>
          </cell>
          <cell r="AA332">
            <v>36345</v>
          </cell>
          <cell r="AB332" t="str">
            <v xml:space="preserve">ASAHAN RT 001/001 DESA BENTOK BARAT KEC BATI BATI </v>
          </cell>
          <cell r="AC332" t="str">
            <v>LAJANG</v>
          </cell>
          <cell r="AD332" t="str">
            <v xml:space="preserve">ISLAM </v>
          </cell>
          <cell r="AE332" t="str">
            <v>LAKI-LAKI</v>
          </cell>
          <cell r="AF332" t="str">
            <v>SMA</v>
          </cell>
          <cell r="AG332" t="str">
            <v xml:space="preserve">AHMAD FAUZI </v>
          </cell>
          <cell r="AH332" t="str">
            <v>BCA</v>
          </cell>
          <cell r="AI332" t="str">
            <v>7895384453</v>
          </cell>
          <cell r="AJ332" t="str">
            <v>6301052809051613</v>
          </cell>
          <cell r="AL332">
            <v>44652</v>
          </cell>
          <cell r="AM332">
            <v>44742</v>
          </cell>
          <cell r="AN332" t="str">
            <v>PKWT 1</v>
          </cell>
          <cell r="AO332" t="str">
            <v>40 hari</v>
          </cell>
          <cell r="AP332" t="str">
            <v xml:space="preserve">1 Tahun  9 Bulan 9 Hari </v>
          </cell>
          <cell r="AQ332" t="str">
            <v>SUDAH</v>
          </cell>
          <cell r="AR332">
            <v>44432</v>
          </cell>
          <cell r="AS332" t="str">
            <v>SUDAH</v>
          </cell>
          <cell r="AT332">
            <v>44432</v>
          </cell>
          <cell r="AU332" t="str">
            <v>SUDAH</v>
          </cell>
          <cell r="AV332">
            <v>44503</v>
          </cell>
          <cell r="AW332" t="str">
            <v xml:space="preserve">0 Tahun  6 Bulan 18 Hari </v>
          </cell>
          <cell r="AX332" t="str">
            <v>IN CLASS</v>
          </cell>
          <cell r="AZ332">
            <v>100</v>
          </cell>
          <cell r="BA332" t="str">
            <v>SUDAH</v>
          </cell>
          <cell r="BC332">
            <v>44387</v>
          </cell>
          <cell r="BD332" t="str">
            <v>RSUD BOEJASIN</v>
          </cell>
          <cell r="BE332" t="str">
            <v>SUDAH</v>
          </cell>
          <cell r="BG332">
            <v>44457</v>
          </cell>
          <cell r="BH332" t="str">
            <v>BANJAR</v>
          </cell>
          <cell r="BI332" t="str">
            <v>BELUM</v>
          </cell>
          <cell r="BV332" t="str">
            <v>0002257372809</v>
          </cell>
          <cell r="BW332" t="str">
            <v>SUDAH</v>
          </cell>
          <cell r="BX332" t="str">
            <v>PERUSAHAAN</v>
          </cell>
          <cell r="BY332" t="str">
            <v>20062338668</v>
          </cell>
          <cell r="BZ332" t="str">
            <v>SUDAH</v>
          </cell>
          <cell r="CG332" t="str">
            <v>Budisetiyo567@gmail.com</v>
          </cell>
        </row>
        <row r="333">
          <cell r="C333" t="str">
            <v>1254</v>
          </cell>
          <cell r="D333" t="str">
            <v>YANDI HARDIAN</v>
          </cell>
          <cell r="E333" t="str">
            <v>PT. MBK</v>
          </cell>
          <cell r="I333">
            <v>44039</v>
          </cell>
          <cell r="J333" t="str">
            <v/>
          </cell>
          <cell r="K333" t="str">
            <v>081222637247</v>
          </cell>
          <cell r="P333" t="str">
            <v>IT</v>
          </cell>
          <cell r="Q333" t="str">
            <v>HALIM</v>
          </cell>
          <cell r="R333" t="str">
            <v>ANTERAJA</v>
          </cell>
          <cell r="S333" t="str">
            <v>JAKARTA 2</v>
          </cell>
          <cell r="T333" t="str">
            <v>3275021205960015</v>
          </cell>
          <cell r="U333" t="str">
            <v>SEUMUR HIDUP</v>
          </cell>
          <cell r="V333" t="str">
            <v>NON DRIVER</v>
          </cell>
          <cell r="W333" t="str">
            <v>NON DRIVER</v>
          </cell>
          <cell r="X333" t="str">
            <v>NON DRIVER</v>
          </cell>
          <cell r="Y333" t="str">
            <v>NON DRIVER</v>
          </cell>
          <cell r="Z333" t="str">
            <v xml:space="preserve">JAKARTA </v>
          </cell>
          <cell r="AA333">
            <v>35197</v>
          </cell>
          <cell r="AB333" t="str">
            <v xml:space="preserve">JL SAGULING DC 24 KOMP BUANARISMA BEKASI BARAT </v>
          </cell>
          <cell r="AC333" t="str">
            <v>LAJANG</v>
          </cell>
          <cell r="AD333" t="str">
            <v xml:space="preserve">ISLAM </v>
          </cell>
          <cell r="AE333" t="str">
            <v>LAKI-LAKI</v>
          </cell>
          <cell r="AF333" t="str">
            <v>D3</v>
          </cell>
          <cell r="AG333" t="str">
            <v xml:space="preserve">YANDI HARDIAN </v>
          </cell>
          <cell r="AH333" t="str">
            <v>BCA</v>
          </cell>
          <cell r="AI333" t="str">
            <v>6043379432</v>
          </cell>
          <cell r="AJ333" t="str">
            <v>3275020108065985</v>
          </cell>
          <cell r="AL333">
            <v>44652</v>
          </cell>
          <cell r="AM333">
            <v>44742</v>
          </cell>
          <cell r="AN333" t="str">
            <v>PKWT 1</v>
          </cell>
          <cell r="AO333" t="str">
            <v>40 hari</v>
          </cell>
          <cell r="AP333" t="str">
            <v xml:space="preserve">1 Tahun  9 Bulan 24 Hari </v>
          </cell>
          <cell r="AQ333" t="str">
            <v>NON DRIVER</v>
          </cell>
          <cell r="AR333" t="str">
            <v>NON DRIVER</v>
          </cell>
          <cell r="AS333" t="str">
            <v>SUDAH</v>
          </cell>
          <cell r="AT333">
            <v>44432</v>
          </cell>
          <cell r="AU333" t="str">
            <v>NON DRIVER</v>
          </cell>
          <cell r="AV333" t="str">
            <v>NON DRIVER</v>
          </cell>
          <cell r="AW333" t="str">
            <v/>
          </cell>
          <cell r="AX333" t="str">
            <v>NON DRIVER</v>
          </cell>
          <cell r="AY333" t="str">
            <v>NON DRIVER</v>
          </cell>
          <cell r="AZ333" t="str">
            <v>NON DRIVER</v>
          </cell>
          <cell r="BA333" t="str">
            <v>SUDAH</v>
          </cell>
          <cell r="BC333">
            <v>44369</v>
          </cell>
          <cell r="BE333" t="str">
            <v>SUDAH</v>
          </cell>
          <cell r="BG333">
            <v>44453</v>
          </cell>
          <cell r="BI333" t="str">
            <v>BELUM</v>
          </cell>
          <cell r="BV333" t="str">
            <v>0001622139535</v>
          </cell>
          <cell r="BW333" t="str">
            <v>SUDAH</v>
          </cell>
          <cell r="BX333" t="str">
            <v>PERUSAHAAN</v>
          </cell>
          <cell r="BY333" t="str">
            <v>20062338809</v>
          </cell>
          <cell r="BZ333" t="str">
            <v>SUDAH</v>
          </cell>
        </row>
        <row r="334">
          <cell r="C334" t="str">
            <v>1256</v>
          </cell>
          <cell r="D334" t="str">
            <v>WAHYU ALDI HARTADI</v>
          </cell>
          <cell r="E334" t="str">
            <v>PT. MBK</v>
          </cell>
          <cell r="I334">
            <v>44054</v>
          </cell>
          <cell r="J334" t="str">
            <v/>
          </cell>
          <cell r="K334" t="str">
            <v>081218806754</v>
          </cell>
          <cell r="P334" t="str">
            <v>DISPATCHER</v>
          </cell>
          <cell r="Q334" t="str">
            <v>RAWA BUAYA</v>
          </cell>
          <cell r="R334" t="str">
            <v>ANTERAJA</v>
          </cell>
          <cell r="S334" t="str">
            <v>JAKARTA 2</v>
          </cell>
          <cell r="T334" t="str">
            <v>3171071908971001</v>
          </cell>
          <cell r="U334" t="str">
            <v>SEUMUR HIDUP</v>
          </cell>
          <cell r="V334" t="str">
            <v>NON DRIVER</v>
          </cell>
          <cell r="W334" t="str">
            <v>NON DRIVER</v>
          </cell>
          <cell r="X334" t="str">
            <v>NON DRIVER</v>
          </cell>
          <cell r="Y334" t="str">
            <v>NON DRIVER</v>
          </cell>
          <cell r="Z334" t="str">
            <v>JAKARTA</v>
          </cell>
          <cell r="AA334">
            <v>35661</v>
          </cell>
          <cell r="AB334" t="str">
            <v xml:space="preserve">JL PAKEMBANGAN TIMUR NO.1 RT 003/001 DESA GELORA KEC TANAH ABANG </v>
          </cell>
          <cell r="AC334" t="str">
            <v>LAJANG</v>
          </cell>
          <cell r="AD334" t="str">
            <v>ISLAM</v>
          </cell>
          <cell r="AE334" t="str">
            <v>LAKI-LAKI</v>
          </cell>
          <cell r="AF334" t="str">
            <v>SMA</v>
          </cell>
          <cell r="AG334" t="str">
            <v xml:space="preserve">WAHYU ADI HARTADI </v>
          </cell>
          <cell r="AH334" t="str">
            <v>BCA</v>
          </cell>
          <cell r="AI334" t="str">
            <v>0842279974</v>
          </cell>
          <cell r="AJ334" t="str">
            <v>3171070703110028</v>
          </cell>
          <cell r="AL334">
            <v>44621</v>
          </cell>
          <cell r="AM334">
            <v>44712</v>
          </cell>
          <cell r="AN334" t="str">
            <v>PKWT 2</v>
          </cell>
          <cell r="AO334" t="str">
            <v>10 hari</v>
          </cell>
          <cell r="AP334" t="str">
            <v xml:space="preserve">1 Tahun  9 Bulan 10 Hari </v>
          </cell>
          <cell r="AQ334" t="str">
            <v>NON DRIVER</v>
          </cell>
          <cell r="AR334" t="str">
            <v>NON DRIVER</v>
          </cell>
          <cell r="AS334" t="str">
            <v>SUDAH</v>
          </cell>
          <cell r="AT334">
            <v>44432</v>
          </cell>
          <cell r="AU334" t="str">
            <v>NON DRIVER</v>
          </cell>
          <cell r="AV334" t="str">
            <v>NON DRIVER</v>
          </cell>
          <cell r="AW334" t="str">
            <v/>
          </cell>
          <cell r="AX334" t="str">
            <v>NON DRIVER</v>
          </cell>
          <cell r="AY334" t="str">
            <v>NON DRIVER</v>
          </cell>
          <cell r="AZ334" t="str">
            <v>NON DRIVER</v>
          </cell>
          <cell r="BA334" t="str">
            <v>SUDAH</v>
          </cell>
          <cell r="BC334">
            <v>44402</v>
          </cell>
          <cell r="BE334" t="str">
            <v>SUDAH</v>
          </cell>
          <cell r="BG334">
            <v>44431</v>
          </cell>
          <cell r="BI334" t="str">
            <v>BELUM</v>
          </cell>
          <cell r="BV334" t="str">
            <v>0003047372199</v>
          </cell>
          <cell r="BW334" t="str">
            <v>SUDAH</v>
          </cell>
          <cell r="BX334" t="str">
            <v>PERUSAHAAN</v>
          </cell>
          <cell r="BY334" t="str">
            <v>20062338767</v>
          </cell>
          <cell r="BZ334" t="str">
            <v>SUDAH</v>
          </cell>
        </row>
        <row r="335">
          <cell r="C335" t="str">
            <v>1259</v>
          </cell>
          <cell r="D335" t="str">
            <v>YANTO HERMAWAN</v>
          </cell>
          <cell r="E335" t="str">
            <v>PT. MBK</v>
          </cell>
          <cell r="I335">
            <v>44055</v>
          </cell>
          <cell r="J335" t="str">
            <v/>
          </cell>
          <cell r="K335" t="str">
            <v>085860736512</v>
          </cell>
          <cell r="L335" t="str">
            <v>DRIVER</v>
          </cell>
          <cell r="Q335" t="str">
            <v>BANDUNG</v>
          </cell>
          <cell r="R335" t="str">
            <v>ANTERAJA</v>
          </cell>
          <cell r="S335" t="str">
            <v>JAKARTA 1</v>
          </cell>
          <cell r="T335" t="str">
            <v>3208251002780002</v>
          </cell>
          <cell r="U335" t="str">
            <v>SEUMUR HIDUP</v>
          </cell>
          <cell r="V335" t="str">
            <v>FUSO</v>
          </cell>
          <cell r="W335" t="str">
            <v>B1 UMUM</v>
          </cell>
          <cell r="X335" t="str">
            <v>13407802000066</v>
          </cell>
          <cell r="Y335">
            <v>45866</v>
          </cell>
          <cell r="Z335" t="str">
            <v xml:space="preserve">KUNINGAN </v>
          </cell>
          <cell r="AA335">
            <v>28531</v>
          </cell>
          <cell r="AB335" t="str">
            <v xml:space="preserve">DUSUN WAGE RT 010/004 DESA LEGOKHERANG KEC CILEBAK </v>
          </cell>
          <cell r="AC335" t="str">
            <v>KAWIN</v>
          </cell>
          <cell r="AD335" t="str">
            <v>ISLAM</v>
          </cell>
          <cell r="AE335" t="str">
            <v>LAKI-LAKI</v>
          </cell>
          <cell r="AF335" t="str">
            <v>SMA</v>
          </cell>
          <cell r="AG335" t="str">
            <v xml:space="preserve">YANTO HERMAWAN </v>
          </cell>
          <cell r="AH335" t="str">
            <v>BCA</v>
          </cell>
          <cell r="AI335" t="str">
            <v>8105609872</v>
          </cell>
          <cell r="AJ335" t="str">
            <v>3208252313080001</v>
          </cell>
          <cell r="AL335">
            <v>44652</v>
          </cell>
          <cell r="AM335">
            <v>44742</v>
          </cell>
          <cell r="AN335" t="str">
            <v>PKWT 1</v>
          </cell>
          <cell r="AO335" t="str">
            <v>40 hari</v>
          </cell>
          <cell r="AP335" t="str">
            <v xml:space="preserve">1 Tahun  9 Bulan 9 Hari </v>
          </cell>
          <cell r="AQ335" t="str">
            <v>SUDAH</v>
          </cell>
          <cell r="AR335">
            <v>44432</v>
          </cell>
          <cell r="AS335" t="str">
            <v>SUDAH</v>
          </cell>
          <cell r="AT335">
            <v>44432</v>
          </cell>
          <cell r="AU335" t="str">
            <v>SUDAH</v>
          </cell>
          <cell r="AV335">
            <v>44639</v>
          </cell>
          <cell r="AW335" t="str">
            <v xml:space="preserve">0 Tahun  2 Bulan 2 Hari </v>
          </cell>
          <cell r="AX335" t="str">
            <v>IN CLASS</v>
          </cell>
          <cell r="AY335">
            <v>90</v>
          </cell>
          <cell r="AZ335">
            <v>75</v>
          </cell>
          <cell r="BA335" t="str">
            <v>SUDAH</v>
          </cell>
          <cell r="BC335">
            <v>44403</v>
          </cell>
          <cell r="BE335" t="str">
            <v>SUDAH</v>
          </cell>
          <cell r="BG335">
            <v>44431</v>
          </cell>
          <cell r="BI335" t="str">
            <v>BELUM</v>
          </cell>
          <cell r="BV335" t="str">
            <v>0000442951211</v>
          </cell>
          <cell r="BW335" t="str">
            <v>SUDAH</v>
          </cell>
          <cell r="BX335" t="str">
            <v>PERUSAHAAN</v>
          </cell>
          <cell r="BY335" t="str">
            <v>20062338742</v>
          </cell>
          <cell r="BZ335" t="str">
            <v>SUDAH</v>
          </cell>
        </row>
        <row r="336">
          <cell r="C336" t="str">
            <v>1260</v>
          </cell>
          <cell r="D336" t="str">
            <v>ISEP SURYANA</v>
          </cell>
          <cell r="E336" t="str">
            <v>PT. MBK</v>
          </cell>
          <cell r="I336">
            <v>44055</v>
          </cell>
          <cell r="J336" t="str">
            <v/>
          </cell>
          <cell r="K336" t="str">
            <v>089656592327</v>
          </cell>
          <cell r="L336" t="str">
            <v>DRIVER</v>
          </cell>
          <cell r="Q336" t="str">
            <v>BANDUNG</v>
          </cell>
          <cell r="R336" t="str">
            <v>ANTERAJA</v>
          </cell>
          <cell r="S336" t="str">
            <v>JAKARTA 1</v>
          </cell>
          <cell r="T336" t="str">
            <v>3204151405810001</v>
          </cell>
          <cell r="U336" t="str">
            <v>SEUMUR HIDUP</v>
          </cell>
          <cell r="V336" t="str">
            <v>CDD</v>
          </cell>
          <cell r="W336" t="str">
            <v>B1 UMUM</v>
          </cell>
          <cell r="X336" t="str">
            <v>531113053427</v>
          </cell>
          <cell r="Y336">
            <v>45060</v>
          </cell>
          <cell r="Z336" t="str">
            <v xml:space="preserve">BANDUNG </v>
          </cell>
          <cell r="AA336">
            <v>29720</v>
          </cell>
          <cell r="AB336" t="str">
            <v xml:space="preserve">JL SURYALAYA BARAT II NO.3 RT 001/004 DESA CIJAGRA KEC LENGKONG </v>
          </cell>
          <cell r="AC336" t="str">
            <v>KAWIN</v>
          </cell>
          <cell r="AD336" t="str">
            <v>ISLAM</v>
          </cell>
          <cell r="AE336" t="str">
            <v>LAKI-LAKI</v>
          </cell>
          <cell r="AF336" t="str">
            <v>SMA</v>
          </cell>
          <cell r="AG336" t="str">
            <v xml:space="preserve">ISEP SURYANA </v>
          </cell>
          <cell r="AH336" t="str">
            <v>BCA</v>
          </cell>
          <cell r="AI336" t="str">
            <v>7750717831</v>
          </cell>
          <cell r="AJ336" t="str">
            <v>3273132707160009</v>
          </cell>
          <cell r="AL336">
            <v>44652</v>
          </cell>
          <cell r="AM336">
            <v>44742</v>
          </cell>
          <cell r="AN336" t="str">
            <v>PKWT 1</v>
          </cell>
          <cell r="AO336" t="str">
            <v>40 hari</v>
          </cell>
          <cell r="AP336" t="str">
            <v xml:space="preserve">1 Tahun  9 Bulan 9 Hari </v>
          </cell>
          <cell r="AQ336" t="str">
            <v>SUDAH</v>
          </cell>
          <cell r="AR336">
            <v>44432</v>
          </cell>
          <cell r="AS336" t="str">
            <v>SUDAH</v>
          </cell>
          <cell r="AT336">
            <v>44432</v>
          </cell>
          <cell r="AU336" t="str">
            <v>SUDAH</v>
          </cell>
          <cell r="AV336">
            <v>44639</v>
          </cell>
          <cell r="AW336" t="str">
            <v xml:space="preserve">0 Tahun  2 Bulan 2 Hari </v>
          </cell>
          <cell r="AX336" t="str">
            <v>IN CLASS</v>
          </cell>
          <cell r="AY336">
            <v>80</v>
          </cell>
          <cell r="AZ336">
            <v>75</v>
          </cell>
          <cell r="BA336" t="str">
            <v>SUDAH</v>
          </cell>
          <cell r="BC336">
            <v>44406</v>
          </cell>
          <cell r="BE336" t="str">
            <v>SUDAH</v>
          </cell>
          <cell r="BG336">
            <v>44489</v>
          </cell>
          <cell r="BI336" t="str">
            <v>BELUM</v>
          </cell>
          <cell r="BV336" t="str">
            <v>0002240110888</v>
          </cell>
          <cell r="BW336" t="str">
            <v>SUDAH</v>
          </cell>
          <cell r="BX336" t="str">
            <v>PERUSAHAAN</v>
          </cell>
          <cell r="BY336" t="str">
            <v>20062338593</v>
          </cell>
          <cell r="BZ336" t="str">
            <v>SUDAH</v>
          </cell>
        </row>
        <row r="337">
          <cell r="C337" t="str">
            <v>1261</v>
          </cell>
          <cell r="D337" t="str">
            <v>IRFAN HILMI</v>
          </cell>
          <cell r="E337" t="str">
            <v>PT. MBK</v>
          </cell>
          <cell r="I337">
            <v>44055</v>
          </cell>
          <cell r="J337" t="str">
            <v/>
          </cell>
          <cell r="K337" t="str">
            <v>085320910347</v>
          </cell>
          <cell r="L337" t="str">
            <v>DRIVER</v>
          </cell>
          <cell r="Q337" t="str">
            <v>BANDUNG</v>
          </cell>
          <cell r="R337" t="str">
            <v>CREDIBOOK</v>
          </cell>
          <cell r="S337" t="str">
            <v>JAKARTA 1</v>
          </cell>
          <cell r="T337" t="str">
            <v>3204292203960005</v>
          </cell>
          <cell r="U337" t="str">
            <v>SEUMUR HIDUP</v>
          </cell>
          <cell r="V337" t="str">
            <v>CDD</v>
          </cell>
          <cell r="W337" t="str">
            <v>B1</v>
          </cell>
          <cell r="X337" t="str">
            <v>13439603000358</v>
          </cell>
          <cell r="Y337">
            <v>45879</v>
          </cell>
          <cell r="Z337" t="str">
            <v xml:space="preserve">BANDUNG </v>
          </cell>
          <cell r="AA337">
            <v>35146</v>
          </cell>
          <cell r="AB337" t="str">
            <v xml:space="preserve">KP BUGEL RT 003/002 PAKUTANDANG CIPARAY KABUPATEN BANDUNG </v>
          </cell>
          <cell r="AC337" t="str">
            <v>KAWIN</v>
          </cell>
          <cell r="AD337" t="str">
            <v>ISLAM</v>
          </cell>
          <cell r="AE337" t="str">
            <v>LAKI-LAKI</v>
          </cell>
          <cell r="AF337" t="str">
            <v>SMA</v>
          </cell>
          <cell r="AG337" t="str">
            <v xml:space="preserve">IRFAN HILMI </v>
          </cell>
          <cell r="AH337" t="str">
            <v>BCA</v>
          </cell>
          <cell r="AI337" t="str">
            <v>1391886712</v>
          </cell>
          <cell r="AJ337" t="str">
            <v>3204291707170023</v>
          </cell>
          <cell r="AL337">
            <v>44652</v>
          </cell>
          <cell r="AM337">
            <v>44742</v>
          </cell>
          <cell r="AN337" t="str">
            <v>PKWT 1</v>
          </cell>
          <cell r="AO337" t="str">
            <v>40 hari</v>
          </cell>
          <cell r="AP337" t="str">
            <v xml:space="preserve">1 Tahun  9 Bulan 9 Hari </v>
          </cell>
          <cell r="AQ337" t="str">
            <v>SUDAH</v>
          </cell>
          <cell r="AR337">
            <v>44432</v>
          </cell>
          <cell r="AS337" t="str">
            <v>SUDAH</v>
          </cell>
          <cell r="AT337">
            <v>44432</v>
          </cell>
          <cell r="AU337" t="str">
            <v>SUDAH</v>
          </cell>
          <cell r="AV337">
            <v>44518</v>
          </cell>
          <cell r="AW337" t="str">
            <v xml:space="preserve">0 Tahun  6 Bulan 3 Hari </v>
          </cell>
          <cell r="AX337" t="str">
            <v>IN CLASS</v>
          </cell>
          <cell r="AY337">
            <v>90</v>
          </cell>
          <cell r="AZ337">
            <v>75</v>
          </cell>
          <cell r="BA337" t="str">
            <v>SUDAH</v>
          </cell>
          <cell r="BC337">
            <v>44496</v>
          </cell>
          <cell r="BE337" t="str">
            <v>SUDAH</v>
          </cell>
          <cell r="BG337">
            <v>44545</v>
          </cell>
          <cell r="BI337" t="str">
            <v>BELUM</v>
          </cell>
          <cell r="BV337" t="str">
            <v>0001198195119</v>
          </cell>
          <cell r="BW337" t="str">
            <v>SUDAH</v>
          </cell>
          <cell r="BX337" t="str">
            <v>PERUSAHAAN</v>
          </cell>
          <cell r="BY337" t="str">
            <v>20062338718</v>
          </cell>
          <cell r="BZ337" t="str">
            <v>SUDAH</v>
          </cell>
        </row>
        <row r="338">
          <cell r="C338" t="str">
            <v>1263</v>
          </cell>
          <cell r="D338" t="str">
            <v>GUNGUN SAFARI TRIGUNA</v>
          </cell>
          <cell r="E338" t="str">
            <v>PT. MBK</v>
          </cell>
          <cell r="I338">
            <v>44056</v>
          </cell>
          <cell r="J338" t="str">
            <v/>
          </cell>
          <cell r="K338" t="str">
            <v>082246478464</v>
          </cell>
          <cell r="L338" t="str">
            <v>DRIVER</v>
          </cell>
          <cell r="Q338" t="str">
            <v>TASIK KOTA</v>
          </cell>
          <cell r="R338" t="str">
            <v>ANTERAJA</v>
          </cell>
          <cell r="S338" t="str">
            <v>JAKARTA 1</v>
          </cell>
          <cell r="T338" t="str">
            <v>3278010202770012</v>
          </cell>
          <cell r="U338" t="str">
            <v>SEUMUR HIDUP</v>
          </cell>
          <cell r="W338" t="str">
            <v>B2 UMUM</v>
          </cell>
          <cell r="X338" t="str">
            <v>770213340990</v>
          </cell>
          <cell r="Y338">
            <v>45324</v>
          </cell>
          <cell r="Z338" t="str">
            <v xml:space="preserve">TASIKMALAYA </v>
          </cell>
          <cell r="AA338">
            <v>28158</v>
          </cell>
          <cell r="AB338" t="str">
            <v xml:space="preserve">JL HZ MUSTOFA GG NUSAWANGI II NO 10 RT 001/004 DESA NAGARAWANGI </v>
          </cell>
          <cell r="AC338" t="str">
            <v>KAWIN</v>
          </cell>
          <cell r="AD338" t="str">
            <v>ISLAM</v>
          </cell>
          <cell r="AE338" t="str">
            <v>LAKI-LAKI</v>
          </cell>
          <cell r="AF338" t="str">
            <v>SMA</v>
          </cell>
          <cell r="AG338" t="str">
            <v xml:space="preserve">GUNGUN SAFARI TRIGUNA </v>
          </cell>
          <cell r="AH338" t="str">
            <v>BCA</v>
          </cell>
          <cell r="AI338" t="str">
            <v>3431449313</v>
          </cell>
          <cell r="AJ338" t="str">
            <v>3217060903100000</v>
          </cell>
          <cell r="AL338">
            <v>44652</v>
          </cell>
          <cell r="AM338">
            <v>44742</v>
          </cell>
          <cell r="AN338" t="str">
            <v>PKWT 1</v>
          </cell>
          <cell r="AO338" t="str">
            <v>40 hari</v>
          </cell>
          <cell r="AP338" t="str">
            <v xml:space="preserve">1 Tahun  9 Bulan 8 Hari </v>
          </cell>
          <cell r="AQ338" t="str">
            <v>SUDAH</v>
          </cell>
          <cell r="AR338">
            <v>44432</v>
          </cell>
          <cell r="AS338" t="str">
            <v>SUDAH</v>
          </cell>
          <cell r="AT338">
            <v>44432</v>
          </cell>
          <cell r="AU338" t="str">
            <v>SUDAH</v>
          </cell>
          <cell r="AV338">
            <v>44506</v>
          </cell>
          <cell r="AW338" t="str">
            <v xml:space="preserve">0 Tahun  6 Bulan 15 Hari </v>
          </cell>
          <cell r="AX338" t="str">
            <v>IN CLASS</v>
          </cell>
          <cell r="AY338">
            <v>80</v>
          </cell>
          <cell r="AZ338">
            <v>75</v>
          </cell>
          <cell r="BA338" t="str">
            <v>SUDAH</v>
          </cell>
          <cell r="BC338">
            <v>44401</v>
          </cell>
          <cell r="BE338" t="str">
            <v>SUDAH</v>
          </cell>
          <cell r="BG338">
            <v>44526</v>
          </cell>
          <cell r="BI338" t="str">
            <v>BELUM</v>
          </cell>
          <cell r="BV338" t="str">
            <v>0002907566324</v>
          </cell>
          <cell r="BW338" t="str">
            <v>SUDAH</v>
          </cell>
          <cell r="BX338" t="str">
            <v>PERUSAHAAN</v>
          </cell>
          <cell r="BY338" t="str">
            <v>20062339047</v>
          </cell>
          <cell r="BZ338" t="str">
            <v>SUDAH</v>
          </cell>
        </row>
        <row r="339">
          <cell r="C339" t="str">
            <v>1264</v>
          </cell>
          <cell r="D339" t="str">
            <v>PIAJI DARISMAN</v>
          </cell>
          <cell r="E339" t="str">
            <v>PT. MBK</v>
          </cell>
          <cell r="I339">
            <v>44056</v>
          </cell>
          <cell r="J339" t="str">
            <v/>
          </cell>
          <cell r="K339" t="str">
            <v>085223429898</v>
          </cell>
          <cell r="L339" t="str">
            <v>DRIVER</v>
          </cell>
          <cell r="Q339" t="str">
            <v>BANDUNG</v>
          </cell>
          <cell r="R339" t="str">
            <v>ANTERAJA</v>
          </cell>
          <cell r="S339" t="str">
            <v>JAKARTA 1</v>
          </cell>
          <cell r="T339" t="str">
            <v>3278011404860012</v>
          </cell>
          <cell r="U339" t="str">
            <v>SEUMUR HIDUP</v>
          </cell>
          <cell r="V339" t="str">
            <v>FUSO</v>
          </cell>
          <cell r="W339" t="str">
            <v>B2 UMUM</v>
          </cell>
          <cell r="X339" t="str">
            <v>13348604001394</v>
          </cell>
          <cell r="Y339">
            <v>46489</v>
          </cell>
          <cell r="Z339" t="str">
            <v xml:space="preserve">TASIKMALAYA </v>
          </cell>
          <cell r="AA339">
            <v>31516</v>
          </cell>
          <cell r="AB339" t="str">
            <v xml:space="preserve">JL PASEH GG H.HASAN RT 004/004 DESA TUGURAJA KEC CIHIDEUNG </v>
          </cell>
          <cell r="AC339" t="str">
            <v>LAJANG</v>
          </cell>
          <cell r="AD339" t="str">
            <v>ISLAM</v>
          </cell>
          <cell r="AE339" t="str">
            <v>LAKI-LAKI</v>
          </cell>
          <cell r="AF339" t="str">
            <v>SMA</v>
          </cell>
          <cell r="AG339" t="str">
            <v xml:space="preserve">PIAJI DARISMAN </v>
          </cell>
          <cell r="AH339" t="str">
            <v>BCA</v>
          </cell>
          <cell r="AI339" t="str">
            <v>6395165325</v>
          </cell>
          <cell r="AJ339" t="str">
            <v>3202132402210003</v>
          </cell>
          <cell r="AL339">
            <v>44652</v>
          </cell>
          <cell r="AM339">
            <v>44742</v>
          </cell>
          <cell r="AN339" t="str">
            <v>PKWT 1</v>
          </cell>
          <cell r="AO339" t="str">
            <v>40 hari</v>
          </cell>
          <cell r="AP339" t="str">
            <v xml:space="preserve">1 Tahun  9 Bulan 8 Hari </v>
          </cell>
          <cell r="AQ339" t="str">
            <v>SUDAH</v>
          </cell>
          <cell r="AR339">
            <v>44432</v>
          </cell>
          <cell r="AS339" t="str">
            <v>SUDAH</v>
          </cell>
          <cell r="AT339">
            <v>44432</v>
          </cell>
          <cell r="AU339" t="str">
            <v>SUDAH</v>
          </cell>
          <cell r="AV339">
            <v>44639</v>
          </cell>
          <cell r="AW339" t="str">
            <v xml:space="preserve">0 Tahun  2 Bulan 2 Hari </v>
          </cell>
          <cell r="AX339" t="str">
            <v>IN CLASS</v>
          </cell>
          <cell r="AY339">
            <v>100</v>
          </cell>
          <cell r="AZ339">
            <v>75</v>
          </cell>
          <cell r="BA339" t="str">
            <v>SUDAH</v>
          </cell>
          <cell r="BC339">
            <v>44399</v>
          </cell>
          <cell r="BE339" t="str">
            <v>SUDAH</v>
          </cell>
          <cell r="BG339">
            <v>44489</v>
          </cell>
          <cell r="BI339" t="str">
            <v>BELUM</v>
          </cell>
          <cell r="BV339" t="str">
            <v>0001627675852</v>
          </cell>
          <cell r="BW339" t="str">
            <v>SUDAH</v>
          </cell>
          <cell r="BX339" t="str">
            <v>PERUSAHAAN</v>
          </cell>
          <cell r="BY339" t="str">
            <v>20062338700</v>
          </cell>
          <cell r="BZ339" t="str">
            <v>SUDAH</v>
          </cell>
        </row>
        <row r="340">
          <cell r="C340" t="str">
            <v>1265</v>
          </cell>
          <cell r="D340" t="str">
            <v>IBNU YULIYANTO</v>
          </cell>
          <cell r="E340" t="str">
            <v>PT. MBK</v>
          </cell>
          <cell r="I340">
            <v>44075</v>
          </cell>
          <cell r="J340" t="str">
            <v/>
          </cell>
          <cell r="K340" t="str">
            <v>082241244427</v>
          </cell>
          <cell r="O340" t="str">
            <v>CHECKER</v>
          </cell>
          <cell r="Q340" t="str">
            <v>REMBANG</v>
          </cell>
          <cell r="R340" t="str">
            <v>PT. SUMBER ALFARIA TRIJAYA TBK</v>
          </cell>
          <cell r="S340" t="str">
            <v>MALANG</v>
          </cell>
          <cell r="T340" t="str">
            <v>3317140706970001</v>
          </cell>
          <cell r="U340" t="str">
            <v>SEUMUR HIDUP</v>
          </cell>
          <cell r="V340" t="str">
            <v>NON DRIVER</v>
          </cell>
          <cell r="W340" t="str">
            <v>NON DRIVER</v>
          </cell>
          <cell r="X340" t="str">
            <v>NON DRIVER</v>
          </cell>
          <cell r="Y340" t="str">
            <v>NON DRIVER</v>
          </cell>
          <cell r="Z340" t="str">
            <v xml:space="preserve">REMBANG </v>
          </cell>
          <cell r="AA340">
            <v>35588</v>
          </cell>
          <cell r="AB340" t="str">
            <v xml:space="preserve">DS KARANGTURI RT 001/001 DESA KARANG TURI KEC LASEM </v>
          </cell>
          <cell r="AC340" t="str">
            <v>LAJANG</v>
          </cell>
          <cell r="AD340" t="str">
            <v>ISLAM</v>
          </cell>
          <cell r="AE340" t="str">
            <v>LAKI-LAKI</v>
          </cell>
          <cell r="AF340" t="str">
            <v>SMA</v>
          </cell>
          <cell r="AG340" t="str">
            <v xml:space="preserve">IBNU YULIYANTO </v>
          </cell>
          <cell r="AH340" t="str">
            <v>BCA</v>
          </cell>
          <cell r="AI340" t="str">
            <v>7835207668</v>
          </cell>
          <cell r="AJ340" t="str">
            <v>3317142611080014</v>
          </cell>
          <cell r="AL340">
            <v>44621</v>
          </cell>
          <cell r="AM340">
            <v>44712</v>
          </cell>
          <cell r="AN340" t="str">
            <v>PKWT 2</v>
          </cell>
          <cell r="AO340" t="str">
            <v>10 hari</v>
          </cell>
          <cell r="AP340" t="str">
            <v xml:space="preserve">1 Tahun  8 Bulan 20 Hari </v>
          </cell>
          <cell r="AQ340" t="str">
            <v>NON DRIVER</v>
          </cell>
          <cell r="AR340" t="str">
            <v>NON DRIVER</v>
          </cell>
          <cell r="AS340" t="str">
            <v>SUDAH</v>
          </cell>
          <cell r="AT340">
            <v>44435</v>
          </cell>
          <cell r="AU340" t="str">
            <v>NON DRIVER</v>
          </cell>
          <cell r="AV340" t="str">
            <v>NON DRIVER</v>
          </cell>
          <cell r="AW340" t="str">
            <v/>
          </cell>
          <cell r="AX340" t="str">
            <v>NON DRIVER</v>
          </cell>
          <cell r="AY340" t="str">
            <v>NON DRIVER</v>
          </cell>
          <cell r="AZ340" t="str">
            <v>NON DRIVER</v>
          </cell>
          <cell r="BA340" t="str">
            <v>SUDAH</v>
          </cell>
          <cell r="BC340">
            <v>44429</v>
          </cell>
          <cell r="BD340" t="str">
            <v>PUSKESMAS LASEM</v>
          </cell>
          <cell r="BE340" t="str">
            <v>SUDAH</v>
          </cell>
          <cell r="BG340">
            <v>44443</v>
          </cell>
          <cell r="BH340" t="str">
            <v>PUSKESMAS LASEM</v>
          </cell>
          <cell r="BI340" t="str">
            <v>BELUM</v>
          </cell>
          <cell r="BV340" t="str">
            <v>0000585797793</v>
          </cell>
          <cell r="BW340" t="str">
            <v>SUDAH</v>
          </cell>
          <cell r="BX340" t="str">
            <v>PBI</v>
          </cell>
          <cell r="BY340" t="str">
            <v>20062339153</v>
          </cell>
          <cell r="BZ340" t="str">
            <v>SUDAH</v>
          </cell>
        </row>
        <row r="341">
          <cell r="C341" t="str">
            <v>1266</v>
          </cell>
          <cell r="D341" t="str">
            <v>AFIF RIZA FAJRIA</v>
          </cell>
          <cell r="E341" t="str">
            <v>PT. MBK</v>
          </cell>
          <cell r="I341">
            <v>44075</v>
          </cell>
          <cell r="J341" t="str">
            <v/>
          </cell>
          <cell r="K341" t="str">
            <v>082327648498</v>
          </cell>
          <cell r="P341" t="str">
            <v>ADMIN DISPATCHER</v>
          </cell>
          <cell r="Q341" t="str">
            <v>REMBANG</v>
          </cell>
          <cell r="R341" t="str">
            <v>PT. SUMBER ALFARIA TRIJAYA TBK</v>
          </cell>
          <cell r="S341" t="str">
            <v>MALANG</v>
          </cell>
          <cell r="T341" t="str">
            <v>3317140806000002</v>
          </cell>
          <cell r="U341" t="str">
            <v>SEUMUR HIDUP</v>
          </cell>
          <cell r="V341" t="str">
            <v>NON DRIVER</v>
          </cell>
          <cell r="W341" t="str">
            <v>NON DRIVER</v>
          </cell>
          <cell r="X341" t="str">
            <v>NON DRIVER</v>
          </cell>
          <cell r="Y341" t="str">
            <v>NON DRIVER</v>
          </cell>
          <cell r="Z341" t="str">
            <v xml:space="preserve">REMBANG </v>
          </cell>
          <cell r="AA341">
            <v>36685</v>
          </cell>
          <cell r="AB341" t="str">
            <v xml:space="preserve">DS KARANGTURI RT 001/001 DESA KARANG TURI KEC LASEM </v>
          </cell>
          <cell r="AC341" t="str">
            <v>LAJANG</v>
          </cell>
          <cell r="AD341" t="str">
            <v>ISLAM</v>
          </cell>
          <cell r="AE341" t="str">
            <v>LAKI-LAKI</v>
          </cell>
          <cell r="AF341" t="str">
            <v>SMA</v>
          </cell>
          <cell r="AG341" t="str">
            <v xml:space="preserve">AFIF RIZA FAJRIA </v>
          </cell>
          <cell r="AH341" t="str">
            <v>BCA</v>
          </cell>
          <cell r="AI341" t="str">
            <v>7835207684</v>
          </cell>
          <cell r="AJ341" t="str">
            <v>3317141203140007</v>
          </cell>
          <cell r="AL341">
            <v>44621</v>
          </cell>
          <cell r="AM341">
            <v>44712</v>
          </cell>
          <cell r="AN341" t="str">
            <v>PKWT 2</v>
          </cell>
          <cell r="AO341" t="str">
            <v>10 hari</v>
          </cell>
          <cell r="AP341" t="str">
            <v xml:space="preserve">1 Tahun  8 Bulan 20 Hari </v>
          </cell>
          <cell r="AQ341" t="str">
            <v>NON DRIVER</v>
          </cell>
          <cell r="AR341" t="str">
            <v>NON DRIVER</v>
          </cell>
          <cell r="AS341" t="str">
            <v>SUDAH</v>
          </cell>
          <cell r="AT341">
            <v>44432</v>
          </cell>
          <cell r="AU341" t="str">
            <v>NON DRIVER</v>
          </cell>
          <cell r="AV341" t="str">
            <v>NON DRIVER</v>
          </cell>
          <cell r="AW341" t="str">
            <v/>
          </cell>
          <cell r="AX341" t="str">
            <v>NON DRIVER</v>
          </cell>
          <cell r="AY341" t="str">
            <v>NON DRIVER</v>
          </cell>
          <cell r="AZ341" t="str">
            <v>NON DRIVER</v>
          </cell>
          <cell r="BA341" t="str">
            <v>SUDAH</v>
          </cell>
          <cell r="BC341">
            <v>44357</v>
          </cell>
          <cell r="BD341" t="str">
            <v>KLINIK POLRES REMBANG</v>
          </cell>
          <cell r="BE341" t="str">
            <v>SUDAH</v>
          </cell>
          <cell r="BG341">
            <v>44386</v>
          </cell>
          <cell r="BH341" t="str">
            <v>KLINIK POLRES REMBANG</v>
          </cell>
          <cell r="BI341" t="str">
            <v>BELUM</v>
          </cell>
          <cell r="BV341" t="str">
            <v>0000584753747</v>
          </cell>
          <cell r="BW341" t="str">
            <v>SUDAH</v>
          </cell>
          <cell r="BX341" t="str">
            <v>PBI</v>
          </cell>
          <cell r="BY341" t="str">
            <v>20062339146</v>
          </cell>
          <cell r="BZ341" t="str">
            <v>SUDAH</v>
          </cell>
        </row>
        <row r="342">
          <cell r="C342" t="str">
            <v>1267</v>
          </cell>
          <cell r="D342" t="str">
            <v>MOHAMMAD ZAKKIY</v>
          </cell>
          <cell r="E342" t="str">
            <v>PT. MBK</v>
          </cell>
          <cell r="I342">
            <v>44075</v>
          </cell>
          <cell r="J342" t="str">
            <v/>
          </cell>
          <cell r="K342" t="str">
            <v>082134378949</v>
          </cell>
          <cell r="O342" t="str">
            <v>CHECKER</v>
          </cell>
          <cell r="Q342" t="str">
            <v>REMBANG</v>
          </cell>
          <cell r="R342" t="str">
            <v>PT. SUMBER ALFARIA TRIJAYA TBK</v>
          </cell>
          <cell r="S342" t="str">
            <v>MALANG</v>
          </cell>
          <cell r="T342" t="str">
            <v>3317100712970001</v>
          </cell>
          <cell r="U342" t="str">
            <v>SEUMUR HIDUP</v>
          </cell>
          <cell r="V342" t="str">
            <v>NON DRIVER</v>
          </cell>
          <cell r="W342" t="str">
            <v>NON DRIVER</v>
          </cell>
          <cell r="X342" t="str">
            <v>NON DRIVER</v>
          </cell>
          <cell r="Y342" t="str">
            <v>NON DRIVER</v>
          </cell>
          <cell r="Z342" t="str">
            <v xml:space="preserve">REMBANG </v>
          </cell>
          <cell r="AA342">
            <v>35771</v>
          </cell>
          <cell r="AB342" t="str">
            <v xml:space="preserve">KIRINGAN RT. 002/004 PUNJULHARJO KEC. REMBANG </v>
          </cell>
          <cell r="AC342" t="str">
            <v>LAJANG</v>
          </cell>
          <cell r="AD342" t="str">
            <v xml:space="preserve">ISLAM </v>
          </cell>
          <cell r="AE342" t="str">
            <v>LAKI-LAKI</v>
          </cell>
          <cell r="AF342" t="str">
            <v>SMA</v>
          </cell>
          <cell r="AG342" t="str">
            <v xml:space="preserve">MOHAMMAD ZAKKIY </v>
          </cell>
          <cell r="AH342" t="str">
            <v>BCA</v>
          </cell>
          <cell r="AI342" t="str">
            <v>7900752291</v>
          </cell>
          <cell r="AJ342" t="str">
            <v>3317100707053622</v>
          </cell>
          <cell r="AL342">
            <v>44621</v>
          </cell>
          <cell r="AM342">
            <v>44712</v>
          </cell>
          <cell r="AN342" t="str">
            <v>PKWT 2</v>
          </cell>
          <cell r="AO342" t="str">
            <v>10 hari</v>
          </cell>
          <cell r="AP342" t="str">
            <v xml:space="preserve">1 Tahun  8 Bulan 20 Hari </v>
          </cell>
          <cell r="AQ342" t="str">
            <v>NON DRIVER</v>
          </cell>
          <cell r="AR342" t="str">
            <v>NON DRIVER</v>
          </cell>
          <cell r="AS342" t="str">
            <v>SUDAH</v>
          </cell>
          <cell r="AT342">
            <v>44391</v>
          </cell>
          <cell r="AU342" t="str">
            <v>NON DRIVER</v>
          </cell>
          <cell r="AV342" t="str">
            <v>NON DRIVER</v>
          </cell>
          <cell r="AW342" t="str">
            <v/>
          </cell>
          <cell r="AX342" t="str">
            <v>NON DRIVER</v>
          </cell>
          <cell r="AY342" t="str">
            <v>NON DRIVER</v>
          </cell>
          <cell r="AZ342" t="str">
            <v>NON DRIVER</v>
          </cell>
          <cell r="BA342" t="str">
            <v>SUDAH</v>
          </cell>
          <cell r="BC342">
            <v>44433</v>
          </cell>
          <cell r="BD342" t="str">
            <v>PUSKESMAS LASEM</v>
          </cell>
          <cell r="BE342" t="str">
            <v>SUDAH</v>
          </cell>
          <cell r="BG342">
            <v>44462</v>
          </cell>
          <cell r="BH342" t="str">
            <v>PUSKESMAS LASEM</v>
          </cell>
          <cell r="BI342" t="str">
            <v>BELUM</v>
          </cell>
          <cell r="BV342" t="str">
            <v>0002354456676</v>
          </cell>
          <cell r="BW342" t="str">
            <v>SUDAH</v>
          </cell>
          <cell r="BX342" t="str">
            <v>PERUSAHAAN</v>
          </cell>
          <cell r="BY342" t="str">
            <v>20062339096</v>
          </cell>
          <cell r="BZ342" t="str">
            <v>SUDAH</v>
          </cell>
          <cell r="CC342" t="str">
            <v>PROPERTY DAMAGE
Property Damage</v>
          </cell>
          <cell r="CD342" t="str">
            <v>12/4/2021
10-Sep-2021</v>
          </cell>
        </row>
        <row r="343">
          <cell r="C343" t="str">
            <v>1274</v>
          </cell>
          <cell r="D343" t="str">
            <v>HERI PURNOMO</v>
          </cell>
          <cell r="E343" t="str">
            <v>PT. MBK</v>
          </cell>
          <cell r="I343">
            <v>44049</v>
          </cell>
          <cell r="J343" t="str">
            <v/>
          </cell>
          <cell r="K343" t="str">
            <v>085748074548</v>
          </cell>
          <cell r="L343" t="str">
            <v>DRIVER</v>
          </cell>
          <cell r="Q343" t="str">
            <v>JOMBANG</v>
          </cell>
          <cell r="R343" t="str">
            <v>ANTERAJA</v>
          </cell>
          <cell r="S343" t="str">
            <v>MALANG</v>
          </cell>
          <cell r="T343" t="str">
            <v>3517100203850003</v>
          </cell>
          <cell r="U343" t="str">
            <v>SEUMUR HIDUP</v>
          </cell>
          <cell r="V343" t="str">
            <v>HIJAU</v>
          </cell>
          <cell r="W343" t="str">
            <v>B1 UMUM</v>
          </cell>
          <cell r="X343" t="str">
            <v>15568503000060</v>
          </cell>
          <cell r="Y343">
            <v>45718</v>
          </cell>
          <cell r="Z343" t="str">
            <v xml:space="preserve">JOMBANG </v>
          </cell>
          <cell r="AA343">
            <v>31108</v>
          </cell>
          <cell r="AB343" t="str">
            <v xml:space="preserve">DSN KAUMAN RT 015/002 DESA PETERONGAN </v>
          </cell>
          <cell r="AC343" t="str">
            <v>KAWIN</v>
          </cell>
          <cell r="AD343" t="str">
            <v>ISLAM</v>
          </cell>
          <cell r="AE343" t="str">
            <v>LAKI-LAKI</v>
          </cell>
          <cell r="AF343" t="str">
            <v>SMA</v>
          </cell>
          <cell r="AG343" t="str">
            <v xml:space="preserve">HERI PURNOMO </v>
          </cell>
          <cell r="AH343" t="str">
            <v>BCA</v>
          </cell>
          <cell r="AI343" t="str">
            <v>1131628299</v>
          </cell>
          <cell r="AJ343" t="str">
            <v>3517102605080016</v>
          </cell>
          <cell r="AL343">
            <v>44652</v>
          </cell>
          <cell r="AM343">
            <v>44742</v>
          </cell>
          <cell r="AN343" t="str">
            <v>PKWT 1</v>
          </cell>
          <cell r="AO343" t="str">
            <v>40 hari</v>
          </cell>
          <cell r="AP343" t="str">
            <v xml:space="preserve">1 Tahun  9 Bulan 15 Hari </v>
          </cell>
          <cell r="AQ343" t="str">
            <v>SUDAH</v>
          </cell>
          <cell r="AR343">
            <v>44432</v>
          </cell>
          <cell r="AS343" t="str">
            <v>SUDAH</v>
          </cell>
          <cell r="AT343">
            <v>44432</v>
          </cell>
          <cell r="AU343" t="str">
            <v>SUDAH</v>
          </cell>
          <cell r="AV343">
            <v>44461</v>
          </cell>
          <cell r="AW343" t="str">
            <v xml:space="preserve">0 Tahun  7 Bulan 29 Hari </v>
          </cell>
          <cell r="AX343" t="str">
            <v>IN CLASS</v>
          </cell>
          <cell r="AY343">
            <v>70</v>
          </cell>
          <cell r="AZ343">
            <v>75</v>
          </cell>
          <cell r="BA343" t="str">
            <v>SUDAH</v>
          </cell>
          <cell r="BC343">
            <v>44432</v>
          </cell>
          <cell r="BD343" t="str">
            <v>JOMBANG</v>
          </cell>
          <cell r="BE343" t="str">
            <v>SUDAH</v>
          </cell>
          <cell r="BG343">
            <v>44460</v>
          </cell>
          <cell r="BH343" t="str">
            <v>JOMBANG</v>
          </cell>
          <cell r="BI343" t="str">
            <v>BELUM</v>
          </cell>
          <cell r="BV343" t="str">
            <v>0002259767755</v>
          </cell>
          <cell r="BW343" t="str">
            <v>SUDAH</v>
          </cell>
          <cell r="BX343" t="str">
            <v>PERUSAHAAN</v>
          </cell>
          <cell r="BY343" t="str">
            <v>19089244289</v>
          </cell>
          <cell r="BZ343" t="str">
            <v>SUDAH</v>
          </cell>
          <cell r="CG343" t="str">
            <v>tidak ada</v>
          </cell>
        </row>
        <row r="344">
          <cell r="C344" t="str">
            <v>1277</v>
          </cell>
          <cell r="D344" t="str">
            <v>PULUNG LAKSONO</v>
          </cell>
          <cell r="E344" t="str">
            <v>PT. MBK</v>
          </cell>
          <cell r="F344" t="str">
            <v>PO</v>
          </cell>
          <cell r="G344" t="str">
            <v>03/PO/LOG-SBY/II/21</v>
          </cell>
          <cell r="I344">
            <v>44051</v>
          </cell>
          <cell r="J344" t="str">
            <v/>
          </cell>
          <cell r="K344" t="str">
            <v>085727442874</v>
          </cell>
          <cell r="L344" t="str">
            <v>DRIVER</v>
          </cell>
          <cell r="Q344" t="str">
            <v>YOGYAKARTA</v>
          </cell>
          <cell r="R344" t="str">
            <v>ANTERAJA</v>
          </cell>
          <cell r="S344" t="str">
            <v>SEMARANG</v>
          </cell>
          <cell r="T344" t="str">
            <v>3310062903970002</v>
          </cell>
          <cell r="U344" t="str">
            <v>SEUMUR HIDUP</v>
          </cell>
          <cell r="V344" t="str">
            <v>KUNING</v>
          </cell>
          <cell r="W344" t="str">
            <v>B2 UMUM</v>
          </cell>
          <cell r="X344" t="str">
            <v>970514436</v>
          </cell>
          <cell r="Y344">
            <v>46279</v>
          </cell>
          <cell r="Z344" t="str">
            <v xml:space="preserve">KLATEN </v>
          </cell>
          <cell r="AA344">
            <v>35518</v>
          </cell>
          <cell r="AB344" t="str">
            <v xml:space="preserve">SUMYANG RT 002/007 DESA JATIPURO KEC TRUCUK </v>
          </cell>
          <cell r="AC344" t="str">
            <v>LAJANG</v>
          </cell>
          <cell r="AD344" t="str">
            <v>ISLAM</v>
          </cell>
          <cell r="AE344" t="str">
            <v>LAKI-LAKI</v>
          </cell>
          <cell r="AF344" t="str">
            <v>SMA</v>
          </cell>
          <cell r="AG344" t="str">
            <v xml:space="preserve">PULUNG LAKSONO </v>
          </cell>
          <cell r="AH344" t="str">
            <v>BCA</v>
          </cell>
          <cell r="AI344" t="str">
            <v>0300956611</v>
          </cell>
          <cell r="AJ344" t="str">
            <v>3310060607200005</v>
          </cell>
          <cell r="AL344">
            <v>44652</v>
          </cell>
          <cell r="AM344">
            <v>44742</v>
          </cell>
          <cell r="AN344" t="str">
            <v>PKWT 1</v>
          </cell>
          <cell r="AO344" t="str">
            <v>40 hari</v>
          </cell>
          <cell r="AP344" t="str">
            <v xml:space="preserve">1 Tahun  9 Bulan 13 Hari </v>
          </cell>
          <cell r="AQ344" t="str">
            <v>SUDAH</v>
          </cell>
          <cell r="AR344">
            <v>44432</v>
          </cell>
          <cell r="AS344" t="str">
            <v>SUDAH</v>
          </cell>
          <cell r="AT344">
            <v>44432</v>
          </cell>
          <cell r="AU344" t="str">
            <v>SUDAH</v>
          </cell>
          <cell r="AV344">
            <v>44420</v>
          </cell>
          <cell r="AW344" t="str">
            <v xml:space="preserve">0 Tahun  9 Bulan 9 Hari </v>
          </cell>
          <cell r="AX344" t="str">
            <v>IN CLASS</v>
          </cell>
          <cell r="AY344">
            <v>85</v>
          </cell>
          <cell r="AZ344">
            <v>85</v>
          </cell>
          <cell r="BA344" t="str">
            <v>SUDAH</v>
          </cell>
          <cell r="BC344">
            <v>44452</v>
          </cell>
          <cell r="BD344" t="str">
            <v>KLINIK BERSMA BANTUL</v>
          </cell>
          <cell r="BE344" t="str">
            <v>SUDAH</v>
          </cell>
          <cell r="BG344">
            <v>44456</v>
          </cell>
          <cell r="BH344" t="str">
            <v>RS KLATEN</v>
          </cell>
          <cell r="BI344" t="str">
            <v>BELUM</v>
          </cell>
          <cell r="BV344" t="str">
            <v>0000558298754</v>
          </cell>
          <cell r="BW344" t="str">
            <v>SUDAH</v>
          </cell>
          <cell r="BX344" t="str">
            <v>PBI</v>
          </cell>
          <cell r="BY344" t="str">
            <v>20062339070</v>
          </cell>
          <cell r="BZ344" t="str">
            <v>SUDAH</v>
          </cell>
        </row>
        <row r="345">
          <cell r="C345" t="str">
            <v>1281</v>
          </cell>
          <cell r="D345" t="str">
            <v>KADEK YUDIARTANA</v>
          </cell>
          <cell r="E345" t="str">
            <v>PT. MBK</v>
          </cell>
          <cell r="I345">
            <v>44053</v>
          </cell>
          <cell r="J345" t="str">
            <v/>
          </cell>
          <cell r="K345" t="str">
            <v>087752079865</v>
          </cell>
          <cell r="L345" t="str">
            <v>DRIVER</v>
          </cell>
          <cell r="Q345" t="str">
            <v>DENPASAR</v>
          </cell>
          <cell r="R345" t="str">
            <v>CIRCLE K</v>
          </cell>
          <cell r="S345" t="str">
            <v>MALANG</v>
          </cell>
          <cell r="T345" t="str">
            <v>5108030605860001</v>
          </cell>
          <cell r="U345" t="str">
            <v>SEUMUR HIDUP</v>
          </cell>
          <cell r="V345" t="str">
            <v>PUTIH</v>
          </cell>
          <cell r="W345" t="str">
            <v>B1</v>
          </cell>
          <cell r="X345" t="str">
            <v>16188605000704</v>
          </cell>
          <cell r="Y345">
            <v>46360</v>
          </cell>
          <cell r="Z345" t="str">
            <v>BENGKEL</v>
          </cell>
          <cell r="AA345">
            <v>31538</v>
          </cell>
          <cell r="AB345" t="str">
            <v>BANJAR DINAS BUKIT TELU, BENGKEL, BUSUNG BIU</v>
          </cell>
          <cell r="AC345" t="str">
            <v>LAJANG</v>
          </cell>
          <cell r="AD345" t="str">
            <v>HINDU</v>
          </cell>
          <cell r="AE345" t="str">
            <v>LAKI-LAKI</v>
          </cell>
          <cell r="AF345" t="str">
            <v>SMA</v>
          </cell>
          <cell r="AG345" t="str">
            <v>KADEK YUDIARTANA</v>
          </cell>
          <cell r="AH345" t="str">
            <v>BCA</v>
          </cell>
          <cell r="AI345" t="str">
            <v>6690256027</v>
          </cell>
          <cell r="AJ345" t="str">
            <v>5108031711060137</v>
          </cell>
          <cell r="AL345">
            <v>44652</v>
          </cell>
          <cell r="AM345">
            <v>44742</v>
          </cell>
          <cell r="AN345" t="str">
            <v>PKWT 1</v>
          </cell>
          <cell r="AO345" t="str">
            <v>40 hari</v>
          </cell>
          <cell r="AP345" t="str">
            <v xml:space="preserve">1 Tahun  9 Bulan 11 Hari </v>
          </cell>
          <cell r="AQ345" t="str">
            <v>SUDAH</v>
          </cell>
          <cell r="AR345">
            <v>44432</v>
          </cell>
          <cell r="AS345" t="str">
            <v>SUDAH</v>
          </cell>
          <cell r="AT345">
            <v>44432</v>
          </cell>
          <cell r="AU345" t="str">
            <v>SUDAH</v>
          </cell>
          <cell r="AV345">
            <v>44423</v>
          </cell>
          <cell r="AW345" t="str">
            <v xml:space="preserve">0 Tahun  9 Bulan 6 Hari </v>
          </cell>
          <cell r="AX345" t="str">
            <v>IN CLASS</v>
          </cell>
          <cell r="AY345">
            <v>85</v>
          </cell>
          <cell r="AZ345">
            <v>75</v>
          </cell>
          <cell r="BA345" t="str">
            <v>SUDAH</v>
          </cell>
          <cell r="BC345">
            <v>44404</v>
          </cell>
          <cell r="BD345" t="str">
            <v>BANJAR DINAS BUKIT TELU, BULELENG BUSUBG BIU</v>
          </cell>
          <cell r="BE345" t="str">
            <v>SUDAH</v>
          </cell>
          <cell r="BG345">
            <v>44487</v>
          </cell>
          <cell r="BH345" t="str">
            <v>BANJAR DINAS BUKIT TELU, BULELENG BUSUBG BIU</v>
          </cell>
          <cell r="BI345" t="str">
            <v>BELUM</v>
          </cell>
          <cell r="BV345" t="str">
            <v>0001791219148</v>
          </cell>
          <cell r="BW345" t="str">
            <v>SUDAH</v>
          </cell>
          <cell r="BX345" t="str">
            <v>PERUSAHAAN</v>
          </cell>
          <cell r="BY345" t="str">
            <v>20062338957</v>
          </cell>
          <cell r="BZ345" t="str">
            <v>SUDAH</v>
          </cell>
        </row>
        <row r="346">
          <cell r="C346" t="str">
            <v>1282</v>
          </cell>
          <cell r="D346" t="str">
            <v>SUHADI</v>
          </cell>
          <cell r="E346" t="str">
            <v>PT. MBK</v>
          </cell>
          <cell r="I346">
            <v>44046</v>
          </cell>
          <cell r="J346" t="str">
            <v/>
          </cell>
          <cell r="K346" t="str">
            <v>087865787084</v>
          </cell>
          <cell r="L346" t="str">
            <v>DRIVER</v>
          </cell>
          <cell r="Q346" t="str">
            <v>MATARAM</v>
          </cell>
          <cell r="R346" t="str">
            <v>ANTERAJA</v>
          </cell>
          <cell r="S346" t="str">
            <v>MALANG</v>
          </cell>
          <cell r="T346" t="str">
            <v>5201090107790376</v>
          </cell>
          <cell r="U346" t="str">
            <v>SEUMUR HIDUP</v>
          </cell>
          <cell r="V346" t="str">
            <v>PUTIH</v>
          </cell>
          <cell r="W346" t="str">
            <v>B1 UMUM</v>
          </cell>
          <cell r="X346" t="str">
            <v>790116261156</v>
          </cell>
          <cell r="Y346">
            <v>45299</v>
          </cell>
          <cell r="Z346" t="str">
            <v xml:space="preserve">JOHAR PELITA </v>
          </cell>
          <cell r="AA346">
            <v>28863</v>
          </cell>
          <cell r="AB346" t="str">
            <v xml:space="preserve">DUSUN JOHAR PELITA RT 001/000 DESA JATISELA KEC GUNUNGSARI </v>
          </cell>
          <cell r="AC346" t="str">
            <v>KAWIN</v>
          </cell>
          <cell r="AD346" t="str">
            <v xml:space="preserve">ISLAM </v>
          </cell>
          <cell r="AE346" t="str">
            <v>LAKI-LAKI</v>
          </cell>
          <cell r="AF346" t="str">
            <v>SMA</v>
          </cell>
          <cell r="AG346" t="str">
            <v>SUHADI</v>
          </cell>
          <cell r="AH346" t="str">
            <v>BCA</v>
          </cell>
          <cell r="AI346" t="str">
            <v>2320382851</v>
          </cell>
          <cell r="AJ346" t="str">
            <v>5201090603084860</v>
          </cell>
          <cell r="AL346">
            <v>44652</v>
          </cell>
          <cell r="AM346">
            <v>44742</v>
          </cell>
          <cell r="AN346" t="str">
            <v>PKWT 1</v>
          </cell>
          <cell r="AO346" t="str">
            <v>40 hari</v>
          </cell>
          <cell r="AP346" t="str">
            <v xml:space="preserve">1 Tahun  9 Bulan 18 Hari </v>
          </cell>
          <cell r="AQ346" t="str">
            <v>SUDAH</v>
          </cell>
          <cell r="AR346">
            <v>44432</v>
          </cell>
          <cell r="AS346" t="str">
            <v>SUDAH</v>
          </cell>
          <cell r="AT346">
            <v>44432</v>
          </cell>
          <cell r="AU346" t="str">
            <v>SUDAH</v>
          </cell>
          <cell r="AV346">
            <v>44434</v>
          </cell>
          <cell r="AW346" t="str">
            <v xml:space="preserve">0 Tahun  8 Bulan 25 Hari </v>
          </cell>
          <cell r="AX346" t="str">
            <v>ON LINE</v>
          </cell>
          <cell r="AY346">
            <v>90</v>
          </cell>
          <cell r="AZ346">
            <v>75</v>
          </cell>
          <cell r="BA346" t="str">
            <v>SUDAH</v>
          </cell>
          <cell r="BC346">
            <v>44411</v>
          </cell>
          <cell r="BD346" t="str">
            <v>RSU PROVINSI NTB</v>
          </cell>
          <cell r="BE346" t="str">
            <v>SUDAH</v>
          </cell>
          <cell r="BG346">
            <v>44436</v>
          </cell>
          <cell r="BH346" t="str">
            <v>RSU PROVINSI NTB</v>
          </cell>
          <cell r="BI346" t="str">
            <v>BELUM</v>
          </cell>
          <cell r="BV346" t="str">
            <v>0000831629946</v>
          </cell>
          <cell r="BW346" t="str">
            <v>SUDAH</v>
          </cell>
          <cell r="BX346" t="str">
            <v>PERUSAHAAN</v>
          </cell>
          <cell r="BY346" t="str">
            <v>20062338908</v>
          </cell>
          <cell r="BZ346" t="str">
            <v>SUDAH</v>
          </cell>
          <cell r="CC346" t="str">
            <v>PROPERTY DAMAGE</v>
          </cell>
          <cell r="CD346">
            <v>44333</v>
          </cell>
        </row>
        <row r="347">
          <cell r="C347" t="str">
            <v>1283</v>
          </cell>
          <cell r="D347" t="str">
            <v>EBIN PRILIAN SETIA RINTO</v>
          </cell>
          <cell r="E347" t="str">
            <v>PT. MBK</v>
          </cell>
          <cell r="I347">
            <v>44058</v>
          </cell>
          <cell r="J347" t="str">
            <v/>
          </cell>
          <cell r="K347" t="str">
            <v>085219801550</v>
          </cell>
          <cell r="L347" t="str">
            <v>DRIVER</v>
          </cell>
          <cell r="Q347" t="str">
            <v>REMBANG</v>
          </cell>
          <cell r="R347" t="str">
            <v>PT. SUMBER ALFARIA TRIJAYA TBK</v>
          </cell>
          <cell r="S347" t="str">
            <v>MALANG</v>
          </cell>
          <cell r="T347" t="str">
            <v>3317141504920003</v>
          </cell>
          <cell r="U347" t="str">
            <v>SEUMUR HIDUP</v>
          </cell>
          <cell r="V347" t="str">
            <v>HIJAU</v>
          </cell>
          <cell r="W347" t="str">
            <v>B1</v>
          </cell>
          <cell r="X347" t="str">
            <v>14399204000005</v>
          </cell>
          <cell r="Y347">
            <v>45000</v>
          </cell>
          <cell r="Z347" t="str">
            <v xml:space="preserve">REMBANG </v>
          </cell>
          <cell r="AA347">
            <v>33709</v>
          </cell>
          <cell r="AB347" t="str">
            <v xml:space="preserve">PS JOLOTUNDO RT 006/003 LASEM </v>
          </cell>
          <cell r="AC347" t="str">
            <v>LAJANG</v>
          </cell>
          <cell r="AD347" t="str">
            <v>ISLAM</v>
          </cell>
          <cell r="AE347" t="str">
            <v>LAKI-LAKI</v>
          </cell>
          <cell r="AF347" t="str">
            <v>SMP</v>
          </cell>
          <cell r="AG347" t="str">
            <v xml:space="preserve">EBIN PRILIAN SETIA RINTO </v>
          </cell>
          <cell r="AH347" t="str">
            <v>BCA</v>
          </cell>
          <cell r="AI347" t="str">
            <v>7835202496</v>
          </cell>
          <cell r="AJ347" t="str">
            <v>3317142004110013</v>
          </cell>
          <cell r="AL347">
            <v>44652</v>
          </cell>
          <cell r="AM347">
            <v>44742</v>
          </cell>
          <cell r="AN347" t="str">
            <v>PKWT 1</v>
          </cell>
          <cell r="AO347" t="str">
            <v>40 hari</v>
          </cell>
          <cell r="AP347" t="str">
            <v xml:space="preserve">1 Tahun  9 Bulan 6 Hari </v>
          </cell>
          <cell r="AQ347" t="str">
            <v>SUDAH</v>
          </cell>
          <cell r="AR347">
            <v>44432</v>
          </cell>
          <cell r="AS347" t="str">
            <v>SUDAH</v>
          </cell>
          <cell r="AT347">
            <v>44432</v>
          </cell>
          <cell r="AU347" t="str">
            <v>SUDAH</v>
          </cell>
          <cell r="AV347">
            <v>44516</v>
          </cell>
          <cell r="AW347" t="str">
            <v xml:space="preserve">0 Tahun  6 Bulan 5 Hari </v>
          </cell>
          <cell r="AX347" t="str">
            <v>ON LINE</v>
          </cell>
          <cell r="AY347">
            <v>70</v>
          </cell>
          <cell r="AZ347">
            <v>75</v>
          </cell>
          <cell r="BA347" t="str">
            <v>SUDAH</v>
          </cell>
          <cell r="BC347">
            <v>44408</v>
          </cell>
          <cell r="BD347" t="str">
            <v>BALDES JOLOTUNDO</v>
          </cell>
          <cell r="BE347" t="str">
            <v>SUDAH</v>
          </cell>
          <cell r="BG347">
            <v>44437</v>
          </cell>
          <cell r="BH347" t="str">
            <v>BALDES JOLOTUNDO</v>
          </cell>
          <cell r="BI347" t="str">
            <v>BELUM</v>
          </cell>
          <cell r="BV347" t="str">
            <v>0002799655817</v>
          </cell>
          <cell r="BW347" t="str">
            <v>SUDAH</v>
          </cell>
          <cell r="BX347" t="str">
            <v>PBI</v>
          </cell>
          <cell r="BY347" t="str">
            <v>20071956971</v>
          </cell>
          <cell r="BZ347" t="str">
            <v>SUDAH</v>
          </cell>
          <cell r="CG347" t="str">
            <v>putrariptia@gmail.com</v>
          </cell>
        </row>
        <row r="348">
          <cell r="C348" t="str">
            <v>1285</v>
          </cell>
          <cell r="D348" t="str">
            <v>JAWAHIR</v>
          </cell>
          <cell r="E348" t="str">
            <v>PT. MBK</v>
          </cell>
          <cell r="I348">
            <v>44075</v>
          </cell>
          <cell r="J348" t="str">
            <v/>
          </cell>
          <cell r="K348" t="str">
            <v>085226297622</v>
          </cell>
          <cell r="L348" t="str">
            <v>DRIVER</v>
          </cell>
          <cell r="Q348" t="str">
            <v>REMBANG</v>
          </cell>
          <cell r="R348" t="str">
            <v>PT. SUMBER ALFARIA TRIJAYA TBK</v>
          </cell>
          <cell r="S348" t="str">
            <v>MALANG</v>
          </cell>
          <cell r="T348" t="str">
            <v>3317030512880001</v>
          </cell>
          <cell r="U348" t="str">
            <v>SEUMUR HIDUP</v>
          </cell>
          <cell r="V348" t="str">
            <v>MERAH</v>
          </cell>
          <cell r="W348" t="str">
            <v>B2 UMUM</v>
          </cell>
          <cell r="X348" t="str">
            <v>14398812000103</v>
          </cell>
          <cell r="Y348">
            <v>46356</v>
          </cell>
          <cell r="Z348" t="str">
            <v>REMBANG</v>
          </cell>
          <cell r="AA348">
            <v>32482</v>
          </cell>
          <cell r="AB348" t="str">
            <v xml:space="preserve">DS. SENDANGMULYO RT. 005/001 KEC. GUNEM KAB. REMBANG </v>
          </cell>
          <cell r="AC348" t="str">
            <v>KAWIN ANAK 1</v>
          </cell>
          <cell r="AD348" t="str">
            <v>ISLAM</v>
          </cell>
          <cell r="AE348" t="str">
            <v>LAKI-LAKI</v>
          </cell>
          <cell r="AF348" t="str">
            <v>SMA</v>
          </cell>
          <cell r="AG348" t="str">
            <v xml:space="preserve">JAWAHIR </v>
          </cell>
          <cell r="AH348" t="str">
            <v>BCA</v>
          </cell>
          <cell r="AI348" t="str">
            <v>7835189287</v>
          </cell>
          <cell r="AJ348" t="str">
            <v>3317030701160001</v>
          </cell>
          <cell r="AL348">
            <v>44621</v>
          </cell>
          <cell r="AM348">
            <v>44712</v>
          </cell>
          <cell r="AN348" t="str">
            <v>PKWT 2</v>
          </cell>
          <cell r="AO348" t="str">
            <v>10 hari</v>
          </cell>
          <cell r="AP348" t="str">
            <v xml:space="preserve">1 Tahun  8 Bulan 20 Hari </v>
          </cell>
          <cell r="AQ348" t="str">
            <v>SUDAH</v>
          </cell>
          <cell r="AR348">
            <v>43881</v>
          </cell>
          <cell r="AS348" t="str">
            <v>SUDAH</v>
          </cell>
          <cell r="AT348">
            <v>44432</v>
          </cell>
          <cell r="AU348" t="str">
            <v>SUDAH</v>
          </cell>
          <cell r="AV348">
            <v>44439</v>
          </cell>
          <cell r="AW348" t="str">
            <v xml:space="preserve">0 Tahun  8 Bulan 20 Hari </v>
          </cell>
          <cell r="AX348" t="str">
            <v>ON LINE</v>
          </cell>
          <cell r="AY348">
            <v>95</v>
          </cell>
          <cell r="AZ348">
            <v>75</v>
          </cell>
          <cell r="BA348" t="str">
            <v>SUDAH</v>
          </cell>
          <cell r="BC348">
            <v>44400</v>
          </cell>
          <cell r="BD348" t="str">
            <v>PUSKESMAS GUNEM</v>
          </cell>
          <cell r="BE348" t="str">
            <v>SUDAH</v>
          </cell>
          <cell r="BG348">
            <v>44429</v>
          </cell>
          <cell r="BH348" t="str">
            <v>PUSKESMAS GUNEM</v>
          </cell>
          <cell r="BI348" t="str">
            <v>BELUM</v>
          </cell>
          <cell r="BV348" t="str">
            <v>0001693417724</v>
          </cell>
          <cell r="BW348" t="str">
            <v>SUDAH</v>
          </cell>
          <cell r="BX348" t="str">
            <v>PERUSAHAAN</v>
          </cell>
          <cell r="BY348" t="str">
            <v>20071956997</v>
          </cell>
          <cell r="BZ348" t="str">
            <v>SUDAH</v>
          </cell>
          <cell r="CG348" t="str">
            <v>ykadek832@gmail.com</v>
          </cell>
        </row>
        <row r="349">
          <cell r="C349" t="str">
            <v>1288</v>
          </cell>
          <cell r="D349" t="str">
            <v>AHMAD ZAMRONI</v>
          </cell>
          <cell r="E349" t="str">
            <v>PT. MBK</v>
          </cell>
          <cell r="I349">
            <v>44075</v>
          </cell>
          <cell r="J349" t="str">
            <v/>
          </cell>
          <cell r="K349" t="str">
            <v>082330055628</v>
          </cell>
          <cell r="P349" t="str">
            <v>DISPATCHER</v>
          </cell>
          <cell r="Q349" t="str">
            <v>SURABAYA</v>
          </cell>
          <cell r="R349" t="str">
            <v>ANTERAJA</v>
          </cell>
          <cell r="S349" t="str">
            <v>MALANG</v>
          </cell>
          <cell r="T349" t="str">
            <v>3526062504960006</v>
          </cell>
          <cell r="U349" t="str">
            <v>SEUMUR HIDUP</v>
          </cell>
          <cell r="V349" t="str">
            <v>NON DRIVER</v>
          </cell>
          <cell r="W349" t="str">
            <v>NON DRIVER</v>
          </cell>
          <cell r="X349" t="str">
            <v>NON DRIVER</v>
          </cell>
          <cell r="Y349" t="str">
            <v>NON DRIVER</v>
          </cell>
          <cell r="Z349" t="str">
            <v xml:space="preserve">BANGKALAN </v>
          </cell>
          <cell r="AA349">
            <v>35180</v>
          </cell>
          <cell r="AB349" t="str">
            <v xml:space="preserve">DSN PANGLEN RT 00/00 DESA KOMBANGAN KEC GEGER </v>
          </cell>
          <cell r="AC349" t="str">
            <v>LAJANG</v>
          </cell>
          <cell r="AD349" t="str">
            <v>ISLAM</v>
          </cell>
          <cell r="AE349" t="str">
            <v>LAKI-LAKI</v>
          </cell>
          <cell r="AF349" t="str">
            <v>SMA</v>
          </cell>
          <cell r="AG349" t="str">
            <v xml:space="preserve">AHMAD ZAMRONI </v>
          </cell>
          <cell r="AH349" t="str">
            <v>BCA</v>
          </cell>
          <cell r="AI349" t="str">
            <v>1851556953</v>
          </cell>
          <cell r="AJ349" t="str">
            <v>3526062504960000</v>
          </cell>
          <cell r="AL349">
            <v>44682</v>
          </cell>
          <cell r="AM349">
            <v>44773</v>
          </cell>
          <cell r="AN349" t="str">
            <v>PKWT 1</v>
          </cell>
          <cell r="AO349" t="str">
            <v>71 hari</v>
          </cell>
          <cell r="AP349" t="str">
            <v xml:space="preserve">1 Tahun  8 Bulan 20 Hari </v>
          </cell>
          <cell r="AQ349" t="str">
            <v>NON DRIVER</v>
          </cell>
          <cell r="AR349" t="str">
            <v>NON DRIVER</v>
          </cell>
          <cell r="AS349" t="str">
            <v>SUDAH</v>
          </cell>
          <cell r="AT349">
            <v>44432</v>
          </cell>
          <cell r="AU349" t="str">
            <v>NON DRIVER</v>
          </cell>
          <cell r="AV349" t="str">
            <v>NON DRIVER</v>
          </cell>
          <cell r="AW349" t="str">
            <v/>
          </cell>
          <cell r="AX349" t="str">
            <v>NON DRIVER</v>
          </cell>
          <cell r="AY349" t="str">
            <v>NON DRIVER</v>
          </cell>
          <cell r="AZ349" t="str">
            <v>NON DRIVER</v>
          </cell>
          <cell r="BA349" t="str">
            <v>SUDAH</v>
          </cell>
          <cell r="BC349">
            <v>44421</v>
          </cell>
          <cell r="BD349" t="str">
            <v>RS BHAYANGKARA SURABAYA</v>
          </cell>
          <cell r="BE349" t="str">
            <v>SUDAH</v>
          </cell>
          <cell r="BG349">
            <v>44457</v>
          </cell>
          <cell r="BI349" t="str">
            <v>BELUM</v>
          </cell>
          <cell r="BV349" t="str">
            <v>0002158195476</v>
          </cell>
          <cell r="BW349" t="str">
            <v>SUDAH</v>
          </cell>
          <cell r="BX349" t="str">
            <v>PERUSAHAAN</v>
          </cell>
          <cell r="BY349" t="str">
            <v>20071956906</v>
          </cell>
          <cell r="BZ349" t="str">
            <v>SUDAH</v>
          </cell>
          <cell r="CG349" t="str">
            <v>paksuhadi765@gmail.com</v>
          </cell>
        </row>
        <row r="350">
          <cell r="C350" t="str">
            <v>1294</v>
          </cell>
          <cell r="D350" t="str">
            <v>MOHAMMAD AFIQ IRAWAN</v>
          </cell>
          <cell r="E350" t="str">
            <v>PT. MBK</v>
          </cell>
          <cell r="I350">
            <v>44074</v>
          </cell>
          <cell r="J350" t="str">
            <v/>
          </cell>
          <cell r="K350" t="str">
            <v>085648930489</v>
          </cell>
          <cell r="P350" t="str">
            <v>MONITORING GPS</v>
          </cell>
          <cell r="Q350" t="str">
            <v>MALANG</v>
          </cell>
          <cell r="R350" t="str">
            <v>BAT 1</v>
          </cell>
          <cell r="S350" t="str">
            <v>MALANG</v>
          </cell>
          <cell r="T350" t="str">
            <v>3504101611940001</v>
          </cell>
          <cell r="U350" t="str">
            <v>SEUMUR HIDUP</v>
          </cell>
          <cell r="V350" t="str">
            <v>NON DRIVER</v>
          </cell>
          <cell r="W350" t="str">
            <v>NON DRIVER</v>
          </cell>
          <cell r="X350" t="str">
            <v>NON DRIVER</v>
          </cell>
          <cell r="Y350" t="str">
            <v>NON DRIVER</v>
          </cell>
          <cell r="Z350" t="str">
            <v xml:space="preserve">TULUNGAGUNG </v>
          </cell>
          <cell r="AA350">
            <v>34654</v>
          </cell>
          <cell r="AB350" t="str">
            <v xml:space="preserve">DS SAMBIGEDE RT 003/006 DS SAMBIROBYONG KEC SUMBERGEMPOL KAB TULUNGAGUNG </v>
          </cell>
          <cell r="AC350" t="str">
            <v>LAJANG</v>
          </cell>
          <cell r="AD350" t="str">
            <v>ISLAM</v>
          </cell>
          <cell r="AE350" t="str">
            <v>LAKI-LAKI</v>
          </cell>
          <cell r="AF350" t="str">
            <v>S1</v>
          </cell>
          <cell r="AG350" t="str">
            <v xml:space="preserve">MOHAMMAD AFIQ IRAWAN </v>
          </cell>
          <cell r="AH350" t="str">
            <v>BCA</v>
          </cell>
          <cell r="AI350" t="str">
            <v>0113007971</v>
          </cell>
          <cell r="AJ350" t="str">
            <v>35004102312060045</v>
          </cell>
          <cell r="AL350">
            <v>44682</v>
          </cell>
          <cell r="AM350">
            <v>44773</v>
          </cell>
          <cell r="AN350" t="str">
            <v>PKWT 1</v>
          </cell>
          <cell r="AO350" t="str">
            <v>71 hari</v>
          </cell>
          <cell r="AP350" t="str">
            <v xml:space="preserve">1 Tahun  8 Bulan 20 Hari </v>
          </cell>
          <cell r="AQ350" t="str">
            <v>NON DRIVER</v>
          </cell>
          <cell r="AR350" t="str">
            <v>NON DRIVER</v>
          </cell>
          <cell r="AS350" t="str">
            <v>SUDAH</v>
          </cell>
          <cell r="AT350">
            <v>44432</v>
          </cell>
          <cell r="AU350" t="str">
            <v>NON DRIVER</v>
          </cell>
          <cell r="AV350" t="str">
            <v>NON DRIVER</v>
          </cell>
          <cell r="AW350" t="str">
            <v/>
          </cell>
          <cell r="AX350" t="str">
            <v>NON DRIVER</v>
          </cell>
          <cell r="AY350" t="str">
            <v>NON DRIVER</v>
          </cell>
          <cell r="AZ350" t="str">
            <v>NON DRIVER</v>
          </cell>
          <cell r="BA350" t="str">
            <v>SUDAH</v>
          </cell>
          <cell r="BC350">
            <v>44427</v>
          </cell>
          <cell r="BD350" t="str">
            <v>BLIMBING</v>
          </cell>
          <cell r="BE350" t="str">
            <v>SUDAH</v>
          </cell>
          <cell r="BG350">
            <v>44599</v>
          </cell>
          <cell r="BI350" t="str">
            <v>BELUM</v>
          </cell>
          <cell r="BV350" t="str">
            <v>0003049507034</v>
          </cell>
          <cell r="BW350" t="str">
            <v>SUDAH</v>
          </cell>
          <cell r="BX350" t="str">
            <v>PERUSAHAAN</v>
          </cell>
          <cell r="BY350" t="str">
            <v>20071956930</v>
          </cell>
          <cell r="BZ350" t="str">
            <v>SUDAH</v>
          </cell>
          <cell r="CC350" t="str">
            <v>PROPERTY DAMAGE</v>
          </cell>
          <cell r="CD350">
            <v>44213</v>
          </cell>
          <cell r="CG350" t="str">
            <v>tidak ada</v>
          </cell>
          <cell r="CH350">
            <v>44211</v>
          </cell>
        </row>
        <row r="351">
          <cell r="C351" t="str">
            <v>1304</v>
          </cell>
          <cell r="D351" t="str">
            <v>JUNAEDI ABDULLAH</v>
          </cell>
          <cell r="E351" t="str">
            <v>PT. MBK</v>
          </cell>
          <cell r="I351">
            <v>44077</v>
          </cell>
          <cell r="J351" t="str">
            <v/>
          </cell>
          <cell r="K351" t="str">
            <v>0895334405379</v>
          </cell>
          <cell r="P351" t="str">
            <v>DISPATCHER</v>
          </cell>
          <cell r="Q351" t="str">
            <v>RAWA BUAYA</v>
          </cell>
          <cell r="R351" t="str">
            <v>ANTERAJA</v>
          </cell>
          <cell r="S351" t="str">
            <v>JAKARTA 2</v>
          </cell>
          <cell r="T351" t="str">
            <v>3173082702981001</v>
          </cell>
          <cell r="U351" t="str">
            <v>SEUMUR HIDUP</v>
          </cell>
          <cell r="V351" t="str">
            <v>NON DRIVER</v>
          </cell>
          <cell r="W351" t="str">
            <v>NON DRIVER</v>
          </cell>
          <cell r="X351" t="str">
            <v>NON DRIVER</v>
          </cell>
          <cell r="Y351" t="str">
            <v>NON DRIVER</v>
          </cell>
          <cell r="Z351" t="str">
            <v xml:space="preserve">JAKARTA </v>
          </cell>
          <cell r="AA351">
            <v>35853</v>
          </cell>
          <cell r="AB351" t="str">
            <v xml:space="preserve">KP SALO NO 92.A RT 011/004 DESA KEMBANGAN UTARA KEC KEMBANGAN </v>
          </cell>
          <cell r="AC351" t="str">
            <v>LAJANG</v>
          </cell>
          <cell r="AD351" t="str">
            <v xml:space="preserve">ISLAM </v>
          </cell>
          <cell r="AE351" t="str">
            <v>LAKI-LAKI</v>
          </cell>
          <cell r="AF351" t="str">
            <v>SMA</v>
          </cell>
          <cell r="AG351" t="str">
            <v xml:space="preserve">JUNAEDI ABDILLAH </v>
          </cell>
          <cell r="AH351" t="str">
            <v>BCA</v>
          </cell>
          <cell r="AI351" t="str">
            <v>3720243864</v>
          </cell>
          <cell r="AJ351" t="str">
            <v>3173051706200040</v>
          </cell>
          <cell r="AL351">
            <v>44621</v>
          </cell>
          <cell r="AM351">
            <v>44712</v>
          </cell>
          <cell r="AN351" t="str">
            <v>PKWT 2</v>
          </cell>
          <cell r="AO351" t="str">
            <v>10 hari</v>
          </cell>
          <cell r="AP351" t="str">
            <v xml:space="preserve">1 Tahun  8 Bulan 18 Hari </v>
          </cell>
          <cell r="AQ351" t="str">
            <v>NON DRIVER</v>
          </cell>
          <cell r="AR351" t="str">
            <v>NON DRIVER</v>
          </cell>
          <cell r="AS351" t="str">
            <v>SUDAH</v>
          </cell>
          <cell r="AT351">
            <v>44432</v>
          </cell>
          <cell r="AU351" t="str">
            <v>NON DRIVER</v>
          </cell>
          <cell r="AV351" t="str">
            <v>NON DRIVER</v>
          </cell>
          <cell r="AW351" t="str">
            <v/>
          </cell>
          <cell r="AX351" t="str">
            <v>NON DRIVER</v>
          </cell>
          <cell r="AY351" t="str">
            <v>NON DRIVER</v>
          </cell>
          <cell r="AZ351" t="str">
            <v>NON DRIVER</v>
          </cell>
          <cell r="BA351" t="str">
            <v>SUDAH</v>
          </cell>
          <cell r="BC351">
            <v>44402</v>
          </cell>
          <cell r="BE351" t="str">
            <v>BELUM</v>
          </cell>
          <cell r="BI351" t="str">
            <v>BELUM</v>
          </cell>
          <cell r="BV351" t="str">
            <v>0001279579149</v>
          </cell>
          <cell r="BW351" t="str">
            <v>SUDAH</v>
          </cell>
          <cell r="BX351" t="str">
            <v>PERUSAHAAN</v>
          </cell>
          <cell r="BY351" t="str">
            <v>20071956898</v>
          </cell>
          <cell r="BZ351" t="str">
            <v>SUDAH</v>
          </cell>
        </row>
        <row r="352">
          <cell r="C352" t="str">
            <v>1305</v>
          </cell>
          <cell r="D352" t="str">
            <v>NUNU NUGRAHA</v>
          </cell>
          <cell r="E352" t="str">
            <v>PT. MBK</v>
          </cell>
          <cell r="I352">
            <v>44075</v>
          </cell>
          <cell r="J352" t="str">
            <v/>
          </cell>
          <cell r="K352" t="str">
            <v>082298716252</v>
          </cell>
          <cell r="N352" t="str">
            <v>HELPER</v>
          </cell>
          <cell r="Q352" t="str">
            <v>KARAWANG</v>
          </cell>
          <cell r="R352" t="str">
            <v>HMS</v>
          </cell>
          <cell r="S352" t="str">
            <v>JAKARTA 1</v>
          </cell>
          <cell r="T352" t="str">
            <v>3215110508910007</v>
          </cell>
          <cell r="U352" t="str">
            <v>SEUMUR HIDUP</v>
          </cell>
          <cell r="V352" t="str">
            <v>NON DRIVER</v>
          </cell>
          <cell r="W352" t="str">
            <v>NON DRIVER</v>
          </cell>
          <cell r="X352" t="str">
            <v>NON DRIVER</v>
          </cell>
          <cell r="Y352" t="str">
            <v>NON DRIVER</v>
          </cell>
          <cell r="Z352" t="str">
            <v xml:space="preserve">KARAWANG </v>
          </cell>
          <cell r="AA352">
            <v>33455</v>
          </cell>
          <cell r="AB352" t="str">
            <v xml:space="preserve">CIBEBER RT 001/004 DESA SIMPANGAN KEC CIKARANG UTARA </v>
          </cell>
          <cell r="AC352" t="str">
            <v>KAWIN</v>
          </cell>
          <cell r="AD352" t="str">
            <v xml:space="preserve">ISLAM </v>
          </cell>
          <cell r="AE352" t="str">
            <v>LAKI-LAKI</v>
          </cell>
          <cell r="AF352" t="str">
            <v>SMA</v>
          </cell>
          <cell r="AG352" t="str">
            <v xml:space="preserve">NUNU NUGRAHA </v>
          </cell>
          <cell r="AH352" t="str">
            <v>BCA</v>
          </cell>
          <cell r="AI352" t="str">
            <v>5765243332</v>
          </cell>
          <cell r="AJ352" t="str">
            <v>3216093001190017</v>
          </cell>
          <cell r="AL352">
            <v>44682</v>
          </cell>
          <cell r="AM352">
            <v>44773</v>
          </cell>
          <cell r="AN352" t="str">
            <v>PKWT 2</v>
          </cell>
          <cell r="AO352" t="str">
            <v>71 hari</v>
          </cell>
          <cell r="AP352" t="str">
            <v xml:space="preserve">1 Tahun  8 Bulan 20 Hari </v>
          </cell>
          <cell r="AQ352" t="str">
            <v>SUDAH</v>
          </cell>
          <cell r="AR352">
            <v>44504</v>
          </cell>
          <cell r="AS352" t="str">
            <v>SUDAH</v>
          </cell>
          <cell r="AT352">
            <v>44504</v>
          </cell>
          <cell r="AU352" t="str">
            <v>SUDAH</v>
          </cell>
          <cell r="AV352">
            <v>44504</v>
          </cell>
          <cell r="AW352" t="str">
            <v xml:space="preserve">0 Tahun  6 Bulan 17 Hari </v>
          </cell>
          <cell r="AX352" t="str">
            <v>NON DRIVER</v>
          </cell>
          <cell r="AY352" t="str">
            <v>NON DRIVER</v>
          </cell>
          <cell r="AZ352" t="str">
            <v>NON DRIVER</v>
          </cell>
          <cell r="BA352" t="str">
            <v>SUDAH</v>
          </cell>
          <cell r="BC352">
            <v>44413</v>
          </cell>
          <cell r="BE352" t="str">
            <v>SUDAH</v>
          </cell>
          <cell r="BG352">
            <v>44504</v>
          </cell>
          <cell r="BI352" t="str">
            <v>BELUM</v>
          </cell>
          <cell r="BV352" t="str">
            <v>0002087436251</v>
          </cell>
          <cell r="BW352" t="str">
            <v>SUDAH</v>
          </cell>
          <cell r="BX352" t="str">
            <v>PERUSAHAAN</v>
          </cell>
          <cell r="BY352" t="str">
            <v>20071957029</v>
          </cell>
          <cell r="BZ352" t="str">
            <v>SUDAH</v>
          </cell>
          <cell r="CG352" t="str">
            <v>dedeadam724@gmail.com</v>
          </cell>
        </row>
        <row r="353">
          <cell r="C353" t="str">
            <v>1306</v>
          </cell>
          <cell r="D353" t="str">
            <v>DENY SETIYO PAMBUDI</v>
          </cell>
          <cell r="E353" t="str">
            <v>PT. MBK</v>
          </cell>
          <cell r="I353">
            <v>44069</v>
          </cell>
          <cell r="J353" t="str">
            <v/>
          </cell>
          <cell r="K353" t="str">
            <v>081296091757</v>
          </cell>
          <cell r="L353" t="str">
            <v>DRIVER</v>
          </cell>
          <cell r="Q353" t="str">
            <v>CIKARANG</v>
          </cell>
          <cell r="R353" t="str">
            <v>YAMAZAKI</v>
          </cell>
          <cell r="S353" t="str">
            <v>JAKARTA 1</v>
          </cell>
          <cell r="T353" t="str">
            <v>3316060105950002</v>
          </cell>
          <cell r="U353" t="str">
            <v>SEUMUR HIDUP</v>
          </cell>
          <cell r="W353" t="str">
            <v>B1</v>
          </cell>
          <cell r="X353" t="str">
            <v>14409505000038</v>
          </cell>
          <cell r="Y353">
            <v>45735</v>
          </cell>
          <cell r="Z353" t="str">
            <v xml:space="preserve">BLORA </v>
          </cell>
          <cell r="AA353">
            <v>34820</v>
          </cell>
          <cell r="AB353" t="str">
            <v xml:space="preserve">DESA LEDOK RT 004/005 DESA LEDOK KEC SAMBONG </v>
          </cell>
          <cell r="AC353" t="str">
            <v>LAJANG</v>
          </cell>
          <cell r="AD353" t="str">
            <v>ISLAM</v>
          </cell>
          <cell r="AE353" t="str">
            <v>LAKI-LAKI</v>
          </cell>
          <cell r="AF353" t="str">
            <v>SMA</v>
          </cell>
          <cell r="AG353" t="str">
            <v xml:space="preserve">DENY SETIYO PAMBUDI </v>
          </cell>
          <cell r="AH353" t="str">
            <v>BCA</v>
          </cell>
          <cell r="AI353" t="str">
            <v>3540312027</v>
          </cell>
          <cell r="AJ353" t="str">
            <v>3316060407190002</v>
          </cell>
          <cell r="AL353">
            <v>44682</v>
          </cell>
          <cell r="AM353">
            <v>44773</v>
          </cell>
          <cell r="AN353" t="str">
            <v>PKWT 2</v>
          </cell>
          <cell r="AO353" t="str">
            <v>71 hari</v>
          </cell>
          <cell r="AP353" t="str">
            <v xml:space="preserve">1 Tahun  8 Bulan 25 Hari </v>
          </cell>
          <cell r="AQ353" t="str">
            <v>SUDAH</v>
          </cell>
          <cell r="AR353">
            <v>44564</v>
          </cell>
          <cell r="AS353" t="str">
            <v>SUDAH</v>
          </cell>
          <cell r="AT353">
            <v>44432</v>
          </cell>
          <cell r="AU353" t="str">
            <v>SUDAH</v>
          </cell>
          <cell r="AV353">
            <v>44675</v>
          </cell>
          <cell r="AW353" t="str">
            <v xml:space="preserve">0 Tahun  0 Bulan 27 Hari </v>
          </cell>
          <cell r="AX353" t="str">
            <v>ON LINE</v>
          </cell>
          <cell r="AY353">
            <v>95</v>
          </cell>
          <cell r="AZ353">
            <v>75</v>
          </cell>
          <cell r="BA353" t="str">
            <v>SUDAH</v>
          </cell>
          <cell r="BC353">
            <v>44402</v>
          </cell>
          <cell r="BD353" t="str">
            <v>KAB. BEKASI</v>
          </cell>
          <cell r="BE353" t="str">
            <v>SUDAH</v>
          </cell>
          <cell r="BG353">
            <v>44537</v>
          </cell>
          <cell r="BH353" t="str">
            <v>Klinik Yonif 410</v>
          </cell>
          <cell r="BI353" t="str">
            <v>BELUM</v>
          </cell>
          <cell r="BV353" t="str">
            <v>0002890144967</v>
          </cell>
          <cell r="BW353" t="str">
            <v>SUDAH</v>
          </cell>
          <cell r="BX353" t="str">
            <v>PERUSAHAAN</v>
          </cell>
          <cell r="BY353" t="str">
            <v>20071956963</v>
          </cell>
          <cell r="BZ353" t="str">
            <v>SUDAH</v>
          </cell>
        </row>
        <row r="354">
          <cell r="C354" t="str">
            <v>1307</v>
          </cell>
          <cell r="D354" t="str">
            <v>YAYAN M ILYAS</v>
          </cell>
          <cell r="E354" t="str">
            <v>PT. MBK</v>
          </cell>
          <cell r="I354">
            <v>44083</v>
          </cell>
          <cell r="J354" t="str">
            <v/>
          </cell>
          <cell r="K354" t="str">
            <v>085881258132</v>
          </cell>
          <cell r="L354" t="str">
            <v>DRIVER</v>
          </cell>
          <cell r="Q354" t="str">
            <v>CIKARANG</v>
          </cell>
          <cell r="R354" t="str">
            <v>YAMAZAKI</v>
          </cell>
          <cell r="S354" t="str">
            <v>JAKARTA 1</v>
          </cell>
          <cell r="T354" t="str">
            <v>3216092404710003</v>
          </cell>
          <cell r="U354" t="str">
            <v>SEUMUR HIDUP</v>
          </cell>
          <cell r="W354" t="str">
            <v>B1</v>
          </cell>
          <cell r="X354" t="str">
            <v>710412051000950</v>
          </cell>
          <cell r="Y354">
            <v>46111</v>
          </cell>
          <cell r="Z354" t="str">
            <v xml:space="preserve">BEKASI </v>
          </cell>
          <cell r="AA354">
            <v>26047</v>
          </cell>
          <cell r="AB354" t="str">
            <v xml:space="preserve">KP POJ RT 002/001 DESA BOJONGMANGU KEC BOJONGMANGU </v>
          </cell>
          <cell r="AC354" t="str">
            <v>KAWIN</v>
          </cell>
          <cell r="AD354" t="str">
            <v>ISLAM</v>
          </cell>
          <cell r="AE354" t="str">
            <v>LAKI-LAKI</v>
          </cell>
          <cell r="AF354" t="str">
            <v>SMA</v>
          </cell>
          <cell r="AG354" t="str">
            <v xml:space="preserve">YAYAN M ILYAS </v>
          </cell>
          <cell r="AH354" t="str">
            <v>BCA</v>
          </cell>
          <cell r="AI354" t="str">
            <v>3431340290</v>
          </cell>
          <cell r="AJ354" t="str">
            <v>3216232705150003</v>
          </cell>
          <cell r="AL354">
            <v>44682</v>
          </cell>
          <cell r="AM354">
            <v>44773</v>
          </cell>
          <cell r="AN354" t="str">
            <v>PKWT 2</v>
          </cell>
          <cell r="AO354" t="str">
            <v>71 hari</v>
          </cell>
          <cell r="AP354" t="str">
            <v xml:space="preserve">1 Tahun  8 Bulan 12 Hari </v>
          </cell>
          <cell r="AQ354" t="str">
            <v>SUDAH</v>
          </cell>
          <cell r="AR354">
            <v>44564</v>
          </cell>
          <cell r="AS354" t="str">
            <v>SUDAH</v>
          </cell>
          <cell r="AT354">
            <v>44432</v>
          </cell>
          <cell r="AU354" t="str">
            <v>SUDAH</v>
          </cell>
          <cell r="AV354">
            <v>44672</v>
          </cell>
          <cell r="AW354" t="str">
            <v xml:space="preserve">0 Tahun  1 Bulan 0 Hari </v>
          </cell>
          <cell r="AX354" t="str">
            <v>ON LINE</v>
          </cell>
          <cell r="AY354">
            <v>85</v>
          </cell>
          <cell r="AZ354">
            <v>75</v>
          </cell>
          <cell r="BA354" t="str">
            <v>SUDAH</v>
          </cell>
          <cell r="BC354">
            <v>44386</v>
          </cell>
          <cell r="BD354" t="str">
            <v>KAB. BEKASI</v>
          </cell>
          <cell r="BE354" t="str">
            <v>SUDAH</v>
          </cell>
          <cell r="BG354">
            <v>44421</v>
          </cell>
          <cell r="BH354" t="str">
            <v>KAB. BEKASI</v>
          </cell>
          <cell r="BI354" t="str">
            <v>BELUM</v>
          </cell>
          <cell r="BV354" t="str">
            <v>0001256591957</v>
          </cell>
          <cell r="BW354" t="str">
            <v>SUDAH</v>
          </cell>
          <cell r="BX354" t="str">
            <v>PERUSAHAAN</v>
          </cell>
          <cell r="BY354" t="str">
            <v>20071957003</v>
          </cell>
          <cell r="BZ354" t="str">
            <v>SUDAH</v>
          </cell>
        </row>
        <row r="355">
          <cell r="C355" t="str">
            <v>1308</v>
          </cell>
          <cell r="D355" t="str">
            <v>MUHAMMAD ZAENUDIN</v>
          </cell>
          <cell r="E355" t="str">
            <v>PT. MBK</v>
          </cell>
          <cell r="I355">
            <v>44076</v>
          </cell>
          <cell r="J355" t="str">
            <v/>
          </cell>
          <cell r="K355" t="str">
            <v>082221522799</v>
          </cell>
          <cell r="P355" t="str">
            <v>DISPATCHER</v>
          </cell>
          <cell r="Q355" t="str">
            <v>BEKASI</v>
          </cell>
          <cell r="R355" t="str">
            <v>ANTERAJA</v>
          </cell>
          <cell r="S355" t="str">
            <v>JAKARTA 1</v>
          </cell>
          <cell r="T355" t="str">
            <v>3275042604940014</v>
          </cell>
          <cell r="U355" t="str">
            <v>SEUMUR HIDUP</v>
          </cell>
          <cell r="V355" t="str">
            <v>NON DRIVER</v>
          </cell>
          <cell r="W355" t="str">
            <v>NON DRIVER</v>
          </cell>
          <cell r="X355" t="str">
            <v>NON DRIVER</v>
          </cell>
          <cell r="Y355" t="str">
            <v>NON DRIVER</v>
          </cell>
          <cell r="Z355" t="str">
            <v xml:space="preserve">BEKASI </v>
          </cell>
          <cell r="AA355">
            <v>34452</v>
          </cell>
          <cell r="AB355" t="str">
            <v xml:space="preserve">KP CIMUNING RT 003/004 DESA CIMUNING KEC MUSTIKA JAYA </v>
          </cell>
          <cell r="AC355" t="str">
            <v>KAWIN</v>
          </cell>
          <cell r="AD355" t="str">
            <v xml:space="preserve">ISLAM </v>
          </cell>
          <cell r="AE355" t="str">
            <v>LAKI-LAKI</v>
          </cell>
          <cell r="AF355" t="str">
            <v>SMA</v>
          </cell>
          <cell r="AG355" t="str">
            <v xml:space="preserve">MUHAMMAD ZAENUDIN </v>
          </cell>
          <cell r="AH355" t="str">
            <v>BCA</v>
          </cell>
          <cell r="AI355" t="str">
            <v>5730263955</v>
          </cell>
          <cell r="AJ355" t="str">
            <v>3275110606160016</v>
          </cell>
          <cell r="AL355">
            <v>44682</v>
          </cell>
          <cell r="AM355">
            <v>44773</v>
          </cell>
          <cell r="AN355" t="str">
            <v>PKWT 1</v>
          </cell>
          <cell r="AO355" t="str">
            <v>71 hari</v>
          </cell>
          <cell r="AP355" t="str">
            <v xml:space="preserve">1 Tahun  8 Bulan 19 Hari </v>
          </cell>
          <cell r="AQ355" t="str">
            <v>NON DRIVER</v>
          </cell>
          <cell r="AR355" t="str">
            <v>NON DRIVER</v>
          </cell>
          <cell r="AS355" t="str">
            <v>SUDAH</v>
          </cell>
          <cell r="AT355">
            <v>44432</v>
          </cell>
          <cell r="AU355" t="str">
            <v>NON DRIVER</v>
          </cell>
          <cell r="AV355" t="str">
            <v>NON DRIVER</v>
          </cell>
          <cell r="AW355" t="str">
            <v/>
          </cell>
          <cell r="AX355" t="str">
            <v>NON DRIVER</v>
          </cell>
          <cell r="AY355" t="str">
            <v>NON DRIVER</v>
          </cell>
          <cell r="AZ355" t="str">
            <v>NON DRIVER</v>
          </cell>
          <cell r="BA355" t="str">
            <v>SUDAH</v>
          </cell>
          <cell r="BC355">
            <v>44436</v>
          </cell>
          <cell r="BE355" t="str">
            <v>SUDAH</v>
          </cell>
          <cell r="BG355">
            <v>44458</v>
          </cell>
          <cell r="BI355" t="str">
            <v>BELUM</v>
          </cell>
          <cell r="BV355" t="str">
            <v>0001609034411</v>
          </cell>
          <cell r="BW355" t="str">
            <v>SUDAH</v>
          </cell>
          <cell r="BX355" t="str">
            <v>PERUSAHAAN</v>
          </cell>
          <cell r="BY355" t="str">
            <v>20071957037</v>
          </cell>
          <cell r="BZ355" t="str">
            <v>SUDAH</v>
          </cell>
        </row>
        <row r="356">
          <cell r="C356" t="str">
            <v>1312</v>
          </cell>
          <cell r="D356" t="str">
            <v>KHAIRI</v>
          </cell>
          <cell r="E356" t="str">
            <v>PT. MBK</v>
          </cell>
          <cell r="I356">
            <v>44095</v>
          </cell>
          <cell r="J356" t="str">
            <v/>
          </cell>
          <cell r="K356" t="str">
            <v>081297964476</v>
          </cell>
          <cell r="L356" t="str">
            <v>DRIVER</v>
          </cell>
          <cell r="Q356" t="str">
            <v>BANJARMASIN</v>
          </cell>
          <cell r="R356" t="str">
            <v>PT. SUMBER ALFARIA TRIJAYA TBK</v>
          </cell>
          <cell r="S356" t="str">
            <v>JAKARTA 2</v>
          </cell>
          <cell r="T356" t="str">
            <v>6372040401850001</v>
          </cell>
          <cell r="U356" t="str">
            <v>SEUMUR HIDUP</v>
          </cell>
          <cell r="W356" t="str">
            <v>B1 UMUM</v>
          </cell>
          <cell r="X356" t="str">
            <v>1815180201093</v>
          </cell>
          <cell r="Y356">
            <v>44930</v>
          </cell>
          <cell r="Z356" t="str">
            <v xml:space="preserve">PENGAYUAN </v>
          </cell>
          <cell r="AA356">
            <v>31051</v>
          </cell>
          <cell r="AB356" t="str">
            <v xml:space="preserve">JL JURUSAN PELAIHARI KM 26 RT 002/001 KEL LANDASAN ULIN SELATAN KEC LIANG ANGGANG </v>
          </cell>
          <cell r="AC356" t="str">
            <v>KAWIN</v>
          </cell>
          <cell r="AD356" t="str">
            <v xml:space="preserve">ISLAM </v>
          </cell>
          <cell r="AE356" t="str">
            <v>LAKI-LAKI</v>
          </cell>
          <cell r="AF356" t="str">
            <v>SMP</v>
          </cell>
          <cell r="AG356" t="str">
            <v xml:space="preserve">KHAIRI </v>
          </cell>
          <cell r="AH356" t="str">
            <v>BCA</v>
          </cell>
          <cell r="AI356" t="str">
            <v>7895528226</v>
          </cell>
          <cell r="AJ356" t="str">
            <v>6301051902130004</v>
          </cell>
          <cell r="AL356">
            <v>44682</v>
          </cell>
          <cell r="AM356">
            <v>44773</v>
          </cell>
          <cell r="AN356" t="str">
            <v>PKWT 1</v>
          </cell>
          <cell r="AO356" t="str">
            <v>71 hari</v>
          </cell>
          <cell r="AP356" t="str">
            <v xml:space="preserve">1 Tahun  8 Bulan 0 Hari </v>
          </cell>
          <cell r="AQ356" t="str">
            <v>SUDAH</v>
          </cell>
          <cell r="AR356">
            <v>44432</v>
          </cell>
          <cell r="AS356" t="str">
            <v>SUDAH</v>
          </cell>
          <cell r="AT356">
            <v>44432</v>
          </cell>
          <cell r="AU356" t="str">
            <v>SUDAH</v>
          </cell>
          <cell r="AV356">
            <v>44503</v>
          </cell>
          <cell r="AW356" t="str">
            <v xml:space="preserve">0 Tahun  6 Bulan 18 Hari </v>
          </cell>
          <cell r="AX356" t="str">
            <v>IN CLASS</v>
          </cell>
          <cell r="AZ356">
            <v>100</v>
          </cell>
          <cell r="BA356" t="str">
            <v>SUDAH</v>
          </cell>
          <cell r="BC356">
            <v>44406</v>
          </cell>
          <cell r="BD356" t="str">
            <v>LIANG ANGGANG</v>
          </cell>
          <cell r="BE356" t="str">
            <v>SUDAH</v>
          </cell>
          <cell r="BG356">
            <v>44538</v>
          </cell>
          <cell r="BH356" t="str">
            <v>LIANG ANGGANG</v>
          </cell>
          <cell r="BI356" t="str">
            <v>BELUM</v>
          </cell>
          <cell r="BV356" t="str">
            <v>0003053027755</v>
          </cell>
          <cell r="BW356" t="str">
            <v>SUDAH</v>
          </cell>
          <cell r="BX356" t="str">
            <v>PERUSAHAAN</v>
          </cell>
          <cell r="BY356" t="str">
            <v>20082215730</v>
          </cell>
          <cell r="BZ356" t="str">
            <v>SUDAH</v>
          </cell>
        </row>
        <row r="357">
          <cell r="C357" t="str">
            <v>1322</v>
          </cell>
          <cell r="D357" t="str">
            <v>DWI AMBAR SUDARYANTO</v>
          </cell>
          <cell r="E357" t="str">
            <v>PT. MBK</v>
          </cell>
          <cell r="I357">
            <v>44090</v>
          </cell>
          <cell r="J357" t="str">
            <v/>
          </cell>
          <cell r="K357" t="str">
            <v>089529737929</v>
          </cell>
          <cell r="L357" t="str">
            <v>DRIVER</v>
          </cell>
          <cell r="Q357" t="str">
            <v>CIKARANG</v>
          </cell>
          <cell r="R357" t="str">
            <v>APL</v>
          </cell>
          <cell r="S357" t="str">
            <v>JAKARTA 1</v>
          </cell>
          <cell r="T357" t="str">
            <v>3216082004820001</v>
          </cell>
          <cell r="U357" t="str">
            <v>SEUMUR HIDUP</v>
          </cell>
          <cell r="W357" t="str">
            <v>B1</v>
          </cell>
          <cell r="X357" t="str">
            <v>12058204000076</v>
          </cell>
          <cell r="Y357">
            <v>45622</v>
          </cell>
          <cell r="Z357" t="str">
            <v xml:space="preserve">BANTUL </v>
          </cell>
          <cell r="AA357">
            <v>30061</v>
          </cell>
          <cell r="AB357" t="str">
            <v xml:space="preserve">PURI MUTIARA INDAH CAKALANG BLOK C KAB. BEKASI </v>
          </cell>
          <cell r="AC357" t="str">
            <v>LAJANG</v>
          </cell>
          <cell r="AD357" t="str">
            <v>ISLAM</v>
          </cell>
          <cell r="AE357" t="str">
            <v>LAKI-LAKI</v>
          </cell>
          <cell r="AF357" t="str">
            <v>SMA</v>
          </cell>
          <cell r="AG357" t="str">
            <v xml:space="preserve">DWI AMBAR SUDARYANTO </v>
          </cell>
          <cell r="AH357" t="str">
            <v>BCA</v>
          </cell>
          <cell r="AI357" t="str">
            <v>8760964655</v>
          </cell>
          <cell r="AJ357" t="str">
            <v>3216090711130050</v>
          </cell>
          <cell r="AL357">
            <v>44652</v>
          </cell>
          <cell r="AM357">
            <v>44742</v>
          </cell>
          <cell r="AN357" t="str">
            <v>PKWT 1</v>
          </cell>
          <cell r="AO357" t="str">
            <v>40 hari</v>
          </cell>
          <cell r="AP357" t="str">
            <v xml:space="preserve">1 Tahun  8 Bulan 5 Hari </v>
          </cell>
          <cell r="AQ357" t="str">
            <v>SUDAH</v>
          </cell>
          <cell r="AR357">
            <v>44432</v>
          </cell>
          <cell r="AS357" t="str">
            <v>SUDAH</v>
          </cell>
          <cell r="AT357">
            <v>44432</v>
          </cell>
          <cell r="AU357" t="str">
            <v>SUDAH</v>
          </cell>
          <cell r="AV357">
            <v>44697</v>
          </cell>
          <cell r="AW357" t="str">
            <v xml:space="preserve">0 Tahun  0 Bulan 5 Hari </v>
          </cell>
          <cell r="AX357" t="str">
            <v>IN CLASS</v>
          </cell>
          <cell r="AY357">
            <v>80</v>
          </cell>
          <cell r="AZ357">
            <v>75</v>
          </cell>
          <cell r="BA357" t="str">
            <v>SUDAH</v>
          </cell>
          <cell r="BC357">
            <v>44386</v>
          </cell>
          <cell r="BE357" t="str">
            <v>SUDAH</v>
          </cell>
          <cell r="BG357">
            <v>44414</v>
          </cell>
          <cell r="BI357" t="str">
            <v>BELUM</v>
          </cell>
          <cell r="BV357" t="str">
            <v>0001151874988</v>
          </cell>
          <cell r="BW357" t="str">
            <v>SUDAH</v>
          </cell>
          <cell r="BX357" t="str">
            <v>PERUSAHAAN</v>
          </cell>
          <cell r="BY357" t="str">
            <v>20082216217</v>
          </cell>
          <cell r="BZ357" t="str">
            <v>SUDAH</v>
          </cell>
        </row>
        <row r="358">
          <cell r="C358" t="str">
            <v>1323</v>
          </cell>
          <cell r="D358" t="str">
            <v>WAHYU ARI UTAMA</v>
          </cell>
          <cell r="E358" t="str">
            <v>PT. MBK</v>
          </cell>
          <cell r="I358">
            <v>44110</v>
          </cell>
          <cell r="J358" t="str">
            <v/>
          </cell>
          <cell r="K358" t="str">
            <v>08989863508</v>
          </cell>
          <cell r="L358" t="str">
            <v>DRIVER</v>
          </cell>
          <cell r="Q358" t="str">
            <v>PONTIANAK</v>
          </cell>
          <cell r="R358" t="str">
            <v>PT. SUMBER ALFARIA TRIJAYA TBK</v>
          </cell>
          <cell r="S358" t="str">
            <v>JAKARTA 2</v>
          </cell>
          <cell r="T358" t="str">
            <v>6171022804960001</v>
          </cell>
          <cell r="U358" t="str">
            <v>SEUMUR HIDUP</v>
          </cell>
          <cell r="W358" t="str">
            <v>B1</v>
          </cell>
          <cell r="X358" t="str">
            <v>101496040000027</v>
          </cell>
          <cell r="Y358">
            <v>45912</v>
          </cell>
          <cell r="Z358" t="str">
            <v xml:space="preserve">PONTIANAK </v>
          </cell>
          <cell r="AA358">
            <v>35183</v>
          </cell>
          <cell r="AB358" t="str">
            <v xml:space="preserve">JLN YAM SABRAN GG MELATI RT 003/012 DESA TANJUNG HULU </v>
          </cell>
          <cell r="AC358" t="str">
            <v>LAJANG</v>
          </cell>
          <cell r="AD358" t="str">
            <v xml:space="preserve">ISLAM </v>
          </cell>
          <cell r="AE358" t="str">
            <v>LAKI-LAKI</v>
          </cell>
          <cell r="AF358" t="str">
            <v>SMA</v>
          </cell>
          <cell r="AG358" t="str">
            <v>WAHYU ARI UTAMA</v>
          </cell>
          <cell r="AH358" t="str">
            <v>BCA</v>
          </cell>
          <cell r="AI358" t="str">
            <v>8855276620</v>
          </cell>
          <cell r="AJ358" t="str">
            <v>6171021907190007</v>
          </cell>
          <cell r="AL358">
            <v>44682</v>
          </cell>
          <cell r="AM358">
            <v>44773</v>
          </cell>
          <cell r="AN358" t="str">
            <v>PKWT 1</v>
          </cell>
          <cell r="AO358" t="str">
            <v>71 hari</v>
          </cell>
          <cell r="AP358" t="str">
            <v xml:space="preserve">1 Tahun  7 Bulan 15 Hari </v>
          </cell>
          <cell r="AQ358" t="str">
            <v>SUDAH</v>
          </cell>
          <cell r="AR358">
            <v>44432</v>
          </cell>
          <cell r="AS358" t="str">
            <v>SUDAH</v>
          </cell>
          <cell r="AT358">
            <v>44432</v>
          </cell>
          <cell r="AU358" t="str">
            <v>SUDAH</v>
          </cell>
          <cell r="AV358">
            <v>44420</v>
          </cell>
          <cell r="AW358" t="str">
            <v xml:space="preserve">0 Tahun  9 Bulan 9 Hari </v>
          </cell>
          <cell r="AX358" t="str">
            <v>IN CLASS</v>
          </cell>
          <cell r="AY358">
            <v>100</v>
          </cell>
          <cell r="AZ358">
            <v>75</v>
          </cell>
          <cell r="BA358" t="str">
            <v>SUDAH</v>
          </cell>
          <cell r="BC358">
            <v>44380</v>
          </cell>
          <cell r="BD358" t="str">
            <v>sat</v>
          </cell>
          <cell r="BE358" t="str">
            <v>SUDAH</v>
          </cell>
          <cell r="BG358">
            <v>44434</v>
          </cell>
          <cell r="BH358" t="str">
            <v>sat</v>
          </cell>
          <cell r="BI358" t="str">
            <v>BELUM</v>
          </cell>
          <cell r="BV358" t="str">
            <v>0002880796228</v>
          </cell>
          <cell r="BW358" t="str">
            <v>SUDAH</v>
          </cell>
          <cell r="BX358" t="str">
            <v>PERUSAHAAN</v>
          </cell>
          <cell r="BY358" t="str">
            <v>20082215748</v>
          </cell>
          <cell r="BZ358" t="str">
            <v>SUDAH</v>
          </cell>
        </row>
        <row r="359">
          <cell r="C359" t="str">
            <v>1324</v>
          </cell>
          <cell r="D359" t="str">
            <v>SUNARI</v>
          </cell>
          <cell r="E359" t="str">
            <v>PT. MBK</v>
          </cell>
          <cell r="I359">
            <v>44102</v>
          </cell>
          <cell r="J359" t="str">
            <v/>
          </cell>
          <cell r="K359" t="str">
            <v>085225770700</v>
          </cell>
          <cell r="L359" t="str">
            <v>DRIVER</v>
          </cell>
          <cell r="Q359" t="str">
            <v>REMBANG</v>
          </cell>
          <cell r="R359" t="str">
            <v>PT. SUMBER ALFARIA TRIJAYA TBK</v>
          </cell>
          <cell r="S359" t="str">
            <v>MALANG</v>
          </cell>
          <cell r="T359" t="str">
            <v>3317121207810006</v>
          </cell>
          <cell r="U359" t="str">
            <v>SEUMUR HIDUP</v>
          </cell>
          <cell r="V359" t="str">
            <v>MERAH</v>
          </cell>
          <cell r="W359" t="str">
            <v>B2 UMUM</v>
          </cell>
          <cell r="X359" t="str">
            <v>810614390422</v>
          </cell>
          <cell r="Y359">
            <v>45097</v>
          </cell>
          <cell r="Z359" t="str">
            <v>REMBANG</v>
          </cell>
          <cell r="AA359">
            <v>29757</v>
          </cell>
          <cell r="AB359" t="str">
            <v xml:space="preserve">LASEM RT 007/002 DESA BABAGAN KEC LASEM </v>
          </cell>
          <cell r="AC359" t="str">
            <v>KAWIN</v>
          </cell>
          <cell r="AD359" t="str">
            <v>ISLAM</v>
          </cell>
          <cell r="AE359" t="str">
            <v>LAKI-LAKI</v>
          </cell>
          <cell r="AF359" t="str">
            <v>SMA</v>
          </cell>
          <cell r="AG359" t="str">
            <v xml:space="preserve">SUNARI </v>
          </cell>
          <cell r="AH359" t="str">
            <v>BCA</v>
          </cell>
          <cell r="AI359" t="str">
            <v>7835210791</v>
          </cell>
          <cell r="AJ359" t="str">
            <v>3317142509140003</v>
          </cell>
          <cell r="AL359">
            <v>44621</v>
          </cell>
          <cell r="AM359">
            <v>44712</v>
          </cell>
          <cell r="AN359" t="str">
            <v>PKWT 2</v>
          </cell>
          <cell r="AO359" t="str">
            <v>10 hari</v>
          </cell>
          <cell r="AP359" t="str">
            <v xml:space="preserve">1 Tahun  7 Bulan 23 Hari </v>
          </cell>
          <cell r="AQ359" t="str">
            <v>SUDAH</v>
          </cell>
          <cell r="AR359">
            <v>44473</v>
          </cell>
          <cell r="AS359" t="str">
            <v>SUDAH</v>
          </cell>
          <cell r="AT359">
            <v>44432</v>
          </cell>
          <cell r="AU359" t="str">
            <v>SUDAH</v>
          </cell>
          <cell r="AV359">
            <v>44426</v>
          </cell>
          <cell r="AW359" t="str">
            <v xml:space="preserve">0 Tahun  9 Bulan 3 Hari </v>
          </cell>
          <cell r="AX359" t="str">
            <v>IN CLASS</v>
          </cell>
          <cell r="AY359">
            <v>70</v>
          </cell>
          <cell r="AZ359">
            <v>75</v>
          </cell>
          <cell r="BA359" t="str">
            <v>SUDAH</v>
          </cell>
          <cell r="BC359">
            <v>44414</v>
          </cell>
          <cell r="BD359" t="str">
            <v>PUSKESMAS LASEM</v>
          </cell>
          <cell r="BE359" t="str">
            <v>SUDAH</v>
          </cell>
          <cell r="BG359">
            <v>44443</v>
          </cell>
          <cell r="BH359" t="str">
            <v>PUSKESMAS LASEM</v>
          </cell>
          <cell r="BI359" t="str">
            <v>BELUM</v>
          </cell>
          <cell r="BV359" t="str">
            <v>0001442821814</v>
          </cell>
          <cell r="BW359" t="str">
            <v>SUDAH</v>
          </cell>
          <cell r="BX359" t="str">
            <v>PERUSAHAAN</v>
          </cell>
          <cell r="BY359" t="str">
            <v>20082215771</v>
          </cell>
          <cell r="BZ359" t="str">
            <v>SUDAH</v>
          </cell>
        </row>
        <row r="360">
          <cell r="C360" t="str">
            <v>1334</v>
          </cell>
          <cell r="D360" t="str">
            <v>ANDRI KURNIAWAN</v>
          </cell>
          <cell r="E360" t="str">
            <v>PT. MBK</v>
          </cell>
          <cell r="I360">
            <v>44103</v>
          </cell>
          <cell r="J360" t="str">
            <v/>
          </cell>
          <cell r="K360" t="str">
            <v>085246518635</v>
          </cell>
          <cell r="L360" t="str">
            <v>DRIVER</v>
          </cell>
          <cell r="Q360" t="str">
            <v>PALEMBANG</v>
          </cell>
          <cell r="R360" t="str">
            <v>ANTERAJA</v>
          </cell>
          <cell r="S360" t="str">
            <v>PALEMBANG</v>
          </cell>
          <cell r="T360" t="str">
            <v>1671081201940013</v>
          </cell>
          <cell r="U360" t="str">
            <v>SEUMUR HIDUP</v>
          </cell>
          <cell r="W360" t="str">
            <v>B1</v>
          </cell>
          <cell r="X360" t="str">
            <v>11179401000080</v>
          </cell>
          <cell r="Y360">
            <v>45656</v>
          </cell>
          <cell r="Z360" t="str">
            <v xml:space="preserve">PALEMBANG </v>
          </cell>
          <cell r="AA360">
            <v>30693</v>
          </cell>
          <cell r="AB360" t="str">
            <v xml:space="preserve">KOMP YUKA BLOK O RT 013/007 DESA SUKAMAJU KEC SAKO </v>
          </cell>
          <cell r="AC360" t="str">
            <v>LAJANG</v>
          </cell>
          <cell r="AD360" t="str">
            <v xml:space="preserve">ISLAM </v>
          </cell>
          <cell r="AE360" t="str">
            <v>LAKI-LAKI</v>
          </cell>
          <cell r="AF360" t="str">
            <v>SMA</v>
          </cell>
          <cell r="AG360" t="str">
            <v>ANDRI KURNIAWAN</v>
          </cell>
          <cell r="AH360" t="str">
            <v>BCA</v>
          </cell>
          <cell r="AI360" t="str">
            <v>8055347693</v>
          </cell>
          <cell r="AJ360" t="str">
            <v>1671152707160007</v>
          </cell>
          <cell r="AL360">
            <v>44682</v>
          </cell>
          <cell r="AM360">
            <v>44773</v>
          </cell>
          <cell r="AN360" t="str">
            <v>PKWT 1</v>
          </cell>
          <cell r="AO360" t="str">
            <v>71 hari</v>
          </cell>
          <cell r="AP360" t="str">
            <v xml:space="preserve">1 Tahun  7 Bulan 22 Hari </v>
          </cell>
          <cell r="AQ360" t="str">
            <v>SUDAH</v>
          </cell>
          <cell r="AR360">
            <v>44432</v>
          </cell>
          <cell r="AS360" t="str">
            <v>SUDAH</v>
          </cell>
          <cell r="AT360">
            <v>44432</v>
          </cell>
          <cell r="AU360" t="str">
            <v>SUDAH</v>
          </cell>
          <cell r="AV360">
            <v>44621</v>
          </cell>
          <cell r="AW360" t="str">
            <v xml:space="preserve">0 Tahun  2 Bulan 20 Hari </v>
          </cell>
          <cell r="AX360" t="str">
            <v>ON LINE</v>
          </cell>
          <cell r="AY360">
            <v>85</v>
          </cell>
          <cell r="AZ360">
            <v>75</v>
          </cell>
          <cell r="BA360" t="str">
            <v>SUDAH</v>
          </cell>
          <cell r="BC360">
            <v>44502</v>
          </cell>
          <cell r="BE360" t="str">
            <v>BELUM</v>
          </cell>
          <cell r="BI360" t="str">
            <v>BELUM</v>
          </cell>
          <cell r="BV360" t="str">
            <v>0002076844667</v>
          </cell>
          <cell r="BW360" t="str">
            <v>SUDAH</v>
          </cell>
          <cell r="BX360" t="str">
            <v>PERUSAHAAN</v>
          </cell>
          <cell r="BY360" t="str">
            <v>20082216050</v>
          </cell>
          <cell r="BZ360" t="str">
            <v>SUDAH</v>
          </cell>
        </row>
        <row r="361">
          <cell r="C361" t="str">
            <v>1335</v>
          </cell>
          <cell r="D361" t="str">
            <v>MARDIANSYAH KOMARA</v>
          </cell>
          <cell r="E361" t="str">
            <v>PT. MBK</v>
          </cell>
          <cell r="I361">
            <v>44103</v>
          </cell>
          <cell r="J361" t="str">
            <v/>
          </cell>
          <cell r="K361" t="str">
            <v>089669994561</v>
          </cell>
          <cell r="L361" t="str">
            <v>DRIVER</v>
          </cell>
          <cell r="Q361" t="str">
            <v>PALEMBANG</v>
          </cell>
          <cell r="R361" t="str">
            <v>ANTERAJA</v>
          </cell>
          <cell r="S361" t="str">
            <v>PALEMBANG</v>
          </cell>
          <cell r="T361" t="str">
            <v>1671032903950003</v>
          </cell>
          <cell r="U361" t="str">
            <v>SEUMUR HIDUP</v>
          </cell>
          <cell r="W361" t="str">
            <v>B1</v>
          </cell>
          <cell r="X361" t="str">
            <v>950311170790</v>
          </cell>
          <cell r="Y361">
            <v>45014</v>
          </cell>
          <cell r="Z361" t="str">
            <v xml:space="preserve">PALEMBANG </v>
          </cell>
          <cell r="AA361">
            <v>34787</v>
          </cell>
          <cell r="AB361" t="str">
            <v xml:space="preserve">LR PUTRA NO1836 RT 035/013 SEBERANG ULUN </v>
          </cell>
          <cell r="AC361" t="str">
            <v>LAJANG</v>
          </cell>
          <cell r="AD361" t="str">
            <v xml:space="preserve">ISLAM </v>
          </cell>
          <cell r="AE361" t="str">
            <v>LAKI-LAKI</v>
          </cell>
          <cell r="AF361" t="str">
            <v>SMA</v>
          </cell>
          <cell r="AG361" t="str">
            <v xml:space="preserve">MARDIANSYAH KOMARA </v>
          </cell>
          <cell r="AH361" t="str">
            <v>BNI</v>
          </cell>
          <cell r="AI361" t="str">
            <v>0891254143</v>
          </cell>
          <cell r="AJ361" t="str">
            <v>1671030509070007</v>
          </cell>
          <cell r="AL361">
            <v>44682</v>
          </cell>
          <cell r="AM361">
            <v>44773</v>
          </cell>
          <cell r="AN361" t="str">
            <v>PKWT 1</v>
          </cell>
          <cell r="AO361" t="str">
            <v>71 hari</v>
          </cell>
          <cell r="AP361" t="str">
            <v xml:space="preserve">1 Tahun  7 Bulan 22 Hari </v>
          </cell>
          <cell r="AQ361" t="str">
            <v>SUDAH</v>
          </cell>
          <cell r="AR361">
            <v>44432</v>
          </cell>
          <cell r="AS361" t="str">
            <v>SUDAH</v>
          </cell>
          <cell r="AT361">
            <v>44432</v>
          </cell>
          <cell r="AU361" t="str">
            <v>SUDAH</v>
          </cell>
          <cell r="AV361">
            <v>44621</v>
          </cell>
          <cell r="AW361" t="str">
            <v xml:space="preserve">0 Tahun  2 Bulan 20 Hari </v>
          </cell>
          <cell r="AX361" t="str">
            <v>ON LINE</v>
          </cell>
          <cell r="AY361">
            <v>60</v>
          </cell>
          <cell r="AZ361">
            <v>80</v>
          </cell>
          <cell r="BA361" t="str">
            <v>SUDAH</v>
          </cell>
          <cell r="BC361">
            <v>44426</v>
          </cell>
          <cell r="BE361" t="str">
            <v>BELUM</v>
          </cell>
          <cell r="BI361" t="str">
            <v>BELUM</v>
          </cell>
          <cell r="BV361" t="str">
            <v>0001806035332</v>
          </cell>
          <cell r="BW361" t="str">
            <v>SUDAH</v>
          </cell>
          <cell r="BX361" t="str">
            <v>PERUSAHAAN</v>
          </cell>
          <cell r="BY361" t="str">
            <v>20082215698</v>
          </cell>
          <cell r="BZ361" t="str">
            <v>SUDAH</v>
          </cell>
          <cell r="CC361" t="str">
            <v>PROPERTY DAMAGE</v>
          </cell>
          <cell r="CD361">
            <v>44364</v>
          </cell>
          <cell r="CG361" t="str">
            <v>akunbaru.09345@gmail.com</v>
          </cell>
        </row>
        <row r="362">
          <cell r="C362" t="str">
            <v>1336</v>
          </cell>
          <cell r="D362" t="str">
            <v>TRYERVANI</v>
          </cell>
          <cell r="E362" t="str">
            <v>PT. MBK</v>
          </cell>
          <cell r="I362">
            <v>44103</v>
          </cell>
          <cell r="J362" t="str">
            <v/>
          </cell>
          <cell r="K362" t="str">
            <v>08996922670</v>
          </cell>
          <cell r="L362" t="str">
            <v>DRIVER</v>
          </cell>
          <cell r="Q362" t="str">
            <v>PALEMBANG</v>
          </cell>
          <cell r="R362" t="str">
            <v>ANTERAJA</v>
          </cell>
          <cell r="S362" t="str">
            <v>PALEMBANG</v>
          </cell>
          <cell r="T362" t="str">
            <v>1671040907980004</v>
          </cell>
          <cell r="U362" t="str">
            <v>SEUMUR HIDUP</v>
          </cell>
          <cell r="W362" t="str">
            <v>B1</v>
          </cell>
          <cell r="X362" t="str">
            <v>1117-9807-000587</v>
          </cell>
          <cell r="Y362">
            <v>45116</v>
          </cell>
          <cell r="Z362" t="str">
            <v xml:space="preserve">PALEMBANG </v>
          </cell>
          <cell r="AA362">
            <v>35985</v>
          </cell>
          <cell r="AB362" t="str">
            <v xml:space="preserve">JL ALAMSYAH RPN RT 004/001 DESA BUKIT BARU KEC ILIR BARAT 1 </v>
          </cell>
          <cell r="AC362" t="str">
            <v>LAJANG</v>
          </cell>
          <cell r="AD362" t="str">
            <v xml:space="preserve">ISLAM </v>
          </cell>
          <cell r="AE362" t="str">
            <v>LAKI-LAKI</v>
          </cell>
          <cell r="AF362" t="str">
            <v>SMP</v>
          </cell>
          <cell r="AG362" t="str">
            <v xml:space="preserve">TRYERVANI </v>
          </cell>
          <cell r="AH362" t="str">
            <v>BCA</v>
          </cell>
          <cell r="AI362" t="str">
            <v>0213684296</v>
          </cell>
          <cell r="AJ362" t="str">
            <v>16711040408110002</v>
          </cell>
          <cell r="AL362">
            <v>44682</v>
          </cell>
          <cell r="AM362">
            <v>44773</v>
          </cell>
          <cell r="AN362" t="str">
            <v>PKWT 1</v>
          </cell>
          <cell r="AO362" t="str">
            <v>71 hari</v>
          </cell>
          <cell r="AP362" t="str">
            <v xml:space="preserve">1 Tahun  7 Bulan 22 Hari </v>
          </cell>
          <cell r="AQ362" t="str">
            <v>SUDAH</v>
          </cell>
          <cell r="AR362">
            <v>44432</v>
          </cell>
          <cell r="AS362" t="str">
            <v>SUDAH</v>
          </cell>
          <cell r="AT362">
            <v>44432</v>
          </cell>
          <cell r="AU362" t="str">
            <v>SUDAH</v>
          </cell>
          <cell r="AV362">
            <v>44621</v>
          </cell>
          <cell r="AW362" t="str">
            <v xml:space="preserve">0 Tahun  2 Bulan 20 Hari </v>
          </cell>
          <cell r="AX362" t="str">
            <v>ON LINE</v>
          </cell>
          <cell r="AY362">
            <v>100</v>
          </cell>
          <cell r="AZ362">
            <v>75</v>
          </cell>
          <cell r="BA362" t="str">
            <v>SUDAH</v>
          </cell>
          <cell r="BC362">
            <v>44445</v>
          </cell>
          <cell r="BE362" t="str">
            <v>SUDAH</v>
          </cell>
          <cell r="BG362">
            <v>44474</v>
          </cell>
          <cell r="BI362" t="str">
            <v>BELUM</v>
          </cell>
          <cell r="BV362" t="str">
            <v>0001382267349</v>
          </cell>
          <cell r="BW362" t="str">
            <v>SUDAH</v>
          </cell>
          <cell r="BX362" t="str">
            <v>PERUSAHAAN</v>
          </cell>
          <cell r="BY362" t="str">
            <v>20082215797</v>
          </cell>
          <cell r="BZ362" t="str">
            <v>SUDAH</v>
          </cell>
          <cell r="CC362" t="str">
            <v>PROPERTY DAMAGE</v>
          </cell>
          <cell r="CD362">
            <v>44238</v>
          </cell>
          <cell r="CH362">
            <v>44245</v>
          </cell>
          <cell r="CI362">
            <v>44396</v>
          </cell>
        </row>
        <row r="363">
          <cell r="C363" t="str">
            <v>1337</v>
          </cell>
          <cell r="D363" t="str">
            <v>DAYAT</v>
          </cell>
          <cell r="E363" t="str">
            <v>PT. MBK</v>
          </cell>
          <cell r="I363">
            <v>44111</v>
          </cell>
          <cell r="J363" t="str">
            <v/>
          </cell>
          <cell r="K363" t="str">
            <v>08993087377</v>
          </cell>
          <cell r="L363" t="str">
            <v>DRIVER</v>
          </cell>
          <cell r="Q363" t="str">
            <v>LAMPUNG</v>
          </cell>
          <cell r="R363" t="str">
            <v>ANTERAJA</v>
          </cell>
          <cell r="S363" t="str">
            <v>PALEMBANG</v>
          </cell>
          <cell r="T363" t="str">
            <v>1871131308950006</v>
          </cell>
          <cell r="U363" t="str">
            <v>SEUMUR HIDUP</v>
          </cell>
          <cell r="W363" t="str">
            <v>B1</v>
          </cell>
          <cell r="X363" t="str">
            <v>25269508000378</v>
          </cell>
          <cell r="Y363">
            <v>45988</v>
          </cell>
          <cell r="Z363" t="str">
            <v xml:space="preserve">LAMPUNG </v>
          </cell>
          <cell r="AA363">
            <v>31272</v>
          </cell>
          <cell r="AB363" t="str">
            <v xml:space="preserve">JL IMAM BONJOL GG BUNGURUK II RT 001/00 LANGKAPURA BARU KEC LANGKAPURA </v>
          </cell>
          <cell r="AC363" t="str">
            <v>LAJANG</v>
          </cell>
          <cell r="AD363" t="str">
            <v>ISLAM</v>
          </cell>
          <cell r="AE363" t="str">
            <v>LAKI-LAKI</v>
          </cell>
          <cell r="AF363" t="str">
            <v>SMA</v>
          </cell>
          <cell r="AG363" t="str">
            <v>DAYAT</v>
          </cell>
          <cell r="AH363" t="str">
            <v>BCA</v>
          </cell>
          <cell r="AI363" t="str">
            <v>8905714470</v>
          </cell>
          <cell r="AJ363" t="str">
            <v>18711620072000001</v>
          </cell>
          <cell r="AL363">
            <v>44682</v>
          </cell>
          <cell r="AM363">
            <v>44773</v>
          </cell>
          <cell r="AN363" t="str">
            <v>PKWT 1</v>
          </cell>
          <cell r="AO363" t="str">
            <v>71 hari</v>
          </cell>
          <cell r="AP363" t="str">
            <v xml:space="preserve">1 Tahun  7 Bulan 14 Hari </v>
          </cell>
          <cell r="AQ363" t="str">
            <v>SUDAH</v>
          </cell>
          <cell r="AR363">
            <v>44432</v>
          </cell>
          <cell r="AS363" t="str">
            <v>SUDAH</v>
          </cell>
          <cell r="AT363">
            <v>44432</v>
          </cell>
          <cell r="AU363" t="str">
            <v>SUDAH</v>
          </cell>
          <cell r="AV363">
            <v>44530</v>
          </cell>
          <cell r="AW363" t="str">
            <v xml:space="preserve">0 Tahun  5 Bulan 21 Hari </v>
          </cell>
          <cell r="AX363" t="str">
            <v>ON LINE</v>
          </cell>
          <cell r="AY363">
            <v>100</v>
          </cell>
          <cell r="AZ363">
            <v>75</v>
          </cell>
          <cell r="BA363" t="str">
            <v>SUDAH</v>
          </cell>
          <cell r="BC363">
            <v>44395</v>
          </cell>
          <cell r="BE363" t="str">
            <v>SUDAH</v>
          </cell>
          <cell r="BG363">
            <v>44426</v>
          </cell>
          <cell r="BI363" t="str">
            <v>BELUM</v>
          </cell>
          <cell r="BV363" t="str">
            <v>0002791708244</v>
          </cell>
          <cell r="BW363" t="str">
            <v>SUDAH</v>
          </cell>
          <cell r="BX363" t="str">
            <v>PBI</v>
          </cell>
          <cell r="BY363" t="str">
            <v>20082216035</v>
          </cell>
          <cell r="BZ363" t="str">
            <v>SUDAH</v>
          </cell>
        </row>
        <row r="364">
          <cell r="C364" t="str">
            <v>1338</v>
          </cell>
          <cell r="D364" t="str">
            <v>DODY FIRMANSYAH</v>
          </cell>
          <cell r="E364" t="str">
            <v>PT. MBK</v>
          </cell>
          <cell r="I364">
            <v>44111</v>
          </cell>
          <cell r="J364" t="str">
            <v/>
          </cell>
          <cell r="K364" t="str">
            <v>083802001225</v>
          </cell>
          <cell r="P364" t="str">
            <v>DISPATCHER</v>
          </cell>
          <cell r="Q364" t="str">
            <v>LAMPUNG</v>
          </cell>
          <cell r="R364" t="str">
            <v>ANTERAJA</v>
          </cell>
          <cell r="S364" t="str">
            <v>PALEMBANG</v>
          </cell>
          <cell r="T364" t="str">
            <v>1871052105000004</v>
          </cell>
          <cell r="U364" t="str">
            <v>SEUMUR HIDUP</v>
          </cell>
          <cell r="V364" t="str">
            <v>NON DRIVER</v>
          </cell>
          <cell r="W364" t="str">
            <v>NON DRIVER</v>
          </cell>
          <cell r="X364" t="str">
            <v>NON DRIVER</v>
          </cell>
          <cell r="Y364" t="str">
            <v>NON DRIVER</v>
          </cell>
          <cell r="Z364" t="str">
            <v xml:space="preserve">T.KARANG </v>
          </cell>
          <cell r="AA364">
            <v>36667</v>
          </cell>
          <cell r="AB364" t="str">
            <v xml:space="preserve">JL ASTER II NO.9 RT 003/001 DESA RAWA LAUT KEC ENGGAL </v>
          </cell>
          <cell r="AC364" t="str">
            <v>LAJANG</v>
          </cell>
          <cell r="AD364" t="str">
            <v>ISLAM</v>
          </cell>
          <cell r="AE364" t="str">
            <v>LAKI-LAKI</v>
          </cell>
          <cell r="AF364" t="str">
            <v>SMA</v>
          </cell>
          <cell r="AG364" t="str">
            <v xml:space="preserve">DODY FIRMANSYAH </v>
          </cell>
          <cell r="AH364" t="str">
            <v>BCA</v>
          </cell>
          <cell r="AI364" t="str">
            <v>8905598879</v>
          </cell>
          <cell r="AJ364" t="str">
            <v>18711711032000003</v>
          </cell>
          <cell r="AL364">
            <v>44682</v>
          </cell>
          <cell r="AM364">
            <v>44773</v>
          </cell>
          <cell r="AN364" t="str">
            <v>PKWT 1</v>
          </cell>
          <cell r="AO364" t="str">
            <v>71 hari</v>
          </cell>
          <cell r="AP364" t="str">
            <v xml:space="preserve">1 Tahun  7 Bulan 14 Hari </v>
          </cell>
          <cell r="AQ364" t="str">
            <v>NON DRIVER</v>
          </cell>
          <cell r="AR364" t="str">
            <v>NON DRIVER</v>
          </cell>
          <cell r="AS364" t="str">
            <v>SUDAH</v>
          </cell>
          <cell r="AT364">
            <v>44432</v>
          </cell>
          <cell r="AU364" t="str">
            <v>NON DRIVER</v>
          </cell>
          <cell r="AV364" t="str">
            <v>NON DRIVER</v>
          </cell>
          <cell r="AW364" t="str">
            <v/>
          </cell>
          <cell r="AX364" t="str">
            <v>NON DRIVER</v>
          </cell>
          <cell r="AY364" t="str">
            <v>NON DRIVER</v>
          </cell>
          <cell r="AZ364" t="str">
            <v>NON DRIVER</v>
          </cell>
          <cell r="BA364" t="str">
            <v>SUDAH</v>
          </cell>
          <cell r="BC364">
            <v>44434</v>
          </cell>
          <cell r="BE364" t="str">
            <v>SUDAH</v>
          </cell>
          <cell r="BG364">
            <v>44466</v>
          </cell>
          <cell r="BI364" t="str">
            <v>BELUM</v>
          </cell>
          <cell r="BV364" t="str">
            <v>0000203640456</v>
          </cell>
          <cell r="BW364" t="str">
            <v>SUDAH</v>
          </cell>
          <cell r="BX364" t="str">
            <v>PERUSAHAAN</v>
          </cell>
          <cell r="BY364" t="str">
            <v>20082216209</v>
          </cell>
          <cell r="BZ364" t="str">
            <v>SUDAH</v>
          </cell>
          <cell r="CC364" t="str">
            <v>PROPERTY DAMAGE</v>
          </cell>
          <cell r="CD364">
            <v>44461</v>
          </cell>
        </row>
        <row r="365">
          <cell r="C365" t="str">
            <v>1339</v>
          </cell>
          <cell r="D365" t="str">
            <v>DEDI ASTRIADI</v>
          </cell>
          <cell r="E365" t="str">
            <v>PT. MBK</v>
          </cell>
          <cell r="I365">
            <v>44111</v>
          </cell>
          <cell r="J365" t="str">
            <v/>
          </cell>
          <cell r="K365" t="str">
            <v>085705774592</v>
          </cell>
          <cell r="L365" t="str">
            <v>DRIVER</v>
          </cell>
          <cell r="Q365" t="str">
            <v>PONTIANAK</v>
          </cell>
          <cell r="R365" t="str">
            <v>ANTERAJA</v>
          </cell>
          <cell r="S365" t="str">
            <v>JAKARTA 2</v>
          </cell>
          <cell r="T365" t="str">
            <v>6102080212890001</v>
          </cell>
          <cell r="U365" t="str">
            <v>SEUMUR HIDUP</v>
          </cell>
          <cell r="W365" t="str">
            <v>B2</v>
          </cell>
          <cell r="X365" t="str">
            <v>10148912001202</v>
          </cell>
          <cell r="Y365">
            <v>45594</v>
          </cell>
          <cell r="Z365" t="str">
            <v xml:space="preserve">PONTIANAK </v>
          </cell>
          <cell r="AA365">
            <v>32844</v>
          </cell>
          <cell r="AB365" t="str">
            <v xml:space="preserve">JL ADI SUCIPTO PARIT BUGIS RT 001/005 ARANG LIMBUNG SUNGAI RAYA KAB KUBU RAYA </v>
          </cell>
          <cell r="AC365" t="str">
            <v>KAWIN ANAK 2</v>
          </cell>
          <cell r="AD365" t="str">
            <v xml:space="preserve">ISLAM </v>
          </cell>
          <cell r="AE365" t="str">
            <v>LAKI-LAKI</v>
          </cell>
          <cell r="AF365" t="str">
            <v>SMA</v>
          </cell>
          <cell r="AG365" t="str">
            <v xml:space="preserve">DEDI ASTRIADI </v>
          </cell>
          <cell r="AH365" t="str">
            <v>BCA</v>
          </cell>
          <cell r="AI365" t="str">
            <v>0292055046</v>
          </cell>
          <cell r="AJ365" t="str">
            <v>6112012805130010</v>
          </cell>
          <cell r="AL365">
            <v>44682</v>
          </cell>
          <cell r="AM365">
            <v>44773</v>
          </cell>
          <cell r="AN365" t="str">
            <v>PKWT 1</v>
          </cell>
          <cell r="AO365" t="str">
            <v>71 hari</v>
          </cell>
          <cell r="AP365" t="str">
            <v xml:space="preserve">1 Tahun  7 Bulan 14 Hari </v>
          </cell>
          <cell r="AQ365" t="str">
            <v>SUDAH</v>
          </cell>
          <cell r="AR365">
            <v>44432</v>
          </cell>
          <cell r="AS365" t="str">
            <v>SUDAH</v>
          </cell>
          <cell r="AT365">
            <v>44432</v>
          </cell>
          <cell r="AU365" t="str">
            <v>SUDAH</v>
          </cell>
          <cell r="AV365">
            <v>44438</v>
          </cell>
          <cell r="AW365" t="str">
            <v xml:space="preserve">0 Tahun  8 Bulan 21 Hari </v>
          </cell>
          <cell r="AX365" t="str">
            <v>ON LINE</v>
          </cell>
          <cell r="AY365">
            <v>85</v>
          </cell>
          <cell r="AZ365">
            <v>75</v>
          </cell>
          <cell r="BA365" t="str">
            <v>SUDAH</v>
          </cell>
          <cell r="BC365">
            <v>44391</v>
          </cell>
          <cell r="BE365" t="str">
            <v>SUDAH</v>
          </cell>
          <cell r="BG365">
            <v>44416</v>
          </cell>
          <cell r="BI365" t="str">
            <v>BELUM</v>
          </cell>
          <cell r="BV365" t="str">
            <v>0002141251029</v>
          </cell>
          <cell r="BW365" t="str">
            <v>SUDAH</v>
          </cell>
          <cell r="BX365" t="str">
            <v>PERUSAHAAN</v>
          </cell>
          <cell r="BY365" t="str">
            <v>20092336146</v>
          </cell>
          <cell r="BZ365" t="str">
            <v>SUDAH</v>
          </cell>
        </row>
        <row r="366">
          <cell r="C366" t="str">
            <v>1340</v>
          </cell>
          <cell r="D366" t="str">
            <v>ANDI YAHYA GAUTAMA</v>
          </cell>
          <cell r="E366" t="str">
            <v>PT. MBK</v>
          </cell>
          <cell r="I366">
            <v>44111</v>
          </cell>
          <cell r="J366" t="str">
            <v/>
          </cell>
          <cell r="K366" t="str">
            <v>082352868690</v>
          </cell>
          <cell r="L366" t="str">
            <v>DRIVER</v>
          </cell>
          <cell r="Q366" t="str">
            <v>PONTIANAK</v>
          </cell>
          <cell r="R366" t="str">
            <v>ANTERAJA</v>
          </cell>
          <cell r="S366" t="str">
            <v>JAKARTA 2</v>
          </cell>
          <cell r="T366" t="str">
            <v>6112080502900002</v>
          </cell>
          <cell r="U366" t="str">
            <v>SEUMUR HIDUP</v>
          </cell>
          <cell r="W366" t="str">
            <v>B1</v>
          </cell>
          <cell r="X366" t="str">
            <v>10149002000051</v>
          </cell>
          <cell r="Y366">
            <v>45715</v>
          </cell>
          <cell r="Z366" t="str">
            <v xml:space="preserve">TELUK PAKEDAI </v>
          </cell>
          <cell r="AA366">
            <v>32909</v>
          </cell>
          <cell r="AB366" t="str">
            <v xml:space="preserve">JLN UJUNG PANDANG RT 015/005 DESA KALIMAS KEC SUNGAI KAKAP </v>
          </cell>
          <cell r="AC366" t="str">
            <v>KAWIN</v>
          </cell>
          <cell r="AD366" t="str">
            <v xml:space="preserve">ISLAM </v>
          </cell>
          <cell r="AE366" t="str">
            <v>LAKI-LAKI</v>
          </cell>
          <cell r="AF366" t="str">
            <v>SMA</v>
          </cell>
          <cell r="AG366" t="str">
            <v xml:space="preserve">ANDI YAHYA GAUTAMA </v>
          </cell>
          <cell r="AH366" t="str">
            <v>BCA</v>
          </cell>
          <cell r="AI366" t="str">
            <v>6465182711</v>
          </cell>
          <cell r="AJ366" t="str">
            <v>6112092711190014</v>
          </cell>
          <cell r="AL366">
            <v>44682</v>
          </cell>
          <cell r="AM366">
            <v>44773</v>
          </cell>
          <cell r="AN366" t="str">
            <v>PKWT 1</v>
          </cell>
          <cell r="AO366" t="str">
            <v>71 hari</v>
          </cell>
          <cell r="AP366" t="str">
            <v xml:space="preserve">1 Tahun  7 Bulan 14 Hari </v>
          </cell>
          <cell r="AQ366" t="str">
            <v>SUDAH</v>
          </cell>
          <cell r="AR366">
            <v>44432</v>
          </cell>
          <cell r="AS366" t="str">
            <v>SUDAH</v>
          </cell>
          <cell r="AT366">
            <v>44432</v>
          </cell>
          <cell r="AU366" t="str">
            <v>SUDAH</v>
          </cell>
          <cell r="AV366">
            <v>44476</v>
          </cell>
          <cell r="AW366" t="str">
            <v xml:space="preserve">0 Tahun  7 Bulan 14 Hari </v>
          </cell>
          <cell r="AX366" t="str">
            <v>IN CLASS</v>
          </cell>
          <cell r="AY366">
            <v>90</v>
          </cell>
          <cell r="AZ366">
            <v>100</v>
          </cell>
          <cell r="BA366" t="str">
            <v>SUDAH</v>
          </cell>
          <cell r="BC366">
            <v>44503</v>
          </cell>
          <cell r="BE366" t="str">
            <v>BELUM</v>
          </cell>
          <cell r="BI366" t="str">
            <v>BELUM</v>
          </cell>
          <cell r="BV366" t="str">
            <v>0003055057931</v>
          </cell>
          <cell r="BW366" t="str">
            <v>SUDAH</v>
          </cell>
          <cell r="BX366" t="str">
            <v>PERUSAHAAN</v>
          </cell>
          <cell r="BY366" t="str">
            <v>20092336070</v>
          </cell>
          <cell r="BZ366" t="str">
            <v>SUDAH</v>
          </cell>
        </row>
        <row r="367">
          <cell r="C367" t="str">
            <v>1349</v>
          </cell>
          <cell r="D367" t="str">
            <v>NURACHMAT</v>
          </cell>
          <cell r="E367" t="str">
            <v>PT. MBK</v>
          </cell>
          <cell r="I367">
            <v>44089</v>
          </cell>
          <cell r="J367" t="str">
            <v/>
          </cell>
          <cell r="K367" t="str">
            <v>082133944954</v>
          </cell>
          <cell r="L367" t="str">
            <v>DRIVER</v>
          </cell>
          <cell r="Q367" t="str">
            <v>SEMARANG</v>
          </cell>
          <cell r="R367" t="str">
            <v>ANTERAJA</v>
          </cell>
          <cell r="S367" t="str">
            <v>SEMARANG</v>
          </cell>
          <cell r="T367" t="str">
            <v>3322060403920001</v>
          </cell>
          <cell r="U367" t="str">
            <v>SEUMUR HIDUP</v>
          </cell>
          <cell r="V367" t="str">
            <v>HIJAU</v>
          </cell>
          <cell r="W367" t="str">
            <v>B1</v>
          </cell>
          <cell r="X367" t="str">
            <v>14599203000034</v>
          </cell>
          <cell r="Y367">
            <v>45702</v>
          </cell>
          <cell r="Z367" t="str">
            <v xml:space="preserve">SEMARANG </v>
          </cell>
          <cell r="AA367">
            <v>33667</v>
          </cell>
          <cell r="AB367" t="str">
            <v xml:space="preserve">DALEMAN RT 003/004 KEL TUNTANG DESA TUNTANG </v>
          </cell>
          <cell r="AC367" t="str">
            <v>KAWIN</v>
          </cell>
          <cell r="AD367" t="str">
            <v xml:space="preserve">ISLAM </v>
          </cell>
          <cell r="AE367" t="str">
            <v>LAKI-LAKI</v>
          </cell>
          <cell r="AF367" t="str">
            <v>SMA</v>
          </cell>
          <cell r="AG367" t="str">
            <v xml:space="preserve">NURACHMAT </v>
          </cell>
          <cell r="AH367" t="str">
            <v>BCA</v>
          </cell>
          <cell r="AI367" t="str">
            <v>7960779911</v>
          </cell>
          <cell r="AJ367" t="str">
            <v>3322062608110004</v>
          </cell>
          <cell r="AL367">
            <v>44682</v>
          </cell>
          <cell r="AM367">
            <v>44773</v>
          </cell>
          <cell r="AN367" t="str">
            <v>PKWT 1</v>
          </cell>
          <cell r="AO367" t="str">
            <v>71 hari</v>
          </cell>
          <cell r="AP367" t="str">
            <v xml:space="preserve">1 Tahun  8 Bulan 6 Hari </v>
          </cell>
          <cell r="AQ367" t="str">
            <v>SUDAH</v>
          </cell>
          <cell r="AR367">
            <v>44432</v>
          </cell>
          <cell r="AS367" t="str">
            <v>SUDAH</v>
          </cell>
          <cell r="AT367">
            <v>44432</v>
          </cell>
          <cell r="AU367" t="str">
            <v>SUDAH</v>
          </cell>
          <cell r="AV367">
            <v>44427</v>
          </cell>
          <cell r="AW367" t="str">
            <v xml:space="preserve">0 Tahun  9 Bulan 2 Hari </v>
          </cell>
          <cell r="AX367" t="str">
            <v>IN CLASS</v>
          </cell>
          <cell r="AY367">
            <v>100</v>
          </cell>
          <cell r="AZ367">
            <v>100</v>
          </cell>
          <cell r="BA367" t="str">
            <v>SUDAH</v>
          </cell>
          <cell r="BC367">
            <v>44389</v>
          </cell>
          <cell r="BD367" t="str">
            <v>PT. Apparel One Indonesia 2</v>
          </cell>
          <cell r="BE367" t="str">
            <v>SUDAH</v>
          </cell>
          <cell r="BG367">
            <v>44590</v>
          </cell>
          <cell r="BI367" t="str">
            <v>BELUM</v>
          </cell>
          <cell r="BV367" t="str">
            <v>0001481320721</v>
          </cell>
          <cell r="BW367" t="str">
            <v>SUDAH</v>
          </cell>
          <cell r="BX367" t="str">
            <v>PERUSAHAAN</v>
          </cell>
          <cell r="BY367" t="str">
            <v>20082215755</v>
          </cell>
          <cell r="BZ367" t="str">
            <v>SUDAH</v>
          </cell>
        </row>
        <row r="368">
          <cell r="C368" t="str">
            <v>1350</v>
          </cell>
          <cell r="D368" t="str">
            <v>MARTIN NUGROHO</v>
          </cell>
          <cell r="E368" t="str">
            <v>PT. MBK</v>
          </cell>
          <cell r="I368">
            <v>44099</v>
          </cell>
          <cell r="J368" t="str">
            <v/>
          </cell>
          <cell r="K368" t="str">
            <v>085842769439</v>
          </cell>
          <cell r="L368" t="str">
            <v>DRIVER</v>
          </cell>
          <cell r="Q368" t="str">
            <v>SEMARANG</v>
          </cell>
          <cell r="R368" t="str">
            <v>ANTERAJA</v>
          </cell>
          <cell r="S368" t="str">
            <v>SEMARANG</v>
          </cell>
          <cell r="T368" t="str">
            <v>3306051201970002</v>
          </cell>
          <cell r="U368" t="str">
            <v>SEUMUR HIDUP</v>
          </cell>
          <cell r="V368" t="str">
            <v>HIJAU</v>
          </cell>
          <cell r="W368" t="str">
            <v>B1</v>
          </cell>
          <cell r="X368" t="str">
            <v>14219701000197</v>
          </cell>
          <cell r="Y368">
            <v>46021</v>
          </cell>
          <cell r="Z368" t="str">
            <v xml:space="preserve">PURWOREJO </v>
          </cell>
          <cell r="AA368">
            <v>35442</v>
          </cell>
          <cell r="AB368" t="str">
            <v xml:space="preserve">KEDUNGRO RT 003/001 DESA KALIHARJO KEC KALIGESING </v>
          </cell>
          <cell r="AC368" t="str">
            <v>LAJANG</v>
          </cell>
          <cell r="AD368" t="str">
            <v xml:space="preserve">ISLAM </v>
          </cell>
          <cell r="AE368" t="str">
            <v>LAKI-LAKI</v>
          </cell>
          <cell r="AF368" t="str">
            <v>SMA</v>
          </cell>
          <cell r="AG368" t="str">
            <v xml:space="preserve">MARTIN NUGROHO </v>
          </cell>
          <cell r="AH368" t="str">
            <v>BCA</v>
          </cell>
          <cell r="AI368" t="str">
            <v>8715282361</v>
          </cell>
          <cell r="AJ368" t="str">
            <v>3306051108083000</v>
          </cell>
          <cell r="AL368">
            <v>44682</v>
          </cell>
          <cell r="AM368">
            <v>44773</v>
          </cell>
          <cell r="AN368" t="str">
            <v>PKWT 1</v>
          </cell>
          <cell r="AO368" t="str">
            <v>71 hari</v>
          </cell>
          <cell r="AP368" t="str">
            <v xml:space="preserve">1 Tahun  7 Bulan 26 Hari </v>
          </cell>
          <cell r="AQ368" t="str">
            <v>SUDAH</v>
          </cell>
          <cell r="AR368">
            <v>44432</v>
          </cell>
          <cell r="AS368" t="str">
            <v>SUDAH</v>
          </cell>
          <cell r="AT368">
            <v>44432</v>
          </cell>
          <cell r="AU368" t="str">
            <v>SUDAH</v>
          </cell>
          <cell r="AV368">
            <v>44472</v>
          </cell>
          <cell r="AW368" t="str">
            <v xml:space="preserve">0 Tahun  7 Bulan 18 Hari </v>
          </cell>
          <cell r="AX368" t="str">
            <v>IN CLASS</v>
          </cell>
          <cell r="AY368">
            <v>80</v>
          </cell>
          <cell r="AZ368">
            <v>100</v>
          </cell>
          <cell r="BA368" t="str">
            <v>SUDAH</v>
          </cell>
          <cell r="BC368">
            <v>44390</v>
          </cell>
          <cell r="BD368" t="str">
            <v>PT. Apparel One Indonesia 3</v>
          </cell>
          <cell r="BE368" t="str">
            <v>SUDAH</v>
          </cell>
          <cell r="BG368">
            <v>44420</v>
          </cell>
          <cell r="BH368" t="str">
            <v>PT. Apparel One Indonesia 3</v>
          </cell>
          <cell r="BI368" t="str">
            <v>BELUM</v>
          </cell>
          <cell r="BV368" t="str">
            <v>0000543807472</v>
          </cell>
          <cell r="BW368" t="str">
            <v>SUDAH</v>
          </cell>
          <cell r="BX368" t="str">
            <v>PERUSAHAAN</v>
          </cell>
          <cell r="BY368" t="str">
            <v>20082215631</v>
          </cell>
          <cell r="BZ368" t="str">
            <v>SUDAH</v>
          </cell>
        </row>
        <row r="369">
          <cell r="C369" t="str">
            <v>1351</v>
          </cell>
          <cell r="D369" t="str">
            <v>YUDI PRASETYADI</v>
          </cell>
          <cell r="E369" t="str">
            <v>PT. MBK</v>
          </cell>
          <cell r="I369">
            <v>44105</v>
          </cell>
          <cell r="J369" t="str">
            <v/>
          </cell>
          <cell r="K369" t="str">
            <v>085326740077</v>
          </cell>
          <cell r="L369" t="str">
            <v>DRIVER</v>
          </cell>
          <cell r="Q369" t="str">
            <v>SEMARANG</v>
          </cell>
          <cell r="R369" t="str">
            <v>ANTERAJA</v>
          </cell>
          <cell r="S369" t="str">
            <v>SEMARANG</v>
          </cell>
          <cell r="T369" t="str">
            <v>3320092703730001</v>
          </cell>
          <cell r="U369" t="str">
            <v>SEUMUR HIDUP</v>
          </cell>
          <cell r="V369" t="str">
            <v>HIJAU</v>
          </cell>
          <cell r="W369" t="str">
            <v>B1</v>
          </cell>
          <cell r="X369" t="str">
            <v>14387303000107</v>
          </cell>
          <cell r="Y369">
            <v>45814</v>
          </cell>
          <cell r="Z369" t="str">
            <v xml:space="preserve">JEPARA </v>
          </cell>
          <cell r="AA369">
            <v>26750</v>
          </cell>
          <cell r="AB369" t="str">
            <v xml:space="preserve">DKKARANG REJO RT 001/001 DESA KELING KEC KELING </v>
          </cell>
          <cell r="AC369" t="str">
            <v>KAWIN</v>
          </cell>
          <cell r="AD369" t="str">
            <v xml:space="preserve">ISLAM </v>
          </cell>
          <cell r="AE369" t="str">
            <v>LAKI-LAKI</v>
          </cell>
          <cell r="AF369" t="str">
            <v>SMA</v>
          </cell>
          <cell r="AG369" t="str">
            <v xml:space="preserve">YUDI PRASETYADI </v>
          </cell>
          <cell r="AH369" t="str">
            <v>BCA</v>
          </cell>
          <cell r="AI369" t="str">
            <v>8035207691</v>
          </cell>
          <cell r="AJ369" t="str">
            <v>3320091906070006</v>
          </cell>
          <cell r="AK369" t="str">
            <v>24.453.321.2-516.000</v>
          </cell>
          <cell r="AL369">
            <v>44682</v>
          </cell>
          <cell r="AM369">
            <v>44773</v>
          </cell>
          <cell r="AN369" t="str">
            <v>PKWT 1</v>
          </cell>
          <cell r="AO369" t="str">
            <v>71 hari</v>
          </cell>
          <cell r="AP369" t="str">
            <v xml:space="preserve">1 Tahun  7 Bulan 20 Hari </v>
          </cell>
          <cell r="AQ369" t="str">
            <v>SUDAH</v>
          </cell>
          <cell r="AR369">
            <v>44432</v>
          </cell>
          <cell r="AS369" t="str">
            <v>SUDAH</v>
          </cell>
          <cell r="AT369">
            <v>44432</v>
          </cell>
          <cell r="AU369" t="str">
            <v>SUDAH</v>
          </cell>
          <cell r="AV369">
            <v>44431</v>
          </cell>
          <cell r="AW369" t="str">
            <v xml:space="preserve">0 Tahun  8 Bulan 28 Hari </v>
          </cell>
          <cell r="AX369" t="str">
            <v>IN CLASS</v>
          </cell>
          <cell r="AY369">
            <v>100</v>
          </cell>
          <cell r="AZ369">
            <v>100</v>
          </cell>
          <cell r="BA369" t="str">
            <v>SUDAH</v>
          </cell>
          <cell r="BC369">
            <v>44426</v>
          </cell>
          <cell r="BD369" t="str">
            <v>Rumah Sakit Tentara Semarang</v>
          </cell>
          <cell r="BE369" t="str">
            <v>SUDAH</v>
          </cell>
          <cell r="BG369">
            <v>44441</v>
          </cell>
          <cell r="BH369" t="str">
            <v>Rumah Sakit Tentara Semarang</v>
          </cell>
          <cell r="BI369" t="str">
            <v>BELUM</v>
          </cell>
          <cell r="BV369" t="str">
            <v>0000194384441</v>
          </cell>
          <cell r="BW369" t="str">
            <v>SUDAH</v>
          </cell>
          <cell r="BX369" t="str">
            <v>PERUSAHAAN</v>
          </cell>
          <cell r="BY369" t="str">
            <v>20082215789</v>
          </cell>
          <cell r="BZ369" t="str">
            <v>SUDAH</v>
          </cell>
        </row>
        <row r="370">
          <cell r="C370" t="str">
            <v>1352</v>
          </cell>
          <cell r="D370" t="str">
            <v>MUHAMMAD SUYUTI</v>
          </cell>
          <cell r="E370" t="str">
            <v>PT. MBK</v>
          </cell>
          <cell r="I370">
            <v>44105</v>
          </cell>
          <cell r="J370" t="str">
            <v/>
          </cell>
          <cell r="K370" t="str">
            <v>08982841778</v>
          </cell>
          <cell r="L370" t="str">
            <v>DRIVER</v>
          </cell>
          <cell r="Q370" t="str">
            <v>SEMARANG</v>
          </cell>
          <cell r="R370" t="str">
            <v>ANTERAJA</v>
          </cell>
          <cell r="S370" t="str">
            <v>SEMARANG</v>
          </cell>
          <cell r="T370" t="str">
            <v>3324082310900002</v>
          </cell>
          <cell r="U370" t="str">
            <v>SEUMUR HIDUP</v>
          </cell>
          <cell r="V370" t="str">
            <v>HIJAU</v>
          </cell>
          <cell r="W370" t="str">
            <v>B1</v>
          </cell>
          <cell r="X370" t="str">
            <v>14339010000089</v>
          </cell>
          <cell r="Y370">
            <v>45834</v>
          </cell>
          <cell r="Z370" t="str">
            <v xml:space="preserve">KENDAL </v>
          </cell>
          <cell r="AA370">
            <v>33169</v>
          </cell>
          <cell r="AB370" t="str">
            <v xml:space="preserve">GAYAMAN RT 001/002 DESA MOJOREJO KEC KALIWUNGU </v>
          </cell>
          <cell r="AC370" t="str">
            <v>KAWIN</v>
          </cell>
          <cell r="AD370" t="str">
            <v xml:space="preserve">ISLAM </v>
          </cell>
          <cell r="AE370" t="str">
            <v>LAKI-LAKI</v>
          </cell>
          <cell r="AF370" t="str">
            <v>SMA</v>
          </cell>
          <cell r="AG370" t="str">
            <v xml:space="preserve">MUHAMMAD SUYUTI </v>
          </cell>
          <cell r="AH370" t="str">
            <v>BCA</v>
          </cell>
          <cell r="AI370" t="str">
            <v>0800919681</v>
          </cell>
          <cell r="AJ370" t="str">
            <v>3324081910120001</v>
          </cell>
          <cell r="AK370" t="str">
            <v>42.485.554.2-513.000</v>
          </cell>
          <cell r="AL370">
            <v>44682</v>
          </cell>
          <cell r="AM370">
            <v>44773</v>
          </cell>
          <cell r="AN370" t="str">
            <v>PKWT 1</v>
          </cell>
          <cell r="AO370" t="str">
            <v>71 hari</v>
          </cell>
          <cell r="AP370" t="str">
            <v xml:space="preserve">1 Tahun  7 Bulan 20 Hari </v>
          </cell>
          <cell r="AQ370" t="str">
            <v>SUDAH</v>
          </cell>
          <cell r="AR370">
            <v>44432</v>
          </cell>
          <cell r="AS370" t="str">
            <v>SUDAH</v>
          </cell>
          <cell r="AT370">
            <v>44432</v>
          </cell>
          <cell r="AU370" t="str">
            <v>SUDAH</v>
          </cell>
          <cell r="AV370">
            <v>44431</v>
          </cell>
          <cell r="AW370" t="str">
            <v xml:space="preserve">0 Tahun  8 Bulan 28 Hari </v>
          </cell>
          <cell r="AX370" t="str">
            <v>IN CLASS</v>
          </cell>
          <cell r="AY370">
            <v>100</v>
          </cell>
          <cell r="AZ370">
            <v>100</v>
          </cell>
          <cell r="BA370" t="str">
            <v>SUDAH</v>
          </cell>
          <cell r="BC370">
            <v>44426</v>
          </cell>
          <cell r="BD370" t="str">
            <v>Rumah Sakit Tentara Semarang</v>
          </cell>
          <cell r="BE370" t="str">
            <v>SUDAH</v>
          </cell>
          <cell r="BG370">
            <v>44441</v>
          </cell>
          <cell r="BH370" t="str">
            <v>Rumah Sakit Tentara Semarang</v>
          </cell>
          <cell r="BI370" t="str">
            <v>BELUM</v>
          </cell>
          <cell r="BV370" t="str">
            <v>0001203168115</v>
          </cell>
          <cell r="BW370" t="str">
            <v>SUDAH</v>
          </cell>
          <cell r="BX370" t="str">
            <v>PERUSAHAAN</v>
          </cell>
          <cell r="BY370" t="str">
            <v>20082215664</v>
          </cell>
          <cell r="BZ370" t="str">
            <v>SUDAH</v>
          </cell>
          <cell r="CH370">
            <v>44356</v>
          </cell>
        </row>
        <row r="371">
          <cell r="C371" t="str">
            <v>1353</v>
          </cell>
          <cell r="D371" t="str">
            <v>GUN-GUN GUNAWAN</v>
          </cell>
          <cell r="E371" t="str">
            <v>PT. MBK</v>
          </cell>
          <cell r="I371">
            <v>44106</v>
          </cell>
          <cell r="J371" t="str">
            <v/>
          </cell>
          <cell r="K371" t="str">
            <v>082115187837</v>
          </cell>
          <cell r="L371" t="str">
            <v>DRIVER</v>
          </cell>
          <cell r="Q371" t="str">
            <v>BANDUNG</v>
          </cell>
          <cell r="R371" t="str">
            <v>ANTERAJA</v>
          </cell>
          <cell r="S371" t="str">
            <v>JAKARTA 1</v>
          </cell>
          <cell r="T371" t="str">
            <v>3217060410820008</v>
          </cell>
          <cell r="U371" t="str">
            <v>SEUMUR HIDUP</v>
          </cell>
          <cell r="V371" t="str">
            <v>CDD</v>
          </cell>
          <cell r="W371" t="str">
            <v>B1 UMUM</v>
          </cell>
          <cell r="X371" t="str">
            <v>821013312988</v>
          </cell>
          <cell r="Y371">
            <v>45569</v>
          </cell>
          <cell r="Z371" t="str">
            <v xml:space="preserve">BANDUNG </v>
          </cell>
          <cell r="AA371">
            <v>30228</v>
          </cell>
          <cell r="AB371" t="str">
            <v>KP BUNISARI RT 002/011 DESA GADONGBANGKONG KEC NGAMPRAH</v>
          </cell>
          <cell r="AC371" t="str">
            <v>KAWIN</v>
          </cell>
          <cell r="AD371" t="str">
            <v xml:space="preserve">ISLAM </v>
          </cell>
          <cell r="AE371" t="str">
            <v>LAKI-LAKI</v>
          </cell>
          <cell r="AF371" t="str">
            <v>SMA</v>
          </cell>
          <cell r="AG371" t="str">
            <v xml:space="preserve">GUN GUN GUNAWAN </v>
          </cell>
          <cell r="AH371" t="str">
            <v>BCA</v>
          </cell>
          <cell r="AI371" t="str">
            <v>0080504781</v>
          </cell>
          <cell r="AJ371" t="str">
            <v>3217060903100004</v>
          </cell>
          <cell r="AL371">
            <v>44682</v>
          </cell>
          <cell r="AM371">
            <v>44773</v>
          </cell>
          <cell r="AN371" t="str">
            <v>PKWT 1</v>
          </cell>
          <cell r="AO371" t="str">
            <v>71 hari</v>
          </cell>
          <cell r="AP371" t="str">
            <v xml:space="preserve">1 Tahun  7 Bulan 19 Hari </v>
          </cell>
          <cell r="AQ371" t="str">
            <v>SUDAH</v>
          </cell>
          <cell r="AR371">
            <v>44432</v>
          </cell>
          <cell r="AS371" t="str">
            <v>SUDAH</v>
          </cell>
          <cell r="AT371">
            <v>44432</v>
          </cell>
          <cell r="AU371" t="str">
            <v>SUDAH</v>
          </cell>
          <cell r="AV371">
            <v>44518</v>
          </cell>
          <cell r="AW371" t="str">
            <v xml:space="preserve">0 Tahun  6 Bulan 3 Hari </v>
          </cell>
          <cell r="AX371" t="str">
            <v>IN CLASS</v>
          </cell>
          <cell r="AY371">
            <v>90</v>
          </cell>
          <cell r="AZ371">
            <v>75</v>
          </cell>
          <cell r="BA371" t="str">
            <v>SUDAH</v>
          </cell>
          <cell r="BC371">
            <v>44401</v>
          </cell>
          <cell r="BE371" t="str">
            <v>SUDAH</v>
          </cell>
          <cell r="BG371">
            <v>44429</v>
          </cell>
          <cell r="BI371" t="str">
            <v>BELUM</v>
          </cell>
          <cell r="BV371" t="str">
            <v>0002465969411</v>
          </cell>
          <cell r="BW371" t="str">
            <v>SUDAH</v>
          </cell>
          <cell r="BX371" t="str">
            <v>PERUSAHAAN</v>
          </cell>
          <cell r="BY371" t="str">
            <v>20082215995</v>
          </cell>
          <cell r="BZ371" t="str">
            <v>SUDAH</v>
          </cell>
          <cell r="CG371" t="str">
            <v>martinnugroho172@gmail.com</v>
          </cell>
        </row>
        <row r="372">
          <cell r="C372" t="str">
            <v>1354</v>
          </cell>
          <cell r="D372" t="str">
            <v>ASEP JAJANG NURJAMAN</v>
          </cell>
          <cell r="E372" t="str">
            <v>PT. MBK</v>
          </cell>
          <cell r="I372">
            <v>44109</v>
          </cell>
          <cell r="J372" t="str">
            <v/>
          </cell>
          <cell r="K372" t="str">
            <v>082240202340</v>
          </cell>
          <cell r="L372" t="str">
            <v>DRIVER</v>
          </cell>
          <cell r="Q372" t="str">
            <v>TASIK KOTA</v>
          </cell>
          <cell r="R372" t="str">
            <v>ANTERAJA</v>
          </cell>
          <cell r="S372" t="str">
            <v>JAKARTA 1</v>
          </cell>
          <cell r="T372" t="str">
            <v>3206170308850001</v>
          </cell>
          <cell r="U372" t="str">
            <v>SEUMUR HIDUP</v>
          </cell>
          <cell r="W372" t="str">
            <v>B2 UMUM</v>
          </cell>
          <cell r="X372" t="str">
            <v>850813341406</v>
          </cell>
          <cell r="Y372">
            <v>44776</v>
          </cell>
          <cell r="Z372" t="str">
            <v xml:space="preserve">TASIKMALAYA </v>
          </cell>
          <cell r="AA372">
            <v>31262</v>
          </cell>
          <cell r="AB372" t="str">
            <v xml:space="preserve">KP SUKASIRNA RT 002/006 DESA SUKANAGARA KEC PURBARATU </v>
          </cell>
          <cell r="AC372" t="str">
            <v>KAWIN</v>
          </cell>
          <cell r="AD372" t="str">
            <v xml:space="preserve">ISLAM </v>
          </cell>
          <cell r="AE372" t="str">
            <v>LAKI-LAKI</v>
          </cell>
          <cell r="AF372" t="str">
            <v>SMA</v>
          </cell>
          <cell r="AG372" t="str">
            <v xml:space="preserve">ASEP JAJANG NURJAMAN </v>
          </cell>
          <cell r="AH372" t="str">
            <v>BCA</v>
          </cell>
          <cell r="AI372" t="str">
            <v>2801024515</v>
          </cell>
          <cell r="AJ372" t="str">
            <v>3278101202160000</v>
          </cell>
          <cell r="AL372">
            <v>44682</v>
          </cell>
          <cell r="AM372">
            <v>44773</v>
          </cell>
          <cell r="AN372" t="str">
            <v>PKWT 1</v>
          </cell>
          <cell r="AO372" t="str">
            <v>71 hari</v>
          </cell>
          <cell r="AP372" t="str">
            <v xml:space="preserve">1 Tahun  7 Bulan 16 Hari </v>
          </cell>
          <cell r="AQ372" t="str">
            <v>SUDAH</v>
          </cell>
          <cell r="AR372">
            <v>44432</v>
          </cell>
          <cell r="AS372" t="str">
            <v>SUDAH</v>
          </cell>
          <cell r="AT372">
            <v>44432</v>
          </cell>
          <cell r="AU372" t="str">
            <v>SUDAH</v>
          </cell>
          <cell r="AV372">
            <v>44506</v>
          </cell>
          <cell r="AW372" t="str">
            <v xml:space="preserve">0 Tahun  6 Bulan 15 Hari </v>
          </cell>
          <cell r="AX372" t="str">
            <v>IN CLASS</v>
          </cell>
          <cell r="AY372">
            <v>100</v>
          </cell>
          <cell r="AZ372">
            <v>75</v>
          </cell>
          <cell r="BA372" t="str">
            <v>SUDAH</v>
          </cell>
          <cell r="BC372">
            <v>44395</v>
          </cell>
          <cell r="BE372" t="str">
            <v>SUDAH</v>
          </cell>
          <cell r="BG372">
            <v>44428</v>
          </cell>
          <cell r="BI372" t="str">
            <v>BELUM</v>
          </cell>
          <cell r="BV372" t="str">
            <v>0001648724681</v>
          </cell>
          <cell r="BW372" t="str">
            <v>SUDAH</v>
          </cell>
          <cell r="BX372" t="str">
            <v>PERUSAHAAN</v>
          </cell>
          <cell r="BY372" t="str">
            <v>20082216134</v>
          </cell>
          <cell r="BZ372" t="str">
            <v>SUDAH</v>
          </cell>
          <cell r="CG372" t="str">
            <v>yudiprasetyadi73@gmail.com</v>
          </cell>
        </row>
        <row r="373">
          <cell r="C373" t="str">
            <v>1355</v>
          </cell>
          <cell r="D373" t="str">
            <v>ACEP WIDODO</v>
          </cell>
          <cell r="E373" t="str">
            <v>PT. MBK</v>
          </cell>
          <cell r="I373">
            <v>44109</v>
          </cell>
          <cell r="J373" t="str">
            <v/>
          </cell>
          <cell r="K373" t="str">
            <v>081324648379</v>
          </cell>
          <cell r="L373" t="str">
            <v>DRIVER</v>
          </cell>
          <cell r="Q373" t="str">
            <v>JAMBI</v>
          </cell>
          <cell r="R373" t="str">
            <v>ANTERAJA</v>
          </cell>
          <cell r="S373" t="str">
            <v>PALEMBANG</v>
          </cell>
          <cell r="T373" t="str">
            <v>1504052211880002</v>
          </cell>
          <cell r="U373" t="str">
            <v>SEUMUR HIDUP</v>
          </cell>
          <cell r="W373" t="str">
            <v>B1</v>
          </cell>
          <cell r="X373" t="str">
            <v>27338811000062</v>
          </cell>
          <cell r="Y373">
            <v>45945</v>
          </cell>
          <cell r="Z373" t="str">
            <v xml:space="preserve">PULAU BETUNG </v>
          </cell>
          <cell r="AA373">
            <v>32469</v>
          </cell>
          <cell r="AB373" t="str">
            <v xml:space="preserve">KALIBATAS RT 014/002 DESA PEMATANG GAJAH KEC JAMBI LUAR KOTA </v>
          </cell>
          <cell r="AC373" t="str">
            <v>KAWIN ANAK 1</v>
          </cell>
          <cell r="AD373" t="str">
            <v>ISLAM</v>
          </cell>
          <cell r="AE373" t="str">
            <v>LAKI-LAKI</v>
          </cell>
          <cell r="AF373" t="str">
            <v>SMA</v>
          </cell>
          <cell r="AG373" t="str">
            <v>ACEP WIDODO</v>
          </cell>
          <cell r="AH373" t="str">
            <v>BCA</v>
          </cell>
          <cell r="AI373" t="str">
            <v>7870207764</v>
          </cell>
          <cell r="AJ373" t="str">
            <v>1505011408180015</v>
          </cell>
          <cell r="AL373">
            <v>44682</v>
          </cell>
          <cell r="AM373">
            <v>44773</v>
          </cell>
          <cell r="AN373" t="str">
            <v>PKWT 1</v>
          </cell>
          <cell r="AO373" t="str">
            <v>71 hari</v>
          </cell>
          <cell r="AP373" t="str">
            <v xml:space="preserve">1 Tahun  7 Bulan 16 Hari </v>
          </cell>
          <cell r="AQ373" t="str">
            <v>SUDAH</v>
          </cell>
          <cell r="AR373">
            <v>44432</v>
          </cell>
          <cell r="AS373" t="str">
            <v>SUDAH</v>
          </cell>
          <cell r="AT373">
            <v>44432</v>
          </cell>
          <cell r="AU373" t="str">
            <v>SUDAH</v>
          </cell>
          <cell r="AV373">
            <v>44530</v>
          </cell>
          <cell r="AW373" t="str">
            <v xml:space="preserve">0 Tahun  5 Bulan 21 Hari </v>
          </cell>
          <cell r="AX373" t="str">
            <v>ON LINE</v>
          </cell>
          <cell r="AY373">
            <v>100</v>
          </cell>
          <cell r="AZ373">
            <v>75</v>
          </cell>
          <cell r="BA373" t="str">
            <v>SUDAH</v>
          </cell>
          <cell r="BC373">
            <v>44435</v>
          </cell>
          <cell r="BE373" t="str">
            <v>BELUM</v>
          </cell>
          <cell r="BI373" t="str">
            <v>BELUM</v>
          </cell>
          <cell r="BV373" t="str">
            <v>0001857427018</v>
          </cell>
          <cell r="BW373" t="str">
            <v>SUDAH</v>
          </cell>
          <cell r="BX373" t="str">
            <v>PERUSAHAAN</v>
          </cell>
          <cell r="BY373" t="str">
            <v>20082216027</v>
          </cell>
          <cell r="BZ373" t="str">
            <v>SUDAH</v>
          </cell>
          <cell r="CG373" t="str">
            <v>iyutsatriaji@gmail.com</v>
          </cell>
        </row>
        <row r="374">
          <cell r="C374" t="str">
            <v>1356</v>
          </cell>
          <cell r="D374" t="str">
            <v>SIMSON TANESIB</v>
          </cell>
          <cell r="E374" t="str">
            <v>PT. MBK</v>
          </cell>
          <cell r="I374">
            <v>44114</v>
          </cell>
          <cell r="J374" t="str">
            <v/>
          </cell>
          <cell r="K374" t="str">
            <v>085238979443</v>
          </cell>
          <cell r="L374" t="str">
            <v>DRIVER</v>
          </cell>
          <cell r="Q374" t="str">
            <v>DENPASAR</v>
          </cell>
          <cell r="R374" t="str">
            <v>ANTERAJA</v>
          </cell>
          <cell r="S374" t="str">
            <v>MALANG</v>
          </cell>
          <cell r="T374" t="str">
            <v>5302010312930005</v>
          </cell>
          <cell r="U374" t="str">
            <v>SEUMUR HIDUP</v>
          </cell>
          <cell r="V374" t="str">
            <v>PUTIH</v>
          </cell>
          <cell r="W374" t="str">
            <v>B1</v>
          </cell>
          <cell r="X374" t="str">
            <v>931216183412</v>
          </cell>
          <cell r="Y374">
            <v>45263</v>
          </cell>
          <cell r="Z374" t="str">
            <v>FATUULAN</v>
          </cell>
          <cell r="AA374">
            <v>34306</v>
          </cell>
          <cell r="AB374" t="str">
            <v>JL LETDA RETA UTARA GG. HARNUM NO 9X DPS, BR/LIN RT 006 RW 003, DANGIN PURI KELOD</v>
          </cell>
          <cell r="AC374" t="str">
            <v>KAWIN ANAK 1</v>
          </cell>
          <cell r="AD374" t="str">
            <v>KRISTEN</v>
          </cell>
          <cell r="AE374" t="str">
            <v>LAKI-LAKI</v>
          </cell>
          <cell r="AF374" t="str">
            <v>SMA</v>
          </cell>
          <cell r="AG374" t="str">
            <v>SIMSON TANESIB</v>
          </cell>
          <cell r="AH374" t="str">
            <v>BCA</v>
          </cell>
          <cell r="AI374" t="str">
            <v>7680219219</v>
          </cell>
          <cell r="AJ374" t="str">
            <v>5171022811170002</v>
          </cell>
          <cell r="AL374">
            <v>44652</v>
          </cell>
          <cell r="AM374">
            <v>44742</v>
          </cell>
          <cell r="AN374" t="str">
            <v>PKWT 1</v>
          </cell>
          <cell r="AO374" t="str">
            <v>40 hari</v>
          </cell>
          <cell r="AP374" t="str">
            <v xml:space="preserve">1 Tahun  7 Bulan 11 Hari </v>
          </cell>
          <cell r="AQ374" t="str">
            <v>SUDAH</v>
          </cell>
          <cell r="AR374">
            <v>44432</v>
          </cell>
          <cell r="AS374" t="str">
            <v>SUDAH</v>
          </cell>
          <cell r="AT374">
            <v>44432</v>
          </cell>
          <cell r="AU374" t="str">
            <v>SUDAH</v>
          </cell>
          <cell r="AV374">
            <v>44423</v>
          </cell>
          <cell r="AW374" t="str">
            <v xml:space="preserve">0 Tahun  9 Bulan 6 Hari </v>
          </cell>
          <cell r="AX374" t="str">
            <v>IN CLASS</v>
          </cell>
          <cell r="AY374">
            <v>75</v>
          </cell>
          <cell r="AZ374">
            <v>75</v>
          </cell>
          <cell r="BA374" t="str">
            <v>SUDAH</v>
          </cell>
          <cell r="BC374">
            <v>44399</v>
          </cell>
          <cell r="BD374" t="str">
            <v>PUSKESMAS I DENPASAR TIMUR</v>
          </cell>
          <cell r="BE374" t="str">
            <v>SUDAH</v>
          </cell>
          <cell r="BG374">
            <v>44483</v>
          </cell>
          <cell r="BH374" t="str">
            <v>PUSKESMAS I DENPASAR TIMUR</v>
          </cell>
          <cell r="BI374" t="str">
            <v>BELUM</v>
          </cell>
          <cell r="BV374" t="str">
            <v>0000852950474</v>
          </cell>
          <cell r="BW374" t="str">
            <v>SUDAH</v>
          </cell>
          <cell r="BX374" t="str">
            <v>PERUSAHAAN</v>
          </cell>
          <cell r="BY374" t="str">
            <v>20082215912</v>
          </cell>
          <cell r="BZ374" t="str">
            <v>SUDAH</v>
          </cell>
        </row>
        <row r="375">
          <cell r="C375" t="str">
            <v>1362</v>
          </cell>
          <cell r="D375" t="str">
            <v>ADITYA NUGRAHA</v>
          </cell>
          <cell r="E375" t="str">
            <v>PT. MBK</v>
          </cell>
          <cell r="I375">
            <v>44112</v>
          </cell>
          <cell r="J375" t="str">
            <v/>
          </cell>
          <cell r="K375" t="str">
            <v>081514887547</v>
          </cell>
          <cell r="P375" t="str">
            <v>MONITORING GPS</v>
          </cell>
          <cell r="Q375" t="str">
            <v>TIPAR</v>
          </cell>
          <cell r="R375" t="str">
            <v>PT. ADI SARANA ARMADA, TBK</v>
          </cell>
          <cell r="S375" t="str">
            <v>JAKARTA 2</v>
          </cell>
          <cell r="T375" t="str">
            <v>3210210208880001</v>
          </cell>
          <cell r="U375" t="str">
            <v>SEUMUR HIDUP</v>
          </cell>
          <cell r="V375" t="str">
            <v>NON DRIVER</v>
          </cell>
          <cell r="W375" t="str">
            <v>NON DRIVER</v>
          </cell>
          <cell r="X375" t="str">
            <v>NON DRIVER</v>
          </cell>
          <cell r="Y375" t="str">
            <v>NON DRIVER</v>
          </cell>
          <cell r="Z375" t="str">
            <v xml:space="preserve">MAJALENGKA </v>
          </cell>
          <cell r="AA375">
            <v>32357</v>
          </cell>
          <cell r="AB375" t="str">
            <v xml:space="preserve">JL UNCAL NO .11 A RT 003/010 DESA MALABAR KEC LENGKONG </v>
          </cell>
          <cell r="AC375" t="str">
            <v>KAWIN</v>
          </cell>
          <cell r="AD375" t="str">
            <v>ISLAM</v>
          </cell>
          <cell r="AE375" t="str">
            <v>LAKI-LAKI</v>
          </cell>
          <cell r="AF375" t="str">
            <v>SMA</v>
          </cell>
          <cell r="AG375" t="str">
            <v xml:space="preserve">ADITYA NUGRAHA </v>
          </cell>
          <cell r="AH375" t="str">
            <v>BCA</v>
          </cell>
          <cell r="AI375" t="str">
            <v>0712216725</v>
          </cell>
          <cell r="AJ375" t="str">
            <v>3273131301170009</v>
          </cell>
          <cell r="AL375">
            <v>44682</v>
          </cell>
          <cell r="AM375">
            <v>44773</v>
          </cell>
          <cell r="AN375" t="str">
            <v>PKWT 1</v>
          </cell>
          <cell r="AO375" t="str">
            <v>71 hari</v>
          </cell>
          <cell r="AP375" t="str">
            <v xml:space="preserve">1 Tahun  7 Bulan 13 Hari </v>
          </cell>
          <cell r="AQ375" t="str">
            <v>NON DRIVER</v>
          </cell>
          <cell r="AR375" t="str">
            <v>NON DRIVER</v>
          </cell>
          <cell r="AS375" t="str">
            <v>SUDAH</v>
          </cell>
          <cell r="AT375">
            <v>44432</v>
          </cell>
          <cell r="AU375" t="str">
            <v>NON DRIVER</v>
          </cell>
          <cell r="AV375" t="str">
            <v>NON DRIVER</v>
          </cell>
          <cell r="AW375" t="str">
            <v/>
          </cell>
          <cell r="AX375" t="str">
            <v>NON DRIVER</v>
          </cell>
          <cell r="AY375" t="str">
            <v>NON DRIVER</v>
          </cell>
          <cell r="AZ375" t="str">
            <v>NON DRIVER</v>
          </cell>
          <cell r="BA375" t="str">
            <v>SUDAH</v>
          </cell>
          <cell r="BC375">
            <v>44323</v>
          </cell>
          <cell r="BE375" t="str">
            <v>SUDAH</v>
          </cell>
          <cell r="BG375">
            <v>44410</v>
          </cell>
          <cell r="BI375" t="str">
            <v>BELUM</v>
          </cell>
          <cell r="BV375" t="str">
            <v>0001606250766</v>
          </cell>
          <cell r="BW375" t="str">
            <v>SUDAH</v>
          </cell>
          <cell r="BX375" t="str">
            <v>PERUSAHAAN</v>
          </cell>
          <cell r="BY375" t="str">
            <v>20082216142</v>
          </cell>
          <cell r="BZ375" t="str">
            <v>SUDAH</v>
          </cell>
        </row>
        <row r="376">
          <cell r="C376" t="str">
            <v>1364</v>
          </cell>
          <cell r="D376" t="str">
            <v>RAYMUNDUS NARAN HULER</v>
          </cell>
          <cell r="E376" t="str">
            <v>PT. MBK</v>
          </cell>
          <cell r="I376">
            <v>44112</v>
          </cell>
          <cell r="J376" t="str">
            <v/>
          </cell>
          <cell r="K376" t="str">
            <v>082144656755</v>
          </cell>
          <cell r="P376" t="str">
            <v>MONITORING GPS</v>
          </cell>
          <cell r="Q376" t="str">
            <v>TIPAR</v>
          </cell>
          <cell r="R376" t="str">
            <v>PT. ADI SARANA ARMADA, TBK</v>
          </cell>
          <cell r="S376" t="str">
            <v>JAKARTA 2</v>
          </cell>
          <cell r="T376" t="str">
            <v>5306032301000002</v>
          </cell>
          <cell r="U376" t="str">
            <v>SEUMUR HIDUP</v>
          </cell>
          <cell r="V376" t="str">
            <v>NON DRIVER</v>
          </cell>
          <cell r="W376" t="str">
            <v>NON DRIVER</v>
          </cell>
          <cell r="X376" t="str">
            <v>NON DRIVER</v>
          </cell>
          <cell r="Y376" t="str">
            <v>NON DRIVER</v>
          </cell>
          <cell r="Z376" t="str">
            <v xml:space="preserve">PARE PARE </v>
          </cell>
          <cell r="AA376">
            <v>36548</v>
          </cell>
          <cell r="AB376" t="str">
            <v xml:space="preserve">DUSUN II KELOREAMA RT 005/003 DESA TANAH LEIN KEC SOLOR BARAT </v>
          </cell>
          <cell r="AC376" t="str">
            <v>LAJANG</v>
          </cell>
          <cell r="AD376" t="str">
            <v>ISLAM</v>
          </cell>
          <cell r="AE376" t="str">
            <v>LAKI-LAKI</v>
          </cell>
          <cell r="AF376" t="str">
            <v>SMA</v>
          </cell>
          <cell r="AG376" t="str">
            <v xml:space="preserve">RAYMUNDUS NARAN HULER </v>
          </cell>
          <cell r="AH376" t="str">
            <v>BCA</v>
          </cell>
          <cell r="AI376" t="str">
            <v>7285111897</v>
          </cell>
          <cell r="AJ376" t="str">
            <v>5306061810190001</v>
          </cell>
          <cell r="AL376">
            <v>44682</v>
          </cell>
          <cell r="AM376">
            <v>44773</v>
          </cell>
          <cell r="AN376" t="str">
            <v>PKWT 1</v>
          </cell>
          <cell r="AO376" t="str">
            <v>71 hari</v>
          </cell>
          <cell r="AP376" t="str">
            <v xml:space="preserve">1 Tahun  7 Bulan 13 Hari </v>
          </cell>
          <cell r="AQ376" t="str">
            <v>NON DRIVER</v>
          </cell>
          <cell r="AR376" t="str">
            <v>NON DRIVER</v>
          </cell>
          <cell r="AS376" t="str">
            <v>SUDAH</v>
          </cell>
          <cell r="AT376">
            <v>44432</v>
          </cell>
          <cell r="AU376" t="str">
            <v>NON DRIVER</v>
          </cell>
          <cell r="AV376" t="str">
            <v>NON DRIVER</v>
          </cell>
          <cell r="AW376" t="str">
            <v/>
          </cell>
          <cell r="AX376" t="str">
            <v>NON DRIVER</v>
          </cell>
          <cell r="AY376" t="str">
            <v>NON DRIVER</v>
          </cell>
          <cell r="AZ376" t="str">
            <v>NON DRIVER</v>
          </cell>
          <cell r="BA376" t="str">
            <v>SUDAH</v>
          </cell>
          <cell r="BC376">
            <v>44380</v>
          </cell>
          <cell r="BE376" t="str">
            <v>SUDAH</v>
          </cell>
          <cell r="BG376">
            <v>44408</v>
          </cell>
          <cell r="BI376" t="str">
            <v>BELUM</v>
          </cell>
          <cell r="BV376" t="str">
            <v>0002939694388</v>
          </cell>
          <cell r="BW376" t="str">
            <v>SUDAH</v>
          </cell>
          <cell r="BX376" t="str">
            <v>PERUSAHAAN</v>
          </cell>
          <cell r="BY376" t="str">
            <v>20082215888</v>
          </cell>
          <cell r="BZ376" t="str">
            <v>SUDAH</v>
          </cell>
        </row>
        <row r="377">
          <cell r="C377" t="str">
            <v>1365</v>
          </cell>
          <cell r="D377" t="str">
            <v>FAISAL RIZAL</v>
          </cell>
          <cell r="E377" t="str">
            <v>PT. MBK</v>
          </cell>
          <cell r="I377">
            <v>44111</v>
          </cell>
          <cell r="J377" t="str">
            <v/>
          </cell>
          <cell r="K377" t="str">
            <v>08569032188</v>
          </cell>
          <cell r="P377" t="str">
            <v>FUEL MANAGEMENT</v>
          </cell>
          <cell r="Q377" t="str">
            <v>HALIM</v>
          </cell>
          <cell r="R377" t="str">
            <v>ANTERAJA</v>
          </cell>
          <cell r="S377" t="str">
            <v>JAKARTA 2</v>
          </cell>
          <cell r="T377" t="str">
            <v>3174041210770016</v>
          </cell>
          <cell r="U377" t="str">
            <v>SEUMUR HIDUP</v>
          </cell>
          <cell r="V377" t="str">
            <v>NON DRIVER</v>
          </cell>
          <cell r="W377" t="str">
            <v>NON DRIVER</v>
          </cell>
          <cell r="X377" t="str">
            <v>NON DRIVER</v>
          </cell>
          <cell r="Y377" t="str">
            <v>NON DRIVER</v>
          </cell>
          <cell r="Z377" t="str">
            <v xml:space="preserve">JAKARTA </v>
          </cell>
          <cell r="AA377">
            <v>28410</v>
          </cell>
          <cell r="AB377" t="str">
            <v xml:space="preserve">JATI PADANG RT 003/005 DESA JATI PADANG KEC PASAR MINGGU </v>
          </cell>
          <cell r="AC377" t="str">
            <v>KAWIN</v>
          </cell>
          <cell r="AD377" t="str">
            <v>ISLAM</v>
          </cell>
          <cell r="AE377" t="str">
            <v>LAKI-LAKI</v>
          </cell>
          <cell r="AF377" t="str">
            <v>SMA</v>
          </cell>
          <cell r="AG377" t="str">
            <v xml:space="preserve">FAISAL RIZAL </v>
          </cell>
          <cell r="AH377" t="str">
            <v>BCA</v>
          </cell>
          <cell r="AI377" t="str">
            <v>5470701341</v>
          </cell>
          <cell r="AJ377" t="str">
            <v>3174042103110008</v>
          </cell>
          <cell r="AL377">
            <v>44682</v>
          </cell>
          <cell r="AM377">
            <v>44773</v>
          </cell>
          <cell r="AN377" t="str">
            <v>PKWT 1</v>
          </cell>
          <cell r="AO377" t="str">
            <v>71 hari</v>
          </cell>
          <cell r="AP377" t="str">
            <v xml:space="preserve">1 Tahun  7 Bulan 14 Hari </v>
          </cell>
          <cell r="AQ377" t="str">
            <v>NON DRIVER</v>
          </cell>
          <cell r="AR377" t="str">
            <v>NON DRIVER</v>
          </cell>
          <cell r="AS377" t="str">
            <v>SUDAH</v>
          </cell>
          <cell r="AT377">
            <v>44432</v>
          </cell>
          <cell r="AU377" t="str">
            <v>NON DRIVER</v>
          </cell>
          <cell r="AV377" t="str">
            <v>NON DRIVER</v>
          </cell>
          <cell r="AW377" t="str">
            <v/>
          </cell>
          <cell r="AX377" t="str">
            <v>NON DRIVER</v>
          </cell>
          <cell r="AY377" t="str">
            <v>NON DRIVER</v>
          </cell>
          <cell r="AZ377" t="str">
            <v>NON DRIVER</v>
          </cell>
          <cell r="BA377" t="str">
            <v>SUDAH</v>
          </cell>
          <cell r="BC377">
            <v>44400</v>
          </cell>
          <cell r="BE377" t="str">
            <v>SUDAH</v>
          </cell>
          <cell r="BG377">
            <v>44454</v>
          </cell>
          <cell r="BI377" t="str">
            <v>BELUM</v>
          </cell>
          <cell r="BV377" t="str">
            <v>0001131020908</v>
          </cell>
          <cell r="BW377" t="str">
            <v>SUDAH</v>
          </cell>
          <cell r="BX377" t="str">
            <v>PBI</v>
          </cell>
          <cell r="BY377" t="str">
            <v>20082216183</v>
          </cell>
          <cell r="BZ377" t="str">
            <v>SUDAH</v>
          </cell>
        </row>
        <row r="378">
          <cell r="C378" t="str">
            <v>1366</v>
          </cell>
          <cell r="D378" t="str">
            <v>ANGGA JULIO RACHMATAN</v>
          </cell>
          <cell r="E378" t="str">
            <v>PT. MBK</v>
          </cell>
          <cell r="I378">
            <v>44112</v>
          </cell>
          <cell r="J378" t="str">
            <v/>
          </cell>
          <cell r="K378" t="str">
            <v>081291069105</v>
          </cell>
          <cell r="P378" t="str">
            <v>DRIVER LEADER</v>
          </cell>
          <cell r="Q378" t="str">
            <v>SUNTER</v>
          </cell>
          <cell r="R378" t="str">
            <v>ANTERAJA</v>
          </cell>
          <cell r="S378" t="str">
            <v>JAKARTA 2</v>
          </cell>
          <cell r="T378" t="str">
            <v>3275082007880016</v>
          </cell>
          <cell r="U378" t="str">
            <v>SEUMUR HIDUP</v>
          </cell>
          <cell r="V378" t="str">
            <v>NON DRIVER</v>
          </cell>
          <cell r="W378" t="str">
            <v>NON DRIVER</v>
          </cell>
          <cell r="X378" t="str">
            <v>NON DRIVER</v>
          </cell>
          <cell r="Y378" t="str">
            <v>NON DRIVER</v>
          </cell>
          <cell r="Z378" t="str">
            <v xml:space="preserve">JAKARTA </v>
          </cell>
          <cell r="AA378">
            <v>32344</v>
          </cell>
          <cell r="AB378" t="str">
            <v xml:space="preserve">DUTA INDAH JL KENANGA VII K-3/13 RT 014/015 DESA JATIMAKMUR KEC PONDOK GEDE </v>
          </cell>
          <cell r="AC378" t="str">
            <v>LAJANG</v>
          </cell>
          <cell r="AD378" t="str">
            <v>ISLAM</v>
          </cell>
          <cell r="AE378" t="str">
            <v>LAKI-LAKI</v>
          </cell>
          <cell r="AF378" t="str">
            <v>SMA</v>
          </cell>
          <cell r="AG378" t="str">
            <v xml:space="preserve">ANGGA JULIO RACHMATAN </v>
          </cell>
          <cell r="AH378" t="str">
            <v>BCA</v>
          </cell>
          <cell r="AI378" t="str">
            <v>5395049957</v>
          </cell>
          <cell r="AJ378" t="str">
            <v>3275081306080018</v>
          </cell>
          <cell r="AL378">
            <v>44682</v>
          </cell>
          <cell r="AM378">
            <v>44773</v>
          </cell>
          <cell r="AN378" t="str">
            <v>PKWT 1</v>
          </cell>
          <cell r="AO378" t="str">
            <v>71 hari</v>
          </cell>
          <cell r="AP378" t="str">
            <v xml:space="preserve">1 Tahun  7 Bulan 13 Hari </v>
          </cell>
          <cell r="AQ378" t="str">
            <v>NON DRIVER</v>
          </cell>
          <cell r="AR378" t="str">
            <v>NON DRIVER</v>
          </cell>
          <cell r="AS378" t="str">
            <v>SUDAH</v>
          </cell>
          <cell r="AT378">
            <v>44420</v>
          </cell>
          <cell r="AU378" t="str">
            <v>NON DRIVER</v>
          </cell>
          <cell r="AV378" t="str">
            <v>NON DRIVER</v>
          </cell>
          <cell r="AW378" t="str">
            <v/>
          </cell>
          <cell r="AX378" t="str">
            <v>NON DRIVER</v>
          </cell>
          <cell r="AY378" t="str">
            <v>NON DRIVER</v>
          </cell>
          <cell r="AZ378" t="str">
            <v>NON DRIVER</v>
          </cell>
          <cell r="BA378" t="str">
            <v>SUDAH</v>
          </cell>
          <cell r="BC378">
            <v>44376</v>
          </cell>
          <cell r="BE378" t="str">
            <v>SUDAH</v>
          </cell>
          <cell r="BG378">
            <v>44404</v>
          </cell>
          <cell r="BI378" t="str">
            <v>BELUM</v>
          </cell>
          <cell r="BV378" t="str">
            <v>0002060020348</v>
          </cell>
          <cell r="BW378" t="str">
            <v>SUDAH</v>
          </cell>
          <cell r="BX378" t="str">
            <v>PERUSAHAAN</v>
          </cell>
          <cell r="BY378" t="str">
            <v>20082216001</v>
          </cell>
          <cell r="BZ378" t="str">
            <v>SUDAH</v>
          </cell>
        </row>
        <row r="379">
          <cell r="C379" t="str">
            <v>1367</v>
          </cell>
          <cell r="D379" t="str">
            <v>JOHAN LAKORU</v>
          </cell>
          <cell r="E379" t="str">
            <v>PT. MBK</v>
          </cell>
          <cell r="I379">
            <v>44116</v>
          </cell>
          <cell r="J379" t="str">
            <v/>
          </cell>
          <cell r="K379" t="str">
            <v>085240704807</v>
          </cell>
          <cell r="L379" t="str">
            <v>DRIVER</v>
          </cell>
          <cell r="Q379" t="str">
            <v>GORONTALO</v>
          </cell>
          <cell r="R379" t="str">
            <v>PT. SUMBER ALFARIA TRIJAYA TBK</v>
          </cell>
          <cell r="S379" t="str">
            <v>MALANG</v>
          </cell>
          <cell r="T379" t="str">
            <v>7571012402900001</v>
          </cell>
          <cell r="U379" t="str">
            <v>SEUMUR HIDUP</v>
          </cell>
          <cell r="W379" t="str">
            <v>B1</v>
          </cell>
          <cell r="X379" t="str">
            <v>2019160200170</v>
          </cell>
          <cell r="Y379">
            <v>46068</v>
          </cell>
          <cell r="Z379" t="str">
            <v xml:space="preserve">GORONTALO </v>
          </cell>
          <cell r="AA379">
            <v>32928</v>
          </cell>
          <cell r="AB379" t="str">
            <v xml:space="preserve">JL. BERINGIN RT. 003/003 BULADU KOTA GORONTALO </v>
          </cell>
          <cell r="AC379" t="str">
            <v>KAWIN ANAK 1</v>
          </cell>
          <cell r="AD379" t="str">
            <v>ISLAM</v>
          </cell>
          <cell r="AE379" t="str">
            <v>LAKI-LAKI</v>
          </cell>
          <cell r="AF379" t="str">
            <v>SMA</v>
          </cell>
          <cell r="AG379" t="str">
            <v xml:space="preserve">JOHAN LAKORU </v>
          </cell>
          <cell r="AH379" t="str">
            <v>BCA</v>
          </cell>
          <cell r="AI379" t="str">
            <v>7975496287</v>
          </cell>
          <cell r="AJ379" t="str">
            <v>7571012908170004</v>
          </cell>
          <cell r="AL379">
            <v>44682</v>
          </cell>
          <cell r="AM379">
            <v>44773</v>
          </cell>
          <cell r="AN379" t="str">
            <v>PKWT 1</v>
          </cell>
          <cell r="AO379" t="str">
            <v>71 hari</v>
          </cell>
          <cell r="AP379" t="str">
            <v xml:space="preserve">1 Tahun  7 Bulan 9 Hari </v>
          </cell>
          <cell r="AQ379" t="str">
            <v>SUDAH</v>
          </cell>
          <cell r="AR379">
            <v>44432</v>
          </cell>
          <cell r="AS379" t="str">
            <v>SUDAH</v>
          </cell>
          <cell r="AT379">
            <v>44432</v>
          </cell>
          <cell r="AU379" t="str">
            <v>SUDAH</v>
          </cell>
          <cell r="AV379">
            <v>44635</v>
          </cell>
          <cell r="AW379" t="str">
            <v xml:space="preserve">0 Tahun  2 Bulan 6 Hari </v>
          </cell>
          <cell r="AX379" t="str">
            <v>ON LINE</v>
          </cell>
          <cell r="AY379">
            <v>90</v>
          </cell>
          <cell r="AZ379">
            <v>90</v>
          </cell>
          <cell r="BA379" t="str">
            <v>SUDAH</v>
          </cell>
          <cell r="BC379">
            <v>44385</v>
          </cell>
          <cell r="BD379" t="str">
            <v>POLRES KAB GORONTALO</v>
          </cell>
          <cell r="BE379" t="str">
            <v>SUDAH</v>
          </cell>
          <cell r="BG379">
            <v>44544</v>
          </cell>
          <cell r="BI379" t="str">
            <v>BELUM</v>
          </cell>
          <cell r="BV379" t="str">
            <v>0001237543571</v>
          </cell>
          <cell r="BW379" t="str">
            <v>SUDAH</v>
          </cell>
          <cell r="BX379" t="str">
            <v>PBI</v>
          </cell>
          <cell r="BY379" t="str">
            <v>20082215714</v>
          </cell>
          <cell r="BZ379" t="str">
            <v>SUDAH</v>
          </cell>
        </row>
        <row r="380">
          <cell r="C380" t="str">
            <v>1368</v>
          </cell>
          <cell r="D380" t="str">
            <v>RISZKY RINALDI SABA</v>
          </cell>
          <cell r="E380" t="str">
            <v>PT. MBK</v>
          </cell>
          <cell r="I380">
            <v>44116</v>
          </cell>
          <cell r="J380" t="str">
            <v/>
          </cell>
          <cell r="K380" t="str">
            <v>082192400627</v>
          </cell>
          <cell r="L380" t="str">
            <v>DRIVER</v>
          </cell>
          <cell r="Q380" t="str">
            <v>GORONTALO</v>
          </cell>
          <cell r="R380" t="str">
            <v>PT. SUMBER ALFARIA TRIJAYA TBK</v>
          </cell>
          <cell r="S380" t="str">
            <v>MALANG</v>
          </cell>
          <cell r="T380" t="str">
            <v>7501102702940002</v>
          </cell>
          <cell r="U380" t="str">
            <v>SEUMUR HIDUP</v>
          </cell>
          <cell r="W380" t="str">
            <v>B1</v>
          </cell>
          <cell r="X380" t="str">
            <v>940220200221</v>
          </cell>
          <cell r="Y380">
            <v>44984</v>
          </cell>
          <cell r="Z380" t="str">
            <v xml:space="preserve">GORONTALO </v>
          </cell>
          <cell r="AA380">
            <v>36578</v>
          </cell>
          <cell r="AB380" t="str">
            <v xml:space="preserve">JL. TAHIR MANYO DESA TINELO KEC. TELAGA BIRU KAB. GORONTALO </v>
          </cell>
          <cell r="AC380" t="str">
            <v>LAJANG</v>
          </cell>
          <cell r="AD380" t="str">
            <v>ISLAM</v>
          </cell>
          <cell r="AE380" t="str">
            <v>LAKI-LAKI</v>
          </cell>
          <cell r="AF380" t="str">
            <v>SMA</v>
          </cell>
          <cell r="AG380" t="str">
            <v xml:space="preserve">RISZKY RINALDI SABA </v>
          </cell>
          <cell r="AH380" t="str">
            <v>BCA</v>
          </cell>
          <cell r="AI380" t="str">
            <v>7975384152</v>
          </cell>
          <cell r="AJ380" t="str">
            <v>7501101804120004</v>
          </cell>
          <cell r="AL380">
            <v>44682</v>
          </cell>
          <cell r="AM380">
            <v>44773</v>
          </cell>
          <cell r="AN380" t="str">
            <v>PKWT 1</v>
          </cell>
          <cell r="AO380" t="str">
            <v>71 hari</v>
          </cell>
          <cell r="AP380" t="str">
            <v xml:space="preserve">1 Tahun  7 Bulan 9 Hari </v>
          </cell>
          <cell r="AQ380" t="str">
            <v>SUDAH</v>
          </cell>
          <cell r="AR380">
            <v>44432</v>
          </cell>
          <cell r="AS380" t="str">
            <v>SUDAH</v>
          </cell>
          <cell r="AT380">
            <v>44432</v>
          </cell>
          <cell r="AU380" t="str">
            <v>SUDAH</v>
          </cell>
          <cell r="AV380">
            <v>44635</v>
          </cell>
          <cell r="AW380" t="str">
            <v xml:space="preserve">0 Tahun  2 Bulan 6 Hari </v>
          </cell>
          <cell r="AX380" t="str">
            <v>ON LINE</v>
          </cell>
          <cell r="AY380">
            <v>90</v>
          </cell>
          <cell r="AZ380">
            <v>90</v>
          </cell>
          <cell r="BA380" t="str">
            <v>SUDAH</v>
          </cell>
          <cell r="BC380">
            <v>44441</v>
          </cell>
          <cell r="BD380" t="str">
            <v>POLRES KAB GORONTALO</v>
          </cell>
          <cell r="BE380" t="str">
            <v>SUDAH</v>
          </cell>
          <cell r="BG380">
            <v>44548</v>
          </cell>
          <cell r="BI380" t="str">
            <v>BELUM</v>
          </cell>
          <cell r="BV380" t="str">
            <v>0001151211396</v>
          </cell>
          <cell r="BW380" t="str">
            <v>SUDAH</v>
          </cell>
          <cell r="BX380" t="str">
            <v>PBI</v>
          </cell>
          <cell r="BY380" t="str">
            <v>20082215813</v>
          </cell>
          <cell r="BZ380" t="str">
            <v>SUDAH</v>
          </cell>
        </row>
        <row r="381">
          <cell r="C381" t="str">
            <v>1373</v>
          </cell>
          <cell r="D381" t="str">
            <v>UNTUNG JOHAN RUSDIANTO</v>
          </cell>
          <cell r="E381" t="str">
            <v>PT. MBK</v>
          </cell>
          <cell r="I381">
            <v>44109</v>
          </cell>
          <cell r="J381" t="str">
            <v/>
          </cell>
          <cell r="K381" t="str">
            <v>087853033620</v>
          </cell>
          <cell r="L381" t="str">
            <v>DRIVER</v>
          </cell>
          <cell r="Q381" t="str">
            <v>JOMBANG</v>
          </cell>
          <cell r="R381" t="str">
            <v>ANTERAJA</v>
          </cell>
          <cell r="S381" t="str">
            <v>MALANG</v>
          </cell>
          <cell r="T381" t="str">
            <v>3517092208830003</v>
          </cell>
          <cell r="U381" t="str">
            <v>SEUMUR HIDUP</v>
          </cell>
          <cell r="V381" t="str">
            <v>HIJAU</v>
          </cell>
          <cell r="W381" t="str">
            <v>B1</v>
          </cell>
          <cell r="X381" t="str">
            <v>830815561416</v>
          </cell>
          <cell r="Y381">
            <v>45160</v>
          </cell>
          <cell r="Z381" t="str">
            <v>SURABAYA</v>
          </cell>
          <cell r="AA381">
            <v>30550</v>
          </cell>
          <cell r="AB381" t="str">
            <v>JL KH MIMBAR NO 88 JOMBANG</v>
          </cell>
          <cell r="AC381" t="str">
            <v>KAWIN</v>
          </cell>
          <cell r="AD381" t="str">
            <v>ISLAM</v>
          </cell>
          <cell r="AE381" t="str">
            <v>LAKI-LAKI</v>
          </cell>
          <cell r="AF381" t="str">
            <v>SMA</v>
          </cell>
          <cell r="AG381" t="str">
            <v>UNTUNG JOHAN R</v>
          </cell>
          <cell r="AH381" t="str">
            <v>BCA</v>
          </cell>
          <cell r="AI381" t="str">
            <v>1131341364</v>
          </cell>
          <cell r="AJ381" t="str">
            <v>3517092804120009</v>
          </cell>
          <cell r="AL381">
            <v>44682</v>
          </cell>
          <cell r="AM381">
            <v>44773</v>
          </cell>
          <cell r="AN381" t="str">
            <v>PKWT 1</v>
          </cell>
          <cell r="AO381" t="str">
            <v>71 hari</v>
          </cell>
          <cell r="AP381" t="str">
            <v xml:space="preserve">1 Tahun  7 Bulan 16 Hari </v>
          </cell>
          <cell r="AQ381" t="str">
            <v>SUDAH</v>
          </cell>
          <cell r="AR381">
            <v>44432</v>
          </cell>
          <cell r="AS381" t="str">
            <v>SUDAH</v>
          </cell>
          <cell r="AT381">
            <v>44432</v>
          </cell>
          <cell r="AU381" t="str">
            <v>SUDAH</v>
          </cell>
          <cell r="AV381">
            <v>44461</v>
          </cell>
          <cell r="AW381" t="str">
            <v xml:space="preserve">0 Tahun  7 Bulan 29 Hari </v>
          </cell>
          <cell r="AX381" t="str">
            <v>IN CLASS</v>
          </cell>
          <cell r="AY381">
            <v>90</v>
          </cell>
          <cell r="AZ381">
            <v>90</v>
          </cell>
          <cell r="BA381" t="str">
            <v>SUDAH</v>
          </cell>
          <cell r="BC381">
            <v>44393</v>
          </cell>
          <cell r="BD381" t="str">
            <v>JOMBANG</v>
          </cell>
          <cell r="BE381" t="str">
            <v>SUDAH</v>
          </cell>
          <cell r="BG381">
            <v>44428</v>
          </cell>
          <cell r="BH381" t="str">
            <v>JOMBANG</v>
          </cell>
          <cell r="BI381" t="str">
            <v>BELUM</v>
          </cell>
          <cell r="BV381" t="str">
            <v>0002510807477</v>
          </cell>
          <cell r="BW381" t="str">
            <v>SUDAH</v>
          </cell>
          <cell r="BX381" t="str">
            <v>PERUSAHAAN</v>
          </cell>
          <cell r="BY381" t="str">
            <v>20082215847</v>
          </cell>
          <cell r="BZ381" t="str">
            <v>SUDAH</v>
          </cell>
          <cell r="CI381">
            <v>44478</v>
          </cell>
        </row>
        <row r="382">
          <cell r="C382" t="str">
            <v>1376</v>
          </cell>
          <cell r="D382" t="str">
            <v>FRASTIAN</v>
          </cell>
          <cell r="E382" t="str">
            <v>PT. MBK</v>
          </cell>
          <cell r="I382">
            <v>44113</v>
          </cell>
          <cell r="J382" t="str">
            <v/>
          </cell>
          <cell r="K382" t="str">
            <v>081804000030</v>
          </cell>
          <cell r="L382" t="str">
            <v>DRIVER</v>
          </cell>
          <cell r="Q382" t="str">
            <v>SURABAYA</v>
          </cell>
          <cell r="R382" t="str">
            <v>ANTERAJA</v>
          </cell>
          <cell r="S382" t="str">
            <v>MALANG</v>
          </cell>
          <cell r="T382" t="str">
            <v>3525130902900001</v>
          </cell>
          <cell r="U382" t="str">
            <v>SEUMUR HIDUP</v>
          </cell>
          <cell r="V382" t="str">
            <v>HIJAU</v>
          </cell>
          <cell r="W382" t="str">
            <v>B1</v>
          </cell>
          <cell r="X382" t="str">
            <v>15549002000133</v>
          </cell>
          <cell r="Y382">
            <v>46040</v>
          </cell>
          <cell r="Z382" t="str">
            <v xml:space="preserve">SURABAYA </v>
          </cell>
          <cell r="AA382">
            <v>32913</v>
          </cell>
          <cell r="AB382" t="str">
            <v xml:space="preserve">PERUM BUMIRA UTARA BLOK D6-29 RT 013/005 DESA BOTENG KEC MENGANTI </v>
          </cell>
          <cell r="AC382" t="str">
            <v>LAJANG</v>
          </cell>
          <cell r="AD382" t="str">
            <v>ISLAM</v>
          </cell>
          <cell r="AE382" t="str">
            <v>LAKI-LAKI</v>
          </cell>
          <cell r="AF382" t="str">
            <v>SMA</v>
          </cell>
          <cell r="AG382" t="str">
            <v xml:space="preserve">FRASTIAN </v>
          </cell>
          <cell r="AH382" t="str">
            <v>BCA</v>
          </cell>
          <cell r="AI382" t="str">
            <v>4680245105</v>
          </cell>
          <cell r="AJ382" t="str">
            <v>3525130811084888</v>
          </cell>
          <cell r="AL382">
            <v>44682</v>
          </cell>
          <cell r="AM382">
            <v>44773</v>
          </cell>
          <cell r="AN382" t="str">
            <v>PKWT 1</v>
          </cell>
          <cell r="AO382" t="str">
            <v>71 hari</v>
          </cell>
          <cell r="AP382" t="str">
            <v xml:space="preserve">1 Tahun  7 Bulan 12 Hari </v>
          </cell>
          <cell r="AQ382" t="str">
            <v>SUDAH</v>
          </cell>
          <cell r="AR382">
            <v>44432</v>
          </cell>
          <cell r="AS382" t="str">
            <v>SUDAH</v>
          </cell>
          <cell r="AT382">
            <v>44432</v>
          </cell>
          <cell r="AU382" t="str">
            <v>SUDAH</v>
          </cell>
          <cell r="AV382">
            <v>44435</v>
          </cell>
          <cell r="AW382" t="str">
            <v xml:space="preserve">0 Tahun  8 Bulan 24 Hari </v>
          </cell>
          <cell r="AX382" t="str">
            <v>IN CLASS</v>
          </cell>
          <cell r="AY382">
            <v>90</v>
          </cell>
          <cell r="AZ382">
            <v>90</v>
          </cell>
          <cell r="BA382" t="str">
            <v>SUDAH</v>
          </cell>
          <cell r="BC382">
            <v>44427</v>
          </cell>
          <cell r="BD382" t="str">
            <v>DINAS KESEHATAN SBY</v>
          </cell>
          <cell r="BE382" t="str">
            <v>SUDAH</v>
          </cell>
          <cell r="BG382">
            <v>44428</v>
          </cell>
          <cell r="BH382" t="str">
            <v>RS BHAYANGKARA SURABAYA</v>
          </cell>
          <cell r="BI382" t="str">
            <v>BELUM</v>
          </cell>
          <cell r="BV382" t="str">
            <v>0002305726031</v>
          </cell>
          <cell r="BW382" t="str">
            <v>SUDAH</v>
          </cell>
          <cell r="BX382" t="str">
            <v>PERUSAHAAN</v>
          </cell>
          <cell r="BY382" t="str">
            <v>20082215987</v>
          </cell>
          <cell r="BZ382" t="str">
            <v>SUDAH</v>
          </cell>
        </row>
        <row r="383">
          <cell r="C383" t="str">
            <v>1384</v>
          </cell>
          <cell r="D383" t="str">
            <v>AJI SETIAWAN</v>
          </cell>
          <cell r="E383" t="str">
            <v>PT. MBK</v>
          </cell>
          <cell r="F383" t="str">
            <v>PO</v>
          </cell>
          <cell r="G383" t="str">
            <v>03/PO/LOG-SBY/II/21</v>
          </cell>
          <cell r="I383">
            <v>44110</v>
          </cell>
          <cell r="J383" t="str">
            <v/>
          </cell>
          <cell r="K383" t="str">
            <v>089513583404</v>
          </cell>
          <cell r="L383" t="str">
            <v>DRIVER</v>
          </cell>
          <cell r="Q383" t="str">
            <v>PURWOKERTO</v>
          </cell>
          <cell r="R383" t="str">
            <v>ANTERAJA</v>
          </cell>
          <cell r="S383" t="str">
            <v>SEMARANG</v>
          </cell>
          <cell r="T383" t="str">
            <v>3304021001950002</v>
          </cell>
          <cell r="U383" t="str">
            <v>SEUMUR HIDUP</v>
          </cell>
          <cell r="V383" t="str">
            <v>HIJAU</v>
          </cell>
          <cell r="W383" t="str">
            <v>B1 UMUM</v>
          </cell>
          <cell r="X383" t="str">
            <v>950125264897</v>
          </cell>
          <cell r="Y383">
            <v>45311</v>
          </cell>
          <cell r="Z383" t="str">
            <v xml:space="preserve">BANJARNEGARA </v>
          </cell>
          <cell r="AA383">
            <v>34709</v>
          </cell>
          <cell r="AB383" t="str">
            <v xml:space="preserve">DUSUN BUARAN RT 002/002 DESA KALIWINASUH KEC PURWAREJA KLAMPOK </v>
          </cell>
          <cell r="AC383" t="str">
            <v>KAWIN</v>
          </cell>
          <cell r="AD383" t="str">
            <v>ISLAM</v>
          </cell>
          <cell r="AE383" t="str">
            <v>LAKI-LAKI</v>
          </cell>
          <cell r="AF383" t="str">
            <v>SMA</v>
          </cell>
          <cell r="AG383" t="str">
            <v xml:space="preserve">AJI SETIAWAN </v>
          </cell>
          <cell r="AH383" t="str">
            <v>BCA</v>
          </cell>
          <cell r="AI383" t="str">
            <v>3570652281</v>
          </cell>
          <cell r="AJ383" t="str">
            <v>3304022409180002</v>
          </cell>
          <cell r="AK383" t="str">
            <v>82.213.357.5-529.000</v>
          </cell>
          <cell r="AL383">
            <v>44652</v>
          </cell>
          <cell r="AM383">
            <v>44742</v>
          </cell>
          <cell r="AN383" t="str">
            <v>PKWT 1</v>
          </cell>
          <cell r="AO383" t="str">
            <v>40 hari</v>
          </cell>
          <cell r="AP383" t="str">
            <v xml:space="preserve">1 Tahun  7 Bulan 15 Hari </v>
          </cell>
          <cell r="AQ383" t="str">
            <v>SUDAH</v>
          </cell>
          <cell r="AR383">
            <v>44432</v>
          </cell>
          <cell r="AS383" t="str">
            <v>SUDAH</v>
          </cell>
          <cell r="AT383">
            <v>44432</v>
          </cell>
          <cell r="AU383" t="str">
            <v>SUDAH</v>
          </cell>
          <cell r="AV383">
            <v>44426</v>
          </cell>
          <cell r="AW383" t="str">
            <v xml:space="preserve">0 Tahun  9 Bulan 3 Hari </v>
          </cell>
          <cell r="AX383" t="str">
            <v>ON LINE</v>
          </cell>
          <cell r="BA383" t="str">
            <v>SUDAH</v>
          </cell>
          <cell r="BC383">
            <v>44432</v>
          </cell>
          <cell r="BD383" t="str">
            <v>POLRES. BANJARNEGARA</v>
          </cell>
          <cell r="BE383" t="str">
            <v>SUDAH</v>
          </cell>
          <cell r="BG383">
            <v>44464</v>
          </cell>
          <cell r="BH383" t="str">
            <v>PORES.BANJAR NEGARA</v>
          </cell>
          <cell r="BI383" t="str">
            <v>BELUM</v>
          </cell>
          <cell r="BM383">
            <v>44470</v>
          </cell>
          <cell r="BN383" t="str">
            <v>ONLINE</v>
          </cell>
          <cell r="BO383">
            <v>80</v>
          </cell>
          <cell r="BV383" t="str">
            <v>0000534741669</v>
          </cell>
          <cell r="BW383" t="str">
            <v>SUDAH</v>
          </cell>
          <cell r="BX383" t="str">
            <v>PERUSAHAAN</v>
          </cell>
          <cell r="BY383" t="str">
            <v>20082215599</v>
          </cell>
          <cell r="BZ383" t="str">
            <v>SUDAH</v>
          </cell>
        </row>
        <row r="384">
          <cell r="C384" t="str">
            <v>1386</v>
          </cell>
          <cell r="D384" t="str">
            <v>EKA HARI BUDI S</v>
          </cell>
          <cell r="E384" t="str">
            <v>PT. MBK</v>
          </cell>
          <cell r="I384">
            <v>44119</v>
          </cell>
          <cell r="J384" t="str">
            <v/>
          </cell>
          <cell r="K384" t="str">
            <v>082123363776</v>
          </cell>
          <cell r="L384" t="str">
            <v>DRIVER</v>
          </cell>
          <cell r="Q384" t="str">
            <v>YOGYAKARTA</v>
          </cell>
          <cell r="R384" t="str">
            <v>ANTERAJA</v>
          </cell>
          <cell r="S384" t="str">
            <v>SEMARANG</v>
          </cell>
          <cell r="T384" t="str">
            <v>7201092010800001</v>
          </cell>
          <cell r="U384" t="str">
            <v>SEUMUR HIDUP</v>
          </cell>
          <cell r="V384" t="str">
            <v>HIJAU</v>
          </cell>
          <cell r="W384" t="str">
            <v>B1</v>
          </cell>
          <cell r="X384" t="str">
            <v>801024240454</v>
          </cell>
          <cell r="Y384">
            <v>45593</v>
          </cell>
          <cell r="Z384" t="str">
            <v xml:space="preserve">YOGYAKARTA </v>
          </cell>
          <cell r="AA384">
            <v>29514</v>
          </cell>
          <cell r="AB384" t="str">
            <v xml:space="preserve">PIONDO DUSUN III RT 010/005 DESA PIONDO KEC TOILI </v>
          </cell>
          <cell r="AC384" t="str">
            <v>KAWIN</v>
          </cell>
          <cell r="AD384" t="str">
            <v xml:space="preserve">ISLAM </v>
          </cell>
          <cell r="AE384" t="str">
            <v>LAKI-LAKI</v>
          </cell>
          <cell r="AF384" t="str">
            <v>SMA</v>
          </cell>
          <cell r="AG384" t="str">
            <v xml:space="preserve">EKA HARI BUDI S </v>
          </cell>
          <cell r="AH384" t="str">
            <v>BCA</v>
          </cell>
          <cell r="AI384" t="str">
            <v>8020571480</v>
          </cell>
          <cell r="AJ384" t="str">
            <v>7201090602080660</v>
          </cell>
          <cell r="AK384" t="str">
            <v>82.082652.7-832000</v>
          </cell>
          <cell r="AL384">
            <v>44682</v>
          </cell>
          <cell r="AM384">
            <v>44773</v>
          </cell>
          <cell r="AN384" t="str">
            <v>PKWT 1</v>
          </cell>
          <cell r="AO384" t="str">
            <v>71 hari</v>
          </cell>
          <cell r="AP384" t="str">
            <v xml:space="preserve">1 Tahun  7 Bulan 6 Hari </v>
          </cell>
          <cell r="AQ384" t="str">
            <v>SUDAH</v>
          </cell>
          <cell r="AR384">
            <v>44454</v>
          </cell>
          <cell r="AS384" t="str">
            <v>SUDAH</v>
          </cell>
          <cell r="AT384">
            <v>44454</v>
          </cell>
          <cell r="AU384" t="str">
            <v>SUDAH</v>
          </cell>
          <cell r="AV384">
            <v>44420</v>
          </cell>
          <cell r="AW384" t="str">
            <v xml:space="preserve">0 Tahun  9 Bulan 9 Hari </v>
          </cell>
          <cell r="AX384" t="str">
            <v>IN CLASS</v>
          </cell>
          <cell r="AY384">
            <v>85</v>
          </cell>
          <cell r="AZ384">
            <v>85</v>
          </cell>
          <cell r="BA384" t="str">
            <v>SUDAH</v>
          </cell>
          <cell r="BC384">
            <v>44410</v>
          </cell>
          <cell r="BD384" t="str">
            <v>HUB JOGJA</v>
          </cell>
          <cell r="BE384" t="str">
            <v>SUDAH</v>
          </cell>
          <cell r="BG384">
            <v>44406</v>
          </cell>
          <cell r="BH384" t="str">
            <v>PUSKESMAS GODEAN</v>
          </cell>
          <cell r="BI384" t="str">
            <v>BELUM</v>
          </cell>
          <cell r="BV384" t="str">
            <v>0003055859267</v>
          </cell>
          <cell r="BW384" t="str">
            <v>SUDAH</v>
          </cell>
          <cell r="BX384" t="str">
            <v>PERUSAHAAN</v>
          </cell>
          <cell r="BY384" t="str">
            <v>20082216167</v>
          </cell>
          <cell r="BZ384" t="str">
            <v>SUDAH</v>
          </cell>
          <cell r="CG384" t="str">
            <v>fras.pistols@gmail.com</v>
          </cell>
        </row>
        <row r="385">
          <cell r="C385" t="str">
            <v>1387</v>
          </cell>
          <cell r="D385" t="str">
            <v>SUWASONO</v>
          </cell>
          <cell r="E385" t="str">
            <v>PT. MBK</v>
          </cell>
          <cell r="I385">
            <v>44120</v>
          </cell>
          <cell r="J385" t="str">
            <v/>
          </cell>
          <cell r="K385" t="str">
            <v>085727447685</v>
          </cell>
          <cell r="P385" t="str">
            <v>DISPATCHER</v>
          </cell>
          <cell r="Q385" t="str">
            <v>YOGYAKARTA</v>
          </cell>
          <cell r="R385" t="str">
            <v>ANTERAJA</v>
          </cell>
          <cell r="S385" t="str">
            <v>SEMARANG</v>
          </cell>
          <cell r="T385" t="str">
            <v>3404092404790006</v>
          </cell>
          <cell r="U385" t="str">
            <v>SEUMUR HIDUP</v>
          </cell>
          <cell r="V385" t="str">
            <v>NON DRIVER</v>
          </cell>
          <cell r="W385" t="str">
            <v>NON DRIVER</v>
          </cell>
          <cell r="X385" t="str">
            <v>NON DRIVER</v>
          </cell>
          <cell r="Y385" t="str">
            <v>NON DRIVER</v>
          </cell>
          <cell r="Z385" t="str">
            <v xml:space="preserve">SLEMAN </v>
          </cell>
          <cell r="AA385">
            <v>28969</v>
          </cell>
          <cell r="AB385" t="str">
            <v xml:space="preserve">LOSARI II RT 002/011DESA WUKI HARJO </v>
          </cell>
          <cell r="AC385" t="str">
            <v>KAWIN</v>
          </cell>
          <cell r="AD385" t="str">
            <v xml:space="preserve">ISLAM </v>
          </cell>
          <cell r="AE385" t="str">
            <v>LAKI-LAKI</v>
          </cell>
          <cell r="AF385" t="str">
            <v>SMA</v>
          </cell>
          <cell r="AG385" t="str">
            <v xml:space="preserve">SUWASONO </v>
          </cell>
          <cell r="AH385" t="str">
            <v>BCA</v>
          </cell>
          <cell r="AI385" t="str">
            <v>6975274181</v>
          </cell>
          <cell r="AJ385" t="str">
            <v>3404092404790006</v>
          </cell>
          <cell r="AK385" t="str">
            <v>70.694.476.6-542.000</v>
          </cell>
          <cell r="AL385">
            <v>44682</v>
          </cell>
          <cell r="AM385">
            <v>44773</v>
          </cell>
          <cell r="AN385" t="str">
            <v>PKWT 1</v>
          </cell>
          <cell r="AO385" t="str">
            <v>71 hari</v>
          </cell>
          <cell r="AP385" t="str">
            <v xml:space="preserve">1 Tahun  7 Bulan 5 Hari </v>
          </cell>
          <cell r="AQ385" t="str">
            <v>NON DRIVER</v>
          </cell>
          <cell r="AR385" t="str">
            <v>NON DRIVER</v>
          </cell>
          <cell r="AS385" t="str">
            <v>SUDAH</v>
          </cell>
          <cell r="AT385">
            <v>44432</v>
          </cell>
          <cell r="AU385" t="str">
            <v>NON DRIVER</v>
          </cell>
          <cell r="AV385" t="str">
            <v>NON DRIVER</v>
          </cell>
          <cell r="AW385" t="str">
            <v/>
          </cell>
          <cell r="AX385" t="str">
            <v>NON DRIVER</v>
          </cell>
          <cell r="AY385" t="str">
            <v>NON DRIVER</v>
          </cell>
          <cell r="AZ385" t="str">
            <v>NON DRIVER</v>
          </cell>
          <cell r="BA385" t="str">
            <v>SUDAH</v>
          </cell>
          <cell r="BC385">
            <v>44372</v>
          </cell>
          <cell r="BD385" t="str">
            <v>PUSKESMAS GODEAN</v>
          </cell>
          <cell r="BE385" t="str">
            <v>SUDAH</v>
          </cell>
          <cell r="BG385">
            <v>44438</v>
          </cell>
          <cell r="BH385" t="str">
            <v>HUB JOGJA</v>
          </cell>
          <cell r="BI385" t="str">
            <v>BELUM</v>
          </cell>
          <cell r="BV385" t="str">
            <v>0001149132442</v>
          </cell>
          <cell r="BW385" t="str">
            <v>SUDAH</v>
          </cell>
          <cell r="BX385" t="str">
            <v>PBI</v>
          </cell>
          <cell r="BY385" t="str">
            <v>20082215870</v>
          </cell>
          <cell r="BZ385" t="str">
            <v>SUDAH</v>
          </cell>
          <cell r="CG385" t="str">
            <v>Aji.suka.vespa@gmail.com</v>
          </cell>
        </row>
        <row r="386">
          <cell r="C386" t="str">
            <v>1388</v>
          </cell>
          <cell r="D386" t="str">
            <v>RAJIONO</v>
          </cell>
          <cell r="E386" t="str">
            <v>PT. MBK</v>
          </cell>
          <cell r="I386">
            <v>43695</v>
          </cell>
          <cell r="J386" t="str">
            <v/>
          </cell>
          <cell r="K386" t="str">
            <v>08562089693</v>
          </cell>
          <cell r="L386" t="str">
            <v>DRIVER</v>
          </cell>
          <cell r="Q386" t="str">
            <v>BANJARMASIN</v>
          </cell>
          <cell r="R386" t="str">
            <v>PT. SUMBER ALFARIA TRIJAYA TBK</v>
          </cell>
          <cell r="S386" t="str">
            <v>JAKARTA 2</v>
          </cell>
          <cell r="T386" t="str">
            <v>6303071509980001</v>
          </cell>
          <cell r="U386" t="str">
            <v>SEUMUR HIDUP</v>
          </cell>
          <cell r="W386" t="str">
            <v>B2 UMUM</v>
          </cell>
          <cell r="X386" t="str">
            <v>1816170300092</v>
          </cell>
          <cell r="Y386">
            <v>44612</v>
          </cell>
          <cell r="Z386" t="str">
            <v>GUNUNGSARI</v>
          </cell>
          <cell r="AA386">
            <v>32924</v>
          </cell>
          <cell r="AB386" t="str">
            <v>BANUA ANYAR D8 RT 006/002 DS BENUA ANYAR D8 KEC ASTAMBUL KAB BANJAR KALSEL</v>
          </cell>
          <cell r="AC386" t="str">
            <v>LAJANG</v>
          </cell>
          <cell r="AD386" t="str">
            <v>ISLAM</v>
          </cell>
          <cell r="AE386" t="str">
            <v>LAKI-LAKI</v>
          </cell>
          <cell r="AF386" t="str">
            <v>SMA</v>
          </cell>
          <cell r="AG386" t="str">
            <v>RAJIONO</v>
          </cell>
          <cell r="AH386" t="str">
            <v>BCA</v>
          </cell>
          <cell r="AI386" t="str">
            <v>7895463957</v>
          </cell>
          <cell r="AJ386" t="str">
            <v>6303070403080080</v>
          </cell>
          <cell r="AL386">
            <v>44652</v>
          </cell>
          <cell r="AM386">
            <v>44742</v>
          </cell>
          <cell r="AN386" t="str">
            <v>PKWT 1</v>
          </cell>
          <cell r="AO386" t="str">
            <v>40 hari</v>
          </cell>
          <cell r="AP386" t="str">
            <v xml:space="preserve">2 Tahun  9 Bulan 3 Hari </v>
          </cell>
          <cell r="AQ386" t="str">
            <v>SUDAH</v>
          </cell>
          <cell r="AR386">
            <v>44432</v>
          </cell>
          <cell r="AS386" t="str">
            <v>SUDAH</v>
          </cell>
          <cell r="AT386">
            <v>44432</v>
          </cell>
          <cell r="AU386" t="str">
            <v>SUDAH</v>
          </cell>
          <cell r="AV386">
            <v>44509</v>
          </cell>
          <cell r="AW386" t="str">
            <v xml:space="preserve">0 Tahun  6 Bulan 12 Hari </v>
          </cell>
          <cell r="AX386" t="str">
            <v>IN CLASS</v>
          </cell>
          <cell r="AZ386">
            <v>100</v>
          </cell>
          <cell r="BA386" t="str">
            <v>SUDAH</v>
          </cell>
          <cell r="BC386">
            <v>44390</v>
          </cell>
          <cell r="BD386" t="str">
            <v>PUKESMAS KAMPUNG ARAB</v>
          </cell>
          <cell r="BE386" t="str">
            <v>SUDAH</v>
          </cell>
          <cell r="BG386">
            <v>44487</v>
          </cell>
          <cell r="BH386" t="str">
            <v>BATI-BATI</v>
          </cell>
          <cell r="BI386" t="str">
            <v>BELUM</v>
          </cell>
          <cell r="BV386" t="str">
            <v>0001590064525</v>
          </cell>
          <cell r="BW386" t="str">
            <v>SUDAH</v>
          </cell>
          <cell r="BX386" t="str">
            <v>PERUSAHAAN</v>
          </cell>
          <cell r="BY386" t="str">
            <v>19070262514</v>
          </cell>
          <cell r="BZ386" t="str">
            <v>SUDAH</v>
          </cell>
          <cell r="CG386" t="str">
            <v>hafiz.syarifuddin07@gmail.com</v>
          </cell>
        </row>
        <row r="387">
          <cell r="C387" t="str">
            <v>1391</v>
          </cell>
          <cell r="D387" t="str">
            <v>FAHRIANSYAH</v>
          </cell>
          <cell r="E387" t="str">
            <v>PT. MBK</v>
          </cell>
          <cell r="I387">
            <v>44141</v>
          </cell>
          <cell r="J387" t="str">
            <v/>
          </cell>
          <cell r="K387" t="str">
            <v>081336626195</v>
          </cell>
          <cell r="L387" t="str">
            <v>DRIVER</v>
          </cell>
          <cell r="Q387" t="str">
            <v>BANJARMASIN</v>
          </cell>
          <cell r="R387" t="str">
            <v>PT. SUMBER ALFARIA TRIJAYA TBK</v>
          </cell>
          <cell r="S387" t="str">
            <v>JAKARTA 2</v>
          </cell>
          <cell r="T387" t="str">
            <v>6372041410920001</v>
          </cell>
          <cell r="U387" t="str">
            <v>SEUMUR HIDUP</v>
          </cell>
          <cell r="W387" t="str">
            <v>B1 UMUM</v>
          </cell>
          <cell r="X387" t="str">
            <v>18159210000046</v>
          </cell>
          <cell r="Y387">
            <v>45575</v>
          </cell>
          <cell r="Z387" t="str">
            <v xml:space="preserve">BANJARMASIN </v>
          </cell>
          <cell r="AA387">
            <v>33891</v>
          </cell>
          <cell r="AB387" t="str">
            <v xml:space="preserve">JL DARMAWANGSA KOMP BERUNTUNG JAYA RT 040/004 DESA PEMURUS DALAM KEC BANJARMASIN SELATAN </v>
          </cell>
          <cell r="AC387" t="str">
            <v>KAWIN</v>
          </cell>
          <cell r="AD387" t="str">
            <v xml:space="preserve">ISLAM </v>
          </cell>
          <cell r="AE387" t="str">
            <v>LAKI-LAKI</v>
          </cell>
          <cell r="AF387" t="str">
            <v>SMA</v>
          </cell>
          <cell r="AG387" t="str">
            <v xml:space="preserve">FAHRIANSYAH </v>
          </cell>
          <cell r="AH387" t="str">
            <v>BCA</v>
          </cell>
          <cell r="AI387" t="str">
            <v>8275207353</v>
          </cell>
          <cell r="AJ387" t="str">
            <v>6371012704150003</v>
          </cell>
          <cell r="AL387">
            <v>44621</v>
          </cell>
          <cell r="AM387">
            <v>44712</v>
          </cell>
          <cell r="AN387" t="str">
            <v>PKWT 2</v>
          </cell>
          <cell r="AO387" t="str">
            <v>10 hari</v>
          </cell>
          <cell r="AP387" t="str">
            <v xml:space="preserve">1 Tahun  6 Bulan 15 Hari </v>
          </cell>
          <cell r="AQ387" t="str">
            <v>SUDAH</v>
          </cell>
          <cell r="AR387">
            <v>44432</v>
          </cell>
          <cell r="AS387" t="str">
            <v>SUDAH</v>
          </cell>
          <cell r="AT387">
            <v>44432</v>
          </cell>
          <cell r="AU387" t="str">
            <v>SUDAH</v>
          </cell>
          <cell r="AV387">
            <v>44503</v>
          </cell>
          <cell r="AW387" t="str">
            <v xml:space="preserve">0 Tahun  6 Bulan 18 Hari </v>
          </cell>
          <cell r="AX387" t="str">
            <v>IN CLASS</v>
          </cell>
          <cell r="AZ387">
            <v>85</v>
          </cell>
          <cell r="BA387" t="str">
            <v>SUDAH</v>
          </cell>
          <cell r="BC387">
            <v>44384</v>
          </cell>
          <cell r="BD387" t="str">
            <v>PUKESMAS TELUK TELUK TIRAM DARAT</v>
          </cell>
          <cell r="BE387" t="str">
            <v>SUDAH</v>
          </cell>
          <cell r="BG387">
            <v>44530</v>
          </cell>
          <cell r="BI387" t="str">
            <v>BELUM</v>
          </cell>
          <cell r="BV387" t="str">
            <v>0002359679848</v>
          </cell>
          <cell r="BW387" t="str">
            <v>SUDAH</v>
          </cell>
          <cell r="BX387" t="str">
            <v>PERUSAHAAN</v>
          </cell>
          <cell r="BY387" t="str">
            <v>20092336351</v>
          </cell>
          <cell r="BZ387" t="str">
            <v>SUDAH</v>
          </cell>
          <cell r="CG387" t="str">
            <v>eka61029@gmail.com</v>
          </cell>
        </row>
        <row r="388">
          <cell r="C388" t="str">
            <v>1394</v>
          </cell>
          <cell r="D388" t="str">
            <v>GUGUN HERMAWAN</v>
          </cell>
          <cell r="E388" t="str">
            <v>PT. MBK</v>
          </cell>
          <cell r="I388">
            <v>44137</v>
          </cell>
          <cell r="J388" t="str">
            <v/>
          </cell>
          <cell r="K388" t="str">
            <v>08315906710</v>
          </cell>
          <cell r="L388" t="str">
            <v>DRIVER</v>
          </cell>
          <cell r="Q388" t="str">
            <v>PONTIANAK</v>
          </cell>
          <cell r="R388" t="str">
            <v>PT. SUMBER ALFARIA TRIJAYA TBK</v>
          </cell>
          <cell r="S388" t="str">
            <v>JAKARTA 2</v>
          </cell>
          <cell r="T388" t="str">
            <v>6171040512940013</v>
          </cell>
          <cell r="U388" t="str">
            <v>SEUMUR HIDUP</v>
          </cell>
          <cell r="W388" t="str">
            <v>B1</v>
          </cell>
          <cell r="X388" t="str">
            <v>10149412000085</v>
          </cell>
          <cell r="Y388">
            <v>45661</v>
          </cell>
          <cell r="Z388" t="str">
            <v xml:space="preserve">PONTIANAK </v>
          </cell>
          <cell r="AA388">
            <v>34673</v>
          </cell>
          <cell r="AB388" t="str">
            <v xml:space="preserve">JLN PARIT MAKMUR RT 004/013 DESA SIANTAN HILIR KEC PONTIANAK UTARA </v>
          </cell>
          <cell r="AC388" t="str">
            <v>LAJANG</v>
          </cell>
          <cell r="AD388" t="str">
            <v xml:space="preserve">ISLAM </v>
          </cell>
          <cell r="AE388" t="str">
            <v>LAKI-LAKI</v>
          </cell>
          <cell r="AF388" t="str">
            <v>SMA</v>
          </cell>
          <cell r="AG388" t="str">
            <v xml:space="preserve">GUGUN HERMAWAN </v>
          </cell>
          <cell r="AH388" t="str">
            <v>BCA</v>
          </cell>
          <cell r="AI388" t="str">
            <v>5125127174</v>
          </cell>
          <cell r="AJ388" t="str">
            <v>6171040403190000</v>
          </cell>
          <cell r="AL388">
            <v>44682</v>
          </cell>
          <cell r="AM388">
            <v>44773</v>
          </cell>
          <cell r="AN388" t="str">
            <v>PKWT 1</v>
          </cell>
          <cell r="AO388" t="str">
            <v>71 hari</v>
          </cell>
          <cell r="AP388" t="str">
            <v xml:space="preserve">1 Tahun  6 Bulan 19 Hari </v>
          </cell>
          <cell r="AQ388" t="str">
            <v>SUDAH</v>
          </cell>
          <cell r="AR388">
            <v>44432</v>
          </cell>
          <cell r="AS388" t="str">
            <v>SUDAH</v>
          </cell>
          <cell r="AT388">
            <v>44432</v>
          </cell>
          <cell r="AU388" t="str">
            <v>SUDAH</v>
          </cell>
          <cell r="AV388">
            <v>44420</v>
          </cell>
          <cell r="AW388" t="str">
            <v xml:space="preserve">0 Tahun  9 Bulan 9 Hari </v>
          </cell>
          <cell r="AX388" t="str">
            <v>IN CLASS</v>
          </cell>
          <cell r="AY388">
            <v>85</v>
          </cell>
          <cell r="AZ388">
            <v>75</v>
          </cell>
          <cell r="BA388" t="str">
            <v>SUDAH</v>
          </cell>
          <cell r="BC388">
            <v>44499</v>
          </cell>
          <cell r="BE388" t="str">
            <v>BELUM</v>
          </cell>
          <cell r="BI388" t="str">
            <v>BELUM</v>
          </cell>
          <cell r="BV388" t="str">
            <v>0001156627394</v>
          </cell>
          <cell r="BW388" t="str">
            <v>SUDAH</v>
          </cell>
          <cell r="BX388" t="str">
            <v>PERUSAHAAN</v>
          </cell>
          <cell r="BY388" t="str">
            <v>20092336245</v>
          </cell>
          <cell r="BZ388" t="str">
            <v>SUDAH</v>
          </cell>
          <cell r="CG388" t="str">
            <v>suwass.andinosaurus@gmail.com</v>
          </cell>
        </row>
        <row r="389">
          <cell r="C389" t="str">
            <v>1404</v>
          </cell>
          <cell r="D389" t="str">
            <v>ARMAWAN ARFAN</v>
          </cell>
          <cell r="E389" t="str">
            <v>PT. MBK</v>
          </cell>
          <cell r="I389">
            <v>44120</v>
          </cell>
          <cell r="J389" t="str">
            <v/>
          </cell>
          <cell r="K389" t="str">
            <v>081240454223</v>
          </cell>
          <cell r="P389" t="str">
            <v>UNIT CONTROLLER</v>
          </cell>
          <cell r="Q389" t="str">
            <v>HALIM</v>
          </cell>
          <cell r="R389" t="str">
            <v>ANTERAJA</v>
          </cell>
          <cell r="S389" t="str">
            <v>JAKARTA 2</v>
          </cell>
          <cell r="T389" t="str">
            <v>1403090603760004</v>
          </cell>
          <cell r="U389" t="str">
            <v>SEUMUR HIDUP</v>
          </cell>
          <cell r="V389" t="str">
            <v>NON DRIVER</v>
          </cell>
          <cell r="W389" t="str">
            <v>NON DRIVER</v>
          </cell>
          <cell r="X389" t="str">
            <v>NON DRIVER</v>
          </cell>
          <cell r="Y389" t="str">
            <v>NON DRIVER</v>
          </cell>
          <cell r="Z389" t="str">
            <v xml:space="preserve">PALEMBANG </v>
          </cell>
          <cell r="AA389">
            <v>27825</v>
          </cell>
          <cell r="AB389" t="str">
            <v xml:space="preserve">JL KERJA BAKTI GG ABDUL GANI NO.16 RT 008/002 DESA MAKASAR KEC MAKASAR </v>
          </cell>
          <cell r="AC389" t="str">
            <v>KAWIN</v>
          </cell>
          <cell r="AD389" t="str">
            <v>ISLAM</v>
          </cell>
          <cell r="AE389" t="str">
            <v>LAKI-LAKI</v>
          </cell>
          <cell r="AF389" t="str">
            <v>SMA</v>
          </cell>
          <cell r="AG389" t="str">
            <v xml:space="preserve">ARMAWAN ARFAN </v>
          </cell>
          <cell r="AH389" t="str">
            <v>BCA</v>
          </cell>
          <cell r="AI389" t="str">
            <v>2120315725</v>
          </cell>
          <cell r="AL389">
            <v>44621</v>
          </cell>
          <cell r="AM389">
            <v>44712</v>
          </cell>
          <cell r="AN389" t="str">
            <v>PKWT 2</v>
          </cell>
          <cell r="AO389" t="str">
            <v>10 hari</v>
          </cell>
          <cell r="AP389" t="str">
            <v xml:space="preserve">1 Tahun  7 Bulan 5 Hari </v>
          </cell>
          <cell r="AQ389" t="str">
            <v>NON DRIVER</v>
          </cell>
          <cell r="AR389" t="str">
            <v>NON DRIVER</v>
          </cell>
          <cell r="AS389" t="str">
            <v>SUDAH</v>
          </cell>
          <cell r="AT389">
            <v>44432</v>
          </cell>
          <cell r="AU389" t="str">
            <v>NON DRIVER</v>
          </cell>
          <cell r="AV389" t="str">
            <v>NON DRIVER</v>
          </cell>
          <cell r="AW389" t="str">
            <v/>
          </cell>
          <cell r="AX389" t="str">
            <v>NON DRIVER</v>
          </cell>
          <cell r="AY389" t="str">
            <v>NON DRIVER</v>
          </cell>
          <cell r="AZ389" t="str">
            <v>NON DRIVER</v>
          </cell>
          <cell r="BA389" t="str">
            <v>SUDAH</v>
          </cell>
          <cell r="BC389">
            <v>44362</v>
          </cell>
          <cell r="BE389" t="str">
            <v>SUDAH</v>
          </cell>
          <cell r="BG389">
            <v>44454</v>
          </cell>
          <cell r="BI389" t="str">
            <v>BELUM</v>
          </cell>
          <cell r="BV389" t="str">
            <v>0002083936274</v>
          </cell>
          <cell r="BW389" t="str">
            <v>SUDAH</v>
          </cell>
          <cell r="BX389" t="str">
            <v>PERUSAHAAN</v>
          </cell>
          <cell r="BY389" t="str">
            <v>09030674049</v>
          </cell>
          <cell r="BZ389" t="str">
            <v>SUDAH</v>
          </cell>
        </row>
        <row r="390">
          <cell r="C390" t="str">
            <v>1415</v>
          </cell>
          <cell r="D390" t="str">
            <v>SONI RAKHMAT</v>
          </cell>
          <cell r="E390" t="str">
            <v>PT. MBK</v>
          </cell>
          <cell r="I390">
            <v>44136</v>
          </cell>
          <cell r="J390" t="str">
            <v/>
          </cell>
          <cell r="K390" t="str">
            <v>081331969799</v>
          </cell>
          <cell r="L390" t="str">
            <v>DRIVER</v>
          </cell>
          <cell r="Q390" t="str">
            <v>SURABAYA</v>
          </cell>
          <cell r="R390" t="str">
            <v>ANTERAJA</v>
          </cell>
          <cell r="S390" t="str">
            <v>MALANG</v>
          </cell>
          <cell r="T390" t="str">
            <v>3578200805830002</v>
          </cell>
          <cell r="U390" t="str">
            <v>SEUMUR HIDUP</v>
          </cell>
          <cell r="V390" t="str">
            <v>HIJAU</v>
          </cell>
          <cell r="W390" t="str">
            <v>B1</v>
          </cell>
          <cell r="X390" t="str">
            <v>16188305000433</v>
          </cell>
          <cell r="Y390">
            <v>45420</v>
          </cell>
          <cell r="Z390" t="str">
            <v xml:space="preserve">SURABAYA </v>
          </cell>
          <cell r="AA390">
            <v>30444</v>
          </cell>
          <cell r="AB390" t="str">
            <v xml:space="preserve">TROPODO I BRT SEKAR PUTIH 32 RT 021/002 DESA TROPODO KEC WARU </v>
          </cell>
          <cell r="AC390" t="str">
            <v>KAWIN</v>
          </cell>
          <cell r="AD390" t="str">
            <v>ISLAM</v>
          </cell>
          <cell r="AE390" t="str">
            <v>LAKI-LAKI</v>
          </cell>
          <cell r="AF390" t="str">
            <v>SMA</v>
          </cell>
          <cell r="AG390" t="str">
            <v xml:space="preserve">SONI RAKHMAT </v>
          </cell>
          <cell r="AH390" t="str">
            <v>BCA</v>
          </cell>
          <cell r="AI390" t="str">
            <v>0881006293</v>
          </cell>
          <cell r="AJ390" t="str">
            <v>3515182709170003</v>
          </cell>
          <cell r="AL390">
            <v>44621</v>
          </cell>
          <cell r="AM390">
            <v>44712</v>
          </cell>
          <cell r="AN390" t="str">
            <v>PKWT 2</v>
          </cell>
          <cell r="AO390" t="str">
            <v>10 hari</v>
          </cell>
          <cell r="AP390" t="str">
            <v xml:space="preserve">1 Tahun  6 Bulan 20 Hari </v>
          </cell>
          <cell r="AQ390" t="str">
            <v>SUDAH</v>
          </cell>
          <cell r="AR390">
            <v>44432</v>
          </cell>
          <cell r="AS390" t="str">
            <v>SUDAH</v>
          </cell>
          <cell r="AT390">
            <v>44432</v>
          </cell>
          <cell r="AU390" t="str">
            <v>SUDAH</v>
          </cell>
          <cell r="AV390">
            <v>44454</v>
          </cell>
          <cell r="AW390" t="str">
            <v xml:space="preserve">0 Tahun  8 Bulan 6 Hari </v>
          </cell>
          <cell r="AX390" t="str">
            <v>IN CLASS</v>
          </cell>
          <cell r="AY390">
            <v>85</v>
          </cell>
          <cell r="AZ390">
            <v>85</v>
          </cell>
          <cell r="BA390" t="str">
            <v>SUDAH</v>
          </cell>
          <cell r="BC390">
            <v>44421</v>
          </cell>
          <cell r="BD390" t="str">
            <v>GELORA 10 NOVEMBER</v>
          </cell>
          <cell r="BE390" t="str">
            <v>SUDAH</v>
          </cell>
          <cell r="BG390">
            <v>44457</v>
          </cell>
          <cell r="BI390" t="str">
            <v>BELUM</v>
          </cell>
          <cell r="BV390" t="str">
            <v>0002740663675</v>
          </cell>
          <cell r="BW390" t="str">
            <v>SUDAH</v>
          </cell>
          <cell r="BX390" t="str">
            <v>PERUSAHAAN</v>
          </cell>
          <cell r="BY390" t="str">
            <v>20092336393</v>
          </cell>
          <cell r="BZ390" t="str">
            <v>SUDAH</v>
          </cell>
        </row>
        <row r="391">
          <cell r="C391" t="str">
            <v>1421</v>
          </cell>
          <cell r="D391" t="str">
            <v>HERU KUSMANAJI</v>
          </cell>
          <cell r="E391" t="str">
            <v>PT. MBK</v>
          </cell>
          <cell r="I391">
            <v>44131</v>
          </cell>
          <cell r="J391" t="str">
            <v/>
          </cell>
          <cell r="K391" t="str">
            <v>085791292699</v>
          </cell>
          <cell r="P391" t="str">
            <v>DISPATCHER</v>
          </cell>
          <cell r="Q391" t="str">
            <v>MALANG</v>
          </cell>
          <cell r="R391" t="str">
            <v>ANTERAJA</v>
          </cell>
          <cell r="S391" t="str">
            <v>MALANG</v>
          </cell>
          <cell r="T391" t="str">
            <v>3514010803920001</v>
          </cell>
          <cell r="U391" t="str">
            <v>SEUMUR HIDUP</v>
          </cell>
          <cell r="V391" t="str">
            <v>NON DRIVER</v>
          </cell>
          <cell r="W391" t="str">
            <v>NON DRIVER</v>
          </cell>
          <cell r="X391" t="str">
            <v>NON DRIVER</v>
          </cell>
          <cell r="Y391" t="str">
            <v>NON DRIVER</v>
          </cell>
          <cell r="Z391" t="str">
            <v xml:space="preserve">MALANG </v>
          </cell>
          <cell r="AA391">
            <v>33671</v>
          </cell>
          <cell r="AB391" t="str">
            <v xml:space="preserve">JL SLAMET RIADI NO III/121  RT 008/001 DESA LAWANG KEC LAWANG </v>
          </cell>
          <cell r="AC391" t="str">
            <v>KAWIN</v>
          </cell>
          <cell r="AD391" t="str">
            <v>ISLAM</v>
          </cell>
          <cell r="AE391" t="str">
            <v>LAKI-LAKI</v>
          </cell>
          <cell r="AF391" t="str">
            <v>SMA</v>
          </cell>
          <cell r="AG391" t="str">
            <v>HERU KUSMAJI</v>
          </cell>
          <cell r="AH391" t="str">
            <v>BCA</v>
          </cell>
          <cell r="AI391" t="str">
            <v>3160174187</v>
          </cell>
          <cell r="AJ391" t="str">
            <v>3507250103170000</v>
          </cell>
          <cell r="AL391">
            <v>44621</v>
          </cell>
          <cell r="AM391">
            <v>44712</v>
          </cell>
          <cell r="AN391" t="str">
            <v>PKWT 2</v>
          </cell>
          <cell r="AO391" t="str">
            <v>10 hari</v>
          </cell>
          <cell r="AP391" t="str">
            <v xml:space="preserve">1 Tahun  6 Bulan 24 Hari </v>
          </cell>
          <cell r="AQ391" t="str">
            <v>NON DRIVER</v>
          </cell>
          <cell r="AR391" t="str">
            <v>NON DRIVER</v>
          </cell>
          <cell r="AS391" t="str">
            <v>SUDAH</v>
          </cell>
          <cell r="AT391">
            <v>44432</v>
          </cell>
          <cell r="AU391" t="str">
            <v>NON DRIVER</v>
          </cell>
          <cell r="AV391" t="str">
            <v>NON DRIVER</v>
          </cell>
          <cell r="AW391" t="str">
            <v/>
          </cell>
          <cell r="AX391" t="str">
            <v>NON DRIVER</v>
          </cell>
          <cell r="AY391" t="str">
            <v>NON DRIVER</v>
          </cell>
          <cell r="AZ391" t="str">
            <v>NON DRIVER</v>
          </cell>
          <cell r="BA391" t="str">
            <v>SUDAH</v>
          </cell>
          <cell r="BC391">
            <v>44415</v>
          </cell>
          <cell r="BE391" t="str">
            <v>SUDAH</v>
          </cell>
          <cell r="BG391">
            <v>44448</v>
          </cell>
          <cell r="BI391" t="str">
            <v>BELUM</v>
          </cell>
          <cell r="BV391" t="str">
            <v>0000713949017</v>
          </cell>
          <cell r="BW391" t="str">
            <v>SUDAH</v>
          </cell>
          <cell r="BX391" t="str">
            <v>PERUSAHAAN</v>
          </cell>
          <cell r="BY391" t="str">
            <v>20092336294</v>
          </cell>
          <cell r="BZ391" t="str">
            <v>SUDAH</v>
          </cell>
        </row>
        <row r="392">
          <cell r="C392" t="str">
            <v>1424</v>
          </cell>
          <cell r="D392" t="str">
            <v>ARISANDI TIAWARMAN</v>
          </cell>
          <cell r="E392" t="str">
            <v>PT. MBK</v>
          </cell>
          <cell r="I392">
            <v>44144</v>
          </cell>
          <cell r="J392" t="str">
            <v/>
          </cell>
          <cell r="K392" t="str">
            <v>082331082384</v>
          </cell>
          <cell r="L392" t="str">
            <v>DRIVER</v>
          </cell>
          <cell r="Q392" t="str">
            <v>JEMBER</v>
          </cell>
          <cell r="R392" t="str">
            <v>ANTERAJA</v>
          </cell>
          <cell r="S392" t="str">
            <v>MALANG</v>
          </cell>
          <cell r="T392" t="str">
            <v>3510120202900006</v>
          </cell>
          <cell r="U392" t="str">
            <v>SEUMUR HIDUP</v>
          </cell>
          <cell r="V392" t="str">
            <v>PUTIH</v>
          </cell>
          <cell r="W392" t="str">
            <v>B1</v>
          </cell>
          <cell r="X392" t="str">
            <v>15339002000165</v>
          </cell>
          <cell r="Y392">
            <v>46062</v>
          </cell>
          <cell r="Z392" t="str">
            <v xml:space="preserve">BANYUWANGI </v>
          </cell>
          <cell r="AA392">
            <v>32906</v>
          </cell>
          <cell r="AB392" t="str">
            <v xml:space="preserve">DUSUN GURIT RT 002/002 DESA PENGATIGAN KEC ROGOJAMPI </v>
          </cell>
          <cell r="AC392" t="str">
            <v>KAWIN</v>
          </cell>
          <cell r="AD392" t="str">
            <v>ISLAM</v>
          </cell>
          <cell r="AE392" t="str">
            <v>LAKI-LAKI</v>
          </cell>
          <cell r="AF392" t="str">
            <v>SMA</v>
          </cell>
          <cell r="AG392" t="str">
            <v xml:space="preserve">ARISANDI TIAWARMAN </v>
          </cell>
          <cell r="AH392" t="str">
            <v>BCA</v>
          </cell>
          <cell r="AI392" t="str">
            <v>2640505942</v>
          </cell>
          <cell r="AJ392" t="str">
            <v>3510132604160003</v>
          </cell>
          <cell r="AL392">
            <v>44621</v>
          </cell>
          <cell r="AM392">
            <v>44712</v>
          </cell>
          <cell r="AN392" t="str">
            <v>PKWT 2</v>
          </cell>
          <cell r="AO392" t="str">
            <v>10 hari</v>
          </cell>
          <cell r="AP392" t="str">
            <v xml:space="preserve">1 Tahun  6 Bulan 12 Hari </v>
          </cell>
          <cell r="AQ392" t="str">
            <v>SUDAH</v>
          </cell>
          <cell r="AR392">
            <v>44432</v>
          </cell>
          <cell r="AS392" t="str">
            <v>SUDAH</v>
          </cell>
          <cell r="AT392">
            <v>44432</v>
          </cell>
          <cell r="AU392" t="str">
            <v>SUDAH</v>
          </cell>
          <cell r="AV392">
            <v>44465</v>
          </cell>
          <cell r="AW392" t="str">
            <v xml:space="preserve">0 Tahun  7 Bulan 25 Hari </v>
          </cell>
          <cell r="AX392" t="str">
            <v>IN CLASS</v>
          </cell>
          <cell r="AY392">
            <v>90</v>
          </cell>
          <cell r="AZ392">
            <v>90</v>
          </cell>
          <cell r="BA392" t="str">
            <v>SUDAH</v>
          </cell>
          <cell r="BC392">
            <v>44361</v>
          </cell>
          <cell r="BD392" t="str">
            <v>PUSKESMAS AJONG</v>
          </cell>
          <cell r="BE392" t="str">
            <v>SUDAH</v>
          </cell>
          <cell r="BG392">
            <v>44434</v>
          </cell>
          <cell r="BI392" t="str">
            <v>BELUM</v>
          </cell>
          <cell r="BV392" t="str">
            <v>0001040693725</v>
          </cell>
          <cell r="BW392" t="str">
            <v>SUDAH</v>
          </cell>
          <cell r="BX392" t="str">
            <v>PBI</v>
          </cell>
          <cell r="BY392" t="str">
            <v>20092336062</v>
          </cell>
          <cell r="BZ392" t="str">
            <v>SUDAH</v>
          </cell>
          <cell r="CG392" t="str">
            <v>sonirakhmat0805@gmail.com</v>
          </cell>
        </row>
        <row r="393">
          <cell r="C393" t="str">
            <v>1425</v>
          </cell>
          <cell r="D393" t="str">
            <v>DARMAWAN</v>
          </cell>
          <cell r="E393" t="str">
            <v>PT. MBK</v>
          </cell>
          <cell r="I393">
            <v>43825</v>
          </cell>
          <cell r="J393" t="str">
            <v/>
          </cell>
          <cell r="K393" t="str">
            <v>085648930486</v>
          </cell>
          <cell r="L393" t="str">
            <v>DRIVER</v>
          </cell>
          <cell r="Q393" t="str">
            <v>MALANG</v>
          </cell>
          <cell r="R393" t="str">
            <v>YAMAZAKI</v>
          </cell>
          <cell r="S393" t="str">
            <v>MALANG</v>
          </cell>
          <cell r="T393" t="str">
            <v>3514092608900002</v>
          </cell>
          <cell r="U393" t="str">
            <v>SEUMUR HIDUP</v>
          </cell>
          <cell r="V393">
            <v>0</v>
          </cell>
          <cell r="W393" t="str">
            <v>B1</v>
          </cell>
          <cell r="X393" t="str">
            <v>900815280750</v>
          </cell>
          <cell r="Y393">
            <v>44799</v>
          </cell>
          <cell r="Z393" t="str">
            <v>PASURUAN</v>
          </cell>
          <cell r="AA393">
            <v>33111</v>
          </cell>
          <cell r="AB393" t="str">
            <v>LAWATAN RT 003/008 DS, KALIREJO KEC, SUKOREJO PASURUAN</v>
          </cell>
          <cell r="AC393" t="str">
            <v>KAWIN</v>
          </cell>
          <cell r="AD393" t="str">
            <v>ISLAM</v>
          </cell>
          <cell r="AE393" t="str">
            <v>LAKI-LAKI</v>
          </cell>
          <cell r="AF393" t="str">
            <v>SMA</v>
          </cell>
          <cell r="AG393" t="str">
            <v>DARMAWAN</v>
          </cell>
          <cell r="AH393" t="str">
            <v>BCA</v>
          </cell>
          <cell r="AI393" t="str">
            <v>1991271975</v>
          </cell>
          <cell r="AJ393" t="str">
            <v>3514041112170000</v>
          </cell>
          <cell r="AL393">
            <v>44682</v>
          </cell>
          <cell r="AM393">
            <v>44773</v>
          </cell>
          <cell r="AN393" t="str">
            <v>PKWT 1</v>
          </cell>
          <cell r="AO393" t="str">
            <v>71 hari</v>
          </cell>
          <cell r="AP393" t="str">
            <v xml:space="preserve">2 Tahun  4 Bulan 25 Hari </v>
          </cell>
          <cell r="AQ393" t="str">
            <v>SUDAH</v>
          </cell>
          <cell r="AR393">
            <v>44432</v>
          </cell>
          <cell r="AS393" t="str">
            <v>SUDAH</v>
          </cell>
          <cell r="AT393">
            <v>44432</v>
          </cell>
          <cell r="AU393" t="str">
            <v>SUDAH</v>
          </cell>
          <cell r="AV393">
            <v>44588</v>
          </cell>
          <cell r="AW393" t="str">
            <v xml:space="preserve">0 Tahun  3 Bulan 24 Hari </v>
          </cell>
          <cell r="AX393" t="str">
            <v>IN CLASS</v>
          </cell>
          <cell r="AY393">
            <v>85</v>
          </cell>
          <cell r="AZ393">
            <v>85</v>
          </cell>
          <cell r="BA393" t="str">
            <v>SUDAH</v>
          </cell>
          <cell r="BC393">
            <v>44428</v>
          </cell>
          <cell r="BD393" t="str">
            <v>GAJAYANA</v>
          </cell>
          <cell r="BE393" t="str">
            <v>SUDAH</v>
          </cell>
          <cell r="BG393">
            <v>44553</v>
          </cell>
          <cell r="BI393" t="str">
            <v>BELUM</v>
          </cell>
          <cell r="BV393" t="str">
            <v>0002143801214</v>
          </cell>
          <cell r="BW393" t="str">
            <v>SUDAH</v>
          </cell>
          <cell r="BX393" t="str">
            <v>PERUSAHAAN</v>
          </cell>
          <cell r="BY393" t="str">
            <v>20013717374</v>
          </cell>
          <cell r="BZ393" t="str">
            <v>SUDAH</v>
          </cell>
        </row>
        <row r="394">
          <cell r="C394" t="str">
            <v>1430</v>
          </cell>
          <cell r="D394" t="str">
            <v>TEGUH INDRA MULYANA</v>
          </cell>
          <cell r="E394" t="str">
            <v>PT. MBK</v>
          </cell>
          <cell r="F394" t="str">
            <v>PO</v>
          </cell>
          <cell r="G394" t="str">
            <v>22-2/PO/LOG-SBY/VI/21</v>
          </cell>
          <cell r="I394">
            <v>44147</v>
          </cell>
          <cell r="J394" t="str">
            <v/>
          </cell>
          <cell r="K394" t="str">
            <v>085601280060</v>
          </cell>
          <cell r="P394" t="str">
            <v>DISPATCHER</v>
          </cell>
          <cell r="Q394" t="str">
            <v>TEGAL</v>
          </cell>
          <cell r="R394" t="str">
            <v>ANTERAJA</v>
          </cell>
          <cell r="S394" t="str">
            <v>SEMARANG</v>
          </cell>
          <cell r="T394" t="str">
            <v>3329070911940005</v>
          </cell>
          <cell r="U394" t="str">
            <v>SEUMUR HIDUP</v>
          </cell>
          <cell r="V394" t="str">
            <v>NON DRIVER</v>
          </cell>
          <cell r="W394" t="str">
            <v>NON DRIVER</v>
          </cell>
          <cell r="X394" t="str">
            <v>NON DRIVER</v>
          </cell>
          <cell r="Y394" t="str">
            <v>NON DRIVER</v>
          </cell>
          <cell r="Z394" t="str">
            <v xml:space="preserve">BREBES </v>
          </cell>
          <cell r="AA394">
            <v>34647</v>
          </cell>
          <cell r="AB394" t="str">
            <v xml:space="preserve">RENGASBANDUNG RT 002/003 DESA RENGASBANDUNG KEC JATIBARANG </v>
          </cell>
          <cell r="AC394" t="str">
            <v>LAJANG</v>
          </cell>
          <cell r="AD394" t="str">
            <v>ISLAM</v>
          </cell>
          <cell r="AE394" t="str">
            <v>LAKI-LAKI</v>
          </cell>
          <cell r="AF394" t="str">
            <v>SMA</v>
          </cell>
          <cell r="AG394" t="str">
            <v xml:space="preserve">TEGUH INDRA MULYANA </v>
          </cell>
          <cell r="AH394" t="str">
            <v>BCA</v>
          </cell>
          <cell r="AI394" t="str">
            <v>1330336010</v>
          </cell>
          <cell r="AJ394" t="str">
            <v>3329070804210006</v>
          </cell>
          <cell r="AL394">
            <v>44621</v>
          </cell>
          <cell r="AM394">
            <v>44712</v>
          </cell>
          <cell r="AN394" t="str">
            <v>PKWT 2</v>
          </cell>
          <cell r="AO394" t="str">
            <v>10 hari</v>
          </cell>
          <cell r="AP394" t="str">
            <v xml:space="preserve">1 Tahun  6 Bulan 9 Hari </v>
          </cell>
          <cell r="AQ394" t="str">
            <v>NON DRIVER</v>
          </cell>
          <cell r="AR394" t="str">
            <v>NON DRIVER</v>
          </cell>
          <cell r="AS394" t="str">
            <v>SUDAH</v>
          </cell>
          <cell r="AT394">
            <v>44454</v>
          </cell>
          <cell r="AU394" t="str">
            <v>NON DRIVER</v>
          </cell>
          <cell r="AV394" t="str">
            <v>NON DRIVER</v>
          </cell>
          <cell r="AW394" t="str">
            <v/>
          </cell>
          <cell r="AX394" t="str">
            <v>NON DRIVER</v>
          </cell>
          <cell r="AY394" t="str">
            <v>NON DRIVER</v>
          </cell>
          <cell r="AZ394" t="str">
            <v>NON DRIVER</v>
          </cell>
          <cell r="BA394" t="str">
            <v>SUDAH</v>
          </cell>
          <cell r="BC394">
            <v>44413</v>
          </cell>
          <cell r="BD394" t="str">
            <v>BREBES</v>
          </cell>
          <cell r="BE394" t="str">
            <v>SUDAH</v>
          </cell>
          <cell r="BG394">
            <v>44455</v>
          </cell>
          <cell r="BH394" t="str">
            <v>BREBES</v>
          </cell>
          <cell r="BI394" t="str">
            <v>BELUM</v>
          </cell>
          <cell r="BV394" t="str">
            <v>0002312880006</v>
          </cell>
          <cell r="BW394" t="str">
            <v>SUDAH</v>
          </cell>
          <cell r="BX394" t="str">
            <v>PBI</v>
          </cell>
          <cell r="BY394" t="str">
            <v>21004400400</v>
          </cell>
          <cell r="BZ394" t="str">
            <v>SUDAH</v>
          </cell>
        </row>
        <row r="395">
          <cell r="C395" t="str">
            <v>1432</v>
          </cell>
          <cell r="D395" t="str">
            <v>ZULPAN HENDRI</v>
          </cell>
          <cell r="E395" t="str">
            <v>PT. MBK</v>
          </cell>
          <cell r="I395">
            <v>44145</v>
          </cell>
          <cell r="J395" t="str">
            <v/>
          </cell>
          <cell r="K395" t="str">
            <v>085360836620</v>
          </cell>
          <cell r="P395" t="str">
            <v>UNIT CONTROLLER</v>
          </cell>
          <cell r="Q395" t="str">
            <v>MEDAN</v>
          </cell>
          <cell r="R395" t="str">
            <v>ANTERAJA</v>
          </cell>
          <cell r="S395" t="str">
            <v>MEDAN</v>
          </cell>
          <cell r="T395" t="str">
            <v>1101033105880003</v>
          </cell>
          <cell r="U395" t="str">
            <v>SEUMUR HIDUP</v>
          </cell>
          <cell r="V395" t="str">
            <v>NON DRIVER</v>
          </cell>
          <cell r="W395" t="str">
            <v>NON DRIVER</v>
          </cell>
          <cell r="X395" t="str">
            <v>NON DRIVER</v>
          </cell>
          <cell r="Y395" t="str">
            <v>NON DRIVER</v>
          </cell>
          <cell r="Z395" t="str">
            <v xml:space="preserve">KEDAI RUNDING </v>
          </cell>
          <cell r="AA395">
            <v>32294</v>
          </cell>
          <cell r="AB395" t="str">
            <v xml:space="preserve">DSN UJUNG TANAH RT 00/00 DESA KEDAI RUNDING KEC KLUET SELATAN </v>
          </cell>
          <cell r="AC395" t="str">
            <v>KAWIN</v>
          </cell>
          <cell r="AD395" t="str">
            <v>ISLAM</v>
          </cell>
          <cell r="AE395" t="str">
            <v>LAKI-LAKI</v>
          </cell>
          <cell r="AF395" t="str">
            <v>SMA</v>
          </cell>
          <cell r="AG395" t="str">
            <v xml:space="preserve">ZULPAN HENDI </v>
          </cell>
          <cell r="AH395" t="str">
            <v>BCA</v>
          </cell>
          <cell r="AI395" t="str">
            <v>8430462246</v>
          </cell>
          <cell r="AJ395" t="str">
            <v>1101030102170006</v>
          </cell>
          <cell r="AL395">
            <v>44621</v>
          </cell>
          <cell r="AM395">
            <v>44712</v>
          </cell>
          <cell r="AN395" t="str">
            <v>PKWT 2</v>
          </cell>
          <cell r="AO395" t="str">
            <v>10 hari</v>
          </cell>
          <cell r="AP395" t="str">
            <v xml:space="preserve">1 Tahun  6 Bulan 11 Hari </v>
          </cell>
          <cell r="AQ395" t="str">
            <v>NON DRIVER</v>
          </cell>
          <cell r="AR395" t="str">
            <v>NON DRIVER</v>
          </cell>
          <cell r="AS395" t="str">
            <v>SUDAH</v>
          </cell>
          <cell r="AT395">
            <v>44440</v>
          </cell>
          <cell r="AU395" t="str">
            <v>NON DRIVER</v>
          </cell>
          <cell r="AV395" t="str">
            <v>NON DRIVER</v>
          </cell>
          <cell r="AW395" t="str">
            <v/>
          </cell>
          <cell r="AX395" t="str">
            <v>NON DRIVER</v>
          </cell>
          <cell r="AY395" t="str">
            <v>NON DRIVER</v>
          </cell>
          <cell r="AZ395" t="str">
            <v>NON DRIVER</v>
          </cell>
          <cell r="BA395" t="str">
            <v>SUDAH</v>
          </cell>
          <cell r="BC395">
            <v>44375</v>
          </cell>
          <cell r="BE395" t="str">
            <v>SUDAH</v>
          </cell>
          <cell r="BG395">
            <v>44401</v>
          </cell>
          <cell r="BI395" t="str">
            <v>BELUM</v>
          </cell>
          <cell r="BV395" t="str">
            <v>0001619625172</v>
          </cell>
          <cell r="BW395" t="str">
            <v>SUDAH</v>
          </cell>
          <cell r="BX395" t="str">
            <v>PBI</v>
          </cell>
          <cell r="BY395" t="str">
            <v>20092336252</v>
          </cell>
          <cell r="BZ395" t="str">
            <v>SUDAH</v>
          </cell>
        </row>
        <row r="396">
          <cell r="C396" t="str">
            <v>1434</v>
          </cell>
          <cell r="D396" t="str">
            <v>NUPRIYADIANSYAH</v>
          </cell>
          <cell r="E396" t="str">
            <v>PT. MBK</v>
          </cell>
          <cell r="I396">
            <v>44165</v>
          </cell>
          <cell r="J396" t="str">
            <v/>
          </cell>
          <cell r="K396" t="str">
            <v>082150909610</v>
          </cell>
          <cell r="L396" t="str">
            <v>DRIVER</v>
          </cell>
          <cell r="Q396" t="str">
            <v>BANJARMASIN</v>
          </cell>
          <cell r="R396" t="str">
            <v>PT. SUMBER ALFARIA TRIJAYA TBK</v>
          </cell>
          <cell r="S396" t="str">
            <v>JAKARTA 2</v>
          </cell>
          <cell r="T396" t="str">
            <v>6301051306940003</v>
          </cell>
          <cell r="U396" t="str">
            <v>SEUMUR HIDUP</v>
          </cell>
          <cell r="W396" t="str">
            <v>B2 UMUM</v>
          </cell>
          <cell r="X396" t="str">
            <v>940618330002</v>
          </cell>
          <cell r="Y396">
            <v>45090</v>
          </cell>
          <cell r="Z396" t="str">
            <v>MARTAPURA</v>
          </cell>
          <cell r="AA396">
            <v>34498</v>
          </cell>
          <cell r="AB396" t="str">
            <v xml:space="preserve">UJUNG BARU RT 006/003 DESA UJUNG BARU KEC BATI BATI </v>
          </cell>
          <cell r="AC396" t="str">
            <v>LAJANG</v>
          </cell>
          <cell r="AD396" t="str">
            <v xml:space="preserve">ISLAM </v>
          </cell>
          <cell r="AE396" t="str">
            <v>LAKI-LAKI</v>
          </cell>
          <cell r="AF396" t="str">
            <v>SMA</v>
          </cell>
          <cell r="AG396" t="str">
            <v xml:space="preserve">NUPRIYADIANSYAH </v>
          </cell>
          <cell r="AH396" t="str">
            <v>BCA</v>
          </cell>
          <cell r="AI396" t="str">
            <v>7895539554</v>
          </cell>
          <cell r="AJ396" t="str">
            <v>6301050906100009</v>
          </cell>
          <cell r="AL396">
            <v>44652</v>
          </cell>
          <cell r="AM396">
            <v>44742</v>
          </cell>
          <cell r="AN396" t="str">
            <v>PKWT 2</v>
          </cell>
          <cell r="AO396" t="str">
            <v>40 hari</v>
          </cell>
          <cell r="AP396" t="str">
            <v xml:space="preserve">1 Tahun  5 Bulan 21 Hari </v>
          </cell>
          <cell r="AQ396" t="str">
            <v>SUDAH</v>
          </cell>
          <cell r="AR396">
            <v>44432</v>
          </cell>
          <cell r="AS396" t="str">
            <v>SUDAH</v>
          </cell>
          <cell r="AT396">
            <v>44432</v>
          </cell>
          <cell r="AU396" t="str">
            <v>SUDAH</v>
          </cell>
          <cell r="AV396">
            <v>44503</v>
          </cell>
          <cell r="AW396" t="str">
            <v xml:space="preserve">0 Tahun  6 Bulan 18 Hari </v>
          </cell>
          <cell r="AX396" t="str">
            <v>IN CLASS</v>
          </cell>
          <cell r="AZ396">
            <v>85</v>
          </cell>
          <cell r="BA396" t="str">
            <v>SUDAH</v>
          </cell>
          <cell r="BC396">
            <v>44427</v>
          </cell>
          <cell r="BD396" t="str">
            <v>BATI-BATI</v>
          </cell>
          <cell r="BE396" t="str">
            <v>SUDAH</v>
          </cell>
          <cell r="BG396">
            <v>44460</v>
          </cell>
          <cell r="BH396" t="str">
            <v>BATI-BATI</v>
          </cell>
          <cell r="BI396" t="str">
            <v>BELUM</v>
          </cell>
          <cell r="BV396" t="str">
            <v>0002721819352</v>
          </cell>
          <cell r="BW396" t="str">
            <v>SUDAH</v>
          </cell>
          <cell r="BX396" t="str">
            <v>PBI</v>
          </cell>
          <cell r="BY396" t="str">
            <v>21004400806</v>
          </cell>
          <cell r="BZ396" t="str">
            <v>SUDAH</v>
          </cell>
        </row>
        <row r="397">
          <cell r="C397" t="str">
            <v>1436</v>
          </cell>
          <cell r="D397" t="str">
            <v>M FADEL ALIANTO AL QUBAISYAH</v>
          </cell>
          <cell r="E397" t="str">
            <v>PT. MBK</v>
          </cell>
          <cell r="I397">
            <v>44170</v>
          </cell>
          <cell r="J397" t="str">
            <v/>
          </cell>
          <cell r="K397" t="str">
            <v>082132002038</v>
          </cell>
          <cell r="L397" t="str">
            <v>DRIVER</v>
          </cell>
          <cell r="Q397" t="str">
            <v>BANJARMASIN</v>
          </cell>
          <cell r="R397" t="str">
            <v>PT. SUMBER ALFARIA TRIJAYA TBK</v>
          </cell>
          <cell r="S397" t="str">
            <v>JAKARTA 2</v>
          </cell>
          <cell r="T397" t="str">
            <v>3504080709970002</v>
          </cell>
          <cell r="U397" t="str">
            <v>SEUMUR HIDUP</v>
          </cell>
          <cell r="W397" t="str">
            <v>B1</v>
          </cell>
          <cell r="X397" t="str">
            <v>15379709000042</v>
          </cell>
          <cell r="Y397">
            <v>45557</v>
          </cell>
          <cell r="Z397" t="str">
            <v xml:space="preserve">TULUNGAGUNG </v>
          </cell>
          <cell r="AA397">
            <v>35680</v>
          </cell>
          <cell r="AB397" t="str">
            <v>DSN SEMBON RT 003/002 DESA SEMBON KEC KARANG HEJO</v>
          </cell>
          <cell r="AC397" t="str">
            <v>LAJANG</v>
          </cell>
          <cell r="AD397" t="str">
            <v xml:space="preserve">ISLAM </v>
          </cell>
          <cell r="AE397" t="str">
            <v>LAKI-LAKI</v>
          </cell>
          <cell r="AF397" t="str">
            <v>SMA</v>
          </cell>
          <cell r="AG397" t="str">
            <v xml:space="preserve">M FADEL ALIANTO AL QUBAISYAH </v>
          </cell>
          <cell r="AH397" t="str">
            <v>BCA</v>
          </cell>
          <cell r="AI397" t="str">
            <v>0481696762</v>
          </cell>
          <cell r="AJ397" t="str">
            <v>3504080404051254</v>
          </cell>
          <cell r="AL397">
            <v>44652</v>
          </cell>
          <cell r="AM397">
            <v>44742</v>
          </cell>
          <cell r="AN397" t="str">
            <v>PKWT 2</v>
          </cell>
          <cell r="AO397" t="str">
            <v>40 hari</v>
          </cell>
          <cell r="AP397" t="str">
            <v xml:space="preserve">1 Tahun  5 Bulan 16 Hari </v>
          </cell>
          <cell r="AQ397" t="str">
            <v>SUDAH</v>
          </cell>
          <cell r="AR397">
            <v>44370</v>
          </cell>
          <cell r="AS397" t="str">
            <v>SUDAH</v>
          </cell>
          <cell r="AT397">
            <v>44370</v>
          </cell>
          <cell r="AU397" t="str">
            <v>SUDAH</v>
          </cell>
          <cell r="AV397">
            <v>44531</v>
          </cell>
          <cell r="AW397" t="str">
            <v xml:space="preserve">0 Tahun  5 Bulan 20 Hari </v>
          </cell>
          <cell r="AX397" t="str">
            <v>IN CLASS</v>
          </cell>
          <cell r="AZ397">
            <v>100</v>
          </cell>
          <cell r="BA397" t="str">
            <v>SUDAH</v>
          </cell>
          <cell r="BC397">
            <v>44392</v>
          </cell>
          <cell r="BD397" t="str">
            <v>LIANG ANGGANG</v>
          </cell>
          <cell r="BE397" t="str">
            <v>SUDAH</v>
          </cell>
          <cell r="BG397">
            <v>44459</v>
          </cell>
          <cell r="BH397" t="str">
            <v>LIANG ANGGANG</v>
          </cell>
          <cell r="BI397" t="str">
            <v>BELUM</v>
          </cell>
          <cell r="BV397" t="str">
            <v>0002886379839</v>
          </cell>
          <cell r="BW397" t="str">
            <v>SUDAH</v>
          </cell>
          <cell r="BX397" t="str">
            <v>PERUSAHAAN</v>
          </cell>
          <cell r="BY397" t="str">
            <v>21004400939</v>
          </cell>
          <cell r="BZ397" t="str">
            <v>SUDAH</v>
          </cell>
          <cell r="CH397">
            <v>44443</v>
          </cell>
        </row>
        <row r="398">
          <cell r="C398" t="str">
            <v>1441</v>
          </cell>
          <cell r="D398" t="str">
            <v>ABDUL RAHMAN</v>
          </cell>
          <cell r="E398" t="str">
            <v>PT. MBK</v>
          </cell>
          <cell r="F398" t="str">
            <v>PO</v>
          </cell>
          <cell r="G398" t="str">
            <v>62/JKT2/VI/2021</v>
          </cell>
          <cell r="I398">
            <v>44166</v>
          </cell>
          <cell r="J398" t="str">
            <v/>
          </cell>
          <cell r="K398" t="str">
            <v>089694415279</v>
          </cell>
          <cell r="O398" t="str">
            <v>CHECKER</v>
          </cell>
          <cell r="Q398" t="str">
            <v>PONTIANAK</v>
          </cell>
          <cell r="R398" t="str">
            <v>PT. SUMBER ALFARIA TRIJAYA TBK</v>
          </cell>
          <cell r="S398" t="str">
            <v>JAKARTA 2</v>
          </cell>
          <cell r="T398" t="str">
            <v>6112011209840006</v>
          </cell>
          <cell r="U398" t="str">
            <v>SEUMUR HIDUP</v>
          </cell>
          <cell r="V398" t="str">
            <v>NON DRIVER</v>
          </cell>
          <cell r="W398" t="str">
            <v>NON DRIVER</v>
          </cell>
          <cell r="X398" t="str">
            <v>NON DRIVER</v>
          </cell>
          <cell r="Y398" t="str">
            <v>NON DRIVER</v>
          </cell>
          <cell r="Z398" t="str">
            <v xml:space="preserve">PONTIANAK </v>
          </cell>
          <cell r="AA398">
            <v>30937</v>
          </cell>
          <cell r="AB398" t="str">
            <v>KAMPUNG BARU SEI AMBANGAN RT 001/004 DESA SUNGAI AMBANGAH SUNGAI PAYA</v>
          </cell>
          <cell r="AC398" t="str">
            <v>KAWIN</v>
          </cell>
          <cell r="AD398" t="str">
            <v xml:space="preserve">ISLAM </v>
          </cell>
          <cell r="AE398" t="str">
            <v>LAKI-LAKI</v>
          </cell>
          <cell r="AF398" t="str">
            <v>SMA</v>
          </cell>
          <cell r="AG398" t="str">
            <v xml:space="preserve">ABDUL RAHMAN </v>
          </cell>
          <cell r="AH398" t="str">
            <v>BCA</v>
          </cell>
          <cell r="AI398" t="str">
            <v>7925398250</v>
          </cell>
          <cell r="AJ398" t="str">
            <v>6112010810090012</v>
          </cell>
          <cell r="AL398">
            <v>44652</v>
          </cell>
          <cell r="AM398">
            <v>44742</v>
          </cell>
          <cell r="AN398" t="str">
            <v>PKWT 2</v>
          </cell>
          <cell r="AO398" t="str">
            <v>40 hari</v>
          </cell>
          <cell r="AP398" t="str">
            <v xml:space="preserve">1 Tahun  5 Bulan 20 Hari </v>
          </cell>
          <cell r="AQ398" t="str">
            <v>NON DRIVER</v>
          </cell>
          <cell r="AR398" t="str">
            <v>NON DRIVER</v>
          </cell>
          <cell r="AS398" t="str">
            <v>SUDAH</v>
          </cell>
          <cell r="AT398">
            <v>44379</v>
          </cell>
          <cell r="AU398" t="str">
            <v>NON DRIVER</v>
          </cell>
          <cell r="AV398" t="str">
            <v>NON DRIVER</v>
          </cell>
          <cell r="AW398" t="str">
            <v/>
          </cell>
          <cell r="AX398" t="str">
            <v>NON DRIVER</v>
          </cell>
          <cell r="AY398" t="str">
            <v>NON DRIVER</v>
          </cell>
          <cell r="AZ398" t="str">
            <v>NON DRIVER</v>
          </cell>
          <cell r="BA398" t="str">
            <v>SUDAH</v>
          </cell>
          <cell r="BC398">
            <v>44400</v>
          </cell>
          <cell r="BE398" t="str">
            <v>SUDAH</v>
          </cell>
          <cell r="BG398">
            <v>44428</v>
          </cell>
          <cell r="BI398" t="str">
            <v>BELUM</v>
          </cell>
          <cell r="BV398" t="str">
            <v>0000883260696</v>
          </cell>
          <cell r="BW398" t="str">
            <v>SUDAH</v>
          </cell>
          <cell r="BX398" t="str">
            <v>PBI</v>
          </cell>
          <cell r="BY398" t="str">
            <v>21004400681</v>
          </cell>
          <cell r="BZ398" t="str">
            <v>SUDAH</v>
          </cell>
        </row>
        <row r="399">
          <cell r="C399" t="str">
            <v>1442</v>
          </cell>
          <cell r="D399" t="str">
            <v>KAMARUDIN</v>
          </cell>
          <cell r="E399" t="str">
            <v>PT. MBK</v>
          </cell>
          <cell r="I399">
            <v>44166</v>
          </cell>
          <cell r="J399" t="str">
            <v/>
          </cell>
          <cell r="K399" t="str">
            <v>089508950088</v>
          </cell>
          <cell r="L399" t="str">
            <v>DRIVER</v>
          </cell>
          <cell r="Q399" t="str">
            <v>PONTIANAK</v>
          </cell>
          <cell r="R399" t="str">
            <v>PT. SUMBER ALFARIA TRIJAYA TBK</v>
          </cell>
          <cell r="S399" t="str">
            <v>JAKARTA 2</v>
          </cell>
          <cell r="T399" t="str">
            <v>6102153005830001</v>
          </cell>
          <cell r="U399" t="str">
            <v>SEUMUR HIDUP</v>
          </cell>
          <cell r="W399" t="str">
            <v>B1</v>
          </cell>
          <cell r="X399" t="str">
            <v>18021014000961</v>
          </cell>
          <cell r="Y399">
            <v>45672</v>
          </cell>
          <cell r="Z399" t="str">
            <v xml:space="preserve">PARIT BUGIS </v>
          </cell>
          <cell r="AA399">
            <v>30466</v>
          </cell>
          <cell r="AB399" t="str">
            <v xml:space="preserve">JL RAYA SUNGAI BURUNG RT 003/002 DESA SUNGAI BURUNG KEC SEGEDONG </v>
          </cell>
          <cell r="AC399" t="str">
            <v>KAWIN</v>
          </cell>
          <cell r="AD399" t="str">
            <v xml:space="preserve">ISLAM </v>
          </cell>
          <cell r="AE399" t="str">
            <v>LAKI-LAKI</v>
          </cell>
          <cell r="AF399" t="str">
            <v>SMA</v>
          </cell>
          <cell r="AG399" t="str">
            <v xml:space="preserve">KAMARUDIN </v>
          </cell>
          <cell r="AH399" t="str">
            <v>BCA</v>
          </cell>
          <cell r="AI399" t="str">
            <v>8855129881</v>
          </cell>
          <cell r="AJ399" t="str">
            <v>6102150807100001</v>
          </cell>
          <cell r="AL399">
            <v>44652</v>
          </cell>
          <cell r="AM399">
            <v>44742</v>
          </cell>
          <cell r="AN399" t="str">
            <v>PKWT 2</v>
          </cell>
          <cell r="AO399" t="str">
            <v>40 hari</v>
          </cell>
          <cell r="AP399" t="str">
            <v xml:space="preserve">1 Tahun  5 Bulan 20 Hari </v>
          </cell>
          <cell r="AQ399" t="str">
            <v>SUDAH</v>
          </cell>
          <cell r="AR399">
            <v>44432</v>
          </cell>
          <cell r="AS399" t="str">
            <v>SUDAH</v>
          </cell>
          <cell r="AT399">
            <v>44432</v>
          </cell>
          <cell r="AU399" t="str">
            <v>SUDAH</v>
          </cell>
          <cell r="AV399">
            <v>44438</v>
          </cell>
          <cell r="AW399" t="str">
            <v xml:space="preserve">0 Tahun  8 Bulan 21 Hari </v>
          </cell>
          <cell r="AX399" t="str">
            <v>ON LINE</v>
          </cell>
          <cell r="AY399">
            <v>95</v>
          </cell>
          <cell r="AZ399">
            <v>75</v>
          </cell>
          <cell r="BA399" t="str">
            <v>SUDAH</v>
          </cell>
          <cell r="BC399">
            <v>44434</v>
          </cell>
          <cell r="BE399" t="str">
            <v>SUDAH</v>
          </cell>
          <cell r="BG399">
            <v>44523</v>
          </cell>
          <cell r="BI399" t="str">
            <v>BELUM</v>
          </cell>
          <cell r="BV399" t="str">
            <v>0001976253502</v>
          </cell>
          <cell r="BW399" t="str">
            <v>SUDAH</v>
          </cell>
          <cell r="BX399" t="str">
            <v>PBI</v>
          </cell>
          <cell r="BY399" t="str">
            <v>21004400616</v>
          </cell>
          <cell r="BZ399" t="str">
            <v>SUDAH</v>
          </cell>
        </row>
        <row r="400">
          <cell r="C400" t="str">
            <v>1443</v>
          </cell>
          <cell r="D400" t="str">
            <v>ARMAN CAHYA UTAMA</v>
          </cell>
          <cell r="E400" t="str">
            <v>PT. MBK</v>
          </cell>
          <cell r="I400">
            <v>44163</v>
          </cell>
          <cell r="J400" t="str">
            <v/>
          </cell>
          <cell r="K400" t="str">
            <v>089563670645</v>
          </cell>
          <cell r="P400" t="str">
            <v>UNIT CONTROLLER</v>
          </cell>
          <cell r="Q400" t="str">
            <v>PONDOK PINANG</v>
          </cell>
          <cell r="R400" t="str">
            <v>PT. ADI SARANA ARMADA, TBK</v>
          </cell>
          <cell r="S400" t="str">
            <v>JAKARTA 2</v>
          </cell>
          <cell r="T400" t="str">
            <v>3172023012850003</v>
          </cell>
          <cell r="U400" t="str">
            <v>SEUMUR HIDUP</v>
          </cell>
          <cell r="V400" t="str">
            <v>NON DRIVER</v>
          </cell>
          <cell r="W400" t="str">
            <v>NON DRIVER</v>
          </cell>
          <cell r="X400" t="str">
            <v>NON DRIVER</v>
          </cell>
          <cell r="Y400" t="str">
            <v>NON DRIVER</v>
          </cell>
          <cell r="Z400" t="str">
            <v xml:space="preserve">JAKARTA </v>
          </cell>
          <cell r="AA400">
            <v>31411</v>
          </cell>
          <cell r="AB400" t="str">
            <v xml:space="preserve">JL GORONTALO IV NO.7 RT 015/001 DESA SUNGAI BAMBU KEC TANJUNG PRIOK </v>
          </cell>
          <cell r="AC400" t="str">
            <v>KAWIN</v>
          </cell>
          <cell r="AD400" t="str">
            <v>ISLAM</v>
          </cell>
          <cell r="AE400" t="str">
            <v>LAKI-LAKI</v>
          </cell>
          <cell r="AF400" t="str">
            <v>SMA</v>
          </cell>
          <cell r="AG400" t="str">
            <v xml:space="preserve">ARMAN CAHYA UTAMA </v>
          </cell>
          <cell r="AH400" t="str">
            <v>BCA</v>
          </cell>
          <cell r="AI400" t="str">
            <v>0070526701</v>
          </cell>
          <cell r="AJ400" t="str">
            <v>3172020109200033</v>
          </cell>
          <cell r="AL400">
            <v>44652</v>
          </cell>
          <cell r="AM400">
            <v>44742</v>
          </cell>
          <cell r="AN400" t="str">
            <v>PKWT 2</v>
          </cell>
          <cell r="AO400" t="str">
            <v>40 hari</v>
          </cell>
          <cell r="AP400" t="str">
            <v xml:space="preserve">1 Tahun  5 Bulan 23 Hari </v>
          </cell>
          <cell r="AQ400" t="str">
            <v>NON DRIVER</v>
          </cell>
          <cell r="AR400" t="str">
            <v>NON DRIVER</v>
          </cell>
          <cell r="AS400" t="str">
            <v>SUDAH</v>
          </cell>
          <cell r="AT400">
            <v>44439</v>
          </cell>
          <cell r="AU400" t="str">
            <v>NON DRIVER</v>
          </cell>
          <cell r="AV400" t="str">
            <v>NON DRIVER</v>
          </cell>
          <cell r="AW400" t="str">
            <v/>
          </cell>
          <cell r="AX400" t="str">
            <v>NON DRIVER</v>
          </cell>
          <cell r="AY400" t="str">
            <v>NON DRIVER</v>
          </cell>
          <cell r="AZ400" t="str">
            <v>NON DRIVER</v>
          </cell>
          <cell r="BA400" t="str">
            <v>SUDAH</v>
          </cell>
          <cell r="BC400">
            <v>44370</v>
          </cell>
          <cell r="BE400" t="str">
            <v>SUDAH</v>
          </cell>
          <cell r="BG400">
            <v>44454</v>
          </cell>
          <cell r="BI400" t="str">
            <v>BELUM</v>
          </cell>
          <cell r="BV400" t="str">
            <v>0002316805986</v>
          </cell>
          <cell r="BW400" t="str">
            <v>SUDAH</v>
          </cell>
          <cell r="BX400" t="str">
            <v>PBI</v>
          </cell>
          <cell r="BY400" t="str">
            <v>21004400640</v>
          </cell>
          <cell r="BZ400" t="str">
            <v>SUDAH</v>
          </cell>
        </row>
        <row r="401">
          <cell r="C401" t="str">
            <v>1444</v>
          </cell>
          <cell r="D401" t="str">
            <v>DIMAS NUR CHANDRA</v>
          </cell>
          <cell r="E401" t="str">
            <v>PT. MBK</v>
          </cell>
          <cell r="I401">
            <v>44147</v>
          </cell>
          <cell r="J401" t="str">
            <v/>
          </cell>
          <cell r="K401" t="str">
            <v>081945832914</v>
          </cell>
          <cell r="P401" t="str">
            <v>DRIVER LEADER</v>
          </cell>
          <cell r="Q401" t="str">
            <v>TAMAN TEKNO</v>
          </cell>
          <cell r="R401" t="str">
            <v>ANTERAJA</v>
          </cell>
          <cell r="S401" t="str">
            <v>JAKARTA 2</v>
          </cell>
          <cell r="T401" t="str">
            <v>3275042710880001</v>
          </cell>
          <cell r="U401" t="str">
            <v>SEUMUR HIDUP</v>
          </cell>
          <cell r="V401" t="str">
            <v>NON DRIVER</v>
          </cell>
          <cell r="W401" t="str">
            <v>NON DRIVER</v>
          </cell>
          <cell r="X401" t="str">
            <v>NON DRIVER</v>
          </cell>
          <cell r="Y401" t="str">
            <v>NON DRIVER</v>
          </cell>
          <cell r="Z401" t="str">
            <v xml:space="preserve">JAKARTA </v>
          </cell>
          <cell r="AA401">
            <v>32443</v>
          </cell>
          <cell r="AB401" t="str">
            <v xml:space="preserve">H.MURTADHO XII /275A RT 007/006 DESA PASEBAN KEC SENEN </v>
          </cell>
          <cell r="AC401" t="str">
            <v>KAWIN</v>
          </cell>
          <cell r="AD401" t="str">
            <v xml:space="preserve">ISLAM </v>
          </cell>
          <cell r="AE401" t="str">
            <v>LAKI-LAKI</v>
          </cell>
          <cell r="AF401" t="str">
            <v>SMA</v>
          </cell>
          <cell r="AG401" t="str">
            <v xml:space="preserve">DIMAS NUR CHANDRA </v>
          </cell>
          <cell r="AH401" t="str">
            <v>BCA</v>
          </cell>
          <cell r="AI401" t="str">
            <v>7420266019</v>
          </cell>
          <cell r="AJ401" t="str">
            <v>3171042708141003</v>
          </cell>
          <cell r="AL401">
            <v>44652</v>
          </cell>
          <cell r="AM401">
            <v>44742</v>
          </cell>
          <cell r="AN401" t="str">
            <v>PKWT 1</v>
          </cell>
          <cell r="AO401" t="str">
            <v>40 hari</v>
          </cell>
          <cell r="AP401" t="str">
            <v xml:space="preserve">1 Tahun  6 Bulan 9 Hari </v>
          </cell>
          <cell r="AQ401" t="str">
            <v>NON DRIVER</v>
          </cell>
          <cell r="AR401" t="str">
            <v>NON DRIVER</v>
          </cell>
          <cell r="AS401" t="str">
            <v>SUDAH</v>
          </cell>
          <cell r="AT401">
            <v>44432</v>
          </cell>
          <cell r="AU401" t="str">
            <v>NON DRIVER</v>
          </cell>
          <cell r="AV401" t="str">
            <v>NON DRIVER</v>
          </cell>
          <cell r="AW401" t="str">
            <v/>
          </cell>
          <cell r="AX401" t="str">
            <v>NON DRIVER</v>
          </cell>
          <cell r="AY401" t="str">
            <v>NON DRIVER</v>
          </cell>
          <cell r="AZ401" t="str">
            <v>NON DRIVER</v>
          </cell>
          <cell r="BA401" t="str">
            <v>SUDAH</v>
          </cell>
          <cell r="BC401">
            <v>44366</v>
          </cell>
          <cell r="BE401" t="str">
            <v>SUDAH</v>
          </cell>
          <cell r="BG401">
            <v>44424</v>
          </cell>
          <cell r="BI401" t="str">
            <v>BELUM</v>
          </cell>
          <cell r="BV401" t="str">
            <v>0002432752986</v>
          </cell>
          <cell r="BW401" t="str">
            <v>SUDAH</v>
          </cell>
          <cell r="BX401" t="str">
            <v>PERUSAHAAN</v>
          </cell>
          <cell r="BY401" t="str">
            <v>18009781701</v>
          </cell>
          <cell r="BZ401" t="str">
            <v>SUDAH</v>
          </cell>
        </row>
        <row r="402">
          <cell r="C402" t="str">
            <v>1446</v>
          </cell>
          <cell r="D402" t="str">
            <v>GUNTUR</v>
          </cell>
          <cell r="E402" t="str">
            <v>PT. MBK</v>
          </cell>
          <cell r="I402">
            <v>44150</v>
          </cell>
          <cell r="J402" t="str">
            <v/>
          </cell>
          <cell r="K402" t="str">
            <v>08119932840</v>
          </cell>
          <cell r="L402" t="str">
            <v>DRIVER</v>
          </cell>
          <cell r="Q402" t="str">
            <v>MAKASAR</v>
          </cell>
          <cell r="R402" t="str">
            <v>ANTERAJA</v>
          </cell>
          <cell r="S402" t="str">
            <v>MALANG</v>
          </cell>
          <cell r="T402" t="str">
            <v>7324020909770002</v>
          </cell>
          <cell r="U402" t="str">
            <v>SEUMUR HIDUP</v>
          </cell>
          <cell r="W402" t="str">
            <v>B2 UMUM</v>
          </cell>
          <cell r="X402" t="str">
            <v>19057709000033</v>
          </cell>
          <cell r="Y402">
            <v>45691</v>
          </cell>
          <cell r="Z402" t="str">
            <v xml:space="preserve">PINRANG </v>
          </cell>
          <cell r="AA402">
            <v>28377</v>
          </cell>
          <cell r="AB402" t="str">
            <v xml:space="preserve">JLN PAROPO 8 NO.5 RT 001/006 DESA PAROPO KEC PANAKKUKANG </v>
          </cell>
          <cell r="AC402" t="str">
            <v>KAWIN</v>
          </cell>
          <cell r="AD402" t="str">
            <v>ISLAM</v>
          </cell>
          <cell r="AE402" t="str">
            <v>LAKI-LAKI</v>
          </cell>
          <cell r="AF402" t="str">
            <v>SMA</v>
          </cell>
          <cell r="AG402" t="str">
            <v xml:space="preserve">GUNTUR </v>
          </cell>
          <cell r="AH402" t="str">
            <v>BCA</v>
          </cell>
          <cell r="AI402" t="str">
            <v>7891592381</v>
          </cell>
          <cell r="AJ402" t="str">
            <v>7371090712150000</v>
          </cell>
          <cell r="AL402">
            <v>44621</v>
          </cell>
          <cell r="AM402">
            <v>44712</v>
          </cell>
          <cell r="AN402" t="str">
            <v>PKWT 2</v>
          </cell>
          <cell r="AO402" t="str">
            <v>10 hari</v>
          </cell>
          <cell r="AP402" t="str">
            <v xml:space="preserve">1 Tahun  6 Bulan 6 Hari </v>
          </cell>
          <cell r="AQ402" t="str">
            <v>SUDAH</v>
          </cell>
          <cell r="AR402">
            <v>44432</v>
          </cell>
          <cell r="AS402" t="str">
            <v>SUDAH</v>
          </cell>
          <cell r="AT402">
            <v>44432</v>
          </cell>
          <cell r="AU402" t="str">
            <v>SUDAH</v>
          </cell>
          <cell r="AV402">
            <v>44417</v>
          </cell>
          <cell r="AW402" t="str">
            <v xml:space="preserve">0 Tahun  9 Bulan 12 Hari </v>
          </cell>
          <cell r="AX402" t="str">
            <v>ON LINE</v>
          </cell>
          <cell r="AY402">
            <v>100</v>
          </cell>
          <cell r="AZ402">
            <v>90</v>
          </cell>
          <cell r="BA402" t="str">
            <v>SUDAH</v>
          </cell>
          <cell r="BC402">
            <v>44438</v>
          </cell>
          <cell r="BD402" t="str">
            <v>KLINIK TERATAI</v>
          </cell>
          <cell r="BE402" t="str">
            <v>SUDAH</v>
          </cell>
          <cell r="BG402">
            <v>44466</v>
          </cell>
          <cell r="BH402" t="str">
            <v>KLINIK TERATAI</v>
          </cell>
          <cell r="BI402" t="str">
            <v>BELUM</v>
          </cell>
          <cell r="BV402" t="str">
            <v>0002223589893</v>
          </cell>
          <cell r="BW402" t="str">
            <v>SUDAH</v>
          </cell>
          <cell r="BX402" t="str">
            <v>PERUSAHAAN</v>
          </cell>
          <cell r="BY402" t="str">
            <v>21004400814</v>
          </cell>
          <cell r="BZ402" t="str">
            <v>SUDAH</v>
          </cell>
          <cell r="CH402">
            <v>44289</v>
          </cell>
        </row>
        <row r="403">
          <cell r="C403" t="str">
            <v>1451</v>
          </cell>
          <cell r="D403" t="str">
            <v>SUARDI</v>
          </cell>
          <cell r="E403" t="str">
            <v>PT. MBK</v>
          </cell>
          <cell r="I403">
            <v>44167</v>
          </cell>
          <cell r="J403" t="str">
            <v/>
          </cell>
          <cell r="K403" t="str">
            <v>081343175165</v>
          </cell>
          <cell r="O403" t="str">
            <v>CHECKER</v>
          </cell>
          <cell r="Q403" t="str">
            <v>MANADO</v>
          </cell>
          <cell r="R403" t="str">
            <v>PT. SUMBER ALFARIA TRIJAYA TBK</v>
          </cell>
          <cell r="S403" t="str">
            <v>MALANG</v>
          </cell>
          <cell r="T403" t="str">
            <v>7371111807850003</v>
          </cell>
          <cell r="U403" t="str">
            <v>SEUMUR HIDUP</v>
          </cell>
          <cell r="V403" t="str">
            <v>NON DRIVER</v>
          </cell>
          <cell r="W403" t="str">
            <v>NON DRIVER</v>
          </cell>
          <cell r="X403" t="str">
            <v>NON DRIVER</v>
          </cell>
          <cell r="Y403" t="str">
            <v>NON DRIVER</v>
          </cell>
          <cell r="Z403" t="str">
            <v xml:space="preserve">MAKASSAR </v>
          </cell>
          <cell r="AA403">
            <v>31246</v>
          </cell>
          <cell r="AB403" t="str">
            <v xml:space="preserve">LATALI RT 00/00 DESA LATALI KEC PAKUE TENGAH </v>
          </cell>
          <cell r="AC403" t="str">
            <v>KAWIN</v>
          </cell>
          <cell r="AD403" t="str">
            <v xml:space="preserve">ISLAM </v>
          </cell>
          <cell r="AE403" t="str">
            <v>LAKI-LAKI</v>
          </cell>
          <cell r="AF403" t="str">
            <v>SMA</v>
          </cell>
          <cell r="AG403" t="str">
            <v xml:space="preserve">SUARDI </v>
          </cell>
          <cell r="AH403" t="str">
            <v>BCA</v>
          </cell>
          <cell r="AI403" t="str">
            <v>0530383377</v>
          </cell>
          <cell r="AJ403" t="str">
            <v>7408101111200001</v>
          </cell>
          <cell r="AL403">
            <v>44652</v>
          </cell>
          <cell r="AM403">
            <v>44742</v>
          </cell>
          <cell r="AN403" t="str">
            <v>PKWT 2</v>
          </cell>
          <cell r="AO403" t="str">
            <v>40 hari</v>
          </cell>
          <cell r="AP403" t="str">
            <v xml:space="preserve">1 Tahun  5 Bulan 19 Hari </v>
          </cell>
          <cell r="AQ403" t="str">
            <v>NON DRIVER</v>
          </cell>
          <cell r="AR403" t="str">
            <v>NON DRIVER</v>
          </cell>
          <cell r="AS403" t="str">
            <v>SUDAH</v>
          </cell>
          <cell r="AT403">
            <v>44432</v>
          </cell>
          <cell r="AU403" t="str">
            <v>NON DRIVER</v>
          </cell>
          <cell r="AV403" t="str">
            <v>NON DRIVER</v>
          </cell>
          <cell r="AW403" t="str">
            <v/>
          </cell>
          <cell r="AX403" t="str">
            <v>NON DRIVER</v>
          </cell>
          <cell r="AY403" t="str">
            <v>NON DRIVER</v>
          </cell>
          <cell r="AZ403" t="str">
            <v>NON DRIVER</v>
          </cell>
          <cell r="BA403" t="str">
            <v>SUDAH</v>
          </cell>
          <cell r="BC403">
            <v>44498</v>
          </cell>
          <cell r="BE403" t="str">
            <v>SUDAH</v>
          </cell>
          <cell r="BG403">
            <v>44636</v>
          </cell>
          <cell r="BI403" t="str">
            <v>BELUM</v>
          </cell>
          <cell r="BV403" t="str">
            <v>0001939447967</v>
          </cell>
          <cell r="BW403" t="str">
            <v>SUDAH</v>
          </cell>
          <cell r="BX403" t="str">
            <v>PERUSAHAAN</v>
          </cell>
          <cell r="BY403" t="str">
            <v>21004400756</v>
          </cell>
          <cell r="BZ403" t="str">
            <v>SUDAH</v>
          </cell>
        </row>
        <row r="404">
          <cell r="C404" t="str">
            <v>1453</v>
          </cell>
          <cell r="D404" t="str">
            <v>TRIWIBOWO ROMADHON</v>
          </cell>
          <cell r="E404" t="str">
            <v>PT. MBK</v>
          </cell>
          <cell r="I404">
            <v>44175</v>
          </cell>
          <cell r="J404" t="str">
            <v/>
          </cell>
          <cell r="K404" t="str">
            <v>085896462005</v>
          </cell>
          <cell r="L404" t="str">
            <v>DRIVER</v>
          </cell>
          <cell r="Q404" t="str">
            <v>PALEMBANG</v>
          </cell>
          <cell r="R404" t="str">
            <v>ANTERAJA</v>
          </cell>
          <cell r="S404" t="str">
            <v>PALEMBANG</v>
          </cell>
          <cell r="T404" t="str">
            <v>1671080905870006</v>
          </cell>
          <cell r="U404" t="str">
            <v>SEUMUR HIDUP</v>
          </cell>
          <cell r="W404" t="str">
            <v>B1</v>
          </cell>
          <cell r="X404" t="str">
            <v>1117-8705-000541</v>
          </cell>
          <cell r="Y404">
            <v>46216</v>
          </cell>
          <cell r="Z404" t="str">
            <v xml:space="preserve">PALEMBANG </v>
          </cell>
          <cell r="AA404">
            <v>31906</v>
          </cell>
          <cell r="AB404" t="str">
            <v>JL SRIWIJAYA BLOK E NO.5-2857 RT.052 RW.021 SAKO PALEMBANG</v>
          </cell>
          <cell r="AC404" t="str">
            <v>KAWIN ANAK 3</v>
          </cell>
          <cell r="AD404" t="str">
            <v xml:space="preserve">ISLAM </v>
          </cell>
          <cell r="AE404" t="str">
            <v>LAKI-LAKI</v>
          </cell>
          <cell r="AF404" t="str">
            <v>SMA</v>
          </cell>
          <cell r="AG404" t="str">
            <v xml:space="preserve">TRIWIBOWO ROMADHON </v>
          </cell>
          <cell r="AH404" t="str">
            <v>BCA</v>
          </cell>
          <cell r="AI404" t="str">
            <v>8530244416</v>
          </cell>
          <cell r="AJ404" t="str">
            <v>1671082901140008</v>
          </cell>
          <cell r="AL404">
            <v>44652</v>
          </cell>
          <cell r="AM404">
            <v>44742</v>
          </cell>
          <cell r="AN404" t="str">
            <v>PKWT 2</v>
          </cell>
          <cell r="AO404" t="str">
            <v>40 hari</v>
          </cell>
          <cell r="AP404" t="str">
            <v xml:space="preserve">1 Tahun  5 Bulan 11 Hari </v>
          </cell>
          <cell r="AQ404" t="str">
            <v>SUDAH</v>
          </cell>
          <cell r="AR404">
            <v>44432</v>
          </cell>
          <cell r="AS404" t="str">
            <v>SUDAH</v>
          </cell>
          <cell r="AT404">
            <v>44432</v>
          </cell>
          <cell r="AU404" t="str">
            <v>SUDAH</v>
          </cell>
          <cell r="AV404">
            <v>44621</v>
          </cell>
          <cell r="AW404" t="str">
            <v xml:space="preserve">0 Tahun  2 Bulan 20 Hari </v>
          </cell>
          <cell r="AX404" t="str">
            <v>ON LINE</v>
          </cell>
          <cell r="AY404">
            <v>80</v>
          </cell>
          <cell r="AZ404">
            <v>75</v>
          </cell>
          <cell r="BA404" t="str">
            <v>SUDAH</v>
          </cell>
          <cell r="BC404">
            <v>44424</v>
          </cell>
          <cell r="BE404" t="str">
            <v>BELUM</v>
          </cell>
          <cell r="BI404" t="str">
            <v>BELUM</v>
          </cell>
          <cell r="BV404" t="str">
            <v>0001383492093</v>
          </cell>
          <cell r="BW404" t="str">
            <v>SUDAH</v>
          </cell>
          <cell r="BX404" t="str">
            <v>PERUSAHAAN</v>
          </cell>
          <cell r="BY404" t="str">
            <v>21004400566</v>
          </cell>
          <cell r="BZ404" t="str">
            <v>SUDAH</v>
          </cell>
        </row>
        <row r="405">
          <cell r="C405" t="str">
            <v>1456</v>
          </cell>
          <cell r="D405" t="str">
            <v>YANDRA PRATIKTO</v>
          </cell>
          <cell r="E405" t="str">
            <v>PT. MBK</v>
          </cell>
          <cell r="I405">
            <v>44150</v>
          </cell>
          <cell r="J405" t="str">
            <v/>
          </cell>
          <cell r="K405" t="str">
            <v>085789223344</v>
          </cell>
          <cell r="L405" t="str">
            <v>DRIVER</v>
          </cell>
          <cell r="Q405" t="str">
            <v>JAMBI</v>
          </cell>
          <cell r="R405" t="str">
            <v>ANTERAJA</v>
          </cell>
          <cell r="S405" t="str">
            <v>PALEMBANG</v>
          </cell>
          <cell r="T405" t="str">
            <v>1571010301950041</v>
          </cell>
          <cell r="U405" t="str">
            <v>SEUMUR HIDUP</v>
          </cell>
          <cell r="W405" t="str">
            <v>B1</v>
          </cell>
          <cell r="X405" t="str">
            <v>27339501000071</v>
          </cell>
          <cell r="Y405">
            <v>45974</v>
          </cell>
          <cell r="Z405" t="str">
            <v xml:space="preserve">SUNGAI PENUH </v>
          </cell>
          <cell r="AA405">
            <v>34702</v>
          </cell>
          <cell r="AB405" t="str">
            <v xml:space="preserve">KOMP KEHUTANAN JL GOLF-1 NO.98 RT 023/ DESA PEMATANG SULUR KEC TELANAIPURA </v>
          </cell>
          <cell r="AC405" t="str">
            <v>LAJANG</v>
          </cell>
          <cell r="AD405" t="str">
            <v>ISLAM</v>
          </cell>
          <cell r="AE405" t="str">
            <v>LAKI-LAKI</v>
          </cell>
          <cell r="AF405" t="str">
            <v>SMA</v>
          </cell>
          <cell r="AG405" t="str">
            <v xml:space="preserve">YANDRA PRATIKTO </v>
          </cell>
          <cell r="AH405" t="str">
            <v>BCA</v>
          </cell>
          <cell r="AI405" t="str">
            <v>7870669539</v>
          </cell>
          <cell r="AJ405" t="str">
            <v>1571012304180000</v>
          </cell>
          <cell r="AL405">
            <v>44621</v>
          </cell>
          <cell r="AM405">
            <v>44712</v>
          </cell>
          <cell r="AN405" t="str">
            <v>PKWT 2</v>
          </cell>
          <cell r="AO405" t="str">
            <v>10 hari</v>
          </cell>
          <cell r="AP405" t="str">
            <v xml:space="preserve">1 Tahun  6 Bulan 6 Hari </v>
          </cell>
          <cell r="AQ405" t="str">
            <v>SUDAH</v>
          </cell>
          <cell r="AR405">
            <v>44432</v>
          </cell>
          <cell r="AS405" t="str">
            <v>SUDAH</v>
          </cell>
          <cell r="AT405">
            <v>44432</v>
          </cell>
          <cell r="AU405" t="str">
            <v>SUDAH</v>
          </cell>
          <cell r="AV405">
            <v>44530</v>
          </cell>
          <cell r="AW405" t="str">
            <v xml:space="preserve">0 Tahun  5 Bulan 21 Hari </v>
          </cell>
          <cell r="AX405" t="str">
            <v>ON LINE</v>
          </cell>
          <cell r="AY405">
            <v>80</v>
          </cell>
          <cell r="AZ405">
            <v>75</v>
          </cell>
          <cell r="BA405" t="str">
            <v>SUDAH</v>
          </cell>
          <cell r="BC405">
            <v>44392</v>
          </cell>
          <cell r="BE405" t="str">
            <v>SUDAH</v>
          </cell>
          <cell r="BG405">
            <v>44420</v>
          </cell>
          <cell r="BI405" t="str">
            <v>BELUM</v>
          </cell>
          <cell r="BV405" t="str">
            <v>0003059767653</v>
          </cell>
          <cell r="BW405" t="str">
            <v>SUDAH</v>
          </cell>
          <cell r="BX405" t="str">
            <v>PERUSAHAAN</v>
          </cell>
          <cell r="BY405" t="str">
            <v>21004400855</v>
          </cell>
          <cell r="BZ405" t="str">
            <v>SUDAH</v>
          </cell>
        </row>
        <row r="406">
          <cell r="C406" t="str">
            <v>1457</v>
          </cell>
          <cell r="D406" t="str">
            <v>TONY HARYANTO</v>
          </cell>
          <cell r="E406" t="str">
            <v>PT. MBK</v>
          </cell>
          <cell r="I406">
            <v>44152</v>
          </cell>
          <cell r="J406" t="str">
            <v/>
          </cell>
          <cell r="K406" t="str">
            <v>081258790550</v>
          </cell>
          <cell r="L406" t="str">
            <v>DRIVER</v>
          </cell>
          <cell r="Q406" t="str">
            <v>PONTIANAK</v>
          </cell>
          <cell r="R406" t="str">
            <v>ANTERAJA</v>
          </cell>
          <cell r="S406" t="str">
            <v>JAKARTA 2</v>
          </cell>
          <cell r="T406" t="str">
            <v>6112012802810008</v>
          </cell>
          <cell r="U406" t="str">
            <v>SEUMUR HIDUP</v>
          </cell>
          <cell r="W406" t="str">
            <v>B2</v>
          </cell>
          <cell r="X406" t="str">
            <v>10148102001030</v>
          </cell>
          <cell r="Y406">
            <v>45594</v>
          </cell>
          <cell r="Z406" t="str">
            <v xml:space="preserve">SUNGAI KERAN </v>
          </cell>
          <cell r="AA406">
            <v>29642</v>
          </cell>
          <cell r="AB406" t="str">
            <v xml:space="preserve">SUNGAI DURIAN RT 011/003 DESA LIMBUNG KEC SUNGAI RAYA </v>
          </cell>
          <cell r="AC406" t="str">
            <v>KAWIN</v>
          </cell>
          <cell r="AD406" t="str">
            <v xml:space="preserve">ISLAM </v>
          </cell>
          <cell r="AE406" t="str">
            <v>LAKI-LAKI</v>
          </cell>
          <cell r="AF406" t="str">
            <v>SMA</v>
          </cell>
          <cell r="AG406" t="str">
            <v xml:space="preserve">TONY ARYANTO </v>
          </cell>
          <cell r="AH406" t="str">
            <v>BCA</v>
          </cell>
          <cell r="AI406" t="str">
            <v>7155152648</v>
          </cell>
          <cell r="AJ406" t="str">
            <v>6112012610100010</v>
          </cell>
          <cell r="AL406">
            <v>44652</v>
          </cell>
          <cell r="AM406">
            <v>44742</v>
          </cell>
          <cell r="AN406" t="str">
            <v>PKWT 2</v>
          </cell>
          <cell r="AO406" t="str">
            <v>40 hari</v>
          </cell>
          <cell r="AP406" t="str">
            <v xml:space="preserve">1 Tahun  6 Bulan 4 Hari </v>
          </cell>
          <cell r="AQ406" t="str">
            <v>SUDAH</v>
          </cell>
          <cell r="AR406">
            <v>44370</v>
          </cell>
          <cell r="AS406" t="str">
            <v>SUDAH</v>
          </cell>
          <cell r="AT406">
            <v>44370</v>
          </cell>
          <cell r="AU406" t="str">
            <v>SUDAH</v>
          </cell>
          <cell r="AV406">
            <v>44525</v>
          </cell>
          <cell r="AW406" t="str">
            <v xml:space="preserve">0 Tahun  5 Bulan 26 Hari </v>
          </cell>
          <cell r="AX406" t="str">
            <v>ON LINE</v>
          </cell>
          <cell r="AY406">
            <v>90</v>
          </cell>
          <cell r="AZ406">
            <v>0</v>
          </cell>
          <cell r="BA406" t="str">
            <v>SUDAH</v>
          </cell>
          <cell r="BC406">
            <v>44469</v>
          </cell>
          <cell r="BE406" t="str">
            <v>BELUM</v>
          </cell>
          <cell r="BI406" t="str">
            <v>BELUM</v>
          </cell>
          <cell r="BV406" t="str">
            <v>0001630465942</v>
          </cell>
          <cell r="BW406" t="str">
            <v>SUDAH</v>
          </cell>
          <cell r="BX406" t="str">
            <v>PERUSAHAAN</v>
          </cell>
          <cell r="BY406" t="str">
            <v>21004400954</v>
          </cell>
          <cell r="BZ406" t="str">
            <v>SUDAH</v>
          </cell>
          <cell r="CH406">
            <v>44356</v>
          </cell>
        </row>
        <row r="407">
          <cell r="C407" t="str">
            <v>1458</v>
          </cell>
          <cell r="D407" t="str">
            <v>LEO GATRA PERSADA</v>
          </cell>
          <cell r="E407" t="str">
            <v>PT. MBK</v>
          </cell>
          <cell r="I407">
            <v>44148</v>
          </cell>
          <cell r="J407" t="str">
            <v/>
          </cell>
          <cell r="K407" t="str">
            <v>081263060593</v>
          </cell>
          <cell r="L407" t="str">
            <v>DRIVER</v>
          </cell>
          <cell r="Q407" t="str">
            <v>PANGKAL PINANG</v>
          </cell>
          <cell r="R407" t="str">
            <v>ANTERAJA</v>
          </cell>
          <cell r="S407" t="str">
            <v>PALEMBANG</v>
          </cell>
          <cell r="T407" t="str">
            <v>1971051108930003</v>
          </cell>
          <cell r="U407" t="str">
            <v>SEUMUR HIDUP</v>
          </cell>
          <cell r="W407" t="str">
            <v>B1</v>
          </cell>
          <cell r="X407" t="str">
            <v>1136-9308-000017</v>
          </cell>
          <cell r="Y407">
            <v>46084</v>
          </cell>
          <cell r="Z407" t="str">
            <v xml:space="preserve">PANGKALPINANG </v>
          </cell>
          <cell r="AA407">
            <v>34192</v>
          </cell>
          <cell r="AB407" t="str">
            <v xml:space="preserve">JL VANILA RT 010/003 DESA TAMAN BUNGA KEC GERUNGGANG </v>
          </cell>
          <cell r="AC407" t="str">
            <v>KAWIN ANAK 1</v>
          </cell>
          <cell r="AD407" t="str">
            <v xml:space="preserve">ISLAM </v>
          </cell>
          <cell r="AE407" t="str">
            <v>LAKI-LAKI</v>
          </cell>
          <cell r="AF407" t="str">
            <v>SMA</v>
          </cell>
          <cell r="AG407" t="str">
            <v xml:space="preserve">LEO GATRA </v>
          </cell>
          <cell r="AH407" t="str">
            <v>BCA</v>
          </cell>
          <cell r="AI407" t="str">
            <v>0411442305</v>
          </cell>
          <cell r="AJ407" t="str">
            <v>1971050601180005</v>
          </cell>
          <cell r="AL407">
            <v>44621</v>
          </cell>
          <cell r="AM407">
            <v>44712</v>
          </cell>
          <cell r="AN407" t="str">
            <v>PKWT 2</v>
          </cell>
          <cell r="AO407" t="str">
            <v>10 hari</v>
          </cell>
          <cell r="AP407" t="str">
            <v xml:space="preserve">1 Tahun  6 Bulan 8 Hari </v>
          </cell>
          <cell r="AQ407" t="str">
            <v>SUDAH</v>
          </cell>
          <cell r="AR407">
            <v>44432</v>
          </cell>
          <cell r="AS407" t="str">
            <v>SUDAH</v>
          </cell>
          <cell r="AT407">
            <v>44432</v>
          </cell>
          <cell r="AU407" t="str">
            <v>SUDAH</v>
          </cell>
          <cell r="AV407">
            <v>44516</v>
          </cell>
          <cell r="AW407" t="str">
            <v xml:space="preserve">0 Tahun  6 Bulan 5 Hari </v>
          </cell>
          <cell r="AX407" t="str">
            <v>ON LINE</v>
          </cell>
          <cell r="AY407">
            <v>95</v>
          </cell>
          <cell r="AZ407">
            <v>75</v>
          </cell>
          <cell r="BA407" t="str">
            <v>SUDAH</v>
          </cell>
          <cell r="BC407">
            <v>44356</v>
          </cell>
          <cell r="BE407" t="str">
            <v>BELUM</v>
          </cell>
          <cell r="BI407" t="str">
            <v>BELUM</v>
          </cell>
          <cell r="BV407" t="str">
            <v>0000166079373</v>
          </cell>
          <cell r="BW407" t="str">
            <v>SUDAH</v>
          </cell>
          <cell r="BX407" t="str">
            <v>PERUSAHAAN</v>
          </cell>
          <cell r="BY407" t="str">
            <v>21004400798</v>
          </cell>
          <cell r="BZ407" t="str">
            <v>SUDAH</v>
          </cell>
          <cell r="CC407" t="str">
            <v>PROPERTY DAMAGE</v>
          </cell>
          <cell r="CD407">
            <v>44494</v>
          </cell>
        </row>
        <row r="408">
          <cell r="C408" t="str">
            <v>1460</v>
          </cell>
          <cell r="D408" t="str">
            <v>MOHAMMAD AL HAMIR</v>
          </cell>
          <cell r="E408" t="str">
            <v>PT. MBK</v>
          </cell>
          <cell r="I408">
            <v>44125</v>
          </cell>
          <cell r="J408" t="str">
            <v/>
          </cell>
          <cell r="K408" t="str">
            <v>085318377003</v>
          </cell>
          <cell r="L408" t="str">
            <v>DRIVER</v>
          </cell>
          <cell r="Q408" t="str">
            <v>CIREBON</v>
          </cell>
          <cell r="R408" t="str">
            <v>ANTERAJA</v>
          </cell>
          <cell r="S408" t="str">
            <v>JAKARTA 1</v>
          </cell>
          <cell r="T408" t="str">
            <v>3209180808810017</v>
          </cell>
          <cell r="U408" t="str">
            <v>SEUMUR HIDUP</v>
          </cell>
          <cell r="W408" t="str">
            <v>B1 UMUM</v>
          </cell>
          <cell r="X408" t="str">
            <v>810813371360</v>
          </cell>
          <cell r="Y408">
            <v>44781</v>
          </cell>
          <cell r="Z408" t="str">
            <v xml:space="preserve">CIREBON </v>
          </cell>
          <cell r="AA408">
            <v>29806</v>
          </cell>
          <cell r="AB408" t="str">
            <v xml:space="preserve">BLOK JAMAR RT 006/004 DESA KEDUNGSANA KEC PLUMBON </v>
          </cell>
          <cell r="AC408" t="str">
            <v>KAWIN</v>
          </cell>
          <cell r="AD408" t="str">
            <v>ISLAM</v>
          </cell>
          <cell r="AE408" t="str">
            <v>LAKI-LAKI</v>
          </cell>
          <cell r="AF408" t="str">
            <v>SMA</v>
          </cell>
          <cell r="AG408" t="str">
            <v xml:space="preserve">MOHAMMAD AL HAMIR </v>
          </cell>
          <cell r="AH408" t="str">
            <v>BCA</v>
          </cell>
          <cell r="AI408" t="str">
            <v>7745118186</v>
          </cell>
          <cell r="AJ408" t="str">
            <v>3209182101110007</v>
          </cell>
          <cell r="AL408">
            <v>44621</v>
          </cell>
          <cell r="AM408">
            <v>44712</v>
          </cell>
          <cell r="AN408" t="str">
            <v>PKWT 2</v>
          </cell>
          <cell r="AO408" t="str">
            <v>10 hari</v>
          </cell>
          <cell r="AP408" t="str">
            <v xml:space="preserve">1 Tahun  7 Bulan 0 Hari </v>
          </cell>
          <cell r="AQ408" t="str">
            <v>SUDAH</v>
          </cell>
          <cell r="AR408">
            <v>44473</v>
          </cell>
          <cell r="AS408" t="str">
            <v>SUDAH</v>
          </cell>
          <cell r="AT408">
            <v>44432</v>
          </cell>
          <cell r="AU408" t="str">
            <v>SUDAH</v>
          </cell>
          <cell r="AV408">
            <v>44504</v>
          </cell>
          <cell r="AW408" t="str">
            <v xml:space="preserve">0 Tahun  6 Bulan 17 Hari </v>
          </cell>
          <cell r="AX408" t="str">
            <v>IN CLASS</v>
          </cell>
          <cell r="AY408">
            <v>85</v>
          </cell>
          <cell r="AZ408">
            <v>75</v>
          </cell>
          <cell r="BA408" t="str">
            <v>SUDAH</v>
          </cell>
          <cell r="BC408">
            <v>44406</v>
          </cell>
          <cell r="BD408" t="str">
            <v>KOREM CIREBON</v>
          </cell>
          <cell r="BE408" t="str">
            <v>SUDAH</v>
          </cell>
          <cell r="BG408">
            <v>44446</v>
          </cell>
          <cell r="BH408" t="str">
            <v>KOREM CIREBON</v>
          </cell>
          <cell r="BI408" t="str">
            <v>BELUM</v>
          </cell>
          <cell r="BV408" t="str">
            <v>0001661264673</v>
          </cell>
          <cell r="BW408" t="str">
            <v>SUDAH</v>
          </cell>
          <cell r="BX408" t="str">
            <v>PERUSAHAAN</v>
          </cell>
          <cell r="BY408" t="str">
            <v>20092336187</v>
          </cell>
          <cell r="BZ408" t="str">
            <v>SUDAH</v>
          </cell>
        </row>
        <row r="409">
          <cell r="C409" t="str">
            <v>1461</v>
          </cell>
          <cell r="D409" t="str">
            <v>KARTONO</v>
          </cell>
          <cell r="E409" t="str">
            <v>PT. MBK</v>
          </cell>
          <cell r="I409">
            <v>44125</v>
          </cell>
          <cell r="J409" t="str">
            <v/>
          </cell>
          <cell r="K409" t="str">
            <v>089667782200</v>
          </cell>
          <cell r="L409" t="str">
            <v>DRIVER</v>
          </cell>
          <cell r="Q409" t="str">
            <v>CIREBON</v>
          </cell>
          <cell r="R409" t="str">
            <v>ANTERAJA</v>
          </cell>
          <cell r="S409" t="str">
            <v>JAKARTA 1</v>
          </cell>
          <cell r="T409" t="str">
            <v>3209202102850003</v>
          </cell>
          <cell r="U409" t="str">
            <v>SEUMUR HIDUP</v>
          </cell>
          <cell r="W409" t="str">
            <v>B1 UMUM</v>
          </cell>
          <cell r="X409" t="str">
            <v>13368502000148</v>
          </cell>
          <cell r="Y409">
            <v>46418</v>
          </cell>
          <cell r="Z409" t="str">
            <v xml:space="preserve">CIREBON </v>
          </cell>
          <cell r="AA409">
            <v>31099</v>
          </cell>
          <cell r="AB409" t="str">
            <v xml:space="preserve">JL B.DARSONO BLOK CIKOPRAK RT 002/005 DESA KERTAWINANGUN KEC KEDAWUNG </v>
          </cell>
          <cell r="AC409" t="str">
            <v>KAWIN</v>
          </cell>
          <cell r="AD409" t="str">
            <v>ISLAM</v>
          </cell>
          <cell r="AE409" t="str">
            <v>LAKI-LAKI</v>
          </cell>
          <cell r="AF409" t="str">
            <v>SMA</v>
          </cell>
          <cell r="AG409" t="str">
            <v xml:space="preserve">KARTONO </v>
          </cell>
          <cell r="AH409" t="str">
            <v>BCA</v>
          </cell>
          <cell r="AI409" t="str">
            <v>1341894579</v>
          </cell>
          <cell r="AJ409" t="str">
            <v>3209202804160002</v>
          </cell>
          <cell r="AL409">
            <v>44621</v>
          </cell>
          <cell r="AM409">
            <v>44712</v>
          </cell>
          <cell r="AN409" t="str">
            <v>PKWT 2</v>
          </cell>
          <cell r="AO409" t="str">
            <v>10 hari</v>
          </cell>
          <cell r="AP409" t="str">
            <v xml:space="preserve">1 Tahun  7 Bulan 0 Hari </v>
          </cell>
          <cell r="AQ409" t="str">
            <v>SUDAH</v>
          </cell>
          <cell r="AR409">
            <v>44473</v>
          </cell>
          <cell r="AS409" t="str">
            <v>SUDAH</v>
          </cell>
          <cell r="AT409">
            <v>44432</v>
          </cell>
          <cell r="AU409" t="str">
            <v>SUDAH</v>
          </cell>
          <cell r="AV409">
            <v>44504</v>
          </cell>
          <cell r="AW409" t="str">
            <v xml:space="preserve">0 Tahun  6 Bulan 17 Hari </v>
          </cell>
          <cell r="AX409" t="str">
            <v>IN CLASS</v>
          </cell>
          <cell r="AY409">
            <v>95</v>
          </cell>
          <cell r="AZ409">
            <v>75</v>
          </cell>
          <cell r="BA409" t="str">
            <v>SUDAH</v>
          </cell>
          <cell r="BC409">
            <v>44403</v>
          </cell>
          <cell r="BD409" t="str">
            <v>KANTOR DESA ASTAPADA KEDAWUNG</v>
          </cell>
          <cell r="BE409" t="str">
            <v>SUDAH</v>
          </cell>
          <cell r="BG409">
            <v>44436</v>
          </cell>
          <cell r="BH409" t="str">
            <v>KANTOR DESA ASTAPADA KEDAWUNG</v>
          </cell>
          <cell r="BI409" t="str">
            <v>BELUM</v>
          </cell>
          <cell r="BM409">
            <v>44503</v>
          </cell>
          <cell r="BN409" t="str">
            <v>IN CLASS</v>
          </cell>
          <cell r="BO409">
            <v>90</v>
          </cell>
          <cell r="BV409" t="str">
            <v>0002140514583</v>
          </cell>
          <cell r="BW409" t="str">
            <v>SUDAH</v>
          </cell>
          <cell r="BX409" t="str">
            <v>PERUSAHAAN</v>
          </cell>
          <cell r="BY409" t="str">
            <v>20092336054</v>
          </cell>
          <cell r="BZ409" t="str">
            <v>SUDAH</v>
          </cell>
        </row>
        <row r="410">
          <cell r="C410" t="str">
            <v>1462</v>
          </cell>
          <cell r="D410" t="str">
            <v>JUNAEDI</v>
          </cell>
          <cell r="E410" t="str">
            <v>PT. MBK</v>
          </cell>
          <cell r="I410">
            <v>44139</v>
          </cell>
          <cell r="J410" t="str">
            <v/>
          </cell>
          <cell r="K410" t="str">
            <v>082320323256</v>
          </cell>
          <cell r="L410" t="str">
            <v>DRIVER</v>
          </cell>
          <cell r="Q410" t="str">
            <v>CIREBON</v>
          </cell>
          <cell r="R410" t="str">
            <v>ANTERAJA</v>
          </cell>
          <cell r="S410" t="str">
            <v>JAKARTA 1</v>
          </cell>
          <cell r="T410" t="str">
            <v>3210082207780002</v>
          </cell>
          <cell r="U410" t="str">
            <v>SEUMUR HIDUP</v>
          </cell>
          <cell r="W410" t="str">
            <v>B1 UMUM</v>
          </cell>
          <cell r="X410" t="str">
            <v>680713390551</v>
          </cell>
          <cell r="Y410">
            <v>45495</v>
          </cell>
          <cell r="Z410" t="str">
            <v xml:space="preserve">MAJALENGKA </v>
          </cell>
          <cell r="AA410">
            <v>26502</v>
          </cell>
          <cell r="AB410" t="str">
            <v xml:space="preserve">BLOK CIGOWOK RT 007/005 TANJUNGSARI KEC SUKAHAJI MAJALENGKA </v>
          </cell>
          <cell r="AC410" t="str">
            <v>KAWIN</v>
          </cell>
          <cell r="AD410" t="str">
            <v>ISLAM</v>
          </cell>
          <cell r="AE410" t="str">
            <v>LAKI-LAKI</v>
          </cell>
          <cell r="AF410" t="str">
            <v>SMA</v>
          </cell>
          <cell r="AG410" t="str">
            <v xml:space="preserve">JUNAEDI </v>
          </cell>
          <cell r="AH410" t="str">
            <v>BCA</v>
          </cell>
          <cell r="AI410" t="str">
            <v>4180614708</v>
          </cell>
          <cell r="AJ410" t="str">
            <v>3210082010140001</v>
          </cell>
          <cell r="AL410">
            <v>44621</v>
          </cell>
          <cell r="AM410">
            <v>44712</v>
          </cell>
          <cell r="AN410" t="str">
            <v>PKWT 2</v>
          </cell>
          <cell r="AO410" t="str">
            <v>10 hari</v>
          </cell>
          <cell r="AP410" t="str">
            <v xml:space="preserve">1 Tahun  6 Bulan 17 Hari </v>
          </cell>
          <cell r="AQ410" t="str">
            <v>SUDAH</v>
          </cell>
          <cell r="AR410">
            <v>44525</v>
          </cell>
          <cell r="AS410" t="str">
            <v>SUDAH</v>
          </cell>
          <cell r="AT410">
            <v>44432</v>
          </cell>
          <cell r="AU410" t="str">
            <v>SUDAH</v>
          </cell>
          <cell r="AV410">
            <v>44504</v>
          </cell>
          <cell r="AW410" t="str">
            <v xml:space="preserve">0 Tahun  6 Bulan 17 Hari </v>
          </cell>
          <cell r="AX410" t="str">
            <v>IN CLASS</v>
          </cell>
          <cell r="AY410">
            <v>80</v>
          </cell>
          <cell r="AZ410">
            <v>75</v>
          </cell>
          <cell r="BA410" t="str">
            <v>SUDAH</v>
          </cell>
          <cell r="BC410">
            <v>44403</v>
          </cell>
          <cell r="BD410" t="str">
            <v>KODIM MAJALENGKA</v>
          </cell>
          <cell r="BE410" t="str">
            <v>SUDAH</v>
          </cell>
          <cell r="BG410">
            <v>44418</v>
          </cell>
          <cell r="BH410" t="str">
            <v>KODIM MAJALENGKA</v>
          </cell>
          <cell r="BI410" t="str">
            <v>BELUM</v>
          </cell>
          <cell r="BM410">
            <v>44503</v>
          </cell>
          <cell r="BN410" t="str">
            <v>IN CLASS</v>
          </cell>
          <cell r="BO410">
            <v>85</v>
          </cell>
          <cell r="BV410" t="str">
            <v>0001894737352</v>
          </cell>
          <cell r="BW410" t="str">
            <v>SUDAH</v>
          </cell>
          <cell r="BX410" t="str">
            <v>PERUSAHAAN</v>
          </cell>
          <cell r="BY410" t="str">
            <v>20092336336</v>
          </cell>
          <cell r="BZ410" t="str">
            <v>SUDAH</v>
          </cell>
        </row>
        <row r="411">
          <cell r="C411" t="str">
            <v>1463</v>
          </cell>
          <cell r="D411" t="str">
            <v>ASEP MUHAMAD HADI SUSANTO</v>
          </cell>
          <cell r="E411" t="str">
            <v>PT. MBK</v>
          </cell>
          <cell r="I411">
            <v>44140</v>
          </cell>
          <cell r="J411" t="str">
            <v/>
          </cell>
          <cell r="K411" t="str">
            <v>082317377500</v>
          </cell>
          <cell r="L411" t="str">
            <v>DRIVER</v>
          </cell>
          <cell r="Q411" t="str">
            <v>CIREBON</v>
          </cell>
          <cell r="R411" t="str">
            <v>ANTERAJA</v>
          </cell>
          <cell r="S411" t="str">
            <v>JAKARTA 1</v>
          </cell>
          <cell r="T411" t="str">
            <v>3209341212821782</v>
          </cell>
          <cell r="U411" t="str">
            <v>SEUMUR HIDUP</v>
          </cell>
          <cell r="W411" t="str">
            <v>B1</v>
          </cell>
          <cell r="X411" t="str">
            <v>13368212000172</v>
          </cell>
          <cell r="Y411">
            <v>46357</v>
          </cell>
          <cell r="Z411" t="str">
            <v xml:space="preserve">CIREBON </v>
          </cell>
          <cell r="AA411">
            <v>30297</v>
          </cell>
          <cell r="AB411" t="str">
            <v xml:space="preserve">DUSUN 01 KUBANG DELEG KEC KARANG WARENG </v>
          </cell>
          <cell r="AC411" t="str">
            <v>LAJANG</v>
          </cell>
          <cell r="AD411" t="str">
            <v>ISLAM</v>
          </cell>
          <cell r="AE411" t="str">
            <v>LAKI-LAKI</v>
          </cell>
          <cell r="AF411" t="str">
            <v>SMA</v>
          </cell>
          <cell r="AG411" t="str">
            <v xml:space="preserve">ASEP MUHAMAD HADI SUSANTO </v>
          </cell>
          <cell r="AH411" t="str">
            <v>BCA</v>
          </cell>
          <cell r="AI411" t="str">
            <v>3040696091</v>
          </cell>
          <cell r="AJ411" t="str">
            <v>3209343003150010</v>
          </cell>
          <cell r="AL411">
            <v>44621</v>
          </cell>
          <cell r="AM411">
            <v>44712</v>
          </cell>
          <cell r="AN411" t="str">
            <v>PKWT 2</v>
          </cell>
          <cell r="AO411" t="str">
            <v>10 hari</v>
          </cell>
          <cell r="AP411" t="str">
            <v xml:space="preserve">1 Tahun  6 Bulan 16 Hari </v>
          </cell>
          <cell r="AQ411" t="str">
            <v>SUDAH</v>
          </cell>
          <cell r="AR411">
            <v>44525</v>
          </cell>
          <cell r="AS411" t="str">
            <v>SUDAH</v>
          </cell>
          <cell r="AT411">
            <v>44432</v>
          </cell>
          <cell r="AU411" t="str">
            <v>SUDAH</v>
          </cell>
          <cell r="AV411">
            <v>44504</v>
          </cell>
          <cell r="AW411" t="str">
            <v xml:space="preserve">0 Tahun  6 Bulan 17 Hari </v>
          </cell>
          <cell r="AX411" t="str">
            <v>IN CLASS</v>
          </cell>
          <cell r="AY411">
            <v>90</v>
          </cell>
          <cell r="AZ411">
            <v>75</v>
          </cell>
          <cell r="BA411" t="str">
            <v>SUDAH</v>
          </cell>
          <cell r="BC411">
            <v>44384</v>
          </cell>
          <cell r="BD411" t="str">
            <v>PUSKESMAS KEBON PALA</v>
          </cell>
          <cell r="BE411" t="str">
            <v>SUDAH</v>
          </cell>
          <cell r="BG411">
            <v>44427</v>
          </cell>
          <cell r="BH411" t="str">
            <v>PUSKESMAS KEBON PALA</v>
          </cell>
          <cell r="BI411" t="str">
            <v>BELUM</v>
          </cell>
          <cell r="BV411" t="str">
            <v>0001717816768</v>
          </cell>
          <cell r="BW411" t="str">
            <v>SUDAH</v>
          </cell>
          <cell r="BX411" t="str">
            <v>PERUSAHAAN</v>
          </cell>
          <cell r="BY411" t="str">
            <v>20092336088</v>
          </cell>
          <cell r="BZ411" t="str">
            <v>SUDAH</v>
          </cell>
        </row>
        <row r="412">
          <cell r="C412" t="str">
            <v>1464</v>
          </cell>
          <cell r="D412" t="str">
            <v>ANDI RUSTANDI</v>
          </cell>
          <cell r="E412" t="str">
            <v>PT. MBK</v>
          </cell>
          <cell r="I412">
            <v>44170</v>
          </cell>
          <cell r="J412" t="str">
            <v/>
          </cell>
          <cell r="K412" t="str">
            <v>081224141253</v>
          </cell>
          <cell r="L412" t="str">
            <v>DRIVER</v>
          </cell>
          <cell r="Q412" t="str">
            <v>CIREBON</v>
          </cell>
          <cell r="R412" t="str">
            <v>ANTERAJA</v>
          </cell>
          <cell r="S412" t="str">
            <v>JAKARTA 1</v>
          </cell>
          <cell r="T412" t="str">
            <v>3208231212900003</v>
          </cell>
          <cell r="U412" t="str">
            <v>SEUMUR HIDUP</v>
          </cell>
          <cell r="W412" t="str">
            <v>B1</v>
          </cell>
          <cell r="X412" t="str">
            <v>13409012000145</v>
          </cell>
          <cell r="Y412">
            <v>46358</v>
          </cell>
          <cell r="Z412" t="str">
            <v xml:space="preserve">KUNINGAN </v>
          </cell>
          <cell r="AA412">
            <v>33219</v>
          </cell>
          <cell r="AB412" t="str">
            <v>DUSUN II RT 005/002 DESA RAJADANU KEC JAPARA</v>
          </cell>
          <cell r="AC412" t="str">
            <v>KAWIN</v>
          </cell>
          <cell r="AD412" t="str">
            <v xml:space="preserve">ISLAM </v>
          </cell>
          <cell r="AE412" t="str">
            <v>LAKI-LAKI</v>
          </cell>
          <cell r="AF412" t="str">
            <v>SMA</v>
          </cell>
          <cell r="AG412" t="str">
            <v xml:space="preserve">ANDI RUSTANDI </v>
          </cell>
          <cell r="AH412" t="str">
            <v>BCA</v>
          </cell>
          <cell r="AI412" t="str">
            <v>7745265103</v>
          </cell>
          <cell r="AJ412" t="str">
            <v>3208231207120002</v>
          </cell>
          <cell r="AL412">
            <v>44652</v>
          </cell>
          <cell r="AM412">
            <v>44742</v>
          </cell>
          <cell r="AN412" t="str">
            <v>PKWT 2</v>
          </cell>
          <cell r="AO412" t="str">
            <v>40 hari</v>
          </cell>
          <cell r="AP412" t="str">
            <v xml:space="preserve">1 Tahun  5 Bulan 16 Hari </v>
          </cell>
          <cell r="AQ412" t="str">
            <v>SUDAH</v>
          </cell>
          <cell r="AR412">
            <v>44370</v>
          </cell>
          <cell r="AS412" t="str">
            <v>SUDAH</v>
          </cell>
          <cell r="AT412">
            <v>44370</v>
          </cell>
          <cell r="AU412" t="str">
            <v>SUDAH</v>
          </cell>
          <cell r="AV412">
            <v>44504</v>
          </cell>
          <cell r="AW412" t="str">
            <v xml:space="preserve">0 Tahun  6 Bulan 17 Hari </v>
          </cell>
          <cell r="AX412" t="str">
            <v>IN CLASS</v>
          </cell>
          <cell r="AY412">
            <v>90</v>
          </cell>
          <cell r="AZ412">
            <v>75</v>
          </cell>
          <cell r="BA412" t="str">
            <v>SUDAH</v>
          </cell>
          <cell r="BC412">
            <v>44403</v>
          </cell>
          <cell r="BD412" t="str">
            <v>KANTOR DESA ASTAPADA KEDAWUNG</v>
          </cell>
          <cell r="BE412" t="str">
            <v>SUDAH</v>
          </cell>
          <cell r="BG412">
            <v>44490</v>
          </cell>
          <cell r="BI412" t="str">
            <v>BELUM</v>
          </cell>
          <cell r="BM412">
            <v>44503</v>
          </cell>
          <cell r="BN412" t="str">
            <v>IN CLASS</v>
          </cell>
          <cell r="BO412">
            <v>95</v>
          </cell>
          <cell r="BV412" t="str">
            <v>0001769981501</v>
          </cell>
          <cell r="BW412" t="str">
            <v>SUDAH</v>
          </cell>
          <cell r="BX412" t="str">
            <v>PERUSAHAAN</v>
          </cell>
          <cell r="BY412" t="str">
            <v>21004400434</v>
          </cell>
          <cell r="BZ412" t="str">
            <v>SUDAH</v>
          </cell>
          <cell r="CG412" t="str">
            <v>andirustandi121290@gmail.com</v>
          </cell>
        </row>
        <row r="413">
          <cell r="C413" t="str">
            <v>1466</v>
          </cell>
          <cell r="D413" t="str">
            <v>AGUNG WICAKSONO</v>
          </cell>
          <cell r="E413" t="str">
            <v>PT. MBK</v>
          </cell>
          <cell r="I413">
            <v>44124</v>
          </cell>
          <cell r="J413" t="str">
            <v/>
          </cell>
          <cell r="K413" t="str">
            <v>081220498308</v>
          </cell>
          <cell r="L413" t="str">
            <v>DRIVER</v>
          </cell>
          <cell r="Q413" t="str">
            <v>BANDUNG</v>
          </cell>
          <cell r="R413" t="str">
            <v>ANTERAJA</v>
          </cell>
          <cell r="S413" t="str">
            <v>JAKARTA 1</v>
          </cell>
          <cell r="T413" t="str">
            <v>6472012506880001</v>
          </cell>
          <cell r="U413" t="str">
            <v>SEUMUR HIDUP</v>
          </cell>
          <cell r="V413" t="str">
            <v>CDD</v>
          </cell>
          <cell r="W413" t="str">
            <v>B1 UMUM</v>
          </cell>
          <cell r="X413" t="str">
            <v>13318806000038</v>
          </cell>
          <cell r="Y413">
            <v>46073</v>
          </cell>
          <cell r="Z413" t="str">
            <v xml:space="preserve">YOGYAKARTA </v>
          </cell>
          <cell r="AA413">
            <v>32319</v>
          </cell>
          <cell r="AB413" t="str">
            <v xml:space="preserve">JL S.PARMAN RT 012 DESA RAWA MAKMUR KEC PALARAN </v>
          </cell>
          <cell r="AC413" t="str">
            <v>LAJANG</v>
          </cell>
          <cell r="AD413" t="str">
            <v xml:space="preserve">ISLAM </v>
          </cell>
          <cell r="AE413" t="str">
            <v>LAKI-LAKI</v>
          </cell>
          <cell r="AF413" t="str">
            <v>SMA</v>
          </cell>
          <cell r="AG413" t="str">
            <v>NUNIK</v>
          </cell>
          <cell r="AH413" t="str">
            <v>BCA</v>
          </cell>
          <cell r="AI413" t="str">
            <v>8105640630</v>
          </cell>
          <cell r="AJ413" t="str">
            <v>3217081312170002</v>
          </cell>
          <cell r="AL413">
            <v>44621</v>
          </cell>
          <cell r="AM413">
            <v>44712</v>
          </cell>
          <cell r="AN413" t="str">
            <v>PKWT 2</v>
          </cell>
          <cell r="AO413" t="str">
            <v>10 hari</v>
          </cell>
          <cell r="AP413" t="str">
            <v xml:space="preserve">1 Tahun  7 Bulan 1 Hari </v>
          </cell>
          <cell r="AQ413" t="str">
            <v>SUDAH</v>
          </cell>
          <cell r="AR413">
            <v>44432</v>
          </cell>
          <cell r="AS413" t="str">
            <v>SUDAH</v>
          </cell>
          <cell r="AT413">
            <v>44432</v>
          </cell>
          <cell r="AU413" t="str">
            <v>SUDAH</v>
          </cell>
          <cell r="AV413">
            <v>44639</v>
          </cell>
          <cell r="AW413" t="str">
            <v xml:space="preserve">0 Tahun  2 Bulan 2 Hari </v>
          </cell>
          <cell r="AX413" t="str">
            <v>IN CLASS</v>
          </cell>
          <cell r="AY413">
            <v>80</v>
          </cell>
          <cell r="AZ413">
            <v>75</v>
          </cell>
          <cell r="BA413" t="str">
            <v>SUDAH</v>
          </cell>
          <cell r="BC413">
            <v>44401</v>
          </cell>
          <cell r="BE413" t="str">
            <v>SUDAH</v>
          </cell>
          <cell r="BG413">
            <v>44470</v>
          </cell>
          <cell r="BI413" t="str">
            <v>BELUM</v>
          </cell>
          <cell r="BV413" t="str">
            <v>0003057341949</v>
          </cell>
          <cell r="BW413" t="str">
            <v>SUDAH</v>
          </cell>
          <cell r="BX413" t="str">
            <v>PERUSAHAAN</v>
          </cell>
          <cell r="BY413" t="str">
            <v>20092336542</v>
          </cell>
          <cell r="BZ413" t="str">
            <v>SUDAH</v>
          </cell>
          <cell r="CG413" t="e">
            <v>#N/A</v>
          </cell>
        </row>
        <row r="414">
          <cell r="C414" t="str">
            <v>1468</v>
          </cell>
          <cell r="D414" t="str">
            <v>ARDAN CHRISTIANTO</v>
          </cell>
          <cell r="E414" t="str">
            <v>PT. MBK</v>
          </cell>
          <cell r="I414">
            <v>44126</v>
          </cell>
          <cell r="J414" t="str">
            <v/>
          </cell>
          <cell r="K414" t="str">
            <v>081220140767</v>
          </cell>
          <cell r="L414" t="str">
            <v>DRIVER</v>
          </cell>
          <cell r="Q414" t="str">
            <v>BANDUNG</v>
          </cell>
          <cell r="R414" t="str">
            <v>ANTERAJA</v>
          </cell>
          <cell r="S414" t="str">
            <v>JAKARTA 1</v>
          </cell>
          <cell r="T414" t="str">
            <v>3204142812890001</v>
          </cell>
          <cell r="U414" t="str">
            <v>SEUMUR HIDUP</v>
          </cell>
          <cell r="V414" t="str">
            <v>CDD</v>
          </cell>
          <cell r="W414" t="str">
            <v>B1</v>
          </cell>
          <cell r="X414" t="str">
            <v>891013432722</v>
          </cell>
          <cell r="Y414">
            <v>46300</v>
          </cell>
          <cell r="Z414" t="str">
            <v xml:space="preserve">BANDUNG </v>
          </cell>
          <cell r="AA414">
            <v>32870</v>
          </cell>
          <cell r="AB414" t="str">
            <v xml:space="preserve">KP KALAPA TILU RT 001/002 DESA RANCATUNGKU KEC PAMEUNGPEUK </v>
          </cell>
          <cell r="AC414" t="str">
            <v>KAWIN</v>
          </cell>
          <cell r="AD414" t="str">
            <v xml:space="preserve">ISLAM </v>
          </cell>
          <cell r="AE414" t="str">
            <v>LAKI-LAKI</v>
          </cell>
          <cell r="AF414" t="str">
            <v>SMA</v>
          </cell>
          <cell r="AG414" t="str">
            <v xml:space="preserve">ARDAN CHRISTIANTO </v>
          </cell>
          <cell r="AH414" t="str">
            <v>BCA</v>
          </cell>
          <cell r="AI414" t="str">
            <v>8105639071</v>
          </cell>
          <cell r="AJ414" t="str">
            <v>3204142111120004</v>
          </cell>
          <cell r="AL414">
            <v>44621</v>
          </cell>
          <cell r="AM414">
            <v>44712</v>
          </cell>
          <cell r="AN414" t="str">
            <v>PKWT 2</v>
          </cell>
          <cell r="AO414" t="str">
            <v>10 hari</v>
          </cell>
          <cell r="AP414" t="str">
            <v xml:space="preserve">1 Tahun  6 Bulan 29 Hari </v>
          </cell>
          <cell r="AQ414" t="str">
            <v>SUDAH</v>
          </cell>
          <cell r="AR414">
            <v>44432</v>
          </cell>
          <cell r="AS414" t="str">
            <v>SUDAH</v>
          </cell>
          <cell r="AT414">
            <v>44432</v>
          </cell>
          <cell r="AU414" t="str">
            <v>SUDAH</v>
          </cell>
          <cell r="AV414">
            <v>44639</v>
          </cell>
          <cell r="AW414" t="str">
            <v xml:space="preserve">0 Tahun  2 Bulan 2 Hari </v>
          </cell>
          <cell r="AX414" t="str">
            <v>IN CLASS</v>
          </cell>
          <cell r="AY414">
            <v>100</v>
          </cell>
          <cell r="AZ414">
            <v>75</v>
          </cell>
          <cell r="BA414" t="str">
            <v>SUDAH</v>
          </cell>
          <cell r="BC414">
            <v>44403</v>
          </cell>
          <cell r="BE414" t="str">
            <v>SUDAH</v>
          </cell>
          <cell r="BG414">
            <v>44509</v>
          </cell>
          <cell r="BI414" t="str">
            <v>BELUM</v>
          </cell>
          <cell r="BV414" t="str">
            <v>0001660813165</v>
          </cell>
          <cell r="BW414" t="str">
            <v>SUDAH</v>
          </cell>
          <cell r="BX414" t="str">
            <v>PERUSAHAAN</v>
          </cell>
          <cell r="BY414" t="str">
            <v>20092336518</v>
          </cell>
          <cell r="BZ414" t="str">
            <v>SUDAH</v>
          </cell>
          <cell r="CG414" t="e">
            <v>#N/A</v>
          </cell>
        </row>
        <row r="415">
          <cell r="C415" t="str">
            <v>1469</v>
          </cell>
          <cell r="D415" t="str">
            <v>RICKY SUKMA SUTIARA</v>
          </cell>
          <cell r="E415" t="str">
            <v>PT. MBK</v>
          </cell>
          <cell r="I415">
            <v>44128</v>
          </cell>
          <cell r="J415" t="str">
            <v/>
          </cell>
          <cell r="K415" t="str">
            <v>089602923366</v>
          </cell>
          <cell r="L415" t="str">
            <v>DRIVER</v>
          </cell>
          <cell r="Q415" t="str">
            <v>BANDUNG</v>
          </cell>
          <cell r="R415" t="str">
            <v>ANTERAJA</v>
          </cell>
          <cell r="S415" t="str">
            <v>JAKARTA 1</v>
          </cell>
          <cell r="T415" t="str">
            <v>3273121112880003</v>
          </cell>
          <cell r="U415" t="str">
            <v>SEUMUR HIDUP</v>
          </cell>
          <cell r="V415" t="str">
            <v>CDD</v>
          </cell>
          <cell r="W415" t="str">
            <v>B1 UMUM</v>
          </cell>
          <cell r="X415" t="str">
            <v>13058812000461</v>
          </cell>
          <cell r="Y415">
            <v>45953</v>
          </cell>
          <cell r="Z415" t="str">
            <v xml:space="preserve">GARUT </v>
          </cell>
          <cell r="AA415">
            <v>32488</v>
          </cell>
          <cell r="AB415" t="str">
            <v xml:space="preserve">JL MALEER TIMUR IX NO.49 /1/13 RT 009/005 DESA GUMURUH </v>
          </cell>
          <cell r="AC415" t="str">
            <v>LAJANG</v>
          </cell>
          <cell r="AD415" t="str">
            <v xml:space="preserve">ISLAM </v>
          </cell>
          <cell r="AE415" t="str">
            <v>LAKI-LAKI</v>
          </cell>
          <cell r="AF415" t="str">
            <v>SMA</v>
          </cell>
          <cell r="AG415" t="str">
            <v xml:space="preserve">RICKY SUKMA SUTIARA </v>
          </cell>
          <cell r="AH415" t="str">
            <v>BCA</v>
          </cell>
          <cell r="AI415" t="str">
            <v>8105638431</v>
          </cell>
          <cell r="AJ415" t="str">
            <v>3205283108200013</v>
          </cell>
          <cell r="AL415">
            <v>44621</v>
          </cell>
          <cell r="AM415">
            <v>44712</v>
          </cell>
          <cell r="AN415" t="str">
            <v>PKWT 2</v>
          </cell>
          <cell r="AO415" t="str">
            <v>10 hari</v>
          </cell>
          <cell r="AP415" t="str">
            <v xml:space="preserve">1 Tahun  6 Bulan 27 Hari </v>
          </cell>
          <cell r="AQ415" t="str">
            <v>SUDAH</v>
          </cell>
          <cell r="AR415">
            <v>44432</v>
          </cell>
          <cell r="AS415" t="str">
            <v>SUDAH</v>
          </cell>
          <cell r="AT415">
            <v>44432</v>
          </cell>
          <cell r="AU415" t="str">
            <v>SUDAH</v>
          </cell>
          <cell r="AV415">
            <v>44639</v>
          </cell>
          <cell r="AW415" t="str">
            <v xml:space="preserve">0 Tahun  2 Bulan 2 Hari </v>
          </cell>
          <cell r="AX415" t="str">
            <v>IN CLASS</v>
          </cell>
          <cell r="AY415">
            <v>100</v>
          </cell>
          <cell r="AZ415">
            <v>75</v>
          </cell>
          <cell r="BA415" t="str">
            <v>SUDAH</v>
          </cell>
          <cell r="BC415">
            <v>44402</v>
          </cell>
          <cell r="BD415" t="str">
            <v>CISOMPET</v>
          </cell>
          <cell r="BE415" t="str">
            <v>SUDAH</v>
          </cell>
          <cell r="BG415">
            <v>44443</v>
          </cell>
          <cell r="BH415" t="str">
            <v>CISOMPET</v>
          </cell>
          <cell r="BI415" t="str">
            <v>BELUM</v>
          </cell>
          <cell r="BV415" t="str">
            <v>0002182128412</v>
          </cell>
          <cell r="BW415" t="str">
            <v>SUDAH</v>
          </cell>
          <cell r="BX415" t="str">
            <v>PERUSAHAAN</v>
          </cell>
          <cell r="BY415" t="str">
            <v>20092336377</v>
          </cell>
          <cell r="BZ415" t="str">
            <v>SUDAH</v>
          </cell>
          <cell r="CG415" t="e">
            <v>#N/A</v>
          </cell>
        </row>
        <row r="416">
          <cell r="C416" t="str">
            <v>1470</v>
          </cell>
          <cell r="D416" t="str">
            <v>TARYUDI</v>
          </cell>
          <cell r="E416" t="str">
            <v>PT. MBK</v>
          </cell>
          <cell r="I416">
            <v>44155</v>
          </cell>
          <cell r="J416" t="str">
            <v/>
          </cell>
          <cell r="K416" t="str">
            <v>081284787406</v>
          </cell>
          <cell r="L416" t="str">
            <v>DRIVER</v>
          </cell>
          <cell r="Q416" t="str">
            <v>BANDUNG</v>
          </cell>
          <cell r="R416" t="str">
            <v>ANTERAJA</v>
          </cell>
          <cell r="S416" t="str">
            <v>JAKARTA 1</v>
          </cell>
          <cell r="T416" t="str">
            <v>3277012703790026</v>
          </cell>
          <cell r="U416" t="str">
            <v>SEUMUR HIDUP</v>
          </cell>
          <cell r="V416" t="str">
            <v>FUSO</v>
          </cell>
          <cell r="W416" t="str">
            <v>B1 UMUM</v>
          </cell>
          <cell r="X416" t="str">
            <v>790313313205</v>
          </cell>
          <cell r="Y416">
            <v>44647</v>
          </cell>
          <cell r="Z416" t="str">
            <v xml:space="preserve">CIMAHI </v>
          </cell>
          <cell r="AA416">
            <v>28941</v>
          </cell>
          <cell r="AB416" t="str">
            <v xml:space="preserve">JL KEBON KOPI GG H SAFEI II NO 96 RT 003/028 DESA CIBEREUM KEC CIMAHI SELATAN </v>
          </cell>
          <cell r="AC416" t="str">
            <v>KAWIN</v>
          </cell>
          <cell r="AD416" t="str">
            <v>ISLAM</v>
          </cell>
          <cell r="AE416" t="str">
            <v>LAKI-LAKI</v>
          </cell>
          <cell r="AF416" t="str">
            <v>SMA</v>
          </cell>
          <cell r="AG416" t="str">
            <v xml:space="preserve">TARYUDI </v>
          </cell>
          <cell r="AH416" t="str">
            <v>BCA</v>
          </cell>
          <cell r="AI416" t="str">
            <v>7772228549</v>
          </cell>
          <cell r="AJ416" t="str">
            <v>3277011804070307</v>
          </cell>
          <cell r="AL416">
            <v>44652</v>
          </cell>
          <cell r="AM416">
            <v>44742</v>
          </cell>
          <cell r="AN416" t="str">
            <v>PKWT 2</v>
          </cell>
          <cell r="AO416" t="str">
            <v>40 hari</v>
          </cell>
          <cell r="AP416" t="str">
            <v xml:space="preserve">1 Tahun  6 Bulan 1 Hari </v>
          </cell>
          <cell r="AQ416" t="str">
            <v>SUDAH</v>
          </cell>
          <cell r="AR416">
            <v>44432</v>
          </cell>
          <cell r="AS416" t="str">
            <v>SUDAH</v>
          </cell>
          <cell r="AT416">
            <v>44432</v>
          </cell>
          <cell r="AU416" t="str">
            <v>SUDAH</v>
          </cell>
          <cell r="AV416">
            <v>44639</v>
          </cell>
          <cell r="AW416" t="str">
            <v xml:space="preserve">0 Tahun  2 Bulan 2 Hari </v>
          </cell>
          <cell r="AX416" t="str">
            <v>IN CLASS</v>
          </cell>
          <cell r="AY416">
            <v>90</v>
          </cell>
          <cell r="AZ416">
            <v>75</v>
          </cell>
          <cell r="BA416" t="str">
            <v>SUDAH</v>
          </cell>
          <cell r="BC416">
            <v>44406</v>
          </cell>
          <cell r="BE416" t="str">
            <v>SUDAH</v>
          </cell>
          <cell r="BG416">
            <v>44434</v>
          </cell>
          <cell r="BI416" t="str">
            <v>BELUM</v>
          </cell>
          <cell r="BV416" t="str">
            <v>0002355594074</v>
          </cell>
          <cell r="BW416" t="str">
            <v>SUDAH</v>
          </cell>
          <cell r="BX416" t="str">
            <v>PERUSAHAAN</v>
          </cell>
          <cell r="BY416" t="str">
            <v>21004400723</v>
          </cell>
          <cell r="BZ416" t="str">
            <v>SUDAH</v>
          </cell>
          <cell r="CG416" t="e">
            <v>#N/A</v>
          </cell>
        </row>
        <row r="417">
          <cell r="C417" t="str">
            <v>1471</v>
          </cell>
          <cell r="D417" t="str">
            <v>ROSADI FIRDAUS</v>
          </cell>
          <cell r="E417" t="str">
            <v>PT. MBK</v>
          </cell>
          <cell r="I417">
            <v>44155</v>
          </cell>
          <cell r="J417" t="str">
            <v/>
          </cell>
          <cell r="K417" t="str">
            <v>085321145035</v>
          </cell>
          <cell r="L417" t="str">
            <v>DRIVER</v>
          </cell>
          <cell r="Q417" t="str">
            <v>BANDUNG</v>
          </cell>
          <cell r="R417" t="str">
            <v>ANTERAJA</v>
          </cell>
          <cell r="S417" t="str">
            <v>JAKARTA 1</v>
          </cell>
          <cell r="T417" t="str">
            <v>3204301611900001</v>
          </cell>
          <cell r="U417" t="str">
            <v>SEUMUR HIDUP</v>
          </cell>
          <cell r="V417" t="str">
            <v>CDD</v>
          </cell>
          <cell r="W417" t="str">
            <v>B1</v>
          </cell>
          <cell r="X417" t="str">
            <v>901113432524</v>
          </cell>
          <cell r="Y417">
            <v>46337</v>
          </cell>
          <cell r="Z417" t="str">
            <v xml:space="preserve">BANDUNG </v>
          </cell>
          <cell r="AA417">
            <v>33193</v>
          </cell>
          <cell r="AB417" t="str">
            <v xml:space="preserve">KP WANIR RT 004/005 DESA MARTUYUNG KEC PACET </v>
          </cell>
          <cell r="AC417" t="str">
            <v>KAWIN</v>
          </cell>
          <cell r="AD417" t="str">
            <v>ISLAM</v>
          </cell>
          <cell r="AE417" t="str">
            <v>LAKI-LAKI</v>
          </cell>
          <cell r="AF417" t="str">
            <v>SMA</v>
          </cell>
          <cell r="AG417" t="str">
            <v xml:space="preserve">ROSADI FIRDAUS </v>
          </cell>
          <cell r="AH417" t="str">
            <v>BCA</v>
          </cell>
          <cell r="AI417" t="str">
            <v>8470459469</v>
          </cell>
          <cell r="AJ417" t="str">
            <v>3204302406140014</v>
          </cell>
          <cell r="AL417">
            <v>44652</v>
          </cell>
          <cell r="AM417">
            <v>44742</v>
          </cell>
          <cell r="AN417" t="str">
            <v>PKWT 2</v>
          </cell>
          <cell r="AO417" t="str">
            <v>40 hari</v>
          </cell>
          <cell r="AP417" t="str">
            <v xml:space="preserve">1 Tahun  6 Bulan 1 Hari </v>
          </cell>
          <cell r="AQ417" t="str">
            <v>SUDAH</v>
          </cell>
          <cell r="AR417">
            <v>44432</v>
          </cell>
          <cell r="AS417" t="str">
            <v>SUDAH</v>
          </cell>
          <cell r="AT417">
            <v>44432</v>
          </cell>
          <cell r="AU417" t="str">
            <v>SUDAH</v>
          </cell>
          <cell r="AV417">
            <v>44639</v>
          </cell>
          <cell r="AW417" t="str">
            <v xml:space="preserve">0 Tahun  2 Bulan 2 Hari </v>
          </cell>
          <cell r="AX417" t="str">
            <v>IN CLASS</v>
          </cell>
          <cell r="AY417">
            <v>80</v>
          </cell>
          <cell r="AZ417">
            <v>75</v>
          </cell>
          <cell r="BA417" t="str">
            <v>SUDAH</v>
          </cell>
          <cell r="BC417">
            <v>44411</v>
          </cell>
          <cell r="BE417" t="str">
            <v>SUDAH</v>
          </cell>
          <cell r="BG417">
            <v>44445</v>
          </cell>
          <cell r="BI417" t="str">
            <v>BELUM</v>
          </cell>
          <cell r="BV417" t="str">
            <v>0003060439964</v>
          </cell>
          <cell r="BW417" t="str">
            <v>SUDAH</v>
          </cell>
          <cell r="BX417" t="str">
            <v>PERUSAHAAN</v>
          </cell>
          <cell r="BY417" t="str">
            <v>21004400889</v>
          </cell>
          <cell r="BZ417" t="str">
            <v>SUDAH</v>
          </cell>
        </row>
        <row r="418">
          <cell r="C418" t="str">
            <v>1472</v>
          </cell>
          <cell r="D418" t="str">
            <v>SAMSUDIN</v>
          </cell>
          <cell r="E418" t="str">
            <v>PT. MBK</v>
          </cell>
          <cell r="I418">
            <v>44169</v>
          </cell>
          <cell r="J418" t="str">
            <v/>
          </cell>
          <cell r="K418" t="str">
            <v>089636025643</v>
          </cell>
          <cell r="L418" t="str">
            <v>DRIVER</v>
          </cell>
          <cell r="Q418" t="str">
            <v>BANDUNG</v>
          </cell>
          <cell r="R418" t="str">
            <v>ANTERAJA</v>
          </cell>
          <cell r="S418" t="str">
            <v>JAKARTA 1</v>
          </cell>
          <cell r="T418" t="str">
            <v>3205090508830001</v>
          </cell>
          <cell r="U418" t="str">
            <v>SEUMUR HIDUP</v>
          </cell>
          <cell r="V418" t="str">
            <v>FUSO</v>
          </cell>
          <cell r="W418" t="str">
            <v>B2 UMUM</v>
          </cell>
          <cell r="X418" t="str">
            <v>830813331443</v>
          </cell>
          <cell r="Y418">
            <v>44727</v>
          </cell>
          <cell r="Z418" t="str">
            <v>GARUT</v>
          </cell>
          <cell r="AA418">
            <v>30533</v>
          </cell>
          <cell r="AB418" t="str">
            <v xml:space="preserve">KP CIKONDEH RT 002/005 DESA MARGALUYU KEC LELES </v>
          </cell>
          <cell r="AC418" t="str">
            <v>KAWIN</v>
          </cell>
          <cell r="AD418" t="str">
            <v>ISLAM</v>
          </cell>
          <cell r="AE418" t="str">
            <v>LAKI-LAKI</v>
          </cell>
          <cell r="AF418" t="str">
            <v>SMA</v>
          </cell>
          <cell r="AG418" t="str">
            <v xml:space="preserve">SAMSUDIN </v>
          </cell>
          <cell r="AH418" t="str">
            <v>BCA</v>
          </cell>
          <cell r="AI418" t="str">
            <v>8105647324</v>
          </cell>
          <cell r="AJ418" t="str">
            <v>3205092011071312</v>
          </cell>
          <cell r="AL418">
            <v>44682</v>
          </cell>
          <cell r="AM418">
            <v>44773</v>
          </cell>
          <cell r="AN418" t="str">
            <v>PKWT 1</v>
          </cell>
          <cell r="AO418" t="str">
            <v>71 hari</v>
          </cell>
          <cell r="AP418" t="str">
            <v xml:space="preserve">1 Tahun  5 Bulan 17 Hari </v>
          </cell>
          <cell r="AQ418" t="str">
            <v>SUDAH</v>
          </cell>
          <cell r="AR418">
            <v>44432</v>
          </cell>
          <cell r="AS418" t="str">
            <v>SUDAH</v>
          </cell>
          <cell r="AT418">
            <v>44432</v>
          </cell>
          <cell r="AU418" t="str">
            <v>SUDAH</v>
          </cell>
          <cell r="AV418">
            <v>44639</v>
          </cell>
          <cell r="AW418" t="str">
            <v xml:space="preserve">0 Tahun  2 Bulan 2 Hari </v>
          </cell>
          <cell r="AX418" t="str">
            <v>IN CLASS</v>
          </cell>
          <cell r="AY418">
            <v>100</v>
          </cell>
          <cell r="AZ418">
            <v>75</v>
          </cell>
          <cell r="BA418" t="str">
            <v>SUDAH</v>
          </cell>
          <cell r="BC418">
            <v>44375</v>
          </cell>
          <cell r="BE418" t="str">
            <v>SUDAH</v>
          </cell>
          <cell r="BG418">
            <v>44404</v>
          </cell>
          <cell r="BI418" t="str">
            <v>BELUM</v>
          </cell>
          <cell r="BV418" t="str">
            <v>0000427457823</v>
          </cell>
          <cell r="BW418" t="str">
            <v>SUDAH</v>
          </cell>
          <cell r="BX418" t="str">
            <v>PERUSAHAAN</v>
          </cell>
          <cell r="BY418" t="str">
            <v>21004400509</v>
          </cell>
          <cell r="BZ418" t="str">
            <v>SUDAH</v>
          </cell>
        </row>
        <row r="419">
          <cell r="C419" t="str">
            <v>1473</v>
          </cell>
          <cell r="D419" t="str">
            <v>IRFAN ARFIAN</v>
          </cell>
          <cell r="E419" t="str">
            <v>PT. MBK</v>
          </cell>
          <cell r="I419">
            <v>44169</v>
          </cell>
          <cell r="J419" t="str">
            <v/>
          </cell>
          <cell r="K419" t="str">
            <v>083863755098</v>
          </cell>
          <cell r="L419" t="str">
            <v>DRIVER</v>
          </cell>
          <cell r="Q419" t="str">
            <v>BANDUNG</v>
          </cell>
          <cell r="R419" t="str">
            <v>ANTERAJA</v>
          </cell>
          <cell r="S419" t="str">
            <v>JAKARTA 1</v>
          </cell>
          <cell r="T419" t="str">
            <v>3204292604930002</v>
          </cell>
          <cell r="U419" t="str">
            <v>SEUMUR HIDUP</v>
          </cell>
          <cell r="V419" t="str">
            <v>CDD</v>
          </cell>
          <cell r="W419" t="str">
            <v>B1</v>
          </cell>
          <cell r="X419" t="str">
            <v>930413432796</v>
          </cell>
          <cell r="Y419">
            <v>46082</v>
          </cell>
          <cell r="Z419" t="str">
            <v xml:space="preserve">BANDUNG </v>
          </cell>
          <cell r="AA419">
            <v>34085</v>
          </cell>
          <cell r="AB419" t="str">
            <v xml:space="preserve">KOMP KBSI J-1 NO.15 RT 001/011 DESA GUNUNGLEUTIK KEC CIPARAY </v>
          </cell>
          <cell r="AC419" t="str">
            <v>LAJANG</v>
          </cell>
          <cell r="AD419" t="str">
            <v>ISLAM</v>
          </cell>
          <cell r="AE419" t="str">
            <v>LAKI-LAKI</v>
          </cell>
          <cell r="AF419" t="str">
            <v>SMA</v>
          </cell>
          <cell r="AG419" t="str">
            <v xml:space="preserve">IRFAN ARFIAN </v>
          </cell>
          <cell r="AH419" t="str">
            <v>BCA</v>
          </cell>
          <cell r="AI419" t="str">
            <v>3760603049</v>
          </cell>
          <cell r="AJ419" t="str">
            <v>3204292311120166</v>
          </cell>
          <cell r="AL419">
            <v>44682</v>
          </cell>
          <cell r="AM419">
            <v>44773</v>
          </cell>
          <cell r="AN419" t="str">
            <v>PKWT 1</v>
          </cell>
          <cell r="AO419" t="str">
            <v>71 hari</v>
          </cell>
          <cell r="AP419" t="str">
            <v xml:space="preserve">1 Tahun  5 Bulan 17 Hari </v>
          </cell>
          <cell r="AQ419" t="str">
            <v>SUDAH</v>
          </cell>
          <cell r="AR419">
            <v>44432</v>
          </cell>
          <cell r="AS419" t="str">
            <v>SUDAH</v>
          </cell>
          <cell r="AT419">
            <v>44432</v>
          </cell>
          <cell r="AU419" t="str">
            <v>SUDAH</v>
          </cell>
          <cell r="AV419">
            <v>44639</v>
          </cell>
          <cell r="AW419" t="str">
            <v xml:space="preserve">0 Tahun  2 Bulan 2 Hari </v>
          </cell>
          <cell r="AX419" t="str">
            <v>IN CLASS</v>
          </cell>
          <cell r="AY419">
            <v>90</v>
          </cell>
          <cell r="AZ419">
            <v>75</v>
          </cell>
          <cell r="BA419" t="str">
            <v>SUDAH</v>
          </cell>
          <cell r="BC419">
            <v>44396</v>
          </cell>
          <cell r="BE419" t="str">
            <v>SUDAH</v>
          </cell>
          <cell r="BG419">
            <v>44431</v>
          </cell>
          <cell r="BI419" t="str">
            <v>SUDAH</v>
          </cell>
          <cell r="BJ419" t="str">
            <v>MENUNGGU JADWAL</v>
          </cell>
          <cell r="BK419">
            <v>44622</v>
          </cell>
          <cell r="BV419" t="str">
            <v>0003063567969</v>
          </cell>
          <cell r="BW419" t="str">
            <v>SUDAH</v>
          </cell>
          <cell r="BX419" t="str">
            <v>PERUSAHAAN</v>
          </cell>
          <cell r="BY419" t="str">
            <v>21004400731</v>
          </cell>
          <cell r="BZ419" t="str">
            <v>SUDAH</v>
          </cell>
        </row>
        <row r="420">
          <cell r="C420" t="str">
            <v>1474</v>
          </cell>
          <cell r="D420" t="str">
            <v>ANWAR SADAT</v>
          </cell>
          <cell r="E420" t="str">
            <v>PT. MBK</v>
          </cell>
          <cell r="I420">
            <v>44169</v>
          </cell>
          <cell r="J420" t="str">
            <v/>
          </cell>
          <cell r="K420" t="str">
            <v>087831207877</v>
          </cell>
          <cell r="L420" t="str">
            <v>DRIVER</v>
          </cell>
          <cell r="Q420" t="str">
            <v>BANDUNG</v>
          </cell>
          <cell r="R420" t="str">
            <v>ANTERAJA</v>
          </cell>
          <cell r="S420" t="str">
            <v>JAKARTA 1</v>
          </cell>
          <cell r="T420" t="str">
            <v>3217011402800005</v>
          </cell>
          <cell r="U420" t="str">
            <v>SEUMUR HIDUP</v>
          </cell>
          <cell r="V420" t="str">
            <v>CDD</v>
          </cell>
          <cell r="W420" t="str">
            <v>B1 UMUM</v>
          </cell>
          <cell r="X420" t="str">
            <v>13318002000553</v>
          </cell>
          <cell r="Y420">
            <v>46428</v>
          </cell>
          <cell r="Z420" t="str">
            <v xml:space="preserve">SUKABUMI </v>
          </cell>
          <cell r="AA420">
            <v>29265</v>
          </cell>
          <cell r="AB420" t="str">
            <v xml:space="preserve">JL JAYAGIRI RT 002/004 DESA JAYAGIRI KEC LEMBANG </v>
          </cell>
          <cell r="AC420" t="str">
            <v>KAWIN</v>
          </cell>
          <cell r="AD420" t="str">
            <v>ISLAM</v>
          </cell>
          <cell r="AE420" t="str">
            <v>LAKI-LAKI</v>
          </cell>
          <cell r="AF420" t="str">
            <v>SMA</v>
          </cell>
          <cell r="AG420" t="str">
            <v xml:space="preserve">ANWAR SADAT </v>
          </cell>
          <cell r="AH420" t="str">
            <v>BCA</v>
          </cell>
          <cell r="AI420" t="str">
            <v>5170366796</v>
          </cell>
          <cell r="AJ420" t="str">
            <v>3217011206050026</v>
          </cell>
          <cell r="AL420">
            <v>44682</v>
          </cell>
          <cell r="AM420">
            <v>44773</v>
          </cell>
          <cell r="AN420" t="str">
            <v>PKWT 1</v>
          </cell>
          <cell r="AO420" t="str">
            <v>71 hari</v>
          </cell>
          <cell r="AP420" t="str">
            <v xml:space="preserve">1 Tahun  5 Bulan 17 Hari </v>
          </cell>
          <cell r="AQ420" t="str">
            <v>SUDAH</v>
          </cell>
          <cell r="AR420">
            <v>44432</v>
          </cell>
          <cell r="AS420" t="str">
            <v>SUDAH</v>
          </cell>
          <cell r="AT420">
            <v>44432</v>
          </cell>
          <cell r="AU420" t="str">
            <v>SUDAH</v>
          </cell>
          <cell r="AV420">
            <v>44639</v>
          </cell>
          <cell r="AW420" t="str">
            <v xml:space="preserve">0 Tahun  2 Bulan 2 Hari </v>
          </cell>
          <cell r="AX420" t="str">
            <v>IN CLASS</v>
          </cell>
          <cell r="AY420">
            <v>90</v>
          </cell>
          <cell r="AZ420">
            <v>75</v>
          </cell>
          <cell r="BA420" t="str">
            <v>SUDAH</v>
          </cell>
          <cell r="BC420">
            <v>44395</v>
          </cell>
          <cell r="BE420" t="str">
            <v>SUDAH</v>
          </cell>
          <cell r="BG420">
            <v>44433</v>
          </cell>
          <cell r="BH420" t="str">
            <v>SBSKO</v>
          </cell>
          <cell r="BI420" t="str">
            <v>BELUM</v>
          </cell>
          <cell r="BV420" t="str">
            <v>0001481469197</v>
          </cell>
          <cell r="BW420" t="str">
            <v>SUDAH</v>
          </cell>
          <cell r="BX420" t="str">
            <v>PERUSAHAAN</v>
          </cell>
          <cell r="BY420" t="str">
            <v>21004400715</v>
          </cell>
          <cell r="BZ420" t="str">
            <v>SUDAH</v>
          </cell>
        </row>
        <row r="421">
          <cell r="C421" t="str">
            <v>1475</v>
          </cell>
          <cell r="D421" t="str">
            <v>REZA PAHLEVI</v>
          </cell>
          <cell r="E421" t="str">
            <v>PT. MBK</v>
          </cell>
          <cell r="I421">
            <v>44169</v>
          </cell>
          <cell r="J421" t="str">
            <v/>
          </cell>
          <cell r="K421" t="str">
            <v>081394995950</v>
          </cell>
          <cell r="L421" t="str">
            <v>DRIVER</v>
          </cell>
          <cell r="Q421" t="str">
            <v>BANDUNG</v>
          </cell>
          <cell r="R421" t="str">
            <v>ANTERAJA</v>
          </cell>
          <cell r="S421" t="str">
            <v>JAKARTA 1</v>
          </cell>
          <cell r="T421" t="str">
            <v>3217091301950013</v>
          </cell>
          <cell r="U421" t="str">
            <v>SEUMUR HIDUP</v>
          </cell>
          <cell r="V421" t="str">
            <v>FUSO</v>
          </cell>
          <cell r="W421" t="str">
            <v>B1 UMUM</v>
          </cell>
          <cell r="X421" t="str">
            <v>9501 1331 1794</v>
          </cell>
          <cell r="Y421">
            <v>45304</v>
          </cell>
          <cell r="Z421" t="str">
            <v xml:space="preserve">BANDUNG </v>
          </cell>
          <cell r="AA421">
            <v>35808</v>
          </cell>
          <cell r="AB421" t="str">
            <v xml:space="preserve">KP MEGARWANGI RT 003/012 DESA BATUJAGAN </v>
          </cell>
          <cell r="AC421" t="str">
            <v>KAWIN</v>
          </cell>
          <cell r="AD421" t="str">
            <v>ISLAM</v>
          </cell>
          <cell r="AE421" t="str">
            <v>LAKI-LAKI</v>
          </cell>
          <cell r="AF421" t="str">
            <v>SMA</v>
          </cell>
          <cell r="AG421" t="str">
            <v xml:space="preserve">REZA PAHLEVI </v>
          </cell>
          <cell r="AH421" t="str">
            <v>BCA</v>
          </cell>
          <cell r="AI421" t="str">
            <v>2780537518</v>
          </cell>
          <cell r="AJ421" t="str">
            <v>320429231112166</v>
          </cell>
          <cell r="AL421">
            <v>44682</v>
          </cell>
          <cell r="AM421">
            <v>44773</v>
          </cell>
          <cell r="AN421" t="str">
            <v>PKWT 1</v>
          </cell>
          <cell r="AO421" t="str">
            <v>71 hari</v>
          </cell>
          <cell r="AP421" t="str">
            <v xml:space="preserve">1 Tahun  5 Bulan 17 Hari </v>
          </cell>
          <cell r="AQ421" t="str">
            <v>SUDAH</v>
          </cell>
          <cell r="AR421">
            <v>44411</v>
          </cell>
          <cell r="AS421" t="str">
            <v>SUDAH</v>
          </cell>
          <cell r="AT421">
            <v>44411</v>
          </cell>
          <cell r="AU421" t="str">
            <v>SUDAH</v>
          </cell>
          <cell r="AV421">
            <v>44639</v>
          </cell>
          <cell r="AW421" t="str">
            <v xml:space="preserve">0 Tahun  2 Bulan 2 Hari </v>
          </cell>
          <cell r="AX421" t="str">
            <v>IN CLASS</v>
          </cell>
          <cell r="AY421">
            <v>100</v>
          </cell>
          <cell r="AZ421">
            <v>75</v>
          </cell>
          <cell r="BA421" t="str">
            <v>SUDAH</v>
          </cell>
          <cell r="BC421">
            <v>44394</v>
          </cell>
          <cell r="BE421" t="str">
            <v>SUDAH</v>
          </cell>
          <cell r="BG421">
            <v>44492</v>
          </cell>
          <cell r="BI421" t="str">
            <v>BELUM</v>
          </cell>
          <cell r="BV421" t="str">
            <v>0001854852254</v>
          </cell>
          <cell r="BW421" t="str">
            <v>SUDAH</v>
          </cell>
          <cell r="BX421" t="str">
            <v>PERUSAHAAN</v>
          </cell>
          <cell r="BY421" t="str">
            <v>21004400988</v>
          </cell>
          <cell r="BZ421" t="str">
            <v>SUDAH</v>
          </cell>
        </row>
        <row r="422">
          <cell r="C422" t="str">
            <v>1476</v>
          </cell>
          <cell r="D422" t="str">
            <v>IDRIS WAHYUDIN</v>
          </cell>
          <cell r="E422" t="str">
            <v>PT. MBK</v>
          </cell>
          <cell r="I422">
            <v>44169</v>
          </cell>
          <cell r="J422" t="str">
            <v/>
          </cell>
          <cell r="K422" t="str">
            <v>081224991489</v>
          </cell>
          <cell r="L422" t="str">
            <v>DRIVER</v>
          </cell>
          <cell r="Q422" t="str">
            <v>BANDUNG</v>
          </cell>
          <cell r="R422" t="str">
            <v>ANTERAJA</v>
          </cell>
          <cell r="S422" t="str">
            <v>JAKARTA 1</v>
          </cell>
          <cell r="T422" t="str">
            <v>3211050606860004</v>
          </cell>
          <cell r="U422" t="str">
            <v>SEUMUR HIDUP</v>
          </cell>
          <cell r="V422" t="str">
            <v>FUSO</v>
          </cell>
          <cell r="W422" t="str">
            <v>B1 UMUM</v>
          </cell>
          <cell r="X422" t="str">
            <v>860613320321</v>
          </cell>
          <cell r="Y422">
            <v>46173</v>
          </cell>
          <cell r="Z422" t="str">
            <v xml:space="preserve">SUMEDANG </v>
          </cell>
          <cell r="AA422">
            <v>31569</v>
          </cell>
          <cell r="AB422" t="str">
            <v xml:space="preserve">DUSUN TALUN RT 002/007 DESA SITUMEKAR KEC CISITU </v>
          </cell>
          <cell r="AC422" t="str">
            <v>KAWIN</v>
          </cell>
          <cell r="AD422" t="str">
            <v>ISLAM</v>
          </cell>
          <cell r="AE422" t="str">
            <v>LAKI-LAKI</v>
          </cell>
          <cell r="AF422" t="str">
            <v>SMA</v>
          </cell>
          <cell r="AG422" t="str">
            <v xml:space="preserve">IDRIS WAHYUDIN </v>
          </cell>
          <cell r="AH422" t="str">
            <v>BCA</v>
          </cell>
          <cell r="AI422" t="str">
            <v>3190021865</v>
          </cell>
          <cell r="AJ422" t="str">
            <v>3211051710080010</v>
          </cell>
          <cell r="AL422">
            <v>44682</v>
          </cell>
          <cell r="AM422">
            <v>44773</v>
          </cell>
          <cell r="AN422" t="str">
            <v>PKWT 1</v>
          </cell>
          <cell r="AO422" t="str">
            <v>71 hari</v>
          </cell>
          <cell r="AP422" t="str">
            <v xml:space="preserve">1 Tahun  5 Bulan 17 Hari </v>
          </cell>
          <cell r="AQ422" t="str">
            <v>SUDAH</v>
          </cell>
          <cell r="AR422">
            <v>44432</v>
          </cell>
          <cell r="AS422" t="str">
            <v>SUDAH</v>
          </cell>
          <cell r="AT422">
            <v>44432</v>
          </cell>
          <cell r="AU422" t="str">
            <v>SUDAH</v>
          </cell>
          <cell r="AV422">
            <v>44639</v>
          </cell>
          <cell r="AW422" t="str">
            <v xml:space="preserve">0 Tahun  2 Bulan 2 Hari </v>
          </cell>
          <cell r="AX422" t="str">
            <v>IN CLASS</v>
          </cell>
          <cell r="AY422">
            <v>100</v>
          </cell>
          <cell r="AZ422">
            <v>75</v>
          </cell>
          <cell r="BA422" t="str">
            <v>SUDAH</v>
          </cell>
          <cell r="BC422">
            <v>44405</v>
          </cell>
          <cell r="BE422" t="str">
            <v>SUDAH</v>
          </cell>
          <cell r="BG422">
            <v>44433</v>
          </cell>
          <cell r="BH422" t="str">
            <v xml:space="preserve">RS TNI DUSTIRA </v>
          </cell>
          <cell r="BI422" t="str">
            <v>SUDAH</v>
          </cell>
          <cell r="BK422">
            <v>44644</v>
          </cell>
          <cell r="BV422" t="str">
            <v>0003063571795</v>
          </cell>
          <cell r="BW422" t="str">
            <v>SUDAH</v>
          </cell>
          <cell r="BX422" t="str">
            <v>PERUSAHAAN</v>
          </cell>
          <cell r="BY422" t="str">
            <v>21004400830</v>
          </cell>
          <cell r="BZ422" t="str">
            <v>SUDAH</v>
          </cell>
        </row>
        <row r="423">
          <cell r="C423" t="str">
            <v>1489</v>
          </cell>
          <cell r="D423" t="str">
            <v>MUHAMMAD IMAM</v>
          </cell>
          <cell r="E423" t="str">
            <v>PT. MBK</v>
          </cell>
          <cell r="I423">
            <v>44179</v>
          </cell>
          <cell r="J423" t="str">
            <v/>
          </cell>
          <cell r="K423" t="str">
            <v>085705731379</v>
          </cell>
          <cell r="P423" t="str">
            <v>ADMIN DISPATCHER</v>
          </cell>
          <cell r="Q423" t="str">
            <v>PONTIANAK</v>
          </cell>
          <cell r="R423" t="str">
            <v>PT. SUMBER ALFARIA TRIJAYA TBK</v>
          </cell>
          <cell r="S423" t="str">
            <v>JAKARTA 2</v>
          </cell>
          <cell r="T423" t="str">
            <v>6171041806950008</v>
          </cell>
          <cell r="U423" t="str">
            <v>SEUMUR HIDUP</v>
          </cell>
          <cell r="V423" t="str">
            <v>NON DRIVER</v>
          </cell>
          <cell r="W423" t="str">
            <v>NON DRIVER</v>
          </cell>
          <cell r="X423" t="str">
            <v>NON DRIVER</v>
          </cell>
          <cell r="Y423" t="str">
            <v>NON DRIVER</v>
          </cell>
          <cell r="Z423" t="str">
            <v xml:space="preserve">PONTIANAK </v>
          </cell>
          <cell r="AA423">
            <v>34868</v>
          </cell>
          <cell r="AB423" t="str">
            <v xml:space="preserve">JL PARIT MAKMUR GG KARIMUN 2 RT 001/006 DESA SIANTAN TENGAH KEC PONTIANAK UTARA </v>
          </cell>
          <cell r="AC423" t="str">
            <v>LAJANG</v>
          </cell>
          <cell r="AD423" t="str">
            <v xml:space="preserve">ISLAM </v>
          </cell>
          <cell r="AE423" t="str">
            <v>LAKI-LAKI</v>
          </cell>
          <cell r="AF423" t="str">
            <v>SMA</v>
          </cell>
          <cell r="AG423" t="str">
            <v>MUHAMMAD IMAM</v>
          </cell>
          <cell r="AH423" t="str">
            <v>BCA</v>
          </cell>
          <cell r="AI423" t="str">
            <v>8855120441</v>
          </cell>
          <cell r="AJ423" t="str">
            <v>6171043105190005</v>
          </cell>
          <cell r="AL423">
            <v>44652</v>
          </cell>
          <cell r="AM423">
            <v>44742</v>
          </cell>
          <cell r="AN423" t="str">
            <v>PKWT 1</v>
          </cell>
          <cell r="AO423" t="str">
            <v>40 hari</v>
          </cell>
          <cell r="AP423" t="str">
            <v xml:space="preserve">1 Tahun  5 Bulan 7 Hari </v>
          </cell>
          <cell r="AQ423" t="str">
            <v>NON DRIVER</v>
          </cell>
          <cell r="AR423" t="str">
            <v>NON DRIVER</v>
          </cell>
          <cell r="AS423" t="str">
            <v>SUDAH</v>
          </cell>
          <cell r="AT423">
            <v>44432</v>
          </cell>
          <cell r="AU423" t="str">
            <v>NON DRIVER</v>
          </cell>
          <cell r="AV423" t="str">
            <v>NON DRIVER</v>
          </cell>
          <cell r="AW423" t="str">
            <v/>
          </cell>
          <cell r="AX423" t="str">
            <v>NON DRIVER</v>
          </cell>
          <cell r="AY423" t="str">
            <v>NON DRIVER</v>
          </cell>
          <cell r="AZ423" t="str">
            <v>NON DRIVER</v>
          </cell>
          <cell r="BA423" t="str">
            <v>SUDAH</v>
          </cell>
          <cell r="BC423">
            <v>44492</v>
          </cell>
          <cell r="BE423" t="str">
            <v>BELUM</v>
          </cell>
          <cell r="BI423" t="str">
            <v>BELUM</v>
          </cell>
          <cell r="BV423" t="str">
            <v>0001846348378</v>
          </cell>
          <cell r="BW423" t="str">
            <v>SUDAH</v>
          </cell>
          <cell r="BX423" t="str">
            <v>PERUSAHAAN</v>
          </cell>
          <cell r="BY423" t="str">
            <v>21011321821</v>
          </cell>
          <cell r="BZ423" t="str">
            <v>SUDAH</v>
          </cell>
        </row>
        <row r="424">
          <cell r="C424" t="str">
            <v>1491</v>
          </cell>
          <cell r="D424" t="str">
            <v>ANGGITHA SABARULLAH</v>
          </cell>
          <cell r="E424" t="str">
            <v>PT. MBK</v>
          </cell>
          <cell r="I424">
            <v>44195</v>
          </cell>
          <cell r="J424" t="str">
            <v/>
          </cell>
          <cell r="K424" t="str">
            <v>082158360710</v>
          </cell>
          <cell r="L424" t="str">
            <v>DRIVER</v>
          </cell>
          <cell r="Q424" t="str">
            <v>PONTIANAK</v>
          </cell>
          <cell r="R424" t="str">
            <v>PT. SUMBER ALFARIA TRIJAYA TBK</v>
          </cell>
          <cell r="S424" t="str">
            <v>JAKARTA 2</v>
          </cell>
          <cell r="T424" t="str">
            <v>6171050203900006</v>
          </cell>
          <cell r="U424" t="str">
            <v>SEUMUR HIDUP</v>
          </cell>
          <cell r="W424" t="str">
            <v>B1 UMUM</v>
          </cell>
          <cell r="X424" t="str">
            <v>900310140530</v>
          </cell>
          <cell r="Y424">
            <v>46083</v>
          </cell>
          <cell r="Z424" t="str">
            <v xml:space="preserve">PONTIANAK </v>
          </cell>
          <cell r="AA424">
            <v>32934</v>
          </cell>
          <cell r="AB424" t="str">
            <v xml:space="preserve">JL ALIANYANG GG KURNIA DALAM NO.68 RT 005/010 DESA SEI BANGKONG KEC PONTIANAK KOTA </v>
          </cell>
          <cell r="AC424" t="str">
            <v>LAJANG</v>
          </cell>
          <cell r="AD424" t="str">
            <v xml:space="preserve">ISLAM </v>
          </cell>
          <cell r="AE424" t="str">
            <v>LAKI-LAKI</v>
          </cell>
          <cell r="AF424" t="str">
            <v>SMA</v>
          </cell>
          <cell r="AG424" t="str">
            <v xml:space="preserve">ANGGITHA SABARULLAH </v>
          </cell>
          <cell r="AH424" t="str">
            <v>BCA</v>
          </cell>
          <cell r="AI424" t="str">
            <v>5165170439</v>
          </cell>
          <cell r="AJ424" t="str">
            <v>6171051107190013</v>
          </cell>
          <cell r="AL424">
            <v>44652</v>
          </cell>
          <cell r="AM424">
            <v>44742</v>
          </cell>
          <cell r="AN424" t="str">
            <v>PKWT 1</v>
          </cell>
          <cell r="AO424" t="str">
            <v>40 hari</v>
          </cell>
          <cell r="AP424" t="str">
            <v xml:space="preserve">1 Tahun  4 Bulan 21 Hari </v>
          </cell>
          <cell r="AQ424" t="str">
            <v>SUDAH</v>
          </cell>
          <cell r="AR424">
            <v>44432</v>
          </cell>
          <cell r="AS424" t="str">
            <v>SUDAH</v>
          </cell>
          <cell r="AT424">
            <v>44432</v>
          </cell>
          <cell r="AU424" t="str">
            <v>SUDAH</v>
          </cell>
          <cell r="AV424">
            <v>44438</v>
          </cell>
          <cell r="AW424" t="str">
            <v xml:space="preserve">0 Tahun  8 Bulan 21 Hari </v>
          </cell>
          <cell r="AX424" t="str">
            <v>ON LINE</v>
          </cell>
          <cell r="AY424">
            <v>85</v>
          </cell>
          <cell r="AZ424">
            <v>75</v>
          </cell>
          <cell r="BA424" t="str">
            <v>SUDAH</v>
          </cell>
          <cell r="BC424">
            <v>44380</v>
          </cell>
          <cell r="BE424" t="str">
            <v>SUDAH</v>
          </cell>
          <cell r="BG424">
            <v>44506</v>
          </cell>
          <cell r="BI424" t="str">
            <v>BELUM</v>
          </cell>
          <cell r="BV424" t="str">
            <v>0001593888129</v>
          </cell>
          <cell r="BW424" t="str">
            <v>SUDAH</v>
          </cell>
          <cell r="BX424" t="str">
            <v>PERUSAHAAN</v>
          </cell>
          <cell r="BY424" t="str">
            <v>21011321854</v>
          </cell>
          <cell r="BZ424" t="str">
            <v>SUDAH</v>
          </cell>
        </row>
        <row r="425">
          <cell r="C425" t="str">
            <v>1492</v>
          </cell>
          <cell r="D425" t="str">
            <v>FERI GUNAWAN</v>
          </cell>
          <cell r="E425" t="str">
            <v>PT. MBK</v>
          </cell>
          <cell r="I425">
            <v>44197</v>
          </cell>
          <cell r="J425" t="str">
            <v/>
          </cell>
          <cell r="K425" t="str">
            <v>08992903942</v>
          </cell>
          <cell r="L425" t="str">
            <v>DRIVER</v>
          </cell>
          <cell r="Q425" t="str">
            <v>PONTIANAK</v>
          </cell>
          <cell r="R425" t="str">
            <v>PT. SUMBER ALFARIA TRIJAYA TBK</v>
          </cell>
          <cell r="S425" t="str">
            <v>JAKARTA 2</v>
          </cell>
          <cell r="T425" t="str">
            <v>6171041005970001</v>
          </cell>
          <cell r="U425" t="str">
            <v>SEUMUR HIDUP</v>
          </cell>
          <cell r="W425" t="str">
            <v>B1</v>
          </cell>
          <cell r="X425" t="str">
            <v>10149705000018</v>
          </cell>
          <cell r="Y425">
            <v>45937</v>
          </cell>
          <cell r="Z425" t="str">
            <v>TERENTANG</v>
          </cell>
          <cell r="AA425">
            <v>35560</v>
          </cell>
          <cell r="AB425" t="str">
            <v>GG.TELUK BETUNG MAJU.RT.0002/021 SIANTAN HILIR.PONTIANAK UTARA</v>
          </cell>
          <cell r="AC425" t="str">
            <v>LAJANG</v>
          </cell>
          <cell r="AD425" t="str">
            <v>ISLAM</v>
          </cell>
          <cell r="AE425" t="str">
            <v>LAKI-LAKI</v>
          </cell>
          <cell r="AF425" t="str">
            <v>SMA</v>
          </cell>
          <cell r="AG425" t="str">
            <v>FERI GUNAWAN</v>
          </cell>
          <cell r="AH425" t="str">
            <v>BCA</v>
          </cell>
          <cell r="AI425" t="str">
            <v>8855232622</v>
          </cell>
          <cell r="AJ425" t="str">
            <v>6171043108120001</v>
          </cell>
          <cell r="AL425">
            <v>44652</v>
          </cell>
          <cell r="AM425">
            <v>44742</v>
          </cell>
          <cell r="AN425" t="str">
            <v>PKWT 1</v>
          </cell>
          <cell r="AO425" t="str">
            <v>40 hari</v>
          </cell>
          <cell r="AP425" t="str">
            <v xml:space="preserve">1 Tahun  4 Bulan 20 Hari </v>
          </cell>
          <cell r="AQ425" t="str">
            <v>SUDAH</v>
          </cell>
          <cell r="AR425">
            <v>44432</v>
          </cell>
          <cell r="AS425" t="str">
            <v>SUDAH</v>
          </cell>
          <cell r="AT425">
            <v>44432</v>
          </cell>
          <cell r="AU425" t="str">
            <v>SUDAH</v>
          </cell>
          <cell r="AV425">
            <v>44438</v>
          </cell>
          <cell r="AW425" t="str">
            <v xml:space="preserve">0 Tahun  8 Bulan 21 Hari </v>
          </cell>
          <cell r="AX425" t="str">
            <v>ON LINE</v>
          </cell>
          <cell r="AY425">
            <v>85</v>
          </cell>
          <cell r="AZ425">
            <v>75</v>
          </cell>
          <cell r="BA425" t="str">
            <v>SUDAH</v>
          </cell>
          <cell r="BC425">
            <v>44391</v>
          </cell>
          <cell r="BE425" t="str">
            <v>SUDAH</v>
          </cell>
          <cell r="BG425">
            <v>44416</v>
          </cell>
          <cell r="BI425" t="str">
            <v>BELUM</v>
          </cell>
          <cell r="BV425" t="str">
            <v>0002299614254</v>
          </cell>
          <cell r="BW425" t="str">
            <v>SUDAH</v>
          </cell>
          <cell r="BX425" t="str">
            <v>PERUSAHAAN</v>
          </cell>
          <cell r="BY425" t="str">
            <v>21011321797</v>
          </cell>
          <cell r="BZ425" t="str">
            <v>SUDAH</v>
          </cell>
        </row>
        <row r="426">
          <cell r="C426" t="str">
            <v>1497</v>
          </cell>
          <cell r="D426" t="str">
            <v>SUHERMAN</v>
          </cell>
          <cell r="E426" t="str">
            <v>PT. MBK</v>
          </cell>
          <cell r="F426" t="str">
            <v>PO</v>
          </cell>
          <cell r="G426" t="str">
            <v>08/PO-JKT1/II/20</v>
          </cell>
          <cell r="I426">
            <v>44179</v>
          </cell>
          <cell r="J426" t="str">
            <v/>
          </cell>
          <cell r="K426" t="str">
            <v>085648017199</v>
          </cell>
          <cell r="L426" t="str">
            <v>DRIVER</v>
          </cell>
          <cell r="Q426" t="str">
            <v>JOMBANG</v>
          </cell>
          <cell r="R426" t="str">
            <v>ANTERAJA</v>
          </cell>
          <cell r="S426" t="str">
            <v>MALANG</v>
          </cell>
          <cell r="T426" t="str">
            <v>3517102310910001</v>
          </cell>
          <cell r="U426" t="str">
            <v>SEUMUR HIDUP</v>
          </cell>
          <cell r="V426" t="str">
            <v>HIJAU</v>
          </cell>
          <cell r="W426" t="str">
            <v>B1</v>
          </cell>
          <cell r="X426" t="str">
            <v>15569110000249</v>
          </cell>
          <cell r="Y426">
            <v>45999</v>
          </cell>
          <cell r="Z426" t="str">
            <v>MALANG</v>
          </cell>
          <cell r="AA426">
            <v>33534</v>
          </cell>
          <cell r="AB426" t="str">
            <v>KEPLAK RT 06/01 KEPLAKSARI PETERONGAN JOMBANG</v>
          </cell>
          <cell r="AC426" t="str">
            <v>KAWIN</v>
          </cell>
          <cell r="AD426" t="str">
            <v>ISLAM</v>
          </cell>
          <cell r="AE426" t="str">
            <v>LAKI-LAKI</v>
          </cell>
          <cell r="AF426" t="str">
            <v>SMA</v>
          </cell>
          <cell r="AG426" t="str">
            <v>SUHERMAN</v>
          </cell>
          <cell r="AH426" t="str">
            <v>BCA</v>
          </cell>
          <cell r="AI426" t="str">
            <v>7915299733</v>
          </cell>
          <cell r="AJ426" t="str">
            <v>3517102310910001</v>
          </cell>
          <cell r="AL426">
            <v>44652</v>
          </cell>
          <cell r="AM426">
            <v>44742</v>
          </cell>
          <cell r="AN426" t="str">
            <v>PKWT 2</v>
          </cell>
          <cell r="AO426" t="str">
            <v>40 hari</v>
          </cell>
          <cell r="AP426" t="str">
            <v xml:space="preserve">1 Tahun  5 Bulan 7 Hari </v>
          </cell>
          <cell r="AQ426" t="str">
            <v>SUDAH</v>
          </cell>
          <cell r="AR426">
            <v>44432</v>
          </cell>
          <cell r="AS426" t="str">
            <v>SUDAH</v>
          </cell>
          <cell r="AT426">
            <v>44432</v>
          </cell>
          <cell r="AU426" t="str">
            <v>SUDAH</v>
          </cell>
          <cell r="AV426">
            <v>44461</v>
          </cell>
          <cell r="AW426" t="str">
            <v xml:space="preserve">0 Tahun  7 Bulan 29 Hari </v>
          </cell>
          <cell r="AX426" t="str">
            <v>IN CLASS</v>
          </cell>
          <cell r="AY426">
            <v>80</v>
          </cell>
          <cell r="AZ426">
            <v>80</v>
          </cell>
          <cell r="BA426" t="str">
            <v>SUDAH</v>
          </cell>
          <cell r="BC426">
            <v>44383</v>
          </cell>
          <cell r="BD426" t="str">
            <v>JOMBANG</v>
          </cell>
          <cell r="BE426" t="str">
            <v>SUDAH</v>
          </cell>
          <cell r="BG426">
            <v>44416</v>
          </cell>
          <cell r="BH426" t="str">
            <v>JOMBANG</v>
          </cell>
          <cell r="BI426" t="str">
            <v>BELUM</v>
          </cell>
          <cell r="BV426" t="str">
            <v>0002159180954</v>
          </cell>
          <cell r="BW426" t="str">
            <v>SUDAH</v>
          </cell>
          <cell r="BX426" t="str">
            <v>PERUSAHAAN</v>
          </cell>
          <cell r="BY426" t="str">
            <v>21011322308</v>
          </cell>
          <cell r="BZ426" t="str">
            <v>SUDAH</v>
          </cell>
        </row>
        <row r="427">
          <cell r="C427" t="str">
            <v>1498</v>
          </cell>
          <cell r="D427" t="str">
            <v>EDI PRASETYO</v>
          </cell>
          <cell r="E427" t="str">
            <v>PT. MBK</v>
          </cell>
          <cell r="I427">
            <v>44177</v>
          </cell>
          <cell r="J427" t="str">
            <v/>
          </cell>
          <cell r="K427" t="str">
            <v>082247262186</v>
          </cell>
          <cell r="L427" t="str">
            <v>DRIVER</v>
          </cell>
          <cell r="Q427" t="str">
            <v>JOMBANG</v>
          </cell>
          <cell r="R427" t="str">
            <v>ANTERAJA</v>
          </cell>
          <cell r="S427" t="str">
            <v>MALANG</v>
          </cell>
          <cell r="T427" t="str">
            <v>3517080812960004</v>
          </cell>
          <cell r="U427" t="str">
            <v>SEUMUR HIDUP</v>
          </cell>
          <cell r="V427" t="str">
            <v>HIJAU</v>
          </cell>
          <cell r="W427" t="str">
            <v>B1</v>
          </cell>
          <cell r="X427" t="str">
            <v>951215560568</v>
          </cell>
          <cell r="Y427">
            <v>45268</v>
          </cell>
          <cell r="Z427" t="str">
            <v>JOMBANG</v>
          </cell>
          <cell r="AA427">
            <v>35041</v>
          </cell>
          <cell r="AB427" t="str">
            <v>CANGGON NGUDIREJO RT 05 RW 03 DIWEK JOMBANG</v>
          </cell>
          <cell r="AC427" t="str">
            <v>KAWIN</v>
          </cell>
          <cell r="AD427" t="str">
            <v>ISLAM</v>
          </cell>
          <cell r="AE427" t="str">
            <v>LAKI-LAKI</v>
          </cell>
          <cell r="AF427" t="str">
            <v>SMA</v>
          </cell>
          <cell r="AG427" t="str">
            <v>EDI PRASETIYO</v>
          </cell>
          <cell r="AH427" t="str">
            <v>BCA</v>
          </cell>
          <cell r="AI427" t="str">
            <v>1400892217</v>
          </cell>
          <cell r="AJ427" t="str">
            <v>3517081301060075</v>
          </cell>
          <cell r="AL427">
            <v>44652</v>
          </cell>
          <cell r="AM427">
            <v>44742</v>
          </cell>
          <cell r="AN427" t="str">
            <v>PKWT 2</v>
          </cell>
          <cell r="AO427" t="str">
            <v>40 hari</v>
          </cell>
          <cell r="AP427" t="str">
            <v xml:space="preserve">1 Tahun  5 Bulan 9 Hari </v>
          </cell>
          <cell r="AQ427" t="str">
            <v>SUDAH</v>
          </cell>
          <cell r="AR427">
            <v>44432</v>
          </cell>
          <cell r="AS427" t="str">
            <v>SUDAH</v>
          </cell>
          <cell r="AT427">
            <v>44432</v>
          </cell>
          <cell r="AU427" t="str">
            <v>SUDAH</v>
          </cell>
          <cell r="AV427">
            <v>44461</v>
          </cell>
          <cell r="AW427" t="str">
            <v xml:space="preserve">0 Tahun  7 Bulan 29 Hari </v>
          </cell>
          <cell r="AX427" t="str">
            <v>IN CLASS</v>
          </cell>
          <cell r="AY427">
            <v>80</v>
          </cell>
          <cell r="AZ427">
            <v>80</v>
          </cell>
          <cell r="BA427" t="str">
            <v>SUDAH</v>
          </cell>
          <cell r="BC427">
            <v>44426</v>
          </cell>
          <cell r="BD427" t="str">
            <v>JOMBANG</v>
          </cell>
          <cell r="BE427" t="str">
            <v>SUDAH</v>
          </cell>
          <cell r="BG427">
            <v>44459</v>
          </cell>
          <cell r="BH427" t="str">
            <v>JOMBANG</v>
          </cell>
          <cell r="BI427" t="str">
            <v>BELUM</v>
          </cell>
          <cell r="BV427" t="str">
            <v>0002733167092</v>
          </cell>
          <cell r="BW427" t="str">
            <v>SUDAH</v>
          </cell>
          <cell r="BX427" t="str">
            <v>PBI</v>
          </cell>
          <cell r="BY427" t="str">
            <v>21011322514</v>
          </cell>
          <cell r="BZ427" t="str">
            <v>SUDAH</v>
          </cell>
        </row>
        <row r="428">
          <cell r="C428" t="str">
            <v>1499</v>
          </cell>
          <cell r="D428" t="str">
            <v>RONNY HARYANTO</v>
          </cell>
          <cell r="E428" t="str">
            <v>PT. MBK</v>
          </cell>
          <cell r="I428">
            <v>44177</v>
          </cell>
          <cell r="J428" t="str">
            <v/>
          </cell>
          <cell r="K428" t="str">
            <v>087820986999</v>
          </cell>
          <cell r="L428" t="str">
            <v>DRIVER</v>
          </cell>
          <cell r="Q428" t="str">
            <v>JOMBANG</v>
          </cell>
          <cell r="R428" t="str">
            <v>ANTERAJA</v>
          </cell>
          <cell r="S428" t="str">
            <v>MALANG</v>
          </cell>
          <cell r="T428" t="str">
            <v>3517090406800009</v>
          </cell>
          <cell r="U428" t="str">
            <v>SEUMUR HIDUP</v>
          </cell>
          <cell r="V428" t="str">
            <v>HIJAU</v>
          </cell>
          <cell r="W428" t="str">
            <v>B1</v>
          </cell>
          <cell r="X428" t="str">
            <v>800615561835</v>
          </cell>
          <cell r="Y428">
            <v>45081</v>
          </cell>
          <cell r="Z428" t="str">
            <v>JOMBANG</v>
          </cell>
          <cell r="AA428">
            <v>29376</v>
          </cell>
          <cell r="AB428" t="str">
            <v>JL.KEPATIHAN 2 NO27 RT 04 RW 009 KEPATIHAN KAB.JOMBANG</v>
          </cell>
          <cell r="AC428" t="str">
            <v>KAWIN</v>
          </cell>
          <cell r="AD428" t="str">
            <v>ISLAM</v>
          </cell>
          <cell r="AE428" t="str">
            <v>LAKI-LAKI</v>
          </cell>
          <cell r="AF428" t="str">
            <v>SMA</v>
          </cell>
          <cell r="AG428" t="str">
            <v>RONNY HARYANTO</v>
          </cell>
          <cell r="AH428" t="str">
            <v>BCA</v>
          </cell>
          <cell r="AI428" t="str">
            <v>1130909589</v>
          </cell>
          <cell r="AJ428" t="str">
            <v>3517090810080009</v>
          </cell>
          <cell r="AL428">
            <v>44652</v>
          </cell>
          <cell r="AM428">
            <v>44742</v>
          </cell>
          <cell r="AN428" t="str">
            <v>PKWT 2</v>
          </cell>
          <cell r="AO428" t="str">
            <v>40 hari</v>
          </cell>
          <cell r="AP428" t="str">
            <v xml:space="preserve">1 Tahun  5 Bulan 9 Hari </v>
          </cell>
          <cell r="AQ428" t="str">
            <v>SUDAH</v>
          </cell>
          <cell r="AR428">
            <v>44432</v>
          </cell>
          <cell r="AS428" t="str">
            <v>SUDAH</v>
          </cell>
          <cell r="AT428">
            <v>44432</v>
          </cell>
          <cell r="AU428" t="str">
            <v>SUDAH</v>
          </cell>
          <cell r="AV428">
            <v>44461</v>
          </cell>
          <cell r="AW428" t="str">
            <v xml:space="preserve">0 Tahun  7 Bulan 29 Hari </v>
          </cell>
          <cell r="AX428" t="str">
            <v>IN CLASS</v>
          </cell>
          <cell r="AY428">
            <v>80</v>
          </cell>
          <cell r="AZ428">
            <v>80</v>
          </cell>
          <cell r="BA428" t="str">
            <v>SUDAH</v>
          </cell>
          <cell r="BC428">
            <v>44385</v>
          </cell>
          <cell r="BD428" t="str">
            <v>KEDIRI</v>
          </cell>
          <cell r="BE428" t="str">
            <v>SUDAH</v>
          </cell>
          <cell r="BG428">
            <v>44427</v>
          </cell>
          <cell r="BH428" t="str">
            <v>KEDIRI</v>
          </cell>
          <cell r="BI428" t="str">
            <v>SUDAH</v>
          </cell>
          <cell r="BK428">
            <v>44630</v>
          </cell>
          <cell r="BV428" t="str">
            <v>0001880333638</v>
          </cell>
          <cell r="BW428" t="str">
            <v>SUDAH</v>
          </cell>
          <cell r="BX428" t="str">
            <v>PERUSAHAAN</v>
          </cell>
          <cell r="BY428" t="str">
            <v>21011322316</v>
          </cell>
          <cell r="BZ428" t="str">
            <v>SUDAH</v>
          </cell>
        </row>
        <row r="429">
          <cell r="C429" t="str">
            <v>1501</v>
          </cell>
          <cell r="D429" t="str">
            <v>M MA'ASHOBIRIN</v>
          </cell>
          <cell r="E429" t="str">
            <v>PT. MBK</v>
          </cell>
          <cell r="I429">
            <v>44196</v>
          </cell>
          <cell r="J429" t="str">
            <v/>
          </cell>
          <cell r="K429" t="str">
            <v>081327695172</v>
          </cell>
          <cell r="L429" t="str">
            <v>DRIVER</v>
          </cell>
          <cell r="Q429" t="str">
            <v>REMBANG</v>
          </cell>
          <cell r="R429" t="str">
            <v>PT. SUMBER ALFARIA TRIJAYA TBK</v>
          </cell>
          <cell r="S429" t="str">
            <v>MALANG</v>
          </cell>
          <cell r="T429" t="str">
            <v>3317110604960004</v>
          </cell>
          <cell r="U429" t="str">
            <v>SEUMUR HIDUP</v>
          </cell>
          <cell r="V429" t="str">
            <v>HIJAU</v>
          </cell>
          <cell r="W429" t="str">
            <v>B1</v>
          </cell>
          <cell r="X429" t="str">
            <v>960414390373</v>
          </cell>
          <cell r="Y429">
            <v>45447</v>
          </cell>
          <cell r="Z429" t="str">
            <v>REMBANG</v>
          </cell>
          <cell r="AA429">
            <v>35161</v>
          </cell>
          <cell r="AB429" t="str">
            <v>DS TRENGGULUNAN RT 02 / RW 01, PANCUR - REMBANG</v>
          </cell>
          <cell r="AC429" t="str">
            <v>LAJANG</v>
          </cell>
          <cell r="AD429" t="str">
            <v>ISLAM</v>
          </cell>
          <cell r="AE429" t="str">
            <v>LAKI-LAKI</v>
          </cell>
          <cell r="AF429" t="str">
            <v>SMA</v>
          </cell>
          <cell r="AG429" t="str">
            <v>M MA'ASHOBIRIN</v>
          </cell>
          <cell r="AH429" t="str">
            <v>BCA</v>
          </cell>
          <cell r="AI429" t="str">
            <v>7835180808</v>
          </cell>
          <cell r="AJ429" t="str">
            <v>3317111711080008</v>
          </cell>
          <cell r="AL429">
            <v>44652</v>
          </cell>
          <cell r="AM429">
            <v>44742</v>
          </cell>
          <cell r="AN429" t="str">
            <v>PKWT 1</v>
          </cell>
          <cell r="AO429" t="str">
            <v>40 hari</v>
          </cell>
          <cell r="AP429" t="str">
            <v xml:space="preserve">1 Tahun  4 Bulan 20 Hari </v>
          </cell>
          <cell r="AQ429" t="str">
            <v>SUDAH</v>
          </cell>
          <cell r="AR429">
            <v>44432</v>
          </cell>
          <cell r="AS429" t="str">
            <v>SUDAH</v>
          </cell>
          <cell r="AT429">
            <v>44432</v>
          </cell>
          <cell r="AU429" t="str">
            <v>SUDAH</v>
          </cell>
          <cell r="AV429">
            <v>44439</v>
          </cell>
          <cell r="AW429" t="str">
            <v xml:space="preserve">0 Tahun  8 Bulan 20 Hari </v>
          </cell>
          <cell r="AX429" t="str">
            <v>IN CLASS</v>
          </cell>
          <cell r="AY429">
            <v>70</v>
          </cell>
          <cell r="AZ429">
            <v>75</v>
          </cell>
          <cell r="BA429" t="str">
            <v>SUDAH</v>
          </cell>
          <cell r="BC429">
            <v>44471</v>
          </cell>
          <cell r="BD429" t="str">
            <v>BALAIDESA TERGULUNAN</v>
          </cell>
          <cell r="BE429" t="str">
            <v>SUDAH</v>
          </cell>
          <cell r="BG429">
            <v>44572</v>
          </cell>
          <cell r="BI429" t="str">
            <v>BELUM</v>
          </cell>
          <cell r="BV429" t="str">
            <v>0002765092803</v>
          </cell>
          <cell r="BW429" t="str">
            <v>SUDAH</v>
          </cell>
          <cell r="BX429" t="str">
            <v>PBI</v>
          </cell>
          <cell r="BY429" t="str">
            <v>21011321995</v>
          </cell>
          <cell r="BZ429" t="str">
            <v>SUDAH</v>
          </cell>
        </row>
        <row r="430">
          <cell r="C430" t="str">
            <v>1502</v>
          </cell>
          <cell r="D430" t="str">
            <v>MOH BUSHIRI</v>
          </cell>
          <cell r="E430" t="str">
            <v>PT. MBK</v>
          </cell>
          <cell r="I430">
            <v>44196</v>
          </cell>
          <cell r="J430" t="str">
            <v/>
          </cell>
          <cell r="K430" t="str">
            <v>082227886191</v>
          </cell>
          <cell r="L430" t="str">
            <v>DRIVER</v>
          </cell>
          <cell r="Q430" t="str">
            <v>REMBANG</v>
          </cell>
          <cell r="R430" t="str">
            <v>PT. SUMBER ALFARIA TRIJAYA TBK</v>
          </cell>
          <cell r="S430" t="str">
            <v>MALANG</v>
          </cell>
          <cell r="T430" t="str">
            <v>3317121002940001</v>
          </cell>
          <cell r="U430" t="str">
            <v>SEUMUR HIDUP</v>
          </cell>
          <cell r="V430" t="str">
            <v>HIJAU</v>
          </cell>
          <cell r="W430" t="str">
            <v>B1</v>
          </cell>
          <cell r="X430" t="str">
            <v>960414390373</v>
          </cell>
          <cell r="Y430">
            <v>45447</v>
          </cell>
          <cell r="Z430" t="str">
            <v>REMBANG</v>
          </cell>
          <cell r="AA430">
            <v>34375</v>
          </cell>
          <cell r="AB430" t="str">
            <v xml:space="preserve">PLAWANGAN RT 004/003 DESA PLAWANGAN KEC KARAGAN </v>
          </cell>
          <cell r="AC430" t="str">
            <v>KAWIN</v>
          </cell>
          <cell r="AD430" t="str">
            <v>ISLAM</v>
          </cell>
          <cell r="AE430" t="str">
            <v>LAKI-LAKI</v>
          </cell>
          <cell r="AF430" t="str">
            <v>SMA</v>
          </cell>
          <cell r="AG430" t="str">
            <v xml:space="preserve">MOH BUSHIRI </v>
          </cell>
          <cell r="AH430" t="str">
            <v>BCA</v>
          </cell>
          <cell r="AI430" t="str">
            <v>7835217876</v>
          </cell>
          <cell r="AJ430" t="str">
            <v>3317122607170003</v>
          </cell>
          <cell r="AL430">
            <v>44621</v>
          </cell>
          <cell r="AM430">
            <v>44712</v>
          </cell>
          <cell r="AN430" t="str">
            <v>PKWT 2</v>
          </cell>
          <cell r="AO430" t="str">
            <v>10 hari</v>
          </cell>
          <cell r="AP430" t="str">
            <v xml:space="preserve">1 Tahun  4 Bulan 20 Hari </v>
          </cell>
          <cell r="AQ430" t="str">
            <v>SUDAH</v>
          </cell>
          <cell r="AR430">
            <v>44432</v>
          </cell>
          <cell r="AS430" t="str">
            <v>SUDAH</v>
          </cell>
          <cell r="AT430">
            <v>44432</v>
          </cell>
          <cell r="AU430" t="str">
            <v>SUDAH</v>
          </cell>
          <cell r="AV430">
            <v>44439</v>
          </cell>
          <cell r="AW430" t="str">
            <v xml:space="preserve">0 Tahun  8 Bulan 20 Hari </v>
          </cell>
          <cell r="AX430" t="str">
            <v>ON LINE</v>
          </cell>
          <cell r="AY430">
            <v>100</v>
          </cell>
          <cell r="AZ430">
            <v>75</v>
          </cell>
          <cell r="BA430" t="str">
            <v>SUDAH</v>
          </cell>
          <cell r="BC430">
            <v>44426</v>
          </cell>
          <cell r="BD430" t="str">
            <v>PUSKESMAS REMBANG</v>
          </cell>
          <cell r="BE430" t="str">
            <v>BELUM</v>
          </cell>
          <cell r="BI430" t="str">
            <v>BELUM</v>
          </cell>
          <cell r="BV430" t="str">
            <v>0002799639865</v>
          </cell>
          <cell r="BW430" t="str">
            <v>SUDAH</v>
          </cell>
          <cell r="BX430" t="str">
            <v>PBI</v>
          </cell>
          <cell r="BY430" t="str">
            <v>21011322092</v>
          </cell>
          <cell r="BZ430" t="str">
            <v>SUDAH</v>
          </cell>
          <cell r="CC430" t="str">
            <v>PROPERTY DAMAGE</v>
          </cell>
          <cell r="CD430">
            <v>44294</v>
          </cell>
        </row>
        <row r="431">
          <cell r="C431" t="str">
            <v>1503</v>
          </cell>
          <cell r="D431" t="str">
            <v>FEBRY NUGROHO EKO SAPUTRO</v>
          </cell>
          <cell r="E431" t="str">
            <v>PT. MBK</v>
          </cell>
          <cell r="I431">
            <v>44197</v>
          </cell>
          <cell r="J431" t="str">
            <v/>
          </cell>
          <cell r="K431" t="str">
            <v>081232993153</v>
          </cell>
          <cell r="L431" t="str">
            <v>DRIVER</v>
          </cell>
          <cell r="Q431" t="str">
            <v>REMBANG</v>
          </cell>
          <cell r="R431" t="str">
            <v>PT. SUMBER ALFARIA TRIJAYA TBK</v>
          </cell>
          <cell r="S431" t="str">
            <v>MALANG</v>
          </cell>
          <cell r="T431" t="str">
            <v>3317092102980001</v>
          </cell>
          <cell r="U431" t="str">
            <v>SEUMUR HIDUP</v>
          </cell>
          <cell r="V431" t="str">
            <v>HIJAU</v>
          </cell>
          <cell r="W431" t="str">
            <v>B1</v>
          </cell>
          <cell r="X431" t="str">
            <v>14399802000088</v>
          </cell>
          <cell r="Y431">
            <v>45826</v>
          </cell>
          <cell r="Z431" t="str">
            <v>REMBANG</v>
          </cell>
          <cell r="AA431">
            <v>35847</v>
          </cell>
          <cell r="AB431" t="str">
            <v>DS. BANGGI RT 05/02 KEC. KALIORI KAB. REMBANG</v>
          </cell>
          <cell r="AC431" t="str">
            <v>LAJANG</v>
          </cell>
          <cell r="AD431" t="str">
            <v>ISLAM</v>
          </cell>
          <cell r="AE431" t="str">
            <v>LAKI-LAKI</v>
          </cell>
          <cell r="AF431" t="str">
            <v>SMA</v>
          </cell>
          <cell r="AG431" t="str">
            <v>FEBRY EKO NUGROHO</v>
          </cell>
          <cell r="AH431" t="str">
            <v>BCA</v>
          </cell>
          <cell r="AI431" t="str">
            <v>7835211452</v>
          </cell>
          <cell r="AJ431" t="str">
            <v>3317091811080887</v>
          </cell>
          <cell r="AL431">
            <v>44621</v>
          </cell>
          <cell r="AM431">
            <v>44712</v>
          </cell>
          <cell r="AN431" t="str">
            <v>PKWT 2</v>
          </cell>
          <cell r="AO431" t="str">
            <v>10 hari</v>
          </cell>
          <cell r="AP431" t="str">
            <v xml:space="preserve">1 Tahun  4 Bulan 20 Hari </v>
          </cell>
          <cell r="AQ431" t="str">
            <v>SUDAH</v>
          </cell>
          <cell r="AR431">
            <v>44391</v>
          </cell>
          <cell r="AS431" t="str">
            <v>SUDAH</v>
          </cell>
          <cell r="AT431">
            <v>44391</v>
          </cell>
          <cell r="AU431" t="str">
            <v>SUDAH</v>
          </cell>
          <cell r="AV431">
            <v>44440</v>
          </cell>
          <cell r="AW431" t="str">
            <v xml:space="preserve">0 Tahun  8 Bulan 20 Hari </v>
          </cell>
          <cell r="AX431" t="str">
            <v>ON LINE</v>
          </cell>
          <cell r="AY431">
            <v>75</v>
          </cell>
          <cell r="AZ431">
            <v>75</v>
          </cell>
          <cell r="BA431" t="str">
            <v>SUDAH</v>
          </cell>
          <cell r="BC431">
            <v>44491</v>
          </cell>
          <cell r="BD431" t="str">
            <v>PUSKESMAS REMBANG</v>
          </cell>
          <cell r="BE431" t="str">
            <v>SUDAH</v>
          </cell>
          <cell r="BG431">
            <v>44679</v>
          </cell>
          <cell r="BI431" t="str">
            <v>BELUM</v>
          </cell>
          <cell r="BV431" t="str">
            <v>0002753187478</v>
          </cell>
          <cell r="BW431" t="str">
            <v>SUDAH</v>
          </cell>
          <cell r="BX431" t="str">
            <v>PERUSAHAAN</v>
          </cell>
          <cell r="BY431" t="str">
            <v>21011322100</v>
          </cell>
          <cell r="BZ431" t="str">
            <v>SUDAH</v>
          </cell>
        </row>
        <row r="432">
          <cell r="C432" t="str">
            <v>1504</v>
          </cell>
          <cell r="D432" t="str">
            <v>EDDI PRAYITNO</v>
          </cell>
          <cell r="E432" t="str">
            <v>PT. MBK</v>
          </cell>
          <cell r="I432">
            <v>44197</v>
          </cell>
          <cell r="J432" t="str">
            <v/>
          </cell>
          <cell r="K432" t="str">
            <v>089648740778</v>
          </cell>
          <cell r="L432" t="str">
            <v>DRIVER</v>
          </cell>
          <cell r="Q432" t="str">
            <v>REMBANG</v>
          </cell>
          <cell r="R432" t="str">
            <v>PT. SUMBER ALFARIA TRIJAYA TBK</v>
          </cell>
          <cell r="S432" t="str">
            <v>MALANG</v>
          </cell>
          <cell r="T432" t="str">
            <v>3317070912920003</v>
          </cell>
          <cell r="U432" t="str">
            <v>SEUMUR HIDUP</v>
          </cell>
          <cell r="V432" t="str">
            <v>HIJAU</v>
          </cell>
          <cell r="W432" t="str">
            <v>B1</v>
          </cell>
          <cell r="X432" t="str">
            <v>14399212000092</v>
          </cell>
          <cell r="Y432">
            <v>45999</v>
          </cell>
          <cell r="Z432" t="str">
            <v>REMBANG</v>
          </cell>
          <cell r="AA432">
            <v>33947</v>
          </cell>
          <cell r="AB432" t="str">
            <v>DS. SIDOREJO RT 003/003 KEC. PAMOTAN KAB. REMBANG JATENG</v>
          </cell>
          <cell r="AC432" t="str">
            <v>LAJANG</v>
          </cell>
          <cell r="AD432" t="str">
            <v>ISLAM</v>
          </cell>
          <cell r="AE432" t="str">
            <v>LAKI-LAKI</v>
          </cell>
          <cell r="AF432" t="str">
            <v>SMP</v>
          </cell>
          <cell r="AG432" t="str">
            <v>EDI PRAYITNO</v>
          </cell>
          <cell r="AH432" t="str">
            <v>BCA</v>
          </cell>
          <cell r="AI432" t="str">
            <v>7835219119</v>
          </cell>
          <cell r="AJ432" t="str">
            <v>3317070803100004</v>
          </cell>
          <cell r="AL432">
            <v>44621</v>
          </cell>
          <cell r="AM432">
            <v>44712</v>
          </cell>
          <cell r="AN432" t="str">
            <v>PKWT 2</v>
          </cell>
          <cell r="AO432" t="str">
            <v>10 hari</v>
          </cell>
          <cell r="AP432" t="str">
            <v xml:space="preserve">1 Tahun  4 Bulan 20 Hari </v>
          </cell>
          <cell r="AQ432" t="str">
            <v>SUDAH</v>
          </cell>
          <cell r="AR432">
            <v>44432</v>
          </cell>
          <cell r="AS432" t="str">
            <v>SUDAH</v>
          </cell>
          <cell r="AT432">
            <v>44432</v>
          </cell>
          <cell r="AU432" t="str">
            <v>SUDAH</v>
          </cell>
          <cell r="AV432">
            <v>44439</v>
          </cell>
          <cell r="AW432" t="str">
            <v xml:space="preserve">0 Tahun  8 Bulan 20 Hari </v>
          </cell>
          <cell r="AX432" t="str">
            <v>IN CLASS</v>
          </cell>
          <cell r="AY432">
            <v>95</v>
          </cell>
          <cell r="AZ432">
            <v>85</v>
          </cell>
          <cell r="BA432" t="str">
            <v>SUDAH</v>
          </cell>
          <cell r="BC432">
            <v>44441</v>
          </cell>
          <cell r="BD432" t="str">
            <v>PUKESMAS PAMOTAN</v>
          </cell>
          <cell r="BE432" t="str">
            <v>SUDAH</v>
          </cell>
          <cell r="BG432">
            <v>44462</v>
          </cell>
          <cell r="BH432" t="str">
            <v>PUSKESMAS PAMOTAN</v>
          </cell>
          <cell r="BI432" t="str">
            <v>BELUM</v>
          </cell>
          <cell r="BV432" t="str">
            <v>0000583552282</v>
          </cell>
          <cell r="BW432" t="str">
            <v>SUDAH</v>
          </cell>
          <cell r="BX432" t="str">
            <v>PBI</v>
          </cell>
          <cell r="BY432" t="str">
            <v>21011322076</v>
          </cell>
          <cell r="BZ432" t="str">
            <v>SUDAH</v>
          </cell>
          <cell r="CG432" t="str">
            <v>birinsampit@gmail.com</v>
          </cell>
        </row>
        <row r="433">
          <cell r="C433" t="str">
            <v>1508</v>
          </cell>
          <cell r="D433" t="str">
            <v>ROBY SAPTO AJI</v>
          </cell>
          <cell r="E433" t="str">
            <v>PT. MBK</v>
          </cell>
          <cell r="I433">
            <v>44197</v>
          </cell>
          <cell r="J433" t="str">
            <v/>
          </cell>
          <cell r="K433" t="str">
            <v>081915054272</v>
          </cell>
          <cell r="L433" t="str">
            <v>DRIVER</v>
          </cell>
          <cell r="Q433" t="str">
            <v>REMBANG</v>
          </cell>
          <cell r="R433" t="str">
            <v>PT. SUMBER ALFARIA TRIJAYA TBK</v>
          </cell>
          <cell r="S433" t="str">
            <v>MALANG</v>
          </cell>
          <cell r="T433" t="str">
            <v>3317021312950003</v>
          </cell>
          <cell r="U433" t="str">
            <v>SEUMUR HIDUP</v>
          </cell>
          <cell r="V433" t="str">
            <v>HIJAU</v>
          </cell>
          <cell r="W433" t="str">
            <v>B1</v>
          </cell>
          <cell r="X433" t="str">
            <v>14399512000091</v>
          </cell>
          <cell r="Y433">
            <v>45966</v>
          </cell>
          <cell r="Z433" t="str">
            <v>REMBANG</v>
          </cell>
          <cell r="AA433">
            <v>35412</v>
          </cell>
          <cell r="AB433" t="str">
            <v>DS. GLEBEG DUKUH RT. 03/04 KEC. SULANG KAB. REMBANG</v>
          </cell>
          <cell r="AC433" t="str">
            <v>KAWIN ANAK 1</v>
          </cell>
          <cell r="AD433" t="str">
            <v>ISLAM</v>
          </cell>
          <cell r="AE433" t="str">
            <v>LAKI-LAKI</v>
          </cell>
          <cell r="AF433" t="str">
            <v>SMP</v>
          </cell>
          <cell r="AG433" t="str">
            <v>ROBY SAPTO AJI</v>
          </cell>
          <cell r="AH433" t="str">
            <v>BCA</v>
          </cell>
          <cell r="AI433" t="str">
            <v>7835218368</v>
          </cell>
          <cell r="AJ433" t="str">
            <v>3317081507190001</v>
          </cell>
          <cell r="AL433">
            <v>44621</v>
          </cell>
          <cell r="AM433">
            <v>44712</v>
          </cell>
          <cell r="AN433" t="str">
            <v>PKWT 2</v>
          </cell>
          <cell r="AO433" t="str">
            <v>10 hari</v>
          </cell>
          <cell r="AP433" t="str">
            <v xml:space="preserve">1 Tahun  4 Bulan 20 Hari </v>
          </cell>
          <cell r="AQ433" t="str">
            <v>SUDAH</v>
          </cell>
          <cell r="AR433">
            <v>44432</v>
          </cell>
          <cell r="AS433" t="str">
            <v>SUDAH</v>
          </cell>
          <cell r="AT433">
            <v>44432</v>
          </cell>
          <cell r="AU433" t="str">
            <v>SUDAH</v>
          </cell>
          <cell r="AV433">
            <v>44439</v>
          </cell>
          <cell r="AW433" t="str">
            <v xml:space="preserve">0 Tahun  8 Bulan 20 Hari </v>
          </cell>
          <cell r="AX433" t="str">
            <v>ON LINE</v>
          </cell>
          <cell r="AY433">
            <v>85</v>
          </cell>
          <cell r="AZ433">
            <v>75</v>
          </cell>
          <cell r="BA433" t="str">
            <v>SUDAH</v>
          </cell>
          <cell r="BC433">
            <v>44488</v>
          </cell>
          <cell r="BD433" t="str">
            <v>PUSKESMAS LASEM</v>
          </cell>
          <cell r="BE433" t="str">
            <v>SUDAH</v>
          </cell>
          <cell r="BG433">
            <v>44606</v>
          </cell>
          <cell r="BI433" t="str">
            <v>BELUM</v>
          </cell>
          <cell r="BV433" t="str">
            <v>0000583406379</v>
          </cell>
          <cell r="BW433" t="str">
            <v>SUDAH</v>
          </cell>
          <cell r="BX433" t="str">
            <v>PBI</v>
          </cell>
          <cell r="BY433" t="str">
            <v>21011322258</v>
          </cell>
          <cell r="BZ433" t="str">
            <v>SUDAH</v>
          </cell>
          <cell r="CG433" t="str">
            <v>busiri.bandel@gmail.com</v>
          </cell>
        </row>
        <row r="434">
          <cell r="C434" t="str">
            <v>1509</v>
          </cell>
          <cell r="D434" t="str">
            <v>JUMADI</v>
          </cell>
          <cell r="E434" t="str">
            <v>PT. MBK</v>
          </cell>
          <cell r="F434" t="str">
            <v>PO</v>
          </cell>
          <cell r="G434" t="str">
            <v>26/PO/LOG-SBY/VII/21</v>
          </cell>
          <cell r="I434">
            <v>44197</v>
          </cell>
          <cell r="J434" t="str">
            <v/>
          </cell>
          <cell r="K434" t="str">
            <v>081399885462</v>
          </cell>
          <cell r="L434" t="str">
            <v>DRIVER</v>
          </cell>
          <cell r="Q434" t="str">
            <v>KUDUS</v>
          </cell>
          <cell r="R434" t="str">
            <v>ANTERAJA</v>
          </cell>
          <cell r="S434" t="str">
            <v>SEMARANG</v>
          </cell>
          <cell r="T434" t="str">
            <v>3671110406830006</v>
          </cell>
          <cell r="U434" t="str">
            <v>SEUMUR HIDUP</v>
          </cell>
          <cell r="V434" t="str">
            <v>HIJAU</v>
          </cell>
          <cell r="W434" t="str">
            <v>B1</v>
          </cell>
          <cell r="X434" t="str">
            <v>14378306000194</v>
          </cell>
          <cell r="Y434">
            <v>46001</v>
          </cell>
          <cell r="Z434" t="str">
            <v>KUDUS</v>
          </cell>
          <cell r="AA434">
            <v>30471</v>
          </cell>
          <cell r="AB434" t="str">
            <v>DS. LORAM WETAN RT 01/04 KEC. JATI KAB. KUDUS</v>
          </cell>
          <cell r="AC434" t="str">
            <v>KAWIN</v>
          </cell>
          <cell r="AD434" t="str">
            <v>ISLAM</v>
          </cell>
          <cell r="AE434" t="str">
            <v>LAKI-LAKI</v>
          </cell>
          <cell r="AF434" t="str">
            <v>SMA</v>
          </cell>
          <cell r="AG434" t="str">
            <v>JUMADI</v>
          </cell>
          <cell r="AH434" t="str">
            <v>BCA</v>
          </cell>
          <cell r="AI434" t="str">
            <v>6890931896</v>
          </cell>
          <cell r="AJ434" t="str">
            <v>3319030910200005</v>
          </cell>
          <cell r="AL434">
            <v>44621</v>
          </cell>
          <cell r="AM434">
            <v>44712</v>
          </cell>
          <cell r="AN434" t="str">
            <v>PKWT 2</v>
          </cell>
          <cell r="AO434" t="str">
            <v>10 hari</v>
          </cell>
          <cell r="AP434" t="str">
            <v xml:space="preserve">1 Tahun  4 Bulan 20 Hari </v>
          </cell>
          <cell r="AQ434" t="str">
            <v>SUDAH</v>
          </cell>
          <cell r="AR434">
            <v>44432</v>
          </cell>
          <cell r="AS434" t="str">
            <v>SUDAH</v>
          </cell>
          <cell r="AT434">
            <v>44432</v>
          </cell>
          <cell r="AU434" t="str">
            <v>SUDAH</v>
          </cell>
          <cell r="AV434">
            <v>44439</v>
          </cell>
          <cell r="AW434" t="str">
            <v xml:space="preserve">0 Tahun  8 Bulan 20 Hari </v>
          </cell>
          <cell r="AX434" t="str">
            <v>ON LINE</v>
          </cell>
          <cell r="AY434">
            <v>95</v>
          </cell>
          <cell r="AZ434">
            <v>75</v>
          </cell>
          <cell r="BA434" t="str">
            <v>SUDAH</v>
          </cell>
          <cell r="BC434">
            <v>44424</v>
          </cell>
          <cell r="BD434" t="str">
            <v>KLINIK POLRES REMBANG</v>
          </cell>
          <cell r="BE434" t="str">
            <v>SUDAH</v>
          </cell>
          <cell r="BG434">
            <v>44452</v>
          </cell>
          <cell r="BH434" t="str">
            <v>KLINIK POLRES KUDUS</v>
          </cell>
          <cell r="BI434" t="str">
            <v>BELUM</v>
          </cell>
          <cell r="BV434" t="str">
            <v>0003066686662</v>
          </cell>
          <cell r="BW434" t="str">
            <v>SUDAH</v>
          </cell>
          <cell r="BX434" t="str">
            <v>PERUSAHAAN</v>
          </cell>
          <cell r="BY434" t="str">
            <v>21075601498</v>
          </cell>
          <cell r="BZ434" t="str">
            <v>SUDAH</v>
          </cell>
          <cell r="CG434" t="str">
            <v>febrynugroho2189@gmail.com</v>
          </cell>
        </row>
        <row r="435">
          <cell r="C435" t="str">
            <v>1510</v>
          </cell>
          <cell r="D435" t="str">
            <v>TEGUH DWI SUKIATNO</v>
          </cell>
          <cell r="E435" t="str">
            <v>PT. MBK</v>
          </cell>
          <cell r="I435">
            <v>44197</v>
          </cell>
          <cell r="J435" t="str">
            <v/>
          </cell>
          <cell r="K435" t="str">
            <v>081391743439</v>
          </cell>
          <cell r="L435" t="str">
            <v>DRIVER</v>
          </cell>
          <cell r="Q435" t="str">
            <v>REMBANG</v>
          </cell>
          <cell r="R435" t="str">
            <v>PT. SUMBER ALFARIA TRIJAYA TBK</v>
          </cell>
          <cell r="S435" t="str">
            <v>MALANG</v>
          </cell>
          <cell r="T435" t="str">
            <v>3523190205950003</v>
          </cell>
          <cell r="U435" t="str">
            <v>SEUMUR HIDUP</v>
          </cell>
          <cell r="V435" t="str">
            <v>HIJAU</v>
          </cell>
          <cell r="W435" t="str">
            <v>B1</v>
          </cell>
          <cell r="X435" t="str">
            <v>15479505000017</v>
          </cell>
          <cell r="Y435">
            <v>45633</v>
          </cell>
          <cell r="Z435" t="str">
            <v>TUBAN</v>
          </cell>
          <cell r="AA435">
            <v>34821</v>
          </cell>
          <cell r="AB435" t="str">
            <v>DSN. PENCOL RT 02/04DS. WIDANG KEC. WIDANG KAB. TUBAN</v>
          </cell>
          <cell r="AC435" t="str">
            <v>LAJANG</v>
          </cell>
          <cell r="AD435" t="str">
            <v>ISLAM</v>
          </cell>
          <cell r="AE435" t="str">
            <v>LAKI-LAKI</v>
          </cell>
          <cell r="AF435" t="str">
            <v>SMA</v>
          </cell>
          <cell r="AG435" t="str">
            <v>EKA KRISTINA WULANSARI</v>
          </cell>
          <cell r="AH435" t="str">
            <v>BCA</v>
          </cell>
          <cell r="AI435" t="str">
            <v>5610393740</v>
          </cell>
          <cell r="AJ435" t="str">
            <v>3523191203061876</v>
          </cell>
          <cell r="AL435">
            <v>44621</v>
          </cell>
          <cell r="AM435">
            <v>44712</v>
          </cell>
          <cell r="AN435" t="str">
            <v>PKWT 2</v>
          </cell>
          <cell r="AO435" t="str">
            <v>10 hari</v>
          </cell>
          <cell r="AP435" t="str">
            <v xml:space="preserve">1 Tahun  4 Bulan 20 Hari </v>
          </cell>
          <cell r="AQ435" t="str">
            <v>SUDAH</v>
          </cell>
          <cell r="AR435">
            <v>44432</v>
          </cell>
          <cell r="AS435" t="str">
            <v>SUDAH</v>
          </cell>
          <cell r="AT435">
            <v>44432</v>
          </cell>
          <cell r="AU435" t="str">
            <v>SUDAH</v>
          </cell>
          <cell r="AV435">
            <v>44438</v>
          </cell>
          <cell r="AW435" t="str">
            <v xml:space="preserve">0 Tahun  8 Bulan 21 Hari </v>
          </cell>
          <cell r="AX435" t="str">
            <v>ON LINE</v>
          </cell>
          <cell r="AY435">
            <v>80</v>
          </cell>
          <cell r="AZ435">
            <v>75</v>
          </cell>
          <cell r="BA435" t="str">
            <v>SUDAH</v>
          </cell>
          <cell r="BC435">
            <v>44491</v>
          </cell>
          <cell r="BD435" t="str">
            <v>PUSKESMAS REMBANG</v>
          </cell>
          <cell r="BE435" t="str">
            <v>SUDAH</v>
          </cell>
          <cell r="BG435">
            <v>44579</v>
          </cell>
          <cell r="BI435" t="str">
            <v>BELUM</v>
          </cell>
          <cell r="BV435" t="str">
            <v>0002294007917</v>
          </cell>
          <cell r="BW435" t="str">
            <v>SUDAH</v>
          </cell>
          <cell r="BX435" t="str">
            <v>PERUSAHAAN</v>
          </cell>
          <cell r="BY435" t="str">
            <v>21011322159</v>
          </cell>
          <cell r="BZ435" t="str">
            <v>SUDAH</v>
          </cell>
          <cell r="CG435" t="str">
            <v>kakgabrus@gmail.com</v>
          </cell>
        </row>
        <row r="436">
          <cell r="C436" t="str">
            <v>1512</v>
          </cell>
          <cell r="D436" t="str">
            <v>MOCHAMAD CHOIRUR RISCHA</v>
          </cell>
          <cell r="E436" t="str">
            <v>PT. MBK</v>
          </cell>
          <cell r="I436">
            <v>44197</v>
          </cell>
          <cell r="J436" t="str">
            <v/>
          </cell>
          <cell r="K436" t="str">
            <v>081259818038</v>
          </cell>
          <cell r="L436" t="str">
            <v>DRIVER</v>
          </cell>
          <cell r="Q436" t="str">
            <v>REMBANG</v>
          </cell>
          <cell r="R436" t="str">
            <v>PT. SUMBER ALFARIA TRIJAYA TBK</v>
          </cell>
          <cell r="S436" t="str">
            <v>MALANG</v>
          </cell>
          <cell r="T436" t="str">
            <v>3316082007970003</v>
          </cell>
          <cell r="U436" t="str">
            <v>SEUMUR HIDUP</v>
          </cell>
          <cell r="V436" t="str">
            <v>HIJAU</v>
          </cell>
          <cell r="W436" t="str">
            <v>B1</v>
          </cell>
          <cell r="X436" t="str">
            <v>970714400473</v>
          </cell>
          <cell r="Y436">
            <v>45127</v>
          </cell>
          <cell r="Z436" t="str">
            <v>BLORA</v>
          </cell>
          <cell r="AA436">
            <v>35631</v>
          </cell>
          <cell r="AB436" t="str">
            <v>DK. GENEN RT 004/002 SENDANGWUNGU KEC. BANJAREJO KAB. BLORA</v>
          </cell>
          <cell r="AC436" t="str">
            <v>KAWIN</v>
          </cell>
          <cell r="AD436" t="str">
            <v>ISLAM</v>
          </cell>
          <cell r="AE436" t="str">
            <v>LAKI-LAKI</v>
          </cell>
          <cell r="AF436" t="str">
            <v>SMP</v>
          </cell>
          <cell r="AG436" t="str">
            <v>MOCHAMAD CHOIRUR RISCHA</v>
          </cell>
          <cell r="AH436" t="str">
            <v>BCA</v>
          </cell>
          <cell r="AI436" t="str">
            <v>1500942815</v>
          </cell>
          <cell r="AJ436" t="str">
            <v>3316112310200002</v>
          </cell>
          <cell r="AL436">
            <v>44621</v>
          </cell>
          <cell r="AM436">
            <v>44712</v>
          </cell>
          <cell r="AN436" t="str">
            <v>PKWT 2</v>
          </cell>
          <cell r="AO436" t="str">
            <v>10 hari</v>
          </cell>
          <cell r="AP436" t="str">
            <v xml:space="preserve">1 Tahun  4 Bulan 20 Hari </v>
          </cell>
          <cell r="AQ436" t="str">
            <v>SUDAH</v>
          </cell>
          <cell r="AR436">
            <v>44432</v>
          </cell>
          <cell r="AS436" t="str">
            <v>SUDAH</v>
          </cell>
          <cell r="AT436">
            <v>44432</v>
          </cell>
          <cell r="AU436" t="str">
            <v>SUDAH</v>
          </cell>
          <cell r="AV436">
            <v>44439</v>
          </cell>
          <cell r="AW436" t="str">
            <v xml:space="preserve">0 Tahun  8 Bulan 20 Hari </v>
          </cell>
          <cell r="AX436" t="str">
            <v>ON LINE</v>
          </cell>
          <cell r="AY436">
            <v>75</v>
          </cell>
          <cell r="AZ436">
            <v>75</v>
          </cell>
          <cell r="BA436" t="str">
            <v>SUDAH</v>
          </cell>
          <cell r="BC436">
            <v>44483</v>
          </cell>
          <cell r="BD436" t="str">
            <v>PUSKESMAS BLORA</v>
          </cell>
          <cell r="BE436" t="str">
            <v>SUDAH</v>
          </cell>
          <cell r="BG436">
            <v>44425</v>
          </cell>
          <cell r="BI436" t="str">
            <v>BELUM</v>
          </cell>
          <cell r="BV436" t="str">
            <v>0003067532864</v>
          </cell>
          <cell r="BW436" t="str">
            <v>SUDAH</v>
          </cell>
          <cell r="BX436" t="str">
            <v>PERUSAHAAN</v>
          </cell>
          <cell r="BY436" t="str">
            <v>21011322217</v>
          </cell>
          <cell r="BZ436" t="str">
            <v>SUDAH</v>
          </cell>
          <cell r="CG436" t="str">
            <v>tidak ada</v>
          </cell>
        </row>
        <row r="437">
          <cell r="C437" t="str">
            <v>1513</v>
          </cell>
          <cell r="D437" t="str">
            <v>KRISHNA BAYU MURTI</v>
          </cell>
          <cell r="E437" t="str">
            <v>PT. MBK</v>
          </cell>
          <cell r="I437">
            <v>44197</v>
          </cell>
          <cell r="J437" t="str">
            <v/>
          </cell>
          <cell r="K437" t="str">
            <v>087739254641</v>
          </cell>
          <cell r="L437" t="str">
            <v>DRIVER</v>
          </cell>
          <cell r="Q437" t="str">
            <v>REMBANG</v>
          </cell>
          <cell r="R437" t="str">
            <v>PT. SUMBER ALFARIA TRIJAYA TBK</v>
          </cell>
          <cell r="S437" t="str">
            <v>MALANG</v>
          </cell>
          <cell r="T437" t="str">
            <v>3402161609970003</v>
          </cell>
          <cell r="U437" t="str">
            <v>SEUMUR HIDUP</v>
          </cell>
          <cell r="V437" t="str">
            <v>HIJAU</v>
          </cell>
          <cell r="W437" t="str">
            <v>B1</v>
          </cell>
          <cell r="X437" t="str">
            <v>14499709000217</v>
          </cell>
          <cell r="Y437">
            <v>45979</v>
          </cell>
          <cell r="Z437" t="str">
            <v>BANTUL</v>
          </cell>
          <cell r="AA437">
            <v>35689</v>
          </cell>
          <cell r="AB437" t="str">
            <v>PUNJULHARJO RT 04/01 KEL. PUNJULHARJO KEC. REMBANG KAB. REMBANG</v>
          </cell>
          <cell r="AC437" t="str">
            <v>KAWIN ANAK 1</v>
          </cell>
          <cell r="AD437" t="str">
            <v>ISLAM</v>
          </cell>
          <cell r="AE437" t="str">
            <v>LAKI-LAKI</v>
          </cell>
          <cell r="AF437" t="str">
            <v>SMP</v>
          </cell>
          <cell r="AG437" t="str">
            <v>KRISHNA BAYU MURTI</v>
          </cell>
          <cell r="AH437" t="str">
            <v>BCA</v>
          </cell>
          <cell r="AI437" t="str">
            <v>7835217868</v>
          </cell>
          <cell r="AJ437" t="str">
            <v>3317101012200004</v>
          </cell>
          <cell r="AL437">
            <v>44621</v>
          </cell>
          <cell r="AM437">
            <v>44712</v>
          </cell>
          <cell r="AN437" t="str">
            <v>PKWT 2</v>
          </cell>
          <cell r="AO437" t="str">
            <v>10 hari</v>
          </cell>
          <cell r="AP437" t="str">
            <v xml:space="preserve">1 Tahun  4 Bulan 20 Hari </v>
          </cell>
          <cell r="AQ437" t="str">
            <v>SUDAH</v>
          </cell>
          <cell r="AR437">
            <v>44432</v>
          </cell>
          <cell r="AS437" t="str">
            <v>SUDAH</v>
          </cell>
          <cell r="AT437">
            <v>44432</v>
          </cell>
          <cell r="AU437" t="str">
            <v>SUDAH</v>
          </cell>
          <cell r="AV437">
            <v>44426</v>
          </cell>
          <cell r="AW437" t="str">
            <v xml:space="preserve">0 Tahun  9 Bulan 3 Hari </v>
          </cell>
          <cell r="AX437" t="str">
            <v>IN CLASS</v>
          </cell>
          <cell r="AY437">
            <v>70</v>
          </cell>
          <cell r="AZ437">
            <v>75</v>
          </cell>
          <cell r="BA437" t="str">
            <v>SUDAH</v>
          </cell>
          <cell r="BC437">
            <v>44483</v>
          </cell>
          <cell r="BD437" t="str">
            <v>PUSKESMAS LASEM</v>
          </cell>
          <cell r="BE437" t="str">
            <v>SUDAH</v>
          </cell>
          <cell r="BG437">
            <v>44409</v>
          </cell>
          <cell r="BI437" t="str">
            <v>BELUM</v>
          </cell>
          <cell r="BV437" t="str">
            <v>0001034646276</v>
          </cell>
          <cell r="BW437" t="str">
            <v>SUDAH</v>
          </cell>
          <cell r="BX437" t="str">
            <v>PERUSAHAAN</v>
          </cell>
          <cell r="BY437" t="str">
            <v>21011322183</v>
          </cell>
          <cell r="BZ437" t="str">
            <v>SUDAH</v>
          </cell>
          <cell r="CG437" t="str">
            <v>Jumadiputra123456789@gmail.com</v>
          </cell>
        </row>
        <row r="438">
          <cell r="C438" t="str">
            <v>1514</v>
          </cell>
          <cell r="D438" t="str">
            <v>SLAMET</v>
          </cell>
          <cell r="E438" t="str">
            <v>PT. MBK</v>
          </cell>
          <cell r="I438">
            <v>44197</v>
          </cell>
          <cell r="J438" t="str">
            <v/>
          </cell>
          <cell r="K438" t="str">
            <v>082134574496</v>
          </cell>
          <cell r="L438" t="str">
            <v>DRIVER</v>
          </cell>
          <cell r="Q438" t="str">
            <v>REMBANG</v>
          </cell>
          <cell r="R438" t="str">
            <v>PT. SUMBER ALFARIA TRIJAYA TBK</v>
          </cell>
          <cell r="S438" t="str">
            <v>MALANG</v>
          </cell>
          <cell r="T438" t="str">
            <v>3317110805820002</v>
          </cell>
          <cell r="U438" t="str">
            <v>SEUMUR HIDUP</v>
          </cell>
          <cell r="V438" t="str">
            <v>HIJAU</v>
          </cell>
          <cell r="W438" t="str">
            <v>B1</v>
          </cell>
          <cell r="X438" t="str">
            <v>820514390569</v>
          </cell>
          <cell r="Y438">
            <v>45054</v>
          </cell>
          <cell r="Z438" t="str">
            <v>REMBANG</v>
          </cell>
          <cell r="AA438">
            <v>30079</v>
          </cell>
          <cell r="AB438" t="str">
            <v>SUMBER GIRANG RT 001/007 DS. SUMBER GIRANG KEC. LASEM KAB. REMBANG</v>
          </cell>
          <cell r="AC438" t="str">
            <v>KAWIN ANAK 1</v>
          </cell>
          <cell r="AD438" t="str">
            <v>ISLAM</v>
          </cell>
          <cell r="AE438" t="str">
            <v>LAKI-LAKI</v>
          </cell>
          <cell r="AF438" t="str">
            <v>SD</v>
          </cell>
          <cell r="AG438" t="str">
            <v>SLAMET</v>
          </cell>
          <cell r="AH438" t="str">
            <v>BCA</v>
          </cell>
          <cell r="AI438" t="str">
            <v>7835217795</v>
          </cell>
          <cell r="AJ438" t="str">
            <v>3317142906200003</v>
          </cell>
          <cell r="AL438">
            <v>44621</v>
          </cell>
          <cell r="AM438">
            <v>44712</v>
          </cell>
          <cell r="AN438" t="str">
            <v>PKWT 2</v>
          </cell>
          <cell r="AO438" t="str">
            <v>10 hari</v>
          </cell>
          <cell r="AP438" t="str">
            <v xml:space="preserve">1 Tahun  4 Bulan 20 Hari </v>
          </cell>
          <cell r="AQ438" t="str">
            <v>SUDAH</v>
          </cell>
          <cell r="AR438">
            <v>44432</v>
          </cell>
          <cell r="AS438" t="str">
            <v>SUDAH</v>
          </cell>
          <cell r="AT438">
            <v>44432</v>
          </cell>
          <cell r="AU438" t="str">
            <v>SUDAH</v>
          </cell>
          <cell r="AV438">
            <v>44439</v>
          </cell>
          <cell r="AW438" t="str">
            <v xml:space="preserve">0 Tahun  8 Bulan 20 Hari </v>
          </cell>
          <cell r="AX438" t="str">
            <v>ON LINE</v>
          </cell>
          <cell r="AY438">
            <v>75</v>
          </cell>
          <cell r="AZ438">
            <v>75</v>
          </cell>
          <cell r="BA438" t="str">
            <v>SUDAH</v>
          </cell>
          <cell r="BC438">
            <v>44439</v>
          </cell>
          <cell r="BD438" t="str">
            <v>PUSKESMAS LASEM</v>
          </cell>
          <cell r="BE438" t="str">
            <v>SUDAH</v>
          </cell>
          <cell r="BG438">
            <v>44503</v>
          </cell>
          <cell r="BI438" t="str">
            <v>BELUM</v>
          </cell>
          <cell r="BV438" t="str">
            <v>0003067570045</v>
          </cell>
          <cell r="BW438" t="str">
            <v>SUDAH</v>
          </cell>
          <cell r="BX438" t="str">
            <v>PERUSAHAAN</v>
          </cell>
          <cell r="BY438" t="str">
            <v>21011322241</v>
          </cell>
          <cell r="BZ438" t="str">
            <v>SUDAH</v>
          </cell>
          <cell r="CG438" t="str">
            <v>tidak ada</v>
          </cell>
        </row>
        <row r="439">
          <cell r="C439" t="str">
            <v>1517</v>
          </cell>
          <cell r="D439" t="str">
            <v>EKO WAHYUDI</v>
          </cell>
          <cell r="E439" t="str">
            <v>PT. MBK</v>
          </cell>
          <cell r="I439">
            <v>44160</v>
          </cell>
          <cell r="J439" t="str">
            <v/>
          </cell>
          <cell r="K439" t="str">
            <v>082244401407</v>
          </cell>
          <cell r="L439" t="str">
            <v>DRIVER</v>
          </cell>
          <cell r="Q439" t="str">
            <v>MALANG</v>
          </cell>
          <cell r="R439" t="str">
            <v>ANTERAJA</v>
          </cell>
          <cell r="S439" t="str">
            <v>MALANG</v>
          </cell>
          <cell r="T439" t="str">
            <v>3514012408810003</v>
          </cell>
          <cell r="U439" t="str">
            <v>SEUMUR HIDUP</v>
          </cell>
          <cell r="V439" t="str">
            <v>HIJAU</v>
          </cell>
          <cell r="W439" t="str">
            <v>B1</v>
          </cell>
          <cell r="X439" t="str">
            <v>8108/81</v>
          </cell>
          <cell r="Y439">
            <v>45162</v>
          </cell>
          <cell r="Z439" t="str">
            <v>PASURUAN</v>
          </cell>
          <cell r="AA439">
            <v>29822</v>
          </cell>
          <cell r="AB439" t="str">
            <v>DSN JATISARI RT/RW 002/005 PURWODADI PASURUAN</v>
          </cell>
          <cell r="AC439" t="str">
            <v>KAWIN</v>
          </cell>
          <cell r="AD439" t="str">
            <v>ISLAM</v>
          </cell>
          <cell r="AE439" t="str">
            <v>LAKI-LAKI</v>
          </cell>
          <cell r="AF439" t="str">
            <v>SMA</v>
          </cell>
          <cell r="AG439" t="str">
            <v>EKO WAHYUDI</v>
          </cell>
          <cell r="AH439" t="str">
            <v>BCA</v>
          </cell>
          <cell r="AI439" t="str">
            <v>3850719950</v>
          </cell>
          <cell r="AJ439" t="str">
            <v>3514010101023430</v>
          </cell>
          <cell r="AL439">
            <v>44652</v>
          </cell>
          <cell r="AM439">
            <v>44742</v>
          </cell>
          <cell r="AN439" t="str">
            <v>PKWT 2</v>
          </cell>
          <cell r="AO439" t="str">
            <v>40 hari</v>
          </cell>
          <cell r="AP439" t="str">
            <v xml:space="preserve">1 Tahun  5 Bulan 26 Hari </v>
          </cell>
          <cell r="AQ439" t="str">
            <v>SUDAH</v>
          </cell>
          <cell r="AR439">
            <v>44432</v>
          </cell>
          <cell r="AS439" t="str">
            <v>SUDAH</v>
          </cell>
          <cell r="AT439">
            <v>44432</v>
          </cell>
          <cell r="AU439" t="str">
            <v>SUDAH</v>
          </cell>
          <cell r="AV439">
            <v>44406</v>
          </cell>
          <cell r="AW439" t="str">
            <v xml:space="preserve">0 Tahun  9 Bulan 22 Hari </v>
          </cell>
          <cell r="AX439" t="str">
            <v>IN CLASS</v>
          </cell>
          <cell r="AY439">
            <v>80</v>
          </cell>
          <cell r="AZ439">
            <v>80</v>
          </cell>
          <cell r="BA439" t="str">
            <v>SUDAH</v>
          </cell>
          <cell r="BC439">
            <v>44371</v>
          </cell>
          <cell r="BD439" t="str">
            <v>RAMPAL</v>
          </cell>
          <cell r="BE439" t="str">
            <v>SUDAH</v>
          </cell>
          <cell r="BG439">
            <v>44405</v>
          </cell>
          <cell r="BH439" t="str">
            <v>RAMPAL</v>
          </cell>
          <cell r="BI439" t="str">
            <v>BELUM</v>
          </cell>
          <cell r="BV439" t="str">
            <v>0002268226833</v>
          </cell>
          <cell r="BW439" t="str">
            <v>SUDAH</v>
          </cell>
          <cell r="BX439" t="str">
            <v>PERUSAHAAN</v>
          </cell>
          <cell r="BY439" t="str">
            <v>21004400624</v>
          </cell>
          <cell r="BZ439" t="str">
            <v>SUDAH</v>
          </cell>
          <cell r="CG439" t="str">
            <v>rischa177@gmail.com</v>
          </cell>
          <cell r="CH439">
            <v>44447</v>
          </cell>
        </row>
        <row r="440">
          <cell r="C440" t="str">
            <v>1518</v>
          </cell>
          <cell r="D440" t="str">
            <v>CHOIRUL SANY</v>
          </cell>
          <cell r="E440" t="str">
            <v>PT. MBK</v>
          </cell>
          <cell r="I440">
            <v>44166</v>
          </cell>
          <cell r="J440" t="str">
            <v/>
          </cell>
          <cell r="K440" t="str">
            <v>089681556405</v>
          </cell>
          <cell r="L440" t="str">
            <v>DRIVER</v>
          </cell>
          <cell r="Q440" t="str">
            <v>MALANG</v>
          </cell>
          <cell r="R440" t="str">
            <v>ANTERAJA</v>
          </cell>
          <cell r="S440" t="str">
            <v>MALANG</v>
          </cell>
          <cell r="T440" t="str">
            <v>3514012106990003</v>
          </cell>
          <cell r="U440" t="str">
            <v>SEUMUR HIDUP</v>
          </cell>
          <cell r="V440" t="str">
            <v>HIJAU</v>
          </cell>
          <cell r="W440" t="str">
            <v>B1</v>
          </cell>
          <cell r="X440" t="str">
            <v>15289906000088</v>
          </cell>
          <cell r="Y440">
            <v>45859</v>
          </cell>
          <cell r="Z440" t="str">
            <v>PASURUAN</v>
          </cell>
          <cell r="AA440">
            <v>36332</v>
          </cell>
          <cell r="AB440" t="str">
            <v>DUSUN JATISARI  RT 001 RW 005 PURWODADI PASURUAN</v>
          </cell>
          <cell r="AC440" t="str">
            <v>KAWIN</v>
          </cell>
          <cell r="AD440" t="str">
            <v>ISLAM</v>
          </cell>
          <cell r="AE440" t="str">
            <v>LAKI-LAKI</v>
          </cell>
          <cell r="AF440" t="str">
            <v>SMA</v>
          </cell>
          <cell r="AG440" t="str">
            <v>CHOIRUL SANY</v>
          </cell>
          <cell r="AH440" t="str">
            <v>BCA</v>
          </cell>
          <cell r="AI440" t="str">
            <v>3160196141</v>
          </cell>
          <cell r="AJ440" t="str">
            <v>3514010310120000</v>
          </cell>
          <cell r="AL440">
            <v>44652</v>
          </cell>
          <cell r="AM440">
            <v>44742</v>
          </cell>
          <cell r="AN440" t="str">
            <v>PKWT 2</v>
          </cell>
          <cell r="AO440" t="str">
            <v>40 hari</v>
          </cell>
          <cell r="AP440" t="str">
            <v xml:space="preserve">1 Tahun  5 Bulan 20 Hari </v>
          </cell>
          <cell r="AQ440" t="str">
            <v>SUDAH</v>
          </cell>
          <cell r="AR440">
            <v>44432</v>
          </cell>
          <cell r="AS440" t="str">
            <v>SUDAH</v>
          </cell>
          <cell r="AT440">
            <v>44432</v>
          </cell>
          <cell r="AU440" t="str">
            <v>SUDAH</v>
          </cell>
          <cell r="AV440">
            <v>44566</v>
          </cell>
          <cell r="AW440" t="str">
            <v xml:space="preserve">0 Tahun  4 Bulan 16 Hari </v>
          </cell>
          <cell r="AX440" t="str">
            <v>IN CLASS</v>
          </cell>
          <cell r="AY440">
            <v>100</v>
          </cell>
          <cell r="AZ440">
            <v>100</v>
          </cell>
          <cell r="BA440" t="str">
            <v>SUDAH</v>
          </cell>
          <cell r="BC440">
            <v>44384</v>
          </cell>
          <cell r="BD440" t="str">
            <v>BALAI DESA BLIMBING</v>
          </cell>
          <cell r="BE440" t="str">
            <v>SUDAH</v>
          </cell>
          <cell r="BG440">
            <v>44418</v>
          </cell>
          <cell r="BH440" t="str">
            <v>RSI MALANG</v>
          </cell>
          <cell r="BI440" t="str">
            <v>BELUM</v>
          </cell>
          <cell r="BV440" t="str">
            <v>0002808423527</v>
          </cell>
          <cell r="BW440" t="str">
            <v>SUDAH</v>
          </cell>
          <cell r="BX440" t="str">
            <v>PBI</v>
          </cell>
          <cell r="BY440" t="str">
            <v>21004400533</v>
          </cell>
          <cell r="BZ440" t="str">
            <v>SUDAH</v>
          </cell>
          <cell r="CG440" t="str">
            <v>krishnabayu333@gmail.com</v>
          </cell>
        </row>
        <row r="441">
          <cell r="C441" t="str">
            <v>1526</v>
          </cell>
          <cell r="D441" t="str">
            <v>DONY WASTU ENDRA ATMAJA</v>
          </cell>
          <cell r="E441" t="str">
            <v>PT. MBK</v>
          </cell>
          <cell r="I441">
            <v>44178</v>
          </cell>
          <cell r="J441" t="str">
            <v/>
          </cell>
          <cell r="K441" t="str">
            <v>082259993325</v>
          </cell>
          <cell r="L441" t="str">
            <v>DRIVER</v>
          </cell>
          <cell r="Q441" t="str">
            <v>YOGYAKARTA</v>
          </cell>
          <cell r="R441" t="str">
            <v>ANTERAJA</v>
          </cell>
          <cell r="S441" t="str">
            <v>SEMARANG</v>
          </cell>
          <cell r="T441" t="str">
            <v>3403030101960006</v>
          </cell>
          <cell r="U441" t="str">
            <v>SEUMUR HIDUP</v>
          </cell>
          <cell r="V441" t="str">
            <v>HIJAU</v>
          </cell>
          <cell r="W441" t="str">
            <v>B1</v>
          </cell>
          <cell r="X441" t="str">
            <v>14439601000272</v>
          </cell>
          <cell r="Y441">
            <v>46169</v>
          </cell>
          <cell r="Z441" t="str">
            <v>GUNUNGKIDUL</v>
          </cell>
          <cell r="AA441">
            <v>35065</v>
          </cell>
          <cell r="AB441" t="str">
            <v xml:space="preserve">GADING III RT 006/003 DESA GADING KEC PLAYEN </v>
          </cell>
          <cell r="AC441" t="str">
            <v>KAWIN</v>
          </cell>
          <cell r="AD441" t="str">
            <v xml:space="preserve">ISLAM </v>
          </cell>
          <cell r="AE441" t="str">
            <v>LAKI-LAKI</v>
          </cell>
          <cell r="AF441" t="str">
            <v>SMA</v>
          </cell>
          <cell r="AG441" t="str">
            <v xml:space="preserve">DONY WASTU ENDRA ATMAJA </v>
          </cell>
          <cell r="AH441" t="str">
            <v>BCA</v>
          </cell>
          <cell r="AI441" t="str">
            <v>8465140719</v>
          </cell>
          <cell r="AJ441" t="str">
            <v>3403033107170006</v>
          </cell>
          <cell r="AL441">
            <v>44682</v>
          </cell>
          <cell r="AM441">
            <v>44773</v>
          </cell>
          <cell r="AN441" t="str">
            <v>PKWT 2</v>
          </cell>
          <cell r="AO441" t="str">
            <v>71 hari</v>
          </cell>
          <cell r="AP441" t="str">
            <v xml:space="preserve">1 Tahun  5 Bulan 8 Hari </v>
          </cell>
          <cell r="AQ441" t="str">
            <v>SUDAH</v>
          </cell>
          <cell r="AR441">
            <v>44432</v>
          </cell>
          <cell r="AS441" t="str">
            <v>SUDAH</v>
          </cell>
          <cell r="AT441">
            <v>44432</v>
          </cell>
          <cell r="AU441" t="str">
            <v>SUDAH</v>
          </cell>
          <cell r="AV441">
            <v>44420</v>
          </cell>
          <cell r="AW441" t="str">
            <v xml:space="preserve">0 Tahun  9 Bulan 9 Hari </v>
          </cell>
          <cell r="AX441" t="str">
            <v>IN CLASS</v>
          </cell>
          <cell r="AY441">
            <v>90</v>
          </cell>
          <cell r="AZ441">
            <v>90</v>
          </cell>
          <cell r="BA441" t="str">
            <v>SUDAH</v>
          </cell>
          <cell r="BC441">
            <v>44383</v>
          </cell>
          <cell r="BD441" t="str">
            <v>PUSKESMAS PANJAITAN 1</v>
          </cell>
          <cell r="BE441" t="str">
            <v>SUDAH</v>
          </cell>
          <cell r="BG441">
            <v>44480</v>
          </cell>
          <cell r="BH441" t="str">
            <v>KLINIK BERSMA BANTUL</v>
          </cell>
          <cell r="BI441" t="str">
            <v>BELUM</v>
          </cell>
          <cell r="BV441" t="str">
            <v>0001806488278</v>
          </cell>
          <cell r="BW441" t="str">
            <v>SUDAH</v>
          </cell>
          <cell r="BX441" t="str">
            <v>PERUSAHAAN</v>
          </cell>
          <cell r="BY441" t="str">
            <v>21011321953</v>
          </cell>
          <cell r="BZ441" t="str">
            <v>SUDAH</v>
          </cell>
        </row>
        <row r="442">
          <cell r="C442" t="str">
            <v>1529</v>
          </cell>
          <cell r="D442" t="str">
            <v>ELVA BAMBANG PURNOMO</v>
          </cell>
          <cell r="E442" t="str">
            <v>PT. MBK</v>
          </cell>
          <cell r="I442">
            <v>44166</v>
          </cell>
          <cell r="J442" t="str">
            <v/>
          </cell>
          <cell r="K442" t="str">
            <v>085886318248</v>
          </cell>
          <cell r="L442" t="str">
            <v>DRIVER</v>
          </cell>
          <cell r="Q442" t="str">
            <v>PURWOKERTO</v>
          </cell>
          <cell r="R442" t="str">
            <v>ANTERAJA</v>
          </cell>
          <cell r="S442" t="str">
            <v>SEMARANG</v>
          </cell>
          <cell r="T442" t="str">
            <v>3301021304970001</v>
          </cell>
          <cell r="U442" t="str">
            <v>SEUMUR HIDUP</v>
          </cell>
          <cell r="V442" t="str">
            <v>HIJAU</v>
          </cell>
          <cell r="W442" t="str">
            <v>B1</v>
          </cell>
          <cell r="X442" t="str">
            <v>970414230567</v>
          </cell>
          <cell r="Y442">
            <v>45760</v>
          </cell>
          <cell r="Z442" t="str">
            <v xml:space="preserve">CILACAP </v>
          </cell>
          <cell r="AA442">
            <v>35533</v>
          </cell>
          <cell r="AB442" t="str">
            <v xml:space="preserve">JL KEPUDANG NO 59 RT 001/012DESA SLARANG KEC KESUGIHAN </v>
          </cell>
          <cell r="AC442" t="str">
            <v>KAWIN</v>
          </cell>
          <cell r="AD442" t="str">
            <v xml:space="preserve">ISLAM </v>
          </cell>
          <cell r="AE442" t="str">
            <v>LAKI-LAKI</v>
          </cell>
          <cell r="AF442" t="str">
            <v>SMA</v>
          </cell>
          <cell r="AG442" t="str">
            <v xml:space="preserve">ELVA BAMBANG PURNOMO </v>
          </cell>
          <cell r="AH442" t="str">
            <v>BCA</v>
          </cell>
          <cell r="AI442" t="str">
            <v>0961070901</v>
          </cell>
          <cell r="AJ442" t="str">
            <v>3301022102180007</v>
          </cell>
          <cell r="AL442">
            <v>44652</v>
          </cell>
          <cell r="AM442">
            <v>44742</v>
          </cell>
          <cell r="AN442" t="str">
            <v>PKWT 2</v>
          </cell>
          <cell r="AO442" t="str">
            <v>40 hari</v>
          </cell>
          <cell r="AP442" t="str">
            <v xml:space="preserve">1 Tahun  5 Bulan 20 Hari </v>
          </cell>
          <cell r="AQ442" t="str">
            <v>SUDAH</v>
          </cell>
          <cell r="AR442">
            <v>44432</v>
          </cell>
          <cell r="AS442" t="str">
            <v>SUDAH</v>
          </cell>
          <cell r="AT442">
            <v>44432</v>
          </cell>
          <cell r="AU442" t="str">
            <v>SUDAH</v>
          </cell>
          <cell r="AV442">
            <v>44425</v>
          </cell>
          <cell r="AW442" t="str">
            <v xml:space="preserve">0 Tahun  9 Bulan 4 Hari </v>
          </cell>
          <cell r="AX442" t="str">
            <v>IN CLASS</v>
          </cell>
          <cell r="AY442">
            <v>85</v>
          </cell>
          <cell r="AZ442">
            <v>90</v>
          </cell>
          <cell r="BA442" t="str">
            <v>SUDAH</v>
          </cell>
          <cell r="BC442">
            <v>44419</v>
          </cell>
          <cell r="BD442" t="str">
            <v>PUSK.CILACAP</v>
          </cell>
          <cell r="BE442" t="str">
            <v>SUDAH</v>
          </cell>
          <cell r="BG442">
            <v>44454</v>
          </cell>
          <cell r="BH442" t="str">
            <v>PUSK.CILACAP</v>
          </cell>
          <cell r="BI442" t="str">
            <v>BELUM</v>
          </cell>
          <cell r="BM442">
            <v>44440</v>
          </cell>
          <cell r="BN442" t="str">
            <v>ONLINE</v>
          </cell>
          <cell r="BO442">
            <v>85</v>
          </cell>
          <cell r="BS442">
            <v>44378</v>
          </cell>
          <cell r="BT442" t="str">
            <v>ONLINE</v>
          </cell>
          <cell r="BU442">
            <v>90</v>
          </cell>
          <cell r="BV442" t="str">
            <v>0000522133255</v>
          </cell>
          <cell r="BW442" t="str">
            <v>SUDAH</v>
          </cell>
          <cell r="BX442" t="str">
            <v>PBI</v>
          </cell>
          <cell r="BY442" t="str">
            <v>21004400467</v>
          </cell>
          <cell r="BZ442" t="str">
            <v>SUDAH</v>
          </cell>
        </row>
        <row r="443">
          <cell r="C443" t="str">
            <v>1531</v>
          </cell>
          <cell r="D443" t="str">
            <v>AMUN SANTOSA</v>
          </cell>
          <cell r="E443" t="str">
            <v>PT. MBK</v>
          </cell>
          <cell r="I443">
            <v>44177</v>
          </cell>
          <cell r="J443" t="str">
            <v/>
          </cell>
          <cell r="K443" t="str">
            <v>0895421994808</v>
          </cell>
          <cell r="L443" t="str">
            <v>DRIVER</v>
          </cell>
          <cell r="Q443" t="str">
            <v>PEMALANG</v>
          </cell>
          <cell r="R443" t="str">
            <v>ANTERAJA</v>
          </cell>
          <cell r="S443" t="str">
            <v>MALANG</v>
          </cell>
          <cell r="T443" t="str">
            <v>3327122901890002</v>
          </cell>
          <cell r="U443" t="str">
            <v>SEUMUR HIDUP</v>
          </cell>
          <cell r="V443" t="str">
            <v>HIJAU</v>
          </cell>
          <cell r="W443" t="str">
            <v>B1</v>
          </cell>
          <cell r="X443" t="str">
            <v>14288901000034</v>
          </cell>
          <cell r="Y443">
            <v>45617</v>
          </cell>
          <cell r="Z443" t="str">
            <v xml:space="preserve">PEMALANG </v>
          </cell>
          <cell r="AA443">
            <v>32537</v>
          </cell>
          <cell r="AB443" t="str">
            <v xml:space="preserve">KEDAWUNG RT 005/004 DESA SIDOREJO </v>
          </cell>
          <cell r="AC443" t="str">
            <v>LAJANG</v>
          </cell>
          <cell r="AD443" t="str">
            <v>ISLAM</v>
          </cell>
          <cell r="AE443" t="str">
            <v>LAKI-LAKI</v>
          </cell>
          <cell r="AF443" t="str">
            <v>SMA</v>
          </cell>
          <cell r="AG443" t="str">
            <v xml:space="preserve">AMUN SANTOSA </v>
          </cell>
          <cell r="AH443" t="str">
            <v>BCA</v>
          </cell>
          <cell r="AI443" t="str">
            <v>3560192966</v>
          </cell>
          <cell r="AJ443" t="str">
            <v>3327123005180008</v>
          </cell>
          <cell r="AL443">
            <v>44652</v>
          </cell>
          <cell r="AM443">
            <v>44742</v>
          </cell>
          <cell r="AN443" t="str">
            <v>PKWT 2</v>
          </cell>
          <cell r="AO443" t="str">
            <v>40 hari</v>
          </cell>
          <cell r="AP443" t="str">
            <v xml:space="preserve">1 Tahun  5 Bulan 9 Hari </v>
          </cell>
          <cell r="AQ443" t="str">
            <v>SUDAH</v>
          </cell>
          <cell r="AR443">
            <v>44432</v>
          </cell>
          <cell r="AS443" t="str">
            <v>SUDAH</v>
          </cell>
          <cell r="AT443">
            <v>44432</v>
          </cell>
          <cell r="AU443" t="str">
            <v>SUDAH</v>
          </cell>
          <cell r="AV443">
            <v>44419</v>
          </cell>
          <cell r="AW443" t="str">
            <v xml:space="preserve">0 Tahun  9 Bulan 10 Hari </v>
          </cell>
          <cell r="AX443" t="str">
            <v>IN CLASS</v>
          </cell>
          <cell r="AY443">
            <v>80</v>
          </cell>
          <cell r="AZ443">
            <v>75</v>
          </cell>
          <cell r="BA443" t="str">
            <v>SUDAH</v>
          </cell>
          <cell r="BC443">
            <v>44407</v>
          </cell>
          <cell r="BD443" t="str">
            <v>PUSK.PEMALANG</v>
          </cell>
          <cell r="BE443" t="str">
            <v>SUDAH</v>
          </cell>
          <cell r="BG443">
            <v>44498</v>
          </cell>
          <cell r="BI443" t="str">
            <v>BELUM</v>
          </cell>
          <cell r="BM443">
            <v>44409</v>
          </cell>
          <cell r="BN443" t="str">
            <v>ONLINE</v>
          </cell>
          <cell r="BO443">
            <v>90</v>
          </cell>
          <cell r="BS443">
            <v>44447</v>
          </cell>
          <cell r="BT443" t="str">
            <v>ONLINE</v>
          </cell>
          <cell r="BU443">
            <v>85</v>
          </cell>
          <cell r="BV443" t="str">
            <v>0002493725534</v>
          </cell>
          <cell r="BW443" t="str">
            <v>SUDAH</v>
          </cell>
          <cell r="BX443" t="str">
            <v>PERUSAHAAN</v>
          </cell>
          <cell r="BY443" t="str">
            <v>21011321748</v>
          </cell>
          <cell r="BZ443" t="str">
            <v>SUDAH</v>
          </cell>
          <cell r="CG443" t="str">
            <v>sdrajadjogja@gmail.com</v>
          </cell>
        </row>
        <row r="444">
          <cell r="C444" t="str">
            <v>1532</v>
          </cell>
          <cell r="D444" t="str">
            <v>UBAID BAHANAN</v>
          </cell>
          <cell r="E444" t="str">
            <v>PT. MBK</v>
          </cell>
          <cell r="I444">
            <v>44180</v>
          </cell>
          <cell r="J444" t="str">
            <v/>
          </cell>
          <cell r="K444" t="str">
            <v>081238050637</v>
          </cell>
          <cell r="L444" t="str">
            <v>DRIVER</v>
          </cell>
          <cell r="Q444" t="str">
            <v>PEMALANG</v>
          </cell>
          <cell r="R444" t="str">
            <v>ANTERAJA</v>
          </cell>
          <cell r="S444" t="str">
            <v>MALANG</v>
          </cell>
          <cell r="T444" t="str">
            <v>3302201903890004</v>
          </cell>
          <cell r="U444" t="str">
            <v>SEUMUR HIDUP</v>
          </cell>
          <cell r="V444" t="str">
            <v>HIJAU</v>
          </cell>
          <cell r="W444" t="str">
            <v>B1 UMUM</v>
          </cell>
          <cell r="X444" t="str">
            <v>890315280921</v>
          </cell>
          <cell r="Y444">
            <v>45004</v>
          </cell>
          <cell r="Z444" t="str">
            <v>METRO</v>
          </cell>
          <cell r="AA444">
            <v>32586</v>
          </cell>
          <cell r="AB444" t="str">
            <v xml:space="preserve">MANGGA DALAM RT 006/002 DESA SRONDOL WETAN </v>
          </cell>
          <cell r="AC444" t="str">
            <v>KAWIN</v>
          </cell>
          <cell r="AD444" t="str">
            <v>ISLAM</v>
          </cell>
          <cell r="AE444" t="str">
            <v>LAKI-LAKI</v>
          </cell>
          <cell r="AF444" t="str">
            <v>SMA</v>
          </cell>
          <cell r="AG444" t="str">
            <v xml:space="preserve">UBAID BAHANAN </v>
          </cell>
          <cell r="AH444" t="str">
            <v>BCA</v>
          </cell>
          <cell r="AI444" t="str">
            <v>7960684391</v>
          </cell>
          <cell r="AJ444" t="str">
            <v>3374111308190012</v>
          </cell>
          <cell r="AL444">
            <v>44652</v>
          </cell>
          <cell r="AM444">
            <v>44742</v>
          </cell>
          <cell r="AN444" t="str">
            <v>PKWT 2</v>
          </cell>
          <cell r="AO444" t="str">
            <v>40 hari</v>
          </cell>
          <cell r="AP444" t="str">
            <v xml:space="preserve">1 Tahun  5 Bulan 6 Hari </v>
          </cell>
          <cell r="AQ444" t="str">
            <v>SUDAH</v>
          </cell>
          <cell r="AR444">
            <v>44491</v>
          </cell>
          <cell r="AS444" t="str">
            <v>SUDAH</v>
          </cell>
          <cell r="AT444">
            <v>44432</v>
          </cell>
          <cell r="AU444" t="str">
            <v>SUDAH</v>
          </cell>
          <cell r="AV444">
            <v>44419</v>
          </cell>
          <cell r="AW444" t="str">
            <v xml:space="preserve">0 Tahun  9 Bulan 10 Hari </v>
          </cell>
          <cell r="AX444" t="str">
            <v>IN CLASS</v>
          </cell>
          <cell r="AY444">
            <v>85</v>
          </cell>
          <cell r="AZ444">
            <v>75</v>
          </cell>
          <cell r="BA444" t="str">
            <v>SUDAH</v>
          </cell>
          <cell r="BC444">
            <v>44391</v>
          </cell>
          <cell r="BD444" t="str">
            <v>PUSK.PEMALANG</v>
          </cell>
          <cell r="BE444" t="str">
            <v>SUDAH</v>
          </cell>
          <cell r="BG444">
            <v>44420</v>
          </cell>
          <cell r="BH444" t="str">
            <v>PUSK.PEMALANG</v>
          </cell>
          <cell r="BI444" t="str">
            <v>BELUM</v>
          </cell>
          <cell r="BM444">
            <v>44409</v>
          </cell>
          <cell r="BN444" t="str">
            <v>ONLINE</v>
          </cell>
          <cell r="BO444">
            <v>90</v>
          </cell>
          <cell r="BS444">
            <v>44447</v>
          </cell>
          <cell r="BT444" t="str">
            <v>ONLINE</v>
          </cell>
          <cell r="BU444">
            <v>90</v>
          </cell>
          <cell r="BV444" t="str">
            <v>0001694461004</v>
          </cell>
          <cell r="BW444" t="str">
            <v>SUDAH</v>
          </cell>
          <cell r="BX444" t="str">
            <v>PERUSAHAAN</v>
          </cell>
          <cell r="BY444" t="str">
            <v>21011321912</v>
          </cell>
          <cell r="BZ444" t="str">
            <v>SUDAH</v>
          </cell>
        </row>
        <row r="445">
          <cell r="C445" t="str">
            <v>1533</v>
          </cell>
          <cell r="D445" t="str">
            <v>RIDHO PUTRA NUGRAHA</v>
          </cell>
          <cell r="E445" t="str">
            <v>PT. MBK</v>
          </cell>
          <cell r="I445">
            <v>44157</v>
          </cell>
          <cell r="J445" t="str">
            <v/>
          </cell>
          <cell r="K445" t="str">
            <v>089630984262</v>
          </cell>
          <cell r="L445" t="str">
            <v>DRIVER</v>
          </cell>
          <cell r="Q445" t="str">
            <v>SOLO</v>
          </cell>
          <cell r="R445" t="str">
            <v>ANTERAJA</v>
          </cell>
          <cell r="S445" t="str">
            <v>SEMARANG</v>
          </cell>
          <cell r="T445" t="str">
            <v>3311102706940005</v>
          </cell>
          <cell r="U445" t="str">
            <v>SEUMUR HIDUP</v>
          </cell>
          <cell r="W445" t="str">
            <v>B1</v>
          </cell>
          <cell r="X445" t="str">
            <v>14429406000125</v>
          </cell>
          <cell r="Y445">
            <v>45838</v>
          </cell>
          <cell r="Z445" t="str">
            <v>DEPOK</v>
          </cell>
          <cell r="AA445">
            <v>34512</v>
          </cell>
          <cell r="AB445" t="str">
            <v>SIWAL 005/002 DESA SIWAL</v>
          </cell>
          <cell r="AC445" t="str">
            <v>KAWIN</v>
          </cell>
          <cell r="AD445" t="str">
            <v>ISLAM</v>
          </cell>
          <cell r="AE445" t="str">
            <v>LAKI-LAKI</v>
          </cell>
          <cell r="AF445" t="str">
            <v>SMA</v>
          </cell>
          <cell r="AG445" t="str">
            <v>RIDHO PUTRA NUGRAHA</v>
          </cell>
          <cell r="AH445" t="str">
            <v>BCA</v>
          </cell>
          <cell r="AI445" t="str">
            <v>3920609121</v>
          </cell>
          <cell r="AJ445" t="str">
            <v>3311101408150004</v>
          </cell>
          <cell r="AL445">
            <v>44652</v>
          </cell>
          <cell r="AM445">
            <v>44742</v>
          </cell>
          <cell r="AN445" t="str">
            <v>PKWT 2</v>
          </cell>
          <cell r="AO445" t="str">
            <v>40 hari</v>
          </cell>
          <cell r="AP445" t="str">
            <v xml:space="preserve">1 Tahun  5 Bulan 29 Hari </v>
          </cell>
          <cell r="AQ445" t="str">
            <v>SUDAH</v>
          </cell>
          <cell r="AR445">
            <v>44417</v>
          </cell>
          <cell r="AS445" t="str">
            <v>SUDAH</v>
          </cell>
          <cell r="AT445">
            <v>44417</v>
          </cell>
          <cell r="AU445" t="str">
            <v>SUDAH</v>
          </cell>
          <cell r="AV445">
            <v>44417</v>
          </cell>
          <cell r="AW445" t="str">
            <v xml:space="preserve">0 Tahun  9 Bulan 12 Hari </v>
          </cell>
          <cell r="AX445" t="str">
            <v>NON DRIVER</v>
          </cell>
          <cell r="AY445" t="str">
            <v>NON DRIVER</v>
          </cell>
          <cell r="AZ445" t="str">
            <v>NON DRIVER</v>
          </cell>
          <cell r="BA445" t="str">
            <v>SUDAH</v>
          </cell>
          <cell r="BC445">
            <v>44407</v>
          </cell>
          <cell r="BD445" t="str">
            <v>KELURAHAN SIWAL SOLO</v>
          </cell>
          <cell r="BE445" t="str">
            <v>SUDAH</v>
          </cell>
          <cell r="BG445">
            <v>44436</v>
          </cell>
          <cell r="BH445" t="str">
            <v>KELURAHAN SIWAL SOLO</v>
          </cell>
          <cell r="BI445" t="str">
            <v>BELUM</v>
          </cell>
          <cell r="BV445" t="str">
            <v>0003061916267</v>
          </cell>
          <cell r="BW445" t="str">
            <v>SUDAH</v>
          </cell>
          <cell r="BX445" t="str">
            <v>PERUSAHAAN</v>
          </cell>
          <cell r="BY445" t="str">
            <v>21004400905</v>
          </cell>
          <cell r="BZ445" t="str">
            <v>SUDAH</v>
          </cell>
          <cell r="CG445" t="str">
            <v>elvabambang1997@gmail.com</v>
          </cell>
        </row>
        <row r="446">
          <cell r="C446" t="str">
            <v>1538</v>
          </cell>
          <cell r="D446" t="str">
            <v>ASWAR MUNAJAT</v>
          </cell>
          <cell r="E446" t="str">
            <v>PT. MBK</v>
          </cell>
          <cell r="I446">
            <v>44153</v>
          </cell>
          <cell r="J446" t="str">
            <v/>
          </cell>
          <cell r="K446" t="str">
            <v>085866123555</v>
          </cell>
          <cell r="L446" t="str">
            <v>DRIVER</v>
          </cell>
          <cell r="Q446" t="str">
            <v>SEMARANG</v>
          </cell>
          <cell r="R446" t="str">
            <v>ANTERAJA</v>
          </cell>
          <cell r="S446" t="str">
            <v>SEMARANG</v>
          </cell>
          <cell r="T446" t="str">
            <v>3374151511900006</v>
          </cell>
          <cell r="U446" t="str">
            <v>SEUMUR HIDUP</v>
          </cell>
          <cell r="V446" t="str">
            <v>HIJAU</v>
          </cell>
          <cell r="W446" t="str">
            <v>B1</v>
          </cell>
          <cell r="X446" t="str">
            <v>901114590571</v>
          </cell>
          <cell r="Y446">
            <v>45611</v>
          </cell>
          <cell r="Z446" t="str">
            <v xml:space="preserve">SEMARANG </v>
          </cell>
          <cell r="AA446">
            <v>33192</v>
          </cell>
          <cell r="AB446" t="str">
            <v xml:space="preserve">KARANGRONGKO RT 005/010 DESA WONOSARI KEC NGALIYAN </v>
          </cell>
          <cell r="AC446" t="str">
            <v>KAWIN</v>
          </cell>
          <cell r="AD446" t="str">
            <v xml:space="preserve">ISLAM </v>
          </cell>
          <cell r="AE446" t="str">
            <v>LAKI-LAKI</v>
          </cell>
          <cell r="AF446" t="str">
            <v>SMA</v>
          </cell>
          <cell r="AG446" t="str">
            <v xml:space="preserve">ASWAR MUNAJAT </v>
          </cell>
          <cell r="AH446" t="str">
            <v>BCA</v>
          </cell>
          <cell r="AI446" t="str">
            <v>8715289951</v>
          </cell>
          <cell r="AJ446" t="str">
            <v>3374152503150001</v>
          </cell>
          <cell r="AL446">
            <v>44652</v>
          </cell>
          <cell r="AM446">
            <v>44742</v>
          </cell>
          <cell r="AN446" t="str">
            <v>PKWT 2</v>
          </cell>
          <cell r="AO446" t="str">
            <v>40 hari</v>
          </cell>
          <cell r="AP446" t="str">
            <v xml:space="preserve">1 Tahun  6 Bulan 3 Hari </v>
          </cell>
          <cell r="AQ446" t="str">
            <v>SUDAH</v>
          </cell>
          <cell r="AR446">
            <v>44432</v>
          </cell>
          <cell r="AS446" t="str">
            <v>SUDAH</v>
          </cell>
          <cell r="AT446">
            <v>44432</v>
          </cell>
          <cell r="AU446" t="str">
            <v>SUDAH</v>
          </cell>
          <cell r="AV446">
            <v>44431</v>
          </cell>
          <cell r="AW446" t="str">
            <v xml:space="preserve">0 Tahun  8 Bulan 28 Hari </v>
          </cell>
          <cell r="AX446" t="str">
            <v>IN CLASS</v>
          </cell>
          <cell r="AY446">
            <v>100</v>
          </cell>
          <cell r="AZ446">
            <v>100</v>
          </cell>
          <cell r="BA446" t="str">
            <v>SUDAH</v>
          </cell>
          <cell r="BC446">
            <v>44389</v>
          </cell>
          <cell r="BD446" t="str">
            <v>PT. Apparel One Indonesia 2</v>
          </cell>
          <cell r="BE446" t="str">
            <v>SUDAH</v>
          </cell>
          <cell r="BG446">
            <v>44441</v>
          </cell>
          <cell r="BH446" t="str">
            <v>Rumah Sakit Tentara Semarang</v>
          </cell>
          <cell r="BI446" t="str">
            <v>BELUM</v>
          </cell>
          <cell r="BV446" t="str">
            <v>0002197678004</v>
          </cell>
          <cell r="BW446" t="str">
            <v>SUDAH</v>
          </cell>
          <cell r="BX446" t="str">
            <v>PERUSAHAAN</v>
          </cell>
          <cell r="BY446" t="str">
            <v>21004400699</v>
          </cell>
          <cell r="BZ446" t="str">
            <v>SUDAH</v>
          </cell>
          <cell r="CG446" t="str">
            <v>amunsantosa908@gmail.com</v>
          </cell>
        </row>
        <row r="447">
          <cell r="C447" t="str">
            <v>1539</v>
          </cell>
          <cell r="D447" t="str">
            <v>SUPRIHATIN AGUS SETIYAWAN</v>
          </cell>
          <cell r="E447" t="str">
            <v>PT. MBK</v>
          </cell>
          <cell r="I447">
            <v>44176</v>
          </cell>
          <cell r="J447" t="str">
            <v/>
          </cell>
          <cell r="K447" t="str">
            <v>085846459489</v>
          </cell>
          <cell r="L447" t="str">
            <v>DRIVER</v>
          </cell>
          <cell r="Q447" t="str">
            <v>SEMARANG</v>
          </cell>
          <cell r="R447" t="str">
            <v>ANTERAJA</v>
          </cell>
          <cell r="S447" t="str">
            <v>SEMARANG</v>
          </cell>
          <cell r="T447" t="str">
            <v>3374080803920002</v>
          </cell>
          <cell r="U447" t="str">
            <v>SEUMUR HIDUP</v>
          </cell>
          <cell r="V447" t="str">
            <v>HIJAU</v>
          </cell>
          <cell r="W447" t="str">
            <v>B1</v>
          </cell>
          <cell r="X447" t="str">
            <v>14219203000106</v>
          </cell>
          <cell r="Y447">
            <v>45774</v>
          </cell>
          <cell r="Z447" t="str">
            <v xml:space="preserve">SEMARANG </v>
          </cell>
          <cell r="AA447">
            <v>33671</v>
          </cell>
          <cell r="AB447" t="str">
            <v xml:space="preserve">JL TANDANG RT 006/0010 DESA JOMBLANG KEC CANDISARI </v>
          </cell>
          <cell r="AC447" t="str">
            <v>KAWIN</v>
          </cell>
          <cell r="AD447" t="str">
            <v xml:space="preserve">ISLAM </v>
          </cell>
          <cell r="AE447" t="str">
            <v>LAKI-LAKI</v>
          </cell>
          <cell r="AF447" t="str">
            <v>SMA</v>
          </cell>
          <cell r="AG447" t="str">
            <v xml:space="preserve">SUPRIHATIN AGUS SETIYAWAN </v>
          </cell>
          <cell r="AH447" t="str">
            <v>BCA</v>
          </cell>
          <cell r="AI447" t="str">
            <v>8545528513</v>
          </cell>
          <cell r="AJ447" t="str">
            <v>3374080402140006</v>
          </cell>
          <cell r="AK447" t="str">
            <v>83.957.897.8-517.000</v>
          </cell>
          <cell r="AL447">
            <v>44652</v>
          </cell>
          <cell r="AM447">
            <v>44742</v>
          </cell>
          <cell r="AN447" t="str">
            <v>PKWT 2</v>
          </cell>
          <cell r="AO447" t="str">
            <v>40 hari</v>
          </cell>
          <cell r="AP447" t="str">
            <v xml:space="preserve">1 Tahun  5 Bulan 10 Hari </v>
          </cell>
          <cell r="AQ447" t="str">
            <v>SUDAH</v>
          </cell>
          <cell r="AR447">
            <v>44432</v>
          </cell>
          <cell r="AS447" t="str">
            <v>SUDAH</v>
          </cell>
          <cell r="AT447">
            <v>44432</v>
          </cell>
          <cell r="AU447" t="str">
            <v>SUDAH</v>
          </cell>
          <cell r="AV447">
            <v>44431</v>
          </cell>
          <cell r="AW447" t="str">
            <v xml:space="preserve">0 Tahun  8 Bulan 28 Hari </v>
          </cell>
          <cell r="AX447" t="str">
            <v>IN CLASS</v>
          </cell>
          <cell r="AY447">
            <v>85</v>
          </cell>
          <cell r="AZ447">
            <v>75</v>
          </cell>
          <cell r="BA447" t="str">
            <v>SUDAH</v>
          </cell>
          <cell r="BC447">
            <v>44389</v>
          </cell>
          <cell r="BD447" t="str">
            <v>PT. Apparel One Indonesia 2</v>
          </cell>
          <cell r="BE447" t="str">
            <v>SUDAH</v>
          </cell>
          <cell r="BG447">
            <v>44420</v>
          </cell>
          <cell r="BH447" t="str">
            <v>PT. Apparel One Indonesia 2</v>
          </cell>
          <cell r="BI447" t="str">
            <v>BELUM</v>
          </cell>
          <cell r="BV447" t="str">
            <v>0001281637056</v>
          </cell>
          <cell r="BW447" t="str">
            <v>SUDAH</v>
          </cell>
          <cell r="BX447" t="str">
            <v>PERUSAHAAN</v>
          </cell>
          <cell r="BY447" t="str">
            <v>21011322019</v>
          </cell>
          <cell r="BZ447" t="str">
            <v>SUDAH</v>
          </cell>
          <cell r="CG447" t="str">
            <v>ubedbahanan@gmail.com</v>
          </cell>
        </row>
        <row r="448">
          <cell r="C448" t="str">
            <v>1541</v>
          </cell>
          <cell r="D448" t="str">
            <v>ARI SUSANTO</v>
          </cell>
          <cell r="E448" t="str">
            <v>PT. MBK</v>
          </cell>
          <cell r="I448">
            <v>44176</v>
          </cell>
          <cell r="J448" t="str">
            <v/>
          </cell>
          <cell r="K448" t="str">
            <v>082138647006</v>
          </cell>
          <cell r="L448" t="str">
            <v>DRIVER</v>
          </cell>
          <cell r="Q448" t="str">
            <v>SEMARANG</v>
          </cell>
          <cell r="R448" t="str">
            <v>ANTERAJA</v>
          </cell>
          <cell r="S448" t="str">
            <v>SEMARANG</v>
          </cell>
          <cell r="T448" t="str">
            <v>3374051812970001</v>
          </cell>
          <cell r="U448" t="str">
            <v>SEUMUR HIDUP</v>
          </cell>
          <cell r="V448" t="str">
            <v>PUTIH</v>
          </cell>
          <cell r="W448" t="str">
            <v>B1</v>
          </cell>
          <cell r="X448" t="str">
            <v>14219712000091</v>
          </cell>
          <cell r="Y448">
            <v>45817</v>
          </cell>
          <cell r="Z448" t="str">
            <v xml:space="preserve">SEMARANG </v>
          </cell>
          <cell r="AA448">
            <v>35782</v>
          </cell>
          <cell r="AB448" t="str">
            <v xml:space="preserve">JL PURNOSARI RT 007/002 DESA KEMIJEN KEC SEMARANG TIMUR </v>
          </cell>
          <cell r="AC448" t="str">
            <v>KAWIN</v>
          </cell>
          <cell r="AD448" t="str">
            <v xml:space="preserve">ISLAM </v>
          </cell>
          <cell r="AE448" t="str">
            <v>LAKI-LAKI</v>
          </cell>
          <cell r="AF448" t="str">
            <v>SMA</v>
          </cell>
          <cell r="AG448" t="str">
            <v xml:space="preserve">ARI SUSANTO </v>
          </cell>
          <cell r="AH448" t="str">
            <v>BCA</v>
          </cell>
          <cell r="AI448" t="str">
            <v>0092056323</v>
          </cell>
          <cell r="AJ448" t="str">
            <v>33740326006190006</v>
          </cell>
          <cell r="AL448">
            <v>44682</v>
          </cell>
          <cell r="AM448">
            <v>44773</v>
          </cell>
          <cell r="AN448" t="str">
            <v>PKWT 2</v>
          </cell>
          <cell r="AO448" t="str">
            <v>71 hari</v>
          </cell>
          <cell r="AP448" t="str">
            <v xml:space="preserve">1 Tahun  5 Bulan 10 Hari </v>
          </cell>
          <cell r="AQ448" t="str">
            <v>SUDAH</v>
          </cell>
          <cell r="AR448">
            <v>44432</v>
          </cell>
          <cell r="AS448" t="str">
            <v>SUDAH</v>
          </cell>
          <cell r="AT448">
            <v>44432</v>
          </cell>
          <cell r="AU448" t="str">
            <v>SUDAH</v>
          </cell>
          <cell r="AV448">
            <v>44431</v>
          </cell>
          <cell r="AW448" t="str">
            <v xml:space="preserve">0 Tahun  8 Bulan 28 Hari </v>
          </cell>
          <cell r="AX448" t="str">
            <v>IN CLASS</v>
          </cell>
          <cell r="AY448">
            <v>100</v>
          </cell>
          <cell r="AZ448">
            <v>100</v>
          </cell>
          <cell r="BA448" t="str">
            <v>SUDAH</v>
          </cell>
          <cell r="BC448">
            <v>44421</v>
          </cell>
          <cell r="BD448" t="str">
            <v>Rumah Sakit Tentara Semarang</v>
          </cell>
          <cell r="BE448" t="str">
            <v>SUDAH</v>
          </cell>
          <cell r="BG448">
            <v>44441</v>
          </cell>
          <cell r="BH448" t="str">
            <v>Rumah Sakit Tentara Semarang</v>
          </cell>
          <cell r="BI448" t="str">
            <v>BELUM</v>
          </cell>
          <cell r="BV448" t="str">
            <v>0000642189431</v>
          </cell>
          <cell r="BW448" t="str">
            <v>SUDAH</v>
          </cell>
          <cell r="BX448" t="str">
            <v>PERUSAHAAN</v>
          </cell>
          <cell r="BY448" t="str">
            <v>21011322001</v>
          </cell>
          <cell r="BZ448" t="str">
            <v>SUDAH</v>
          </cell>
        </row>
        <row r="449">
          <cell r="C449" t="str">
            <v>1543</v>
          </cell>
          <cell r="D449" t="str">
            <v>OSKAR NEDI KAUSE</v>
          </cell>
          <cell r="E449" t="str">
            <v>PT. MBK</v>
          </cell>
          <cell r="I449">
            <v>44158</v>
          </cell>
          <cell r="J449" t="str">
            <v/>
          </cell>
          <cell r="K449" t="str">
            <v>085237846750</v>
          </cell>
          <cell r="L449" t="str">
            <v>DRIVER</v>
          </cell>
          <cell r="Q449" t="str">
            <v>DENPASAR</v>
          </cell>
          <cell r="R449" t="str">
            <v>CIRCLE K</v>
          </cell>
          <cell r="S449" t="str">
            <v>MALANG</v>
          </cell>
          <cell r="T449" t="str">
            <v>5302030611950001</v>
          </cell>
          <cell r="U449" t="str">
            <v>SEUMUR HIDUP</v>
          </cell>
          <cell r="V449" t="str">
            <v>PUTIH</v>
          </cell>
          <cell r="W449" t="str">
            <v>B1</v>
          </cell>
          <cell r="X449" t="str">
            <v>951116185866</v>
          </cell>
          <cell r="Y449">
            <v>45239</v>
          </cell>
          <cell r="Z449" t="str">
            <v>PANA</v>
          </cell>
          <cell r="AA449">
            <v>35012</v>
          </cell>
          <cell r="AB449" t="str">
            <v xml:space="preserve">JL TUKAD PANCORAN NO.4 PANJER DENPASAR </v>
          </cell>
          <cell r="AC449" t="str">
            <v>KAWIN</v>
          </cell>
          <cell r="AD449" t="str">
            <v xml:space="preserve">KRISTEN </v>
          </cell>
          <cell r="AE449" t="str">
            <v>LAKI-LAKI</v>
          </cell>
          <cell r="AF449" t="str">
            <v>SMA</v>
          </cell>
          <cell r="AG449" t="str">
            <v>OSKAR NEDI KAUSE</v>
          </cell>
          <cell r="AH449" t="str">
            <v>BCA</v>
          </cell>
          <cell r="AI449" t="str">
            <v>6115271303</v>
          </cell>
          <cell r="AJ449" t="str">
            <v>5302032501082270</v>
          </cell>
          <cell r="AL449">
            <v>44652</v>
          </cell>
          <cell r="AM449">
            <v>44742</v>
          </cell>
          <cell r="AN449" t="str">
            <v>PKWT 2</v>
          </cell>
          <cell r="AO449" t="str">
            <v>40 hari</v>
          </cell>
          <cell r="AP449" t="str">
            <v xml:space="preserve">1 Tahun  5 Bulan 28 Hari </v>
          </cell>
          <cell r="AQ449" t="str">
            <v>SUDAH</v>
          </cell>
          <cell r="AR449">
            <v>44432</v>
          </cell>
          <cell r="AS449" t="str">
            <v>SUDAH</v>
          </cell>
          <cell r="AT449">
            <v>44432</v>
          </cell>
          <cell r="AU449" t="str">
            <v>SUDAH</v>
          </cell>
          <cell r="AV449">
            <v>44423</v>
          </cell>
          <cell r="AW449" t="str">
            <v xml:space="preserve">0 Tahun  9 Bulan 6 Hari </v>
          </cell>
          <cell r="AX449" t="str">
            <v>IN CLASS</v>
          </cell>
          <cell r="AY449">
            <v>75</v>
          </cell>
          <cell r="AZ449">
            <v>75</v>
          </cell>
          <cell r="BA449" t="str">
            <v>SUDAH</v>
          </cell>
          <cell r="BC449">
            <v>44436</v>
          </cell>
          <cell r="BD449" t="str">
            <v>POLRES KLUNGKUNG</v>
          </cell>
          <cell r="BE449" t="str">
            <v>SUDAH</v>
          </cell>
          <cell r="BG449">
            <v>44463</v>
          </cell>
          <cell r="BH449" t="str">
            <v>POLRES KLUNGKUNG</v>
          </cell>
          <cell r="BI449" t="str">
            <v>BELUM</v>
          </cell>
          <cell r="BV449" t="str">
            <v>0002184067258</v>
          </cell>
          <cell r="BW449" t="str">
            <v>SUDAH</v>
          </cell>
          <cell r="BX449" t="str">
            <v>PERUSAHAAN</v>
          </cell>
          <cell r="BY449" t="str">
            <v>21004400764</v>
          </cell>
          <cell r="BZ449" t="str">
            <v>SUDAH</v>
          </cell>
          <cell r="CG449" t="str">
            <v>aswarmunajat229@gmail.com</v>
          </cell>
        </row>
        <row r="450">
          <cell r="C450" t="str">
            <v>1545</v>
          </cell>
          <cell r="D450" t="str">
            <v>KALEB OPNIAL MALESI</v>
          </cell>
          <cell r="E450" t="str">
            <v>PT. MBK</v>
          </cell>
          <cell r="I450">
            <v>44179</v>
          </cell>
          <cell r="J450" t="str">
            <v/>
          </cell>
          <cell r="K450" t="str">
            <v>085338487449</v>
          </cell>
          <cell r="L450" t="str">
            <v>DRIVER</v>
          </cell>
          <cell r="Q450" t="str">
            <v>DENPASAR</v>
          </cell>
          <cell r="R450" t="str">
            <v>CIRCLE K</v>
          </cell>
          <cell r="S450" t="str">
            <v>MALANG</v>
          </cell>
          <cell r="T450" t="str">
            <v>5301161210920001</v>
          </cell>
          <cell r="U450" t="str">
            <v>SEUMUR HIDUP</v>
          </cell>
          <cell r="V450" t="str">
            <v>PUTIH</v>
          </cell>
          <cell r="W450" t="str">
            <v>B1</v>
          </cell>
          <cell r="X450" t="str">
            <v>921016182832</v>
          </cell>
          <cell r="Y450">
            <v>44846</v>
          </cell>
          <cell r="Z450" t="str">
            <v>AIDOLOAK</v>
          </cell>
          <cell r="AA450">
            <v>33889</v>
          </cell>
          <cell r="AB450" t="str">
            <v>SAKALAK RT3 RW2 TASIKONA</v>
          </cell>
          <cell r="AC450" t="str">
            <v>LAJANG</v>
          </cell>
          <cell r="AD450" t="str">
            <v>KRISTEN</v>
          </cell>
          <cell r="AE450" t="str">
            <v>LAKI-LAKI</v>
          </cell>
          <cell r="AF450" t="str">
            <v>SMP</v>
          </cell>
          <cell r="AG450" t="str">
            <v>KALEB OPNIAL MALESI</v>
          </cell>
          <cell r="AH450" t="str">
            <v>BCA</v>
          </cell>
          <cell r="AI450" t="str">
            <v>6115271338</v>
          </cell>
          <cell r="AJ450" t="str">
            <v>5301160207090018</v>
          </cell>
          <cell r="AL450">
            <v>44682</v>
          </cell>
          <cell r="AM450">
            <v>44773</v>
          </cell>
          <cell r="AN450" t="str">
            <v>PKWT 2</v>
          </cell>
          <cell r="AO450" t="str">
            <v>71 hari</v>
          </cell>
          <cell r="AP450" t="str">
            <v xml:space="preserve">1 Tahun  5 Bulan 7 Hari </v>
          </cell>
          <cell r="AQ450" t="str">
            <v>SUDAH</v>
          </cell>
          <cell r="AR450">
            <v>44432</v>
          </cell>
          <cell r="AS450" t="str">
            <v>SUDAH</v>
          </cell>
          <cell r="AT450">
            <v>44432</v>
          </cell>
          <cell r="AU450" t="str">
            <v>SUDAH</v>
          </cell>
          <cell r="AV450">
            <v>44423</v>
          </cell>
          <cell r="AW450" t="str">
            <v xml:space="preserve">0 Tahun  9 Bulan 6 Hari </v>
          </cell>
          <cell r="AX450" t="str">
            <v>IN CLASS</v>
          </cell>
          <cell r="AY450">
            <v>90</v>
          </cell>
          <cell r="AZ450">
            <v>75</v>
          </cell>
          <cell r="BA450" t="str">
            <v>SUDAH</v>
          </cell>
          <cell r="BC450">
            <v>44415</v>
          </cell>
          <cell r="BD450" t="str">
            <v>DINKES PROVINSI BALI</v>
          </cell>
          <cell r="BE450" t="str">
            <v>SUDAH</v>
          </cell>
          <cell r="BF450" t="str">
            <v>MENUNGGU TANGGAL YG TELAH DI JADWALKAN (30 OKT 21)</v>
          </cell>
          <cell r="BG450">
            <v>44499</v>
          </cell>
          <cell r="BH450" t="str">
            <v>DINKES PROVINSI BALI</v>
          </cell>
          <cell r="BI450" t="str">
            <v>BELUM</v>
          </cell>
          <cell r="BV450" t="str">
            <v>0001781352731</v>
          </cell>
          <cell r="BW450" t="str">
            <v>SUDAH</v>
          </cell>
          <cell r="BX450" t="str">
            <v>PERUSAHAAN</v>
          </cell>
          <cell r="BY450" t="str">
            <v>21017941929</v>
          </cell>
          <cell r="BZ450" t="str">
            <v>SUDAH</v>
          </cell>
          <cell r="CG450" t="str">
            <v>wn84168@gmail.com</v>
          </cell>
        </row>
        <row r="451">
          <cell r="C451" t="str">
            <v>1550</v>
          </cell>
          <cell r="D451" t="str">
            <v>ALBY JAKA ROMARA</v>
          </cell>
          <cell r="E451" t="str">
            <v>PT. MBK</v>
          </cell>
          <cell r="I451">
            <v>44201</v>
          </cell>
          <cell r="J451" t="str">
            <v/>
          </cell>
          <cell r="K451" t="str">
            <v>082253454417</v>
          </cell>
          <cell r="L451" t="str">
            <v>DRIVER</v>
          </cell>
          <cell r="Q451" t="str">
            <v>BANJARMASIN</v>
          </cell>
          <cell r="R451" t="str">
            <v>PT. SUMBER ALFARIA TRIJAYA TBK</v>
          </cell>
          <cell r="S451" t="str">
            <v>JAKARTA 2</v>
          </cell>
          <cell r="T451" t="str">
            <v>6207021201990001</v>
          </cell>
          <cell r="U451" t="str">
            <v>SEUMUR HIDUP</v>
          </cell>
          <cell r="W451" t="str">
            <v>B1</v>
          </cell>
          <cell r="X451" t="str">
            <v>990123280013</v>
          </cell>
          <cell r="Y451">
            <v>45303</v>
          </cell>
          <cell r="Z451" t="str">
            <v>SAMPIT</v>
          </cell>
          <cell r="AA451">
            <v>36172</v>
          </cell>
          <cell r="AB451" t="str">
            <v>JL. DIPENOGORO RT 17 KEL. SIDOREJO ARUT SELATAN KOTA WARINGIN BARAT</v>
          </cell>
          <cell r="AC451" t="str">
            <v>KAWIN ANAK 3</v>
          </cell>
          <cell r="AD451" t="str">
            <v>ISLAM</v>
          </cell>
          <cell r="AE451" t="str">
            <v>LAKI-LAKI</v>
          </cell>
          <cell r="AF451" t="str">
            <v>SMA</v>
          </cell>
          <cell r="AG451" t="str">
            <v>ALBY JAKA ROMANA</v>
          </cell>
          <cell r="AH451" t="str">
            <v>BCA</v>
          </cell>
          <cell r="AI451" t="str">
            <v>7895549894</v>
          </cell>
          <cell r="AJ451" t="str">
            <v>6201022401070030</v>
          </cell>
          <cell r="AL451">
            <v>44682</v>
          </cell>
          <cell r="AM451">
            <v>44773</v>
          </cell>
          <cell r="AN451" t="str">
            <v>PKWT 2</v>
          </cell>
          <cell r="AO451" t="str">
            <v>71 hari</v>
          </cell>
          <cell r="AP451" t="str">
            <v xml:space="preserve">1 Tahun  4 Bulan 16 Hari </v>
          </cell>
          <cell r="AQ451" t="str">
            <v>SUDAH</v>
          </cell>
          <cell r="AR451">
            <v>44370</v>
          </cell>
          <cell r="AS451" t="str">
            <v>SUDAH</v>
          </cell>
          <cell r="AT451">
            <v>44370</v>
          </cell>
          <cell r="AU451" t="str">
            <v>SUDAH</v>
          </cell>
          <cell r="AV451">
            <v>44503</v>
          </cell>
          <cell r="AW451" t="str">
            <v xml:space="preserve">0 Tahun  6 Bulan 18 Hari </v>
          </cell>
          <cell r="AX451" t="str">
            <v>IN CLASS</v>
          </cell>
          <cell r="AZ451">
            <v>85</v>
          </cell>
          <cell r="BA451" t="str">
            <v>SUDAH</v>
          </cell>
          <cell r="BC451">
            <v>44390</v>
          </cell>
          <cell r="BD451" t="str">
            <v>PUKESMAS KAMPUNG ARAB</v>
          </cell>
          <cell r="BE451" t="str">
            <v>SUDAH</v>
          </cell>
          <cell r="BG451">
            <v>44449</v>
          </cell>
          <cell r="BH451" t="str">
            <v>LIANG ANGGANG</v>
          </cell>
          <cell r="BI451" t="str">
            <v>BELUM</v>
          </cell>
          <cell r="BV451" t="str">
            <v>0003066582295</v>
          </cell>
          <cell r="BW451" t="str">
            <v>SUDAH</v>
          </cell>
          <cell r="BX451" t="str">
            <v>PERUSAHAAN</v>
          </cell>
          <cell r="BY451" t="str">
            <v>21011321680</v>
          </cell>
          <cell r="BZ451" t="str">
            <v>SUDAH</v>
          </cell>
          <cell r="CC451" t="str">
            <v>PROPERTY DAMAGE</v>
          </cell>
          <cell r="CD451">
            <v>44284</v>
          </cell>
          <cell r="CG451" t="str">
            <v>oscarnediobe@gmail.com</v>
          </cell>
        </row>
        <row r="452">
          <cell r="C452" t="str">
            <v>1554</v>
          </cell>
          <cell r="D452" t="str">
            <v>EKO PRATAMA</v>
          </cell>
          <cell r="E452" t="str">
            <v>PT. MBK</v>
          </cell>
          <cell r="I452">
            <v>44197</v>
          </cell>
          <cell r="J452" t="str">
            <v/>
          </cell>
          <cell r="K452" t="str">
            <v>082275205174</v>
          </cell>
          <cell r="L452" t="str">
            <v>DRIVER</v>
          </cell>
          <cell r="Q452" t="str">
            <v>MEDAN</v>
          </cell>
          <cell r="R452" t="str">
            <v>PT. MEDAN DISTRIBUSINDO RAYA</v>
          </cell>
          <cell r="S452" t="str">
            <v>MEDAN</v>
          </cell>
          <cell r="T452" t="str">
            <v>1207023009970005</v>
          </cell>
          <cell r="U452" t="str">
            <v>SEUMUR HIDUP</v>
          </cell>
          <cell r="V452">
            <v>0</v>
          </cell>
          <cell r="W452" t="str">
            <v>B1</v>
          </cell>
          <cell r="X452" t="str">
            <v>07279709000406</v>
          </cell>
          <cell r="Y452">
            <v>45804</v>
          </cell>
          <cell r="Z452" t="str">
            <v xml:space="preserve">TANJUNG MORAWA </v>
          </cell>
          <cell r="AA452">
            <v>35703</v>
          </cell>
          <cell r="AB452" t="str">
            <v xml:space="preserve">DSN II G.SEDAP MALAM TM 4 RT 00/00 TANJUNG MORAWA </v>
          </cell>
          <cell r="AC452" t="str">
            <v>LAJANG</v>
          </cell>
          <cell r="AD452" t="str">
            <v xml:space="preserve">ISLAM </v>
          </cell>
          <cell r="AE452" t="str">
            <v>LAKI-LAKI</v>
          </cell>
          <cell r="AF452" t="str">
            <v>SMA</v>
          </cell>
          <cell r="AG452" t="str">
            <v>EKO PRATAMA</v>
          </cell>
          <cell r="AH452" t="str">
            <v>BCA</v>
          </cell>
          <cell r="AI452" t="str">
            <v>7985493511</v>
          </cell>
          <cell r="AJ452" t="str">
            <v>1207021905150001</v>
          </cell>
          <cell r="AL452">
            <v>44682</v>
          </cell>
          <cell r="AM452">
            <v>44773</v>
          </cell>
          <cell r="AN452" t="str">
            <v>PKWT 2</v>
          </cell>
          <cell r="AO452" t="str">
            <v>71 hari</v>
          </cell>
          <cell r="AP452" t="str">
            <v xml:space="preserve">1 Tahun  4 Bulan 20 Hari </v>
          </cell>
          <cell r="AQ452" t="str">
            <v>SUDAH</v>
          </cell>
          <cell r="AR452">
            <v>44475</v>
          </cell>
          <cell r="AS452" t="str">
            <v>SUDAH</v>
          </cell>
          <cell r="AT452">
            <v>44475</v>
          </cell>
          <cell r="AU452" t="str">
            <v>SUDAH</v>
          </cell>
          <cell r="AV452">
            <v>44586</v>
          </cell>
          <cell r="AW452" t="str">
            <v xml:space="preserve">0 Tahun  3 Bulan 26 Hari </v>
          </cell>
          <cell r="AX452" t="str">
            <v>IN CLASS</v>
          </cell>
          <cell r="AY452">
            <v>75</v>
          </cell>
          <cell r="AZ452">
            <v>75</v>
          </cell>
          <cell r="BA452" t="str">
            <v>SUDAH</v>
          </cell>
          <cell r="BC452">
            <v>44373</v>
          </cell>
          <cell r="BE452" t="str">
            <v>SUDAH</v>
          </cell>
          <cell r="BG452">
            <v>44403</v>
          </cell>
          <cell r="BH452" t="str">
            <v>Pagar Merbau</v>
          </cell>
          <cell r="BI452" t="str">
            <v>BELUM</v>
          </cell>
          <cell r="BV452" t="str">
            <v>0001875875815</v>
          </cell>
          <cell r="BW452" t="str">
            <v>SUDAH</v>
          </cell>
          <cell r="BX452" t="str">
            <v>PERUSAHAAN</v>
          </cell>
          <cell r="BY452" t="str">
            <v>21011322993</v>
          </cell>
          <cell r="BZ452" t="str">
            <v>SUDAH</v>
          </cell>
        </row>
        <row r="453">
          <cell r="C453" t="str">
            <v>1557</v>
          </cell>
          <cell r="D453" t="str">
            <v>KRISTIAN PRASETYA INDRA PUTRA</v>
          </cell>
          <cell r="E453" t="str">
            <v>PT. MBK</v>
          </cell>
          <cell r="I453">
            <v>44157</v>
          </cell>
          <cell r="J453" t="str">
            <v/>
          </cell>
          <cell r="K453" t="str">
            <v>082132211806</v>
          </cell>
          <cell r="L453" t="str">
            <v>DRIVER</v>
          </cell>
          <cell r="Q453" t="str">
            <v>SURABAYA</v>
          </cell>
          <cell r="R453" t="str">
            <v>ANTERAJA</v>
          </cell>
          <cell r="S453" t="str">
            <v>MALANG</v>
          </cell>
          <cell r="T453" t="str">
            <v>3578030605850003</v>
          </cell>
          <cell r="U453" t="str">
            <v>SEUMUR HIDUP</v>
          </cell>
          <cell r="V453" t="str">
            <v>HIJAU</v>
          </cell>
          <cell r="W453" t="str">
            <v>B1</v>
          </cell>
          <cell r="X453" t="str">
            <v>15148505000774</v>
          </cell>
          <cell r="Y453">
            <v>45977</v>
          </cell>
          <cell r="Z453" t="str">
            <v>SURABAYA</v>
          </cell>
          <cell r="AA453">
            <v>31173</v>
          </cell>
          <cell r="AB453" t="str">
            <v>JL, MEDOKAN KAMPUNG GG, TK III/23 RT 005/002 KEL MEDOKAN AYU KEC, RUNGKUT - SURABAYA</v>
          </cell>
          <cell r="AC453" t="str">
            <v>KAWIN ANAK 3</v>
          </cell>
          <cell r="AD453" t="str">
            <v xml:space="preserve">KRISTEN </v>
          </cell>
          <cell r="AE453" t="str">
            <v>LAKI-LAKI</v>
          </cell>
          <cell r="AF453" t="str">
            <v>D2</v>
          </cell>
          <cell r="AG453" t="str">
            <v>KRISTIAN PRASETYA INDRA PUTRA</v>
          </cell>
          <cell r="AH453" t="str">
            <v>BCA</v>
          </cell>
          <cell r="AI453" t="str">
            <v>6750250104</v>
          </cell>
          <cell r="AJ453" t="str">
            <v>3578030101089380</v>
          </cell>
          <cell r="AL453">
            <v>44652</v>
          </cell>
          <cell r="AM453">
            <v>44742</v>
          </cell>
          <cell r="AN453" t="str">
            <v>PKWT 2</v>
          </cell>
          <cell r="AO453" t="str">
            <v>40 hari</v>
          </cell>
          <cell r="AP453" t="str">
            <v xml:space="preserve">1 Tahun  5 Bulan 29 Hari </v>
          </cell>
          <cell r="AQ453" t="str">
            <v>SUDAH</v>
          </cell>
          <cell r="AR453">
            <v>44432</v>
          </cell>
          <cell r="AS453" t="str">
            <v>SUDAH</v>
          </cell>
          <cell r="AT453">
            <v>44432</v>
          </cell>
          <cell r="AU453" t="str">
            <v>SUDAH</v>
          </cell>
          <cell r="AV453">
            <v>44454</v>
          </cell>
          <cell r="AW453" t="str">
            <v xml:space="preserve">0 Tahun  8 Bulan 6 Hari </v>
          </cell>
          <cell r="AX453" t="str">
            <v>IN CLASS</v>
          </cell>
          <cell r="AY453">
            <v>85</v>
          </cell>
          <cell r="AZ453">
            <v>80</v>
          </cell>
          <cell r="BA453" t="str">
            <v>SUDAH</v>
          </cell>
          <cell r="BC453">
            <v>44427</v>
          </cell>
          <cell r="BD453" t="str">
            <v>PORESTABES SURABAYA</v>
          </cell>
          <cell r="BE453" t="str">
            <v>SUDAH</v>
          </cell>
          <cell r="BG453">
            <v>44457</v>
          </cell>
          <cell r="BI453" t="str">
            <v>BELUM</v>
          </cell>
          <cell r="BV453" t="str">
            <v>0001638964337</v>
          </cell>
          <cell r="BW453" t="str">
            <v>SUDAH</v>
          </cell>
          <cell r="BX453" t="str">
            <v>PERUSAHAAN</v>
          </cell>
          <cell r="BY453" t="str">
            <v>21004400780</v>
          </cell>
          <cell r="BZ453" t="str">
            <v>SUDAH</v>
          </cell>
        </row>
        <row r="454">
          <cell r="C454" t="str">
            <v>1558</v>
          </cell>
          <cell r="D454" t="str">
            <v>SAMSUL MA'ARIF</v>
          </cell>
          <cell r="E454" t="str">
            <v>PT. MBK</v>
          </cell>
          <cell r="I454">
            <v>44165</v>
          </cell>
          <cell r="J454" t="str">
            <v/>
          </cell>
          <cell r="K454" t="str">
            <v>082244058388</v>
          </cell>
          <cell r="L454" t="str">
            <v>DRIVER</v>
          </cell>
          <cell r="Q454" t="str">
            <v>SURABAYA</v>
          </cell>
          <cell r="R454" t="str">
            <v>ANTERAJA</v>
          </cell>
          <cell r="S454" t="str">
            <v>MALANG</v>
          </cell>
          <cell r="T454" t="str">
            <v>3515130705820008</v>
          </cell>
          <cell r="U454" t="str">
            <v>SEUMUR HIDUP</v>
          </cell>
          <cell r="V454" t="str">
            <v>HIJAU</v>
          </cell>
          <cell r="W454" t="str">
            <v>B1</v>
          </cell>
          <cell r="X454" t="str">
            <v>82051553294</v>
          </cell>
          <cell r="Y454">
            <v>46166</v>
          </cell>
          <cell r="Z454" t="str">
            <v>SIDOARJO</v>
          </cell>
          <cell r="AA454">
            <v>30078</v>
          </cell>
          <cell r="AB454" t="str">
            <v>TAMAN II RT 11 RW 02 TAMAN SIDOARJO</v>
          </cell>
          <cell r="AC454" t="str">
            <v>KAWIN</v>
          </cell>
          <cell r="AD454" t="str">
            <v>ISLAM</v>
          </cell>
          <cell r="AE454" t="str">
            <v>LAKI-LAKI</v>
          </cell>
          <cell r="AF454" t="str">
            <v>SMA</v>
          </cell>
          <cell r="AG454" t="str">
            <v>SAMSUL MAARIF</v>
          </cell>
          <cell r="AH454" t="str">
            <v>BCA</v>
          </cell>
          <cell r="AI454" t="str">
            <v>6710161559</v>
          </cell>
          <cell r="AJ454" t="str">
            <v>3515132706140016</v>
          </cell>
          <cell r="AL454">
            <v>44652</v>
          </cell>
          <cell r="AM454">
            <v>44742</v>
          </cell>
          <cell r="AN454" t="str">
            <v>PKWT 2</v>
          </cell>
          <cell r="AO454" t="str">
            <v>40 hari</v>
          </cell>
          <cell r="AP454" t="str">
            <v xml:space="preserve">1 Tahun  5 Bulan 21 Hari </v>
          </cell>
          <cell r="AQ454" t="str">
            <v>SUDAH</v>
          </cell>
          <cell r="AR454">
            <v>44432</v>
          </cell>
          <cell r="AS454" t="str">
            <v>SUDAH</v>
          </cell>
          <cell r="AT454">
            <v>44432</v>
          </cell>
          <cell r="AU454" t="str">
            <v>SUDAH</v>
          </cell>
          <cell r="AV454">
            <v>44454</v>
          </cell>
          <cell r="AW454" t="str">
            <v xml:space="preserve">0 Tahun  8 Bulan 6 Hari </v>
          </cell>
          <cell r="AX454" t="str">
            <v>IN CLASS</v>
          </cell>
          <cell r="AY454">
            <v>80</v>
          </cell>
          <cell r="AZ454">
            <v>75</v>
          </cell>
          <cell r="BA454" t="str">
            <v>SUDAH</v>
          </cell>
          <cell r="BC454">
            <v>44415</v>
          </cell>
          <cell r="BD454" t="str">
            <v>POLRESTABES SURABAYA</v>
          </cell>
          <cell r="BE454" t="str">
            <v>SUDAH</v>
          </cell>
          <cell r="BG454">
            <v>44441</v>
          </cell>
          <cell r="BI454" t="str">
            <v>BELUM</v>
          </cell>
          <cell r="BV454" t="str">
            <v>0002099990529</v>
          </cell>
          <cell r="BW454" t="str">
            <v>SUDAH</v>
          </cell>
          <cell r="BX454" t="str">
            <v>PBI</v>
          </cell>
          <cell r="BY454" t="str">
            <v>21004400541</v>
          </cell>
          <cell r="BZ454" t="str">
            <v>SUDAH</v>
          </cell>
        </row>
        <row r="455">
          <cell r="C455" t="str">
            <v>1562</v>
          </cell>
          <cell r="D455" t="str">
            <v>AHMAD WAHID</v>
          </cell>
          <cell r="E455" t="str">
            <v>PT. MBK</v>
          </cell>
          <cell r="I455">
            <v>44170</v>
          </cell>
          <cell r="J455" t="str">
            <v/>
          </cell>
          <cell r="K455" t="str">
            <v>082301776400</v>
          </cell>
          <cell r="L455" t="str">
            <v>DRIVER</v>
          </cell>
          <cell r="Q455" t="str">
            <v>SURABAYA</v>
          </cell>
          <cell r="R455" t="str">
            <v>ANTERAJA</v>
          </cell>
          <cell r="S455" t="str">
            <v>MALANG</v>
          </cell>
          <cell r="T455" t="str">
            <v>3578260810860001</v>
          </cell>
          <cell r="U455" t="str">
            <v>SEUMUR HIDUP</v>
          </cell>
          <cell r="V455" t="str">
            <v>HIJAU</v>
          </cell>
          <cell r="W455" t="str">
            <v>B1</v>
          </cell>
          <cell r="X455" t="str">
            <v>1514170908726</v>
          </cell>
          <cell r="Y455">
            <v>44842</v>
          </cell>
          <cell r="Z455" t="str">
            <v xml:space="preserve">NGAJUK </v>
          </cell>
          <cell r="AA455">
            <v>31693</v>
          </cell>
          <cell r="AB455" t="str">
            <v xml:space="preserve">MANYAR SABRANGAN 25 SURABAYA RT 005/001 DESA MANYAR SABRANGAN KEC MULYOREJO </v>
          </cell>
          <cell r="AC455" t="str">
            <v>KAWIN</v>
          </cell>
          <cell r="AD455" t="str">
            <v>ISLAM</v>
          </cell>
          <cell r="AE455" t="str">
            <v>LAKI-LAKI</v>
          </cell>
          <cell r="AF455" t="str">
            <v>SMA</v>
          </cell>
          <cell r="AG455" t="str">
            <v>AHMAD WAHID</v>
          </cell>
          <cell r="AH455" t="str">
            <v>BCA</v>
          </cell>
          <cell r="AI455" t="str">
            <v>2711465563</v>
          </cell>
          <cell r="AJ455" t="str">
            <v>3578102010170000</v>
          </cell>
          <cell r="AL455">
            <v>44652</v>
          </cell>
          <cell r="AM455">
            <v>44742</v>
          </cell>
          <cell r="AN455" t="str">
            <v>PKWT 2</v>
          </cell>
          <cell r="AO455" t="str">
            <v>40 hari</v>
          </cell>
          <cell r="AP455" t="str">
            <v xml:space="preserve">1 Tahun  5 Bulan 16 Hari </v>
          </cell>
          <cell r="AQ455" t="str">
            <v>SUDAH</v>
          </cell>
          <cell r="AR455">
            <v>44432</v>
          </cell>
          <cell r="AS455" t="str">
            <v>SUDAH</v>
          </cell>
          <cell r="AT455">
            <v>44432</v>
          </cell>
          <cell r="AU455" t="str">
            <v>SUDAH</v>
          </cell>
          <cell r="AV455">
            <v>44454</v>
          </cell>
          <cell r="AW455" t="str">
            <v xml:space="preserve">0 Tahun  8 Bulan 6 Hari </v>
          </cell>
          <cell r="AX455" t="str">
            <v>IN CLASS</v>
          </cell>
          <cell r="AY455">
            <v>85</v>
          </cell>
          <cell r="AZ455">
            <v>90</v>
          </cell>
          <cell r="BA455" t="str">
            <v>SUDAH</v>
          </cell>
          <cell r="BC455">
            <v>44415</v>
          </cell>
          <cell r="BD455" t="str">
            <v>KREMBUNG</v>
          </cell>
          <cell r="BE455" t="str">
            <v>SUDAH</v>
          </cell>
          <cell r="BG455">
            <v>44469</v>
          </cell>
          <cell r="BI455" t="str">
            <v>BELUM</v>
          </cell>
          <cell r="BV455" t="str">
            <v>0001379248762</v>
          </cell>
          <cell r="BW455" t="str">
            <v>SUDAH</v>
          </cell>
          <cell r="BX455" t="str">
            <v>PERUSAHAAN</v>
          </cell>
          <cell r="BY455" t="str">
            <v>21004400921</v>
          </cell>
          <cell r="BZ455" t="str">
            <v>SUDAH</v>
          </cell>
        </row>
        <row r="456">
          <cell r="C456" t="str">
            <v>1563</v>
          </cell>
          <cell r="D456" t="str">
            <v>HERU LAKSONO PUTRO</v>
          </cell>
          <cell r="E456" t="str">
            <v>PT. MBK</v>
          </cell>
          <cell r="I456">
            <v>44170</v>
          </cell>
          <cell r="J456" t="str">
            <v/>
          </cell>
          <cell r="K456" t="str">
            <v>087891160017</v>
          </cell>
          <cell r="L456" t="str">
            <v>DRIVER</v>
          </cell>
          <cell r="Q456" t="str">
            <v>SURABAYA</v>
          </cell>
          <cell r="R456" t="str">
            <v>ANTERAJA</v>
          </cell>
          <cell r="S456" t="str">
            <v>MALANG</v>
          </cell>
          <cell r="T456" t="str">
            <v>3515141612790001</v>
          </cell>
          <cell r="U456" t="str">
            <v>SEUMUR HIDUP</v>
          </cell>
          <cell r="V456" t="str">
            <v>HIJAU</v>
          </cell>
          <cell r="W456" t="str">
            <v>B1</v>
          </cell>
          <cell r="X456" t="str">
            <v>791215532618</v>
          </cell>
          <cell r="Y456">
            <v>45276</v>
          </cell>
          <cell r="Z456" t="str">
            <v>SURABAYA</v>
          </cell>
          <cell r="AA456">
            <v>29205</v>
          </cell>
          <cell r="AB456" t="str">
            <v xml:space="preserve">JL TRISOBO UTAMA IV/G-6 RT 022/005 DESA SIDODADI KEC TAMAN </v>
          </cell>
          <cell r="AC456" t="str">
            <v>KAWIN</v>
          </cell>
          <cell r="AD456" t="str">
            <v>ISLAM</v>
          </cell>
          <cell r="AE456" t="str">
            <v>LAKI-LAKI</v>
          </cell>
          <cell r="AF456" t="str">
            <v>SMA</v>
          </cell>
          <cell r="AG456" t="str">
            <v>HERU LAKSONO P</v>
          </cell>
          <cell r="AH456" t="str">
            <v>BCA</v>
          </cell>
          <cell r="AI456" t="str">
            <v>2711489381</v>
          </cell>
          <cell r="AJ456" t="str">
            <v>3515130804150000</v>
          </cell>
          <cell r="AL456">
            <v>44652</v>
          </cell>
          <cell r="AM456">
            <v>44742</v>
          </cell>
          <cell r="AN456" t="str">
            <v>PKWT 2</v>
          </cell>
          <cell r="AO456" t="str">
            <v>40 hari</v>
          </cell>
          <cell r="AP456" t="str">
            <v xml:space="preserve">1 Tahun  5 Bulan 16 Hari </v>
          </cell>
          <cell r="AQ456" t="str">
            <v>SUDAH</v>
          </cell>
          <cell r="AR456">
            <v>44432</v>
          </cell>
          <cell r="AS456" t="str">
            <v>SUDAH</v>
          </cell>
          <cell r="AT456">
            <v>44432</v>
          </cell>
          <cell r="AU456" t="str">
            <v>SUDAH</v>
          </cell>
          <cell r="AV456">
            <v>44454</v>
          </cell>
          <cell r="AW456" t="str">
            <v xml:space="preserve">0 Tahun  8 Bulan 6 Hari </v>
          </cell>
          <cell r="AX456" t="str">
            <v>IN CLASS</v>
          </cell>
          <cell r="AY456">
            <v>85</v>
          </cell>
          <cell r="AZ456">
            <v>100</v>
          </cell>
          <cell r="BA456" t="str">
            <v>SUDAH</v>
          </cell>
          <cell r="BC456">
            <v>44427</v>
          </cell>
          <cell r="BD456" t="str">
            <v>POLRESTABES SURABAYA</v>
          </cell>
          <cell r="BE456" t="str">
            <v>SUDAH</v>
          </cell>
          <cell r="BG456">
            <v>44674</v>
          </cell>
          <cell r="BI456" t="str">
            <v>BELUM</v>
          </cell>
          <cell r="BV456" t="str">
            <v>0001306065183</v>
          </cell>
          <cell r="BW456" t="str">
            <v>SUDAH</v>
          </cell>
          <cell r="BX456" t="str">
            <v>PERUSAHAAN</v>
          </cell>
          <cell r="BY456" t="str">
            <v>21004400673</v>
          </cell>
          <cell r="BZ456" t="str">
            <v>SUDAH</v>
          </cell>
          <cell r="CG456" t="str">
            <v>indraputrakristian@gmail.com,</v>
          </cell>
        </row>
        <row r="457">
          <cell r="C457" t="str">
            <v>1564</v>
          </cell>
          <cell r="D457" t="str">
            <v>MUHAMMAD AJI SANTOSO</v>
          </cell>
          <cell r="E457" t="str">
            <v>PT. MBK</v>
          </cell>
          <cell r="I457">
            <v>44174</v>
          </cell>
          <cell r="J457" t="str">
            <v/>
          </cell>
          <cell r="K457" t="str">
            <v>085707207633</v>
          </cell>
          <cell r="L457" t="str">
            <v>DRIVER</v>
          </cell>
          <cell r="Q457" t="str">
            <v>SURABAYA</v>
          </cell>
          <cell r="R457" t="str">
            <v>ANTERAJA</v>
          </cell>
          <cell r="S457" t="str">
            <v>MALANG</v>
          </cell>
          <cell r="T457" t="str">
            <v>3517192704950003</v>
          </cell>
          <cell r="U457" t="str">
            <v>SEUMUR HIDUP</v>
          </cell>
          <cell r="V457" t="str">
            <v>HIJAU</v>
          </cell>
          <cell r="W457" t="str">
            <v>B1</v>
          </cell>
          <cell r="X457" t="str">
            <v>15569504000032</v>
          </cell>
          <cell r="Y457">
            <v>45601</v>
          </cell>
          <cell r="Z457" t="str">
            <v>JOMBANG</v>
          </cell>
          <cell r="AA457">
            <v>34816</v>
          </cell>
          <cell r="AB457" t="str">
            <v>DSN SUBENTORO RT 004 R 016 SUMBERMULYO JOGOROTO KAB.JOMBANG</v>
          </cell>
          <cell r="AC457" t="str">
            <v>KAWIN</v>
          </cell>
          <cell r="AD457" t="str">
            <v>ISLAM</v>
          </cell>
          <cell r="AE457" t="str">
            <v>LAKI-LAKI</v>
          </cell>
          <cell r="AF457" t="str">
            <v>SMA</v>
          </cell>
          <cell r="AG457" t="str">
            <v>M.AJI SANTOSO</v>
          </cell>
          <cell r="AH457" t="str">
            <v>BCA</v>
          </cell>
          <cell r="AI457" t="str">
            <v>1131731634</v>
          </cell>
          <cell r="AJ457" t="str">
            <v>3517190204180000</v>
          </cell>
          <cell r="AL457">
            <v>44652</v>
          </cell>
          <cell r="AM457">
            <v>44742</v>
          </cell>
          <cell r="AN457" t="str">
            <v>PKWT 2</v>
          </cell>
          <cell r="AO457" t="str">
            <v>40 hari</v>
          </cell>
          <cell r="AP457" t="str">
            <v xml:space="preserve">1 Tahun  5 Bulan 12 Hari </v>
          </cell>
          <cell r="AQ457" t="str">
            <v>SUDAH</v>
          </cell>
          <cell r="AR457">
            <v>44432</v>
          </cell>
          <cell r="AS457" t="str">
            <v>SUDAH</v>
          </cell>
          <cell r="AT457">
            <v>44432</v>
          </cell>
          <cell r="AU457" t="str">
            <v>SUDAH</v>
          </cell>
          <cell r="AV457">
            <v>44454</v>
          </cell>
          <cell r="AW457" t="str">
            <v xml:space="preserve">0 Tahun  8 Bulan 6 Hari </v>
          </cell>
          <cell r="AX457" t="str">
            <v>IN CLASS</v>
          </cell>
          <cell r="AY457">
            <v>80</v>
          </cell>
          <cell r="AZ457">
            <v>100</v>
          </cell>
          <cell r="BA457" t="str">
            <v>SUDAH</v>
          </cell>
          <cell r="BC457">
            <v>44421</v>
          </cell>
          <cell r="BD457" t="str">
            <v>GELORA 10 NOVEMBER</v>
          </cell>
          <cell r="BE457" t="str">
            <v>SUDAH</v>
          </cell>
          <cell r="BG457">
            <v>44675</v>
          </cell>
          <cell r="BI457" t="str">
            <v>BELUM</v>
          </cell>
          <cell r="BV457" t="str">
            <v>0000729542316</v>
          </cell>
          <cell r="BW457" t="str">
            <v>SUDAH</v>
          </cell>
          <cell r="BX457" t="str">
            <v>PBI</v>
          </cell>
          <cell r="BY457" t="str">
            <v>21011322563</v>
          </cell>
          <cell r="BZ457" t="str">
            <v>SUDAH</v>
          </cell>
          <cell r="CG457" t="str">
            <v>samsulbolang3@gmail.com</v>
          </cell>
        </row>
        <row r="458">
          <cell r="C458" t="str">
            <v>1567</v>
          </cell>
          <cell r="D458" t="str">
            <v>MUHAMMAD DIKI BAGUS NUR CAHYONO</v>
          </cell>
          <cell r="E458" t="str">
            <v>PT. MBK</v>
          </cell>
          <cell r="I458">
            <v>44175</v>
          </cell>
          <cell r="J458" t="str">
            <v/>
          </cell>
          <cell r="K458" t="str">
            <v>082257287776</v>
          </cell>
          <cell r="L458" t="str">
            <v>DRIVER</v>
          </cell>
          <cell r="Q458" t="str">
            <v>SURABAYA</v>
          </cell>
          <cell r="R458" t="str">
            <v>ANTERAJA</v>
          </cell>
          <cell r="S458" t="str">
            <v>MALANG</v>
          </cell>
          <cell r="T458" t="str">
            <v>3502051512980001</v>
          </cell>
          <cell r="U458" t="str">
            <v>SEUMUR HIDUP</v>
          </cell>
          <cell r="V458" t="str">
            <v>HIJAU</v>
          </cell>
          <cell r="W458" t="str">
            <v>B1</v>
          </cell>
          <cell r="X458" t="str">
            <v>981216182200</v>
          </cell>
          <cell r="Y458">
            <v>45641</v>
          </cell>
          <cell r="Z458" t="str">
            <v>PONOROGO</v>
          </cell>
          <cell r="AA458">
            <v>36144</v>
          </cell>
          <cell r="AB458" t="str">
            <v>DUKUH KARANGJATI RT 03 RW 02 GROGOL SAWOO KAB.PONOROGO</v>
          </cell>
          <cell r="AC458" t="str">
            <v>KAWIN</v>
          </cell>
          <cell r="AD458" t="str">
            <v>ISLAM</v>
          </cell>
          <cell r="AE458" t="str">
            <v>LAKI-LAKI</v>
          </cell>
          <cell r="AF458" t="str">
            <v>SMA</v>
          </cell>
          <cell r="AG458" t="str">
            <v>MUHAMMAD DIKI BAGUS NUR CAHYONO</v>
          </cell>
          <cell r="AH458" t="str">
            <v>BCA</v>
          </cell>
          <cell r="AI458" t="str">
            <v>0182294827</v>
          </cell>
          <cell r="AJ458" t="str">
            <v>3515181208110000</v>
          </cell>
          <cell r="AL458">
            <v>44652</v>
          </cell>
          <cell r="AM458">
            <v>44742</v>
          </cell>
          <cell r="AN458" t="str">
            <v>PKWT 2</v>
          </cell>
          <cell r="AO458" t="str">
            <v>40 hari</v>
          </cell>
          <cell r="AP458" t="str">
            <v xml:space="preserve">1 Tahun  5 Bulan 11 Hari </v>
          </cell>
          <cell r="AQ458" t="str">
            <v>SUDAH</v>
          </cell>
          <cell r="AR458">
            <v>44432</v>
          </cell>
          <cell r="AS458" t="str">
            <v>SUDAH</v>
          </cell>
          <cell r="AT458">
            <v>44432</v>
          </cell>
          <cell r="AU458" t="str">
            <v>SUDAH</v>
          </cell>
          <cell r="AV458">
            <v>44454</v>
          </cell>
          <cell r="AW458" t="str">
            <v xml:space="preserve">0 Tahun  8 Bulan 6 Hari </v>
          </cell>
          <cell r="AX458" t="str">
            <v>IN CLASS</v>
          </cell>
          <cell r="AY458">
            <v>85</v>
          </cell>
          <cell r="AZ458">
            <v>85</v>
          </cell>
          <cell r="BA458" t="str">
            <v>SUDAH</v>
          </cell>
          <cell r="BC458">
            <v>44427</v>
          </cell>
          <cell r="BD458" t="str">
            <v>KLINIK POLKES BONDOWOSO</v>
          </cell>
          <cell r="BE458" t="str">
            <v>SUDAH</v>
          </cell>
          <cell r="BG458">
            <v>44446</v>
          </cell>
          <cell r="BI458" t="str">
            <v>BELUM</v>
          </cell>
          <cell r="BV458" t="str">
            <v>0002503129454</v>
          </cell>
          <cell r="BW458" t="str">
            <v>SUDAH</v>
          </cell>
          <cell r="BX458" t="str">
            <v>PERUSAHAAN</v>
          </cell>
          <cell r="BY458" t="str">
            <v>21011322357</v>
          </cell>
          <cell r="BZ458" t="str">
            <v>SUDAH</v>
          </cell>
          <cell r="CG458" t="str">
            <v>ahmadwahid0086@gmail.com</v>
          </cell>
        </row>
        <row r="459">
          <cell r="C459" t="str">
            <v>1568</v>
          </cell>
          <cell r="D459" t="str">
            <v>JOHAN KURNIAWAN</v>
          </cell>
          <cell r="E459" t="str">
            <v>PT. MBK</v>
          </cell>
          <cell r="I459">
            <v>44175</v>
          </cell>
          <cell r="J459" t="str">
            <v/>
          </cell>
          <cell r="K459" t="str">
            <v>0895634510091</v>
          </cell>
          <cell r="L459" t="str">
            <v>DRIVER</v>
          </cell>
          <cell r="Q459" t="str">
            <v>SURABAYA</v>
          </cell>
          <cell r="R459" t="str">
            <v>ANTERAJA</v>
          </cell>
          <cell r="S459" t="str">
            <v>MALANG</v>
          </cell>
          <cell r="T459" t="str">
            <v>3578040704970002</v>
          </cell>
          <cell r="U459" t="str">
            <v>SEUMUR HIDUP</v>
          </cell>
          <cell r="V459" t="str">
            <v>HIJAU</v>
          </cell>
          <cell r="W459" t="str">
            <v>B1</v>
          </cell>
          <cell r="X459" t="str">
            <v>1514904001005</v>
          </cell>
          <cell r="Y459">
            <v>45932</v>
          </cell>
          <cell r="Z459" t="str">
            <v>SURABAYA</v>
          </cell>
          <cell r="AA459">
            <v>35527</v>
          </cell>
          <cell r="AB459" t="str">
            <v>NGAGEL MULYO 5/37 B RT 04 RW 04 NGAGEL REJO WONOKROMO SURABAYA</v>
          </cell>
          <cell r="AC459" t="str">
            <v>KAWIN</v>
          </cell>
          <cell r="AD459" t="str">
            <v>ISLAM</v>
          </cell>
          <cell r="AE459" t="str">
            <v>LAKI-LAKI</v>
          </cell>
          <cell r="AF459" t="str">
            <v>SMA</v>
          </cell>
          <cell r="AG459" t="str">
            <v>JOHAN K</v>
          </cell>
          <cell r="AH459" t="str">
            <v>BCA</v>
          </cell>
          <cell r="AI459" t="str">
            <v>1300352886</v>
          </cell>
          <cell r="AJ459" t="str">
            <v>3578040401086780</v>
          </cell>
          <cell r="AL459">
            <v>44652</v>
          </cell>
          <cell r="AM459">
            <v>44742</v>
          </cell>
          <cell r="AN459" t="str">
            <v>PKWT 2</v>
          </cell>
          <cell r="AO459" t="str">
            <v>40 hari</v>
          </cell>
          <cell r="AP459" t="str">
            <v xml:space="preserve">1 Tahun  5 Bulan 11 Hari </v>
          </cell>
          <cell r="AQ459" t="str">
            <v>SUDAH</v>
          </cell>
          <cell r="AR459">
            <v>44432</v>
          </cell>
          <cell r="AS459" t="str">
            <v>SUDAH</v>
          </cell>
          <cell r="AT459">
            <v>44432</v>
          </cell>
          <cell r="AU459" t="str">
            <v>SUDAH</v>
          </cell>
          <cell r="AV459">
            <v>44585</v>
          </cell>
          <cell r="AW459" t="str">
            <v xml:space="preserve">0 Tahun  3 Bulan 27 Hari </v>
          </cell>
          <cell r="AX459" t="str">
            <v>IN CLASS</v>
          </cell>
          <cell r="AY459">
            <v>70</v>
          </cell>
          <cell r="AZ459">
            <v>75</v>
          </cell>
          <cell r="BA459" t="str">
            <v>SUDAH</v>
          </cell>
          <cell r="BC459">
            <v>44421</v>
          </cell>
          <cell r="BD459" t="str">
            <v>BANDARA JUANDA T2</v>
          </cell>
          <cell r="BE459" t="str">
            <v>SUDAH</v>
          </cell>
          <cell r="BG459">
            <v>44490</v>
          </cell>
          <cell r="BH459" t="str">
            <v>RS BAYANGKARA</v>
          </cell>
          <cell r="BI459" t="str">
            <v>BELUM</v>
          </cell>
          <cell r="BV459" t="str">
            <v>0002909045564</v>
          </cell>
          <cell r="BW459" t="str">
            <v>SUDAH</v>
          </cell>
          <cell r="BX459" t="str">
            <v>PERUSAHAAN</v>
          </cell>
          <cell r="BY459" t="str">
            <v>21011322423</v>
          </cell>
          <cell r="BZ459" t="str">
            <v>SUDAH</v>
          </cell>
          <cell r="CG459" t="str">
            <v>herulaksono469@gmail.com</v>
          </cell>
        </row>
        <row r="460">
          <cell r="C460" t="str">
            <v>1572</v>
          </cell>
          <cell r="D460" t="str">
            <v>ABDUL KHOLIQ JUNAIDI</v>
          </cell>
          <cell r="E460" t="str">
            <v>PT. MBK</v>
          </cell>
          <cell r="I460">
            <v>44176</v>
          </cell>
          <cell r="J460" t="str">
            <v/>
          </cell>
          <cell r="K460" t="str">
            <v>085733514160</v>
          </cell>
          <cell r="L460" t="str">
            <v>DRIVER</v>
          </cell>
          <cell r="Q460" t="str">
            <v>SURABAYA</v>
          </cell>
          <cell r="R460" t="str">
            <v>ANTERAJA</v>
          </cell>
          <cell r="S460" t="str">
            <v>MALANG</v>
          </cell>
          <cell r="T460" t="str">
            <v>3524110506890004</v>
          </cell>
          <cell r="U460" t="str">
            <v>SEUMUR HIDUP</v>
          </cell>
          <cell r="V460" t="str">
            <v>HIJAU</v>
          </cell>
          <cell r="W460" t="str">
            <v>B1</v>
          </cell>
          <cell r="X460" t="str">
            <v>890629321264</v>
          </cell>
          <cell r="Y460">
            <v>45082</v>
          </cell>
          <cell r="Z460" t="str">
            <v>LAMONGAN</v>
          </cell>
          <cell r="AA460">
            <v>32664</v>
          </cell>
          <cell r="AB460" t="str">
            <v>TAMBANGAN RT 01 RW 01 LAMONGREJO NGIMBANG KAB.LAMONGAN</v>
          </cell>
          <cell r="AC460" t="str">
            <v>KAWIN</v>
          </cell>
          <cell r="AD460" t="str">
            <v>ISLAM</v>
          </cell>
          <cell r="AE460" t="str">
            <v>LAKI-LAKI</v>
          </cell>
          <cell r="AF460" t="str">
            <v>SMA</v>
          </cell>
          <cell r="AG460" t="str">
            <v>ABDUL KHOLIQ JUNAIDI</v>
          </cell>
          <cell r="AH460" t="str">
            <v>BCA</v>
          </cell>
          <cell r="AI460" t="str">
            <v>5610392417</v>
          </cell>
          <cell r="AJ460" t="str">
            <v>3524041009200000</v>
          </cell>
          <cell r="AK460" t="str">
            <v xml:space="preserve"> '711695734645000</v>
          </cell>
          <cell r="AL460">
            <v>44652</v>
          </cell>
          <cell r="AM460">
            <v>44742</v>
          </cell>
          <cell r="AN460" t="str">
            <v>PKWT 2</v>
          </cell>
          <cell r="AO460" t="str">
            <v>40 hari</v>
          </cell>
          <cell r="AP460" t="str">
            <v xml:space="preserve">1 Tahun  5 Bulan 10 Hari </v>
          </cell>
          <cell r="AQ460" t="str">
            <v>SUDAH</v>
          </cell>
          <cell r="AR460">
            <v>44432</v>
          </cell>
          <cell r="AS460" t="str">
            <v>SUDAH</v>
          </cell>
          <cell r="AT460">
            <v>44432</v>
          </cell>
          <cell r="AU460" t="str">
            <v>SUDAH</v>
          </cell>
          <cell r="AV460">
            <v>44454</v>
          </cell>
          <cell r="AW460" t="str">
            <v xml:space="preserve">0 Tahun  8 Bulan 6 Hari </v>
          </cell>
          <cell r="AX460" t="str">
            <v>IN CLASS</v>
          </cell>
          <cell r="AY460">
            <v>85</v>
          </cell>
          <cell r="AZ460">
            <v>80</v>
          </cell>
          <cell r="BA460" t="str">
            <v>SUDAH</v>
          </cell>
          <cell r="BC460">
            <v>44415</v>
          </cell>
          <cell r="BD460" t="str">
            <v>POLRES TANJUNG PERAK</v>
          </cell>
          <cell r="BE460" t="str">
            <v>SUDAH</v>
          </cell>
          <cell r="BG460">
            <v>44446</v>
          </cell>
          <cell r="BI460" t="str">
            <v>BELUM</v>
          </cell>
          <cell r="BV460" t="str">
            <v>0003068926424</v>
          </cell>
          <cell r="BW460" t="str">
            <v>SUDAH</v>
          </cell>
          <cell r="BX460" t="str">
            <v>PERUSAHAAN</v>
          </cell>
          <cell r="BY460" t="str">
            <v>21011322837</v>
          </cell>
          <cell r="BZ460" t="str">
            <v>SUDAH</v>
          </cell>
        </row>
        <row r="461">
          <cell r="C461" t="str">
            <v>1574</v>
          </cell>
          <cell r="D461" t="str">
            <v>DIKA SUSANTO</v>
          </cell>
          <cell r="E461" t="str">
            <v>PT. MBK</v>
          </cell>
          <cell r="I461">
            <v>44177</v>
          </cell>
          <cell r="J461" t="str">
            <v/>
          </cell>
          <cell r="K461" t="str">
            <v>083853123203</v>
          </cell>
          <cell r="L461" t="str">
            <v>DRIVER</v>
          </cell>
          <cell r="Q461" t="str">
            <v>SURABAYA</v>
          </cell>
          <cell r="R461" t="str">
            <v>ANTERAJA</v>
          </cell>
          <cell r="S461" t="str">
            <v>MALANG</v>
          </cell>
          <cell r="T461" t="str">
            <v>3528021408980007</v>
          </cell>
          <cell r="U461" t="str">
            <v>SEUMUR HIDUP</v>
          </cell>
          <cell r="V461" t="str">
            <v>HIJAU</v>
          </cell>
          <cell r="W461" t="str">
            <v>B1</v>
          </cell>
          <cell r="X461" t="str">
            <v>15499808000047</v>
          </cell>
          <cell r="Y461">
            <v>45632</v>
          </cell>
          <cell r="Z461" t="str">
            <v>PONOROGO</v>
          </cell>
          <cell r="AA461">
            <v>36021</v>
          </cell>
          <cell r="AB461" t="str">
            <v>JL.VTERAN MUDA NO.13 RT 03 RW 04 BARU RAMBAT TIMU PDEMAWU PAMEKASAN</v>
          </cell>
          <cell r="AC461" t="str">
            <v>KAWIN</v>
          </cell>
          <cell r="AD461" t="str">
            <v>ISLAM</v>
          </cell>
          <cell r="AE461" t="str">
            <v>LAKI-LAKI</v>
          </cell>
          <cell r="AF461" t="str">
            <v>SMA</v>
          </cell>
          <cell r="AG461" t="str">
            <v>DIKA SUSANTO</v>
          </cell>
          <cell r="AH461" t="str">
            <v>BCA</v>
          </cell>
          <cell r="AI461" t="str">
            <v>1920794285</v>
          </cell>
          <cell r="AJ461" t="str">
            <v>3528021009130000</v>
          </cell>
          <cell r="AL461">
            <v>44652</v>
          </cell>
          <cell r="AM461">
            <v>44742</v>
          </cell>
          <cell r="AN461" t="str">
            <v>PKWT 2</v>
          </cell>
          <cell r="AO461" t="str">
            <v>40 hari</v>
          </cell>
          <cell r="AP461" t="str">
            <v xml:space="preserve">1 Tahun  5 Bulan 9 Hari </v>
          </cell>
          <cell r="AQ461" t="str">
            <v>SUDAH</v>
          </cell>
          <cell r="AR461">
            <v>44432</v>
          </cell>
          <cell r="AS461" t="str">
            <v>SUDAH</v>
          </cell>
          <cell r="AT461">
            <v>44432</v>
          </cell>
          <cell r="AU461" t="str">
            <v>SUDAH</v>
          </cell>
          <cell r="AV461">
            <v>44454</v>
          </cell>
          <cell r="AW461" t="str">
            <v xml:space="preserve">0 Tahun  8 Bulan 6 Hari </v>
          </cell>
          <cell r="AX461" t="str">
            <v>IN CLASS</v>
          </cell>
          <cell r="AY461">
            <v>85</v>
          </cell>
          <cell r="AZ461">
            <v>85</v>
          </cell>
          <cell r="BA461" t="str">
            <v>SUDAH</v>
          </cell>
          <cell r="BC461">
            <v>44427</v>
          </cell>
          <cell r="BD461" t="str">
            <v>BANDARA JUANDA T2</v>
          </cell>
          <cell r="BE461" t="str">
            <v>SUDAH</v>
          </cell>
          <cell r="BG461">
            <v>44671</v>
          </cell>
          <cell r="BI461" t="str">
            <v>BELUM</v>
          </cell>
          <cell r="BV461" t="str">
            <v>0002510569664</v>
          </cell>
          <cell r="BW461" t="str">
            <v>SUDAH</v>
          </cell>
          <cell r="BX461" t="str">
            <v>PBI</v>
          </cell>
          <cell r="BY461" t="str">
            <v>21011322779</v>
          </cell>
          <cell r="BZ461" t="str">
            <v>SUDAH</v>
          </cell>
          <cell r="CG461" t="str">
            <v>diki.semprol98@gmail.com</v>
          </cell>
        </row>
        <row r="462">
          <cell r="C462" t="str">
            <v>1575</v>
          </cell>
          <cell r="D462" t="str">
            <v>DODIK FAJARIANTO</v>
          </cell>
          <cell r="E462" t="str">
            <v>PT. MBK</v>
          </cell>
          <cell r="I462">
            <v>44177</v>
          </cell>
          <cell r="J462" t="str">
            <v/>
          </cell>
          <cell r="K462" t="str">
            <v>081334753311</v>
          </cell>
          <cell r="L462" t="str">
            <v>DRIVER</v>
          </cell>
          <cell r="Q462" t="str">
            <v>SURABAYA</v>
          </cell>
          <cell r="R462" t="str">
            <v>ANTERAJA</v>
          </cell>
          <cell r="S462" t="str">
            <v>MALANG</v>
          </cell>
          <cell r="T462" t="str">
            <v>3518010411850002</v>
          </cell>
          <cell r="U462" t="str">
            <v>SEUMUR HIDUP</v>
          </cell>
          <cell r="V462" t="str">
            <v>HIJAU</v>
          </cell>
          <cell r="W462" t="str">
            <v>B1</v>
          </cell>
          <cell r="X462" t="str">
            <v>15388511000053</v>
          </cell>
          <cell r="Y462">
            <v>45973</v>
          </cell>
          <cell r="Z462" t="str">
            <v>NGANJUK</v>
          </cell>
          <cell r="AA462">
            <v>31355</v>
          </cell>
          <cell r="AB462" t="str">
            <v>DUKUH GILIS RT 03 RW 01 D.NGLIMAN KEC SAWAHAN KAB NGANJUK</v>
          </cell>
          <cell r="AC462" t="str">
            <v>KAWIN</v>
          </cell>
          <cell r="AD462" t="str">
            <v>ISLAM</v>
          </cell>
          <cell r="AE462" t="str">
            <v>LAKI-LAKI</v>
          </cell>
          <cell r="AF462" t="str">
            <v>SMA</v>
          </cell>
          <cell r="AG462" t="str">
            <v>DODIK FAJARIANTO</v>
          </cell>
          <cell r="AH462" t="str">
            <v>BCA</v>
          </cell>
          <cell r="AI462" t="str">
            <v>1410748203</v>
          </cell>
          <cell r="AJ462" t="str">
            <v>3518011706150000</v>
          </cell>
          <cell r="AL462">
            <v>44652</v>
          </cell>
          <cell r="AM462">
            <v>44742</v>
          </cell>
          <cell r="AN462" t="str">
            <v>PKWT 2</v>
          </cell>
          <cell r="AO462" t="str">
            <v>40 hari</v>
          </cell>
          <cell r="AP462" t="str">
            <v xml:space="preserve">1 Tahun  5 Bulan 9 Hari </v>
          </cell>
          <cell r="AQ462" t="str">
            <v>SUDAH</v>
          </cell>
          <cell r="AR462">
            <v>44432</v>
          </cell>
          <cell r="AS462" t="str">
            <v>SUDAH</v>
          </cell>
          <cell r="AT462">
            <v>44432</v>
          </cell>
          <cell r="AU462" t="str">
            <v>SUDAH</v>
          </cell>
          <cell r="AV462">
            <v>44454</v>
          </cell>
          <cell r="AW462" t="str">
            <v xml:space="preserve">0 Tahun  8 Bulan 6 Hari </v>
          </cell>
          <cell r="AX462" t="str">
            <v>IN CLASS</v>
          </cell>
          <cell r="AY462">
            <v>85</v>
          </cell>
          <cell r="AZ462">
            <v>80</v>
          </cell>
          <cell r="BA462" t="str">
            <v>SUDAH</v>
          </cell>
          <cell r="BC462">
            <v>44421</v>
          </cell>
          <cell r="BD462" t="str">
            <v>GELORA 10 NOVEMBER</v>
          </cell>
          <cell r="BE462" t="str">
            <v>SUDAH</v>
          </cell>
          <cell r="BG462">
            <v>44559</v>
          </cell>
          <cell r="BI462" t="str">
            <v>BELUM</v>
          </cell>
          <cell r="BV462" t="str">
            <v>0001168364136</v>
          </cell>
          <cell r="BW462" t="str">
            <v>SUDAH</v>
          </cell>
          <cell r="BX462" t="str">
            <v>PERUSAHAAN</v>
          </cell>
          <cell r="BY462" t="str">
            <v>21011322886</v>
          </cell>
          <cell r="BZ462" t="str">
            <v>SUDAH</v>
          </cell>
          <cell r="CG462" t="str">
            <v>johanbogel33@gmail.com</v>
          </cell>
        </row>
        <row r="463">
          <cell r="C463" t="str">
            <v>1576</v>
          </cell>
          <cell r="D463" t="str">
            <v>RISZA WAHYU PERMADANI</v>
          </cell>
          <cell r="E463" t="str">
            <v>PT. MBK</v>
          </cell>
          <cell r="I463">
            <v>44177</v>
          </cell>
          <cell r="J463" t="str">
            <v/>
          </cell>
          <cell r="K463" t="str">
            <v>082331636213</v>
          </cell>
          <cell r="L463" t="str">
            <v>DRIVER</v>
          </cell>
          <cell r="Q463" t="str">
            <v>SURABAYA</v>
          </cell>
          <cell r="R463" t="str">
            <v>ANTERAJA</v>
          </cell>
          <cell r="S463" t="str">
            <v>MALANG</v>
          </cell>
          <cell r="T463" t="str">
            <v>3501030109960001</v>
          </cell>
          <cell r="U463" t="str">
            <v>SEUMUR HIDUP</v>
          </cell>
          <cell r="V463" t="str">
            <v>HIJAU</v>
          </cell>
          <cell r="W463" t="str">
            <v>B1</v>
          </cell>
          <cell r="X463" t="str">
            <v>15459605000060</v>
          </cell>
          <cell r="Y463">
            <v>45953</v>
          </cell>
          <cell r="Z463" t="str">
            <v>PACITAN</v>
          </cell>
          <cell r="AA463">
            <v>35186</v>
          </cell>
          <cell r="AB463" t="str">
            <v>DSN PAGERJO RT 01 RW 03 MENDOLO LOR KEC PUNUNG KAB.PACITAN</v>
          </cell>
          <cell r="AC463" t="str">
            <v>KAWIN</v>
          </cell>
          <cell r="AD463" t="str">
            <v>ISLAM</v>
          </cell>
          <cell r="AE463" t="str">
            <v>LAKI-LAKI</v>
          </cell>
          <cell r="AF463" t="str">
            <v>SMA</v>
          </cell>
          <cell r="AG463" t="str">
            <v>RISZA WP</v>
          </cell>
          <cell r="AH463" t="str">
            <v>BCA</v>
          </cell>
          <cell r="AI463" t="str">
            <v>1520552479</v>
          </cell>
          <cell r="AJ463" t="str">
            <v>3501031102100000</v>
          </cell>
          <cell r="AL463">
            <v>44652</v>
          </cell>
          <cell r="AM463">
            <v>44742</v>
          </cell>
          <cell r="AN463" t="str">
            <v>PKWT 2</v>
          </cell>
          <cell r="AO463" t="str">
            <v>40 hari</v>
          </cell>
          <cell r="AP463" t="str">
            <v xml:space="preserve">1 Tahun  5 Bulan 9 Hari </v>
          </cell>
          <cell r="AQ463" t="str">
            <v>SUDAH</v>
          </cell>
          <cell r="AR463">
            <v>44432</v>
          </cell>
          <cell r="AS463" t="str">
            <v>SUDAH</v>
          </cell>
          <cell r="AT463">
            <v>44432</v>
          </cell>
          <cell r="AU463" t="str">
            <v>SUDAH</v>
          </cell>
          <cell r="AV463">
            <v>44584</v>
          </cell>
          <cell r="AW463" t="str">
            <v xml:space="preserve">0 Tahun  3 Bulan 28 Hari </v>
          </cell>
          <cell r="AX463" t="str">
            <v>IN CLASS</v>
          </cell>
          <cell r="AY463">
            <v>80</v>
          </cell>
          <cell r="AZ463">
            <v>75</v>
          </cell>
          <cell r="BA463" t="str">
            <v>SUDAH</v>
          </cell>
          <cell r="BC463">
            <v>44401</v>
          </cell>
          <cell r="BD463" t="str">
            <v>BP. RUMKITAL SOEKANTYO JAHJA</v>
          </cell>
          <cell r="BE463" t="str">
            <v>SUDAH</v>
          </cell>
          <cell r="BG463">
            <v>44527</v>
          </cell>
          <cell r="BI463" t="str">
            <v>BELUM</v>
          </cell>
          <cell r="BV463" t="str">
            <v>0002900431427</v>
          </cell>
          <cell r="BW463" t="str">
            <v>SUDAH</v>
          </cell>
          <cell r="BX463" t="str">
            <v>PERUSAHAAN</v>
          </cell>
          <cell r="BY463" t="str">
            <v>21011322787</v>
          </cell>
          <cell r="BZ463" t="str">
            <v>SUDAH</v>
          </cell>
          <cell r="CG463" t="str">
            <v>abdulkholiqj@gmail.com</v>
          </cell>
        </row>
        <row r="464">
          <cell r="C464" t="str">
            <v>1578</v>
          </cell>
          <cell r="D464" t="str">
            <v>ADE OKY DWI CHRISTANTO</v>
          </cell>
          <cell r="E464" t="str">
            <v>PT. MBK</v>
          </cell>
          <cell r="I464">
            <v>44177</v>
          </cell>
          <cell r="J464" t="str">
            <v/>
          </cell>
          <cell r="K464" t="str">
            <v>081336077297</v>
          </cell>
          <cell r="L464" t="str">
            <v>DRIVER</v>
          </cell>
          <cell r="Q464" t="str">
            <v>SURABAYA</v>
          </cell>
          <cell r="R464" t="str">
            <v>ANTERAJA</v>
          </cell>
          <cell r="S464" t="str">
            <v>MALANG</v>
          </cell>
          <cell r="T464" t="str">
            <v>3524043005990004</v>
          </cell>
          <cell r="U464" t="str">
            <v>SEUMUR HIDUP</v>
          </cell>
          <cell r="V464" t="str">
            <v>HIJAU</v>
          </cell>
          <cell r="W464" t="str">
            <v>B1</v>
          </cell>
          <cell r="X464" t="str">
            <v>14569905000150</v>
          </cell>
          <cell r="Y464">
            <v>45903</v>
          </cell>
          <cell r="Z464" t="str">
            <v>LAMONGAN</v>
          </cell>
          <cell r="AA464">
            <v>36310</v>
          </cell>
          <cell r="AB464" t="str">
            <v>KAMBANGAN RT 003 RW 002 DS.LAMONGREJO KEC NGIMBANG KAB LAMONGAN</v>
          </cell>
          <cell r="AC464" t="str">
            <v>KAWIN</v>
          </cell>
          <cell r="AD464" t="str">
            <v>ISLAM</v>
          </cell>
          <cell r="AE464" t="str">
            <v>LAKI-LAKI</v>
          </cell>
          <cell r="AF464" t="str">
            <v>SMA</v>
          </cell>
          <cell r="AG464" t="str">
            <v>ADE OKY DWI</v>
          </cell>
          <cell r="AH464" t="str">
            <v>BCA</v>
          </cell>
          <cell r="AI464" t="str">
            <v>1131770028</v>
          </cell>
          <cell r="AJ464" t="str">
            <v>3517101307210000</v>
          </cell>
          <cell r="AL464">
            <v>44652</v>
          </cell>
          <cell r="AM464">
            <v>44742</v>
          </cell>
          <cell r="AN464" t="str">
            <v>PKWT 2</v>
          </cell>
          <cell r="AO464" t="str">
            <v>40 hari</v>
          </cell>
          <cell r="AP464" t="str">
            <v xml:space="preserve">1 Tahun  5 Bulan 9 Hari </v>
          </cell>
          <cell r="AQ464" t="str">
            <v>SUDAH</v>
          </cell>
          <cell r="AR464">
            <v>44432</v>
          </cell>
          <cell r="AS464" t="str">
            <v>SUDAH</v>
          </cell>
          <cell r="AT464">
            <v>44432</v>
          </cell>
          <cell r="AU464" t="str">
            <v>SUDAH</v>
          </cell>
          <cell r="AV464">
            <v>44584</v>
          </cell>
          <cell r="AW464" t="str">
            <v xml:space="preserve">0 Tahun  3 Bulan 28 Hari </v>
          </cell>
          <cell r="AX464" t="str">
            <v>IN CLASS</v>
          </cell>
          <cell r="AY464">
            <v>85</v>
          </cell>
          <cell r="AZ464">
            <v>75</v>
          </cell>
          <cell r="BA464" t="str">
            <v>SUDAH</v>
          </cell>
          <cell r="BC464">
            <v>44415</v>
          </cell>
          <cell r="BD464" t="str">
            <v>UNAIR</v>
          </cell>
          <cell r="BE464" t="str">
            <v>SUDAH</v>
          </cell>
          <cell r="BG464">
            <v>44462</v>
          </cell>
          <cell r="BI464" t="str">
            <v>BELUM</v>
          </cell>
          <cell r="BV464" t="str">
            <v>0002493647559</v>
          </cell>
          <cell r="BW464" t="str">
            <v>SUDAH</v>
          </cell>
          <cell r="BX464" t="str">
            <v>PERUSAHAAN</v>
          </cell>
          <cell r="BY464" t="str">
            <v>21011322365</v>
          </cell>
          <cell r="BZ464" t="str">
            <v>SUDAH</v>
          </cell>
          <cell r="CG464" t="str">
            <v>susantodika15@gmail.com</v>
          </cell>
        </row>
        <row r="465">
          <cell r="C465" t="str">
            <v>1579</v>
          </cell>
          <cell r="D465" t="str">
            <v>PARDAM KHOLIK</v>
          </cell>
          <cell r="E465" t="str">
            <v>PT. MBK</v>
          </cell>
          <cell r="I465">
            <v>44171</v>
          </cell>
          <cell r="J465" t="str">
            <v/>
          </cell>
          <cell r="K465" t="str">
            <v>087762833707</v>
          </cell>
          <cell r="L465" t="str">
            <v>DRIVER</v>
          </cell>
          <cell r="Q465" t="str">
            <v>SURABAYA</v>
          </cell>
          <cell r="R465" t="str">
            <v>ANTERAJA</v>
          </cell>
          <cell r="S465" t="str">
            <v>MALANG</v>
          </cell>
          <cell r="T465" t="str">
            <v>3578251111830002</v>
          </cell>
          <cell r="U465" t="str">
            <v>SEUMUR HIDUP</v>
          </cell>
          <cell r="V465" t="str">
            <v>KUNING</v>
          </cell>
          <cell r="W465" t="str">
            <v>B2 UMUM</v>
          </cell>
          <cell r="X465" t="str">
            <v>831115460564</v>
          </cell>
          <cell r="Y465">
            <v>45607</v>
          </cell>
          <cell r="Z465" t="str">
            <v>BOJONEGORO</v>
          </cell>
          <cell r="AA465">
            <v>30631</v>
          </cell>
          <cell r="AB465" t="str">
            <v>RUNGKUT TENGAH 3A/29 RT 001/004 KEL. RUNGKUT TENGAH KEC. GUNUNG ANYAR KOTA SURABAYA</v>
          </cell>
          <cell r="AC465" t="str">
            <v>KAWIN</v>
          </cell>
          <cell r="AD465" t="str">
            <v>ISLAM</v>
          </cell>
          <cell r="AE465" t="str">
            <v>LAKI-LAKI</v>
          </cell>
          <cell r="AF465" t="str">
            <v>SMA</v>
          </cell>
          <cell r="AG465" t="str">
            <v>PARDAM KHOLIK</v>
          </cell>
          <cell r="AH465" t="str">
            <v>BCA</v>
          </cell>
          <cell r="AI465" t="str">
            <v>6730426010</v>
          </cell>
          <cell r="AJ465" t="str">
            <v>3515180412090000</v>
          </cell>
          <cell r="AL465">
            <v>44652</v>
          </cell>
          <cell r="AM465">
            <v>44742</v>
          </cell>
          <cell r="AN465" t="str">
            <v>PKWT 2</v>
          </cell>
          <cell r="AO465" t="str">
            <v>40 hari</v>
          </cell>
          <cell r="AP465" t="str">
            <v xml:space="preserve">1 Tahun  5 Bulan 15 Hari </v>
          </cell>
          <cell r="AQ465" t="str">
            <v>SUDAH</v>
          </cell>
          <cell r="AR465">
            <v>44432</v>
          </cell>
          <cell r="AS465" t="str">
            <v>SUDAH</v>
          </cell>
          <cell r="AT465">
            <v>44432</v>
          </cell>
          <cell r="AU465" t="str">
            <v>SUDAH</v>
          </cell>
          <cell r="AV465">
            <v>44585</v>
          </cell>
          <cell r="AW465" t="str">
            <v xml:space="preserve">0 Tahun  3 Bulan 27 Hari </v>
          </cell>
          <cell r="AX465" t="str">
            <v>IN CLASS</v>
          </cell>
          <cell r="AY465">
            <v>85</v>
          </cell>
          <cell r="AZ465">
            <v>100</v>
          </cell>
          <cell r="BA465" t="str">
            <v>SUDAH</v>
          </cell>
          <cell r="BC465">
            <v>44427</v>
          </cell>
          <cell r="BD465" t="str">
            <v>SEKAPUK</v>
          </cell>
          <cell r="BE465" t="str">
            <v>SUDAH</v>
          </cell>
          <cell r="BG465">
            <v>44477</v>
          </cell>
          <cell r="BI465" t="str">
            <v>BELUM</v>
          </cell>
          <cell r="BV465" t="str">
            <v>0001283495422</v>
          </cell>
          <cell r="BW465" t="str">
            <v>SUDAH</v>
          </cell>
          <cell r="BX465" t="str">
            <v>PERUSAHAAN</v>
          </cell>
          <cell r="BY465" t="str">
            <v>21011322415</v>
          </cell>
          <cell r="BZ465" t="str">
            <v>SUDAH</v>
          </cell>
          <cell r="CG465" t="str">
            <v>shifanurrahmadani@gmail.com</v>
          </cell>
        </row>
        <row r="466">
          <cell r="C466" t="str">
            <v>1586</v>
          </cell>
          <cell r="D466" t="str">
            <v>EKO HARDIYAN PURNAWAN</v>
          </cell>
          <cell r="E466" t="str">
            <v>PT. MBK</v>
          </cell>
          <cell r="I466">
            <v>44185</v>
          </cell>
          <cell r="J466" t="str">
            <v/>
          </cell>
          <cell r="K466" t="str">
            <v>087866104442</v>
          </cell>
          <cell r="L466" t="str">
            <v>DRIVER</v>
          </cell>
          <cell r="Q466" t="str">
            <v>MALANG</v>
          </cell>
          <cell r="R466" t="str">
            <v>ANTERAJA</v>
          </cell>
          <cell r="S466" t="str">
            <v>MALANG</v>
          </cell>
          <cell r="T466" t="str">
            <v>3573010307800008</v>
          </cell>
          <cell r="U466" t="str">
            <v>SEUMUR HIDUP</v>
          </cell>
          <cell r="V466" t="str">
            <v>HIJAU</v>
          </cell>
          <cell r="W466" t="str">
            <v>B1</v>
          </cell>
          <cell r="X466" t="str">
            <v>800716187864</v>
          </cell>
          <cell r="Y466">
            <v>45476</v>
          </cell>
          <cell r="Z466" t="str">
            <v>MALANG</v>
          </cell>
          <cell r="AA466">
            <v>29405</v>
          </cell>
          <cell r="AB466" t="str">
            <v>SIDOMULYO JAYA II/26 RT 04 RW 10 PURWODADI BLIMBING KOTA MALANG</v>
          </cell>
          <cell r="AC466" t="str">
            <v>KAWIN</v>
          </cell>
          <cell r="AD466" t="str">
            <v>ISLAM</v>
          </cell>
          <cell r="AE466" t="str">
            <v>LAKI-LAKI</v>
          </cell>
          <cell r="AF466" t="str">
            <v>SMA</v>
          </cell>
          <cell r="AG466" t="str">
            <v>EKO HARDIYAN PURNAWAN</v>
          </cell>
          <cell r="AH466" t="str">
            <v>BCA</v>
          </cell>
          <cell r="AI466" t="str">
            <v>3312165161</v>
          </cell>
          <cell r="AJ466" t="str">
            <v>3573011212100060</v>
          </cell>
          <cell r="AL466">
            <v>44682</v>
          </cell>
          <cell r="AM466">
            <v>44773</v>
          </cell>
          <cell r="AN466" t="str">
            <v>PKWT 2</v>
          </cell>
          <cell r="AO466" t="str">
            <v>71 hari</v>
          </cell>
          <cell r="AP466" t="str">
            <v xml:space="preserve">1 Tahun  5 Bulan 1 Hari </v>
          </cell>
          <cell r="AQ466" t="str">
            <v>SUDAH</v>
          </cell>
          <cell r="AR466">
            <v>44432</v>
          </cell>
          <cell r="AS466" t="str">
            <v>SUDAH</v>
          </cell>
          <cell r="AT466">
            <v>44432</v>
          </cell>
          <cell r="AU466" t="str">
            <v>SUDAH</v>
          </cell>
          <cell r="AV466">
            <v>44566</v>
          </cell>
          <cell r="AW466" t="str">
            <v xml:space="preserve">0 Tahun  4 Bulan 16 Hari </v>
          </cell>
          <cell r="AX466" t="str">
            <v>IN CLASS</v>
          </cell>
          <cell r="AY466">
            <v>70</v>
          </cell>
          <cell r="AZ466">
            <v>75</v>
          </cell>
          <cell r="BA466" t="str">
            <v>SUDAH</v>
          </cell>
          <cell r="BC466">
            <v>44415</v>
          </cell>
          <cell r="BD466" t="str">
            <v>GAJAYANA MALANG</v>
          </cell>
          <cell r="BE466" t="str">
            <v>SUDAH</v>
          </cell>
          <cell r="BG466">
            <v>44448</v>
          </cell>
          <cell r="BH466" t="str">
            <v>GAJAYANA MALANG</v>
          </cell>
          <cell r="BI466" t="str">
            <v>BELUM</v>
          </cell>
          <cell r="BV466" t="str">
            <v>0001447320115</v>
          </cell>
          <cell r="BW466" t="str">
            <v>SUDAH</v>
          </cell>
          <cell r="BX466" t="str">
            <v>PBI</v>
          </cell>
          <cell r="BY466" t="str">
            <v>21011322902</v>
          </cell>
          <cell r="BZ466" t="str">
            <v>SUDAH</v>
          </cell>
          <cell r="CG466" t="str">
            <v>riszapermadani@gmail.com</v>
          </cell>
        </row>
        <row r="467">
          <cell r="C467" t="str">
            <v>1589</v>
          </cell>
          <cell r="D467" t="str">
            <v>KAMILUDDIN</v>
          </cell>
          <cell r="E467" t="str">
            <v>PT. MBK</v>
          </cell>
          <cell r="I467">
            <v>44200</v>
          </cell>
          <cell r="J467" t="str">
            <v/>
          </cell>
          <cell r="K467" t="str">
            <v>081231382123</v>
          </cell>
          <cell r="L467" t="str">
            <v>DRIVER</v>
          </cell>
          <cell r="Q467" t="str">
            <v>SURABAYA</v>
          </cell>
          <cell r="R467" t="str">
            <v>ANTERAJA</v>
          </cell>
          <cell r="S467" t="str">
            <v>MALANG</v>
          </cell>
          <cell r="T467" t="str">
            <v>3509060207010001</v>
          </cell>
          <cell r="U467" t="str">
            <v>SEUMUR HIDUP</v>
          </cell>
          <cell r="V467" t="str">
            <v>HIJAU</v>
          </cell>
          <cell r="W467" t="str">
            <v>B1</v>
          </cell>
          <cell r="X467" t="str">
            <v>16179902000029</v>
          </cell>
          <cell r="Y467">
            <v>45679</v>
          </cell>
          <cell r="Z467" t="str">
            <v>JEMBER</v>
          </cell>
          <cell r="AA467">
            <v>36405</v>
          </cell>
          <cell r="AB467" t="str">
            <v>PAKEMAN DUSUN JUMBATAN RT 07 RW 009 DARUNGAN KEC TANGGUL KAB JEMBER</v>
          </cell>
          <cell r="AC467" t="str">
            <v>KAWIN</v>
          </cell>
          <cell r="AD467" t="str">
            <v>ISLAM</v>
          </cell>
          <cell r="AE467" t="str">
            <v>LAKI-LAKI</v>
          </cell>
          <cell r="AF467" t="str">
            <v>SMA</v>
          </cell>
          <cell r="AG467" t="str">
            <v>KAMILUDDIN</v>
          </cell>
          <cell r="AH467" t="str">
            <v>BCA</v>
          </cell>
          <cell r="AI467" t="str">
            <v>1470550992</v>
          </cell>
          <cell r="AJ467" t="str">
            <v>3509061502120040</v>
          </cell>
          <cell r="AL467">
            <v>44682</v>
          </cell>
          <cell r="AM467">
            <v>44773</v>
          </cell>
          <cell r="AN467" t="str">
            <v>PKWT 2</v>
          </cell>
          <cell r="AO467" t="str">
            <v>71 hari</v>
          </cell>
          <cell r="AP467" t="str">
            <v xml:space="preserve">1 Tahun  4 Bulan 17 Hari </v>
          </cell>
          <cell r="AQ467" t="str">
            <v>SUDAH</v>
          </cell>
          <cell r="AR467">
            <v>44432</v>
          </cell>
          <cell r="AS467" t="str">
            <v>SUDAH</v>
          </cell>
          <cell r="AT467">
            <v>44432</v>
          </cell>
          <cell r="AU467" t="str">
            <v>SUDAH</v>
          </cell>
          <cell r="AV467">
            <v>44461</v>
          </cell>
          <cell r="AW467" t="str">
            <v xml:space="preserve">0 Tahun  7 Bulan 29 Hari </v>
          </cell>
          <cell r="AX467" t="str">
            <v>IN CLASS</v>
          </cell>
          <cell r="AY467">
            <v>85</v>
          </cell>
          <cell r="AZ467">
            <v>100</v>
          </cell>
          <cell r="BA467" t="str">
            <v>SUDAH</v>
          </cell>
          <cell r="BC467">
            <v>44421</v>
          </cell>
          <cell r="BD467" t="str">
            <v>RS SOEWANDHI</v>
          </cell>
          <cell r="BE467" t="str">
            <v>SUDAH</v>
          </cell>
          <cell r="BG467">
            <v>44492</v>
          </cell>
          <cell r="BI467" t="str">
            <v>BELUM</v>
          </cell>
          <cell r="BV467" t="str">
            <v>0002773399779</v>
          </cell>
          <cell r="BW467" t="str">
            <v>SUDAH</v>
          </cell>
          <cell r="BX467" t="str">
            <v>PERUSAHAAN</v>
          </cell>
          <cell r="BY467" t="str">
            <v>21011323132</v>
          </cell>
          <cell r="BZ467" t="str">
            <v>SUDAH</v>
          </cell>
        </row>
        <row r="468">
          <cell r="C468" t="str">
            <v>1596</v>
          </cell>
          <cell r="D468" t="str">
            <v>AFENDI</v>
          </cell>
          <cell r="E468" t="str">
            <v>PT. MBK</v>
          </cell>
          <cell r="F468" t="str">
            <v>PO</v>
          </cell>
          <cell r="G468" t="str">
            <v>22-2/PO/LOG-SBY/VI/21</v>
          </cell>
          <cell r="I468">
            <v>44166</v>
          </cell>
          <cell r="J468" t="str">
            <v/>
          </cell>
          <cell r="K468" t="str">
            <v>08365269251</v>
          </cell>
          <cell r="P468" t="str">
            <v>DISPATCHER</v>
          </cell>
          <cell r="Q468" t="str">
            <v>KUDUS</v>
          </cell>
          <cell r="R468" t="str">
            <v>ANTERAJA</v>
          </cell>
          <cell r="S468" t="str">
            <v>SEMARANG</v>
          </cell>
          <cell r="T468" t="str">
            <v>3319072405910002</v>
          </cell>
          <cell r="U468" t="str">
            <v>SEUMUR HIDUP</v>
          </cell>
          <cell r="V468" t="str">
            <v>NON DRIVER</v>
          </cell>
          <cell r="W468" t="str">
            <v>NON DRIVER</v>
          </cell>
          <cell r="X468" t="str">
            <v>NON DRIVER</v>
          </cell>
          <cell r="Y468" t="str">
            <v>NON DRIVER</v>
          </cell>
          <cell r="Z468" t="str">
            <v xml:space="preserve">KUDUS </v>
          </cell>
          <cell r="AA468">
            <v>33382</v>
          </cell>
          <cell r="AB468" t="str">
            <v xml:space="preserve">DK KADISONO RT 001/001 DESA KARANG BENER </v>
          </cell>
          <cell r="AC468" t="str">
            <v>KAWIN</v>
          </cell>
          <cell r="AD468" t="str">
            <v xml:space="preserve">ISLAM </v>
          </cell>
          <cell r="AE468" t="str">
            <v>LAKI-LAKI</v>
          </cell>
          <cell r="AF468" t="str">
            <v>SMA</v>
          </cell>
          <cell r="AG468" t="str">
            <v xml:space="preserve">AFENDI </v>
          </cell>
          <cell r="AH468" t="str">
            <v>BCA</v>
          </cell>
          <cell r="AI468" t="str">
            <v>8365269251</v>
          </cell>
          <cell r="AJ468" t="str">
            <v>3319070603170004</v>
          </cell>
          <cell r="AL468">
            <v>44652</v>
          </cell>
          <cell r="AM468">
            <v>44742</v>
          </cell>
          <cell r="AN468" t="str">
            <v>PKWT 2</v>
          </cell>
          <cell r="AO468" t="str">
            <v>40 hari</v>
          </cell>
          <cell r="AP468" t="str">
            <v xml:space="preserve">1 Tahun  5 Bulan 20 Hari </v>
          </cell>
          <cell r="AQ468" t="str">
            <v>NON DRIVER</v>
          </cell>
          <cell r="AR468" t="str">
            <v>NON DRIVER</v>
          </cell>
          <cell r="AS468" t="str">
            <v>SUDAH</v>
          </cell>
          <cell r="AT468">
            <v>44432</v>
          </cell>
          <cell r="AU468" t="str">
            <v>NON DRIVER</v>
          </cell>
          <cell r="AV468" t="str">
            <v>NON DRIVER</v>
          </cell>
          <cell r="AW468" t="str">
            <v/>
          </cell>
          <cell r="AX468" t="str">
            <v>NON DRIVER</v>
          </cell>
          <cell r="AY468" t="str">
            <v>NON DRIVER</v>
          </cell>
          <cell r="AZ468" t="str">
            <v>NON DRIVER</v>
          </cell>
          <cell r="BA468" t="str">
            <v>SUDAH</v>
          </cell>
          <cell r="BC468">
            <v>44420</v>
          </cell>
          <cell r="BD468" t="str">
            <v>KLINIK SRIKANDI HUSADA</v>
          </cell>
          <cell r="BE468" t="str">
            <v>SUDAH</v>
          </cell>
          <cell r="BG468">
            <v>44461</v>
          </cell>
          <cell r="BH468" t="str">
            <v>KLINIK SRIKANDI HUSADA</v>
          </cell>
          <cell r="BI468" t="str">
            <v>BELUM</v>
          </cell>
          <cell r="BV468" t="str">
            <v>0001178345733</v>
          </cell>
          <cell r="BW468" t="str">
            <v>SUDAH</v>
          </cell>
          <cell r="BX468" t="str">
            <v>PERUSAHAAN</v>
          </cell>
          <cell r="BY468" t="str">
            <v>21004400483</v>
          </cell>
          <cell r="BZ468" t="str">
            <v>SUDAH</v>
          </cell>
        </row>
        <row r="469">
          <cell r="C469" t="str">
            <v>1602</v>
          </cell>
          <cell r="D469" t="str">
            <v>SARMAN</v>
          </cell>
          <cell r="E469" t="str">
            <v>PT. MBK</v>
          </cell>
          <cell r="I469">
            <v>44166</v>
          </cell>
          <cell r="J469" t="str">
            <v/>
          </cell>
          <cell r="K469" t="str">
            <v>085813717300</v>
          </cell>
          <cell r="N469" t="str">
            <v>HELPER</v>
          </cell>
          <cell r="Q469" t="str">
            <v>KARAWANG</v>
          </cell>
          <cell r="R469" t="str">
            <v>HMS</v>
          </cell>
          <cell r="S469" t="str">
            <v>JAKARTA 1</v>
          </cell>
          <cell r="T469" t="str">
            <v>3215110910000001</v>
          </cell>
          <cell r="U469" t="str">
            <v>SEUMUR HIDUP</v>
          </cell>
          <cell r="V469" t="str">
            <v>NON DRIVER</v>
          </cell>
          <cell r="W469" t="str">
            <v>NON DRIVER</v>
          </cell>
          <cell r="X469" t="str">
            <v>NON DRIVER</v>
          </cell>
          <cell r="Y469" t="str">
            <v>NON DRIVER</v>
          </cell>
          <cell r="Z469" t="str">
            <v>KARAWANG</v>
          </cell>
          <cell r="AA469">
            <v>36780</v>
          </cell>
          <cell r="AB469" t="str">
            <v>DSN. JAYA SARI RT.001/005 DS. SEDARI KEC. CIBUAYA KARAWANG</v>
          </cell>
          <cell r="AC469" t="str">
            <v>LAJANG</v>
          </cell>
          <cell r="AD469" t="str">
            <v>ISLAM</v>
          </cell>
          <cell r="AE469" t="str">
            <v>LAKI-LAKI</v>
          </cell>
          <cell r="AF469" t="str">
            <v>SMA</v>
          </cell>
          <cell r="AG469" t="str">
            <v>SARMAN</v>
          </cell>
          <cell r="AH469" t="str">
            <v>BCA</v>
          </cell>
          <cell r="AI469" t="str">
            <v>5765315708</v>
          </cell>
          <cell r="AJ469" t="str">
            <v>321511008070052</v>
          </cell>
          <cell r="AK469" t="str">
            <v>916852957408000</v>
          </cell>
          <cell r="AL469">
            <v>44652</v>
          </cell>
          <cell r="AM469">
            <v>44742</v>
          </cell>
          <cell r="AN469" t="str">
            <v>PKWT 2</v>
          </cell>
          <cell r="AO469" t="str">
            <v>40 hari</v>
          </cell>
          <cell r="AP469" t="str">
            <v xml:space="preserve">1 Tahun  5 Bulan 20 Hari </v>
          </cell>
          <cell r="AQ469" t="str">
            <v>SUDAH</v>
          </cell>
          <cell r="AR469">
            <v>44432</v>
          </cell>
          <cell r="AS469" t="str">
            <v>SUDAH</v>
          </cell>
          <cell r="AT469">
            <v>44432</v>
          </cell>
          <cell r="AU469" t="str">
            <v>SUDAH</v>
          </cell>
          <cell r="AV469">
            <v>44432</v>
          </cell>
          <cell r="AW469" t="str">
            <v xml:space="preserve">0 Tahun  8 Bulan 27 Hari </v>
          </cell>
          <cell r="AX469" t="str">
            <v>NON DRIVER</v>
          </cell>
          <cell r="AY469" t="str">
            <v>NON DRIVER</v>
          </cell>
          <cell r="AZ469" t="str">
            <v>NON DRIVER</v>
          </cell>
          <cell r="BA469" t="str">
            <v>SUDAH</v>
          </cell>
          <cell r="BC469">
            <v>44396</v>
          </cell>
          <cell r="BE469" t="str">
            <v>SUDAH</v>
          </cell>
          <cell r="BG469">
            <v>44424</v>
          </cell>
          <cell r="BI469" t="str">
            <v>BELUM</v>
          </cell>
          <cell r="BV469" t="str">
            <v>0002911281175</v>
          </cell>
          <cell r="BW469" t="str">
            <v>SUDAH</v>
          </cell>
          <cell r="BX469" t="str">
            <v>PERUSAHAAN</v>
          </cell>
          <cell r="BY469" t="str">
            <v>21004400863</v>
          </cell>
          <cell r="BZ469" t="str">
            <v>SUDAH</v>
          </cell>
          <cell r="CG469" t="str">
            <v>kamiluddin0209@gmail.com</v>
          </cell>
        </row>
        <row r="470">
          <cell r="C470" t="str">
            <v>1635</v>
          </cell>
          <cell r="D470" t="str">
            <v>BAMBAN SATRIAWAN</v>
          </cell>
          <cell r="E470" t="str">
            <v>PT. MBK</v>
          </cell>
          <cell r="F470" t="str">
            <v>PO</v>
          </cell>
          <cell r="G470" t="str">
            <v>84/PO/LOG-SBY/I/21</v>
          </cell>
          <cell r="H470">
            <v>44205</v>
          </cell>
          <cell r="I470">
            <v>44206</v>
          </cell>
          <cell r="J470">
            <v>1</v>
          </cell>
          <cell r="K470" t="str">
            <v>088226218279</v>
          </cell>
          <cell r="L470" t="str">
            <v>DRIVER</v>
          </cell>
          <cell r="Q470" t="str">
            <v>SURABAYA</v>
          </cell>
          <cell r="R470" t="str">
            <v>ANTERAJA</v>
          </cell>
          <cell r="S470" t="str">
            <v>MALANG</v>
          </cell>
          <cell r="T470" t="str">
            <v>3578031410970004</v>
          </cell>
          <cell r="U470" t="str">
            <v>SEUMUR HIDUP</v>
          </cell>
          <cell r="V470" t="str">
            <v>HIJAU</v>
          </cell>
          <cell r="W470" t="str">
            <v>B1</v>
          </cell>
          <cell r="X470" t="str">
            <v>15149710001762</v>
          </cell>
          <cell r="Y470">
            <v>46027</v>
          </cell>
          <cell r="Z470" t="str">
            <v>SURABAYA</v>
          </cell>
          <cell r="AA470">
            <v>35717</v>
          </cell>
          <cell r="AB470" t="str">
            <v>MEDOKAN SAWAH RT 03 RW 01 KEC RUNGKUT KOTA SURABAYA</v>
          </cell>
          <cell r="AC470" t="str">
            <v>KAWIN</v>
          </cell>
          <cell r="AD470" t="str">
            <v>ISLAM</v>
          </cell>
          <cell r="AE470" t="str">
            <v>LAKI-LAKI</v>
          </cell>
          <cell r="AF470" t="str">
            <v>SMA</v>
          </cell>
          <cell r="AG470" t="str">
            <v>BAMBAN SATRIAWAN</v>
          </cell>
          <cell r="AH470" t="str">
            <v>BCA</v>
          </cell>
          <cell r="AI470" t="str">
            <v>6750697401</v>
          </cell>
          <cell r="AJ470" t="str">
            <v>3578031812200000</v>
          </cell>
          <cell r="AL470">
            <v>44682</v>
          </cell>
          <cell r="AM470">
            <v>44773</v>
          </cell>
          <cell r="AN470" t="str">
            <v>PKWT 2</v>
          </cell>
          <cell r="AO470" t="str">
            <v>71 hari</v>
          </cell>
          <cell r="AP470" t="str">
            <v xml:space="preserve">1 Tahun  4 Bulan 11 Hari </v>
          </cell>
          <cell r="AQ470" t="str">
            <v>SUDAH</v>
          </cell>
          <cell r="AR470">
            <v>44432</v>
          </cell>
          <cell r="AS470" t="str">
            <v>SUDAH</v>
          </cell>
          <cell r="AT470">
            <v>44432</v>
          </cell>
          <cell r="AU470" t="str">
            <v>SUDAH</v>
          </cell>
          <cell r="AV470">
            <v>44461</v>
          </cell>
          <cell r="AW470" t="str">
            <v xml:space="preserve">0 Tahun  7 Bulan 29 Hari </v>
          </cell>
          <cell r="AX470" t="str">
            <v>IN CLASS</v>
          </cell>
          <cell r="AY470">
            <v>80</v>
          </cell>
          <cell r="AZ470">
            <v>85</v>
          </cell>
          <cell r="BA470" t="str">
            <v>SUDAH</v>
          </cell>
          <cell r="BC470">
            <v>44427</v>
          </cell>
          <cell r="BD470" t="str">
            <v>BP. RUMKITAL SOEKANTYO JAHJA</v>
          </cell>
          <cell r="BE470" t="str">
            <v>SUDAH</v>
          </cell>
          <cell r="BG470">
            <v>44483</v>
          </cell>
          <cell r="BI470" t="str">
            <v>BELUM</v>
          </cell>
          <cell r="BV470" t="str">
            <v>0001394446138</v>
          </cell>
          <cell r="BW470" t="str">
            <v>SUDAH</v>
          </cell>
          <cell r="BX470" t="str">
            <v>PBI</v>
          </cell>
          <cell r="BY470" t="str">
            <v>21011322670</v>
          </cell>
          <cell r="BZ470" t="str">
            <v>SUDAH</v>
          </cell>
        </row>
        <row r="471">
          <cell r="C471" t="str">
            <v>1636</v>
          </cell>
          <cell r="D471" t="str">
            <v>RIFANTONO</v>
          </cell>
          <cell r="E471" t="str">
            <v>PT. MBK</v>
          </cell>
          <cell r="F471" t="str">
            <v>PO</v>
          </cell>
          <cell r="G471" t="str">
            <v>84/PO/LOG-SBY/I/21</v>
          </cell>
          <cell r="H471">
            <v>44205</v>
          </cell>
          <cell r="I471">
            <v>44206</v>
          </cell>
          <cell r="J471">
            <v>1</v>
          </cell>
          <cell r="K471" t="str">
            <v>082248419506</v>
          </cell>
          <cell r="L471" t="str">
            <v>DRIVER</v>
          </cell>
          <cell r="Q471" t="str">
            <v>SURABAYA</v>
          </cell>
          <cell r="R471" t="str">
            <v>ANTERAJA</v>
          </cell>
          <cell r="S471" t="str">
            <v>MALANG</v>
          </cell>
          <cell r="T471" t="str">
            <v>3508190205900012</v>
          </cell>
          <cell r="U471" t="str">
            <v>SEUMUR HIDUP</v>
          </cell>
          <cell r="V471" t="str">
            <v>HIJAU</v>
          </cell>
          <cell r="W471" t="str">
            <v>B1</v>
          </cell>
          <cell r="X471" t="str">
            <v>25299005000032</v>
          </cell>
          <cell r="Y471">
            <v>45791</v>
          </cell>
          <cell r="Z471" t="str">
            <v>LUMAJANG</v>
          </cell>
          <cell r="AA471">
            <v>32995</v>
          </cell>
          <cell r="AB471" t="str">
            <v>DSN KRAJAN RT 01 RW01 SRUNI KEC KLAKAH KAB LUMAJANG</v>
          </cell>
          <cell r="AC471" t="str">
            <v>KAWIN</v>
          </cell>
          <cell r="AD471" t="str">
            <v>ISLAM</v>
          </cell>
          <cell r="AE471" t="str">
            <v>LAKI-LAKI</v>
          </cell>
          <cell r="AF471" t="str">
            <v>SMA</v>
          </cell>
          <cell r="AG471" t="str">
            <v>RIFANTONO</v>
          </cell>
          <cell r="AH471" t="str">
            <v>BCA</v>
          </cell>
          <cell r="AI471" t="str">
            <v>1300209391</v>
          </cell>
          <cell r="AJ471" t="str">
            <v>3508192908051580</v>
          </cell>
          <cell r="AK471" t="str">
            <v>972292882625000</v>
          </cell>
          <cell r="AL471">
            <v>44682</v>
          </cell>
          <cell r="AM471">
            <v>44773</v>
          </cell>
          <cell r="AN471" t="str">
            <v>PKWT 2</v>
          </cell>
          <cell r="AO471" t="str">
            <v>71 hari</v>
          </cell>
          <cell r="AP471" t="str">
            <v xml:space="preserve">1 Tahun  4 Bulan 11 Hari </v>
          </cell>
          <cell r="AQ471" t="str">
            <v>SUDAH</v>
          </cell>
          <cell r="AR471">
            <v>44432</v>
          </cell>
          <cell r="AS471" t="str">
            <v>SUDAH</v>
          </cell>
          <cell r="AT471">
            <v>44432</v>
          </cell>
          <cell r="AU471" t="str">
            <v>SUDAH</v>
          </cell>
          <cell r="AV471">
            <v>44583</v>
          </cell>
          <cell r="AW471" t="str">
            <v xml:space="preserve">0 Tahun  3 Bulan 29 Hari </v>
          </cell>
          <cell r="AX471" t="str">
            <v>IN CLASS</v>
          </cell>
          <cell r="AY471">
            <v>85</v>
          </cell>
          <cell r="AZ471">
            <v>80</v>
          </cell>
          <cell r="BA471" t="str">
            <v>SUDAH</v>
          </cell>
          <cell r="BC471">
            <v>44415</v>
          </cell>
          <cell r="BD471" t="str">
            <v>BARON</v>
          </cell>
          <cell r="BE471" t="str">
            <v>SUDAH</v>
          </cell>
          <cell r="BG471">
            <v>44446</v>
          </cell>
          <cell r="BI471" t="str">
            <v>SUDAH</v>
          </cell>
          <cell r="BK471">
            <v>44672</v>
          </cell>
          <cell r="BV471" t="str">
            <v>0003066610397</v>
          </cell>
          <cell r="BW471" t="str">
            <v>SUDAH</v>
          </cell>
          <cell r="BX471" t="str">
            <v>PERUSAHAAN</v>
          </cell>
          <cell r="BY471" t="str">
            <v>21011322597</v>
          </cell>
          <cell r="BZ471" t="str">
            <v>SUDAH</v>
          </cell>
        </row>
        <row r="472">
          <cell r="C472" t="str">
            <v>1640</v>
          </cell>
          <cell r="D472" t="str">
            <v>M.ROIS ANWAR</v>
          </cell>
          <cell r="E472" t="str">
            <v>PT. MBK</v>
          </cell>
          <cell r="I472">
            <v>44206</v>
          </cell>
          <cell r="J472" t="str">
            <v/>
          </cell>
          <cell r="K472" t="str">
            <v>082338099052</v>
          </cell>
          <cell r="L472" t="str">
            <v>DRIVER</v>
          </cell>
          <cell r="Q472" t="str">
            <v>LAMONGAN</v>
          </cell>
          <cell r="R472" t="str">
            <v>ANTERAJA</v>
          </cell>
          <cell r="S472" t="str">
            <v>MALANG</v>
          </cell>
          <cell r="T472" t="str">
            <v>3523030107910150</v>
          </cell>
          <cell r="U472" t="str">
            <v>SEUMUR HIDUP</v>
          </cell>
          <cell r="V472" t="str">
            <v>HIJAU</v>
          </cell>
          <cell r="W472" t="str">
            <v>B1</v>
          </cell>
          <cell r="X472" t="str">
            <v>15479107000112</v>
          </cell>
          <cell r="Y472">
            <v>45856</v>
          </cell>
          <cell r="Z472" t="str">
            <v>TUBAN</v>
          </cell>
          <cell r="AA472">
            <v>33245</v>
          </cell>
          <cell r="AB472" t="str">
            <v>DSN.WADEGAN RT.01 RW.04 KEDUNGHARJO BANGILAN</v>
          </cell>
          <cell r="AC472" t="str">
            <v>KAWIN</v>
          </cell>
          <cell r="AD472" t="str">
            <v>ISLAM</v>
          </cell>
          <cell r="AE472" t="str">
            <v>LAKI-LAKI</v>
          </cell>
          <cell r="AF472" t="str">
            <v>SMA</v>
          </cell>
          <cell r="AG472" t="str">
            <v>M.ROIS ANWAR</v>
          </cell>
          <cell r="AH472" t="str">
            <v>BCA</v>
          </cell>
          <cell r="AI472" t="str">
            <v>5075195025</v>
          </cell>
          <cell r="AJ472" t="str">
            <v>3523030703065136</v>
          </cell>
          <cell r="AL472">
            <v>44682</v>
          </cell>
          <cell r="AM472">
            <v>44773</v>
          </cell>
          <cell r="AN472" t="str">
            <v>PKWT 1</v>
          </cell>
          <cell r="AO472" t="str">
            <v>71 hari</v>
          </cell>
          <cell r="AP472" t="str">
            <v xml:space="preserve">1 Tahun  4 Bulan 11 Hari </v>
          </cell>
          <cell r="AQ472" t="str">
            <v>SUDAH</v>
          </cell>
          <cell r="AR472">
            <v>44402</v>
          </cell>
          <cell r="AS472" t="str">
            <v>SUDAH</v>
          </cell>
          <cell r="AT472">
            <v>44432</v>
          </cell>
          <cell r="AU472" t="str">
            <v>SUDAH</v>
          </cell>
          <cell r="AV472">
            <v>44432</v>
          </cell>
          <cell r="AW472" t="str">
            <v xml:space="preserve">0 Tahun  8 Bulan 27 Hari </v>
          </cell>
          <cell r="AX472" t="str">
            <v>IN CLASS</v>
          </cell>
          <cell r="AY472">
            <v>95</v>
          </cell>
          <cell r="AZ472">
            <v>95</v>
          </cell>
          <cell r="BA472" t="str">
            <v>SUDAH</v>
          </cell>
          <cell r="BC472">
            <v>44420</v>
          </cell>
          <cell r="BD472" t="str">
            <v>KODIM</v>
          </cell>
          <cell r="BE472" t="str">
            <v>SUDAH</v>
          </cell>
          <cell r="BG472">
            <v>44469</v>
          </cell>
          <cell r="BH472" t="str">
            <v>DESA KEDUNGHARJO</v>
          </cell>
          <cell r="BI472" t="str">
            <v>BELUM</v>
          </cell>
          <cell r="BV472" t="str">
            <v>0002134381241</v>
          </cell>
          <cell r="BW472" t="str">
            <v>SUDAH</v>
          </cell>
          <cell r="BX472" t="str">
            <v>PBI</v>
          </cell>
          <cell r="BY472" t="str">
            <v>21011323082</v>
          </cell>
          <cell r="BZ472" t="str">
            <v>SUDAH</v>
          </cell>
        </row>
        <row r="473">
          <cell r="C473" t="str">
            <v>1642</v>
          </cell>
          <cell r="D473" t="str">
            <v>NANANG SUTRISNO</v>
          </cell>
          <cell r="E473" t="str">
            <v>PT. MBK</v>
          </cell>
          <cell r="F473" t="str">
            <v>PO</v>
          </cell>
          <cell r="G473" t="str">
            <v>84/PO/LOG-SBY/I/21</v>
          </cell>
          <cell r="H473">
            <v>44205</v>
          </cell>
          <cell r="I473">
            <v>44206</v>
          </cell>
          <cell r="J473">
            <v>1</v>
          </cell>
          <cell r="K473" t="str">
            <v>082231672888</v>
          </cell>
          <cell r="L473" t="str">
            <v>DRIVER</v>
          </cell>
          <cell r="Q473" t="str">
            <v>SURABAYA</v>
          </cell>
          <cell r="R473" t="str">
            <v>ANTERAJA</v>
          </cell>
          <cell r="S473" t="str">
            <v>MALANG</v>
          </cell>
          <cell r="T473" t="str">
            <v>3518082210810004</v>
          </cell>
          <cell r="U473" t="str">
            <v>SEUMUR HIDUP</v>
          </cell>
          <cell r="V473" t="str">
            <v>KUNING</v>
          </cell>
          <cell r="W473" t="str">
            <v>B2 UMUM</v>
          </cell>
          <cell r="X473" t="str">
            <v>811015380921</v>
          </cell>
          <cell r="Y473">
            <v>45221</v>
          </cell>
          <cell r="Z473" t="str">
            <v>NGANJUK</v>
          </cell>
          <cell r="AA473">
            <v>29881</v>
          </cell>
          <cell r="AB473" t="str">
            <v>DSN PENGKOL  RT 02 RW 03 TIRTOBINANGUN KEC PATIANROWO KAB NGANJUK</v>
          </cell>
          <cell r="AC473" t="str">
            <v>KAWIN</v>
          </cell>
          <cell r="AD473" t="str">
            <v>ISLAM</v>
          </cell>
          <cell r="AE473" t="str">
            <v>LAKI-LAKI</v>
          </cell>
          <cell r="AF473" t="str">
            <v>SMA</v>
          </cell>
          <cell r="AG473" t="str">
            <v>NANANG S</v>
          </cell>
          <cell r="AH473" t="str">
            <v>BCA</v>
          </cell>
          <cell r="AI473" t="str">
            <v>4610401550</v>
          </cell>
          <cell r="AJ473" t="str">
            <v>3518092807160000</v>
          </cell>
          <cell r="AL473">
            <v>44682</v>
          </cell>
          <cell r="AM473">
            <v>44773</v>
          </cell>
          <cell r="AN473" t="str">
            <v>PKWT 2</v>
          </cell>
          <cell r="AO473" t="str">
            <v>71 hari</v>
          </cell>
          <cell r="AP473" t="str">
            <v xml:space="preserve">1 Tahun  4 Bulan 11 Hari </v>
          </cell>
          <cell r="AQ473" t="str">
            <v>SUDAH</v>
          </cell>
          <cell r="AR473">
            <v>44432</v>
          </cell>
          <cell r="AS473" t="str">
            <v>SUDAH</v>
          </cell>
          <cell r="AT473">
            <v>44432</v>
          </cell>
          <cell r="AU473" t="str">
            <v>SUDAH</v>
          </cell>
          <cell r="AV473">
            <v>44461</v>
          </cell>
          <cell r="AW473" t="str">
            <v xml:space="preserve">0 Tahun  7 Bulan 29 Hari </v>
          </cell>
          <cell r="AX473" t="str">
            <v>IN CLASS</v>
          </cell>
          <cell r="AY473">
            <v>85</v>
          </cell>
          <cell r="AZ473">
            <v>90</v>
          </cell>
          <cell r="BA473" t="str">
            <v>SUDAH</v>
          </cell>
          <cell r="BC473">
            <v>44427</v>
          </cell>
          <cell r="BD473" t="str">
            <v>GELORA 10 NOVEMBER</v>
          </cell>
          <cell r="BE473" t="str">
            <v>SUDAH</v>
          </cell>
          <cell r="BG473">
            <v>44446</v>
          </cell>
          <cell r="BI473" t="str">
            <v>BELUM</v>
          </cell>
          <cell r="BV473" t="str">
            <v>0001482120674</v>
          </cell>
          <cell r="BW473" t="str">
            <v>SUDAH</v>
          </cell>
          <cell r="BX473" t="str">
            <v>PERUSAHAAN</v>
          </cell>
          <cell r="BY473" t="str">
            <v>21011322407</v>
          </cell>
          <cell r="BZ473" t="str">
            <v>SUDAH</v>
          </cell>
          <cell r="CG473" t="str">
            <v>bambansatriawan27@gmail.com</v>
          </cell>
        </row>
        <row r="474">
          <cell r="C474" t="str">
            <v>1644</v>
          </cell>
          <cell r="D474" t="str">
            <v>M RIFAI</v>
          </cell>
          <cell r="E474" t="str">
            <v>PT. MBK</v>
          </cell>
          <cell r="F474" t="str">
            <v>PO</v>
          </cell>
          <cell r="G474" t="str">
            <v>84/PO/LOG-SBY/I/21</v>
          </cell>
          <cell r="H474">
            <v>44205</v>
          </cell>
          <cell r="I474">
            <v>44206</v>
          </cell>
          <cell r="J474">
            <v>1</v>
          </cell>
          <cell r="K474" t="str">
            <v>081357145287</v>
          </cell>
          <cell r="L474" t="str">
            <v>DRIVER</v>
          </cell>
          <cell r="Q474" t="str">
            <v>JOMBANG</v>
          </cell>
          <cell r="R474" t="str">
            <v>ANTERAJA</v>
          </cell>
          <cell r="S474" t="str">
            <v>MALANG</v>
          </cell>
          <cell r="T474" t="str">
            <v>3518041301930002</v>
          </cell>
          <cell r="U474" t="str">
            <v>SEUMUR HIDUP</v>
          </cell>
          <cell r="V474" t="str">
            <v>HIJAU</v>
          </cell>
          <cell r="W474" t="str">
            <v>B1</v>
          </cell>
          <cell r="X474" t="str">
            <v>25269301000444</v>
          </cell>
          <cell r="Y474">
            <v>46108</v>
          </cell>
          <cell r="Z474" t="str">
            <v>NGANJUK</v>
          </cell>
          <cell r="AA474">
            <v>33982</v>
          </cell>
          <cell r="AB474" t="str">
            <v>GILIS RT04 RW 01 DS MACANAN LOCERET KAB NGANJUK</v>
          </cell>
          <cell r="AC474" t="str">
            <v>KAWIN ANAK 1</v>
          </cell>
          <cell r="AD474" t="str">
            <v>ISLAM</v>
          </cell>
          <cell r="AE474" t="str">
            <v>LAKI-LAKI</v>
          </cell>
          <cell r="AF474" t="str">
            <v>SMA</v>
          </cell>
          <cell r="AG474" t="str">
            <v>M RIFAI</v>
          </cell>
          <cell r="AH474" t="str">
            <v>BCA</v>
          </cell>
          <cell r="AI474" t="str">
            <v>5120441525</v>
          </cell>
          <cell r="AJ474" t="str">
            <v>3518042604210003</v>
          </cell>
          <cell r="AL474">
            <v>44682</v>
          </cell>
          <cell r="AM474">
            <v>44773</v>
          </cell>
          <cell r="AN474" t="str">
            <v>PKWT 1</v>
          </cell>
          <cell r="AO474" t="str">
            <v>71 hari</v>
          </cell>
          <cell r="AP474" t="str">
            <v xml:space="preserve">1 Tahun  4 Bulan 11 Hari </v>
          </cell>
          <cell r="AQ474" t="str">
            <v>SUDAH</v>
          </cell>
          <cell r="AR474">
            <v>44432</v>
          </cell>
          <cell r="AS474" t="str">
            <v>SUDAH</v>
          </cell>
          <cell r="AT474">
            <v>44432</v>
          </cell>
          <cell r="AU474" t="str">
            <v>SUDAH</v>
          </cell>
          <cell r="AV474">
            <v>44461</v>
          </cell>
          <cell r="AW474" t="str">
            <v xml:space="preserve">0 Tahun  7 Bulan 29 Hari </v>
          </cell>
          <cell r="AX474" t="str">
            <v>IN CLASS</v>
          </cell>
          <cell r="AY474">
            <v>90</v>
          </cell>
          <cell r="AZ474">
            <v>90</v>
          </cell>
          <cell r="BA474" t="str">
            <v>SUDAH</v>
          </cell>
          <cell r="BC474">
            <v>44420</v>
          </cell>
          <cell r="BD474" t="str">
            <v>JOMBANG</v>
          </cell>
          <cell r="BE474" t="str">
            <v>SUDAH</v>
          </cell>
          <cell r="BG474">
            <v>44448</v>
          </cell>
          <cell r="BH474" t="str">
            <v>JOMBANG</v>
          </cell>
          <cell r="BI474" t="str">
            <v>BELUM</v>
          </cell>
          <cell r="BV474" t="str">
            <v>0000732456066</v>
          </cell>
          <cell r="BW474" t="str">
            <v>SUDAH</v>
          </cell>
          <cell r="BX474" t="str">
            <v>PBI</v>
          </cell>
          <cell r="BY474" t="str">
            <v>21011322399</v>
          </cell>
          <cell r="BZ474" t="str">
            <v>SUDAH</v>
          </cell>
          <cell r="CG474" t="str">
            <v>onotrifan@gmail.com</v>
          </cell>
        </row>
        <row r="475">
          <cell r="C475" t="str">
            <v>1647</v>
          </cell>
          <cell r="D475" t="str">
            <v>DEDY PERMADI</v>
          </cell>
          <cell r="E475" t="str">
            <v>PT. MBK</v>
          </cell>
          <cell r="I475">
            <v>44175</v>
          </cell>
          <cell r="J475" t="str">
            <v/>
          </cell>
          <cell r="K475" t="str">
            <v>083856410952</v>
          </cell>
          <cell r="L475" t="str">
            <v>DRIVER</v>
          </cell>
          <cell r="Q475" t="str">
            <v>SURABAYA</v>
          </cell>
          <cell r="R475" t="str">
            <v>ANTERAJA</v>
          </cell>
          <cell r="S475" t="str">
            <v>MALANG</v>
          </cell>
          <cell r="T475" t="str">
            <v>3578100802940001</v>
          </cell>
          <cell r="U475" t="str">
            <v>SEUMUR HIDUP</v>
          </cell>
          <cell r="V475" t="str">
            <v>HIJAU</v>
          </cell>
          <cell r="W475" t="str">
            <v>B1</v>
          </cell>
          <cell r="X475" t="str">
            <v>15149402000002</v>
          </cell>
          <cell r="Y475">
            <v>45330</v>
          </cell>
          <cell r="Z475" t="str">
            <v>SURABAYA</v>
          </cell>
          <cell r="AA475">
            <v>34373</v>
          </cell>
          <cell r="AB475" t="str">
            <v>KEDUNG TARUKAN 5/85 B RT 05 RW 03 PACARKEMBANG TAMBAKSARI SURABAYA</v>
          </cell>
          <cell r="AC475" t="str">
            <v>KAWIN</v>
          </cell>
          <cell r="AD475" t="str">
            <v>ISLAM</v>
          </cell>
          <cell r="AE475" t="str">
            <v>LAKI-LAKI</v>
          </cell>
          <cell r="AF475" t="str">
            <v>SMA</v>
          </cell>
          <cell r="AG475" t="str">
            <v>DEDY PERMADI</v>
          </cell>
          <cell r="AH475" t="str">
            <v>BCA</v>
          </cell>
          <cell r="AI475" t="str">
            <v>3880736280</v>
          </cell>
          <cell r="AJ475" t="str">
            <v>3578102010170000</v>
          </cell>
          <cell r="AL475">
            <v>44652</v>
          </cell>
          <cell r="AM475">
            <v>44742</v>
          </cell>
          <cell r="AN475" t="str">
            <v>PKWT 2</v>
          </cell>
          <cell r="AO475" t="str">
            <v>40 hari</v>
          </cell>
          <cell r="AP475" t="str">
            <v xml:space="preserve">1 Tahun  5 Bulan 11 Hari </v>
          </cell>
          <cell r="AQ475" t="str">
            <v>SUDAH</v>
          </cell>
          <cell r="AR475">
            <v>44432</v>
          </cell>
          <cell r="AS475" t="str">
            <v>SUDAH</v>
          </cell>
          <cell r="AT475">
            <v>44432</v>
          </cell>
          <cell r="AU475" t="str">
            <v>SUDAH</v>
          </cell>
          <cell r="AV475">
            <v>44454</v>
          </cell>
          <cell r="AW475" t="str">
            <v xml:space="preserve">0 Tahun  8 Bulan 6 Hari </v>
          </cell>
          <cell r="AX475" t="str">
            <v>IN CLASS</v>
          </cell>
          <cell r="AY475">
            <v>90</v>
          </cell>
          <cell r="AZ475">
            <v>80</v>
          </cell>
          <cell r="BA475" t="str">
            <v>SUDAH</v>
          </cell>
          <cell r="BC475">
            <v>44401</v>
          </cell>
          <cell r="BD475" t="str">
            <v>RUMKITAL</v>
          </cell>
          <cell r="BE475" t="str">
            <v>SUDAH</v>
          </cell>
          <cell r="BG475">
            <v>44446</v>
          </cell>
          <cell r="BI475" t="str">
            <v>SUDAH</v>
          </cell>
          <cell r="BK475">
            <v>44690</v>
          </cell>
          <cell r="BV475" t="str">
            <v>0001702098628</v>
          </cell>
          <cell r="BW475" t="str">
            <v>SUDAH</v>
          </cell>
          <cell r="BX475" t="str">
            <v>PBI</v>
          </cell>
          <cell r="BY475" t="str">
            <v>21011322910</v>
          </cell>
          <cell r="BZ475" t="str">
            <v>SUDAH</v>
          </cell>
          <cell r="CG475" t="str">
            <v>nanangsedenk@gmail.com</v>
          </cell>
        </row>
        <row r="476">
          <cell r="C476" t="str">
            <v>1651</v>
          </cell>
          <cell r="D476" t="str">
            <v>RIKY SETYO WIBOWO</v>
          </cell>
          <cell r="E476" t="str">
            <v>PT. MBK</v>
          </cell>
          <cell r="I476">
            <v>44177</v>
          </cell>
          <cell r="J476" t="str">
            <v/>
          </cell>
          <cell r="K476" t="str">
            <v>087852702583</v>
          </cell>
          <cell r="L476" t="str">
            <v>DRIVER</v>
          </cell>
          <cell r="Q476" t="str">
            <v>SURABAYA</v>
          </cell>
          <cell r="R476" t="str">
            <v>ANTERAJA</v>
          </cell>
          <cell r="S476" t="str">
            <v>MALANG</v>
          </cell>
          <cell r="T476" t="str">
            <v>3515180308830010</v>
          </cell>
          <cell r="U476" t="str">
            <v>SEUMUR HIDUP</v>
          </cell>
          <cell r="V476" t="str">
            <v>HIJAU</v>
          </cell>
          <cell r="W476" t="str">
            <v>B1</v>
          </cell>
          <cell r="X476" t="str">
            <v>830815532485</v>
          </cell>
          <cell r="Y476">
            <v>46259</v>
          </cell>
          <cell r="Z476" t="str">
            <v>PASURUAN</v>
          </cell>
          <cell r="AA476">
            <v>30531</v>
          </cell>
          <cell r="AB476" t="str">
            <v>BERBEK 3 GANG MASJID RT 03 RW 04 BERBEK WARU SDA</v>
          </cell>
          <cell r="AC476" t="str">
            <v>KAWIN</v>
          </cell>
          <cell r="AD476" t="str">
            <v>ISLAM</v>
          </cell>
          <cell r="AE476" t="str">
            <v>LAKI-LAKI</v>
          </cell>
          <cell r="AF476" t="str">
            <v>SMA</v>
          </cell>
          <cell r="AG476" t="str">
            <v>RIKY SETYO WIBOWO</v>
          </cell>
          <cell r="AH476" t="str">
            <v>BCA</v>
          </cell>
          <cell r="AI476" t="str">
            <v>2160822743</v>
          </cell>
          <cell r="AJ476" t="str">
            <v>3515181208110000</v>
          </cell>
          <cell r="AL476">
            <v>44652</v>
          </cell>
          <cell r="AM476">
            <v>44742</v>
          </cell>
          <cell r="AN476" t="str">
            <v>PKWT 2</v>
          </cell>
          <cell r="AO476" t="str">
            <v>40 hari</v>
          </cell>
          <cell r="AP476" t="str">
            <v xml:space="preserve">1 Tahun  5 Bulan 9 Hari </v>
          </cell>
          <cell r="AQ476" t="str">
            <v>SUDAH</v>
          </cell>
          <cell r="AR476">
            <v>44432</v>
          </cell>
          <cell r="AS476" t="str">
            <v>SUDAH</v>
          </cell>
          <cell r="AT476">
            <v>44432</v>
          </cell>
          <cell r="AU476" t="str">
            <v>SUDAH</v>
          </cell>
          <cell r="AV476">
            <v>44454</v>
          </cell>
          <cell r="AW476" t="str">
            <v xml:space="preserve">0 Tahun  8 Bulan 6 Hari </v>
          </cell>
          <cell r="AX476" t="str">
            <v>IN CLASS</v>
          </cell>
          <cell r="AY476">
            <v>80</v>
          </cell>
          <cell r="AZ476">
            <v>100</v>
          </cell>
          <cell r="BA476" t="str">
            <v>SUDAH</v>
          </cell>
          <cell r="BC476">
            <v>44415</v>
          </cell>
          <cell r="BD476" t="str">
            <v>PUSKESMAS RANGKAH</v>
          </cell>
          <cell r="BE476" t="str">
            <v>SUDAH</v>
          </cell>
          <cell r="BG476">
            <v>44446</v>
          </cell>
          <cell r="BI476" t="str">
            <v>BELUM</v>
          </cell>
          <cell r="BV476" t="str">
            <v>0001432836011</v>
          </cell>
          <cell r="BW476" t="str">
            <v>SUDAH</v>
          </cell>
          <cell r="BX476" t="str">
            <v>PERUSAHAAN</v>
          </cell>
          <cell r="BY476" t="str">
            <v>21011322860</v>
          </cell>
          <cell r="BZ476" t="str">
            <v>SUDAH</v>
          </cell>
        </row>
        <row r="477">
          <cell r="C477" t="str">
            <v>1653</v>
          </cell>
          <cell r="D477" t="str">
            <v>AHMAD ARFANDI</v>
          </cell>
          <cell r="E477" t="str">
            <v>PT. MBK</v>
          </cell>
          <cell r="I477">
            <v>44177</v>
          </cell>
          <cell r="J477" t="str">
            <v/>
          </cell>
          <cell r="K477" t="str">
            <v>08978036996</v>
          </cell>
          <cell r="L477" t="str">
            <v>DRIVER</v>
          </cell>
          <cell r="Q477" t="str">
            <v>SURABAYA</v>
          </cell>
          <cell r="R477" t="str">
            <v>ANTERAJA</v>
          </cell>
          <cell r="S477" t="str">
            <v>MALANG</v>
          </cell>
          <cell r="T477" t="str">
            <v>3317042002880001</v>
          </cell>
          <cell r="U477" t="str">
            <v>SEUMUR HIDUP</v>
          </cell>
          <cell r="V477" t="str">
            <v>HIJAU</v>
          </cell>
          <cell r="W477" t="str">
            <v>B1</v>
          </cell>
          <cell r="X477" t="str">
            <v>880214390367</v>
          </cell>
          <cell r="Y477">
            <v>46071</v>
          </cell>
          <cell r="Z477" t="str">
            <v>REMBANG</v>
          </cell>
          <cell r="AA477">
            <v>32193</v>
          </cell>
          <cell r="AB477" t="str">
            <v>DS WONOKERTO RT 04 RW 06 DS WONOKERTO KEC SALE KAB.REMBANG</v>
          </cell>
          <cell r="AC477" t="str">
            <v>KAWIN</v>
          </cell>
          <cell r="AD477" t="str">
            <v>ISLAM</v>
          </cell>
          <cell r="AE477" t="str">
            <v>LAKI-LAKI</v>
          </cell>
          <cell r="AF477" t="str">
            <v>SMA</v>
          </cell>
          <cell r="AG477" t="str">
            <v>AHMAD ARFANDI</v>
          </cell>
          <cell r="AH477" t="str">
            <v>BCA</v>
          </cell>
          <cell r="AI477" t="str">
            <v>1520554129</v>
          </cell>
          <cell r="AJ477" t="str">
            <v>3317041803140000</v>
          </cell>
          <cell r="AL477">
            <v>44652</v>
          </cell>
          <cell r="AM477">
            <v>44742</v>
          </cell>
          <cell r="AN477" t="str">
            <v>PKWT 2</v>
          </cell>
          <cell r="AO477" t="str">
            <v>40 hari</v>
          </cell>
          <cell r="AP477" t="str">
            <v xml:space="preserve">1 Tahun  5 Bulan 9 Hari </v>
          </cell>
          <cell r="AQ477" t="str">
            <v>SUDAH</v>
          </cell>
          <cell r="AR477">
            <v>44432</v>
          </cell>
          <cell r="AS477" t="str">
            <v>SUDAH</v>
          </cell>
          <cell r="AT477">
            <v>44432</v>
          </cell>
          <cell r="AU477" t="str">
            <v>SUDAH</v>
          </cell>
          <cell r="AV477">
            <v>44461</v>
          </cell>
          <cell r="AW477" t="str">
            <v xml:space="preserve">0 Tahun  7 Bulan 29 Hari </v>
          </cell>
          <cell r="AX477" t="str">
            <v>IN CLASS</v>
          </cell>
          <cell r="AY477">
            <v>85</v>
          </cell>
          <cell r="AZ477">
            <v>100</v>
          </cell>
          <cell r="BA477" t="str">
            <v>SUDAH</v>
          </cell>
          <cell r="BC477">
            <v>44427</v>
          </cell>
          <cell r="BD477" t="str">
            <v>BP. RUMKITAL SOEKANTYO JAHJA</v>
          </cell>
          <cell r="BE477" t="str">
            <v>SUDAH</v>
          </cell>
          <cell r="BG477">
            <v>44450</v>
          </cell>
          <cell r="BH477" t="str">
            <v>BP RUMKITAL SOEKANTYO JAHJA</v>
          </cell>
          <cell r="BI477" t="str">
            <v>BELUM</v>
          </cell>
          <cell r="BV477" t="str">
            <v>0001239325064</v>
          </cell>
          <cell r="BW477" t="str">
            <v>SUDAH</v>
          </cell>
          <cell r="BX477" t="str">
            <v>PERUSAHAAN</v>
          </cell>
          <cell r="BY477" t="str">
            <v>21011322761</v>
          </cell>
          <cell r="BZ477" t="str">
            <v>SUDAH</v>
          </cell>
          <cell r="CG477" t="str">
            <v>wiboworiky83@gmail.com</v>
          </cell>
        </row>
        <row r="478">
          <cell r="C478" t="str">
            <v>1658</v>
          </cell>
          <cell r="D478" t="str">
            <v>JUARSIH</v>
          </cell>
          <cell r="E478" t="str">
            <v>PT. MBK</v>
          </cell>
          <cell r="I478">
            <v>44033</v>
          </cell>
          <cell r="J478" t="str">
            <v/>
          </cell>
          <cell r="K478" t="str">
            <v>081915995557</v>
          </cell>
          <cell r="L478" t="str">
            <v>DRIVER</v>
          </cell>
          <cell r="Q478" t="str">
            <v>MATARAM</v>
          </cell>
          <cell r="R478" t="str">
            <v>ANTERAJA</v>
          </cell>
          <cell r="S478" t="str">
            <v>MALANG</v>
          </cell>
          <cell r="T478" t="str">
            <v>5201070107870102</v>
          </cell>
          <cell r="U478" t="str">
            <v>SEUMUR HIDUP</v>
          </cell>
          <cell r="V478" t="str">
            <v>PUTIH</v>
          </cell>
          <cell r="W478" t="str">
            <v>B1 UMUM</v>
          </cell>
          <cell r="X478" t="str">
            <v>16268707000077</v>
          </cell>
          <cell r="Y478">
            <v>45858</v>
          </cell>
          <cell r="Z478" t="str">
            <v xml:space="preserve">TIMBAL </v>
          </cell>
          <cell r="AA478">
            <v>31965</v>
          </cell>
          <cell r="AB478" t="str">
            <v xml:space="preserve">DUSUN TIMBAL DESA TAMAN BARU KEC SEKOTONG </v>
          </cell>
          <cell r="AC478" t="str">
            <v>KAWIN</v>
          </cell>
          <cell r="AD478" t="str">
            <v xml:space="preserve">ISLAM </v>
          </cell>
          <cell r="AE478" t="str">
            <v>LAKI-LAKI</v>
          </cell>
          <cell r="AF478" t="str">
            <v>SMA</v>
          </cell>
          <cell r="AG478" t="str">
            <v>JUARSIH</v>
          </cell>
          <cell r="AH478" t="str">
            <v>BCA</v>
          </cell>
          <cell r="AI478" t="str">
            <v>0561708443</v>
          </cell>
          <cell r="AJ478" t="str">
            <v>5201072511140029</v>
          </cell>
          <cell r="AL478">
            <v>44652</v>
          </cell>
          <cell r="AM478">
            <v>44742</v>
          </cell>
          <cell r="AN478" t="str">
            <v>PKWT 1</v>
          </cell>
          <cell r="AO478" t="str">
            <v>40 hari</v>
          </cell>
          <cell r="AP478" t="str">
            <v xml:space="preserve">1 Tahun  10 Bulan 0 Hari </v>
          </cell>
          <cell r="AQ478" t="str">
            <v>SUDAH</v>
          </cell>
          <cell r="AR478">
            <v>44432</v>
          </cell>
          <cell r="AS478" t="str">
            <v>SUDAH</v>
          </cell>
          <cell r="AT478">
            <v>44432</v>
          </cell>
          <cell r="AU478" t="str">
            <v>SUDAH</v>
          </cell>
          <cell r="AV478">
            <v>44434</v>
          </cell>
          <cell r="AW478" t="str">
            <v xml:space="preserve">0 Tahun  8 Bulan 25 Hari </v>
          </cell>
          <cell r="AX478" t="str">
            <v>ON LINE</v>
          </cell>
          <cell r="AY478">
            <v>85</v>
          </cell>
          <cell r="AZ478">
            <v>75</v>
          </cell>
          <cell r="BA478" t="str">
            <v>SUDAH</v>
          </cell>
          <cell r="BC478">
            <v>44399</v>
          </cell>
          <cell r="BD478" t="str">
            <v>KANTOR KESEHATAN PELABUHAN II MATARAM</v>
          </cell>
          <cell r="BE478" t="str">
            <v>SUDAH</v>
          </cell>
          <cell r="BG478">
            <v>44427</v>
          </cell>
          <cell r="BH478" t="str">
            <v>KANTOR KESEHATAN PELABUHAN II MATARAM</v>
          </cell>
          <cell r="BI478" t="str">
            <v>BELUM</v>
          </cell>
          <cell r="BV478" t="str">
            <v>0000828369707</v>
          </cell>
          <cell r="BW478" t="str">
            <v>SUDAH</v>
          </cell>
          <cell r="BX478" t="str">
            <v>PERUSAHAAN</v>
          </cell>
          <cell r="BY478" t="str">
            <v>20062338841</v>
          </cell>
          <cell r="BZ478" t="str">
            <v>SUDAH</v>
          </cell>
          <cell r="CC478" t="str">
            <v>PROPERTY DAMAGE</v>
          </cell>
          <cell r="CD478">
            <v>44230</v>
          </cell>
          <cell r="CG478" t="str">
            <v>komangbd20@gmail.com</v>
          </cell>
          <cell r="CI478">
            <v>44257</v>
          </cell>
        </row>
        <row r="479">
          <cell r="C479" t="str">
            <v>1659</v>
          </cell>
          <cell r="D479" t="str">
            <v>ACHMAD</v>
          </cell>
          <cell r="E479" t="str">
            <v>PT. MBK</v>
          </cell>
          <cell r="I479">
            <v>43663</v>
          </cell>
          <cell r="J479" t="str">
            <v/>
          </cell>
          <cell r="K479" t="str">
            <v>083142296360</v>
          </cell>
          <cell r="L479" t="str">
            <v>DRIVER</v>
          </cell>
          <cell r="Q479" t="str">
            <v>BANJARMASIN</v>
          </cell>
          <cell r="R479" t="str">
            <v>PT. SUMBER ALFARIA TRIJAYA TBK</v>
          </cell>
          <cell r="S479" t="str">
            <v>JAKARTA 2</v>
          </cell>
          <cell r="T479" t="str">
            <v>6371042907860012</v>
          </cell>
          <cell r="U479" t="str">
            <v>SEUMUR HIDUP</v>
          </cell>
          <cell r="W479" t="str">
            <v>B1</v>
          </cell>
          <cell r="X479" t="str">
            <v>1831161200367</v>
          </cell>
          <cell r="Y479">
            <v>45136</v>
          </cell>
          <cell r="Z479" t="str">
            <v>BANJARMASIN</v>
          </cell>
          <cell r="AA479">
            <v>31622</v>
          </cell>
          <cell r="AB479" t="str">
            <v>JL. A YNI RT 005/002 DS NUSA INDAH KEC BATI-BATI KAB TANAH LAUT</v>
          </cell>
          <cell r="AC479" t="str">
            <v>KAWIN</v>
          </cell>
          <cell r="AD479" t="str">
            <v>ISLAM</v>
          </cell>
          <cell r="AE479" t="str">
            <v>LAKI-LAKI</v>
          </cell>
          <cell r="AF479" t="str">
            <v>SMP</v>
          </cell>
          <cell r="AG479" t="str">
            <v>ACHMAD</v>
          </cell>
          <cell r="AH479" t="str">
            <v>BCA</v>
          </cell>
          <cell r="AI479" t="str">
            <v>8275338113</v>
          </cell>
          <cell r="AJ479" t="str">
            <v>6301050910063570</v>
          </cell>
          <cell r="AL479">
            <v>44682</v>
          </cell>
          <cell r="AM479">
            <v>44773</v>
          </cell>
          <cell r="AN479" t="str">
            <v>PKWT 1</v>
          </cell>
          <cell r="AO479" t="str">
            <v>71 hari</v>
          </cell>
          <cell r="AP479" t="str">
            <v xml:space="preserve">2 Tahun  10 Bulan 4 Hari </v>
          </cell>
          <cell r="AQ479" t="str">
            <v>SUDAH</v>
          </cell>
          <cell r="AR479">
            <v>44432</v>
          </cell>
          <cell r="AS479" t="str">
            <v>SUDAH</v>
          </cell>
          <cell r="AT479">
            <v>44432</v>
          </cell>
          <cell r="AU479" t="str">
            <v>SUDAH</v>
          </cell>
          <cell r="AV479">
            <v>44504</v>
          </cell>
          <cell r="AW479" t="str">
            <v xml:space="preserve">0 Tahun  6 Bulan 17 Hari </v>
          </cell>
          <cell r="AX479" t="str">
            <v>IN CLASS</v>
          </cell>
          <cell r="AY479">
            <v>85</v>
          </cell>
          <cell r="AZ479">
            <v>75</v>
          </cell>
          <cell r="BA479" t="str">
            <v>SUDAH</v>
          </cell>
          <cell r="BC479">
            <v>44385</v>
          </cell>
          <cell r="BD479" t="str">
            <v>PUKESMAS TELUK TELUK TIRAM DARAT</v>
          </cell>
          <cell r="BE479" t="str">
            <v>SUDAH</v>
          </cell>
          <cell r="BG479">
            <v>44464</v>
          </cell>
          <cell r="BH479" t="str">
            <v>PEMURUS DALAM</v>
          </cell>
          <cell r="BI479" t="str">
            <v>BELUM</v>
          </cell>
          <cell r="BV479" t="str">
            <v>0002399025767</v>
          </cell>
          <cell r="BW479" t="str">
            <v>SUDAH</v>
          </cell>
          <cell r="BX479" t="str">
            <v>PERUSAHAAN</v>
          </cell>
          <cell r="BY479" t="str">
            <v>19070262167</v>
          </cell>
          <cell r="BZ479" t="str">
            <v>SUDAH</v>
          </cell>
          <cell r="CG479" t="str">
            <v>Arfandia65@gmail.com</v>
          </cell>
        </row>
        <row r="480">
          <cell r="C480" t="str">
            <v>1661</v>
          </cell>
          <cell r="D480" t="str">
            <v>SABJAN ANDISI</v>
          </cell>
          <cell r="E480" t="str">
            <v>PT. MBK</v>
          </cell>
          <cell r="I480">
            <v>44414</v>
          </cell>
          <cell r="J480" t="str">
            <v/>
          </cell>
          <cell r="K480" t="str">
            <v>08529812553</v>
          </cell>
          <cell r="L480" t="str">
            <v>DRIVER</v>
          </cell>
          <cell r="Q480" t="str">
            <v>MANADO</v>
          </cell>
          <cell r="R480" t="str">
            <v>PT. SUMBER ALFARIA TRIJAYA TBK</v>
          </cell>
          <cell r="S480" t="str">
            <v>MALANG</v>
          </cell>
          <cell r="T480" t="str">
            <v>7103081301960001</v>
          </cell>
          <cell r="U480" t="str">
            <v>SEUMUR HIDUP</v>
          </cell>
          <cell r="W480" t="str">
            <v>B1</v>
          </cell>
          <cell r="X480" t="str">
            <v>9601202500162</v>
          </cell>
          <cell r="Y480">
            <v>44939</v>
          </cell>
          <cell r="Z480" t="str">
            <v>TOLA</v>
          </cell>
          <cell r="AA480">
            <v>35077</v>
          </cell>
          <cell r="AB480" t="str">
            <v>Kampung Tola RT. 000 RW. 000 Kel/Desa Tola Kec. Tabukan Utara Kab. Kepl. Sangihe Provinsi Sulawesi Utara</v>
          </cell>
          <cell r="AC480" t="str">
            <v>LAJANG</v>
          </cell>
          <cell r="AD480" t="str">
            <v>ISLAM</v>
          </cell>
          <cell r="AE480" t="str">
            <v>LAKI-LAKI</v>
          </cell>
          <cell r="AF480" t="str">
            <v>SMA</v>
          </cell>
          <cell r="AG480" t="str">
            <v>SABJAN ANDISI</v>
          </cell>
          <cell r="AH480" t="str">
            <v>BCA</v>
          </cell>
          <cell r="AI480" t="str">
            <v>0530304663</v>
          </cell>
          <cell r="AJ480" t="str">
            <v>7103082306140005</v>
          </cell>
          <cell r="AL480">
            <v>44682</v>
          </cell>
          <cell r="AM480">
            <v>44773</v>
          </cell>
          <cell r="AN480" t="str">
            <v>PKWT 2</v>
          </cell>
          <cell r="AO480" t="str">
            <v>71 hari</v>
          </cell>
          <cell r="AP480" t="str">
            <v xml:space="preserve">0 Tahun  9 Bulan 15 Hari </v>
          </cell>
          <cell r="AQ480" t="str">
            <v>SUDAH</v>
          </cell>
          <cell r="AR480">
            <v>44435</v>
          </cell>
          <cell r="AS480" t="str">
            <v>SUDAH</v>
          </cell>
          <cell r="AT480">
            <v>44435</v>
          </cell>
          <cell r="AU480" t="str">
            <v>SUDAH</v>
          </cell>
          <cell r="AV480">
            <v>44431</v>
          </cell>
          <cell r="AW480" t="str">
            <v xml:space="preserve">0 Tahun  8 Bulan 28 Hari </v>
          </cell>
          <cell r="AX480" t="str">
            <v>IN CLASS</v>
          </cell>
          <cell r="AY480">
            <v>70</v>
          </cell>
          <cell r="AZ480">
            <v>80</v>
          </cell>
          <cell r="BA480" t="str">
            <v>SUDAH</v>
          </cell>
          <cell r="BC480">
            <v>44387</v>
          </cell>
          <cell r="BD480" t="str">
            <v>SENTRAMEDIKA</v>
          </cell>
          <cell r="BE480" t="str">
            <v>SUDAH</v>
          </cell>
          <cell r="BG480">
            <v>44875</v>
          </cell>
          <cell r="BI480" t="str">
            <v>BELUM</v>
          </cell>
          <cell r="BV480" t="str">
            <v>0002404223706</v>
          </cell>
          <cell r="BW480" t="str">
            <v>SUDAH</v>
          </cell>
          <cell r="BX480" t="str">
            <v>PERUSAHAAN</v>
          </cell>
          <cell r="BY480" t="str">
            <v>21065976009</v>
          </cell>
          <cell r="BZ480" t="str">
            <v>SUDAH</v>
          </cell>
        </row>
        <row r="481">
          <cell r="C481" t="str">
            <v>1663</v>
          </cell>
          <cell r="D481" t="str">
            <v>GUSTI AGUS YOGA PUTRA</v>
          </cell>
          <cell r="E481" t="str">
            <v>PT. MBK</v>
          </cell>
          <cell r="F481" t="str">
            <v>REPLACE</v>
          </cell>
          <cell r="G481" t="str">
            <v>DRIVER SWITCH DARI CK</v>
          </cell>
          <cell r="I481">
            <v>43344</v>
          </cell>
          <cell r="J481" t="str">
            <v/>
          </cell>
          <cell r="K481" t="str">
            <v>087862011843</v>
          </cell>
          <cell r="L481" t="str">
            <v>DRIVER</v>
          </cell>
          <cell r="Q481" t="str">
            <v>DENPASAR</v>
          </cell>
          <cell r="R481" t="str">
            <v>ANTERAJA</v>
          </cell>
          <cell r="S481" t="str">
            <v>MALANG</v>
          </cell>
          <cell r="T481" t="str">
            <v>5106021108880004</v>
          </cell>
          <cell r="U481" t="str">
            <v>SEUMUR HIDUP</v>
          </cell>
          <cell r="V481" t="str">
            <v>HIJAU</v>
          </cell>
          <cell r="W481" t="str">
            <v>B1</v>
          </cell>
          <cell r="X481" t="str">
            <v>881216230318</v>
          </cell>
          <cell r="Y481">
            <v>45149</v>
          </cell>
          <cell r="Z481" t="str">
            <v>BANGLI</v>
          </cell>
          <cell r="AA481">
            <v>32366</v>
          </cell>
          <cell r="AB481" t="str">
            <v>LINGKUNGAN BR SEDIT BEBALANG BANGLI</v>
          </cell>
          <cell r="AC481" t="str">
            <v>KAWIN ANAK 2</v>
          </cell>
          <cell r="AD481" t="str">
            <v>HINDU</v>
          </cell>
          <cell r="AE481" t="str">
            <v>LAKI-LAKI</v>
          </cell>
          <cell r="AF481" t="str">
            <v>SMA</v>
          </cell>
          <cell r="AG481" t="str">
            <v>GUSTI AGUS YOGA PUTRA</v>
          </cell>
          <cell r="AH481" t="str">
            <v>BCA</v>
          </cell>
          <cell r="AI481" t="str">
            <v>4350289653</v>
          </cell>
          <cell r="AJ481" t="str">
            <v>5106020203110006</v>
          </cell>
          <cell r="AL481">
            <v>44652</v>
          </cell>
          <cell r="AM481">
            <v>44742</v>
          </cell>
          <cell r="AN481" t="str">
            <v>PKWT 2</v>
          </cell>
          <cell r="AO481" t="str">
            <v>40 hari</v>
          </cell>
          <cell r="AP481" t="str">
            <v xml:space="preserve">3 Tahun  8 Bulan 20 Hari </v>
          </cell>
          <cell r="AQ481" t="str">
            <v>SUDAH</v>
          </cell>
          <cell r="AR481">
            <v>44432</v>
          </cell>
          <cell r="AS481" t="str">
            <v>SUDAH</v>
          </cell>
          <cell r="AT481">
            <v>44432</v>
          </cell>
          <cell r="AU481" t="str">
            <v>SUDAH</v>
          </cell>
          <cell r="AV481">
            <v>44423</v>
          </cell>
          <cell r="AW481" t="str">
            <v xml:space="preserve">0 Tahun  9 Bulan 6 Hari </v>
          </cell>
          <cell r="AX481" t="str">
            <v>IN CLASS</v>
          </cell>
          <cell r="AY481">
            <v>90</v>
          </cell>
          <cell r="AZ481">
            <v>75</v>
          </cell>
          <cell r="BA481" t="str">
            <v>SUDAH</v>
          </cell>
          <cell r="BC481">
            <v>44379</v>
          </cell>
          <cell r="BD481" t="str">
            <v>PUSKESMAS 1 DENPASAR</v>
          </cell>
          <cell r="BE481" t="str">
            <v>SUDAH</v>
          </cell>
          <cell r="BG481">
            <v>44446</v>
          </cell>
          <cell r="BH481" t="str">
            <v>PUSKESMAS 1 DENPASAR</v>
          </cell>
          <cell r="BI481" t="str">
            <v>BELUM</v>
          </cell>
          <cell r="BV481" t="str">
            <v>0001617408887</v>
          </cell>
          <cell r="BW481" t="str">
            <v>SUDAH</v>
          </cell>
          <cell r="BX481" t="str">
            <v>PERUSAHAAN</v>
          </cell>
          <cell r="BY481" t="str">
            <v>19089244263</v>
          </cell>
          <cell r="BZ481" t="str">
            <v>SUDAH</v>
          </cell>
        </row>
        <row r="482">
          <cell r="C482" t="str">
            <v>1664</v>
          </cell>
          <cell r="D482" t="str">
            <v>I WAYAN EKA SANTOSA</v>
          </cell>
          <cell r="E482" t="str">
            <v>PT. MBK</v>
          </cell>
          <cell r="I482">
            <v>44020</v>
          </cell>
          <cell r="J482" t="str">
            <v/>
          </cell>
          <cell r="K482" t="str">
            <v>083115862233</v>
          </cell>
          <cell r="L482" t="str">
            <v>DRIVER</v>
          </cell>
          <cell r="Q482" t="str">
            <v>DENPASAR</v>
          </cell>
          <cell r="R482" t="str">
            <v>ANTERAJA</v>
          </cell>
          <cell r="S482" t="str">
            <v>MALANG</v>
          </cell>
          <cell r="T482" t="str">
            <v>5107040402880006</v>
          </cell>
          <cell r="U482" t="str">
            <v>SEUMUR HIDUP</v>
          </cell>
          <cell r="V482" t="str">
            <v>HIJAU</v>
          </cell>
          <cell r="W482" t="str">
            <v>B1</v>
          </cell>
          <cell r="X482" t="str">
            <v>880216185141</v>
          </cell>
          <cell r="Y482">
            <v>46154</v>
          </cell>
          <cell r="Z482" t="str">
            <v>TIMBRAH</v>
          </cell>
          <cell r="AA482">
            <v>32177</v>
          </cell>
          <cell r="AB482" t="str">
            <v>BR. DINAS TIMBRAH LAMBUAN, DS PERTIMA KEC. KARANGASEM, KAB. KARANGASEM</v>
          </cell>
          <cell r="AC482" t="str">
            <v>KAWIN ANAK 1</v>
          </cell>
          <cell r="AD482" t="str">
            <v>HINDU</v>
          </cell>
          <cell r="AE482" t="str">
            <v>LAKI-LAKI</v>
          </cell>
          <cell r="AF482" t="str">
            <v>SMP</v>
          </cell>
          <cell r="AG482" t="str">
            <v>I WAYAN EKA SANTOSA</v>
          </cell>
          <cell r="AH482" t="str">
            <v>BCA</v>
          </cell>
          <cell r="AI482" t="str">
            <v>0402047435</v>
          </cell>
          <cell r="AJ482" t="str">
            <v>5107042312110001</v>
          </cell>
          <cell r="AL482">
            <v>44621</v>
          </cell>
          <cell r="AM482">
            <v>44712</v>
          </cell>
          <cell r="AN482" t="str">
            <v>PKWT 1</v>
          </cell>
          <cell r="AO482" t="str">
            <v>10 hari</v>
          </cell>
          <cell r="AP482" t="str">
            <v xml:space="preserve">1 Tahun  10 Bulan 13 Hari </v>
          </cell>
          <cell r="AQ482" t="str">
            <v>SUDAH</v>
          </cell>
          <cell r="AR482">
            <v>44432</v>
          </cell>
          <cell r="AS482" t="str">
            <v>SUDAH</v>
          </cell>
          <cell r="AT482">
            <v>44432</v>
          </cell>
          <cell r="AU482" t="str">
            <v>SUDAH</v>
          </cell>
          <cell r="AV482">
            <v>44423</v>
          </cell>
          <cell r="AW482" t="str">
            <v xml:space="preserve">0 Tahun  9 Bulan 6 Hari </v>
          </cell>
          <cell r="AX482" t="str">
            <v>IN CLASS</v>
          </cell>
          <cell r="AY482">
            <v>100</v>
          </cell>
          <cell r="AZ482">
            <v>75</v>
          </cell>
          <cell r="BA482" t="str">
            <v>SUDAH</v>
          </cell>
          <cell r="BC482">
            <v>44382</v>
          </cell>
          <cell r="BD482" t="str">
            <v>PUSKESMAS PEMBANTU ASAK, KARANGASEM</v>
          </cell>
          <cell r="BE482" t="str">
            <v>SUDAH</v>
          </cell>
          <cell r="BG482">
            <v>44410</v>
          </cell>
          <cell r="BH482" t="str">
            <v>PUSKESMAS PEMBANTU ASAK, KARANGASEM</v>
          </cell>
          <cell r="BI482" t="str">
            <v>SUDAH</v>
          </cell>
          <cell r="BK482">
            <v>44636</v>
          </cell>
          <cell r="BV482" t="str">
            <v>0002137275551</v>
          </cell>
          <cell r="BW482" t="str">
            <v>SUDAH</v>
          </cell>
          <cell r="BX482" t="str">
            <v>PERUSAHAAN</v>
          </cell>
          <cell r="BY482" t="str">
            <v>20051951745</v>
          </cell>
          <cell r="BZ482" t="str">
            <v>SUDAH</v>
          </cell>
        </row>
        <row r="483">
          <cell r="C483" t="str">
            <v>1665</v>
          </cell>
          <cell r="D483" t="str">
            <v>LOURENS UMBU NGERA</v>
          </cell>
          <cell r="E483" t="str">
            <v>PT. MBK</v>
          </cell>
          <cell r="I483">
            <v>43344</v>
          </cell>
          <cell r="J483" t="str">
            <v/>
          </cell>
          <cell r="K483" t="str">
            <v>082247050117</v>
          </cell>
          <cell r="L483" t="str">
            <v>DRIVER</v>
          </cell>
          <cell r="Q483" t="str">
            <v>DENPASAR</v>
          </cell>
          <cell r="R483" t="str">
            <v>CIRCLE K</v>
          </cell>
          <cell r="S483" t="str">
            <v>MALANG</v>
          </cell>
          <cell r="T483" t="str">
            <v>5171013112780038</v>
          </cell>
          <cell r="U483" t="str">
            <v>SEUMUR HIDUP</v>
          </cell>
          <cell r="V483" t="str">
            <v>PUTIH</v>
          </cell>
          <cell r="W483" t="str">
            <v>B1</v>
          </cell>
          <cell r="X483" t="str">
            <v>781216260726</v>
          </cell>
          <cell r="Y483">
            <v>45166</v>
          </cell>
          <cell r="Z483" t="str">
            <v>WAINGAPU</v>
          </cell>
          <cell r="AA483">
            <v>28855</v>
          </cell>
          <cell r="AB483" t="str">
            <v>JL MERTASARI 134 PERUM. PALM MAS 06, DENPASAR. BR/LINK. SUWUNG KANGIN, SIDARKARYA</v>
          </cell>
          <cell r="AC483" t="str">
            <v>KAWIN ANAK 1</v>
          </cell>
          <cell r="AD483" t="str">
            <v>KRISTEN</v>
          </cell>
          <cell r="AE483" t="str">
            <v>LAKI-LAKI</v>
          </cell>
          <cell r="AF483" t="str">
            <v>SMA</v>
          </cell>
          <cell r="AG483" t="str">
            <v>LOURENS UMBU NGERA</v>
          </cell>
          <cell r="AH483" t="str">
            <v>BCA</v>
          </cell>
          <cell r="AI483" t="str">
            <v>6130103748</v>
          </cell>
          <cell r="AJ483" t="str">
            <v>5171011802190008</v>
          </cell>
          <cell r="AL483">
            <v>44652</v>
          </cell>
          <cell r="AM483">
            <v>44742</v>
          </cell>
          <cell r="AN483" t="str">
            <v>PKWT 2</v>
          </cell>
          <cell r="AO483" t="str">
            <v>40 hari</v>
          </cell>
          <cell r="AP483" t="str">
            <v xml:space="preserve">3 Tahun  8 Bulan 20 Hari </v>
          </cell>
          <cell r="AQ483" t="str">
            <v>SUDAH</v>
          </cell>
          <cell r="AR483">
            <v>44432</v>
          </cell>
          <cell r="AS483" t="str">
            <v>SUDAH</v>
          </cell>
          <cell r="AT483">
            <v>44432</v>
          </cell>
          <cell r="AU483" t="str">
            <v>SUDAH</v>
          </cell>
          <cell r="AV483">
            <v>44423</v>
          </cell>
          <cell r="AW483" t="str">
            <v xml:space="preserve">0 Tahun  9 Bulan 6 Hari </v>
          </cell>
          <cell r="AX483" t="str">
            <v>IN CLASS</v>
          </cell>
          <cell r="AY483">
            <v>100</v>
          </cell>
          <cell r="AZ483">
            <v>75</v>
          </cell>
          <cell r="BA483" t="str">
            <v>SUDAH</v>
          </cell>
          <cell r="BC483">
            <v>44338</v>
          </cell>
          <cell r="BD483" t="str">
            <v>RS BHAKTI RAHAYU</v>
          </cell>
          <cell r="BE483" t="str">
            <v>SUDAH</v>
          </cell>
          <cell r="BG483">
            <v>44422</v>
          </cell>
          <cell r="BH483" t="str">
            <v>RS BHAKTI RAHAYU</v>
          </cell>
          <cell r="BI483" t="str">
            <v>SUDAH</v>
          </cell>
          <cell r="BK483">
            <v>44628</v>
          </cell>
          <cell r="BV483" t="str">
            <v>0002136401436</v>
          </cell>
          <cell r="BW483" t="str">
            <v>SUDAH</v>
          </cell>
          <cell r="BX483" t="str">
            <v>PERUSAHAAN</v>
          </cell>
          <cell r="BY483" t="str">
            <v>19089245005</v>
          </cell>
          <cell r="BZ483" t="str">
            <v>SUDAH</v>
          </cell>
          <cell r="CH483">
            <v>44406</v>
          </cell>
        </row>
        <row r="484">
          <cell r="C484" t="str">
            <v>1668</v>
          </cell>
          <cell r="D484" t="str">
            <v>RODI IRAWAN</v>
          </cell>
          <cell r="E484" t="str">
            <v>PT. MBK</v>
          </cell>
          <cell r="I484">
            <v>43344</v>
          </cell>
          <cell r="J484" t="str">
            <v/>
          </cell>
          <cell r="K484" t="str">
            <v>085339308144</v>
          </cell>
          <cell r="L484" t="str">
            <v>DRIVER</v>
          </cell>
          <cell r="Q484" t="str">
            <v>DENPASAR</v>
          </cell>
          <cell r="R484" t="str">
            <v>CIRCLE K</v>
          </cell>
          <cell r="S484" t="str">
            <v>MALANG</v>
          </cell>
          <cell r="T484" t="str">
            <v>5201070107930094</v>
          </cell>
          <cell r="U484" t="str">
            <v>SEUMUR HIDUP</v>
          </cell>
          <cell r="V484" t="str">
            <v>HIJAU</v>
          </cell>
          <cell r="W484" t="str">
            <v>B1</v>
          </cell>
          <cell r="X484" t="str">
            <v>930729320268</v>
          </cell>
          <cell r="Y484">
            <v>45835</v>
          </cell>
          <cell r="Z484" t="str">
            <v>LEMER</v>
          </cell>
          <cell r="AA484">
            <v>34151</v>
          </cell>
          <cell r="AB484" t="str">
            <v>DUSUN LEMER SELATAN, BUWUN MAS, SEKOTONG, LOMBOK BARAT</v>
          </cell>
          <cell r="AC484" t="str">
            <v>LAJANG</v>
          </cell>
          <cell r="AD484" t="str">
            <v>ISLAM</v>
          </cell>
          <cell r="AE484" t="str">
            <v>LAKI-LAKI</v>
          </cell>
          <cell r="AF484" t="str">
            <v>SMP</v>
          </cell>
          <cell r="AG484" t="str">
            <v>RODI IRAWAN</v>
          </cell>
          <cell r="AH484" t="str">
            <v>BCA</v>
          </cell>
          <cell r="AI484" t="str">
            <v>4160345590</v>
          </cell>
          <cell r="AJ484" t="str">
            <v>5201070810140012</v>
          </cell>
          <cell r="AL484">
            <v>44652</v>
          </cell>
          <cell r="AM484">
            <v>44742</v>
          </cell>
          <cell r="AN484" t="str">
            <v>PKWT 2</v>
          </cell>
          <cell r="AO484" t="str">
            <v>40 hari</v>
          </cell>
          <cell r="AP484" t="str">
            <v xml:space="preserve">3 Tahun  8 Bulan 20 Hari </v>
          </cell>
          <cell r="AQ484" t="str">
            <v>SUDAH</v>
          </cell>
          <cell r="AR484">
            <v>44432</v>
          </cell>
          <cell r="AS484" t="str">
            <v>SUDAH</v>
          </cell>
          <cell r="AT484">
            <v>44432</v>
          </cell>
          <cell r="AU484" t="str">
            <v>SUDAH</v>
          </cell>
          <cell r="AV484">
            <v>44423</v>
          </cell>
          <cell r="AW484" t="str">
            <v xml:space="preserve">0 Tahun  9 Bulan 6 Hari </v>
          </cell>
          <cell r="AX484" t="str">
            <v>IN CLASS</v>
          </cell>
          <cell r="AY484">
            <v>100</v>
          </cell>
          <cell r="AZ484">
            <v>75</v>
          </cell>
          <cell r="BA484" t="str">
            <v>SUDAH</v>
          </cell>
          <cell r="BC484">
            <v>44405</v>
          </cell>
          <cell r="BD484" t="str">
            <v>RSUD BALI</v>
          </cell>
          <cell r="BE484" t="str">
            <v>SUDAH</v>
          </cell>
          <cell r="BG484">
            <v>44433</v>
          </cell>
          <cell r="BH484" t="str">
            <v>RSUD BALI</v>
          </cell>
          <cell r="BI484" t="str">
            <v>BELUM</v>
          </cell>
          <cell r="BV484" t="str">
            <v>0002097915524</v>
          </cell>
          <cell r="BW484" t="str">
            <v>SUDAH</v>
          </cell>
          <cell r="BX484" t="str">
            <v>PERUSAHAAN</v>
          </cell>
          <cell r="BY484" t="str">
            <v>19089244925</v>
          </cell>
          <cell r="BZ484" t="str">
            <v>SUDAH</v>
          </cell>
          <cell r="CG484" t="str">
            <v>gusyogaputra@gmail.com</v>
          </cell>
        </row>
        <row r="485">
          <cell r="C485" t="str">
            <v>1669</v>
          </cell>
          <cell r="D485" t="str">
            <v>ISAN MUBARIK</v>
          </cell>
          <cell r="E485" t="str">
            <v>PT. MBK</v>
          </cell>
          <cell r="I485">
            <v>44197</v>
          </cell>
          <cell r="J485" t="str">
            <v/>
          </cell>
          <cell r="K485" t="str">
            <v>085271008192</v>
          </cell>
          <cell r="L485" t="str">
            <v>DRIVER</v>
          </cell>
          <cell r="Q485" t="str">
            <v>BATAM</v>
          </cell>
          <cell r="R485" t="str">
            <v>PT. SUMBER ALFARIA TRIJAYA TBK</v>
          </cell>
          <cell r="S485" t="str">
            <v>MEDAN</v>
          </cell>
          <cell r="T485" t="str">
            <v>1303081709900001</v>
          </cell>
          <cell r="U485" t="str">
            <v>SEUMUR HIDUP</v>
          </cell>
          <cell r="V485">
            <v>0</v>
          </cell>
          <cell r="W485" t="str">
            <v>B1 UMUM</v>
          </cell>
          <cell r="X485" t="str">
            <v>25299009000074</v>
          </cell>
          <cell r="Y485">
            <v>45926</v>
          </cell>
          <cell r="Z485" t="str">
            <v>KOTO PANJANG</v>
          </cell>
          <cell r="AA485">
            <v>33133</v>
          </cell>
          <cell r="AB485" t="str">
            <v>SHOP HOUSE MARINA CITY NO. 242 RT 002/008 TANJUNG RIAU SEKUPANG BATAM</v>
          </cell>
          <cell r="AC485" t="str">
            <v>KAWIN</v>
          </cell>
          <cell r="AD485" t="str">
            <v>ISLAM</v>
          </cell>
          <cell r="AE485" t="str">
            <v>LAKI-LAKI</v>
          </cell>
          <cell r="AF485" t="str">
            <v>SMA</v>
          </cell>
          <cell r="AG485" t="str">
            <v>ISAN MUBARIK</v>
          </cell>
          <cell r="AH485" t="str">
            <v>BCA</v>
          </cell>
          <cell r="AI485" t="str">
            <v>8335114490</v>
          </cell>
          <cell r="AJ485" t="str">
            <v>2171030604180013</v>
          </cell>
          <cell r="AL485">
            <v>44682</v>
          </cell>
          <cell r="AM485">
            <v>44773</v>
          </cell>
          <cell r="AN485" t="str">
            <v>PKWT 2</v>
          </cell>
          <cell r="AO485" t="str">
            <v>71 hari</v>
          </cell>
          <cell r="AP485" t="str">
            <v xml:space="preserve">1 Tahun  4 Bulan 20 Hari </v>
          </cell>
          <cell r="AQ485" t="str">
            <v>SUDAH</v>
          </cell>
          <cell r="AR485">
            <v>44432</v>
          </cell>
          <cell r="AS485" t="str">
            <v>SUDAH</v>
          </cell>
          <cell r="AT485">
            <v>44432</v>
          </cell>
          <cell r="AU485" t="str">
            <v>SUDAH</v>
          </cell>
          <cell r="AV485">
            <v>44582</v>
          </cell>
          <cell r="AW485" t="str">
            <v xml:space="preserve">0 Tahun  4 Bulan 0 Hari </v>
          </cell>
          <cell r="AX485" t="str">
            <v>ON LINE</v>
          </cell>
          <cell r="AY485">
            <v>85</v>
          </cell>
          <cell r="AZ485">
            <v>85</v>
          </cell>
          <cell r="BA485" t="str">
            <v>SUDAH</v>
          </cell>
          <cell r="BC485">
            <v>44379</v>
          </cell>
          <cell r="BE485" t="str">
            <v>SUDAH</v>
          </cell>
          <cell r="BG485">
            <v>44462</v>
          </cell>
          <cell r="BI485" t="str">
            <v>BELUM</v>
          </cell>
          <cell r="BV485" t="str">
            <v>0000273409391</v>
          </cell>
          <cell r="BW485" t="str">
            <v>SUDAH</v>
          </cell>
          <cell r="BX485" t="str">
            <v>PBI</v>
          </cell>
          <cell r="BY485" t="str">
            <v>21011323009</v>
          </cell>
          <cell r="BZ485" t="str">
            <v>SUDAH</v>
          </cell>
          <cell r="CG485" t="str">
            <v>agede321@gmail.com</v>
          </cell>
        </row>
        <row r="486">
          <cell r="C486" t="str">
            <v>1673</v>
          </cell>
          <cell r="D486" t="str">
            <v>ARI SAPUTRA</v>
          </cell>
          <cell r="E486" t="str">
            <v>PT. MBK</v>
          </cell>
          <cell r="I486">
            <v>44175</v>
          </cell>
          <cell r="J486" t="str">
            <v/>
          </cell>
          <cell r="K486" t="str">
            <v>085369133360</v>
          </cell>
          <cell r="L486" t="str">
            <v>DRIVER</v>
          </cell>
          <cell r="Q486" t="str">
            <v>PALEMBANG</v>
          </cell>
          <cell r="R486" t="str">
            <v>ANTERAJA</v>
          </cell>
          <cell r="S486" t="str">
            <v>PALEMBANG</v>
          </cell>
          <cell r="T486" t="str">
            <v>1671032211980005</v>
          </cell>
          <cell r="U486" t="str">
            <v>SEUMUR HIDUP</v>
          </cell>
          <cell r="W486" t="str">
            <v>B1</v>
          </cell>
          <cell r="X486" t="str">
            <v>11179811000376</v>
          </cell>
          <cell r="Y486">
            <v>46125</v>
          </cell>
          <cell r="Z486" t="str">
            <v xml:space="preserve">PALEMBANG </v>
          </cell>
          <cell r="AA486">
            <v>36121</v>
          </cell>
          <cell r="AB486" t="str">
            <v>LORONG RUKUN I NO.38 14 ULU, SEBERANG ULU KOTA PALEMBANG</v>
          </cell>
          <cell r="AC486" t="str">
            <v>LAJANG</v>
          </cell>
          <cell r="AD486" t="str">
            <v xml:space="preserve">ISLAM </v>
          </cell>
          <cell r="AE486" t="str">
            <v>LAKI-LAKI</v>
          </cell>
          <cell r="AF486" t="str">
            <v>SMA</v>
          </cell>
          <cell r="AG486" t="str">
            <v xml:space="preserve">ARI SAPUTRA </v>
          </cell>
          <cell r="AH486" t="str">
            <v>BCA</v>
          </cell>
          <cell r="AI486" t="str">
            <v>8435253403</v>
          </cell>
          <cell r="AJ486" t="str">
            <v>171032803070039</v>
          </cell>
          <cell r="AL486">
            <v>44652</v>
          </cell>
          <cell r="AM486">
            <v>44742</v>
          </cell>
          <cell r="AN486" t="str">
            <v>PKWT 2</v>
          </cell>
          <cell r="AO486" t="str">
            <v>40 hari</v>
          </cell>
          <cell r="AP486" t="str">
            <v xml:space="preserve">1 Tahun  5 Bulan 11 Hari </v>
          </cell>
          <cell r="AQ486" t="str">
            <v>SUDAH</v>
          </cell>
          <cell r="AR486">
            <v>44432</v>
          </cell>
          <cell r="AS486" t="str">
            <v>SUDAH</v>
          </cell>
          <cell r="AT486">
            <v>44432</v>
          </cell>
          <cell r="AU486" t="str">
            <v>SUDAH</v>
          </cell>
          <cell r="AV486">
            <v>44621</v>
          </cell>
          <cell r="AW486" t="str">
            <v xml:space="preserve">0 Tahun  2 Bulan 20 Hari </v>
          </cell>
          <cell r="AX486" t="str">
            <v>ON LINE</v>
          </cell>
          <cell r="AY486">
            <v>100</v>
          </cell>
          <cell r="AZ486">
            <v>75</v>
          </cell>
          <cell r="BA486" t="str">
            <v>SUDAH</v>
          </cell>
          <cell r="BC486">
            <v>44422</v>
          </cell>
          <cell r="BE486" t="str">
            <v>SUDAH</v>
          </cell>
          <cell r="BG486">
            <v>44455</v>
          </cell>
          <cell r="BI486" t="str">
            <v>BELUM</v>
          </cell>
          <cell r="BV486" t="str">
            <v>0000026501984</v>
          </cell>
          <cell r="BW486" t="str">
            <v>SUDAH</v>
          </cell>
          <cell r="BX486" t="str">
            <v>PERUSAHAAN</v>
          </cell>
          <cell r="BY486" t="str">
            <v>21011321862</v>
          </cell>
          <cell r="BZ486" t="str">
            <v>SUDAH</v>
          </cell>
          <cell r="CG486" t="str">
            <v>irawanrodi005@gmail.com</v>
          </cell>
        </row>
        <row r="487">
          <cell r="C487" t="str">
            <v>1675</v>
          </cell>
          <cell r="D487" t="str">
            <v>HENDRA WIJAYA</v>
          </cell>
          <cell r="E487" t="str">
            <v>PT. MBK</v>
          </cell>
          <cell r="I487">
            <v>44175</v>
          </cell>
          <cell r="J487" t="str">
            <v/>
          </cell>
          <cell r="K487" t="str">
            <v>081995610152</v>
          </cell>
          <cell r="L487" t="str">
            <v>DRIVER</v>
          </cell>
          <cell r="Q487" t="str">
            <v>PALEMBANG</v>
          </cell>
          <cell r="R487" t="str">
            <v>ANTERAJA</v>
          </cell>
          <cell r="S487" t="str">
            <v>PALEMBANG</v>
          </cell>
          <cell r="T487" t="str">
            <v>1671051906890003</v>
          </cell>
          <cell r="U487" t="str">
            <v>SEUMUR HIDUP</v>
          </cell>
          <cell r="W487" t="str">
            <v>B1</v>
          </cell>
          <cell r="X487" t="str">
            <v>1117-8906-000312</v>
          </cell>
          <cell r="Y487">
            <v>46118</v>
          </cell>
          <cell r="Z487" t="str">
            <v xml:space="preserve">PALEMBANG </v>
          </cell>
          <cell r="AA487">
            <v>32678</v>
          </cell>
          <cell r="AB487" t="str">
            <v>KOPRAL DAUD NO.2118 RT.31 RW.8 KOTA PALEMBANG</v>
          </cell>
          <cell r="AC487" t="str">
            <v>KAWIN ANAK 1</v>
          </cell>
          <cell r="AD487" t="str">
            <v xml:space="preserve">ISLAM </v>
          </cell>
          <cell r="AE487" t="str">
            <v>LAKI-LAKI</v>
          </cell>
          <cell r="AF487" t="str">
            <v>SMA</v>
          </cell>
          <cell r="AG487" t="str">
            <v xml:space="preserve">HENDRA WIJAYA </v>
          </cell>
          <cell r="AH487" t="str">
            <v>BCA</v>
          </cell>
          <cell r="AI487" t="str">
            <v>6175166231</v>
          </cell>
          <cell r="AJ487" t="str">
            <v>1671053108180001</v>
          </cell>
          <cell r="AL487">
            <v>44652</v>
          </cell>
          <cell r="AM487">
            <v>44742</v>
          </cell>
          <cell r="AN487" t="str">
            <v>PKWT 2</v>
          </cell>
          <cell r="AO487" t="str">
            <v>40 hari</v>
          </cell>
          <cell r="AP487" t="str">
            <v xml:space="preserve">1 Tahun  5 Bulan 11 Hari </v>
          </cell>
          <cell r="AQ487" t="str">
            <v>SUDAH</v>
          </cell>
          <cell r="AR487">
            <v>44432</v>
          </cell>
          <cell r="AS487" t="str">
            <v>SUDAH</v>
          </cell>
          <cell r="AT487">
            <v>44432</v>
          </cell>
          <cell r="AU487" t="str">
            <v>SUDAH</v>
          </cell>
          <cell r="AV487">
            <v>44621</v>
          </cell>
          <cell r="AW487" t="str">
            <v xml:space="preserve">0 Tahun  2 Bulan 20 Hari </v>
          </cell>
          <cell r="AX487" t="str">
            <v>ON LINE</v>
          </cell>
          <cell r="AY487">
            <v>100</v>
          </cell>
          <cell r="AZ487">
            <v>75</v>
          </cell>
          <cell r="BA487" t="str">
            <v>SUDAH</v>
          </cell>
          <cell r="BC487">
            <v>44424</v>
          </cell>
          <cell r="BE487" t="str">
            <v>SUDAH</v>
          </cell>
          <cell r="BG487">
            <v>44454</v>
          </cell>
          <cell r="BI487" t="str">
            <v>BELUM</v>
          </cell>
          <cell r="BV487" t="str">
            <v>0002199265378</v>
          </cell>
          <cell r="BW487" t="str">
            <v>SUDAH</v>
          </cell>
          <cell r="BX487" t="str">
            <v>PBI</v>
          </cell>
          <cell r="BY487" t="str">
            <v>21011321805</v>
          </cell>
          <cell r="BZ487" t="str">
            <v>SUDAH</v>
          </cell>
        </row>
        <row r="488">
          <cell r="C488" t="str">
            <v>1676</v>
          </cell>
          <cell r="D488" t="str">
            <v>DANNY AHMAD</v>
          </cell>
          <cell r="E488" t="str">
            <v>PT. MBK</v>
          </cell>
          <cell r="I488">
            <v>44193</v>
          </cell>
          <cell r="J488" t="str">
            <v/>
          </cell>
          <cell r="K488" t="str">
            <v>085264640792</v>
          </cell>
          <cell r="P488" t="str">
            <v>DISPATCHER</v>
          </cell>
          <cell r="Q488" t="str">
            <v>PEKANBARU</v>
          </cell>
          <cell r="R488" t="str">
            <v>ANTERAJA</v>
          </cell>
          <cell r="S488" t="str">
            <v>MEDAN</v>
          </cell>
          <cell r="T488" t="str">
            <v>1471092812860001</v>
          </cell>
          <cell r="U488" t="str">
            <v>SEUMUR HIDUP</v>
          </cell>
          <cell r="V488" t="str">
            <v>NON DRIVER</v>
          </cell>
          <cell r="W488" t="str">
            <v>NON DRIVER</v>
          </cell>
          <cell r="X488" t="str">
            <v>NON DRIVER</v>
          </cell>
          <cell r="Y488" t="str">
            <v>NON DRIVER</v>
          </cell>
          <cell r="Z488" t="str">
            <v xml:space="preserve">PEKANBARU </v>
          </cell>
          <cell r="AA488">
            <v>31774</v>
          </cell>
          <cell r="AB488" t="str">
            <v xml:space="preserve">KOMP WADYA GARHA I BLOK NN NO.4 RT 007/007 DESA DELIMA KEC TAMPAN </v>
          </cell>
          <cell r="AC488" t="str">
            <v>KAWIN</v>
          </cell>
          <cell r="AD488" t="str">
            <v>ISLAM</v>
          </cell>
          <cell r="AE488" t="str">
            <v>LAKI-LAKI</v>
          </cell>
          <cell r="AF488" t="str">
            <v>SMA</v>
          </cell>
          <cell r="AG488" t="str">
            <v>DANNY AHMAD</v>
          </cell>
          <cell r="AH488" t="str">
            <v>BCA</v>
          </cell>
          <cell r="AI488" t="str">
            <v>8455648293</v>
          </cell>
          <cell r="AJ488" t="str">
            <v>147100304140010</v>
          </cell>
          <cell r="AL488">
            <v>44682</v>
          </cell>
          <cell r="AM488">
            <v>44773</v>
          </cell>
          <cell r="AN488" t="str">
            <v>PKWT 2</v>
          </cell>
          <cell r="AO488" t="str">
            <v>71 hari</v>
          </cell>
          <cell r="AP488" t="str">
            <v xml:space="preserve">1 Tahun  4 Bulan 23 Hari </v>
          </cell>
          <cell r="AQ488" t="str">
            <v>NON DRIVER</v>
          </cell>
          <cell r="AR488" t="str">
            <v>NON DRIVER</v>
          </cell>
          <cell r="AS488" t="str">
            <v>SUDAH</v>
          </cell>
          <cell r="AT488">
            <v>44476</v>
          </cell>
          <cell r="AU488" t="str">
            <v>NON DRIVER</v>
          </cell>
          <cell r="AV488" t="str">
            <v>NON DRIVER</v>
          </cell>
          <cell r="AW488" t="str">
            <v/>
          </cell>
          <cell r="AX488" t="str">
            <v>NON DRIVER</v>
          </cell>
          <cell r="AY488" t="str">
            <v>NON DRIVER</v>
          </cell>
          <cell r="AZ488" t="str">
            <v>NON DRIVER</v>
          </cell>
          <cell r="BA488" t="str">
            <v>SUDAH</v>
          </cell>
          <cell r="BC488">
            <v>44357</v>
          </cell>
          <cell r="BD488" t="str">
            <v>PUSKESMAS KUNTO DARUSALAM</v>
          </cell>
          <cell r="BE488" t="str">
            <v>SUDAH</v>
          </cell>
          <cell r="BG488">
            <v>44415</v>
          </cell>
          <cell r="BH488" t="str">
            <v>PUSKESMAS KUNTO DARUSALAM</v>
          </cell>
          <cell r="BI488" t="str">
            <v>BELUM</v>
          </cell>
          <cell r="BV488" t="str">
            <v>0001305720066</v>
          </cell>
          <cell r="BW488" t="str">
            <v>SUDAH</v>
          </cell>
          <cell r="BX488" t="str">
            <v>PERUSAHAAN</v>
          </cell>
          <cell r="BY488" t="str">
            <v>21011322944</v>
          </cell>
          <cell r="BZ488" t="str">
            <v>SUDAH</v>
          </cell>
        </row>
        <row r="489">
          <cell r="C489" t="str">
            <v>1679</v>
          </cell>
          <cell r="D489" t="str">
            <v>NUR ROHMAT</v>
          </cell>
          <cell r="E489" t="str">
            <v>PT. MBK</v>
          </cell>
          <cell r="I489">
            <v>44197</v>
          </cell>
          <cell r="J489" t="str">
            <v/>
          </cell>
          <cell r="K489" t="str">
            <v>081906712741</v>
          </cell>
          <cell r="L489" t="str">
            <v>DRIVER</v>
          </cell>
          <cell r="Q489" t="str">
            <v>CIKARANG</v>
          </cell>
          <cell r="R489" t="str">
            <v>YAMAZAKI</v>
          </cell>
          <cell r="S489" t="str">
            <v>JAKARTA 1</v>
          </cell>
          <cell r="T489" t="str">
            <v>3208200807870003</v>
          </cell>
          <cell r="U489" t="str">
            <v>SEUMUR HIDUP</v>
          </cell>
          <cell r="W489" t="str">
            <v>B1</v>
          </cell>
          <cell r="X489" t="str">
            <v>870713400939</v>
          </cell>
          <cell r="Y489">
            <v>44750</v>
          </cell>
          <cell r="Z489" t="str">
            <v xml:space="preserve">KUNINGAN </v>
          </cell>
          <cell r="AA489">
            <v>31966</v>
          </cell>
          <cell r="AB489" t="str">
            <v xml:space="preserve">DUSUN MANIS RT 001/001 CIKADU NUSAHERANG KAB KUNINGAN </v>
          </cell>
          <cell r="AC489" t="str">
            <v>LAJANG</v>
          </cell>
          <cell r="AD489" t="str">
            <v xml:space="preserve">ISLAM </v>
          </cell>
          <cell r="AE489" t="str">
            <v>LAKI-LAKI</v>
          </cell>
          <cell r="AF489" t="str">
            <v>SMA</v>
          </cell>
          <cell r="AG489" t="str">
            <v>NUR ROHMAT</v>
          </cell>
          <cell r="AH489" t="str">
            <v>BCA</v>
          </cell>
          <cell r="AI489" t="str">
            <v>5765062893</v>
          </cell>
          <cell r="AJ489" t="str">
            <v>3208200402060076</v>
          </cell>
          <cell r="AL489">
            <v>44682</v>
          </cell>
          <cell r="AM489">
            <v>44773</v>
          </cell>
          <cell r="AN489" t="str">
            <v>PKWT 1</v>
          </cell>
          <cell r="AO489" t="str">
            <v>71 hari</v>
          </cell>
          <cell r="AP489" t="str">
            <v xml:space="preserve">1 Tahun  4 Bulan 20 Hari </v>
          </cell>
          <cell r="AQ489" t="str">
            <v>SUDAH</v>
          </cell>
          <cell r="AR489">
            <v>44484</v>
          </cell>
          <cell r="AS489" t="str">
            <v>SUDAH</v>
          </cell>
          <cell r="AT489">
            <v>44484</v>
          </cell>
          <cell r="AU489" t="str">
            <v>SUDAH</v>
          </cell>
          <cell r="AV489">
            <v>44672</v>
          </cell>
          <cell r="AW489" t="str">
            <v xml:space="preserve">0 Tahun  1 Bulan 0 Hari </v>
          </cell>
          <cell r="AX489" t="str">
            <v>ON LINE</v>
          </cell>
          <cell r="AY489">
            <v>70</v>
          </cell>
          <cell r="AZ489">
            <v>75</v>
          </cell>
          <cell r="BA489" t="str">
            <v>SUDAH</v>
          </cell>
          <cell r="BC489">
            <v>44372</v>
          </cell>
          <cell r="BD489" t="str">
            <v>ATJ HALIM</v>
          </cell>
          <cell r="BE489" t="str">
            <v>SUDAH</v>
          </cell>
          <cell r="BG489">
            <v>44430</v>
          </cell>
          <cell r="BH489" t="str">
            <v>ATJ HALIM</v>
          </cell>
          <cell r="BI489" t="str">
            <v>BELUM</v>
          </cell>
          <cell r="BV489" t="str">
            <v>0001778137435</v>
          </cell>
          <cell r="BW489" t="str">
            <v>SUDAH</v>
          </cell>
          <cell r="BX489" t="str">
            <v>PERUSAHAAN</v>
          </cell>
          <cell r="BY489" t="str">
            <v>21011322753</v>
          </cell>
          <cell r="BZ489" t="str">
            <v>SUDAH</v>
          </cell>
        </row>
        <row r="490">
          <cell r="C490" t="str">
            <v>1681</v>
          </cell>
          <cell r="D490" t="str">
            <v>NOORMAN YUNARTO</v>
          </cell>
          <cell r="E490" t="str">
            <v>PT. MBK</v>
          </cell>
          <cell r="I490">
            <v>44179</v>
          </cell>
          <cell r="J490" t="str">
            <v/>
          </cell>
          <cell r="K490" t="str">
            <v>085775899170</v>
          </cell>
          <cell r="P490" t="str">
            <v>DISPATCHER</v>
          </cell>
          <cell r="Q490" t="str">
            <v>CIBITUNG</v>
          </cell>
          <cell r="R490" t="str">
            <v>AOP</v>
          </cell>
          <cell r="S490" t="str">
            <v>JAKARTA 1</v>
          </cell>
          <cell r="T490" t="str">
            <v>3309122506990012</v>
          </cell>
          <cell r="U490" t="str">
            <v>SEUMUR HIDUP</v>
          </cell>
          <cell r="V490" t="str">
            <v>NON DRIVER</v>
          </cell>
          <cell r="W490" t="str">
            <v>NON DRIVER</v>
          </cell>
          <cell r="X490" t="str">
            <v>NON DRIVER</v>
          </cell>
          <cell r="Y490" t="str">
            <v>NON DRIVER</v>
          </cell>
          <cell r="Z490" t="str">
            <v xml:space="preserve">BOYOLALI </v>
          </cell>
          <cell r="AA490">
            <v>36336</v>
          </cell>
          <cell r="AB490" t="str">
            <v xml:space="preserve">TEGALOMBO RT 007/004 DESA GLONGGONG KEC NOGOSARI </v>
          </cell>
          <cell r="AC490" t="str">
            <v>LAJANG</v>
          </cell>
          <cell r="AD490" t="str">
            <v>ISLAM</v>
          </cell>
          <cell r="AE490" t="str">
            <v>LAKI-LAKI</v>
          </cell>
          <cell r="AF490" t="str">
            <v>SMA</v>
          </cell>
          <cell r="AG490" t="str">
            <v>NOORMAN YUNARTO</v>
          </cell>
          <cell r="AH490" t="str">
            <v>BCA</v>
          </cell>
          <cell r="AI490" t="str">
            <v>8730565705</v>
          </cell>
          <cell r="AJ490" t="str">
            <v>3309120504110063</v>
          </cell>
          <cell r="AL490">
            <v>44652</v>
          </cell>
          <cell r="AM490">
            <v>44742</v>
          </cell>
          <cell r="AN490" t="str">
            <v>PKWT 2</v>
          </cell>
          <cell r="AO490" t="str">
            <v>40 hari</v>
          </cell>
          <cell r="AP490" t="str">
            <v xml:space="preserve">1 Tahun  5 Bulan 7 Hari </v>
          </cell>
          <cell r="AQ490" t="str">
            <v>NON DRIVER</v>
          </cell>
          <cell r="AR490" t="str">
            <v>NON DRIVER</v>
          </cell>
          <cell r="AS490" t="str">
            <v>SUDAH</v>
          </cell>
          <cell r="AT490">
            <v>44490</v>
          </cell>
          <cell r="AU490" t="str">
            <v>NON DRIVER</v>
          </cell>
          <cell r="AV490" t="str">
            <v>NON DRIVER</v>
          </cell>
          <cell r="AW490" t="str">
            <v/>
          </cell>
          <cell r="AX490" t="str">
            <v>NON DRIVER</v>
          </cell>
          <cell r="AY490" t="str">
            <v>NON DRIVER</v>
          </cell>
          <cell r="AZ490" t="str">
            <v>NON DRIVER</v>
          </cell>
          <cell r="BA490" t="str">
            <v>SUDAH</v>
          </cell>
          <cell r="BC490">
            <v>44375</v>
          </cell>
          <cell r="BE490" t="str">
            <v>SUDAH</v>
          </cell>
          <cell r="BG490">
            <v>44402</v>
          </cell>
          <cell r="BI490" t="str">
            <v>BELUM</v>
          </cell>
          <cell r="BV490" t="str">
            <v>0003063570524</v>
          </cell>
          <cell r="BW490" t="str">
            <v>SUDAH</v>
          </cell>
          <cell r="BX490" t="str">
            <v>PERUSAHAAN</v>
          </cell>
          <cell r="BY490" t="str">
            <v>21011322894</v>
          </cell>
          <cell r="BZ490" t="str">
            <v>SUDAH</v>
          </cell>
        </row>
        <row r="491">
          <cell r="C491" t="str">
            <v>1682</v>
          </cell>
          <cell r="D491" t="str">
            <v>ASEP WARMAN</v>
          </cell>
          <cell r="E491" t="str">
            <v>PT. MBK</v>
          </cell>
          <cell r="I491">
            <v>44179</v>
          </cell>
          <cell r="J491" t="str">
            <v/>
          </cell>
          <cell r="K491" t="str">
            <v>081320277072</v>
          </cell>
          <cell r="L491" t="str">
            <v>DRIVER</v>
          </cell>
          <cell r="Q491" t="str">
            <v>BANDUNG</v>
          </cell>
          <cell r="R491" t="str">
            <v>ANTERAJA</v>
          </cell>
          <cell r="S491" t="str">
            <v>JAKARTA 1</v>
          </cell>
          <cell r="T491" t="str">
            <v>3273150509840008</v>
          </cell>
          <cell r="U491" t="str">
            <v>SEUMUR HIDUP</v>
          </cell>
          <cell r="V491" t="str">
            <v>CDD</v>
          </cell>
          <cell r="W491" t="str">
            <v>B1</v>
          </cell>
          <cell r="X491" t="str">
            <v>13058409000304</v>
          </cell>
          <cell r="Y491">
            <v>45993</v>
          </cell>
          <cell r="Z491" t="str">
            <v xml:space="preserve">BANDUNG </v>
          </cell>
          <cell r="AA491">
            <v>30930</v>
          </cell>
          <cell r="AB491" t="str">
            <v xml:space="preserve">CIBUNTU BARAT RT 006/001 KEL CARINGIN KEC BANDUNG KULON </v>
          </cell>
          <cell r="AC491" t="str">
            <v>KAWIN</v>
          </cell>
          <cell r="AD491" t="str">
            <v>ISLAM</v>
          </cell>
          <cell r="AE491" t="str">
            <v>LAKI-LAKI</v>
          </cell>
          <cell r="AF491" t="str">
            <v>SMA</v>
          </cell>
          <cell r="AG491" t="str">
            <v xml:space="preserve">ASEP WARMAN </v>
          </cell>
          <cell r="AH491" t="str">
            <v>BCA</v>
          </cell>
          <cell r="AI491" t="str">
            <v>2330042420</v>
          </cell>
          <cell r="AJ491" t="str">
            <v>3273151109104220</v>
          </cell>
          <cell r="AL491">
            <v>44652</v>
          </cell>
          <cell r="AM491">
            <v>44742</v>
          </cell>
          <cell r="AN491" t="str">
            <v>PKWT 2</v>
          </cell>
          <cell r="AO491" t="str">
            <v>40 hari</v>
          </cell>
          <cell r="AP491" t="str">
            <v xml:space="preserve">1 Tahun  5 Bulan 7 Hari </v>
          </cell>
          <cell r="AQ491" t="str">
            <v>SUDAH</v>
          </cell>
          <cell r="AR491">
            <v>44432</v>
          </cell>
          <cell r="AS491" t="str">
            <v>SUDAH</v>
          </cell>
          <cell r="AT491">
            <v>44432</v>
          </cell>
          <cell r="AU491" t="str">
            <v>SUDAH</v>
          </cell>
          <cell r="AV491">
            <v>44639</v>
          </cell>
          <cell r="AW491" t="str">
            <v xml:space="preserve">0 Tahun  2 Bulan 2 Hari </v>
          </cell>
          <cell r="AX491" t="str">
            <v>IN CLASS</v>
          </cell>
          <cell r="AY491">
            <v>100</v>
          </cell>
          <cell r="AZ491">
            <v>75</v>
          </cell>
          <cell r="BA491" t="str">
            <v>SUDAH</v>
          </cell>
          <cell r="BC491">
            <v>44404</v>
          </cell>
          <cell r="BD491" t="str">
            <v>TNI DUSTIRA</v>
          </cell>
          <cell r="BE491" t="str">
            <v>SUDAH</v>
          </cell>
          <cell r="BG491">
            <v>44434</v>
          </cell>
          <cell r="BH491" t="str">
            <v>TNI DUSTIRA</v>
          </cell>
          <cell r="BI491" t="str">
            <v>BELUM</v>
          </cell>
          <cell r="BV491" t="str">
            <v>0003063572831</v>
          </cell>
          <cell r="BW491" t="str">
            <v>SUDAH</v>
          </cell>
          <cell r="BX491" t="str">
            <v>PERUSAHAAN</v>
          </cell>
          <cell r="BY491" t="str">
            <v>21011322811</v>
          </cell>
          <cell r="BZ491" t="str">
            <v>SUDAH</v>
          </cell>
        </row>
        <row r="492">
          <cell r="C492" t="str">
            <v>1683</v>
          </cell>
          <cell r="D492" t="str">
            <v>BUDI GUNAWAN</v>
          </cell>
          <cell r="E492" t="str">
            <v>PT. MBK</v>
          </cell>
          <cell r="I492">
            <v>44179</v>
          </cell>
          <cell r="J492" t="str">
            <v/>
          </cell>
          <cell r="K492" t="str">
            <v>085794405702</v>
          </cell>
          <cell r="L492" t="str">
            <v>DRIVER</v>
          </cell>
          <cell r="Q492" t="str">
            <v>BANDUNG</v>
          </cell>
          <cell r="R492" t="str">
            <v>ANTERAJA</v>
          </cell>
          <cell r="S492" t="str">
            <v>JAKARTA 1</v>
          </cell>
          <cell r="T492" t="str">
            <v>3273043010970002</v>
          </cell>
          <cell r="U492" t="str">
            <v>SEUMUR HIDUP</v>
          </cell>
          <cell r="V492" t="str">
            <v>CDD</v>
          </cell>
          <cell r="W492" t="str">
            <v>B1</v>
          </cell>
          <cell r="X492" t="str">
            <v>130597100000960</v>
          </cell>
          <cell r="Y492">
            <v>44864</v>
          </cell>
          <cell r="Z492" t="str">
            <v xml:space="preserve">BANDUNG </v>
          </cell>
          <cell r="AA492">
            <v>35733</v>
          </cell>
          <cell r="AB492" t="str">
            <v xml:space="preserve">JL TERUSAN PASIRKOJA KEL BABAKAN TAROGONG KEC BOJONG KALER </v>
          </cell>
          <cell r="AC492" t="str">
            <v>KAWIN</v>
          </cell>
          <cell r="AD492" t="str">
            <v>ISLAM</v>
          </cell>
          <cell r="AE492" t="str">
            <v>LAKI-LAKI</v>
          </cell>
          <cell r="AF492" t="str">
            <v>SMP</v>
          </cell>
          <cell r="AG492" t="str">
            <v xml:space="preserve">BUDI GUNAWAN </v>
          </cell>
          <cell r="AH492" t="str">
            <v>BCA</v>
          </cell>
          <cell r="AI492" t="str">
            <v>3790080733</v>
          </cell>
          <cell r="AJ492" t="str">
            <v>3273042208160000</v>
          </cell>
          <cell r="AL492">
            <v>44652</v>
          </cell>
          <cell r="AM492">
            <v>44742</v>
          </cell>
          <cell r="AN492" t="str">
            <v>PKWT 2</v>
          </cell>
          <cell r="AO492" t="str">
            <v>40 hari</v>
          </cell>
          <cell r="AP492" t="str">
            <v xml:space="preserve">1 Tahun  5 Bulan 7 Hari </v>
          </cell>
          <cell r="AQ492" t="str">
            <v>SUDAH</v>
          </cell>
          <cell r="AR492">
            <v>44432</v>
          </cell>
          <cell r="AS492" t="str">
            <v>SUDAH</v>
          </cell>
          <cell r="AT492">
            <v>44432</v>
          </cell>
          <cell r="AU492" t="str">
            <v>SUDAH</v>
          </cell>
          <cell r="AV492">
            <v>44639</v>
          </cell>
          <cell r="AW492" t="str">
            <v xml:space="preserve">0 Tahun  2 Bulan 2 Hari </v>
          </cell>
          <cell r="AX492" t="str">
            <v>IN CLASS</v>
          </cell>
          <cell r="AY492">
            <v>100</v>
          </cell>
          <cell r="AZ492">
            <v>75</v>
          </cell>
          <cell r="BA492" t="str">
            <v>SUDAH</v>
          </cell>
          <cell r="BC492">
            <v>44401</v>
          </cell>
          <cell r="BE492" t="str">
            <v>SUDAH</v>
          </cell>
          <cell r="BG492">
            <v>44435</v>
          </cell>
          <cell r="BI492" t="str">
            <v>SUDAH</v>
          </cell>
          <cell r="BK492">
            <v>44668</v>
          </cell>
          <cell r="BV492" t="str">
            <v>0002042689601</v>
          </cell>
          <cell r="BW492" t="str">
            <v>SUDAH</v>
          </cell>
          <cell r="BX492" t="str">
            <v>PERUSAHAAN</v>
          </cell>
          <cell r="BY492" t="str">
            <v>21011322795</v>
          </cell>
          <cell r="BZ492" t="str">
            <v>SUDAH</v>
          </cell>
        </row>
        <row r="493">
          <cell r="C493" t="str">
            <v>1685</v>
          </cell>
          <cell r="D493" t="str">
            <v>SEPTIO ADI VANA</v>
          </cell>
          <cell r="E493" t="str">
            <v>PT. MBK</v>
          </cell>
          <cell r="I493">
            <v>44181</v>
          </cell>
          <cell r="J493" t="str">
            <v/>
          </cell>
          <cell r="K493" t="str">
            <v>089688347431</v>
          </cell>
          <cell r="L493" t="str">
            <v>DRIVER</v>
          </cell>
          <cell r="Q493" t="str">
            <v>TASIK KOTA</v>
          </cell>
          <cell r="R493" t="str">
            <v>ANTERAJA</v>
          </cell>
          <cell r="S493" t="str">
            <v>JAKARTA 1</v>
          </cell>
          <cell r="T493" t="str">
            <v>3301161309900003</v>
          </cell>
          <cell r="U493" t="str">
            <v>SEUMUR HIDUP</v>
          </cell>
          <cell r="W493" t="str">
            <v>B1</v>
          </cell>
          <cell r="X493" t="str">
            <v>1345900900021</v>
          </cell>
          <cell r="Y493">
            <v>45851</v>
          </cell>
          <cell r="Z493" t="str">
            <v xml:space="preserve">CILACAP </v>
          </cell>
          <cell r="AA493">
            <v>33129</v>
          </cell>
          <cell r="AB493" t="str">
            <v xml:space="preserve">DSN CILUBANG RT 002/001 DESA PANULISAN LUHUR KEC DAYEUHLUHUR </v>
          </cell>
          <cell r="AC493" t="str">
            <v>KAWIN</v>
          </cell>
          <cell r="AD493" t="str">
            <v>ISLAM</v>
          </cell>
          <cell r="AE493" t="str">
            <v>LAKI-LAKI</v>
          </cell>
          <cell r="AF493" t="str">
            <v>SMA</v>
          </cell>
          <cell r="AG493" t="str">
            <v xml:space="preserve">SEPTIO ADI VANA </v>
          </cell>
          <cell r="AH493" t="str">
            <v>BCA</v>
          </cell>
          <cell r="AI493" t="str">
            <v>4330283179</v>
          </cell>
          <cell r="AJ493" t="str">
            <v>3301161004180002</v>
          </cell>
          <cell r="AL493">
            <v>44621</v>
          </cell>
          <cell r="AM493">
            <v>44712</v>
          </cell>
          <cell r="AN493" t="str">
            <v>PKWT 2</v>
          </cell>
          <cell r="AO493" t="str">
            <v>10 hari</v>
          </cell>
          <cell r="AP493" t="str">
            <v xml:space="preserve">1 Tahun  5 Bulan 5 Hari </v>
          </cell>
          <cell r="AQ493" t="str">
            <v>SUDAH</v>
          </cell>
          <cell r="AR493">
            <v>44411</v>
          </cell>
          <cell r="AS493" t="str">
            <v>SUDAH</v>
          </cell>
          <cell r="AT493">
            <v>44411</v>
          </cell>
          <cell r="AU493" t="str">
            <v>SUDAH</v>
          </cell>
          <cell r="AV493">
            <v>44506</v>
          </cell>
          <cell r="AW493" t="str">
            <v xml:space="preserve">0 Tahun  6 Bulan 15 Hari </v>
          </cell>
          <cell r="AX493" t="str">
            <v>IN CLASS</v>
          </cell>
          <cell r="AY493">
            <v>90</v>
          </cell>
          <cell r="AZ493">
            <v>75</v>
          </cell>
          <cell r="BA493" t="str">
            <v>SUDAH</v>
          </cell>
          <cell r="BC493">
            <v>44482</v>
          </cell>
          <cell r="BE493" t="str">
            <v>SUDAH</v>
          </cell>
          <cell r="BG493">
            <v>44566</v>
          </cell>
          <cell r="BI493" t="str">
            <v>BELUM</v>
          </cell>
          <cell r="BV493" t="str">
            <v>0001878785234</v>
          </cell>
          <cell r="BW493" t="str">
            <v>SUDAH</v>
          </cell>
          <cell r="BX493" t="str">
            <v>PERUSAHAAN</v>
          </cell>
          <cell r="BY493" t="str">
            <v>21011322928</v>
          </cell>
          <cell r="BZ493" t="str">
            <v>SUDAH</v>
          </cell>
        </row>
        <row r="494">
          <cell r="C494" t="str">
            <v>1686</v>
          </cell>
          <cell r="D494" t="str">
            <v>INDRA SUHENDAR</v>
          </cell>
          <cell r="E494" t="str">
            <v>PT. MBK</v>
          </cell>
          <cell r="I494">
            <v>44181</v>
          </cell>
          <cell r="J494" t="str">
            <v/>
          </cell>
          <cell r="K494" t="str">
            <v>089502899010</v>
          </cell>
          <cell r="L494" t="str">
            <v>DRIVER</v>
          </cell>
          <cell r="Q494" t="str">
            <v>BANDUNG</v>
          </cell>
          <cell r="R494" t="str">
            <v>ANTERAJA</v>
          </cell>
          <cell r="S494" t="str">
            <v>JAKARTA 1</v>
          </cell>
          <cell r="T494" t="str">
            <v>3204321203870002</v>
          </cell>
          <cell r="U494" t="str">
            <v>SEUMUR HIDUP</v>
          </cell>
          <cell r="V494" t="str">
            <v>CDD</v>
          </cell>
          <cell r="W494" t="str">
            <v>B1</v>
          </cell>
          <cell r="X494" t="str">
            <v>13438703000153</v>
          </cell>
          <cell r="Y494">
            <v>45727</v>
          </cell>
          <cell r="Z494" t="str">
            <v xml:space="preserve">BANDUNG </v>
          </cell>
          <cell r="AA494">
            <v>31849</v>
          </cell>
          <cell r="AB494" t="str">
            <v xml:space="preserve">KP MUNJUL PASAR KEMIS RT 001/019 DESA MANGGAHANG KEC BALEENDAH </v>
          </cell>
          <cell r="AC494" t="str">
            <v>KAWIN</v>
          </cell>
          <cell r="AD494" t="str">
            <v>ISLAM</v>
          </cell>
          <cell r="AE494" t="str">
            <v>LAKI-LAKI</v>
          </cell>
          <cell r="AF494" t="str">
            <v>SMA</v>
          </cell>
          <cell r="AG494" t="str">
            <v xml:space="preserve">INDRA SUHENDAR </v>
          </cell>
          <cell r="AH494" t="str">
            <v>BCA</v>
          </cell>
          <cell r="AI494" t="str">
            <v>7840249861</v>
          </cell>
          <cell r="AJ494" t="str">
            <v>3204321810160015</v>
          </cell>
          <cell r="AL494">
            <v>44621</v>
          </cell>
          <cell r="AM494">
            <v>44712</v>
          </cell>
          <cell r="AN494" t="str">
            <v>PKWT 2</v>
          </cell>
          <cell r="AO494" t="str">
            <v>10 hari</v>
          </cell>
          <cell r="AP494" t="str">
            <v xml:space="preserve">1 Tahun  5 Bulan 5 Hari </v>
          </cell>
          <cell r="AQ494" t="str">
            <v>SUDAH</v>
          </cell>
          <cell r="AR494">
            <v>44432</v>
          </cell>
          <cell r="AS494" t="str">
            <v>SUDAH</v>
          </cell>
          <cell r="AT494">
            <v>44432</v>
          </cell>
          <cell r="AU494" t="str">
            <v>SUDAH</v>
          </cell>
          <cell r="AV494">
            <v>44639</v>
          </cell>
          <cell r="AW494" t="str">
            <v xml:space="preserve">0 Tahun  2 Bulan 2 Hari </v>
          </cell>
          <cell r="AX494" t="str">
            <v>IN CLASS</v>
          </cell>
          <cell r="AY494">
            <v>100</v>
          </cell>
          <cell r="AZ494">
            <v>75</v>
          </cell>
          <cell r="BA494" t="str">
            <v>SUDAH</v>
          </cell>
          <cell r="BC494">
            <v>44396</v>
          </cell>
          <cell r="BE494" t="str">
            <v>SUDAH</v>
          </cell>
          <cell r="BG494">
            <v>44499</v>
          </cell>
          <cell r="BI494" t="str">
            <v>BELUM</v>
          </cell>
          <cell r="BV494" t="str">
            <v>0002630200959</v>
          </cell>
          <cell r="BW494" t="str">
            <v>SUDAH</v>
          </cell>
          <cell r="BX494" t="str">
            <v>PERUSAHAAN</v>
          </cell>
          <cell r="BY494" t="str">
            <v>21011323058</v>
          </cell>
          <cell r="BZ494" t="str">
            <v>SUDAH</v>
          </cell>
        </row>
        <row r="495">
          <cell r="C495" t="str">
            <v>1687</v>
          </cell>
          <cell r="D495" t="str">
            <v>NOVIAN ANDRIANSYAH</v>
          </cell>
          <cell r="E495" t="str">
            <v>PT. MBK</v>
          </cell>
          <cell r="I495">
            <v>44181</v>
          </cell>
          <cell r="J495" t="str">
            <v/>
          </cell>
          <cell r="K495" t="str">
            <v>087743550478</v>
          </cell>
          <cell r="L495" t="str">
            <v>DRIVER</v>
          </cell>
          <cell r="Q495" t="str">
            <v>BANDUNG</v>
          </cell>
          <cell r="R495" t="str">
            <v>ANTERAJA</v>
          </cell>
          <cell r="S495" t="str">
            <v>JAKARTA 1</v>
          </cell>
          <cell r="T495" t="str">
            <v>3273071304820006</v>
          </cell>
          <cell r="U495" t="str">
            <v>SEUMUR HIDUP</v>
          </cell>
          <cell r="V495" t="str">
            <v>CDD</v>
          </cell>
          <cell r="W495" t="str">
            <v>B1</v>
          </cell>
          <cell r="X495" t="str">
            <v>820413432862</v>
          </cell>
          <cell r="Y495">
            <v>46124</v>
          </cell>
          <cell r="Z495" t="str">
            <v xml:space="preserve">BANDUNG </v>
          </cell>
          <cell r="AA495">
            <v>30054</v>
          </cell>
          <cell r="AB495" t="str">
            <v xml:space="preserve">KP PASIR KAWUNG ENDAH 46 RT 002/06 KEC CILEUNYI </v>
          </cell>
          <cell r="AC495" t="str">
            <v>KAWIN</v>
          </cell>
          <cell r="AD495" t="str">
            <v>ISLAM</v>
          </cell>
          <cell r="AE495" t="str">
            <v>LAKI-LAKI</v>
          </cell>
          <cell r="AF495" t="str">
            <v>SMA</v>
          </cell>
          <cell r="AG495" t="str">
            <v xml:space="preserve">NOVIAN ARDIANSYAH </v>
          </cell>
          <cell r="AH495" t="str">
            <v>BCA</v>
          </cell>
          <cell r="AI495" t="str">
            <v>2831070121</v>
          </cell>
          <cell r="AJ495" t="str">
            <v>3204052209140020</v>
          </cell>
          <cell r="AL495">
            <v>44621</v>
          </cell>
          <cell r="AM495">
            <v>44712</v>
          </cell>
          <cell r="AN495" t="str">
            <v>PKWT 2</v>
          </cell>
          <cell r="AO495" t="str">
            <v>10 hari</v>
          </cell>
          <cell r="AP495" t="str">
            <v xml:space="preserve">1 Tahun  5 Bulan 5 Hari </v>
          </cell>
          <cell r="AQ495" t="str">
            <v>SUDAH</v>
          </cell>
          <cell r="AR495">
            <v>44432</v>
          </cell>
          <cell r="AS495" t="str">
            <v>SUDAH</v>
          </cell>
          <cell r="AT495">
            <v>44432</v>
          </cell>
          <cell r="AU495" t="str">
            <v>SUDAH</v>
          </cell>
          <cell r="AV495">
            <v>44639</v>
          </cell>
          <cell r="AW495" t="str">
            <v xml:space="preserve">0 Tahun  2 Bulan 2 Hari </v>
          </cell>
          <cell r="AX495" t="str">
            <v>IN CLASS</v>
          </cell>
          <cell r="AY495">
            <v>100</v>
          </cell>
          <cell r="AZ495">
            <v>75</v>
          </cell>
          <cell r="BA495" t="str">
            <v>SUDAH</v>
          </cell>
          <cell r="BC495">
            <v>44371</v>
          </cell>
          <cell r="BE495" t="str">
            <v>SUDAH</v>
          </cell>
          <cell r="BG495">
            <v>44399</v>
          </cell>
          <cell r="BI495" t="str">
            <v>BELUM</v>
          </cell>
          <cell r="BV495" t="str">
            <v>0002262043631</v>
          </cell>
          <cell r="BW495" t="str">
            <v>SUDAH</v>
          </cell>
          <cell r="BX495" t="str">
            <v>PERUSAHAAN</v>
          </cell>
          <cell r="BY495" t="str">
            <v>21011322589</v>
          </cell>
          <cell r="BZ495" t="str">
            <v>SUDAH</v>
          </cell>
        </row>
        <row r="496">
          <cell r="C496" t="str">
            <v>1688</v>
          </cell>
          <cell r="D496" t="str">
            <v>MOCHAMAD RIZKI</v>
          </cell>
          <cell r="E496" t="str">
            <v>PT. MBK</v>
          </cell>
          <cell r="I496">
            <v>44181</v>
          </cell>
          <cell r="J496" t="str">
            <v/>
          </cell>
          <cell r="K496" t="str">
            <v>082117090920</v>
          </cell>
          <cell r="L496" t="str">
            <v>DRIVER</v>
          </cell>
          <cell r="Q496" t="str">
            <v>BANDUNG</v>
          </cell>
          <cell r="R496" t="str">
            <v>ANTERAJA</v>
          </cell>
          <cell r="S496" t="str">
            <v>JAKARTA 1</v>
          </cell>
          <cell r="T496" t="str">
            <v>3273110705920008</v>
          </cell>
          <cell r="U496" t="str">
            <v>SEUMUR HIDUP</v>
          </cell>
          <cell r="V496" t="str">
            <v>CDD</v>
          </cell>
          <cell r="W496" t="str">
            <v>B1</v>
          </cell>
          <cell r="X496" t="str">
            <v>13059205000679</v>
          </cell>
          <cell r="Y496">
            <v>45916</v>
          </cell>
          <cell r="Z496" t="str">
            <v xml:space="preserve">BANDUNG </v>
          </cell>
          <cell r="AA496">
            <v>33731</v>
          </cell>
          <cell r="AB496" t="str">
            <v xml:space="preserve">JL MOH TOHA CIBURUY RT 006/006 DESA CISEUREUH KEC REGOL </v>
          </cell>
          <cell r="AC496" t="str">
            <v>LAJANG</v>
          </cell>
          <cell r="AD496" t="str">
            <v xml:space="preserve">ISLAM </v>
          </cell>
          <cell r="AE496" t="str">
            <v>LAKI-LAKI</v>
          </cell>
          <cell r="AF496" t="str">
            <v>SMA</v>
          </cell>
          <cell r="AG496" t="str">
            <v xml:space="preserve">MOH RIZKI </v>
          </cell>
          <cell r="AH496" t="str">
            <v>BCA</v>
          </cell>
          <cell r="AI496" t="str">
            <v>7751161623</v>
          </cell>
          <cell r="AJ496" t="str">
            <v>3273111105110440</v>
          </cell>
          <cell r="AL496">
            <v>44621</v>
          </cell>
          <cell r="AM496">
            <v>44712</v>
          </cell>
          <cell r="AN496" t="str">
            <v>PKWT 2</v>
          </cell>
          <cell r="AO496" t="str">
            <v>10 hari</v>
          </cell>
          <cell r="AP496" t="str">
            <v xml:space="preserve">1 Tahun  5 Bulan 5 Hari </v>
          </cell>
          <cell r="AQ496" t="str">
            <v>SUDAH</v>
          </cell>
          <cell r="AR496">
            <v>44432</v>
          </cell>
          <cell r="AS496" t="str">
            <v>SUDAH</v>
          </cell>
          <cell r="AT496">
            <v>44432</v>
          </cell>
          <cell r="AU496" t="str">
            <v>SUDAH</v>
          </cell>
          <cell r="AV496">
            <v>44639</v>
          </cell>
          <cell r="AW496" t="str">
            <v xml:space="preserve">0 Tahun  2 Bulan 2 Hari </v>
          </cell>
          <cell r="AX496" t="str">
            <v>IN CLASS</v>
          </cell>
          <cell r="AY496">
            <v>80</v>
          </cell>
          <cell r="AZ496">
            <v>75</v>
          </cell>
          <cell r="BA496" t="str">
            <v>SUDAH</v>
          </cell>
          <cell r="BC496">
            <v>44395</v>
          </cell>
          <cell r="BE496" t="str">
            <v>SUDAH</v>
          </cell>
          <cell r="BG496">
            <v>44433</v>
          </cell>
          <cell r="BI496" t="str">
            <v>BELUM</v>
          </cell>
          <cell r="BV496" t="str">
            <v>0002396670467</v>
          </cell>
          <cell r="BW496" t="str">
            <v>SUDAH</v>
          </cell>
          <cell r="BX496" t="str">
            <v>PERUSAHAAN</v>
          </cell>
          <cell r="BY496" t="str">
            <v>21011322522</v>
          </cell>
          <cell r="BZ496" t="str">
            <v>SUDAH</v>
          </cell>
        </row>
        <row r="497">
          <cell r="C497" t="str">
            <v>1690</v>
          </cell>
          <cell r="D497" t="str">
            <v>TARYA</v>
          </cell>
          <cell r="E497" t="str">
            <v>PT. MBK</v>
          </cell>
          <cell r="I497">
            <v>44179</v>
          </cell>
          <cell r="J497" t="str">
            <v/>
          </cell>
          <cell r="K497" t="str">
            <v>081223108448</v>
          </cell>
          <cell r="L497" t="str">
            <v>DRIVER</v>
          </cell>
          <cell r="Q497" t="str">
            <v>BANDUNG</v>
          </cell>
          <cell r="R497" t="str">
            <v>ANTERAJA</v>
          </cell>
          <cell r="S497" t="str">
            <v>JAKARTA 1</v>
          </cell>
          <cell r="T497" t="str">
            <v>3204150109000003</v>
          </cell>
          <cell r="U497" t="str">
            <v>SEUMUR HIDUP</v>
          </cell>
          <cell r="V497" t="str">
            <v>CDD</v>
          </cell>
          <cell r="W497" t="str">
            <v>B1</v>
          </cell>
          <cell r="X497" t="str">
            <v>13430009000329</v>
          </cell>
          <cell r="Y497">
            <v>45992</v>
          </cell>
          <cell r="Z497" t="str">
            <v xml:space="preserve">BANDUNG </v>
          </cell>
          <cell r="AA497">
            <v>36770</v>
          </cell>
          <cell r="AB497" t="str">
            <v xml:space="preserve">KP LASPADA RT 003/008 DESA PULOSANI KEC PANGALENGAN </v>
          </cell>
          <cell r="AC497" t="str">
            <v>KAWIN</v>
          </cell>
          <cell r="AD497" t="str">
            <v xml:space="preserve">ISLAM </v>
          </cell>
          <cell r="AE497" t="str">
            <v>LAKI-LAKI</v>
          </cell>
          <cell r="AF497" t="str">
            <v>SMA</v>
          </cell>
          <cell r="AG497" t="str">
            <v xml:space="preserve">TARYA </v>
          </cell>
          <cell r="AH497" t="str">
            <v>BCA</v>
          </cell>
          <cell r="AI497" t="str">
            <v>3460634961</v>
          </cell>
          <cell r="AJ497" t="str">
            <v>3204151212190000</v>
          </cell>
          <cell r="AL497">
            <v>44682</v>
          </cell>
          <cell r="AM497">
            <v>44773</v>
          </cell>
          <cell r="AN497" t="str">
            <v>PKWT 1</v>
          </cell>
          <cell r="AO497" t="str">
            <v>71 hari</v>
          </cell>
          <cell r="AP497" t="str">
            <v xml:space="preserve">1 Tahun  5 Bulan 7 Hari </v>
          </cell>
          <cell r="AQ497" t="str">
            <v>SUDAH</v>
          </cell>
          <cell r="AR497">
            <v>44432</v>
          </cell>
          <cell r="AS497" t="str">
            <v>SUDAH</v>
          </cell>
          <cell r="AT497">
            <v>44432</v>
          </cell>
          <cell r="AU497" t="str">
            <v>SUDAH</v>
          </cell>
          <cell r="AV497">
            <v>44639</v>
          </cell>
          <cell r="AW497" t="str">
            <v xml:space="preserve">0 Tahun  2 Bulan 2 Hari </v>
          </cell>
          <cell r="AX497" t="str">
            <v>IN CLASS</v>
          </cell>
          <cell r="AY497">
            <v>80</v>
          </cell>
          <cell r="AZ497">
            <v>75</v>
          </cell>
          <cell r="BA497" t="str">
            <v>SUDAH</v>
          </cell>
          <cell r="BC497">
            <v>44406</v>
          </cell>
          <cell r="BE497" t="str">
            <v>SUDAH</v>
          </cell>
          <cell r="BG497">
            <v>44490</v>
          </cell>
          <cell r="BI497" t="str">
            <v>BELUM</v>
          </cell>
          <cell r="BV497" t="str">
            <v>0000411068316</v>
          </cell>
          <cell r="BW497" t="str">
            <v>SUDAH</v>
          </cell>
          <cell r="BX497" t="str">
            <v>PERUSAHAAN</v>
          </cell>
          <cell r="BY497" t="str">
            <v>21011322977</v>
          </cell>
          <cell r="BZ497" t="str">
            <v>SUDAH</v>
          </cell>
        </row>
        <row r="498">
          <cell r="C498" t="str">
            <v>1692</v>
          </cell>
          <cell r="D498" t="str">
            <v>SONI AGUSTIAN</v>
          </cell>
          <cell r="E498" t="str">
            <v>PT. MBK</v>
          </cell>
          <cell r="I498">
            <v>44179</v>
          </cell>
          <cell r="J498" t="str">
            <v/>
          </cell>
          <cell r="K498" t="str">
            <v>087722568868</v>
          </cell>
          <cell r="L498" t="str">
            <v>DRIVER</v>
          </cell>
          <cell r="Q498" t="str">
            <v>BANDUNG</v>
          </cell>
          <cell r="R498" t="str">
            <v>ANTERAJA</v>
          </cell>
          <cell r="S498" t="str">
            <v>JAKARTA 1</v>
          </cell>
          <cell r="T498" t="str">
            <v>3273210108920001</v>
          </cell>
          <cell r="U498" t="str">
            <v>SEUMUR HIDUP</v>
          </cell>
          <cell r="V498" t="str">
            <v>CDD</v>
          </cell>
          <cell r="W498" t="str">
            <v>B1</v>
          </cell>
          <cell r="X498" t="str">
            <v>1305181006279</v>
          </cell>
          <cell r="Y498">
            <v>45139</v>
          </cell>
          <cell r="Z498" t="str">
            <v xml:space="preserve">BANDUNG </v>
          </cell>
          <cell r="AA498">
            <v>33817</v>
          </cell>
          <cell r="AB498" t="str">
            <v xml:space="preserve">JL CIPARAY RT 002/004 DESA KUJANGSARI KEC BANDUNGKIDUL </v>
          </cell>
          <cell r="AC498" t="str">
            <v>LAJANG</v>
          </cell>
          <cell r="AD498" t="str">
            <v xml:space="preserve">ISLAM </v>
          </cell>
          <cell r="AE498" t="str">
            <v>LAKI-LAKI</v>
          </cell>
          <cell r="AF498" t="str">
            <v>SMA</v>
          </cell>
          <cell r="AG498" t="str">
            <v xml:space="preserve">SONI AGUSTIAN </v>
          </cell>
          <cell r="AH498" t="str">
            <v>BCA</v>
          </cell>
          <cell r="AI498" t="str">
            <v>2801195310</v>
          </cell>
          <cell r="AJ498" t="str">
            <v>3273212909104602</v>
          </cell>
          <cell r="AL498">
            <v>44682</v>
          </cell>
          <cell r="AM498">
            <v>44773</v>
          </cell>
          <cell r="AN498" t="str">
            <v>PKWT 1</v>
          </cell>
          <cell r="AO498" t="str">
            <v>71 hari</v>
          </cell>
          <cell r="AP498" t="str">
            <v xml:space="preserve">1 Tahun  5 Bulan 7 Hari </v>
          </cell>
          <cell r="AQ498" t="str">
            <v>SUDAH</v>
          </cell>
          <cell r="AR498">
            <v>44379</v>
          </cell>
          <cell r="AS498" t="str">
            <v>SUDAH</v>
          </cell>
          <cell r="AT498">
            <v>44379</v>
          </cell>
          <cell r="AU498" t="str">
            <v>SUDAH</v>
          </cell>
          <cell r="AV498">
            <v>44639</v>
          </cell>
          <cell r="AW498" t="str">
            <v xml:space="preserve">0 Tahun  2 Bulan 2 Hari </v>
          </cell>
          <cell r="AX498" t="str">
            <v>IN CLASS</v>
          </cell>
          <cell r="AY498">
            <v>100</v>
          </cell>
          <cell r="AZ498">
            <v>75</v>
          </cell>
          <cell r="BA498" t="str">
            <v>SUDAH</v>
          </cell>
          <cell r="BC498">
            <v>44398</v>
          </cell>
          <cell r="BE498" t="str">
            <v>SUDAH</v>
          </cell>
          <cell r="BG498">
            <v>44511</v>
          </cell>
          <cell r="BI498" t="str">
            <v>BELUM</v>
          </cell>
          <cell r="BV498" t="str">
            <v>0001632911275</v>
          </cell>
          <cell r="BW498" t="str">
            <v>SUDAH</v>
          </cell>
          <cell r="BX498" t="str">
            <v>PERUSAHAAN</v>
          </cell>
          <cell r="BY498" t="str">
            <v>21011323017</v>
          </cell>
          <cell r="BZ498" t="str">
            <v>SUDAH</v>
          </cell>
        </row>
        <row r="499">
          <cell r="C499" t="str">
            <v>1694</v>
          </cell>
          <cell r="D499" t="str">
            <v>APEP IKBAL MAOLUDIN</v>
          </cell>
          <cell r="E499" t="str">
            <v>PT. MBK</v>
          </cell>
          <cell r="I499">
            <v>44181</v>
          </cell>
          <cell r="J499" t="str">
            <v/>
          </cell>
          <cell r="K499" t="str">
            <v>085322590661</v>
          </cell>
          <cell r="L499" t="str">
            <v>DRIVER</v>
          </cell>
          <cell r="Q499" t="str">
            <v>TASIK KOTA</v>
          </cell>
          <cell r="R499" t="str">
            <v>ANTERAJA</v>
          </cell>
          <cell r="S499" t="str">
            <v>JAKARTA 1</v>
          </cell>
          <cell r="T499" t="str">
            <v>3206051409930002</v>
          </cell>
          <cell r="U499" t="str">
            <v>SEUMUR HIDUP</v>
          </cell>
          <cell r="W499" t="str">
            <v>B1 UMUM</v>
          </cell>
          <cell r="X499" t="str">
            <v>930913340032</v>
          </cell>
          <cell r="Y499">
            <v>45549</v>
          </cell>
          <cell r="Z499" t="str">
            <v xml:space="preserve">TASIKMALAYA </v>
          </cell>
          <cell r="AA499">
            <v>34226</v>
          </cell>
          <cell r="AB499" t="str">
            <v xml:space="preserve">KP CIMAHPAR RT 001/005 DESA CILUMBA KEC CIKATOMAS </v>
          </cell>
          <cell r="AC499" t="str">
            <v>KAWIN</v>
          </cell>
          <cell r="AD499" t="str">
            <v xml:space="preserve">ISLAM </v>
          </cell>
          <cell r="AE499" t="str">
            <v>LAKI-LAKI</v>
          </cell>
          <cell r="AF499" t="str">
            <v>SMA</v>
          </cell>
          <cell r="AG499" t="str">
            <v xml:space="preserve">APEP IKBAL MAULUDIN </v>
          </cell>
          <cell r="AH499" t="str">
            <v>BCA</v>
          </cell>
          <cell r="AI499" t="str">
            <v>7772204437</v>
          </cell>
          <cell r="AJ499" t="str">
            <v>3206052004150002</v>
          </cell>
          <cell r="AL499">
            <v>44621</v>
          </cell>
          <cell r="AM499">
            <v>44712</v>
          </cell>
          <cell r="AN499" t="str">
            <v>PKWT 2</v>
          </cell>
          <cell r="AO499" t="str">
            <v>10 hari</v>
          </cell>
          <cell r="AP499" t="str">
            <v xml:space="preserve">1 Tahun  5 Bulan 5 Hari </v>
          </cell>
          <cell r="AQ499" t="str">
            <v>SUDAH</v>
          </cell>
          <cell r="AR499">
            <v>44432</v>
          </cell>
          <cell r="AS499" t="str">
            <v>SUDAH</v>
          </cell>
          <cell r="AT499">
            <v>44432</v>
          </cell>
          <cell r="AU499" t="str">
            <v>SUDAH</v>
          </cell>
          <cell r="AV499">
            <v>44506</v>
          </cell>
          <cell r="AW499" t="str">
            <v xml:space="preserve">0 Tahun  6 Bulan 15 Hari </v>
          </cell>
          <cell r="AX499" t="str">
            <v>ON LINE</v>
          </cell>
          <cell r="BA499" t="str">
            <v>SUDAH</v>
          </cell>
          <cell r="BC499">
            <v>44399</v>
          </cell>
          <cell r="BD499" t="str">
            <v>CIKATOMAS</v>
          </cell>
          <cell r="BE499" t="str">
            <v>SUDAH</v>
          </cell>
          <cell r="BG499">
            <v>44487</v>
          </cell>
          <cell r="BI499" t="str">
            <v>BELUM</v>
          </cell>
          <cell r="BV499" t="str">
            <v>0003065697371</v>
          </cell>
          <cell r="BW499" t="str">
            <v>SUDAH</v>
          </cell>
          <cell r="BX499" t="str">
            <v>PERUSAHAAN</v>
          </cell>
          <cell r="BY499" t="str">
            <v>21011322571</v>
          </cell>
          <cell r="BZ499" t="str">
            <v>SUDAH</v>
          </cell>
        </row>
        <row r="500">
          <cell r="C500" t="str">
            <v>1695</v>
          </cell>
          <cell r="D500" t="str">
            <v>MOHAMMAD MAULANA FIRDAUS</v>
          </cell>
          <cell r="E500" t="str">
            <v>PT. MBK</v>
          </cell>
          <cell r="I500">
            <v>44183</v>
          </cell>
          <cell r="J500" t="str">
            <v/>
          </cell>
          <cell r="K500" t="str">
            <v>089504206888</v>
          </cell>
          <cell r="L500" t="str">
            <v>DRIVER</v>
          </cell>
          <cell r="Q500" t="str">
            <v>BANDUNG</v>
          </cell>
          <cell r="R500" t="str">
            <v>ANTERAJA</v>
          </cell>
          <cell r="S500" t="str">
            <v>JAKARTA 1</v>
          </cell>
          <cell r="T500" t="str">
            <v>3304022911850001</v>
          </cell>
          <cell r="U500" t="str">
            <v>SEUMUR HIDUP</v>
          </cell>
          <cell r="V500" t="str">
            <v>FUSO</v>
          </cell>
          <cell r="W500" t="str">
            <v>B1 UMUM</v>
          </cell>
          <cell r="X500" t="str">
            <v>25368511000014</v>
          </cell>
          <cell r="Y500">
            <v>45916</v>
          </cell>
          <cell r="Z500" t="str">
            <v xml:space="preserve">BEKASI </v>
          </cell>
          <cell r="AA500">
            <v>31380</v>
          </cell>
          <cell r="AB500" t="str">
            <v xml:space="preserve">JL MASJID BAITUL SALAM RT 003/005 DESA JATIASIH </v>
          </cell>
          <cell r="AC500" t="str">
            <v>LAJANG</v>
          </cell>
          <cell r="AD500" t="str">
            <v xml:space="preserve">ISLAM </v>
          </cell>
          <cell r="AE500" t="str">
            <v>LAKI-LAKI</v>
          </cell>
          <cell r="AF500" t="str">
            <v>SMA</v>
          </cell>
          <cell r="AG500" t="str">
            <v xml:space="preserve">MOHAMMAD MAULANA FIRDAUS </v>
          </cell>
          <cell r="AH500" t="str">
            <v>BCA</v>
          </cell>
          <cell r="AI500" t="str">
            <v>8105651453</v>
          </cell>
          <cell r="AJ500" t="str">
            <v>3304021108200003</v>
          </cell>
          <cell r="AL500">
            <v>44621</v>
          </cell>
          <cell r="AM500">
            <v>44712</v>
          </cell>
          <cell r="AN500" t="str">
            <v>PKWT 2</v>
          </cell>
          <cell r="AO500" t="str">
            <v>10 hari</v>
          </cell>
          <cell r="AP500" t="str">
            <v xml:space="preserve">1 Tahun  5 Bulan 3 Hari </v>
          </cell>
          <cell r="AQ500" t="str">
            <v>SUDAH</v>
          </cell>
          <cell r="AR500">
            <v>44432</v>
          </cell>
          <cell r="AS500" t="str">
            <v>SUDAH</v>
          </cell>
          <cell r="AT500">
            <v>44432</v>
          </cell>
          <cell r="AU500" t="str">
            <v>SUDAH</v>
          </cell>
          <cell r="AV500">
            <v>44639</v>
          </cell>
          <cell r="AW500" t="str">
            <v xml:space="preserve">0 Tahun  2 Bulan 2 Hari </v>
          </cell>
          <cell r="AX500" t="str">
            <v>IN CLASS</v>
          </cell>
          <cell r="AY500">
            <v>80</v>
          </cell>
          <cell r="AZ500">
            <v>75</v>
          </cell>
          <cell r="BA500" t="str">
            <v>SUDAH</v>
          </cell>
          <cell r="BC500">
            <v>44396</v>
          </cell>
          <cell r="BE500" t="str">
            <v>SUDAH</v>
          </cell>
          <cell r="BG500">
            <v>44494</v>
          </cell>
          <cell r="BI500" t="str">
            <v>BELUM</v>
          </cell>
          <cell r="BV500" t="str">
            <v>0002301986474</v>
          </cell>
          <cell r="BW500" t="str">
            <v>SUDAH</v>
          </cell>
          <cell r="BX500" t="str">
            <v>PERUSAHAAN</v>
          </cell>
          <cell r="BY500" t="str">
            <v>21011322530</v>
          </cell>
          <cell r="BZ500" t="str">
            <v>SUDAH</v>
          </cell>
        </row>
        <row r="501">
          <cell r="C501" t="str">
            <v>1696</v>
          </cell>
          <cell r="D501" t="str">
            <v>IRPAN SOPANDI</v>
          </cell>
          <cell r="E501" t="str">
            <v>PT. MBK</v>
          </cell>
          <cell r="I501">
            <v>44187</v>
          </cell>
          <cell r="J501" t="str">
            <v/>
          </cell>
          <cell r="K501" t="str">
            <v>081238473632</v>
          </cell>
          <cell r="L501" t="str">
            <v>DRIVER</v>
          </cell>
          <cell r="Q501" t="str">
            <v>TASIK KOTA</v>
          </cell>
          <cell r="R501" t="str">
            <v>ANTERAJA</v>
          </cell>
          <cell r="S501" t="str">
            <v>JAKARTA 1</v>
          </cell>
          <cell r="T501" t="str">
            <v>3206141604930003</v>
          </cell>
          <cell r="U501" t="str">
            <v>SEUMUR HIDUP</v>
          </cell>
          <cell r="W501" t="str">
            <v>B1 UMUM</v>
          </cell>
          <cell r="X501" t="str">
            <v>13469305000027</v>
          </cell>
          <cell r="Y501">
            <v>45727</v>
          </cell>
          <cell r="Z501" t="str">
            <v xml:space="preserve">TASIKMALAYA </v>
          </cell>
          <cell r="AA501">
            <v>34099</v>
          </cell>
          <cell r="AB501" t="str">
            <v>KP SINDANGLENGO RT 013/006 DESA NEGLASARI KEC SALAWU</v>
          </cell>
          <cell r="AC501" t="str">
            <v>KAWIN</v>
          </cell>
          <cell r="AD501" t="str">
            <v xml:space="preserve">ISLAM </v>
          </cell>
          <cell r="AE501" t="str">
            <v>LAKI-LAKI</v>
          </cell>
          <cell r="AF501" t="str">
            <v>SMA</v>
          </cell>
          <cell r="AG501" t="str">
            <v xml:space="preserve">IRPAN SOPANDI </v>
          </cell>
          <cell r="AH501" t="str">
            <v>BCA</v>
          </cell>
          <cell r="AI501" t="str">
            <v>8105653006</v>
          </cell>
          <cell r="AJ501" t="str">
            <v>3206142508160000</v>
          </cell>
          <cell r="AL501">
            <v>44621</v>
          </cell>
          <cell r="AM501">
            <v>44712</v>
          </cell>
          <cell r="AN501" t="str">
            <v>PKWT 2</v>
          </cell>
          <cell r="AO501" t="str">
            <v>10 hari</v>
          </cell>
          <cell r="AP501" t="str">
            <v xml:space="preserve">1 Tahun  4 Bulan 29 Hari </v>
          </cell>
          <cell r="AQ501" t="str">
            <v>SUDAH</v>
          </cell>
          <cell r="AR501">
            <v>44432</v>
          </cell>
          <cell r="AS501" t="str">
            <v>SUDAH</v>
          </cell>
          <cell r="AT501">
            <v>44432</v>
          </cell>
          <cell r="AU501" t="str">
            <v>SUDAH</v>
          </cell>
          <cell r="AV501">
            <v>44506</v>
          </cell>
          <cell r="AW501" t="str">
            <v xml:space="preserve">0 Tahun  6 Bulan 15 Hari </v>
          </cell>
          <cell r="AX501" t="str">
            <v>IN CLASS</v>
          </cell>
          <cell r="AY501">
            <v>80</v>
          </cell>
          <cell r="AZ501">
            <v>75</v>
          </cell>
          <cell r="BA501" t="str">
            <v>SUDAH</v>
          </cell>
          <cell r="BC501">
            <v>44396</v>
          </cell>
          <cell r="BE501" t="str">
            <v>SUDAH</v>
          </cell>
          <cell r="BG501">
            <v>44488</v>
          </cell>
          <cell r="BH501" t="str">
            <v>SALAWU</v>
          </cell>
          <cell r="BI501" t="str">
            <v>BELUM</v>
          </cell>
          <cell r="BV501" t="str">
            <v>0002709680005</v>
          </cell>
          <cell r="BW501" t="str">
            <v>SUDAH</v>
          </cell>
          <cell r="BX501" t="str">
            <v>PERUSAHAAN</v>
          </cell>
          <cell r="BY501" t="str">
            <v>21011322688</v>
          </cell>
          <cell r="BZ501" t="str">
            <v>SUDAH</v>
          </cell>
        </row>
        <row r="502">
          <cell r="C502" t="str">
            <v>1697</v>
          </cell>
          <cell r="D502" t="str">
            <v>DIAN KURNIA</v>
          </cell>
          <cell r="E502" t="str">
            <v>PT. MBK</v>
          </cell>
          <cell r="I502">
            <v>44188</v>
          </cell>
          <cell r="J502" t="str">
            <v/>
          </cell>
          <cell r="K502" t="str">
            <v>082126117150</v>
          </cell>
          <cell r="L502" t="str">
            <v>DRIVER</v>
          </cell>
          <cell r="Q502" t="str">
            <v>TASIK KOTA</v>
          </cell>
          <cell r="R502" t="str">
            <v>ANTERAJA</v>
          </cell>
          <cell r="S502" t="str">
            <v>JAKARTA 1</v>
          </cell>
          <cell r="T502" t="str">
            <v>3211111406860004</v>
          </cell>
          <cell r="U502" t="str">
            <v>SEUMUR HIDUP</v>
          </cell>
          <cell r="W502" t="str">
            <v>B2 UMUM</v>
          </cell>
          <cell r="X502" t="str">
            <v>860613341171</v>
          </cell>
          <cell r="Y502">
            <v>44726</v>
          </cell>
          <cell r="Z502" t="str">
            <v xml:space="preserve">SUMEDANG </v>
          </cell>
          <cell r="AA502">
            <v>31577</v>
          </cell>
          <cell r="AB502" t="str">
            <v xml:space="preserve">KP PETIR RT 001/017 DESA CITAMBA KEC CIAWI TASIKMALAYA </v>
          </cell>
          <cell r="AC502" t="str">
            <v>KAWIN ANAK 2</v>
          </cell>
          <cell r="AD502" t="str">
            <v xml:space="preserve">ISLAM </v>
          </cell>
          <cell r="AE502" t="str">
            <v>LAKI-LAKI</v>
          </cell>
          <cell r="AF502" t="str">
            <v>SMA</v>
          </cell>
          <cell r="AG502" t="str">
            <v xml:space="preserve">DIAN KURNIA </v>
          </cell>
          <cell r="AH502" t="str">
            <v>BCA</v>
          </cell>
          <cell r="AI502" t="str">
            <v>0860715996</v>
          </cell>
          <cell r="AJ502" t="str">
            <v>3206362602140000</v>
          </cell>
          <cell r="AL502">
            <v>44621</v>
          </cell>
          <cell r="AM502">
            <v>44712</v>
          </cell>
          <cell r="AN502" t="str">
            <v>PKWT 2</v>
          </cell>
          <cell r="AO502" t="str">
            <v>10 hari</v>
          </cell>
          <cell r="AP502" t="str">
            <v xml:space="preserve">1 Tahun  4 Bulan 28 Hari </v>
          </cell>
          <cell r="AQ502" t="str">
            <v>SUDAH</v>
          </cell>
          <cell r="AR502">
            <v>44432</v>
          </cell>
          <cell r="AS502" t="str">
            <v>SUDAH</v>
          </cell>
          <cell r="AT502">
            <v>44432</v>
          </cell>
          <cell r="AU502" t="str">
            <v>SUDAH</v>
          </cell>
          <cell r="AV502">
            <v>44506</v>
          </cell>
          <cell r="AW502" t="str">
            <v xml:space="preserve">0 Tahun  6 Bulan 15 Hari </v>
          </cell>
          <cell r="AX502" t="str">
            <v>IN CLASS</v>
          </cell>
          <cell r="AY502">
            <v>90</v>
          </cell>
          <cell r="AZ502">
            <v>75</v>
          </cell>
          <cell r="BA502" t="str">
            <v>SUDAH</v>
          </cell>
          <cell r="BC502">
            <v>44420</v>
          </cell>
          <cell r="BE502" t="str">
            <v>SUDAH</v>
          </cell>
          <cell r="BG502">
            <v>44511</v>
          </cell>
          <cell r="BI502" t="str">
            <v>BELUM</v>
          </cell>
          <cell r="BV502" t="str">
            <v>0003064915956</v>
          </cell>
          <cell r="BW502" t="str">
            <v>SUDAH</v>
          </cell>
          <cell r="BX502" t="str">
            <v>PERUSAHAAN</v>
          </cell>
          <cell r="BY502" t="str">
            <v>21011323108</v>
          </cell>
          <cell r="BZ502" t="str">
            <v>SUDAH</v>
          </cell>
        </row>
        <row r="503">
          <cell r="C503" t="str">
            <v>1698</v>
          </cell>
          <cell r="D503" t="str">
            <v>IMAN CAHYADI</v>
          </cell>
          <cell r="E503" t="str">
            <v>PT. MBK</v>
          </cell>
          <cell r="I503">
            <v>44188</v>
          </cell>
          <cell r="J503" t="str">
            <v/>
          </cell>
          <cell r="K503" t="str">
            <v>085782723840</v>
          </cell>
          <cell r="L503" t="str">
            <v>DRIVER</v>
          </cell>
          <cell r="Q503" t="str">
            <v>BANDUNG</v>
          </cell>
          <cell r="R503" t="str">
            <v>ANTERAJA</v>
          </cell>
          <cell r="S503" t="str">
            <v>JAKARTA 1</v>
          </cell>
          <cell r="T503" t="str">
            <v>3273122503800002</v>
          </cell>
          <cell r="U503" t="str">
            <v>SEUMUR HIDUP</v>
          </cell>
          <cell r="V503" t="str">
            <v>CDD</v>
          </cell>
          <cell r="W503" t="str">
            <v>B1</v>
          </cell>
          <cell r="X503" t="str">
            <v>13058003000644</v>
          </cell>
          <cell r="Y503">
            <v>46013</v>
          </cell>
          <cell r="Z503" t="str">
            <v xml:space="preserve">BANDUNG </v>
          </cell>
          <cell r="AA503">
            <v>32592</v>
          </cell>
          <cell r="AB503" t="str">
            <v xml:space="preserve">SL WARTA NO.10 A/117 RT 002/005 BANDUNG </v>
          </cell>
          <cell r="AC503" t="str">
            <v>LAJANG</v>
          </cell>
          <cell r="AD503" t="str">
            <v xml:space="preserve">ISLAM </v>
          </cell>
          <cell r="AE503" t="str">
            <v>LAKI-LAKI</v>
          </cell>
          <cell r="AF503" t="str">
            <v>SMA</v>
          </cell>
          <cell r="AG503" t="str">
            <v xml:space="preserve">IMAN CAHYADI </v>
          </cell>
          <cell r="AH503" t="str">
            <v>BCA</v>
          </cell>
          <cell r="AI503" t="str">
            <v>4760198060</v>
          </cell>
          <cell r="AJ503" t="str">
            <v>3273122908108774</v>
          </cell>
          <cell r="AL503">
            <v>44621</v>
          </cell>
          <cell r="AM503">
            <v>44712</v>
          </cell>
          <cell r="AN503" t="str">
            <v>PKWT 2</v>
          </cell>
          <cell r="AO503" t="str">
            <v>10 hari</v>
          </cell>
          <cell r="AP503" t="str">
            <v xml:space="preserve">1 Tahun  4 Bulan 28 Hari </v>
          </cell>
          <cell r="AQ503" t="str">
            <v>SUDAH</v>
          </cell>
          <cell r="AR503">
            <v>44432</v>
          </cell>
          <cell r="AS503" t="str">
            <v>SUDAH</v>
          </cell>
          <cell r="AT503">
            <v>44432</v>
          </cell>
          <cell r="AU503" t="str">
            <v>SUDAH</v>
          </cell>
          <cell r="AV503">
            <v>44639</v>
          </cell>
          <cell r="AW503" t="str">
            <v xml:space="preserve">0 Tahun  2 Bulan 2 Hari </v>
          </cell>
          <cell r="AX503" t="str">
            <v>IN CLASS</v>
          </cell>
          <cell r="AY503">
            <v>90</v>
          </cell>
          <cell r="AZ503">
            <v>75</v>
          </cell>
          <cell r="BA503" t="str">
            <v>SUDAH</v>
          </cell>
          <cell r="BC503">
            <v>44401</v>
          </cell>
          <cell r="BE503" t="str">
            <v>SUDAH</v>
          </cell>
          <cell r="BG503">
            <v>44429</v>
          </cell>
          <cell r="BI503" t="str">
            <v>BELUM</v>
          </cell>
          <cell r="BV503" t="str">
            <v>0003064473213</v>
          </cell>
          <cell r="BW503" t="str">
            <v>SUDAH</v>
          </cell>
          <cell r="BX503" t="str">
            <v>PERUSAHAAN</v>
          </cell>
          <cell r="BY503" t="str">
            <v>21011322746</v>
          </cell>
          <cell r="BZ503" t="str">
            <v>SUDAH</v>
          </cell>
        </row>
        <row r="504">
          <cell r="C504" t="str">
            <v>1699</v>
          </cell>
          <cell r="D504" t="str">
            <v>USMAN MAULANA</v>
          </cell>
          <cell r="E504" t="str">
            <v>PT. MBK</v>
          </cell>
          <cell r="I504">
            <v>44188</v>
          </cell>
          <cell r="J504" t="str">
            <v/>
          </cell>
          <cell r="K504" t="str">
            <v>085320199610</v>
          </cell>
          <cell r="L504" t="str">
            <v>DRIVER</v>
          </cell>
          <cell r="Q504" t="str">
            <v>TASIK KOTA</v>
          </cell>
          <cell r="R504" t="str">
            <v>ANTERAJA</v>
          </cell>
          <cell r="S504" t="str">
            <v>JAKARTA 1</v>
          </cell>
          <cell r="T504" t="str">
            <v>320631021290001</v>
          </cell>
          <cell r="U504" t="str">
            <v>SEUMUR HIDUP</v>
          </cell>
          <cell r="W504" t="str">
            <v>B1</v>
          </cell>
          <cell r="X504" t="str">
            <v>13349512000138</v>
          </cell>
          <cell r="Y504">
            <v>45928</v>
          </cell>
          <cell r="Z504" t="str">
            <v xml:space="preserve">TASIKMALAYA </v>
          </cell>
          <cell r="AA504">
            <v>35035</v>
          </cell>
          <cell r="AB504" t="str">
            <v xml:space="preserve">KP KUBANG SALAWE RT 001/007 SUKARATU TASIKMALAYA </v>
          </cell>
          <cell r="AC504" t="str">
            <v>LAJANG</v>
          </cell>
          <cell r="AD504" t="str">
            <v xml:space="preserve">ISLAM </v>
          </cell>
          <cell r="AE504" t="str">
            <v>LAKI-LAKI</v>
          </cell>
          <cell r="AF504" t="str">
            <v>SMA</v>
          </cell>
          <cell r="AG504" t="str">
            <v xml:space="preserve">USMAN MAULANA </v>
          </cell>
          <cell r="AH504" t="str">
            <v>BCA</v>
          </cell>
          <cell r="AI504" t="str">
            <v>3460640261</v>
          </cell>
          <cell r="AJ504" t="str">
            <v>3206310509052758</v>
          </cell>
          <cell r="AL504">
            <v>44621</v>
          </cell>
          <cell r="AM504">
            <v>44712</v>
          </cell>
          <cell r="AN504" t="str">
            <v>PKWT 2</v>
          </cell>
          <cell r="AO504" t="str">
            <v>10 hari</v>
          </cell>
          <cell r="AP504" t="str">
            <v xml:space="preserve">1 Tahun  4 Bulan 28 Hari </v>
          </cell>
          <cell r="AQ504" t="str">
            <v>SUDAH</v>
          </cell>
          <cell r="AR504">
            <v>44432</v>
          </cell>
          <cell r="AS504" t="str">
            <v>SUDAH</v>
          </cell>
          <cell r="AT504">
            <v>44432</v>
          </cell>
          <cell r="AU504" t="str">
            <v>SUDAH</v>
          </cell>
          <cell r="AV504">
            <v>44506</v>
          </cell>
          <cell r="AW504" t="str">
            <v xml:space="preserve">0 Tahun  6 Bulan 15 Hari </v>
          </cell>
          <cell r="AX504" t="str">
            <v>IN CLASS</v>
          </cell>
          <cell r="AY504">
            <v>90</v>
          </cell>
          <cell r="AZ504">
            <v>75</v>
          </cell>
          <cell r="BA504" t="str">
            <v>SUDAH</v>
          </cell>
          <cell r="BC504">
            <v>44399</v>
          </cell>
          <cell r="BE504" t="str">
            <v>SUDAH</v>
          </cell>
          <cell r="BG504">
            <v>44508</v>
          </cell>
          <cell r="BI504" t="str">
            <v>BELUM</v>
          </cell>
          <cell r="BV504" t="str">
            <v>0000435657644</v>
          </cell>
          <cell r="BW504" t="str">
            <v>SUDAH</v>
          </cell>
          <cell r="BX504" t="str">
            <v>PERUSAHAAN</v>
          </cell>
          <cell r="BY504" t="str">
            <v>21011322662</v>
          </cell>
          <cell r="BZ504" t="str">
            <v>SUDAH</v>
          </cell>
        </row>
        <row r="505">
          <cell r="C505" t="str">
            <v>1702</v>
          </cell>
          <cell r="D505" t="str">
            <v>YOGI GUNAWAN</v>
          </cell>
          <cell r="E505" t="str">
            <v>PT. MBK</v>
          </cell>
          <cell r="I505">
            <v>44190</v>
          </cell>
          <cell r="J505" t="str">
            <v/>
          </cell>
          <cell r="K505" t="str">
            <v>082319783070</v>
          </cell>
          <cell r="L505" t="str">
            <v>DRIVER</v>
          </cell>
          <cell r="Q505" t="str">
            <v>CIANJUR</v>
          </cell>
          <cell r="R505" t="str">
            <v>ANTERAJA</v>
          </cell>
          <cell r="S505" t="str">
            <v>JAKARTA 1</v>
          </cell>
          <cell r="T505" t="str">
            <v>3203010404850025</v>
          </cell>
          <cell r="U505" t="str">
            <v>SEUMUR HIDUP</v>
          </cell>
          <cell r="W505" t="str">
            <v>B1</v>
          </cell>
          <cell r="X505" t="str">
            <v>13278504000160</v>
          </cell>
          <cell r="Y505">
            <v>46048</v>
          </cell>
          <cell r="Z505" t="str">
            <v xml:space="preserve">CIANJUR </v>
          </cell>
          <cell r="AA505">
            <v>31141</v>
          </cell>
          <cell r="AB505" t="str">
            <v xml:space="preserve">KP CAGEUNDANG RT 001/004 DESA NAGRAK KEC CIANJUR </v>
          </cell>
          <cell r="AC505" t="str">
            <v>KAWIN</v>
          </cell>
          <cell r="AD505" t="str">
            <v>ISLAM</v>
          </cell>
          <cell r="AE505" t="str">
            <v>LAKI-LAKI</v>
          </cell>
          <cell r="AF505" t="str">
            <v>SMA</v>
          </cell>
          <cell r="AG505" t="str">
            <v xml:space="preserve">YOGI GUNAWAN </v>
          </cell>
          <cell r="AH505" t="str">
            <v>BCA</v>
          </cell>
          <cell r="AI505" t="str">
            <v>3480255592</v>
          </cell>
          <cell r="AJ505" t="str">
            <v>3203272011170008</v>
          </cell>
          <cell r="AL505">
            <v>44621</v>
          </cell>
          <cell r="AM505">
            <v>44712</v>
          </cell>
          <cell r="AN505" t="str">
            <v>PKWT 2</v>
          </cell>
          <cell r="AO505" t="str">
            <v>10 hari</v>
          </cell>
          <cell r="AP505" t="str">
            <v xml:space="preserve">1 Tahun  4 Bulan 26 Hari </v>
          </cell>
          <cell r="AQ505" t="str">
            <v>SUDAH</v>
          </cell>
          <cell r="AR505">
            <v>44432</v>
          </cell>
          <cell r="AS505" t="str">
            <v>SUDAH</v>
          </cell>
          <cell r="AT505">
            <v>44432</v>
          </cell>
          <cell r="AU505" t="str">
            <v>SUDAH</v>
          </cell>
          <cell r="AV505">
            <v>44639</v>
          </cell>
          <cell r="AW505" t="str">
            <v xml:space="preserve">0 Tahun  2 Bulan 2 Hari </v>
          </cell>
          <cell r="AX505" t="str">
            <v>IN CLASS</v>
          </cell>
          <cell r="AY505">
            <v>100</v>
          </cell>
          <cell r="AZ505">
            <v>75</v>
          </cell>
          <cell r="BA505" t="str">
            <v>SUDAH</v>
          </cell>
          <cell r="BC505">
            <v>44398</v>
          </cell>
          <cell r="BE505" t="str">
            <v>SUDAH</v>
          </cell>
          <cell r="BG505">
            <v>44491</v>
          </cell>
          <cell r="BH505" t="str">
            <v>PKM MUKA</v>
          </cell>
          <cell r="BI505" t="str">
            <v>BELUM</v>
          </cell>
          <cell r="BV505" t="str">
            <v>0003074427538</v>
          </cell>
          <cell r="BW505" t="str">
            <v>SUDAH</v>
          </cell>
          <cell r="BX505" t="str">
            <v>PERUSAHAAN</v>
          </cell>
          <cell r="BY505" t="str">
            <v>21011323157</v>
          </cell>
          <cell r="BZ505" t="str">
            <v>SUDAH</v>
          </cell>
        </row>
        <row r="506">
          <cell r="C506" t="str">
            <v>1703</v>
          </cell>
          <cell r="D506" t="str">
            <v>AGUNG MAULANA</v>
          </cell>
          <cell r="E506" t="str">
            <v>PT. MBK</v>
          </cell>
          <cell r="I506">
            <v>44187</v>
          </cell>
          <cell r="J506" t="str">
            <v/>
          </cell>
          <cell r="K506" t="str">
            <v>082118453556</v>
          </cell>
          <cell r="L506" t="str">
            <v>DRIVER</v>
          </cell>
          <cell r="Q506" t="str">
            <v>CIAMIS</v>
          </cell>
          <cell r="R506" t="str">
            <v>ANTERAJA</v>
          </cell>
          <cell r="S506" t="str">
            <v>JAKARTA 1</v>
          </cell>
          <cell r="T506" t="str">
            <v>3207031806930002</v>
          </cell>
          <cell r="U506" t="str">
            <v>SEUMUR HIDUP</v>
          </cell>
          <cell r="W506" t="str">
            <v>B2 UMUM</v>
          </cell>
          <cell r="X506" t="str">
            <v>7803120513978</v>
          </cell>
          <cell r="Y506">
            <v>45611</v>
          </cell>
          <cell r="Z506" t="str">
            <v>CIAMIS</v>
          </cell>
          <cell r="AA506">
            <v>34121</v>
          </cell>
          <cell r="AB506" t="str">
            <v xml:space="preserve">DUSUN PENDE RT 010/003 DESA PAMALAYAN KEC CIJEUNGJING </v>
          </cell>
          <cell r="AC506" t="str">
            <v>LAJANG</v>
          </cell>
          <cell r="AD506" t="str">
            <v xml:space="preserve">ISLAM </v>
          </cell>
          <cell r="AE506" t="str">
            <v>LAKI-LAKI</v>
          </cell>
          <cell r="AF506" t="str">
            <v>SMA</v>
          </cell>
          <cell r="AG506" t="str">
            <v xml:space="preserve">AGUNG MAULANA </v>
          </cell>
          <cell r="AH506" t="str">
            <v>BCA</v>
          </cell>
          <cell r="AI506" t="str">
            <v>1380450671</v>
          </cell>
          <cell r="AJ506" t="str">
            <v>3207032708070949</v>
          </cell>
          <cell r="AL506">
            <v>44682</v>
          </cell>
          <cell r="AM506">
            <v>44773</v>
          </cell>
          <cell r="AN506" t="str">
            <v>PKWT 2</v>
          </cell>
          <cell r="AO506" t="str">
            <v>71 hari</v>
          </cell>
          <cell r="AP506" t="str">
            <v xml:space="preserve">1 Tahun  4 Bulan 29 Hari </v>
          </cell>
          <cell r="AQ506" t="str">
            <v>SUDAH</v>
          </cell>
          <cell r="AR506">
            <v>44432</v>
          </cell>
          <cell r="AS506" t="str">
            <v>SUDAH</v>
          </cell>
          <cell r="AT506">
            <v>44432</v>
          </cell>
          <cell r="AU506" t="str">
            <v>SUDAH</v>
          </cell>
          <cell r="AV506">
            <v>44506</v>
          </cell>
          <cell r="AW506" t="str">
            <v xml:space="preserve">0 Tahun  6 Bulan 15 Hari </v>
          </cell>
          <cell r="AX506" t="str">
            <v>IN CLASS</v>
          </cell>
          <cell r="AY506">
            <v>90</v>
          </cell>
          <cell r="AZ506">
            <v>75</v>
          </cell>
          <cell r="BA506" t="str">
            <v>SUDAH</v>
          </cell>
          <cell r="BC506">
            <v>44410</v>
          </cell>
          <cell r="BE506" t="str">
            <v>SUDAH</v>
          </cell>
          <cell r="BG506">
            <v>44517</v>
          </cell>
          <cell r="BI506" t="str">
            <v>BELUM</v>
          </cell>
          <cell r="BV506" t="str">
            <v>0002890731532</v>
          </cell>
          <cell r="BW506" t="str">
            <v>SUDAH</v>
          </cell>
          <cell r="BX506" t="str">
            <v>PERUSAHAAN</v>
          </cell>
          <cell r="BY506" t="str">
            <v>21011323041</v>
          </cell>
          <cell r="BZ506" t="str">
            <v>SUDAH</v>
          </cell>
        </row>
        <row r="507">
          <cell r="C507" t="str">
            <v>1706</v>
          </cell>
          <cell r="D507" t="str">
            <v>ERDI RISTIYADI</v>
          </cell>
          <cell r="E507" t="str">
            <v>PT. MBK</v>
          </cell>
          <cell r="I507">
            <v>44207</v>
          </cell>
          <cell r="J507" t="str">
            <v/>
          </cell>
          <cell r="K507" t="str">
            <v>081313120272</v>
          </cell>
          <cell r="L507" t="str">
            <v>DRIVER</v>
          </cell>
          <cell r="Q507" t="str">
            <v>CIREBON</v>
          </cell>
          <cell r="R507" t="str">
            <v>ANTERAJA</v>
          </cell>
          <cell r="S507" t="str">
            <v>JAKARTA 1</v>
          </cell>
          <cell r="T507" t="str">
            <v>3208141010910001</v>
          </cell>
          <cell r="U507" t="str">
            <v>SEUMUR HIDUP</v>
          </cell>
          <cell r="W507" t="str">
            <v>B1 UMUM</v>
          </cell>
          <cell r="X507" t="str">
            <v>911013401813</v>
          </cell>
          <cell r="Y507">
            <v>45573</v>
          </cell>
          <cell r="Z507" t="str">
            <v>KUNINGAN</v>
          </cell>
          <cell r="AA507">
            <v>33519</v>
          </cell>
          <cell r="AB507" t="str">
            <v>DUSUN III RT 001/003 DS. TRIJAYA KEC. MANDIRANCAN KAB. KUNINGAN</v>
          </cell>
          <cell r="AC507" t="str">
            <v>LAJANG</v>
          </cell>
          <cell r="AD507" t="str">
            <v>ISLAM</v>
          </cell>
          <cell r="AE507" t="str">
            <v>LAKI-LAKI</v>
          </cell>
          <cell r="AF507" t="str">
            <v>SMA</v>
          </cell>
          <cell r="AG507" t="str">
            <v>ERDI RISTIYADI</v>
          </cell>
          <cell r="AH507" t="str">
            <v>BCA</v>
          </cell>
          <cell r="AI507" t="str">
            <v>7410889310</v>
          </cell>
          <cell r="AJ507" t="str">
            <v>3208141002060988</v>
          </cell>
          <cell r="AL507">
            <v>44682</v>
          </cell>
          <cell r="AM507">
            <v>44773</v>
          </cell>
          <cell r="AN507" t="str">
            <v>PKWT 2</v>
          </cell>
          <cell r="AO507" t="str">
            <v>71 hari</v>
          </cell>
          <cell r="AP507" t="str">
            <v xml:space="preserve">1 Tahun  4 Bulan 10 Hari </v>
          </cell>
          <cell r="AQ507" t="str">
            <v>SUDAH</v>
          </cell>
          <cell r="AR507">
            <v>44432</v>
          </cell>
          <cell r="AS507" t="str">
            <v>SUDAH</v>
          </cell>
          <cell r="AT507">
            <v>44432</v>
          </cell>
          <cell r="AU507" t="str">
            <v>SUDAH</v>
          </cell>
          <cell r="AV507">
            <v>44504</v>
          </cell>
          <cell r="AW507" t="str">
            <v xml:space="preserve">0 Tahun  6 Bulan 17 Hari </v>
          </cell>
          <cell r="AX507" t="str">
            <v>IN CLASS</v>
          </cell>
          <cell r="AY507">
            <v>85</v>
          </cell>
          <cell r="AZ507">
            <v>75</v>
          </cell>
          <cell r="BA507" t="str">
            <v>SUDAH</v>
          </cell>
          <cell r="BC507">
            <v>44399</v>
          </cell>
          <cell r="BD507" t="str">
            <v>KORAMIL MANDIRANCAN</v>
          </cell>
          <cell r="BE507" t="str">
            <v>SUDAH</v>
          </cell>
          <cell r="BG507">
            <v>44428</v>
          </cell>
          <cell r="BH507" t="str">
            <v>KORAMIL MANDIRANCAN</v>
          </cell>
          <cell r="BI507" t="str">
            <v>BELUM</v>
          </cell>
          <cell r="BM507">
            <v>44503</v>
          </cell>
          <cell r="BN507" t="str">
            <v>IN CLASS</v>
          </cell>
          <cell r="BO507">
            <v>85</v>
          </cell>
          <cell r="BV507" t="str">
            <v>0002213285916</v>
          </cell>
          <cell r="BW507" t="str">
            <v>SUDAH</v>
          </cell>
          <cell r="BX507" t="str">
            <v>PERUSAHAAN</v>
          </cell>
          <cell r="BY507" t="str">
            <v>21011323074</v>
          </cell>
          <cell r="BZ507" t="str">
            <v>SUDAH</v>
          </cell>
        </row>
        <row r="508">
          <cell r="C508" t="str">
            <v>1707</v>
          </cell>
          <cell r="D508" t="str">
            <v>ALIF ANGGRIAN</v>
          </cell>
          <cell r="E508" t="str">
            <v>PT. MBK</v>
          </cell>
          <cell r="F508" t="str">
            <v>PO</v>
          </cell>
          <cell r="G508" t="str">
            <v>04/PO-JKT1/II/20</v>
          </cell>
          <cell r="H508">
            <v>44207</v>
          </cell>
          <cell r="I508">
            <v>44207</v>
          </cell>
          <cell r="J508">
            <v>0</v>
          </cell>
          <cell r="K508" t="str">
            <v>081222414554</v>
          </cell>
          <cell r="L508" t="str">
            <v>DRIVER</v>
          </cell>
          <cell r="Q508" t="str">
            <v>CIREBON</v>
          </cell>
          <cell r="R508" t="str">
            <v>ANTERAJA</v>
          </cell>
          <cell r="S508" t="str">
            <v>JAKARTA 1</v>
          </cell>
          <cell r="T508" t="str">
            <v>3212111409970008</v>
          </cell>
          <cell r="U508" t="str">
            <v>SEUMUR HIDUP</v>
          </cell>
          <cell r="W508" t="str">
            <v>B1</v>
          </cell>
          <cell r="X508" t="str">
            <v>13389709000037</v>
          </cell>
          <cell r="Y508">
            <v>45854</v>
          </cell>
          <cell r="Z508" t="str">
            <v xml:space="preserve">INDRAMAYU </v>
          </cell>
          <cell r="AA508">
            <v>35687</v>
          </cell>
          <cell r="AB508" t="str">
            <v>MARGADADI RT 004/002 KEL. MARGADADI KEC. INDRAMAYU KAB. INDRAMAYU</v>
          </cell>
          <cell r="AC508" t="str">
            <v>LAJANG</v>
          </cell>
          <cell r="AD508" t="str">
            <v>ISLAM</v>
          </cell>
          <cell r="AE508" t="str">
            <v>LAKI-LAKI</v>
          </cell>
          <cell r="AF508" t="str">
            <v>SMA</v>
          </cell>
          <cell r="AG508" t="str">
            <v>ALIF ANGGRIAN</v>
          </cell>
          <cell r="AH508" t="str">
            <v>BCA</v>
          </cell>
          <cell r="AI508" t="str">
            <v>3030645854</v>
          </cell>
          <cell r="AJ508" t="str">
            <v>3212092601210003</v>
          </cell>
          <cell r="AL508">
            <v>44682</v>
          </cell>
          <cell r="AM508">
            <v>44773</v>
          </cell>
          <cell r="AN508" t="str">
            <v>PKWT 2</v>
          </cell>
          <cell r="AO508" t="str">
            <v>71 hari</v>
          </cell>
          <cell r="AP508" t="str">
            <v xml:space="preserve">1 Tahun  4 Bulan 10 Hari </v>
          </cell>
          <cell r="AQ508" t="str">
            <v>SUDAH</v>
          </cell>
          <cell r="AR508">
            <v>44432</v>
          </cell>
          <cell r="AS508" t="str">
            <v>SUDAH</v>
          </cell>
          <cell r="AT508">
            <v>44432</v>
          </cell>
          <cell r="AU508" t="str">
            <v>SUDAH</v>
          </cell>
          <cell r="AV508">
            <v>44504</v>
          </cell>
          <cell r="AW508" t="str">
            <v xml:space="preserve">0 Tahun  6 Bulan 17 Hari </v>
          </cell>
          <cell r="AX508" t="str">
            <v>IN CLASS</v>
          </cell>
          <cell r="AY508">
            <v>100</v>
          </cell>
          <cell r="AZ508">
            <v>75</v>
          </cell>
          <cell r="BA508" t="str">
            <v>SUDAH</v>
          </cell>
          <cell r="BC508">
            <v>44401</v>
          </cell>
          <cell r="BD508" t="str">
            <v>RS TK III CIREMAI</v>
          </cell>
          <cell r="BE508" t="str">
            <v>SUDAH</v>
          </cell>
          <cell r="BG508">
            <v>44489</v>
          </cell>
          <cell r="BI508" t="str">
            <v>BELUM</v>
          </cell>
          <cell r="BM508">
            <v>44503</v>
          </cell>
          <cell r="BN508" t="str">
            <v>IN CLASS</v>
          </cell>
          <cell r="BO508">
            <v>100</v>
          </cell>
          <cell r="BV508" t="str">
            <v>0003066721817</v>
          </cell>
          <cell r="BW508" t="str">
            <v>SUDAH</v>
          </cell>
          <cell r="BX508" t="str">
            <v>PERUSAHAAN</v>
          </cell>
          <cell r="BY508" t="str">
            <v>21011322290</v>
          </cell>
          <cell r="BZ508" t="str">
            <v>SUDAH</v>
          </cell>
        </row>
        <row r="509">
          <cell r="C509" t="str">
            <v>1708</v>
          </cell>
          <cell r="D509" t="str">
            <v>JEFRY ARIYANTO NAHAK</v>
          </cell>
          <cell r="E509" t="str">
            <v>PT. MBK</v>
          </cell>
          <cell r="I509">
            <v>44197</v>
          </cell>
          <cell r="J509" t="str">
            <v/>
          </cell>
          <cell r="K509" t="str">
            <v>082237242237</v>
          </cell>
          <cell r="L509" t="str">
            <v>DRIVER</v>
          </cell>
          <cell r="Q509" t="str">
            <v>DENPASAR</v>
          </cell>
          <cell r="R509" t="str">
            <v>AOP</v>
          </cell>
          <cell r="S509" t="str">
            <v>MALANG</v>
          </cell>
          <cell r="T509" t="str">
            <v>5302031501940001</v>
          </cell>
          <cell r="U509" t="str">
            <v>SEUMUR HIDUP</v>
          </cell>
          <cell r="V509" t="str">
            <v>HIJAU</v>
          </cell>
          <cell r="W509" t="str">
            <v>B1</v>
          </cell>
          <cell r="X509" t="str">
            <v>9.40116E+11</v>
          </cell>
          <cell r="Y509">
            <v>45299</v>
          </cell>
          <cell r="Z509" t="str">
            <v>BES ONI</v>
          </cell>
          <cell r="AA509">
            <v>34349</v>
          </cell>
          <cell r="AB509" t="str">
            <v>TUBMETAN 004/002, FATUKOTO, MOLLO UTARA, TIMOR TENGAH SELATAN</v>
          </cell>
          <cell r="AC509" t="str">
            <v>KAWIN</v>
          </cell>
          <cell r="AD509" t="str">
            <v>KRISTEN</v>
          </cell>
          <cell r="AE509" t="str">
            <v>LAKI-LAKI</v>
          </cell>
          <cell r="AF509" t="str">
            <v>SMA</v>
          </cell>
          <cell r="AG509" t="str">
            <v>JEFRY ARIYANTO NAHAK</v>
          </cell>
          <cell r="AH509" t="str">
            <v>BCA</v>
          </cell>
          <cell r="AI509" t="str">
            <v>4350347327</v>
          </cell>
          <cell r="AJ509" t="str">
            <v>5302032501082500</v>
          </cell>
          <cell r="AL509">
            <v>44682</v>
          </cell>
          <cell r="AM509">
            <v>44773</v>
          </cell>
          <cell r="AN509" t="str">
            <v>PKWT 2</v>
          </cell>
          <cell r="AO509" t="str">
            <v>71 hari</v>
          </cell>
          <cell r="AP509" t="str">
            <v xml:space="preserve">1 Tahun  4 Bulan 20 Hari </v>
          </cell>
          <cell r="AQ509" t="str">
            <v>SUDAH</v>
          </cell>
          <cell r="AR509">
            <v>44432</v>
          </cell>
          <cell r="AS509" t="str">
            <v>SUDAH</v>
          </cell>
          <cell r="AT509">
            <v>44432</v>
          </cell>
          <cell r="AU509" t="str">
            <v>SUDAH</v>
          </cell>
          <cell r="AV509">
            <v>44423</v>
          </cell>
          <cell r="AW509" t="str">
            <v xml:space="preserve">0 Tahun  9 Bulan 6 Hari </v>
          </cell>
          <cell r="AX509" t="str">
            <v>IN CLASS</v>
          </cell>
          <cell r="AY509">
            <v>80</v>
          </cell>
          <cell r="AZ509">
            <v>80</v>
          </cell>
          <cell r="BA509" t="str">
            <v>SUDAH</v>
          </cell>
          <cell r="BC509">
            <v>44396</v>
          </cell>
          <cell r="BD509" t="str">
            <v>PUSKESMAS 1 DENPASAR</v>
          </cell>
          <cell r="BE509" t="str">
            <v>SUDAH</v>
          </cell>
          <cell r="BG509">
            <v>44424</v>
          </cell>
          <cell r="BH509" t="str">
            <v>PUSKESMAS 1 DENPASAR</v>
          </cell>
          <cell r="BI509" t="str">
            <v>BELUM</v>
          </cell>
          <cell r="BV509" t="str">
            <v>0000851305511</v>
          </cell>
          <cell r="BW509" t="str">
            <v>SUDAH</v>
          </cell>
          <cell r="BX509" t="str">
            <v>PERUSAHAAN</v>
          </cell>
          <cell r="BY509" t="str">
            <v>21011322340</v>
          </cell>
          <cell r="BZ509" t="str">
            <v>SUDAH</v>
          </cell>
        </row>
        <row r="510">
          <cell r="C510" t="str">
            <v>1709</v>
          </cell>
          <cell r="D510" t="str">
            <v>RONALD ALAN AMARAL</v>
          </cell>
          <cell r="E510" t="str">
            <v>PT. MBK</v>
          </cell>
          <cell r="I510">
            <v>44205</v>
          </cell>
          <cell r="J510" t="str">
            <v/>
          </cell>
          <cell r="K510" t="str">
            <v>087719971550</v>
          </cell>
          <cell r="P510" t="str">
            <v>DISPATCHER</v>
          </cell>
          <cell r="Q510" t="str">
            <v>BANDUNG</v>
          </cell>
          <cell r="R510" t="str">
            <v>ANTERAJA</v>
          </cell>
          <cell r="S510" t="str">
            <v>JAKARTA 1</v>
          </cell>
          <cell r="T510" t="str">
            <v>3273162404950001</v>
          </cell>
          <cell r="U510" t="str">
            <v>SEUMUR HIDUP</v>
          </cell>
          <cell r="V510" t="str">
            <v>NON DRIVER</v>
          </cell>
          <cell r="W510" t="str">
            <v>NON DRIVER</v>
          </cell>
          <cell r="X510" t="str">
            <v>NON DRIVER</v>
          </cell>
          <cell r="Y510" t="str">
            <v>NON DRIVER</v>
          </cell>
          <cell r="Z510" t="str">
            <v>BANDUNG</v>
          </cell>
          <cell r="AA510">
            <v>34813</v>
          </cell>
          <cell r="AB510" t="str">
            <v>KOMPLEK ANTAPANI MAS BLOK A NO. 55 RT. 003/019 KEL. ANTAPANI KIDUL KEC. ANTAPANI KAB. BANDUNG</v>
          </cell>
          <cell r="AC510" t="str">
            <v>LAJANG</v>
          </cell>
          <cell r="AD510" t="str">
            <v>ISLAM</v>
          </cell>
          <cell r="AE510" t="str">
            <v>LAKI-LAKI</v>
          </cell>
          <cell r="AF510" t="str">
            <v>S1</v>
          </cell>
          <cell r="AG510" t="str">
            <v>RONALD ALAM AMARAL</v>
          </cell>
          <cell r="AH510" t="str">
            <v>BCA</v>
          </cell>
          <cell r="AI510" t="str">
            <v>2801642804</v>
          </cell>
          <cell r="AJ510" t="str">
            <v>3273200412140009</v>
          </cell>
          <cell r="AL510">
            <v>44682</v>
          </cell>
          <cell r="AM510">
            <v>44773</v>
          </cell>
          <cell r="AN510" t="str">
            <v>PKWT 1</v>
          </cell>
          <cell r="AO510" t="str">
            <v>71 hari</v>
          </cell>
          <cell r="AP510" t="str">
            <v xml:space="preserve">1 Tahun  4 Bulan 12 Hari </v>
          </cell>
          <cell r="AQ510" t="str">
            <v>NON DRIVER</v>
          </cell>
          <cell r="AR510" t="str">
            <v>NON DRIVER</v>
          </cell>
          <cell r="AS510" t="str">
            <v>SUDAH</v>
          </cell>
          <cell r="AT510">
            <v>44432</v>
          </cell>
          <cell r="AU510" t="str">
            <v>NON DRIVER</v>
          </cell>
          <cell r="AV510" t="str">
            <v>NON DRIVER</v>
          </cell>
          <cell r="AW510" t="str">
            <v/>
          </cell>
          <cell r="AX510" t="str">
            <v>NON DRIVER</v>
          </cell>
          <cell r="AY510" t="str">
            <v>NON DRIVER</v>
          </cell>
          <cell r="AZ510" t="str">
            <v>NON DRIVER</v>
          </cell>
          <cell r="BA510" t="str">
            <v>SUDAH</v>
          </cell>
          <cell r="BC510">
            <v>44411</v>
          </cell>
          <cell r="BD510" t="str">
            <v>PSK JAJAWAIY</v>
          </cell>
          <cell r="BE510" t="str">
            <v>SUDAH</v>
          </cell>
          <cell r="BG510">
            <v>44439</v>
          </cell>
          <cell r="BH510" t="str">
            <v>PSK JAJAWAIY</v>
          </cell>
          <cell r="BI510" t="str">
            <v>BELUM</v>
          </cell>
          <cell r="BV510" t="str">
            <v>0001457141141</v>
          </cell>
          <cell r="BW510" t="str">
            <v>SUDAH</v>
          </cell>
          <cell r="BX510" t="str">
            <v>PERUSAHAAN</v>
          </cell>
          <cell r="BY510" t="str">
            <v>21011323140</v>
          </cell>
          <cell r="BZ510" t="str">
            <v>SUDAH</v>
          </cell>
          <cell r="CG510" t="e">
            <v>#N/A</v>
          </cell>
        </row>
        <row r="511">
          <cell r="C511" t="str">
            <v>1710</v>
          </cell>
          <cell r="D511" t="str">
            <v>DJANARKO SETYANTORO</v>
          </cell>
          <cell r="E511" t="str">
            <v>PT. MBK</v>
          </cell>
          <cell r="I511">
            <v>44183</v>
          </cell>
          <cell r="J511" t="str">
            <v/>
          </cell>
          <cell r="K511" t="str">
            <v>085293153909</v>
          </cell>
          <cell r="L511" t="str">
            <v>DRIVER</v>
          </cell>
          <cell r="Q511" t="str">
            <v>YOGYAKARTA</v>
          </cell>
          <cell r="R511" t="str">
            <v>ANTERAJA</v>
          </cell>
          <cell r="S511" t="str">
            <v>SEMARANG</v>
          </cell>
          <cell r="T511" t="str">
            <v>3401030305710003</v>
          </cell>
          <cell r="U511" t="str">
            <v>SEUMUR HIDUP</v>
          </cell>
          <cell r="V511" t="str">
            <v>HIJAU</v>
          </cell>
          <cell r="W511" t="str">
            <v>B1</v>
          </cell>
          <cell r="X511" t="str">
            <v>14458511000108</v>
          </cell>
          <cell r="Y511">
            <v>45292</v>
          </cell>
          <cell r="Z511" t="str">
            <v xml:space="preserve">YOGYAKARTA </v>
          </cell>
          <cell r="AA511">
            <v>26056</v>
          </cell>
          <cell r="AB511" t="str">
            <v xml:space="preserve">PEDUKUHAN I KREMBANGAN KEC PANJATAN </v>
          </cell>
          <cell r="AC511" t="str">
            <v>KAWIN</v>
          </cell>
          <cell r="AD511" t="str">
            <v xml:space="preserve">ISLAM </v>
          </cell>
          <cell r="AE511" t="str">
            <v>LAKI-LAKI</v>
          </cell>
          <cell r="AF511" t="str">
            <v>SMA</v>
          </cell>
          <cell r="AG511" t="str">
            <v xml:space="preserve">DJANARKO SETYANTORO </v>
          </cell>
          <cell r="AH511" t="str">
            <v>BCA</v>
          </cell>
          <cell r="AI511" t="str">
            <v>8025252311</v>
          </cell>
          <cell r="AJ511" t="str">
            <v>3401032606060002</v>
          </cell>
          <cell r="AL511">
            <v>44682</v>
          </cell>
          <cell r="AM511">
            <v>44773</v>
          </cell>
          <cell r="AN511" t="str">
            <v>PKWT 2</v>
          </cell>
          <cell r="AO511" t="str">
            <v>71 hari</v>
          </cell>
          <cell r="AP511" t="str">
            <v xml:space="preserve">1 Tahun  5 Bulan 3 Hari </v>
          </cell>
          <cell r="AQ511" t="str">
            <v>SUDAH</v>
          </cell>
          <cell r="AR511">
            <v>44432</v>
          </cell>
          <cell r="AS511" t="str">
            <v>SUDAH</v>
          </cell>
          <cell r="AT511">
            <v>44432</v>
          </cell>
          <cell r="AU511" t="str">
            <v>SUDAH</v>
          </cell>
          <cell r="AV511">
            <v>44420</v>
          </cell>
          <cell r="AW511" t="str">
            <v xml:space="preserve">0 Tahun  9 Bulan 9 Hari </v>
          </cell>
          <cell r="AX511" t="str">
            <v>IN CLASS</v>
          </cell>
          <cell r="AY511">
            <v>90</v>
          </cell>
          <cell r="AZ511">
            <v>90</v>
          </cell>
          <cell r="BA511" t="str">
            <v>SUDAH</v>
          </cell>
          <cell r="BC511">
            <v>44219</v>
          </cell>
          <cell r="BD511" t="str">
            <v>PUSKESMA KOTAGEDE 1</v>
          </cell>
          <cell r="BE511" t="str">
            <v>SUDAH</v>
          </cell>
          <cell r="BG511">
            <v>44444</v>
          </cell>
          <cell r="BH511" t="str">
            <v>RS PKU WONOSARI</v>
          </cell>
          <cell r="BI511" t="str">
            <v>SUDAH</v>
          </cell>
          <cell r="BK511">
            <v>44665</v>
          </cell>
          <cell r="BV511" t="str">
            <v>0002168426441</v>
          </cell>
          <cell r="BW511" t="str">
            <v>SUDAH</v>
          </cell>
          <cell r="BX511" t="str">
            <v>PBI</v>
          </cell>
          <cell r="BY511" t="str">
            <v>21011321946</v>
          </cell>
          <cell r="BZ511" t="str">
            <v>SUDAH</v>
          </cell>
          <cell r="CG511" t="e">
            <v>#N/A</v>
          </cell>
        </row>
        <row r="512">
          <cell r="C512" t="str">
            <v>1711</v>
          </cell>
          <cell r="D512" t="str">
            <v>TONI IRAWAN</v>
          </cell>
          <cell r="E512" t="str">
            <v>PT. MBK</v>
          </cell>
          <cell r="I512">
            <v>44189</v>
          </cell>
          <cell r="J512" t="str">
            <v/>
          </cell>
          <cell r="K512" t="str">
            <v>085353752822</v>
          </cell>
          <cell r="L512" t="str">
            <v>DRIVER</v>
          </cell>
          <cell r="Q512" t="str">
            <v>TASIK KOTA</v>
          </cell>
          <cell r="R512" t="str">
            <v>ANTERAJA</v>
          </cell>
          <cell r="S512" t="str">
            <v>JAKARTA 1</v>
          </cell>
          <cell r="T512" t="str">
            <v>3278062007880014</v>
          </cell>
          <cell r="U512" t="str">
            <v>SEUMUR HIDUP</v>
          </cell>
          <cell r="W512" t="str">
            <v>B1</v>
          </cell>
          <cell r="X512" t="str">
            <v>13348807000116</v>
          </cell>
          <cell r="Y512">
            <v>46014</v>
          </cell>
          <cell r="Z512" t="str">
            <v>TASIKMALAYA</v>
          </cell>
          <cell r="AA512">
            <v>32344</v>
          </cell>
          <cell r="AB512" t="str">
            <v xml:space="preserve">KUDANG RT 004/001 DESA MARGABAKTI KEC CIBEREUM </v>
          </cell>
          <cell r="AC512" t="str">
            <v>KAWIN</v>
          </cell>
          <cell r="AD512" t="str">
            <v>ISLAM</v>
          </cell>
          <cell r="AE512" t="str">
            <v>LAKI-LAKI</v>
          </cell>
          <cell r="AF512" t="str">
            <v>SMA</v>
          </cell>
          <cell r="AG512" t="str">
            <v xml:space="preserve">TONI IRAWAN </v>
          </cell>
          <cell r="AH512" t="str">
            <v>BCA</v>
          </cell>
          <cell r="AI512" t="str">
            <v>3210746331</v>
          </cell>
          <cell r="AJ512" t="str">
            <v>3278062006120010</v>
          </cell>
          <cell r="AL512">
            <v>44621</v>
          </cell>
          <cell r="AM512">
            <v>44712</v>
          </cell>
          <cell r="AN512" t="str">
            <v>PKWT 2</v>
          </cell>
          <cell r="AO512" t="str">
            <v>10 hari</v>
          </cell>
          <cell r="AP512" t="str">
            <v xml:space="preserve">1 Tahun  4 Bulan 27 Hari </v>
          </cell>
          <cell r="AQ512" t="str">
            <v>SUDAH</v>
          </cell>
          <cell r="AR512">
            <v>44432</v>
          </cell>
          <cell r="AS512" t="str">
            <v>SUDAH</v>
          </cell>
          <cell r="AT512">
            <v>44432</v>
          </cell>
          <cell r="AU512" t="str">
            <v>SUDAH</v>
          </cell>
          <cell r="AV512">
            <v>44506</v>
          </cell>
          <cell r="AW512" t="str">
            <v xml:space="preserve">0 Tahun  6 Bulan 15 Hari </v>
          </cell>
          <cell r="AX512" t="str">
            <v>IN CLASS</v>
          </cell>
          <cell r="AY512">
            <v>90</v>
          </cell>
          <cell r="AZ512">
            <v>75</v>
          </cell>
          <cell r="BA512" t="str">
            <v>SUDAH</v>
          </cell>
          <cell r="BC512">
            <v>44399</v>
          </cell>
          <cell r="BE512" t="str">
            <v>SUDAH</v>
          </cell>
          <cell r="BG512">
            <v>44431</v>
          </cell>
          <cell r="BI512" t="str">
            <v>BELUM</v>
          </cell>
          <cell r="BV512" t="str">
            <v>0001832337213</v>
          </cell>
          <cell r="BW512" t="str">
            <v>SUDAH</v>
          </cell>
          <cell r="BX512" t="str">
            <v>PERUSAHAAN</v>
          </cell>
          <cell r="BY512" t="str">
            <v>21011322712</v>
          </cell>
          <cell r="BZ512" t="str">
            <v>SUDAH</v>
          </cell>
          <cell r="CG512" t="str">
            <v xml:space="preserve"> adebzn13@gmail.com</v>
          </cell>
        </row>
        <row r="513">
          <cell r="C513" t="str">
            <v>1712</v>
          </cell>
          <cell r="D513" t="str">
            <v>FEBRI DIAN ASTRIANA HUSNI</v>
          </cell>
          <cell r="E513" t="str">
            <v>PT. MBK</v>
          </cell>
          <cell r="I513">
            <v>44193</v>
          </cell>
          <cell r="J513" t="str">
            <v/>
          </cell>
          <cell r="K513" t="str">
            <v>085221551790</v>
          </cell>
          <cell r="P513" t="str">
            <v>DISPATCHER</v>
          </cell>
          <cell r="Q513" t="str">
            <v>TASIK KOTA</v>
          </cell>
          <cell r="R513" t="str">
            <v>ANTERAJA</v>
          </cell>
          <cell r="S513" t="str">
            <v>JAKARTA 1</v>
          </cell>
          <cell r="T513" t="str">
            <v>3278012402950003</v>
          </cell>
          <cell r="U513" t="str">
            <v>SEUMUR HIDUP</v>
          </cell>
          <cell r="V513" t="str">
            <v>NON DRIVER</v>
          </cell>
          <cell r="W513" t="str">
            <v>NON DRIVER</v>
          </cell>
          <cell r="X513" t="str">
            <v>NON DRIVER</v>
          </cell>
          <cell r="Y513" t="str">
            <v>NON DRIVER</v>
          </cell>
          <cell r="Z513" t="str">
            <v xml:space="preserve">TASIKMALAYA </v>
          </cell>
          <cell r="AA513">
            <v>34754</v>
          </cell>
          <cell r="AB513" t="str">
            <v xml:space="preserve">JL BBK PAYUNG I NO .12 A RT 002/006 DESA YUDANAGARA KEC CIHIDEUNG </v>
          </cell>
          <cell r="AC513" t="str">
            <v>LAJANG</v>
          </cell>
          <cell r="AD513" t="str">
            <v xml:space="preserve">ISLAM </v>
          </cell>
          <cell r="AE513" t="str">
            <v>LAKI-LAKI</v>
          </cell>
          <cell r="AF513" t="str">
            <v>SMA</v>
          </cell>
          <cell r="AG513" t="str">
            <v xml:space="preserve">FEBRI DIAN ASTRIANA HUSNI </v>
          </cell>
          <cell r="AH513" t="str">
            <v>BCA</v>
          </cell>
          <cell r="AI513" t="str">
            <v>0541324495</v>
          </cell>
          <cell r="AJ513" t="str">
            <v>3278012901210001</v>
          </cell>
          <cell r="AL513">
            <v>44682</v>
          </cell>
          <cell r="AM513">
            <v>44773</v>
          </cell>
          <cell r="AN513" t="str">
            <v>PKWT 2</v>
          </cell>
          <cell r="AO513" t="str">
            <v>71 hari</v>
          </cell>
          <cell r="AP513" t="str">
            <v xml:space="preserve">1 Tahun  4 Bulan 23 Hari </v>
          </cell>
          <cell r="AQ513" t="str">
            <v>NON DRIVER</v>
          </cell>
          <cell r="AR513" t="str">
            <v>NON DRIVER</v>
          </cell>
          <cell r="AS513" t="str">
            <v>SUDAH</v>
          </cell>
          <cell r="AT513">
            <v>44432</v>
          </cell>
          <cell r="AU513" t="str">
            <v>NON DRIVER</v>
          </cell>
          <cell r="AV513" t="str">
            <v>NON DRIVER</v>
          </cell>
          <cell r="AW513" t="str">
            <v/>
          </cell>
          <cell r="AX513" t="str">
            <v>NON DRIVER</v>
          </cell>
          <cell r="AY513" t="str">
            <v>NON DRIVER</v>
          </cell>
          <cell r="AZ513" t="str">
            <v>NON DRIVER</v>
          </cell>
          <cell r="BA513" t="str">
            <v>SUDAH</v>
          </cell>
          <cell r="BC513">
            <v>44404</v>
          </cell>
          <cell r="BE513" t="str">
            <v>SUDAH</v>
          </cell>
          <cell r="BG513">
            <v>44432</v>
          </cell>
          <cell r="BI513" t="str">
            <v>BELUM</v>
          </cell>
          <cell r="BV513" t="str">
            <v>0001811152912</v>
          </cell>
          <cell r="BW513" t="str">
            <v>SUDAH</v>
          </cell>
          <cell r="BX513" t="str">
            <v>PERUSAHAAN</v>
          </cell>
          <cell r="BY513" t="str">
            <v>17055374338</v>
          </cell>
          <cell r="BZ513" t="str">
            <v>SUDAH</v>
          </cell>
          <cell r="CI513">
            <v>44214</v>
          </cell>
        </row>
        <row r="514">
          <cell r="C514" t="str">
            <v>1718</v>
          </cell>
          <cell r="D514" t="str">
            <v>EKO JANUARI YANTO</v>
          </cell>
          <cell r="E514" t="str">
            <v>PT. MBK</v>
          </cell>
          <cell r="I514">
            <v>43784</v>
          </cell>
          <cell r="J514" t="str">
            <v/>
          </cell>
          <cell r="K514" t="str">
            <v>085347693563</v>
          </cell>
          <cell r="P514" t="str">
            <v>OPERATING POINT COORDINATOR</v>
          </cell>
          <cell r="Q514" t="str">
            <v>PONTIANAK</v>
          </cell>
          <cell r="R514" t="str">
            <v>PT. SUMBER ALFARIA TRIJAYA TBK</v>
          </cell>
          <cell r="S514" t="str">
            <v>JAKARTA 2</v>
          </cell>
          <cell r="T514" t="str">
            <v>6112013101850011</v>
          </cell>
          <cell r="U514" t="str">
            <v>SEUMUR HIDUP</v>
          </cell>
          <cell r="V514" t="str">
            <v>NON DRIVER</v>
          </cell>
          <cell r="W514" t="str">
            <v>NON DRIVER</v>
          </cell>
          <cell r="X514" t="str">
            <v>NON DRIVER</v>
          </cell>
          <cell r="Y514" t="str">
            <v>NON DRIVER</v>
          </cell>
          <cell r="Z514" t="str">
            <v>PONTIANAK</v>
          </cell>
          <cell r="AA514">
            <v>31078</v>
          </cell>
          <cell r="AB514" t="str">
            <v xml:space="preserve">JL. ARTERI SUPADIO GG. WONODADI II RT. 006/11 </v>
          </cell>
          <cell r="AC514" t="str">
            <v>KAWIN ANAK 2</v>
          </cell>
          <cell r="AD514" t="str">
            <v>ISLAM</v>
          </cell>
          <cell r="AE514" t="str">
            <v>LAKI-LAKI</v>
          </cell>
          <cell r="AF514" t="str">
            <v>SMP</v>
          </cell>
          <cell r="AG514" t="str">
            <v>EKO JANUARI YANTO</v>
          </cell>
          <cell r="AH514" t="str">
            <v>BCA</v>
          </cell>
          <cell r="AI514" t="str">
            <v>1711117623</v>
          </cell>
          <cell r="AJ514" t="str">
            <v>6112010308110047</v>
          </cell>
          <cell r="AL514">
            <v>44652</v>
          </cell>
          <cell r="AM514">
            <v>44742</v>
          </cell>
          <cell r="AN514" t="str">
            <v>PKWT 1</v>
          </cell>
          <cell r="AO514" t="str">
            <v>40 hari</v>
          </cell>
          <cell r="AP514" t="str">
            <v xml:space="preserve">2 Tahun  6 Bulan 6 Hari </v>
          </cell>
          <cell r="AQ514" t="str">
            <v>NON DRIVER</v>
          </cell>
          <cell r="AR514" t="str">
            <v>NON DRIVER</v>
          </cell>
          <cell r="AS514" t="str">
            <v>SUDAH</v>
          </cell>
          <cell r="AT514">
            <v>44432</v>
          </cell>
          <cell r="AU514" t="str">
            <v>NON DRIVER</v>
          </cell>
          <cell r="AV514" t="str">
            <v>NON DRIVER</v>
          </cell>
          <cell r="AW514" t="str">
            <v/>
          </cell>
          <cell r="AX514" t="str">
            <v>NON DRIVER</v>
          </cell>
          <cell r="AY514" t="str">
            <v>NON DRIVER</v>
          </cell>
          <cell r="AZ514" t="str">
            <v>NON DRIVER</v>
          </cell>
          <cell r="BA514" t="str">
            <v>SUDAH</v>
          </cell>
          <cell r="BC514">
            <v>44380</v>
          </cell>
          <cell r="BD514" t="str">
            <v>SAT</v>
          </cell>
          <cell r="BE514" t="str">
            <v>SUDAH</v>
          </cell>
          <cell r="BG514">
            <v>44416</v>
          </cell>
          <cell r="BI514" t="str">
            <v>BELUM</v>
          </cell>
          <cell r="BV514" t="str">
            <v>0002231158274</v>
          </cell>
          <cell r="BW514" t="str">
            <v>SUDAH</v>
          </cell>
          <cell r="BX514" t="str">
            <v>PERUSAHAAN</v>
          </cell>
          <cell r="BY514" t="str">
            <v>19098954126</v>
          </cell>
          <cell r="BZ514" t="str">
            <v>SUDAH</v>
          </cell>
        </row>
        <row r="515">
          <cell r="C515" t="str">
            <v>1722</v>
          </cell>
          <cell r="D515" t="str">
            <v>ADI WIJAYANTO</v>
          </cell>
          <cell r="E515" t="str">
            <v>PT. MBK</v>
          </cell>
          <cell r="I515">
            <v>44214</v>
          </cell>
          <cell r="J515" t="str">
            <v/>
          </cell>
          <cell r="K515" t="str">
            <v>085881008133</v>
          </cell>
          <cell r="P515" t="str">
            <v>DRIVER LEADER</v>
          </cell>
          <cell r="Q515" t="str">
            <v>CIKARANG</v>
          </cell>
          <cell r="R515" t="str">
            <v>YAMAZAKI</v>
          </cell>
          <cell r="S515" t="str">
            <v>JAKARTA 1</v>
          </cell>
          <cell r="T515" t="str">
            <v>3215012601960001</v>
          </cell>
          <cell r="U515" t="str">
            <v>SEUMUR HIDUP</v>
          </cell>
          <cell r="V515" t="str">
            <v>NON DRIVER</v>
          </cell>
          <cell r="W515" t="str">
            <v>NON DRIVER</v>
          </cell>
          <cell r="X515" t="str">
            <v>NON DRIVER</v>
          </cell>
          <cell r="Y515" t="str">
            <v>NON DRIVER</v>
          </cell>
          <cell r="Z515" t="str">
            <v>KENDAL</v>
          </cell>
          <cell r="AA515">
            <v>35090</v>
          </cell>
          <cell r="AB515" t="str">
            <v>JATI ILIR 2 RT 004/006 KEL. TUNGGAK JATI KEC. KARAWANG BARAT KAB. KARAWANG</v>
          </cell>
          <cell r="AC515" t="str">
            <v>KAWIN</v>
          </cell>
          <cell r="AD515" t="str">
            <v>ISLAM</v>
          </cell>
          <cell r="AE515" t="str">
            <v>LAKI-LAKI</v>
          </cell>
          <cell r="AF515" t="str">
            <v>SMA</v>
          </cell>
          <cell r="AG515" t="str">
            <v>ADI WIJAYANTO</v>
          </cell>
          <cell r="AH515" t="str">
            <v>BCA</v>
          </cell>
          <cell r="AI515" t="str">
            <v>1091990283</v>
          </cell>
          <cell r="AJ515" t="str">
            <v>3215011612200023</v>
          </cell>
          <cell r="AL515">
            <v>44621</v>
          </cell>
          <cell r="AM515">
            <v>44712</v>
          </cell>
          <cell r="AN515" t="str">
            <v>PKWT 1</v>
          </cell>
          <cell r="AO515" t="str">
            <v>10 hari</v>
          </cell>
          <cell r="AP515" t="str">
            <v xml:space="preserve">1 Tahun  4 Bulan 3 Hari </v>
          </cell>
          <cell r="AQ515" t="str">
            <v>NON DRIVER</v>
          </cell>
          <cell r="AR515" t="str">
            <v>NON DRIVER</v>
          </cell>
          <cell r="AS515" t="str">
            <v>SUDAH</v>
          </cell>
          <cell r="AT515">
            <v>44432</v>
          </cell>
          <cell r="AU515" t="str">
            <v>NON DRIVER</v>
          </cell>
          <cell r="AV515" t="str">
            <v>NON DRIVER</v>
          </cell>
          <cell r="AW515" t="str">
            <v/>
          </cell>
          <cell r="AX515" t="str">
            <v>NON DRIVER</v>
          </cell>
          <cell r="AY515" t="str">
            <v>NON DRIVER</v>
          </cell>
          <cell r="AZ515" t="str">
            <v>NON DRIVER</v>
          </cell>
          <cell r="BA515" t="str">
            <v>SUDAH</v>
          </cell>
          <cell r="BC515">
            <v>44377</v>
          </cell>
          <cell r="BD515" t="str">
            <v>RSUD PASAR REBO</v>
          </cell>
          <cell r="BE515" t="str">
            <v>SUDAH</v>
          </cell>
          <cell r="BG515">
            <v>44423</v>
          </cell>
          <cell r="BH515" t="str">
            <v>RSUD PASAR REBO</v>
          </cell>
          <cell r="BI515" t="str">
            <v>BELUM</v>
          </cell>
          <cell r="BV515" t="str">
            <v>0001623904896</v>
          </cell>
          <cell r="BW515" t="str">
            <v>SUDAH</v>
          </cell>
          <cell r="BX515" t="str">
            <v>PERUSAHAAN</v>
          </cell>
          <cell r="BY515" t="str">
            <v>20004433791</v>
          </cell>
          <cell r="BZ515" t="str">
            <v>SUDAH</v>
          </cell>
        </row>
        <row r="516">
          <cell r="C516" t="str">
            <v>1733</v>
          </cell>
          <cell r="D516" t="str">
            <v>ARIF MASHURI</v>
          </cell>
          <cell r="E516" t="str">
            <v>PT. MBK</v>
          </cell>
          <cell r="F516" t="str">
            <v>PO</v>
          </cell>
          <cell r="G516" t="str">
            <v>53/JKT2/V/2021</v>
          </cell>
          <cell r="I516">
            <v>44209</v>
          </cell>
          <cell r="J516" t="str">
            <v/>
          </cell>
          <cell r="K516" t="str">
            <v>085349869325</v>
          </cell>
          <cell r="L516" t="str">
            <v>DRIVER</v>
          </cell>
          <cell r="Q516" t="str">
            <v>BANJARMASIN</v>
          </cell>
          <cell r="R516" t="str">
            <v>ANTERAJA</v>
          </cell>
          <cell r="S516" t="str">
            <v>JAKARTA 2</v>
          </cell>
          <cell r="T516" t="str">
            <v>6304151811930002</v>
          </cell>
          <cell r="U516" t="str">
            <v>SEUMUR HIDUP</v>
          </cell>
          <cell r="W516" t="str">
            <v>B2</v>
          </cell>
          <cell r="X516" t="str">
            <v>1832190100009</v>
          </cell>
          <cell r="Y516">
            <v>45614</v>
          </cell>
          <cell r="Z516" t="str">
            <v>ANTAR BARU</v>
          </cell>
          <cell r="AA516">
            <v>34291</v>
          </cell>
          <cell r="AB516" t="str">
            <v>JL. ANJIR TALARAN KM. 5,5 RT 001/001 MARABAHAN BATOLA</v>
          </cell>
          <cell r="AC516" t="str">
            <v>LAJANG</v>
          </cell>
          <cell r="AD516" t="str">
            <v>ISLAM</v>
          </cell>
          <cell r="AE516" t="str">
            <v>LAKI-LAKI</v>
          </cell>
          <cell r="AF516" t="str">
            <v>SMA</v>
          </cell>
          <cell r="AG516" t="str">
            <v>ARIF MASHURI</v>
          </cell>
          <cell r="AH516" t="str">
            <v>BCA</v>
          </cell>
          <cell r="AI516" t="str">
            <v>7820521352</v>
          </cell>
          <cell r="AJ516" t="str">
            <v>6304150312060051</v>
          </cell>
          <cell r="AL516">
            <v>44682</v>
          </cell>
          <cell r="AM516">
            <v>44773</v>
          </cell>
          <cell r="AN516" t="str">
            <v>PKWT 2</v>
          </cell>
          <cell r="AO516" t="str">
            <v>71 hari</v>
          </cell>
          <cell r="AP516" t="str">
            <v xml:space="preserve">1 Tahun  4 Bulan 8 Hari </v>
          </cell>
          <cell r="AQ516" t="str">
            <v>SUDAH</v>
          </cell>
          <cell r="AR516">
            <v>44432</v>
          </cell>
          <cell r="AS516" t="str">
            <v>SUDAH</v>
          </cell>
          <cell r="AT516">
            <v>44432</v>
          </cell>
          <cell r="AU516" t="str">
            <v>SUDAH</v>
          </cell>
          <cell r="AV516">
            <v>44531</v>
          </cell>
          <cell r="AW516" t="str">
            <v xml:space="preserve">0 Tahun  5 Bulan 20 Hari </v>
          </cell>
          <cell r="AX516" t="str">
            <v>IN CLASS</v>
          </cell>
          <cell r="AZ516">
            <v>100</v>
          </cell>
          <cell r="BA516" t="str">
            <v>SUDAH</v>
          </cell>
          <cell r="BC516">
            <v>44409</v>
          </cell>
          <cell r="BD516" t="str">
            <v>MARABAHAN</v>
          </cell>
          <cell r="BE516" t="str">
            <v>SUDAH</v>
          </cell>
          <cell r="BG516">
            <v>44488</v>
          </cell>
          <cell r="BH516" t="str">
            <v>MARABAHAN</v>
          </cell>
          <cell r="BI516" t="str">
            <v>BELUM</v>
          </cell>
          <cell r="BV516" t="str">
            <v>0002451036508</v>
          </cell>
          <cell r="BW516" t="str">
            <v>SUDAH</v>
          </cell>
          <cell r="BX516" t="str">
            <v>PERUSAHAAN</v>
          </cell>
          <cell r="BY516" t="str">
            <v>21011321755</v>
          </cell>
          <cell r="BZ516" t="str">
            <v>SUDAH</v>
          </cell>
        </row>
        <row r="517">
          <cell r="C517" t="str">
            <v>1736</v>
          </cell>
          <cell r="D517" t="str">
            <v>MOKH RIDUWAN</v>
          </cell>
          <cell r="E517" t="str">
            <v>PT. MBK</v>
          </cell>
          <cell r="F517" t="str">
            <v>PO</v>
          </cell>
          <cell r="G517" t="str">
            <v>84/PO/LOG-SBY/I/21</v>
          </cell>
          <cell r="H517">
            <v>44205</v>
          </cell>
          <cell r="I517">
            <v>44210</v>
          </cell>
          <cell r="J517">
            <v>5</v>
          </cell>
          <cell r="K517" t="str">
            <v>0895397104498</v>
          </cell>
          <cell r="L517" t="str">
            <v>DRIVER</v>
          </cell>
          <cell r="Q517" t="str">
            <v>SURABAYA</v>
          </cell>
          <cell r="R517" t="str">
            <v>ANTERAJA</v>
          </cell>
          <cell r="S517" t="str">
            <v>MALANG</v>
          </cell>
          <cell r="T517" t="str">
            <v>3578243003910001</v>
          </cell>
          <cell r="U517" t="str">
            <v>SEUMUR HIDUP</v>
          </cell>
          <cell r="V517" t="str">
            <v>HIJAU</v>
          </cell>
          <cell r="W517" t="str">
            <v>B1</v>
          </cell>
          <cell r="X517" t="str">
            <v>15149103000670</v>
          </cell>
          <cell r="Y517">
            <v>45978</v>
          </cell>
          <cell r="Z517" t="str">
            <v>SURABAYA</v>
          </cell>
          <cell r="AA517">
            <v>33327</v>
          </cell>
          <cell r="AB517" t="str">
            <v>KENDANGSARI XI BLOK F 33 RT 02 RW04 KENDANGSARI TENGGILISMEJOYO KOTA SURABAYA</v>
          </cell>
          <cell r="AC517" t="str">
            <v>KAWIN</v>
          </cell>
          <cell r="AD517" t="str">
            <v>ISLAM</v>
          </cell>
          <cell r="AE517" t="str">
            <v>LAKI-LAKI</v>
          </cell>
          <cell r="AF517" t="str">
            <v>SMA</v>
          </cell>
          <cell r="AG517" t="str">
            <v>MUKHAMAD RIDUWAN</v>
          </cell>
          <cell r="AH517" t="str">
            <v>BCA</v>
          </cell>
          <cell r="AI517" t="str">
            <v>8221159047</v>
          </cell>
          <cell r="AJ517" t="str">
            <v>3578242003170000</v>
          </cell>
          <cell r="AK517" t="str">
            <v>41.592.910.8-615.000</v>
          </cell>
          <cell r="AL517">
            <v>44682</v>
          </cell>
          <cell r="AM517">
            <v>44773</v>
          </cell>
          <cell r="AN517" t="str">
            <v>PKWT 2</v>
          </cell>
          <cell r="AO517" t="str">
            <v>71 hari</v>
          </cell>
          <cell r="AP517" t="str">
            <v xml:space="preserve">1 Tahun  4 Bulan 7 Hari </v>
          </cell>
          <cell r="AQ517" t="str">
            <v>SUDAH</v>
          </cell>
          <cell r="AR517">
            <v>44432</v>
          </cell>
          <cell r="AS517" t="str">
            <v>SUDAH</v>
          </cell>
          <cell r="AT517">
            <v>44432</v>
          </cell>
          <cell r="AU517" t="str">
            <v>SUDAH</v>
          </cell>
          <cell r="AV517">
            <v>44461</v>
          </cell>
          <cell r="AW517" t="str">
            <v xml:space="preserve">0 Tahun  7 Bulan 29 Hari </v>
          </cell>
          <cell r="AX517" t="str">
            <v>IN CLASS</v>
          </cell>
          <cell r="AY517">
            <v>85</v>
          </cell>
          <cell r="AZ517">
            <v>80</v>
          </cell>
          <cell r="BA517" t="str">
            <v>SUDAH</v>
          </cell>
          <cell r="BC517">
            <v>44415</v>
          </cell>
          <cell r="BD517" t="str">
            <v>POLRESTABES SBY</v>
          </cell>
          <cell r="BE517" t="str">
            <v>SUDAH</v>
          </cell>
          <cell r="BG517">
            <v>44453</v>
          </cell>
          <cell r="BH517" t="str">
            <v>RUMKITBAN SIDOARJO</v>
          </cell>
          <cell r="BI517" t="str">
            <v>BELUM</v>
          </cell>
          <cell r="BV517" t="str">
            <v>0002683746909</v>
          </cell>
          <cell r="BW517" t="str">
            <v>SUDAH</v>
          </cell>
          <cell r="BX517" t="str">
            <v>PBI</v>
          </cell>
          <cell r="BY517" t="str">
            <v>21011322506</v>
          </cell>
          <cell r="BZ517" t="str">
            <v>SUDAH</v>
          </cell>
        </row>
        <row r="518">
          <cell r="C518" t="str">
            <v>1740</v>
          </cell>
          <cell r="D518" t="str">
            <v>LATUD MIFTAHUL CHOIR</v>
          </cell>
          <cell r="E518" t="str">
            <v>PT. MBK</v>
          </cell>
          <cell r="I518">
            <v>44220</v>
          </cell>
          <cell r="J518" t="str">
            <v/>
          </cell>
          <cell r="K518" t="str">
            <v>089509306417</v>
          </cell>
          <cell r="L518" t="str">
            <v>DRIVER</v>
          </cell>
          <cell r="Q518" t="str">
            <v>KUDUS</v>
          </cell>
          <cell r="R518" t="str">
            <v>ANTERAJA</v>
          </cell>
          <cell r="S518" t="str">
            <v>SEMARANG</v>
          </cell>
          <cell r="T518" t="str">
            <v>3374051712900003</v>
          </cell>
          <cell r="U518" t="str">
            <v>SEUMUR HIDUP</v>
          </cell>
          <cell r="V518" t="str">
            <v>PUTIH</v>
          </cell>
          <cell r="W518" t="str">
            <v>B1</v>
          </cell>
          <cell r="X518" t="str">
            <v>14219012000077</v>
          </cell>
          <cell r="Y518">
            <v>45707</v>
          </cell>
          <cell r="Z518" t="str">
            <v>SEMARANG</v>
          </cell>
          <cell r="AA518">
            <v>33224</v>
          </cell>
          <cell r="AB518" t="str">
            <v>SEMBUNGHARJO RT 004/010 KEL. SEMBUNGHARJO KEC. GENUK KOTA SEMARANG</v>
          </cell>
          <cell r="AC518" t="str">
            <v>KAWIN ANAK 2</v>
          </cell>
          <cell r="AD518" t="str">
            <v xml:space="preserve">ISLAM </v>
          </cell>
          <cell r="AE518" t="str">
            <v>LAKI-LAKI</v>
          </cell>
          <cell r="AF518" t="str">
            <v>SMA</v>
          </cell>
          <cell r="AG518" t="str">
            <v>LATUD MIFTAHUL CHOIR</v>
          </cell>
          <cell r="AH518" t="str">
            <v>BCA</v>
          </cell>
          <cell r="AI518" t="str">
            <v>3530636754</v>
          </cell>
          <cell r="AJ518" t="str">
            <v>3347052009170003</v>
          </cell>
          <cell r="AL518">
            <v>44621</v>
          </cell>
          <cell r="AM518">
            <v>44712</v>
          </cell>
          <cell r="AN518" t="str">
            <v>PKWT 1</v>
          </cell>
          <cell r="AO518" t="str">
            <v>10 hari</v>
          </cell>
          <cell r="AP518" t="str">
            <v xml:space="preserve">1 Tahun  3 Bulan 27 Hari </v>
          </cell>
          <cell r="AQ518" t="str">
            <v>SUDAH</v>
          </cell>
          <cell r="AR518">
            <v>44432</v>
          </cell>
          <cell r="AS518" t="str">
            <v>SUDAH</v>
          </cell>
          <cell r="AT518">
            <v>44432</v>
          </cell>
          <cell r="AU518" t="str">
            <v>SUDAH</v>
          </cell>
          <cell r="AV518">
            <v>44438</v>
          </cell>
          <cell r="AW518" t="str">
            <v xml:space="preserve">0 Tahun  8 Bulan 21 Hari </v>
          </cell>
          <cell r="AX518" t="str">
            <v>IN CLASS</v>
          </cell>
          <cell r="AY518">
            <v>100</v>
          </cell>
          <cell r="AZ518">
            <v>75</v>
          </cell>
          <cell r="BA518" t="str">
            <v>SUDAH</v>
          </cell>
          <cell r="BC518">
            <v>44422</v>
          </cell>
          <cell r="BD518" t="str">
            <v>RS KARTIKA HUSADA</v>
          </cell>
          <cell r="BE518" t="str">
            <v>SUDAH</v>
          </cell>
          <cell r="BG518">
            <v>44487</v>
          </cell>
          <cell r="BH518" t="str">
            <v>GOR DJARUM KUDUS</v>
          </cell>
          <cell r="BI518" t="str">
            <v>BELUM</v>
          </cell>
          <cell r="BV518" t="str">
            <v>0002701627233</v>
          </cell>
          <cell r="BW518" t="str">
            <v>SUDAH</v>
          </cell>
          <cell r="BX518" t="str">
            <v>PBI</v>
          </cell>
          <cell r="BY518" t="str">
            <v>21025507811</v>
          </cell>
          <cell r="BZ518" t="str">
            <v>SUDAH</v>
          </cell>
        </row>
        <row r="519">
          <cell r="C519" t="str">
            <v>1743</v>
          </cell>
          <cell r="D519" t="str">
            <v>RIAN SOPIAN</v>
          </cell>
          <cell r="E519" t="str">
            <v>PT. MBK</v>
          </cell>
          <cell r="I519">
            <v>44224</v>
          </cell>
          <cell r="J519" t="str">
            <v/>
          </cell>
          <cell r="K519" t="str">
            <v>083825754380</v>
          </cell>
          <cell r="L519" t="str">
            <v>DRIVER</v>
          </cell>
          <cell r="Q519" t="str">
            <v>BANDUNG</v>
          </cell>
          <cell r="R519" t="str">
            <v>ANTERAJA</v>
          </cell>
          <cell r="S519" t="str">
            <v>JAKARTA 1</v>
          </cell>
          <cell r="T519" t="str">
            <v>3263270309950001</v>
          </cell>
          <cell r="U519" t="str">
            <v>SEUMUR HIDUP</v>
          </cell>
          <cell r="V519" t="str">
            <v>CDD</v>
          </cell>
          <cell r="W519" t="str">
            <v>B1</v>
          </cell>
          <cell r="X519" t="str">
            <v>950913051227</v>
          </cell>
          <cell r="Y519">
            <v>46261</v>
          </cell>
          <cell r="Z519" t="str">
            <v>BANDUNG</v>
          </cell>
          <cell r="AA519">
            <v>34945</v>
          </cell>
          <cell r="AB519" t="str">
            <v>KP. SEKEDANGDEUR RT 001/010 KEL. PASANGGRAHAN KEC. UJUNG BERUNG KOTA BANDUNG</v>
          </cell>
          <cell r="AC519" t="str">
            <v>LAJANG</v>
          </cell>
          <cell r="AD519" t="str">
            <v>ISLAM</v>
          </cell>
          <cell r="AE519" t="str">
            <v>LAKI-LAKI</v>
          </cell>
          <cell r="AF519" t="str">
            <v>SMA</v>
          </cell>
          <cell r="AG519" t="str">
            <v>RIAN SOPIAN</v>
          </cell>
          <cell r="AH519" t="str">
            <v>BCA</v>
          </cell>
          <cell r="AI519" t="str">
            <v>2831617189</v>
          </cell>
          <cell r="AJ519" t="str">
            <v>3273260910108720</v>
          </cell>
          <cell r="AL519">
            <v>44621</v>
          </cell>
          <cell r="AM519">
            <v>44712</v>
          </cell>
          <cell r="AN519" t="str">
            <v>PKWT 1</v>
          </cell>
          <cell r="AO519" t="str">
            <v>10 hari</v>
          </cell>
          <cell r="AP519" t="str">
            <v xml:space="preserve">1 Tahun  3 Bulan 23 Hari </v>
          </cell>
          <cell r="AQ519" t="str">
            <v>SUDAH</v>
          </cell>
          <cell r="AR519">
            <v>44432</v>
          </cell>
          <cell r="AS519" t="str">
            <v>SUDAH</v>
          </cell>
          <cell r="AT519">
            <v>44432</v>
          </cell>
          <cell r="AU519" t="str">
            <v>SUDAH</v>
          </cell>
          <cell r="AV519">
            <v>44639</v>
          </cell>
          <cell r="AW519" t="str">
            <v xml:space="preserve">0 Tahun  2 Bulan 2 Hari </v>
          </cell>
          <cell r="AX519" t="str">
            <v>IN CLASS</v>
          </cell>
          <cell r="AY519">
            <v>70</v>
          </cell>
          <cell r="AZ519">
            <v>75</v>
          </cell>
          <cell r="BA519" t="str">
            <v>SUDAH</v>
          </cell>
          <cell r="BC519">
            <v>44403</v>
          </cell>
          <cell r="BE519" t="str">
            <v>SUDAH</v>
          </cell>
          <cell r="BG519">
            <v>44431</v>
          </cell>
          <cell r="BI519" t="str">
            <v>BELUM</v>
          </cell>
          <cell r="BV519" t="str">
            <v>0001401063884</v>
          </cell>
          <cell r="BW519" t="str">
            <v>SUDAH</v>
          </cell>
          <cell r="BX519" t="str">
            <v>PERUSAHAAN</v>
          </cell>
          <cell r="BY519" t="str">
            <v>21017941663</v>
          </cell>
          <cell r="BZ519" t="str">
            <v>SUDAH</v>
          </cell>
        </row>
        <row r="520">
          <cell r="C520" t="str">
            <v>1747</v>
          </cell>
          <cell r="D520" t="str">
            <v>AKLIS ABADI</v>
          </cell>
          <cell r="E520" t="str">
            <v>PT. MBK</v>
          </cell>
          <cell r="F520" t="str">
            <v>PO</v>
          </cell>
          <cell r="G520" t="str">
            <v>87/PO/LOG-SBY/I/21</v>
          </cell>
          <cell r="H520">
            <v>44217</v>
          </cell>
          <cell r="I520">
            <v>44228</v>
          </cell>
          <cell r="J520">
            <v>11</v>
          </cell>
          <cell r="K520" t="str">
            <v>082326096636</v>
          </cell>
          <cell r="L520" t="str">
            <v>DRIVER</v>
          </cell>
          <cell r="Q520" t="str">
            <v>REMBANG</v>
          </cell>
          <cell r="R520" t="str">
            <v>PT. SUMBER ALFARIA TRIJAYA TBK</v>
          </cell>
          <cell r="S520" t="str">
            <v>MALANG</v>
          </cell>
          <cell r="T520" t="str">
            <v>3317070911910002</v>
          </cell>
          <cell r="U520" t="str">
            <v>SEUMUR HIDUP</v>
          </cell>
          <cell r="V520" t="str">
            <v>HIJAU</v>
          </cell>
          <cell r="W520" t="str">
            <v>B1</v>
          </cell>
          <cell r="X520" t="str">
            <v>911114390309</v>
          </cell>
          <cell r="Y520">
            <v>44874</v>
          </cell>
          <cell r="Z520" t="str">
            <v>REMBANG</v>
          </cell>
          <cell r="AA520">
            <v>33551</v>
          </cell>
          <cell r="AB520" t="str">
            <v>SUMBERREJO RT 001/001 KEL. SUMBERREJO KEC. PAMOTAN KAB. REMBANG</v>
          </cell>
          <cell r="AC520" t="str">
            <v>KAWIN</v>
          </cell>
          <cell r="AD520" t="str">
            <v>ISLAM</v>
          </cell>
          <cell r="AE520" t="str">
            <v>LAKI-LAKI</v>
          </cell>
          <cell r="AF520" t="str">
            <v>SMA</v>
          </cell>
          <cell r="AG520" t="str">
            <v>AKLIS ABADI</v>
          </cell>
          <cell r="AH520" t="str">
            <v>BCA</v>
          </cell>
          <cell r="AI520" t="str">
            <v>7835222535</v>
          </cell>
          <cell r="AJ520" t="str">
            <v>3317072404190006</v>
          </cell>
          <cell r="AL520">
            <v>44621</v>
          </cell>
          <cell r="AM520">
            <v>44712</v>
          </cell>
          <cell r="AN520" t="str">
            <v>PKWT 2</v>
          </cell>
          <cell r="AO520" t="str">
            <v>10 hari</v>
          </cell>
          <cell r="AP520" t="str">
            <v xml:space="preserve">1 Tahun  3 Bulan 20 Hari </v>
          </cell>
          <cell r="AQ520" t="str">
            <v>SUDAH</v>
          </cell>
          <cell r="AR520">
            <v>44432</v>
          </cell>
          <cell r="AS520" t="str">
            <v>SUDAH</v>
          </cell>
          <cell r="AT520">
            <v>44432</v>
          </cell>
          <cell r="AU520" t="str">
            <v>SUDAH</v>
          </cell>
          <cell r="AV520">
            <v>44426</v>
          </cell>
          <cell r="AW520" t="str">
            <v xml:space="preserve">0 Tahun  9 Bulan 3 Hari </v>
          </cell>
          <cell r="AX520" t="str">
            <v>IN CLASS</v>
          </cell>
          <cell r="AY520">
            <v>70</v>
          </cell>
          <cell r="AZ520">
            <v>75</v>
          </cell>
          <cell r="BA520" t="str">
            <v>SUDAH</v>
          </cell>
          <cell r="BC520">
            <v>44491</v>
          </cell>
          <cell r="BD520" t="str">
            <v>PUSKESMAS REMBANG</v>
          </cell>
          <cell r="BE520" t="str">
            <v>SUDAH</v>
          </cell>
          <cell r="BG520">
            <v>44619</v>
          </cell>
          <cell r="BI520" t="str">
            <v>BELUM</v>
          </cell>
          <cell r="BV520" t="str">
            <v>0000584344225</v>
          </cell>
          <cell r="BW520" t="str">
            <v>SUDAH</v>
          </cell>
          <cell r="BX520" t="str">
            <v>PBI</v>
          </cell>
          <cell r="BY520" t="str">
            <v>21017941291</v>
          </cell>
          <cell r="BZ520" t="str">
            <v>SUDAH</v>
          </cell>
          <cell r="CG520" t="str">
            <v>bhaimnotforchild@gmail.com</v>
          </cell>
        </row>
        <row r="521">
          <cell r="C521" t="str">
            <v>1750</v>
          </cell>
          <cell r="D521" t="str">
            <v>RYANDIKA</v>
          </cell>
          <cell r="E521" t="str">
            <v>PT. MBK</v>
          </cell>
          <cell r="F521" t="str">
            <v>PO</v>
          </cell>
          <cell r="G521" t="str">
            <v>87/PO/LOG-SBY/I/21</v>
          </cell>
          <cell r="H521">
            <v>44217</v>
          </cell>
          <cell r="I521">
            <v>44228</v>
          </cell>
          <cell r="J521">
            <v>11</v>
          </cell>
          <cell r="K521" t="str">
            <v>085726256130</v>
          </cell>
          <cell r="L521" t="str">
            <v>DRIVER</v>
          </cell>
          <cell r="Q521" t="str">
            <v>REMBANG</v>
          </cell>
          <cell r="R521" t="str">
            <v>PT. SUMBER ALFARIA TRIJAYA TBK</v>
          </cell>
          <cell r="S521" t="str">
            <v>MALANG</v>
          </cell>
          <cell r="T521" t="str">
            <v>3316052703000003</v>
          </cell>
          <cell r="U521" t="str">
            <v>SEUMUR HIDUP</v>
          </cell>
          <cell r="V521" t="str">
            <v>HIJAU</v>
          </cell>
          <cell r="W521" t="str">
            <v>B1</v>
          </cell>
          <cell r="X521" t="str">
            <v>14400003000112</v>
          </cell>
          <cell r="Y521">
            <v>45840</v>
          </cell>
          <cell r="Z521" t="str">
            <v>BLORA</v>
          </cell>
          <cell r="AA521">
            <v>36612</v>
          </cell>
          <cell r="AB521" t="str">
            <v>SIDODADI RT 003/006 DS. CEPU KEC. CEPU KAB BLORA</v>
          </cell>
          <cell r="AC521" t="str">
            <v>LAJANG</v>
          </cell>
          <cell r="AD521" t="str">
            <v>ISLAM</v>
          </cell>
          <cell r="AE521" t="str">
            <v>LAKI-LAKI</v>
          </cell>
          <cell r="AF521" t="str">
            <v>SMA</v>
          </cell>
          <cell r="AG521" t="str">
            <v>RYANDIKA/NOVIAN</v>
          </cell>
          <cell r="AH521" t="str">
            <v>BCA</v>
          </cell>
          <cell r="AI521" t="str">
            <v>7960610029</v>
          </cell>
          <cell r="AJ521" t="str">
            <v>3316052601080423</v>
          </cell>
          <cell r="AL521">
            <v>44621</v>
          </cell>
          <cell r="AM521">
            <v>44712</v>
          </cell>
          <cell r="AN521" t="str">
            <v>PKWT 2</v>
          </cell>
          <cell r="AO521" t="str">
            <v>10 hari</v>
          </cell>
          <cell r="AP521" t="str">
            <v xml:space="preserve">1 Tahun  3 Bulan 20 Hari </v>
          </cell>
          <cell r="AQ521" t="str">
            <v>SUDAH</v>
          </cell>
          <cell r="AR521">
            <v>44432</v>
          </cell>
          <cell r="AS521" t="str">
            <v>SUDAH</v>
          </cell>
          <cell r="AT521">
            <v>44432</v>
          </cell>
          <cell r="AU521" t="str">
            <v>SUDAH</v>
          </cell>
          <cell r="AV521">
            <v>44439</v>
          </cell>
          <cell r="AW521" t="str">
            <v xml:space="preserve">0 Tahun  8 Bulan 20 Hari </v>
          </cell>
          <cell r="AX521" t="str">
            <v>ON LINE</v>
          </cell>
          <cell r="AY521">
            <v>85</v>
          </cell>
          <cell r="AZ521">
            <v>75</v>
          </cell>
          <cell r="BA521" t="str">
            <v>SUDAH</v>
          </cell>
          <cell r="BC521">
            <v>44462</v>
          </cell>
          <cell r="BD521" t="str">
            <v>KLINIK POLRES BLORA</v>
          </cell>
          <cell r="BE521" t="str">
            <v>SUDAH</v>
          </cell>
          <cell r="BG521">
            <v>44494</v>
          </cell>
          <cell r="BI521" t="str">
            <v>BELUM</v>
          </cell>
          <cell r="BV521" t="str">
            <v>0001286468076</v>
          </cell>
          <cell r="BW521" t="str">
            <v>SUDAH</v>
          </cell>
          <cell r="BX521" t="str">
            <v>PERUSAHAAN</v>
          </cell>
          <cell r="BY521" t="str">
            <v>21017941333</v>
          </cell>
          <cell r="BZ521" t="str">
            <v>SUDAH</v>
          </cell>
          <cell r="CG521" t="str">
            <v>miftahok63@gmail.com</v>
          </cell>
        </row>
        <row r="522">
          <cell r="C522" t="str">
            <v>1752</v>
          </cell>
          <cell r="D522" t="str">
            <v>FEBRI YOGI PRADANA</v>
          </cell>
          <cell r="E522" t="str">
            <v>PT. MBK</v>
          </cell>
          <cell r="F522" t="str">
            <v>PO</v>
          </cell>
          <cell r="G522" t="str">
            <v>17/PO/LOG-SBY/V/21</v>
          </cell>
          <cell r="I522">
            <v>44228</v>
          </cell>
          <cell r="J522" t="str">
            <v/>
          </cell>
          <cell r="K522" t="str">
            <v>082137464103</v>
          </cell>
          <cell r="L522" t="str">
            <v>DRIVER</v>
          </cell>
          <cell r="Q522" t="str">
            <v>KUDUS</v>
          </cell>
          <cell r="R522" t="str">
            <v>ANTERAJA</v>
          </cell>
          <cell r="S522" t="str">
            <v>SEMARANG</v>
          </cell>
          <cell r="T522" t="str">
            <v>3317102805990003</v>
          </cell>
          <cell r="U522" t="str">
            <v>SEUMUR HIDUP</v>
          </cell>
          <cell r="V522" t="str">
            <v>PUTIH</v>
          </cell>
          <cell r="W522" t="str">
            <v>B1</v>
          </cell>
          <cell r="X522" t="str">
            <v>14399905000067</v>
          </cell>
          <cell r="Y522">
            <v>45817</v>
          </cell>
          <cell r="Z522" t="str">
            <v>REMBANG</v>
          </cell>
          <cell r="AA522">
            <v>36308</v>
          </cell>
          <cell r="AB522" t="str">
            <v>JL. PEMUDA KM 2 GG NAKULO RT 004/004 KEL. KABONGAN KIDUL KEC. REMBANG KAB. REMBANG</v>
          </cell>
          <cell r="AC522" t="str">
            <v>LAJANG</v>
          </cell>
          <cell r="AD522" t="str">
            <v>ISLAM</v>
          </cell>
          <cell r="AE522" t="str">
            <v>LAKI-LAKI</v>
          </cell>
          <cell r="AF522" t="str">
            <v>SMA</v>
          </cell>
          <cell r="AG522" t="str">
            <v>FEBRI YOGI PRADANA</v>
          </cell>
          <cell r="AH522" t="str">
            <v>BCA</v>
          </cell>
          <cell r="AI522" t="str">
            <v>7835223027</v>
          </cell>
          <cell r="AJ522" t="str">
            <v>3317101504090008</v>
          </cell>
          <cell r="AL522">
            <v>44621</v>
          </cell>
          <cell r="AM522">
            <v>44712</v>
          </cell>
          <cell r="AN522" t="str">
            <v>PKWT 2</v>
          </cell>
          <cell r="AO522" t="str">
            <v>10 hari</v>
          </cell>
          <cell r="AP522" t="str">
            <v xml:space="preserve">1 Tahun  3 Bulan 20 Hari </v>
          </cell>
          <cell r="AQ522" t="str">
            <v>SUDAH</v>
          </cell>
          <cell r="AR522">
            <v>44432</v>
          </cell>
          <cell r="AS522" t="str">
            <v>SUDAH</v>
          </cell>
          <cell r="AT522">
            <v>44432</v>
          </cell>
          <cell r="AU522" t="str">
            <v>SUDAH</v>
          </cell>
          <cell r="AV522">
            <v>44438</v>
          </cell>
          <cell r="AW522" t="str">
            <v xml:space="preserve">0 Tahun  8 Bulan 21 Hari </v>
          </cell>
          <cell r="AX522" t="str">
            <v>IN CLASS</v>
          </cell>
          <cell r="AY522">
            <v>100</v>
          </cell>
          <cell r="AZ522">
            <v>75</v>
          </cell>
          <cell r="BA522" t="str">
            <v>SUDAH</v>
          </cell>
          <cell r="BC522">
            <v>44422</v>
          </cell>
          <cell r="BD522" t="str">
            <v>KLINIK POLRES REMBANG</v>
          </cell>
          <cell r="BE522" t="str">
            <v>SUDAH</v>
          </cell>
          <cell r="BG522">
            <v>44450</v>
          </cell>
          <cell r="BH522" t="str">
            <v>KLINIK POLRES REMBANG</v>
          </cell>
          <cell r="BI522" t="str">
            <v>BELUM</v>
          </cell>
          <cell r="BV522" t="str">
            <v>0002203946605</v>
          </cell>
          <cell r="BW522" t="str">
            <v>SUDAH</v>
          </cell>
          <cell r="BX522" t="str">
            <v>PBI</v>
          </cell>
          <cell r="BY522" t="str">
            <v>21017941341</v>
          </cell>
          <cell r="BZ522" t="str">
            <v>SUDAH</v>
          </cell>
        </row>
        <row r="523">
          <cell r="C523" t="str">
            <v>1753</v>
          </cell>
          <cell r="D523" t="str">
            <v>JOKO SUPRIYONO</v>
          </cell>
          <cell r="E523" t="str">
            <v>PT. MBK</v>
          </cell>
          <cell r="F523" t="str">
            <v>PO</v>
          </cell>
          <cell r="G523" t="str">
            <v>87/PO/LOG-SBY/I/21</v>
          </cell>
          <cell r="H523">
            <v>44217</v>
          </cell>
          <cell r="I523">
            <v>44228</v>
          </cell>
          <cell r="J523">
            <v>11</v>
          </cell>
          <cell r="K523" t="str">
            <v>082239111497</v>
          </cell>
          <cell r="L523" t="str">
            <v>DRIVER</v>
          </cell>
          <cell r="Q523" t="str">
            <v>REMBANG</v>
          </cell>
          <cell r="R523" t="str">
            <v>PT. SUMBER ALFARIA TRIJAYA TBK</v>
          </cell>
          <cell r="S523" t="str">
            <v>MALANG</v>
          </cell>
          <cell r="T523" t="str">
            <v>8171021008900005</v>
          </cell>
          <cell r="U523" t="str">
            <v>SEUMUR HIDUP</v>
          </cell>
          <cell r="V523" t="str">
            <v>HIJAU</v>
          </cell>
          <cell r="W523" t="str">
            <v>B1</v>
          </cell>
          <cell r="X523" t="str">
            <v>900814390532</v>
          </cell>
          <cell r="Y523">
            <v>45514</v>
          </cell>
          <cell r="Z523" t="str">
            <v>REMBANG</v>
          </cell>
          <cell r="AA523">
            <v>33095</v>
          </cell>
          <cell r="AB523" t="str">
            <v>SIDOMULYO RT 004/002 KEL. SIDOMULYO KEC. GUNEM KAB. REMBANG</v>
          </cell>
          <cell r="AC523" t="str">
            <v>LAJANG</v>
          </cell>
          <cell r="AD523" t="str">
            <v>ISLAM</v>
          </cell>
          <cell r="AE523" t="str">
            <v>LAKI-LAKI</v>
          </cell>
          <cell r="AF523" t="str">
            <v>SMA</v>
          </cell>
          <cell r="AG523" t="str">
            <v>JOKO SUPRIYONO</v>
          </cell>
          <cell r="AH523" t="str">
            <v>BCA</v>
          </cell>
          <cell r="AI523" t="str">
            <v>7835222624</v>
          </cell>
          <cell r="AJ523" t="str">
            <v>3317032309080044</v>
          </cell>
          <cell r="AL523">
            <v>44621</v>
          </cell>
          <cell r="AM523">
            <v>44712</v>
          </cell>
          <cell r="AN523" t="str">
            <v>PKWT 2</v>
          </cell>
          <cell r="AO523" t="str">
            <v>10 hari</v>
          </cell>
          <cell r="AP523" t="str">
            <v xml:space="preserve">1 Tahun  3 Bulan 20 Hari </v>
          </cell>
          <cell r="AQ523" t="str">
            <v>SUDAH</v>
          </cell>
          <cell r="AR523">
            <v>44432</v>
          </cell>
          <cell r="AS523" t="str">
            <v>SUDAH</v>
          </cell>
          <cell r="AT523">
            <v>44432</v>
          </cell>
          <cell r="AU523" t="str">
            <v>SUDAH</v>
          </cell>
          <cell r="AV523">
            <v>44439</v>
          </cell>
          <cell r="AW523" t="str">
            <v xml:space="preserve">0 Tahun  8 Bulan 20 Hari </v>
          </cell>
          <cell r="AX523" t="str">
            <v>ON LINE</v>
          </cell>
          <cell r="AY523">
            <v>100</v>
          </cell>
          <cell r="AZ523">
            <v>75</v>
          </cell>
          <cell r="BA523" t="str">
            <v>SUDAH</v>
          </cell>
          <cell r="BC523">
            <v>44396</v>
          </cell>
          <cell r="BD523" t="str">
            <v>PUSKESMAS GUNEM</v>
          </cell>
          <cell r="BE523" t="str">
            <v>SUDAH</v>
          </cell>
          <cell r="BG523">
            <v>44425</v>
          </cell>
          <cell r="BH523" t="str">
            <v>PUSKESMAS GUNEM</v>
          </cell>
          <cell r="BI523" t="str">
            <v>BELUM</v>
          </cell>
          <cell r="BV523" t="str">
            <v>0003070638088</v>
          </cell>
          <cell r="BW523" t="str">
            <v>SUDAH</v>
          </cell>
          <cell r="BX523" t="str">
            <v>PERUSAHAAN</v>
          </cell>
          <cell r="BY523" t="str">
            <v>21017941374</v>
          </cell>
          <cell r="BZ523" t="str">
            <v>SUDAH</v>
          </cell>
          <cell r="CG523" t="str">
            <v>aklisabadi@gmail.com</v>
          </cell>
        </row>
        <row r="524">
          <cell r="C524" t="str">
            <v>1756</v>
          </cell>
          <cell r="D524" t="str">
            <v>BAJURI</v>
          </cell>
          <cell r="E524" t="str">
            <v>PT. MBK</v>
          </cell>
          <cell r="F524" t="str">
            <v>PO</v>
          </cell>
          <cell r="G524" t="str">
            <v>87/PO/LOG-SBY/I/21</v>
          </cell>
          <cell r="H524">
            <v>44217</v>
          </cell>
          <cell r="I524">
            <v>44228</v>
          </cell>
          <cell r="J524">
            <v>11</v>
          </cell>
          <cell r="K524" t="str">
            <v>081228491014</v>
          </cell>
          <cell r="L524" t="str">
            <v>DRIVER</v>
          </cell>
          <cell r="Q524" t="str">
            <v>REMBANG</v>
          </cell>
          <cell r="R524" t="str">
            <v>PT. SUMBER ALFARIA TRIJAYA TBK</v>
          </cell>
          <cell r="S524" t="str">
            <v>MALANG</v>
          </cell>
          <cell r="T524" t="str">
            <v>3317071208940001</v>
          </cell>
          <cell r="U524" t="str">
            <v>SEUMUR HIDUP</v>
          </cell>
          <cell r="V524" t="str">
            <v>MERAH</v>
          </cell>
          <cell r="W524" t="str">
            <v>B2 UMUM</v>
          </cell>
          <cell r="X524" t="str">
            <v>940814390371</v>
          </cell>
          <cell r="Y524">
            <v>44785</v>
          </cell>
          <cell r="Z524" t="str">
            <v>REMBANG</v>
          </cell>
          <cell r="AA524">
            <v>34558</v>
          </cell>
          <cell r="AB524" t="str">
            <v>DS. KETANGI RT 003/002 DS. KETANGI KEC. PAMOTAN KAB. REMBANG</v>
          </cell>
          <cell r="AC524" t="str">
            <v>LAJANG</v>
          </cell>
          <cell r="AD524" t="str">
            <v>ISLAM</v>
          </cell>
          <cell r="AE524" t="str">
            <v>LAKI-LAKI</v>
          </cell>
          <cell r="AF524" t="str">
            <v>SMA</v>
          </cell>
          <cell r="AG524" t="str">
            <v>BAJURI</v>
          </cell>
          <cell r="AH524" t="str">
            <v>BCA</v>
          </cell>
          <cell r="AI524" t="str">
            <v>7835222501</v>
          </cell>
          <cell r="AJ524" t="str">
            <v>3317072709080009</v>
          </cell>
          <cell r="AL524">
            <v>44621</v>
          </cell>
          <cell r="AM524">
            <v>44712</v>
          </cell>
          <cell r="AN524" t="str">
            <v>PKWT 2</v>
          </cell>
          <cell r="AO524" t="str">
            <v>10 hari</v>
          </cell>
          <cell r="AP524" t="str">
            <v xml:space="preserve">1 Tahun  3 Bulan 20 Hari </v>
          </cell>
          <cell r="AQ524" t="str">
            <v>SUDAH</v>
          </cell>
          <cell r="AR524">
            <v>44432</v>
          </cell>
          <cell r="AS524" t="str">
            <v>SUDAH</v>
          </cell>
          <cell r="AT524">
            <v>44432</v>
          </cell>
          <cell r="AU524" t="str">
            <v>SUDAH</v>
          </cell>
          <cell r="AV524">
            <v>44439</v>
          </cell>
          <cell r="AW524" t="str">
            <v xml:space="preserve">0 Tahun  8 Bulan 20 Hari </v>
          </cell>
          <cell r="AX524" t="str">
            <v>ON LINE</v>
          </cell>
          <cell r="AY524">
            <v>100</v>
          </cell>
          <cell r="AZ524">
            <v>75</v>
          </cell>
          <cell r="BA524" t="str">
            <v>SUDAH</v>
          </cell>
          <cell r="BC524">
            <v>44379</v>
          </cell>
          <cell r="BD524" t="str">
            <v>PUSKESMAS PAMOTAN</v>
          </cell>
          <cell r="BE524" t="str">
            <v>SUDAH</v>
          </cell>
          <cell r="BG524">
            <v>44409</v>
          </cell>
          <cell r="BH524" t="str">
            <v>PUSKESMAS PAMOTAN</v>
          </cell>
          <cell r="BI524" t="str">
            <v>BELUM</v>
          </cell>
          <cell r="BV524" t="str">
            <v>0003070638786</v>
          </cell>
          <cell r="BW524" t="str">
            <v>SUDAH</v>
          </cell>
          <cell r="BX524" t="str">
            <v>PERUSAHAAN</v>
          </cell>
          <cell r="BY524" t="str">
            <v>21017941283</v>
          </cell>
          <cell r="BZ524" t="str">
            <v>SUDAH</v>
          </cell>
          <cell r="CG524" t="str">
            <v>ryandika187@gmail.com</v>
          </cell>
        </row>
        <row r="525">
          <cell r="C525" t="str">
            <v>1757</v>
          </cell>
          <cell r="D525" t="str">
            <v>MUH BADRUDDIN</v>
          </cell>
          <cell r="E525" t="str">
            <v>PT. MBK</v>
          </cell>
          <cell r="F525" t="str">
            <v>PO</v>
          </cell>
          <cell r="G525" t="str">
            <v>87/PO/LOG-SBY/I/21</v>
          </cell>
          <cell r="H525">
            <v>44217</v>
          </cell>
          <cell r="I525">
            <v>44228</v>
          </cell>
          <cell r="J525">
            <v>11</v>
          </cell>
          <cell r="K525" t="str">
            <v>082325005669</v>
          </cell>
          <cell r="L525" t="str">
            <v>DRIVER</v>
          </cell>
          <cell r="Q525" t="str">
            <v>REMBANG</v>
          </cell>
          <cell r="R525" t="str">
            <v>PT. SUMBER ALFARIA TRIJAYA TBK</v>
          </cell>
          <cell r="S525" t="str">
            <v>MALANG</v>
          </cell>
          <cell r="T525" t="str">
            <v>3317081003850005</v>
          </cell>
          <cell r="U525" t="str">
            <v>SEUMUR HIDUP</v>
          </cell>
          <cell r="V525" t="str">
            <v>HIJAU</v>
          </cell>
          <cell r="W525" t="str">
            <v>B1</v>
          </cell>
          <cell r="X525" t="str">
            <v>14398503000089</v>
          </cell>
          <cell r="Y525">
            <v>46041</v>
          </cell>
          <cell r="Z525" t="str">
            <v>REMBANG</v>
          </cell>
          <cell r="AA525">
            <v>31116</v>
          </cell>
          <cell r="AB525" t="str">
            <v>JURANGJERO RT 005/002 DS. JURANGJERO KEC. SLUKE KAB. REMBANG</v>
          </cell>
          <cell r="AC525" t="str">
            <v>KAWIN</v>
          </cell>
          <cell r="AD525" t="str">
            <v>ISLAM</v>
          </cell>
          <cell r="AE525" t="str">
            <v>LAKI-LAKI</v>
          </cell>
          <cell r="AF525" t="str">
            <v>SMA</v>
          </cell>
          <cell r="AG525" t="str">
            <v>MUH BADRUDDIN</v>
          </cell>
          <cell r="AH525" t="str">
            <v>BCA</v>
          </cell>
          <cell r="AI525" t="str">
            <v>7835222551</v>
          </cell>
          <cell r="AJ525" t="str">
            <v>3317131902130003</v>
          </cell>
          <cell r="AL525">
            <v>44621</v>
          </cell>
          <cell r="AM525">
            <v>44712</v>
          </cell>
          <cell r="AN525" t="str">
            <v>PKWT 2</v>
          </cell>
          <cell r="AO525" t="str">
            <v>10 hari</v>
          </cell>
          <cell r="AP525" t="str">
            <v xml:space="preserve">1 Tahun  3 Bulan 20 Hari </v>
          </cell>
          <cell r="AQ525" t="str">
            <v>SUDAH</v>
          </cell>
          <cell r="AR525">
            <v>44432</v>
          </cell>
          <cell r="AS525" t="str">
            <v>SUDAH</v>
          </cell>
          <cell r="AT525">
            <v>44432</v>
          </cell>
          <cell r="AU525" t="str">
            <v>SUDAH</v>
          </cell>
          <cell r="AV525">
            <v>44439</v>
          </cell>
          <cell r="AW525" t="str">
            <v xml:space="preserve">0 Tahun  8 Bulan 20 Hari </v>
          </cell>
          <cell r="AX525" t="str">
            <v>ON LINE</v>
          </cell>
          <cell r="AY525">
            <v>70</v>
          </cell>
          <cell r="AZ525">
            <v>75</v>
          </cell>
          <cell r="BA525" t="str">
            <v>SUDAH</v>
          </cell>
          <cell r="BC525">
            <v>44491</v>
          </cell>
          <cell r="BD525" t="str">
            <v>PUSKESMAS REMBANG</v>
          </cell>
          <cell r="BE525" t="str">
            <v>SUDAH</v>
          </cell>
          <cell r="BG525">
            <v>44609</v>
          </cell>
          <cell r="BI525" t="str">
            <v>BELUM</v>
          </cell>
          <cell r="BV525" t="str">
            <v>0002262233002</v>
          </cell>
          <cell r="BW525" t="str">
            <v>SUDAH</v>
          </cell>
          <cell r="BX525" t="str">
            <v>PERUSAHAAN</v>
          </cell>
          <cell r="BY525" t="str">
            <v>21017941366</v>
          </cell>
          <cell r="BZ525" t="str">
            <v>SUDAH</v>
          </cell>
          <cell r="CG525" t="str">
            <v>febripradana713@gmail.com</v>
          </cell>
        </row>
        <row r="526">
          <cell r="C526" t="str">
            <v>1762</v>
          </cell>
          <cell r="D526" t="str">
            <v>DEDI WIDYO U</v>
          </cell>
          <cell r="E526" t="str">
            <v>PT. MBK</v>
          </cell>
          <cell r="F526" t="str">
            <v>PO</v>
          </cell>
          <cell r="G526" t="str">
            <v>87/PO/LOG-SBY/I/21</v>
          </cell>
          <cell r="H526">
            <v>44217</v>
          </cell>
          <cell r="I526">
            <v>44228</v>
          </cell>
          <cell r="J526">
            <v>11</v>
          </cell>
          <cell r="K526" t="str">
            <v>082328059649</v>
          </cell>
          <cell r="L526" t="str">
            <v>DRIVER</v>
          </cell>
          <cell r="Q526" t="str">
            <v>REMBANG</v>
          </cell>
          <cell r="R526" t="str">
            <v>PT. SUMBER ALFARIA TRIJAYA TBK</v>
          </cell>
          <cell r="S526" t="str">
            <v>MALANG</v>
          </cell>
          <cell r="T526" t="str">
            <v>3317110103990001</v>
          </cell>
          <cell r="U526" t="str">
            <v>SEUMUR HIDUP</v>
          </cell>
          <cell r="V526" t="str">
            <v>HIJAU</v>
          </cell>
          <cell r="W526" t="str">
            <v>B1</v>
          </cell>
          <cell r="X526" t="str">
            <v>14399903000039</v>
          </cell>
          <cell r="Y526">
            <v>45756</v>
          </cell>
          <cell r="Z526" t="str">
            <v>REMBANG</v>
          </cell>
          <cell r="AA526">
            <v>36220</v>
          </cell>
          <cell r="AB526" t="str">
            <v>DS. BANYUURIP RT 004/001 BANYUURIP KEC. PANCUR KAB. REMBANG</v>
          </cell>
          <cell r="AC526" t="str">
            <v>LAJANG</v>
          </cell>
          <cell r="AD526" t="str">
            <v>ISLAM</v>
          </cell>
          <cell r="AE526" t="str">
            <v>LAKI-LAKI</v>
          </cell>
          <cell r="AF526" t="str">
            <v>SMA</v>
          </cell>
          <cell r="AG526" t="str">
            <v>DEDI WIDYO U</v>
          </cell>
          <cell r="AH526" t="str">
            <v>BCA</v>
          </cell>
          <cell r="AI526" t="str">
            <v>7835222543</v>
          </cell>
          <cell r="AJ526" t="str">
            <v>3317112310080093</v>
          </cell>
          <cell r="AL526">
            <v>44621</v>
          </cell>
          <cell r="AM526">
            <v>44712</v>
          </cell>
          <cell r="AN526" t="str">
            <v>PKWT 2</v>
          </cell>
          <cell r="AO526" t="str">
            <v>10 hari</v>
          </cell>
          <cell r="AP526" t="str">
            <v xml:space="preserve">1 Tahun  3 Bulan 20 Hari </v>
          </cell>
          <cell r="AQ526" t="str">
            <v>SUDAH</v>
          </cell>
          <cell r="AR526">
            <v>44432</v>
          </cell>
          <cell r="AS526" t="str">
            <v>SUDAH</v>
          </cell>
          <cell r="AT526">
            <v>44432</v>
          </cell>
          <cell r="AU526" t="str">
            <v>SUDAH</v>
          </cell>
          <cell r="AV526">
            <v>44439</v>
          </cell>
          <cell r="AW526" t="str">
            <v xml:space="preserve">0 Tahun  8 Bulan 20 Hari </v>
          </cell>
          <cell r="AX526" t="str">
            <v>ON LINE</v>
          </cell>
          <cell r="AY526">
            <v>100</v>
          </cell>
          <cell r="AZ526">
            <v>75</v>
          </cell>
          <cell r="BA526" t="str">
            <v>SUDAH</v>
          </cell>
          <cell r="BC526">
            <v>44488</v>
          </cell>
          <cell r="BD526" t="str">
            <v>PUSKESMAS LASEM</v>
          </cell>
          <cell r="BE526" t="str">
            <v>BELUM</v>
          </cell>
          <cell r="BI526" t="str">
            <v>BELUM</v>
          </cell>
          <cell r="BV526" t="str">
            <v>0000585073822</v>
          </cell>
          <cell r="BW526" t="str">
            <v>SUDAH</v>
          </cell>
          <cell r="BX526" t="str">
            <v>PBI</v>
          </cell>
          <cell r="BY526" t="str">
            <v>21017941234</v>
          </cell>
          <cell r="BZ526" t="str">
            <v>SUDAH</v>
          </cell>
          <cell r="CG526" t="str">
            <v>mrjeyy7@gmail.com</v>
          </cell>
        </row>
        <row r="527">
          <cell r="C527" t="str">
            <v>1763</v>
          </cell>
          <cell r="D527" t="str">
            <v>ABDUL KHALIM</v>
          </cell>
          <cell r="E527" t="str">
            <v>PT. MBK</v>
          </cell>
          <cell r="F527" t="str">
            <v>PO</v>
          </cell>
          <cell r="G527" t="str">
            <v>87/PO/LOG-SBY/I/21</v>
          </cell>
          <cell r="H527">
            <v>44217</v>
          </cell>
          <cell r="I527">
            <v>44228</v>
          </cell>
          <cell r="J527">
            <v>11</v>
          </cell>
          <cell r="K527" t="str">
            <v>082220588111</v>
          </cell>
          <cell r="L527" t="str">
            <v>DRIVER</v>
          </cell>
          <cell r="Q527" t="str">
            <v>KUDUS</v>
          </cell>
          <cell r="R527" t="str">
            <v>ANTERAJA</v>
          </cell>
          <cell r="S527" t="str">
            <v>SEMARANG</v>
          </cell>
          <cell r="T527" t="str">
            <v>3319092603890002</v>
          </cell>
          <cell r="U527" t="str">
            <v>SEUMUR HIDUP</v>
          </cell>
          <cell r="V527" t="str">
            <v>HIJAU</v>
          </cell>
          <cell r="W527" t="str">
            <v>B2 UMUM</v>
          </cell>
          <cell r="X527" t="str">
            <v>14218803000126</v>
          </cell>
          <cell r="Y527">
            <v>45968</v>
          </cell>
          <cell r="Z527" t="str">
            <v>KUDUS</v>
          </cell>
          <cell r="AA527">
            <v>32228</v>
          </cell>
          <cell r="AB527" t="str">
            <v>MARGOREJO RT 005/004 DS. MARGOREJO KEC. DAWE KAB. KUDUS</v>
          </cell>
          <cell r="AC527" t="str">
            <v>KAWIN</v>
          </cell>
          <cell r="AD527" t="str">
            <v>ISLAM</v>
          </cell>
          <cell r="AE527" t="str">
            <v>LAKI-LAKI</v>
          </cell>
          <cell r="AF527" t="str">
            <v>S1</v>
          </cell>
          <cell r="AG527" t="str">
            <v>ABDUL KHALIM</v>
          </cell>
          <cell r="AH527" t="str">
            <v>BCA</v>
          </cell>
          <cell r="AI527" t="str">
            <v>7835222519</v>
          </cell>
          <cell r="AJ527" t="str">
            <v>3319091107190006</v>
          </cell>
          <cell r="AL527">
            <v>44621</v>
          </cell>
          <cell r="AM527">
            <v>44712</v>
          </cell>
          <cell r="AN527" t="str">
            <v>PKWT 1</v>
          </cell>
          <cell r="AO527" t="str">
            <v>10 hari</v>
          </cell>
          <cell r="AP527" t="str">
            <v xml:space="preserve">1 Tahun  3 Bulan 20 Hari </v>
          </cell>
          <cell r="AQ527" t="str">
            <v>SUDAH</v>
          </cell>
          <cell r="AR527">
            <v>44432</v>
          </cell>
          <cell r="AS527" t="str">
            <v>SUDAH</v>
          </cell>
          <cell r="AT527">
            <v>44432</v>
          </cell>
          <cell r="AU527" t="str">
            <v>SUDAH</v>
          </cell>
          <cell r="AV527">
            <v>44438</v>
          </cell>
          <cell r="AW527" t="str">
            <v xml:space="preserve">0 Tahun  8 Bulan 21 Hari </v>
          </cell>
          <cell r="AX527" t="str">
            <v>IN CLASS</v>
          </cell>
          <cell r="AY527">
            <v>100</v>
          </cell>
          <cell r="AZ527">
            <v>75</v>
          </cell>
          <cell r="BA527" t="str">
            <v>SUDAH</v>
          </cell>
          <cell r="BC527">
            <v>44406</v>
          </cell>
          <cell r="BD527" t="str">
            <v>KLINIK SRIKANDI HUSADA</v>
          </cell>
          <cell r="BE527" t="str">
            <v>SUDAH</v>
          </cell>
          <cell r="BG527">
            <v>44439</v>
          </cell>
          <cell r="BH527" t="str">
            <v>KLINIK SRIKANDI HUSADA</v>
          </cell>
          <cell r="BI527" t="str">
            <v>BELUM</v>
          </cell>
          <cell r="BV527" t="str">
            <v>0002305271147</v>
          </cell>
          <cell r="BW527" t="str">
            <v>SUDAH</v>
          </cell>
          <cell r="BX527" t="str">
            <v>PERUSAHAAN</v>
          </cell>
          <cell r="BY527" t="str">
            <v>21017941259</v>
          </cell>
          <cell r="BZ527" t="str">
            <v>SUDAH</v>
          </cell>
          <cell r="CG527" t="str">
            <v>tidak ada</v>
          </cell>
        </row>
        <row r="528">
          <cell r="C528" t="str">
            <v>1767</v>
          </cell>
          <cell r="D528" t="str">
            <v>EBEN APRILIANO IMANUEL PONGOH</v>
          </cell>
          <cell r="E528" t="str">
            <v>PT. MBK</v>
          </cell>
          <cell r="I528">
            <v>44228</v>
          </cell>
          <cell r="J528" t="str">
            <v/>
          </cell>
          <cell r="K528" t="str">
            <v>081240357795/082350535650</v>
          </cell>
          <cell r="L528" t="str">
            <v>DRIVER</v>
          </cell>
          <cell r="Q528" t="str">
            <v>MANADO</v>
          </cell>
          <cell r="R528" t="str">
            <v>PT. SUMBER ALFARIA TRIJAYA TBK</v>
          </cell>
          <cell r="S528" t="str">
            <v>MALANG</v>
          </cell>
          <cell r="T528" t="str">
            <v>7173052204980001</v>
          </cell>
          <cell r="U528" t="str">
            <v>SEUMUR HIDUP</v>
          </cell>
          <cell r="W528" t="str">
            <v>B1</v>
          </cell>
          <cell r="X528" t="str">
            <v>980420160140</v>
          </cell>
          <cell r="Y528">
            <v>45404</v>
          </cell>
          <cell r="Z528" t="str">
            <v>WOLOAN</v>
          </cell>
          <cell r="AA528">
            <v>35907</v>
          </cell>
          <cell r="AB528" t="str">
            <v>KEL. WOLOAN II LINGKUNGAN IV KEC. TOMOHON BARAT KOTA TOMOHON</v>
          </cell>
          <cell r="AC528" t="str">
            <v>LAJANG</v>
          </cell>
          <cell r="AD528" t="str">
            <v>KRISTEN</v>
          </cell>
          <cell r="AE528" t="str">
            <v>LAKI-LAKI</v>
          </cell>
          <cell r="AF528" t="str">
            <v>SMA</v>
          </cell>
          <cell r="AG528" t="str">
            <v>EBEN APRILIANO IMANUEL PONGOH</v>
          </cell>
          <cell r="AH528" t="str">
            <v>BCA</v>
          </cell>
          <cell r="AI528" t="str">
            <v>1700537214</v>
          </cell>
          <cell r="AJ528" t="str">
            <v>7173052808070005</v>
          </cell>
          <cell r="AL528">
            <v>44652</v>
          </cell>
          <cell r="AM528">
            <v>44742</v>
          </cell>
          <cell r="AN528" t="str">
            <v>PKWT 2</v>
          </cell>
          <cell r="AO528" t="str">
            <v>40 hari</v>
          </cell>
          <cell r="AP528" t="str">
            <v xml:space="preserve">1 Tahun  3 Bulan 20 Hari </v>
          </cell>
          <cell r="AQ528" t="str">
            <v>SUDAH</v>
          </cell>
          <cell r="AR528">
            <v>44432</v>
          </cell>
          <cell r="AS528" t="str">
            <v>SUDAH</v>
          </cell>
          <cell r="AT528">
            <v>44432</v>
          </cell>
          <cell r="AU528" t="str">
            <v>SUDAH</v>
          </cell>
          <cell r="AV528">
            <v>44432</v>
          </cell>
          <cell r="AW528" t="str">
            <v xml:space="preserve">0 Tahun  8 Bulan 27 Hari </v>
          </cell>
          <cell r="AX528" t="str">
            <v>IN CLASS</v>
          </cell>
          <cell r="AY528">
            <v>90</v>
          </cell>
          <cell r="AZ528">
            <v>100</v>
          </cell>
          <cell r="BA528" t="str">
            <v>SUDAH</v>
          </cell>
          <cell r="BC528">
            <v>44420</v>
          </cell>
          <cell r="BD528" t="str">
            <v>RSUD MARIA WALANDA MARAMIS</v>
          </cell>
          <cell r="BE528" t="str">
            <v>SUDAH</v>
          </cell>
          <cell r="BG528">
            <v>44546</v>
          </cell>
          <cell r="BI528" t="str">
            <v>BELUM</v>
          </cell>
          <cell r="BV528" t="str">
            <v>0002462080037</v>
          </cell>
          <cell r="BW528" t="str">
            <v>SUDAH</v>
          </cell>
          <cell r="BX528" t="str">
            <v>PERUSAHAAN</v>
          </cell>
          <cell r="BY528" t="str">
            <v>21017941432</v>
          </cell>
          <cell r="BZ528" t="str">
            <v>SUDAH</v>
          </cell>
          <cell r="CG528" t="str">
            <v>tidak ada</v>
          </cell>
        </row>
        <row r="529">
          <cell r="C529" t="str">
            <v>1777</v>
          </cell>
          <cell r="D529" t="str">
            <v>ACHMAD ZAKA MUCHAROM</v>
          </cell>
          <cell r="E529" t="str">
            <v>PT. MBK</v>
          </cell>
          <cell r="I529">
            <v>44228</v>
          </cell>
          <cell r="J529" t="str">
            <v/>
          </cell>
          <cell r="K529" t="str">
            <v>085200240710</v>
          </cell>
          <cell r="L529" t="str">
            <v>DRIVER</v>
          </cell>
          <cell r="Q529" t="str">
            <v>TEGAL</v>
          </cell>
          <cell r="R529" t="str">
            <v>ANTERAJA</v>
          </cell>
          <cell r="S529" t="str">
            <v>SEMARANG</v>
          </cell>
          <cell r="T529" t="str">
            <v>3328101104010002</v>
          </cell>
          <cell r="U529" t="str">
            <v>SEUMUR HIDUP</v>
          </cell>
          <cell r="V529" t="str">
            <v>HIJAU</v>
          </cell>
          <cell r="W529" t="str">
            <v>B1</v>
          </cell>
          <cell r="X529" t="str">
            <v>14309704000256</v>
          </cell>
          <cell r="Y529">
            <v>46100</v>
          </cell>
          <cell r="Z529" t="str">
            <v>TEGAL</v>
          </cell>
          <cell r="AA529">
            <v>36992</v>
          </cell>
          <cell r="AB529" t="str">
            <v>JL. ANGGREK RT 002/007 KEL. PAKEMBARAN KEC. SLAWI KAB. TEGAL</v>
          </cell>
          <cell r="AC529" t="str">
            <v>LAJANG</v>
          </cell>
          <cell r="AD529" t="str">
            <v>ISLAM</v>
          </cell>
          <cell r="AE529" t="str">
            <v>LAKI-LAKI</v>
          </cell>
          <cell r="AF529" t="str">
            <v>SMA</v>
          </cell>
          <cell r="AG529" t="str">
            <v>ACHMAD ZAKA MUCHAROM</v>
          </cell>
          <cell r="AH529" t="str">
            <v>BCA</v>
          </cell>
          <cell r="AI529" t="str">
            <v>1330346163</v>
          </cell>
          <cell r="AJ529" t="str">
            <v>3328100512110010</v>
          </cell>
          <cell r="AK529" t="str">
            <v>93.040.415.7-501.000</v>
          </cell>
          <cell r="AL529">
            <v>44621</v>
          </cell>
          <cell r="AM529">
            <v>44712</v>
          </cell>
          <cell r="AN529" t="str">
            <v>PKWT 1</v>
          </cell>
          <cell r="AO529" t="str">
            <v>10 hari</v>
          </cell>
          <cell r="AP529" t="str">
            <v xml:space="preserve">1 Tahun  3 Bulan 20 Hari </v>
          </cell>
          <cell r="AQ529" t="str">
            <v>SUDAH</v>
          </cell>
          <cell r="AR529">
            <v>44392</v>
          </cell>
          <cell r="AS529" t="str">
            <v>SUDAH</v>
          </cell>
          <cell r="AT529">
            <v>44392</v>
          </cell>
          <cell r="AU529" t="str">
            <v>SUDAH</v>
          </cell>
          <cell r="AV529">
            <v>44421</v>
          </cell>
          <cell r="AW529" t="str">
            <v xml:space="preserve">0 Tahun  9 Bulan 8 Hari </v>
          </cell>
          <cell r="AX529" t="str">
            <v>IN CLASS</v>
          </cell>
          <cell r="AY529">
            <v>80</v>
          </cell>
          <cell r="AZ529">
            <v>75</v>
          </cell>
          <cell r="BA529" t="str">
            <v>SUDAH</v>
          </cell>
          <cell r="BC529">
            <v>44417</v>
          </cell>
          <cell r="BD529" t="str">
            <v>TEGAL</v>
          </cell>
          <cell r="BE529" t="str">
            <v>SUDAH</v>
          </cell>
          <cell r="BG529">
            <v>44488</v>
          </cell>
          <cell r="BH529" t="str">
            <v>TEGAL</v>
          </cell>
          <cell r="BI529" t="str">
            <v>BELUM</v>
          </cell>
          <cell r="BV529" t="str">
            <v>0003069217179</v>
          </cell>
          <cell r="BW529" t="str">
            <v>SUDAH</v>
          </cell>
          <cell r="BX529" t="str">
            <v>PBI</v>
          </cell>
          <cell r="BY529" t="str">
            <v>21017941556</v>
          </cell>
          <cell r="BZ529" t="str">
            <v>SUDAH</v>
          </cell>
          <cell r="CG529" t="str">
            <v>dedyu7050@gmail.com</v>
          </cell>
        </row>
        <row r="530">
          <cell r="C530" t="str">
            <v>1779</v>
          </cell>
          <cell r="D530" t="str">
            <v>ADITYA NUR PRATAMA</v>
          </cell>
          <cell r="E530" t="str">
            <v>PT. MBK</v>
          </cell>
          <cell r="F530" t="str">
            <v>PO</v>
          </cell>
          <cell r="G530" t="str">
            <v>86/PO/LOG-SBY/I/21</v>
          </cell>
          <cell r="H530">
            <v>44215</v>
          </cell>
          <cell r="I530">
            <v>44228</v>
          </cell>
          <cell r="J530">
            <v>13</v>
          </cell>
          <cell r="K530" t="str">
            <v>0881026362279</v>
          </cell>
          <cell r="P530" t="str">
            <v>DISPATCHER</v>
          </cell>
          <cell r="Q530" t="str">
            <v>SURABAYA</v>
          </cell>
          <cell r="R530" t="str">
            <v>ANTERAJA</v>
          </cell>
          <cell r="S530" t="str">
            <v>MALANG</v>
          </cell>
          <cell r="T530" t="str">
            <v>3506242303920002</v>
          </cell>
          <cell r="U530" t="str">
            <v>SEUMUR HIDUP</v>
          </cell>
          <cell r="V530" t="str">
            <v>NON DRIVER</v>
          </cell>
          <cell r="W530" t="str">
            <v>NON DRIVER</v>
          </cell>
          <cell r="X530" t="str">
            <v>NON DRIVER</v>
          </cell>
          <cell r="Y530" t="str">
            <v>NON DRIVER</v>
          </cell>
          <cell r="Z530" t="str">
            <v>KEDIRI</v>
          </cell>
          <cell r="AA530">
            <v>33686</v>
          </cell>
          <cell r="AB530" t="str">
            <v>JL. A. YANI 38 DSN. PADANGAN DS. PAGU KEC. PAGU KAB. KEDIRI</v>
          </cell>
          <cell r="AC530" t="str">
            <v>KAWIN ANAK 1</v>
          </cell>
          <cell r="AD530" t="str">
            <v>ISLAM</v>
          </cell>
          <cell r="AE530" t="str">
            <v>LAKI-LAKI</v>
          </cell>
          <cell r="AF530" t="str">
            <v>SMA</v>
          </cell>
          <cell r="AG530" t="str">
            <v xml:space="preserve">ADITYA </v>
          </cell>
          <cell r="AH530" t="str">
            <v>BCA</v>
          </cell>
          <cell r="AI530" t="str">
            <v>4720210369</v>
          </cell>
          <cell r="AJ530" t="str">
            <v>3506112108180002</v>
          </cell>
          <cell r="AL530">
            <v>44682</v>
          </cell>
          <cell r="AM530">
            <v>44773</v>
          </cell>
          <cell r="AN530" t="str">
            <v>PKWT 2</v>
          </cell>
          <cell r="AO530" t="str">
            <v>71 hari</v>
          </cell>
          <cell r="AP530" t="str">
            <v xml:space="preserve">1 Tahun  3 Bulan 20 Hari </v>
          </cell>
          <cell r="AQ530" t="str">
            <v>NON DRIVER</v>
          </cell>
          <cell r="AR530" t="str">
            <v>NON DRIVER</v>
          </cell>
          <cell r="AS530" t="str">
            <v>SUDAH</v>
          </cell>
          <cell r="AT530">
            <v>44432</v>
          </cell>
          <cell r="AU530" t="str">
            <v>NON DRIVER</v>
          </cell>
          <cell r="AV530" t="str">
            <v>NON DRIVER</v>
          </cell>
          <cell r="AW530" t="str">
            <v/>
          </cell>
          <cell r="AX530" t="str">
            <v>NON DRIVER</v>
          </cell>
          <cell r="AY530" t="str">
            <v>NON DRIVER</v>
          </cell>
          <cell r="AZ530" t="str">
            <v>NON DRIVER</v>
          </cell>
          <cell r="BA530" t="str">
            <v>SUDAH</v>
          </cell>
          <cell r="BC530">
            <v>44421</v>
          </cell>
          <cell r="BD530" t="str">
            <v>JOMBANG</v>
          </cell>
          <cell r="BE530" t="str">
            <v>SUDAH</v>
          </cell>
          <cell r="BG530">
            <v>44453</v>
          </cell>
          <cell r="BH530" t="str">
            <v>JOMBANG</v>
          </cell>
          <cell r="BI530" t="str">
            <v>BELUM</v>
          </cell>
          <cell r="BV530" t="str">
            <v>0001901163159</v>
          </cell>
          <cell r="BW530" t="str">
            <v>SUDAH</v>
          </cell>
          <cell r="BX530" t="str">
            <v>PERUSAHAAN</v>
          </cell>
          <cell r="BY530" t="str">
            <v>21017941531</v>
          </cell>
          <cell r="BZ530" t="str">
            <v>SUDAH</v>
          </cell>
          <cell r="CC530" t="str">
            <v>PROPERTY DAMAGE</v>
          </cell>
          <cell r="CD530">
            <v>44341</v>
          </cell>
          <cell r="CG530" t="str">
            <v>abdulkhalim408@gmail.com</v>
          </cell>
        </row>
        <row r="531">
          <cell r="C531" t="str">
            <v>1780</v>
          </cell>
          <cell r="D531" t="str">
            <v>INDRA JUNIARTO</v>
          </cell>
          <cell r="E531" t="str">
            <v>PT. MBK</v>
          </cell>
          <cell r="F531" t="str">
            <v>PO</v>
          </cell>
          <cell r="G531" t="str">
            <v>84/PO/LOG-SBY/I/21</v>
          </cell>
          <cell r="H531">
            <v>44205</v>
          </cell>
          <cell r="I531">
            <v>44210</v>
          </cell>
          <cell r="J531">
            <v>5</v>
          </cell>
          <cell r="K531" t="str">
            <v>085648912367</v>
          </cell>
          <cell r="L531" t="str">
            <v>DRIVER</v>
          </cell>
          <cell r="Q531" t="str">
            <v>SURABAYA</v>
          </cell>
          <cell r="R531" t="str">
            <v>ANTERAJA</v>
          </cell>
          <cell r="S531" t="str">
            <v>MALANG</v>
          </cell>
          <cell r="T531" t="str">
            <v>3515160306900001</v>
          </cell>
          <cell r="U531" t="str">
            <v>SEUMUR HIDUP</v>
          </cell>
          <cell r="V531" t="str">
            <v>HIJAU</v>
          </cell>
          <cell r="W531" t="str">
            <v>B1</v>
          </cell>
          <cell r="X531" t="str">
            <v>15539006000257</v>
          </cell>
          <cell r="Y531">
            <v>46034</v>
          </cell>
          <cell r="Z531" t="str">
            <v>SIDOARJO</v>
          </cell>
          <cell r="AA531">
            <v>33027</v>
          </cell>
          <cell r="AB531" t="str">
            <v>JL.KANJENG JIMAT RT 04 RW09 GEDANGAN SIDOARJO</v>
          </cell>
          <cell r="AC531" t="str">
            <v>KAWIN</v>
          </cell>
          <cell r="AD531" t="str">
            <v>ISLAM</v>
          </cell>
          <cell r="AE531" t="str">
            <v>LAKI-LAKI</v>
          </cell>
          <cell r="AF531" t="str">
            <v>SMA</v>
          </cell>
          <cell r="AG531" t="str">
            <v>INDRA JUNIARTO</v>
          </cell>
          <cell r="AH531" t="str">
            <v>BCA</v>
          </cell>
          <cell r="AI531" t="str">
            <v>3251579685</v>
          </cell>
          <cell r="AJ531" t="str">
            <v>3578031507130000</v>
          </cell>
          <cell r="AK531" t="str">
            <v>764562849643000</v>
          </cell>
          <cell r="AL531">
            <v>44682</v>
          </cell>
          <cell r="AM531">
            <v>44773</v>
          </cell>
          <cell r="AN531" t="str">
            <v>PKWT 2</v>
          </cell>
          <cell r="AO531" t="str">
            <v>71 hari</v>
          </cell>
          <cell r="AP531" t="str">
            <v xml:space="preserve">1 Tahun  4 Bulan 7 Hari </v>
          </cell>
          <cell r="AQ531" t="str">
            <v>SUDAH</v>
          </cell>
          <cell r="AR531">
            <v>44432</v>
          </cell>
          <cell r="AS531" t="str">
            <v>SUDAH</v>
          </cell>
          <cell r="AT531">
            <v>44432</v>
          </cell>
          <cell r="AU531" t="str">
            <v>SUDAH</v>
          </cell>
          <cell r="AV531">
            <v>44461</v>
          </cell>
          <cell r="AW531" t="str">
            <v xml:space="preserve">0 Tahun  7 Bulan 29 Hari </v>
          </cell>
          <cell r="AX531" t="str">
            <v>IN CLASS</v>
          </cell>
          <cell r="AY531">
            <v>90</v>
          </cell>
          <cell r="AZ531">
            <v>75</v>
          </cell>
          <cell r="BA531" t="str">
            <v>SUDAH</v>
          </cell>
          <cell r="BC531">
            <v>44421</v>
          </cell>
          <cell r="BD531" t="str">
            <v>POLRESTABES SURABAYA</v>
          </cell>
          <cell r="BE531" t="str">
            <v>SUDAH</v>
          </cell>
          <cell r="BG531">
            <v>44433</v>
          </cell>
          <cell r="BI531" t="str">
            <v>BELUM</v>
          </cell>
          <cell r="BV531" t="str">
            <v>0003077636815</v>
          </cell>
          <cell r="BW531" t="str">
            <v>SUDAH</v>
          </cell>
          <cell r="BX531" t="str">
            <v>PERUSAHAAN</v>
          </cell>
          <cell r="BY531" t="str">
            <v>21017941200</v>
          </cell>
          <cell r="BZ531" t="str">
            <v>SUDAH</v>
          </cell>
        </row>
        <row r="532">
          <cell r="C532" t="str">
            <v>1781</v>
          </cell>
          <cell r="D532" t="str">
            <v>MUCHAMAT ROMADON</v>
          </cell>
          <cell r="E532" t="str">
            <v>PT. MBK</v>
          </cell>
          <cell r="I532">
            <v>44213</v>
          </cell>
          <cell r="J532" t="str">
            <v/>
          </cell>
          <cell r="K532" t="str">
            <v>085104363729</v>
          </cell>
          <cell r="L532" t="str">
            <v>DRIVER</v>
          </cell>
          <cell r="Q532" t="str">
            <v>SURABAYA</v>
          </cell>
          <cell r="R532" t="str">
            <v>ANTERAJA</v>
          </cell>
          <cell r="S532" t="str">
            <v>MALANG</v>
          </cell>
          <cell r="T532" t="str">
            <v>3518092206820001</v>
          </cell>
          <cell r="U532" t="str">
            <v>SEUMUR HIDUP</v>
          </cell>
          <cell r="V532" t="str">
            <v>HIJAU</v>
          </cell>
          <cell r="W532" t="str">
            <v>B1</v>
          </cell>
          <cell r="X532" t="str">
            <v>820615381375</v>
          </cell>
          <cell r="Y532">
            <v>45465</v>
          </cell>
          <cell r="Z532" t="str">
            <v>SURABAYA</v>
          </cell>
          <cell r="AA532">
            <v>30124</v>
          </cell>
          <cell r="AB532" t="str">
            <v>DS.GANGGANG RT 01 RW 05 DS PECUK KEC PATIANROWO KAB NGANJUK</v>
          </cell>
          <cell r="AC532" t="str">
            <v>KAWIN</v>
          </cell>
          <cell r="AD532" t="str">
            <v>ISLAM</v>
          </cell>
          <cell r="AE532" t="str">
            <v>LAKI-LAKI</v>
          </cell>
          <cell r="AF532" t="str">
            <v>SMA</v>
          </cell>
          <cell r="AG532" t="str">
            <v>MUCHAMAT ROMADON</v>
          </cell>
          <cell r="AH532" t="str">
            <v>BCA</v>
          </cell>
          <cell r="AI532" t="str">
            <v>1131746526</v>
          </cell>
          <cell r="AJ532" t="str">
            <v>3518092206820001</v>
          </cell>
          <cell r="AL532">
            <v>44682</v>
          </cell>
          <cell r="AM532">
            <v>44773</v>
          </cell>
          <cell r="AN532" t="str">
            <v>PKWT 1</v>
          </cell>
          <cell r="AO532" t="str">
            <v>71 hari</v>
          </cell>
          <cell r="AP532" t="str">
            <v xml:space="preserve">1 Tahun  4 Bulan 4 Hari </v>
          </cell>
          <cell r="AQ532" t="str">
            <v>SUDAH</v>
          </cell>
          <cell r="AR532">
            <v>44432</v>
          </cell>
          <cell r="AS532" t="str">
            <v>SUDAH</v>
          </cell>
          <cell r="AT532">
            <v>44432</v>
          </cell>
          <cell r="AU532" t="str">
            <v>SUDAH</v>
          </cell>
          <cell r="AV532">
            <v>44461</v>
          </cell>
          <cell r="AW532" t="str">
            <v xml:space="preserve">0 Tahun  7 Bulan 29 Hari </v>
          </cell>
          <cell r="AX532" t="str">
            <v>IN CLASS</v>
          </cell>
          <cell r="AY532">
            <v>70</v>
          </cell>
          <cell r="AZ532">
            <v>75</v>
          </cell>
          <cell r="BA532" t="str">
            <v>SUDAH</v>
          </cell>
          <cell r="BC532">
            <v>44412</v>
          </cell>
          <cell r="BD532" t="str">
            <v>JOMBANG</v>
          </cell>
          <cell r="BE532" t="str">
            <v>SUDAH</v>
          </cell>
          <cell r="BG532">
            <v>44425</v>
          </cell>
          <cell r="BH532" t="str">
            <v>JOMBANG</v>
          </cell>
          <cell r="BI532" t="str">
            <v>BELUM</v>
          </cell>
          <cell r="BV532" t="str">
            <v>0002424786895</v>
          </cell>
          <cell r="BW532" t="str">
            <v>SUDAH</v>
          </cell>
          <cell r="BX532" t="str">
            <v>PERUSAHAAN</v>
          </cell>
          <cell r="BY532" t="str">
            <v>21017941218</v>
          </cell>
          <cell r="BZ532" t="str">
            <v>SUDAH</v>
          </cell>
          <cell r="CG532" t="str">
            <v>jakam212@gmail.com</v>
          </cell>
        </row>
        <row r="533">
          <cell r="C533" t="str">
            <v>1783</v>
          </cell>
          <cell r="D533" t="str">
            <v>M SABILIN HUDAH</v>
          </cell>
          <cell r="E533" t="str">
            <v>PT. MBK</v>
          </cell>
          <cell r="I533">
            <v>44214</v>
          </cell>
          <cell r="J533" t="str">
            <v/>
          </cell>
          <cell r="K533" t="str">
            <v>082331609077</v>
          </cell>
          <cell r="L533" t="str">
            <v>DRIVER</v>
          </cell>
          <cell r="Q533" t="str">
            <v>SURABAYA</v>
          </cell>
          <cell r="R533" t="str">
            <v>ANTERAJA</v>
          </cell>
          <cell r="S533" t="str">
            <v>MALANG</v>
          </cell>
          <cell r="T533" t="str">
            <v>3515181204860003</v>
          </cell>
          <cell r="U533" t="str">
            <v>SEUMUR HIDUP</v>
          </cell>
          <cell r="V533" t="str">
            <v>HIJAU</v>
          </cell>
          <cell r="W533" t="str">
            <v>B1</v>
          </cell>
          <cell r="X533" t="str">
            <v>860415532242</v>
          </cell>
          <cell r="Y533">
            <v>45028</v>
          </cell>
          <cell r="Z533" t="str">
            <v>SIDOARJO</v>
          </cell>
          <cell r="AA533">
            <v>31514</v>
          </cell>
          <cell r="AB533" t="str">
            <v>NGENI JAYA RT03 RW02 KEPUH KIRIMAN WARU KAB SIDOARJO</v>
          </cell>
          <cell r="AC533" t="str">
            <v>KAWIN</v>
          </cell>
          <cell r="AD533" t="str">
            <v>ISLAM</v>
          </cell>
          <cell r="AE533" t="str">
            <v>LAKI-LAKI</v>
          </cell>
          <cell r="AF533" t="str">
            <v>SMA</v>
          </cell>
          <cell r="AG533" t="str">
            <v>MUHAMMAD SABILIN HUDA</v>
          </cell>
          <cell r="AH533" t="str">
            <v>BCA</v>
          </cell>
          <cell r="AI533" t="str">
            <v>0181670702</v>
          </cell>
          <cell r="AJ533" t="str">
            <v>3515142207130000</v>
          </cell>
          <cell r="AL533">
            <v>44621</v>
          </cell>
          <cell r="AM533">
            <v>44712</v>
          </cell>
          <cell r="AN533" t="str">
            <v>PKWT 1</v>
          </cell>
          <cell r="AO533" t="str">
            <v>10 hari</v>
          </cell>
          <cell r="AP533" t="str">
            <v xml:space="preserve">1 Tahun  4 Bulan 3 Hari </v>
          </cell>
          <cell r="AQ533" t="str">
            <v>SUDAH</v>
          </cell>
          <cell r="AR533">
            <v>44432</v>
          </cell>
          <cell r="AS533" t="str">
            <v>SUDAH</v>
          </cell>
          <cell r="AT533">
            <v>44432</v>
          </cell>
          <cell r="AU533" t="str">
            <v>SUDAH</v>
          </cell>
          <cell r="AV533">
            <v>44584</v>
          </cell>
          <cell r="AW533" t="str">
            <v xml:space="preserve">0 Tahun  3 Bulan 28 Hari </v>
          </cell>
          <cell r="AX533" t="str">
            <v>IN CLASS</v>
          </cell>
          <cell r="AY533">
            <v>85</v>
          </cell>
          <cell r="AZ533">
            <v>75</v>
          </cell>
          <cell r="BA533" t="str">
            <v>SUDAH</v>
          </cell>
          <cell r="BC533">
            <v>44401</v>
          </cell>
          <cell r="BD533" t="str">
            <v>GELORA 10 NOVEMBER</v>
          </cell>
          <cell r="BE533" t="str">
            <v>SUDAH</v>
          </cell>
          <cell r="BG533">
            <v>44435</v>
          </cell>
          <cell r="BI533" t="str">
            <v>BELUM</v>
          </cell>
          <cell r="BV533" t="str">
            <v>0002737855089</v>
          </cell>
          <cell r="BW533" t="str">
            <v>SUDAH</v>
          </cell>
          <cell r="BX533" t="str">
            <v>PERUSAHAAN</v>
          </cell>
          <cell r="BY533" t="str">
            <v>21017941952</v>
          </cell>
          <cell r="BZ533" t="str">
            <v>SUDAH</v>
          </cell>
        </row>
        <row r="534">
          <cell r="C534" t="str">
            <v>1784</v>
          </cell>
          <cell r="D534" t="str">
            <v>OKZADEA ARGANATA</v>
          </cell>
          <cell r="E534" t="str">
            <v>PT. MBK</v>
          </cell>
          <cell r="I534">
            <v>44220</v>
          </cell>
          <cell r="J534" t="str">
            <v/>
          </cell>
          <cell r="K534" t="str">
            <v>082332711890</v>
          </cell>
          <cell r="L534" t="str">
            <v>DRIVER</v>
          </cell>
          <cell r="Q534" t="str">
            <v>SURABAYA</v>
          </cell>
          <cell r="R534" t="str">
            <v>MAYORA</v>
          </cell>
          <cell r="S534" t="str">
            <v>MALANG</v>
          </cell>
          <cell r="T534" t="str">
            <v>3578010210920002</v>
          </cell>
          <cell r="U534" t="str">
            <v>SEUMUR HIDUP</v>
          </cell>
          <cell r="V534" t="str">
            <v>HIJAU</v>
          </cell>
          <cell r="W534" t="str">
            <v>B1</v>
          </cell>
          <cell r="X534" t="str">
            <v>15149210001132</v>
          </cell>
          <cell r="Y534">
            <v>45987</v>
          </cell>
          <cell r="Z534" t="str">
            <v>SURABAYA</v>
          </cell>
          <cell r="AA534">
            <v>33879</v>
          </cell>
          <cell r="AB534" t="str">
            <v>KEBRAON 2 GG TOMAT 152 RT 002/003 KEL. KEBRAON KEC. KARANG PILANG KOTA SURABAYA</v>
          </cell>
          <cell r="AC534" t="str">
            <v>KAWIN</v>
          </cell>
          <cell r="AD534" t="str">
            <v>ISLAM</v>
          </cell>
          <cell r="AE534" t="str">
            <v>LAKI-LAKI</v>
          </cell>
          <cell r="AF534" t="str">
            <v>SMA</v>
          </cell>
          <cell r="AG534" t="str">
            <v>OKZADEA ARGANATA</v>
          </cell>
          <cell r="AH534" t="str">
            <v>BCA</v>
          </cell>
          <cell r="AI534" t="str">
            <v>3290074346</v>
          </cell>
          <cell r="AJ534" t="str">
            <v>'3578010205120010</v>
          </cell>
          <cell r="AL534">
            <v>44621</v>
          </cell>
          <cell r="AM534">
            <v>44712</v>
          </cell>
          <cell r="AN534" t="str">
            <v>PKWT 1</v>
          </cell>
          <cell r="AO534" t="str">
            <v>10 hari</v>
          </cell>
          <cell r="AP534" t="str">
            <v xml:space="preserve">1 Tahun  3 Bulan 27 Hari </v>
          </cell>
          <cell r="AQ534" t="str">
            <v>SUDAH</v>
          </cell>
          <cell r="AR534">
            <v>44432</v>
          </cell>
          <cell r="AS534" t="str">
            <v>SUDAH</v>
          </cell>
          <cell r="AT534">
            <v>44432</v>
          </cell>
          <cell r="AU534" t="str">
            <v>SUDAH</v>
          </cell>
          <cell r="AV534">
            <v>44585</v>
          </cell>
          <cell r="AW534" t="str">
            <v xml:space="preserve">0 Tahun  3 Bulan 27 Hari </v>
          </cell>
          <cell r="AX534" t="str">
            <v>IN CLASS</v>
          </cell>
          <cell r="AY534">
            <v>70</v>
          </cell>
          <cell r="AZ534">
            <v>75</v>
          </cell>
          <cell r="BA534" t="str">
            <v>SUDAH</v>
          </cell>
          <cell r="BC534">
            <v>44404</v>
          </cell>
          <cell r="BE534" t="str">
            <v>SUDAH</v>
          </cell>
          <cell r="BG534">
            <v>44476</v>
          </cell>
          <cell r="BI534" t="str">
            <v>BELUM</v>
          </cell>
          <cell r="BV534" t="str">
            <v>0003068859767</v>
          </cell>
          <cell r="BW534" t="str">
            <v>SUDAH</v>
          </cell>
          <cell r="BX534" t="str">
            <v>PERUSAHAAN</v>
          </cell>
          <cell r="BY534" t="str">
            <v>21017941820</v>
          </cell>
          <cell r="BZ534" t="str">
            <v>SUDAH</v>
          </cell>
          <cell r="CG534" t="str">
            <v>ibhatara@gmail.com</v>
          </cell>
        </row>
        <row r="535">
          <cell r="C535" t="str">
            <v>1791</v>
          </cell>
          <cell r="D535" t="str">
            <v>ARNOLD KUSUMA WARDHANA</v>
          </cell>
          <cell r="E535" t="str">
            <v>PT. MBK</v>
          </cell>
          <cell r="F535" t="str">
            <v>PO</v>
          </cell>
          <cell r="G535" t="str">
            <v>84/PO/LOG-SBY/I/21</v>
          </cell>
          <cell r="H535">
            <v>44205</v>
          </cell>
          <cell r="I535">
            <v>44212</v>
          </cell>
          <cell r="J535">
            <v>7</v>
          </cell>
          <cell r="K535" t="str">
            <v>081333568460</v>
          </cell>
          <cell r="L535" t="str">
            <v>DRIVER</v>
          </cell>
          <cell r="Q535" t="str">
            <v>MALANG</v>
          </cell>
          <cell r="R535" t="str">
            <v>ANTERAJA</v>
          </cell>
          <cell r="S535" t="str">
            <v>MALANG</v>
          </cell>
          <cell r="T535" t="str">
            <v>3573032202820005</v>
          </cell>
          <cell r="U535" t="str">
            <v>SEUMUR HIDUP</v>
          </cell>
          <cell r="V535" t="str">
            <v>HIJAU</v>
          </cell>
          <cell r="W535" t="str">
            <v>B1</v>
          </cell>
          <cell r="X535" t="str">
            <v>15258202000159</v>
          </cell>
          <cell r="Y535">
            <v>46029</v>
          </cell>
          <cell r="Z535" t="str">
            <v>SURABAYA</v>
          </cell>
          <cell r="AA535">
            <v>30004</v>
          </cell>
          <cell r="AB535" t="str">
            <v>JL TLOGOSARI 645C RT04 R 05 MERJOSARI LOWOKWARU KOTA MALANG</v>
          </cell>
          <cell r="AC535" t="str">
            <v>KAWIN</v>
          </cell>
          <cell r="AD535" t="str">
            <v>ISLAM</v>
          </cell>
          <cell r="AE535" t="str">
            <v>LAKI-LAKI</v>
          </cell>
          <cell r="AF535" t="str">
            <v>SMA</v>
          </cell>
          <cell r="AG535" t="str">
            <v>ARNOLD KUSUMA WARDHANA</v>
          </cell>
          <cell r="AH535" t="str">
            <v>BCA</v>
          </cell>
          <cell r="AI535" t="str">
            <v>0112673375</v>
          </cell>
          <cell r="AJ535" t="str">
            <v>3573050804140000</v>
          </cell>
          <cell r="AL535">
            <v>44621</v>
          </cell>
          <cell r="AM535">
            <v>44712</v>
          </cell>
          <cell r="AN535" t="str">
            <v>PKWT 1</v>
          </cell>
          <cell r="AO535" t="str">
            <v>10 hari</v>
          </cell>
          <cell r="AP535" t="str">
            <v xml:space="preserve">1 Tahun  4 Bulan 5 Hari </v>
          </cell>
          <cell r="AQ535" t="str">
            <v>SUDAH</v>
          </cell>
          <cell r="AR535">
            <v>44432</v>
          </cell>
          <cell r="AS535" t="str">
            <v>SUDAH</v>
          </cell>
          <cell r="AT535">
            <v>44432</v>
          </cell>
          <cell r="AU535" t="str">
            <v>SUDAH</v>
          </cell>
          <cell r="AV535">
            <v>44566</v>
          </cell>
          <cell r="AW535" t="str">
            <v xml:space="preserve">0 Tahun  4 Bulan 16 Hari </v>
          </cell>
          <cell r="AX535" t="str">
            <v>IN CLASS</v>
          </cell>
          <cell r="AY535">
            <v>80</v>
          </cell>
          <cell r="AZ535">
            <v>80</v>
          </cell>
          <cell r="BA535" t="str">
            <v>SUDAH</v>
          </cell>
          <cell r="BC535">
            <v>44445</v>
          </cell>
          <cell r="BD535" t="str">
            <v>RS TENTARA SOPRAOEN</v>
          </cell>
          <cell r="BE535" t="str">
            <v>SUDAH</v>
          </cell>
          <cell r="BG535">
            <v>44478</v>
          </cell>
          <cell r="BH535" t="str">
            <v>GAJAYANA MALANG</v>
          </cell>
          <cell r="BI535" t="str">
            <v>BELUM</v>
          </cell>
          <cell r="BV535" t="str">
            <v>0001803215979</v>
          </cell>
          <cell r="BW535" t="str">
            <v>SUDAH</v>
          </cell>
          <cell r="BX535" t="str">
            <v>PERUSAHAAN</v>
          </cell>
          <cell r="BY535" t="str">
            <v>21017941762</v>
          </cell>
          <cell r="BZ535" t="str">
            <v>SUDAH</v>
          </cell>
          <cell r="CG535" t="str">
            <v>hudah.billysyahputra503@gmail.com</v>
          </cell>
        </row>
        <row r="536">
          <cell r="C536" t="str">
            <v>1792</v>
          </cell>
          <cell r="D536" t="str">
            <v>MOCHAMAD KHOIRUL ANAM</v>
          </cell>
          <cell r="E536" t="str">
            <v>PT. MBK</v>
          </cell>
          <cell r="F536" t="str">
            <v>PO</v>
          </cell>
          <cell r="G536" t="str">
            <v>84/PO/LOG-SBY/I/21</v>
          </cell>
          <cell r="H536">
            <v>44205</v>
          </cell>
          <cell r="I536">
            <v>44212</v>
          </cell>
          <cell r="J536">
            <v>7</v>
          </cell>
          <cell r="K536" t="str">
            <v>082245737810</v>
          </cell>
          <cell r="L536" t="str">
            <v>DRIVER</v>
          </cell>
          <cell r="Q536" t="str">
            <v>MALANG</v>
          </cell>
          <cell r="R536" t="str">
            <v>ANTERAJA</v>
          </cell>
          <cell r="S536" t="str">
            <v>MALANG</v>
          </cell>
          <cell r="T536" t="str">
            <v>3507251704940001</v>
          </cell>
          <cell r="U536" t="str">
            <v>SEUMUR HIDUP</v>
          </cell>
          <cell r="V536" t="str">
            <v>HIJAU</v>
          </cell>
          <cell r="W536" t="str">
            <v>B1</v>
          </cell>
          <cell r="X536" t="str">
            <v>940415260627</v>
          </cell>
          <cell r="Y536">
            <v>46261</v>
          </cell>
          <cell r="Z536" t="str">
            <v>MALANG</v>
          </cell>
          <cell r="AA536">
            <v>34441</v>
          </cell>
          <cell r="AB536" t="str">
            <v>JL. HAMID RUSDI NO.123 RT04 RW01 KETNDAN LAWANG KAB MALANG</v>
          </cell>
          <cell r="AC536" t="str">
            <v>KAWIN</v>
          </cell>
          <cell r="AD536" t="str">
            <v>ISLAM</v>
          </cell>
          <cell r="AE536" t="str">
            <v>LAKI-LAKI</v>
          </cell>
          <cell r="AF536" t="str">
            <v>SMA</v>
          </cell>
          <cell r="AG536" t="str">
            <v>MOCHAMAD KHOIRUL ANAM</v>
          </cell>
          <cell r="AH536" t="str">
            <v>BCA</v>
          </cell>
          <cell r="AI536" t="str">
            <v>3160238720</v>
          </cell>
          <cell r="AJ536" t="str">
            <v>3507251203080010</v>
          </cell>
          <cell r="AL536">
            <v>44621</v>
          </cell>
          <cell r="AM536">
            <v>44712</v>
          </cell>
          <cell r="AN536" t="str">
            <v>PKWT 1</v>
          </cell>
          <cell r="AO536" t="str">
            <v>10 hari</v>
          </cell>
          <cell r="AP536" t="str">
            <v xml:space="preserve">1 Tahun  4 Bulan 5 Hari </v>
          </cell>
          <cell r="AQ536" t="str">
            <v>SUDAH</v>
          </cell>
          <cell r="AR536">
            <v>44432</v>
          </cell>
          <cell r="AS536" t="str">
            <v>SUDAH</v>
          </cell>
          <cell r="AT536">
            <v>44432</v>
          </cell>
          <cell r="AU536" t="str">
            <v>SUDAH</v>
          </cell>
          <cell r="AV536">
            <v>44566</v>
          </cell>
          <cell r="AW536" t="str">
            <v xml:space="preserve">0 Tahun  4 Bulan 16 Hari </v>
          </cell>
          <cell r="AX536" t="str">
            <v>IN CLASS</v>
          </cell>
          <cell r="AY536">
            <v>90</v>
          </cell>
          <cell r="AZ536">
            <v>90</v>
          </cell>
          <cell r="BA536" t="str">
            <v>SUDAH</v>
          </cell>
          <cell r="BC536">
            <v>44445</v>
          </cell>
          <cell r="BD536" t="str">
            <v>GAJAYANA MALANG</v>
          </cell>
          <cell r="BE536" t="str">
            <v>SUDAH</v>
          </cell>
          <cell r="BG536">
            <v>44478</v>
          </cell>
          <cell r="BH536" t="str">
            <v>GAJAYANA MALANG</v>
          </cell>
          <cell r="BI536" t="str">
            <v>BELUM</v>
          </cell>
          <cell r="BV536" t="str">
            <v>0002357618196</v>
          </cell>
          <cell r="BW536" t="str">
            <v>SUDAH</v>
          </cell>
          <cell r="BX536" t="str">
            <v>PERUSAHAAN</v>
          </cell>
          <cell r="BY536" t="str">
            <v>21017941598</v>
          </cell>
          <cell r="BZ536" t="str">
            <v>SUDAH</v>
          </cell>
          <cell r="CG536" t="str">
            <v>okzadeaarganata@gmail.com</v>
          </cell>
        </row>
        <row r="537">
          <cell r="C537" t="str">
            <v>1793</v>
          </cell>
          <cell r="D537" t="str">
            <v>MOH SOLEH</v>
          </cell>
          <cell r="E537" t="str">
            <v>PT. MBK</v>
          </cell>
          <cell r="F537" t="str">
            <v>PO</v>
          </cell>
          <cell r="G537" t="str">
            <v>84/PO/LOG-SBY/I/21</v>
          </cell>
          <cell r="H537">
            <v>44205</v>
          </cell>
          <cell r="I537">
            <v>44212</v>
          </cell>
          <cell r="J537">
            <v>7</v>
          </cell>
          <cell r="K537" t="str">
            <v>081217880593</v>
          </cell>
          <cell r="L537" t="str">
            <v>DRIVER</v>
          </cell>
          <cell r="Q537" t="str">
            <v>MALANG</v>
          </cell>
          <cell r="R537" t="str">
            <v>ANTERAJA</v>
          </cell>
          <cell r="S537" t="str">
            <v>MALANG</v>
          </cell>
          <cell r="T537" t="str">
            <v>3514080611860001</v>
          </cell>
          <cell r="U537" t="str">
            <v>SEUMUR HIDUP</v>
          </cell>
          <cell r="V537" t="str">
            <v>HIJAU</v>
          </cell>
          <cell r="W537" t="str">
            <v>B2 UMUM</v>
          </cell>
          <cell r="X537" t="str">
            <v>861115280626</v>
          </cell>
          <cell r="Y537">
            <v>45236</v>
          </cell>
          <cell r="Z537" t="str">
            <v>MALANG</v>
          </cell>
          <cell r="AA537">
            <v>31722</v>
          </cell>
          <cell r="AB537" t="str">
            <v xml:space="preserve">KARANG GONDANG RT05 RW03 PUCANGSARI PURWOSARI KAB PASURUAN </v>
          </cell>
          <cell r="AC537" t="str">
            <v>KAWIN</v>
          </cell>
          <cell r="AD537" t="str">
            <v>ISLAM</v>
          </cell>
          <cell r="AE537" t="str">
            <v>LAKI-LAKI</v>
          </cell>
          <cell r="AF537" t="str">
            <v>SMA</v>
          </cell>
          <cell r="AG537" t="str">
            <v>MOH SOLEH</v>
          </cell>
          <cell r="AH537" t="str">
            <v>BCA</v>
          </cell>
          <cell r="AI537" t="str">
            <v>3160239581</v>
          </cell>
          <cell r="AJ537" t="str">
            <v>3514080101021110</v>
          </cell>
          <cell r="AL537">
            <v>44621</v>
          </cell>
          <cell r="AM537">
            <v>44712</v>
          </cell>
          <cell r="AN537" t="str">
            <v>PKWT 1</v>
          </cell>
          <cell r="AO537" t="str">
            <v>10 hari</v>
          </cell>
          <cell r="AP537" t="str">
            <v xml:space="preserve">1 Tahun  4 Bulan 5 Hari </v>
          </cell>
          <cell r="AQ537" t="str">
            <v>SUDAH</v>
          </cell>
          <cell r="AR537">
            <v>44432</v>
          </cell>
          <cell r="AS537" t="str">
            <v>SUDAH</v>
          </cell>
          <cell r="AT537">
            <v>44432</v>
          </cell>
          <cell r="AU537" t="str">
            <v>SUDAH</v>
          </cell>
          <cell r="AV537">
            <v>44566</v>
          </cell>
          <cell r="AW537" t="str">
            <v xml:space="preserve">0 Tahun  4 Bulan 16 Hari </v>
          </cell>
          <cell r="AX537" t="str">
            <v>IN CLASS</v>
          </cell>
          <cell r="AY537">
            <v>90</v>
          </cell>
          <cell r="AZ537">
            <v>90</v>
          </cell>
          <cell r="BA537" t="str">
            <v>SUDAH</v>
          </cell>
          <cell r="BC537">
            <v>44423</v>
          </cell>
          <cell r="BD537" t="str">
            <v>RS SAIFUL ANWAR</v>
          </cell>
          <cell r="BE537" t="str">
            <v>SUDAH</v>
          </cell>
          <cell r="BG537">
            <v>44454</v>
          </cell>
          <cell r="BH537" t="str">
            <v>RAMPAL</v>
          </cell>
          <cell r="BI537" t="str">
            <v>BELUM</v>
          </cell>
          <cell r="BV537" t="str">
            <v>0001404131837</v>
          </cell>
          <cell r="BW537" t="str">
            <v>SUDAH</v>
          </cell>
          <cell r="BX537" t="str">
            <v>PERUSAHAAN</v>
          </cell>
          <cell r="BY537" t="str">
            <v>21017941747</v>
          </cell>
          <cell r="BZ537" t="str">
            <v>SUDAH</v>
          </cell>
        </row>
        <row r="538">
          <cell r="C538" t="str">
            <v>1794</v>
          </cell>
          <cell r="D538" t="str">
            <v>DIMAS ANARJERI JK</v>
          </cell>
          <cell r="E538" t="str">
            <v>PT. MBK</v>
          </cell>
          <cell r="I538">
            <v>44214</v>
          </cell>
          <cell r="J538" t="str">
            <v/>
          </cell>
          <cell r="K538" t="str">
            <v>082137373909</v>
          </cell>
          <cell r="L538" t="str">
            <v>DRIVER</v>
          </cell>
          <cell r="Q538" t="str">
            <v>MALANG</v>
          </cell>
          <cell r="R538" t="str">
            <v>ANTERAJA</v>
          </cell>
          <cell r="S538" t="str">
            <v>MALANG</v>
          </cell>
          <cell r="T538" t="str">
            <v>3574011001950001</v>
          </cell>
          <cell r="U538" t="str">
            <v>SEUMUR HIDUP</v>
          </cell>
          <cell r="V538" t="str">
            <v>HIJAU</v>
          </cell>
          <cell r="W538" t="str">
            <v>B1</v>
          </cell>
          <cell r="X538" t="str">
            <v>15279501000059</v>
          </cell>
          <cell r="Y538">
            <v>45718</v>
          </cell>
          <cell r="Z538" t="str">
            <v>PROBOLINGGO</v>
          </cell>
          <cell r="AA538">
            <v>34709</v>
          </cell>
          <cell r="AB538" t="str">
            <v>DSN PAMOTAN RT03 RW01 DAMPIT KAB MALANG</v>
          </cell>
          <cell r="AC538" t="str">
            <v>KAWIN</v>
          </cell>
          <cell r="AD538" t="str">
            <v>ISLAM</v>
          </cell>
          <cell r="AE538" t="str">
            <v>LAKI-LAKI</v>
          </cell>
          <cell r="AF538" t="str">
            <v>SMA</v>
          </cell>
          <cell r="AG538" t="str">
            <v>DIMAS ANARJERI JK</v>
          </cell>
          <cell r="AH538" t="str">
            <v>BCA</v>
          </cell>
          <cell r="AI538" t="str">
            <v>0391328489</v>
          </cell>
          <cell r="AJ538" t="str">
            <v>3507052102200000</v>
          </cell>
          <cell r="AL538">
            <v>44621</v>
          </cell>
          <cell r="AM538">
            <v>44712</v>
          </cell>
          <cell r="AN538" t="str">
            <v>PKWT 1</v>
          </cell>
          <cell r="AO538" t="str">
            <v>10 hari</v>
          </cell>
          <cell r="AP538" t="str">
            <v xml:space="preserve">1 Tahun  4 Bulan 3 Hari </v>
          </cell>
          <cell r="AQ538" t="str">
            <v>SUDAH</v>
          </cell>
          <cell r="AR538">
            <v>44432</v>
          </cell>
          <cell r="AS538" t="str">
            <v>SUDAH</v>
          </cell>
          <cell r="AT538">
            <v>44432</v>
          </cell>
          <cell r="AU538" t="str">
            <v>SUDAH</v>
          </cell>
          <cell r="AV538">
            <v>44566</v>
          </cell>
          <cell r="AW538" t="str">
            <v xml:space="preserve">0 Tahun  4 Bulan 16 Hari </v>
          </cell>
          <cell r="AX538" t="str">
            <v>IN CLASS</v>
          </cell>
          <cell r="AY538">
            <v>90</v>
          </cell>
          <cell r="AZ538">
            <v>90</v>
          </cell>
          <cell r="BA538" t="str">
            <v>SUDAH</v>
          </cell>
          <cell r="BC538">
            <v>44390</v>
          </cell>
          <cell r="BD538" t="str">
            <v>GAJAYANA MALANG</v>
          </cell>
          <cell r="BE538" t="str">
            <v>SUDAH</v>
          </cell>
          <cell r="BG538">
            <v>44459</v>
          </cell>
          <cell r="BH538" t="str">
            <v>GAJAYANA MALANG</v>
          </cell>
          <cell r="BI538" t="str">
            <v>BELUM</v>
          </cell>
          <cell r="BV538" t="str">
            <v>0002161016616</v>
          </cell>
          <cell r="BW538" t="str">
            <v>SUDAH</v>
          </cell>
          <cell r="BX538" t="str">
            <v>PERUSAHAAN</v>
          </cell>
          <cell r="BY538" t="str">
            <v>21017941846</v>
          </cell>
          <cell r="BZ538" t="str">
            <v>SUDAH</v>
          </cell>
        </row>
        <row r="539">
          <cell r="C539" t="str">
            <v>1795</v>
          </cell>
          <cell r="D539" t="str">
            <v>HAYKRI LUKAS BOYOH</v>
          </cell>
          <cell r="E539" t="str">
            <v>PT. MBK</v>
          </cell>
          <cell r="I539">
            <v>44230</v>
          </cell>
          <cell r="J539" t="str">
            <v/>
          </cell>
          <cell r="K539" t="str">
            <v>082194864396</v>
          </cell>
          <cell r="L539" t="str">
            <v>DRIVER</v>
          </cell>
          <cell r="Q539" t="str">
            <v>MANADO</v>
          </cell>
          <cell r="R539" t="str">
            <v>PT. SUMBER ALFARIA TRIJAYA TBK</v>
          </cell>
          <cell r="S539" t="str">
            <v>MALANG</v>
          </cell>
          <cell r="T539" t="str">
            <v>7106071206970004</v>
          </cell>
          <cell r="U539" t="str">
            <v>SEUMUR HIDUP</v>
          </cell>
          <cell r="W539" t="str">
            <v>B1 UMUM</v>
          </cell>
          <cell r="X539" t="str">
            <v>20299706000020</v>
          </cell>
          <cell r="Y539">
            <v>46036</v>
          </cell>
          <cell r="Z539" t="str">
            <v>LIKUPANG</v>
          </cell>
          <cell r="AA539">
            <v>35593</v>
          </cell>
          <cell r="AB539" t="str">
            <v>JAGA I RT 000/000 DS. LIKUPANG II KEC. LIKUPANG TIMUR KAB. MINAHASA UTARA</v>
          </cell>
          <cell r="AC539" t="str">
            <v>LAJANG</v>
          </cell>
          <cell r="AD539" t="str">
            <v>KRISTEN</v>
          </cell>
          <cell r="AE539" t="str">
            <v>LAKI-LAKI</v>
          </cell>
          <cell r="AF539" t="str">
            <v>SMA</v>
          </cell>
          <cell r="AG539" t="str">
            <v>HAYKRI LUKAS BOYOH</v>
          </cell>
          <cell r="AH539" t="str">
            <v>BCA</v>
          </cell>
          <cell r="AI539" t="str">
            <v>7800481931</v>
          </cell>
          <cell r="AJ539" t="str">
            <v>7106071606080064</v>
          </cell>
          <cell r="AL539">
            <v>44652</v>
          </cell>
          <cell r="AM539">
            <v>44742</v>
          </cell>
          <cell r="AN539" t="str">
            <v>PKWT 2</v>
          </cell>
          <cell r="AO539" t="str">
            <v>40 hari</v>
          </cell>
          <cell r="AP539" t="str">
            <v xml:space="preserve">1 Tahun  3 Bulan 18 Hari </v>
          </cell>
          <cell r="AQ539" t="str">
            <v>SUDAH</v>
          </cell>
          <cell r="AR539">
            <v>44432</v>
          </cell>
          <cell r="AS539" t="str">
            <v>SUDAH</v>
          </cell>
          <cell r="AT539">
            <v>44432</v>
          </cell>
          <cell r="AU539" t="str">
            <v>SUDAH</v>
          </cell>
          <cell r="AV539">
            <v>44432</v>
          </cell>
          <cell r="AW539" t="str">
            <v xml:space="preserve">0 Tahun  8 Bulan 27 Hari </v>
          </cell>
          <cell r="AX539" t="str">
            <v>IN CLASS</v>
          </cell>
          <cell r="AY539">
            <v>100</v>
          </cell>
          <cell r="AZ539">
            <v>100</v>
          </cell>
          <cell r="BA539" t="str">
            <v>SUDAH</v>
          </cell>
          <cell r="BC539">
            <v>44488</v>
          </cell>
          <cell r="BE539" t="str">
            <v>SUDAH</v>
          </cell>
          <cell r="BG539">
            <v>44579</v>
          </cell>
          <cell r="BI539" t="str">
            <v>BELUM</v>
          </cell>
          <cell r="BV539" t="str">
            <v>0002737261719</v>
          </cell>
          <cell r="BW539" t="str">
            <v>SUDAH</v>
          </cell>
          <cell r="BX539" t="str">
            <v>PBI</v>
          </cell>
          <cell r="BY539" t="str">
            <v>21017941648</v>
          </cell>
          <cell r="BZ539" t="str">
            <v>SUDAH</v>
          </cell>
        </row>
        <row r="540">
          <cell r="C540" t="str">
            <v>1796</v>
          </cell>
          <cell r="D540" t="str">
            <v>PIRMANSAH</v>
          </cell>
          <cell r="E540" t="str">
            <v>PT. MBK</v>
          </cell>
          <cell r="I540">
            <v>44230</v>
          </cell>
          <cell r="J540" t="str">
            <v/>
          </cell>
          <cell r="K540" t="str">
            <v>082370477357</v>
          </cell>
          <cell r="L540" t="str">
            <v>DRIVER</v>
          </cell>
          <cell r="Q540" t="str">
            <v>PALEMBANG</v>
          </cell>
          <cell r="R540" t="str">
            <v>ANTERAJA</v>
          </cell>
          <cell r="S540" t="str">
            <v>PALEMBANG</v>
          </cell>
          <cell r="T540" t="str">
            <v>1671050402860009</v>
          </cell>
          <cell r="U540" t="str">
            <v>SEUMUR HIDUP</v>
          </cell>
          <cell r="W540" t="str">
            <v>B1</v>
          </cell>
          <cell r="X540" t="str">
            <v>1117-8602-000404</v>
          </cell>
          <cell r="Y540">
            <v>46222</v>
          </cell>
          <cell r="Z540" t="str">
            <v xml:space="preserve">PALEMBANG </v>
          </cell>
          <cell r="AA540">
            <v>31447</v>
          </cell>
          <cell r="AB540" t="str">
            <v xml:space="preserve">LR MASAWA DARAT NO. 358 RT 9/4 KEL. 13 ILIR KEC. ILIR TIMUR PALEMBANG </v>
          </cell>
          <cell r="AC540" t="str">
            <v>KAWIN ANAK 1</v>
          </cell>
          <cell r="AD540" t="str">
            <v xml:space="preserve">ISLAM </v>
          </cell>
          <cell r="AE540" t="str">
            <v>LAKI-LAKI</v>
          </cell>
          <cell r="AF540" t="str">
            <v>SMA</v>
          </cell>
          <cell r="AG540" t="str">
            <v>PIRMANSAH</v>
          </cell>
          <cell r="AH540" t="str">
            <v>BCA</v>
          </cell>
          <cell r="AI540" t="str">
            <v>6175166231</v>
          </cell>
          <cell r="AJ540" t="str">
            <v>1671051504080017</v>
          </cell>
          <cell r="AL540">
            <v>44621</v>
          </cell>
          <cell r="AM540">
            <v>44712</v>
          </cell>
          <cell r="AN540" t="str">
            <v>PKWT 1</v>
          </cell>
          <cell r="AO540" t="str">
            <v>10 hari</v>
          </cell>
          <cell r="AP540" t="str">
            <v xml:space="preserve">1 Tahun  3 Bulan 18 Hari </v>
          </cell>
          <cell r="AQ540" t="str">
            <v>SUDAH</v>
          </cell>
          <cell r="AR540">
            <v>44432</v>
          </cell>
          <cell r="AS540" t="str">
            <v>SUDAH</v>
          </cell>
          <cell r="AT540">
            <v>44432</v>
          </cell>
          <cell r="AU540" t="str">
            <v>SUDAH</v>
          </cell>
          <cell r="AV540">
            <v>44621</v>
          </cell>
          <cell r="AW540" t="str">
            <v xml:space="preserve">0 Tahun  2 Bulan 20 Hari </v>
          </cell>
          <cell r="AX540" t="str">
            <v>ON LINE</v>
          </cell>
          <cell r="AY540">
            <v>85</v>
          </cell>
          <cell r="AZ540">
            <v>75</v>
          </cell>
          <cell r="BA540" t="str">
            <v>SUDAH</v>
          </cell>
          <cell r="BC540">
            <v>44404</v>
          </cell>
          <cell r="BE540" t="str">
            <v>SUDAH</v>
          </cell>
          <cell r="BG540">
            <v>44447</v>
          </cell>
          <cell r="BI540" t="str">
            <v>BELUM</v>
          </cell>
          <cell r="BV540" t="str">
            <v>0002672528027</v>
          </cell>
          <cell r="BW540" t="str">
            <v>SUDAH</v>
          </cell>
          <cell r="BX540" t="str">
            <v>PBI</v>
          </cell>
          <cell r="BY540" t="str">
            <v>21017941465</v>
          </cell>
          <cell r="BZ540" t="str">
            <v>SUDAH</v>
          </cell>
        </row>
        <row r="541">
          <cell r="C541" t="str">
            <v>1798</v>
          </cell>
          <cell r="D541" t="str">
            <v>JUPRI</v>
          </cell>
          <cell r="E541" t="str">
            <v>PT. MBK</v>
          </cell>
          <cell r="I541">
            <v>44231</v>
          </cell>
          <cell r="J541" t="str">
            <v/>
          </cell>
          <cell r="K541" t="str">
            <v>085890592617</v>
          </cell>
          <cell r="L541" t="str">
            <v>DRIVER</v>
          </cell>
          <cell r="Q541" t="str">
            <v>CIKARANG</v>
          </cell>
          <cell r="R541" t="str">
            <v>YAMAZAKI</v>
          </cell>
          <cell r="S541" t="str">
            <v>JAKARTA 1</v>
          </cell>
          <cell r="T541" t="str">
            <v>3215220512810002</v>
          </cell>
          <cell r="U541" t="str">
            <v>SEUMUR HIDUP</v>
          </cell>
          <cell r="W541" t="str">
            <v>B1</v>
          </cell>
          <cell r="X541" t="str">
            <v>13288112000160</v>
          </cell>
          <cell r="Y541">
            <v>45949</v>
          </cell>
          <cell r="Z541" t="str">
            <v xml:space="preserve">KARAWANG </v>
          </cell>
          <cell r="AA541">
            <v>29925</v>
          </cell>
          <cell r="AB541" t="str">
            <v>DUSUN CILOGO RT 030/010 KEL. CIPTAMARGA KEC. JAYAKERTA KAB. KARAWANG</v>
          </cell>
          <cell r="AC541" t="str">
            <v>KAWIN</v>
          </cell>
          <cell r="AD541" t="str">
            <v>ISLAM</v>
          </cell>
          <cell r="AE541" t="str">
            <v>LAKI-LAKI</v>
          </cell>
          <cell r="AF541" t="str">
            <v>SMA</v>
          </cell>
          <cell r="AG541" t="str">
            <v>JUPRI</v>
          </cell>
          <cell r="AH541" t="str">
            <v>BCA</v>
          </cell>
          <cell r="AI541" t="str">
            <v>5765361301</v>
          </cell>
          <cell r="AJ541" t="str">
            <v>3215221806120024</v>
          </cell>
          <cell r="AL541">
            <v>44621</v>
          </cell>
          <cell r="AM541">
            <v>44712</v>
          </cell>
          <cell r="AN541" t="str">
            <v>PKWT 1</v>
          </cell>
          <cell r="AO541" t="str">
            <v>10 hari</v>
          </cell>
          <cell r="AP541" t="str">
            <v xml:space="preserve">1 Tahun  3 Bulan 17 Hari </v>
          </cell>
          <cell r="AQ541" t="str">
            <v>SUDAH</v>
          </cell>
          <cell r="AR541">
            <v>44484</v>
          </cell>
          <cell r="AS541" t="str">
            <v>SUDAH</v>
          </cell>
          <cell r="AT541">
            <v>44484</v>
          </cell>
          <cell r="AU541" t="str">
            <v>SUDAH</v>
          </cell>
          <cell r="AV541">
            <v>44676</v>
          </cell>
          <cell r="AW541" t="str">
            <v xml:space="preserve">0 Tahun  0 Bulan 26 Hari </v>
          </cell>
          <cell r="AX541" t="str">
            <v>ON LINE</v>
          </cell>
          <cell r="AY541">
            <v>80</v>
          </cell>
          <cell r="AZ541">
            <v>75</v>
          </cell>
          <cell r="BA541" t="str">
            <v>SUDAH</v>
          </cell>
          <cell r="BC541">
            <v>44401</v>
          </cell>
          <cell r="BD541" t="str">
            <v>ATJ HALIM</v>
          </cell>
          <cell r="BE541" t="str">
            <v>SUDAH</v>
          </cell>
          <cell r="BG541">
            <v>44431</v>
          </cell>
          <cell r="BH541" t="str">
            <v>ATJ HALIM</v>
          </cell>
          <cell r="BI541" t="str">
            <v>BELUM</v>
          </cell>
          <cell r="BV541" t="str">
            <v>0001724851181</v>
          </cell>
          <cell r="BW541" t="str">
            <v>SUDAH</v>
          </cell>
          <cell r="BX541" t="str">
            <v>PERUSAHAAN</v>
          </cell>
          <cell r="BY541" t="str">
            <v>21017941770</v>
          </cell>
          <cell r="BZ541" t="str">
            <v>SUDAH</v>
          </cell>
        </row>
        <row r="542">
          <cell r="C542" t="str">
            <v>1800</v>
          </cell>
          <cell r="D542" t="str">
            <v>BAYU DIAN ARISANDI</v>
          </cell>
          <cell r="E542" t="str">
            <v>PT. MBK</v>
          </cell>
          <cell r="I542">
            <v>44223</v>
          </cell>
          <cell r="J542" t="str">
            <v/>
          </cell>
          <cell r="K542" t="str">
            <v>08970338106</v>
          </cell>
          <cell r="L542" t="str">
            <v>DRIVER</v>
          </cell>
          <cell r="Q542" t="str">
            <v>SURABAYA</v>
          </cell>
          <cell r="R542" t="str">
            <v>MAYORA</v>
          </cell>
          <cell r="S542" t="str">
            <v>MALANG</v>
          </cell>
          <cell r="T542" t="str">
            <v>3515162810890001</v>
          </cell>
          <cell r="U542" t="str">
            <v>SEUMUR HIDUP</v>
          </cell>
          <cell r="V542" t="str">
            <v>HIJAU</v>
          </cell>
          <cell r="W542" t="str">
            <v>B1</v>
          </cell>
          <cell r="X542" t="str">
            <v>15538910000419</v>
          </cell>
          <cell r="Y542">
            <v>46045</v>
          </cell>
          <cell r="Z542" t="str">
            <v>LUMAJANG</v>
          </cell>
          <cell r="AA542">
            <v>32809</v>
          </cell>
          <cell r="AB542" t="str">
            <v>JENGGALA NO.49 RT04 RW 05 GEDANGAN KAB SIDOARJO</v>
          </cell>
          <cell r="AC542" t="str">
            <v>KAWIN</v>
          </cell>
          <cell r="AD542" t="str">
            <v>ISLAM</v>
          </cell>
          <cell r="AE542" t="str">
            <v>LAKI-LAKI</v>
          </cell>
          <cell r="AF542" t="str">
            <v>SMA</v>
          </cell>
          <cell r="AG542" t="str">
            <v>BAYU DIAN ARISANDI</v>
          </cell>
          <cell r="AH542" t="str">
            <v>BCA</v>
          </cell>
          <cell r="AI542" t="str">
            <v>3251581981</v>
          </cell>
          <cell r="AJ542" t="str">
            <v>'3515162206150000</v>
          </cell>
          <cell r="AL542">
            <v>44621</v>
          </cell>
          <cell r="AM542">
            <v>44712</v>
          </cell>
          <cell r="AN542" t="str">
            <v>PKWT 1</v>
          </cell>
          <cell r="AO542" t="str">
            <v>10 hari</v>
          </cell>
          <cell r="AP542" t="str">
            <v xml:space="preserve">1 Tahun  3 Bulan 24 Hari </v>
          </cell>
          <cell r="AQ542" t="str">
            <v>SUDAH</v>
          </cell>
          <cell r="AR542">
            <v>44432</v>
          </cell>
          <cell r="AS542" t="str">
            <v>SUDAH</v>
          </cell>
          <cell r="AT542">
            <v>44432</v>
          </cell>
          <cell r="AU542" t="str">
            <v>SUDAH</v>
          </cell>
          <cell r="AV542">
            <v>44585</v>
          </cell>
          <cell r="AW542" t="str">
            <v xml:space="preserve">0 Tahun  3 Bulan 27 Hari </v>
          </cell>
          <cell r="AX542" t="str">
            <v>IN CLASS</v>
          </cell>
          <cell r="AY542">
            <v>90</v>
          </cell>
          <cell r="AZ542">
            <v>75</v>
          </cell>
          <cell r="BA542" t="str">
            <v>SUDAH</v>
          </cell>
          <cell r="BC542">
            <v>44404</v>
          </cell>
          <cell r="BE542" t="str">
            <v>SUDAH</v>
          </cell>
          <cell r="BG542">
            <v>44491</v>
          </cell>
          <cell r="BI542" t="str">
            <v>BELUM</v>
          </cell>
          <cell r="BV542" t="str">
            <v>0002474385658</v>
          </cell>
          <cell r="BW542" t="str">
            <v>SUDAH</v>
          </cell>
          <cell r="BX542" t="str">
            <v>PERUSAHAAN</v>
          </cell>
          <cell r="BY542" t="str">
            <v>21017941606</v>
          </cell>
          <cell r="BZ542" t="str">
            <v>SUDAH</v>
          </cell>
        </row>
        <row r="543">
          <cell r="C543" t="str">
            <v>1801</v>
          </cell>
          <cell r="D543" t="str">
            <v>AHMAD SAMSUDIN</v>
          </cell>
          <cell r="E543" t="str">
            <v>PT. MBK</v>
          </cell>
          <cell r="I543">
            <v>44224</v>
          </cell>
          <cell r="J543" t="str">
            <v/>
          </cell>
          <cell r="K543" t="str">
            <v>083856415176</v>
          </cell>
          <cell r="L543" t="str">
            <v>DRIVER</v>
          </cell>
          <cell r="Q543" t="str">
            <v>SURABAYA</v>
          </cell>
          <cell r="R543" t="str">
            <v>ANTERAJA</v>
          </cell>
          <cell r="S543" t="str">
            <v>MALANG</v>
          </cell>
          <cell r="T543" t="str">
            <v>3515070708820001</v>
          </cell>
          <cell r="U543" t="str">
            <v>SEUMUR HIDUP</v>
          </cell>
          <cell r="V543" t="str">
            <v>HIJAU</v>
          </cell>
          <cell r="W543" t="str">
            <v>B1</v>
          </cell>
          <cell r="X543" t="str">
            <v>82081552802</v>
          </cell>
          <cell r="Y543">
            <v>44780</v>
          </cell>
          <cell r="Z543" t="str">
            <v>SIDOARJO</v>
          </cell>
          <cell r="AA543">
            <v>30170</v>
          </cell>
          <cell r="AB543" t="str">
            <v>GAJAH MAGERSARI RT016 RW 005 KAB SIDOARJO</v>
          </cell>
          <cell r="AC543" t="str">
            <v>KAWIN</v>
          </cell>
          <cell r="AD543" t="str">
            <v>ISLAM</v>
          </cell>
          <cell r="AE543" t="str">
            <v>LAKI-LAKI</v>
          </cell>
          <cell r="AF543" t="str">
            <v>SMA</v>
          </cell>
          <cell r="AG543" t="str">
            <v>AHMAD SAMSUDIN</v>
          </cell>
          <cell r="AH543" t="str">
            <v>BCA</v>
          </cell>
          <cell r="AI543" t="str">
            <v>1841003921</v>
          </cell>
          <cell r="AJ543" t="str">
            <v>3515080710100010</v>
          </cell>
          <cell r="AL543">
            <v>44621</v>
          </cell>
          <cell r="AM543">
            <v>44712</v>
          </cell>
          <cell r="AN543" t="str">
            <v>PKWT 1</v>
          </cell>
          <cell r="AO543" t="str">
            <v>10 hari</v>
          </cell>
          <cell r="AP543" t="str">
            <v xml:space="preserve">1 Tahun  3 Bulan 23 Hari </v>
          </cell>
          <cell r="AQ543" t="str">
            <v>SUDAH</v>
          </cell>
          <cell r="AR543">
            <v>44432</v>
          </cell>
          <cell r="AS543" t="str">
            <v>SUDAH</v>
          </cell>
          <cell r="AT543">
            <v>44432</v>
          </cell>
          <cell r="AU543" t="str">
            <v>SUDAH</v>
          </cell>
          <cell r="AV543">
            <v>44584</v>
          </cell>
          <cell r="AW543" t="str">
            <v xml:space="preserve">0 Tahun  3 Bulan 28 Hari </v>
          </cell>
          <cell r="AX543" t="str">
            <v>IN CLASS</v>
          </cell>
          <cell r="AY543">
            <v>85</v>
          </cell>
          <cell r="AZ543">
            <v>90</v>
          </cell>
          <cell r="BA543" t="str">
            <v>SUDAH</v>
          </cell>
          <cell r="BC543">
            <v>44415</v>
          </cell>
          <cell r="BD543" t="str">
            <v>SEKAPUK</v>
          </cell>
          <cell r="BE543" t="str">
            <v>SUDAH</v>
          </cell>
          <cell r="BG543">
            <v>44544</v>
          </cell>
          <cell r="BI543" t="str">
            <v>BELUM</v>
          </cell>
          <cell r="BV543" t="str">
            <v>0002927546278</v>
          </cell>
          <cell r="BW543" t="str">
            <v>SUDAH</v>
          </cell>
          <cell r="BX543" t="str">
            <v>PERUSAHAAN</v>
          </cell>
          <cell r="BY543" t="str">
            <v>21017941754</v>
          </cell>
          <cell r="BZ543" t="str">
            <v>SUDAH</v>
          </cell>
        </row>
        <row r="544">
          <cell r="C544" t="str">
            <v>1802</v>
          </cell>
          <cell r="D544" t="str">
            <v>ACHMAD HARIS SUTRISNO</v>
          </cell>
          <cell r="E544" t="str">
            <v>PT. MBK</v>
          </cell>
          <cell r="I544">
            <v>44229</v>
          </cell>
          <cell r="J544" t="str">
            <v/>
          </cell>
          <cell r="K544" t="str">
            <v>085732065660</v>
          </cell>
          <cell r="L544" t="str">
            <v>DRIVER</v>
          </cell>
          <cell r="Q544" t="str">
            <v>SURABAYA</v>
          </cell>
          <cell r="R544" t="str">
            <v>ANTERAJA</v>
          </cell>
          <cell r="S544" t="str">
            <v>MALANG</v>
          </cell>
          <cell r="T544" t="str">
            <v>3578030112890002</v>
          </cell>
          <cell r="U544" t="str">
            <v>SEUMUR HIDUP</v>
          </cell>
          <cell r="V544" t="str">
            <v>HIJAU</v>
          </cell>
          <cell r="W544" t="str">
            <v>B1</v>
          </cell>
          <cell r="X544" t="str">
            <v>15148912001126</v>
          </cell>
          <cell r="Y544">
            <v>46052</v>
          </cell>
          <cell r="Z544" t="str">
            <v>SURABAYA</v>
          </cell>
          <cell r="AA544">
            <v>32843</v>
          </cell>
          <cell r="AB544" t="str">
            <v>RUNGKUT KIDUL GG 2 /23 A RT 02 RW 02 RUNGKUT KIDUL SURABAYA</v>
          </cell>
          <cell r="AC544" t="str">
            <v>KAWIN</v>
          </cell>
          <cell r="AD544" t="str">
            <v>ISLAM</v>
          </cell>
          <cell r="AE544" t="str">
            <v>LAKI-LAKI</v>
          </cell>
          <cell r="AF544" t="str">
            <v>SMA</v>
          </cell>
          <cell r="AG544" t="str">
            <v>ACHMAD HARIS SUTRISNO</v>
          </cell>
          <cell r="AH544" t="str">
            <v>BCA</v>
          </cell>
          <cell r="AI544" t="str">
            <v>7880103517</v>
          </cell>
          <cell r="AJ544" t="str">
            <v>3578031507130000</v>
          </cell>
          <cell r="AK544" t="str">
            <v>710149964615000</v>
          </cell>
          <cell r="AL544">
            <v>44621</v>
          </cell>
          <cell r="AM544">
            <v>44712</v>
          </cell>
          <cell r="AN544" t="str">
            <v>PKWT 1</v>
          </cell>
          <cell r="AO544" t="str">
            <v>10 hari</v>
          </cell>
          <cell r="AP544" t="str">
            <v xml:space="preserve">1 Tahun  3 Bulan 19 Hari </v>
          </cell>
          <cell r="AQ544" t="str">
            <v>SUDAH</v>
          </cell>
          <cell r="AR544">
            <v>44432</v>
          </cell>
          <cell r="AS544" t="str">
            <v>SUDAH</v>
          </cell>
          <cell r="AT544">
            <v>44432</v>
          </cell>
          <cell r="AU544" t="str">
            <v>SUDAH</v>
          </cell>
          <cell r="AV544">
            <v>44584</v>
          </cell>
          <cell r="AW544" t="str">
            <v xml:space="preserve">0 Tahun  3 Bulan 28 Hari </v>
          </cell>
          <cell r="AX544" t="str">
            <v>IN CLASS</v>
          </cell>
          <cell r="AY544">
            <v>85</v>
          </cell>
          <cell r="AZ544">
            <v>100</v>
          </cell>
          <cell r="BA544" t="str">
            <v>SUDAH</v>
          </cell>
          <cell r="BC544">
            <v>44427</v>
          </cell>
          <cell r="BD544" t="str">
            <v>BP. RUMKITAL SOEKANTYO JAHJA</v>
          </cell>
          <cell r="BE544" t="str">
            <v>SUDAH</v>
          </cell>
          <cell r="BG544">
            <v>44484</v>
          </cell>
          <cell r="BI544" t="str">
            <v>SUDAH</v>
          </cell>
          <cell r="BK544">
            <v>44664</v>
          </cell>
          <cell r="BV544" t="str">
            <v>0001817517508</v>
          </cell>
          <cell r="BW544" t="str">
            <v>SUDAH</v>
          </cell>
          <cell r="BX544" t="str">
            <v>PBI</v>
          </cell>
          <cell r="BY544" t="str">
            <v>21017941523</v>
          </cell>
          <cell r="BZ544" t="str">
            <v>SUDAH</v>
          </cell>
        </row>
        <row r="545">
          <cell r="C545" t="str">
            <v>1804</v>
          </cell>
          <cell r="D545" t="str">
            <v>ANGGA SHOLEH EFENDY</v>
          </cell>
          <cell r="E545" t="str">
            <v>PT. MBK</v>
          </cell>
          <cell r="I545">
            <v>44228</v>
          </cell>
          <cell r="J545" t="str">
            <v/>
          </cell>
          <cell r="K545" t="str">
            <v>085331259490</v>
          </cell>
          <cell r="L545" t="str">
            <v>DRIVER</v>
          </cell>
          <cell r="Q545" t="str">
            <v>JEMBER</v>
          </cell>
          <cell r="R545" t="str">
            <v>ANTERAJA</v>
          </cell>
          <cell r="S545" t="str">
            <v>MALANG</v>
          </cell>
          <cell r="T545" t="str">
            <v>3509030107880557</v>
          </cell>
          <cell r="U545" t="str">
            <v>SEUMUR HIDUP</v>
          </cell>
          <cell r="V545" t="str">
            <v>KUNING</v>
          </cell>
          <cell r="W545" t="str">
            <v>B2 UMUM</v>
          </cell>
          <cell r="X545" t="str">
            <v>880715385788</v>
          </cell>
          <cell r="Y545">
            <v>45474</v>
          </cell>
          <cell r="Z545" t="str">
            <v>PROBOLINGGO</v>
          </cell>
          <cell r="AA545">
            <v>32325</v>
          </cell>
          <cell r="AB545" t="str">
            <v>DSN GONDOSARI RT001 RW11 ROWO TENGAH SUMBER BARU KAB JEMBER</v>
          </cell>
          <cell r="AC545" t="str">
            <v>LAJANG</v>
          </cell>
          <cell r="AD545" t="str">
            <v>ISLAM</v>
          </cell>
          <cell r="AE545" t="str">
            <v>LAKI-LAKI</v>
          </cell>
          <cell r="AF545" t="str">
            <v>SMA</v>
          </cell>
          <cell r="AG545" t="str">
            <v>ANGGA SHOLEH EFENDY</v>
          </cell>
          <cell r="AH545" t="str">
            <v>BCA</v>
          </cell>
          <cell r="AI545" t="str">
            <v>1470615831</v>
          </cell>
          <cell r="AJ545" t="str">
            <v>3509032005140003</v>
          </cell>
          <cell r="AL545">
            <v>44621</v>
          </cell>
          <cell r="AM545">
            <v>44712</v>
          </cell>
          <cell r="AN545" t="str">
            <v>PKWT 1</v>
          </cell>
          <cell r="AO545" t="str">
            <v>10 hari</v>
          </cell>
          <cell r="AP545" t="str">
            <v xml:space="preserve">1 Tahun  3 Bulan 20 Hari </v>
          </cell>
          <cell r="AQ545" t="str">
            <v>SUDAH</v>
          </cell>
          <cell r="AR545">
            <v>44432</v>
          </cell>
          <cell r="AS545" t="str">
            <v>SUDAH</v>
          </cell>
          <cell r="AT545">
            <v>44432</v>
          </cell>
          <cell r="AU545" t="str">
            <v>SUDAH</v>
          </cell>
          <cell r="AV545">
            <v>44465</v>
          </cell>
          <cell r="AW545" t="str">
            <v xml:space="preserve">0 Tahun  7 Bulan 25 Hari </v>
          </cell>
          <cell r="AX545" t="str">
            <v>IN CLASS</v>
          </cell>
          <cell r="AY545">
            <v>80</v>
          </cell>
          <cell r="AZ545">
            <v>80</v>
          </cell>
          <cell r="BA545" t="str">
            <v>SUDAH</v>
          </cell>
          <cell r="BC545">
            <v>44399</v>
          </cell>
          <cell r="BD545" t="str">
            <v>PURWOREJO</v>
          </cell>
          <cell r="BE545" t="str">
            <v>SUDAH</v>
          </cell>
          <cell r="BG545">
            <v>44516</v>
          </cell>
          <cell r="BI545" t="str">
            <v>BELUM</v>
          </cell>
          <cell r="BV545" t="str">
            <v>0002934474862</v>
          </cell>
          <cell r="BW545" t="str">
            <v>SUDAH</v>
          </cell>
          <cell r="BX545" t="str">
            <v>PERUSAHAAN</v>
          </cell>
          <cell r="BY545" t="str">
            <v>21017941572</v>
          </cell>
          <cell r="BZ545" t="str">
            <v>SUDAH</v>
          </cell>
          <cell r="CG545" t="str">
            <v>bayudian.chelsea@gmail.com</v>
          </cell>
        </row>
        <row r="546">
          <cell r="C546" t="str">
            <v>1805</v>
          </cell>
          <cell r="D546" t="str">
            <v>SOPIAN</v>
          </cell>
          <cell r="E546" t="str">
            <v>PT. MBK</v>
          </cell>
          <cell r="F546" t="str">
            <v>PO</v>
          </cell>
          <cell r="G546" t="str">
            <v>5/JKT2/II/2021</v>
          </cell>
          <cell r="H546">
            <v>44235</v>
          </cell>
          <cell r="I546">
            <v>44232</v>
          </cell>
          <cell r="J546">
            <v>-3</v>
          </cell>
          <cell r="K546" t="str">
            <v>088218379830</v>
          </cell>
          <cell r="L546" t="str">
            <v>DRIVER</v>
          </cell>
          <cell r="Q546" t="str">
            <v>BANDUNG</v>
          </cell>
          <cell r="R546" t="str">
            <v>ANTERAJA</v>
          </cell>
          <cell r="S546" t="str">
            <v>JAKARTA 1</v>
          </cell>
          <cell r="T546" t="str">
            <v>3204361210820001</v>
          </cell>
          <cell r="U546" t="str">
            <v>SEUMUR HIDUP</v>
          </cell>
          <cell r="V546" t="str">
            <v>CDD</v>
          </cell>
          <cell r="W546" t="str">
            <v>B1</v>
          </cell>
          <cell r="X546" t="str">
            <v>830713433349</v>
          </cell>
          <cell r="Y546">
            <v>45114</v>
          </cell>
          <cell r="Z546" t="str">
            <v>BANDUNG</v>
          </cell>
          <cell r="AA546">
            <v>30236</v>
          </cell>
          <cell r="AB546" t="str">
            <v>KP. BOJONG GEDE POJOK RT 001/013 DS. RANCAKA SUMBA KEC. SOLOKAN JERUK KAB. BANDUNG</v>
          </cell>
          <cell r="AC546" t="str">
            <v>LAJANG</v>
          </cell>
          <cell r="AD546" t="str">
            <v>ISLAM</v>
          </cell>
          <cell r="AE546" t="str">
            <v>LAKI-LAKI</v>
          </cell>
          <cell r="AF546" t="str">
            <v>SMA</v>
          </cell>
          <cell r="AG546" t="str">
            <v>SOPIAN</v>
          </cell>
          <cell r="AH546" t="str">
            <v>BCA</v>
          </cell>
          <cell r="AI546" t="str">
            <v>3760858438</v>
          </cell>
          <cell r="AJ546" t="str">
            <v>3204341806200010</v>
          </cell>
          <cell r="AL546">
            <v>44621</v>
          </cell>
          <cell r="AM546">
            <v>44712</v>
          </cell>
          <cell r="AN546" t="str">
            <v>PKWT 1</v>
          </cell>
          <cell r="AO546" t="str">
            <v>10 hari</v>
          </cell>
          <cell r="AP546" t="str">
            <v xml:space="preserve">1 Tahun  3 Bulan 16 Hari </v>
          </cell>
          <cell r="AQ546" t="str">
            <v>SUDAH</v>
          </cell>
          <cell r="AR546">
            <v>44370</v>
          </cell>
          <cell r="AS546" t="str">
            <v>SUDAH</v>
          </cell>
          <cell r="AT546">
            <v>44370</v>
          </cell>
          <cell r="AU546" t="str">
            <v>SUDAH</v>
          </cell>
          <cell r="AV546">
            <v>44518</v>
          </cell>
          <cell r="AW546" t="str">
            <v xml:space="preserve">0 Tahun  6 Bulan 3 Hari </v>
          </cell>
          <cell r="AX546" t="str">
            <v>IN CLASS</v>
          </cell>
          <cell r="AY546">
            <v>90</v>
          </cell>
          <cell r="AZ546">
            <v>75</v>
          </cell>
          <cell r="BA546" t="str">
            <v>SUDAH</v>
          </cell>
          <cell r="BC546">
            <v>44399</v>
          </cell>
          <cell r="BE546" t="str">
            <v>SUDAH</v>
          </cell>
          <cell r="BG546">
            <v>44530</v>
          </cell>
          <cell r="BI546" t="str">
            <v>BELUM</v>
          </cell>
          <cell r="BV546" t="str">
            <v>0000411413231</v>
          </cell>
          <cell r="BW546" t="str">
            <v>SUDAH</v>
          </cell>
          <cell r="BX546" t="str">
            <v>PERUSAHAAN</v>
          </cell>
          <cell r="BY546" t="str">
            <v>21017941812</v>
          </cell>
          <cell r="BZ546" t="str">
            <v>SUDAH</v>
          </cell>
          <cell r="CG546" t="str">
            <v>Ahmadsamsudin590@gmail.com</v>
          </cell>
        </row>
        <row r="547">
          <cell r="C547" t="str">
            <v>1807</v>
          </cell>
          <cell r="D547" t="str">
            <v>ZULKIFLI ISHAK</v>
          </cell>
          <cell r="E547" t="str">
            <v>PT. MBK</v>
          </cell>
          <cell r="F547" t="str">
            <v>REPLACE</v>
          </cell>
          <cell r="G547" t="str">
            <v>LOG JKT-2</v>
          </cell>
          <cell r="H547">
            <v>44225</v>
          </cell>
          <cell r="I547">
            <v>44232</v>
          </cell>
          <cell r="J547">
            <v>7</v>
          </cell>
          <cell r="K547" t="str">
            <v>081293956417</v>
          </cell>
          <cell r="L547" t="str">
            <v>DRIVER</v>
          </cell>
          <cell r="Q547" t="str">
            <v>GORONTALO</v>
          </cell>
          <cell r="R547" t="str">
            <v>PT. SUMBER ALFARIA TRIJAYA TBK</v>
          </cell>
          <cell r="S547" t="str">
            <v>MALANG</v>
          </cell>
          <cell r="T547" t="str">
            <v>7501010703980002</v>
          </cell>
          <cell r="U547" t="str">
            <v>SEUMUR HIDUP</v>
          </cell>
          <cell r="W547" t="str">
            <v>B1</v>
          </cell>
          <cell r="X547" t="str">
            <v>20209803000048</v>
          </cell>
          <cell r="Y547">
            <v>45963</v>
          </cell>
          <cell r="Z547" t="str">
            <v>LIMBOTO</v>
          </cell>
          <cell r="AA547">
            <v>35861</v>
          </cell>
          <cell r="AB547" t="str">
            <v>LINGKUNGAN IV RT 032/010 KEL. HUNGGALUWA KEC. LIMBOTO KAB GORONTALO</v>
          </cell>
          <cell r="AC547" t="str">
            <v>LAJANG</v>
          </cell>
          <cell r="AD547" t="str">
            <v>ISLAM</v>
          </cell>
          <cell r="AE547" t="str">
            <v>LAKI-LAKI</v>
          </cell>
          <cell r="AF547" t="str">
            <v>SMA</v>
          </cell>
          <cell r="AG547" t="str">
            <v>ZULKIFLI ISHAK</v>
          </cell>
          <cell r="AH547" t="str">
            <v>BCA</v>
          </cell>
          <cell r="AI547" t="str">
            <v>7975347095</v>
          </cell>
          <cell r="AJ547" t="str">
            <v>7501012402073635</v>
          </cell>
          <cell r="AL547">
            <v>44621</v>
          </cell>
          <cell r="AM547">
            <v>44712</v>
          </cell>
          <cell r="AN547" t="str">
            <v>PKWT 1</v>
          </cell>
          <cell r="AO547" t="str">
            <v>10 hari</v>
          </cell>
          <cell r="AP547" t="str">
            <v xml:space="preserve">1 Tahun  3 Bulan 16 Hari </v>
          </cell>
          <cell r="AQ547" t="str">
            <v>SUDAH</v>
          </cell>
          <cell r="AR547">
            <v>44432</v>
          </cell>
          <cell r="AS547" t="str">
            <v>SUDAH</v>
          </cell>
          <cell r="AT547">
            <v>44432</v>
          </cell>
          <cell r="AU547" t="str">
            <v>SUDAH</v>
          </cell>
          <cell r="AV547">
            <v>44635</v>
          </cell>
          <cell r="AW547" t="str">
            <v xml:space="preserve">0 Tahun  2 Bulan 6 Hari </v>
          </cell>
          <cell r="AX547" t="str">
            <v>ON LINE</v>
          </cell>
          <cell r="AY547">
            <v>80</v>
          </cell>
          <cell r="AZ547">
            <v>80</v>
          </cell>
          <cell r="BA547" t="str">
            <v>SUDAH</v>
          </cell>
          <cell r="BC547">
            <v>44385</v>
          </cell>
          <cell r="BD547" t="str">
            <v>POLRES KAB GORONTALO</v>
          </cell>
          <cell r="BE547" t="str">
            <v>SUDAH</v>
          </cell>
          <cell r="BG547">
            <v>44441</v>
          </cell>
          <cell r="BH547" t="str">
            <v>POLRES KAB GORONTALO</v>
          </cell>
          <cell r="BI547" t="str">
            <v>BELUM</v>
          </cell>
          <cell r="BV547" t="str">
            <v>0000958377699</v>
          </cell>
          <cell r="BW547" t="str">
            <v>SUDAH</v>
          </cell>
          <cell r="BX547" t="str">
            <v>PBI</v>
          </cell>
          <cell r="BY547" t="str">
            <v>21017941473</v>
          </cell>
          <cell r="BZ547" t="str">
            <v>SUDAH</v>
          </cell>
          <cell r="CG547" t="str">
            <v>Jokriez46@gmail.com</v>
          </cell>
        </row>
        <row r="548">
          <cell r="C548" t="str">
            <v>1809</v>
          </cell>
          <cell r="D548" t="str">
            <v>SUPRIYANTO</v>
          </cell>
          <cell r="E548" t="str">
            <v>PT. MBK</v>
          </cell>
          <cell r="I548">
            <v>44232</v>
          </cell>
          <cell r="J548" t="str">
            <v/>
          </cell>
          <cell r="K548" t="str">
            <v>085337299166</v>
          </cell>
          <cell r="L548" t="str">
            <v>DRIVER</v>
          </cell>
          <cell r="Q548" t="str">
            <v>SOLO</v>
          </cell>
          <cell r="R548" t="str">
            <v>ANTERAJA</v>
          </cell>
          <cell r="S548" t="str">
            <v>SEMARANG</v>
          </cell>
          <cell r="T548" t="str">
            <v>3310131908850003</v>
          </cell>
          <cell r="U548" t="str">
            <v>SEUMUR HIDUP</v>
          </cell>
          <cell r="V548" t="str">
            <v>HIJAU</v>
          </cell>
          <cell r="W548" t="str">
            <v>B1 UMUM</v>
          </cell>
          <cell r="X548" t="str">
            <v>25268508000063</v>
          </cell>
          <cell r="Y548">
            <v>45693</v>
          </cell>
          <cell r="Z548" t="str">
            <v>KLATEN</v>
          </cell>
          <cell r="AA548">
            <v>31278</v>
          </cell>
          <cell r="AB548" t="str">
            <v>SOKA RT 002/001 KEL. SOKA KEC. KARANGDOWO KAB. KLATEN</v>
          </cell>
          <cell r="AC548" t="str">
            <v>KAWIN ANAK 2</v>
          </cell>
          <cell r="AD548" t="str">
            <v>ISLAM</v>
          </cell>
          <cell r="AE548" t="str">
            <v>LAKI-LAKI</v>
          </cell>
          <cell r="AF548" t="str">
            <v>SMA</v>
          </cell>
          <cell r="AG548" t="str">
            <v>SUPRIYANTO</v>
          </cell>
          <cell r="AH548" t="str">
            <v>BCA</v>
          </cell>
          <cell r="AI548" t="str">
            <v>0301005252</v>
          </cell>
          <cell r="AJ548" t="str">
            <v>3310132408150004</v>
          </cell>
          <cell r="AL548">
            <v>44621</v>
          </cell>
          <cell r="AM548">
            <v>44712</v>
          </cell>
          <cell r="AN548" t="str">
            <v>PKWT 1</v>
          </cell>
          <cell r="AO548" t="str">
            <v>10 hari</v>
          </cell>
          <cell r="AP548" t="str">
            <v xml:space="preserve">1 Tahun  3 Bulan 16 Hari </v>
          </cell>
          <cell r="AQ548" t="str">
            <v>SUDAH</v>
          </cell>
          <cell r="AR548">
            <v>44432</v>
          </cell>
          <cell r="AS548" t="str">
            <v>SUDAH</v>
          </cell>
          <cell r="AT548">
            <v>44432</v>
          </cell>
          <cell r="AU548" t="str">
            <v>SUDAH</v>
          </cell>
          <cell r="AV548">
            <v>44435</v>
          </cell>
          <cell r="AW548" t="str">
            <v xml:space="preserve">0 Tahun  8 Bulan 24 Hari </v>
          </cell>
          <cell r="AX548" t="str">
            <v>IN CLASS</v>
          </cell>
          <cell r="AY548">
            <v>85</v>
          </cell>
          <cell r="AZ548">
            <v>80</v>
          </cell>
          <cell r="BA548" t="str">
            <v>SUDAH</v>
          </cell>
          <cell r="BC548">
            <v>44237</v>
          </cell>
          <cell r="BD548" t="str">
            <v>KELURAHAM JEBRES</v>
          </cell>
          <cell r="BE548" t="str">
            <v>SUDAH</v>
          </cell>
          <cell r="BG548">
            <v>44438</v>
          </cell>
          <cell r="BH548" t="str">
            <v>KELURAHAM JEBRES</v>
          </cell>
          <cell r="BI548" t="str">
            <v>BELUM</v>
          </cell>
          <cell r="BV548" t="str">
            <v>0003070725164</v>
          </cell>
          <cell r="BW548" t="str">
            <v>SUDAH</v>
          </cell>
          <cell r="BX548" t="str">
            <v>PERUSAHAAN</v>
          </cell>
          <cell r="BY548" t="str">
            <v>21017941960</v>
          </cell>
          <cell r="BZ548" t="str">
            <v>SUDAH</v>
          </cell>
        </row>
        <row r="549">
          <cell r="C549" t="str">
            <v>1812</v>
          </cell>
          <cell r="D549" t="str">
            <v>FARID NUR SHOLIYADIE</v>
          </cell>
          <cell r="E549" t="str">
            <v>PT. MBK</v>
          </cell>
          <cell r="I549">
            <v>44212</v>
          </cell>
          <cell r="J549" t="str">
            <v/>
          </cell>
          <cell r="K549" t="str">
            <v>082214782323</v>
          </cell>
          <cell r="P549" t="str">
            <v>DISPATCHER</v>
          </cell>
          <cell r="Q549" t="str">
            <v>CIREBON</v>
          </cell>
          <cell r="R549" t="str">
            <v>ANTERAJA</v>
          </cell>
          <cell r="S549" t="str">
            <v>JAKARTA 1</v>
          </cell>
          <cell r="T549" t="str">
            <v>3210032305880001</v>
          </cell>
          <cell r="U549" t="str">
            <v>SEUMUR HIDUP</v>
          </cell>
          <cell r="V549" t="str">
            <v>NON DRIVER</v>
          </cell>
          <cell r="W549" t="str">
            <v>NON DRIVER</v>
          </cell>
          <cell r="X549" t="str">
            <v>NON DRIVER</v>
          </cell>
          <cell r="Y549" t="str">
            <v>NON DRIVER</v>
          </cell>
          <cell r="Z549" t="str">
            <v>MAJALENGKA</v>
          </cell>
          <cell r="AA549">
            <v>32286</v>
          </cell>
          <cell r="AB549" t="str">
            <v>PERUM ALAM ASRI JL. SONOKELING BLOK D 62 RT 010/004 DS. GEREBA KEC. KRAMAT MULYA KAB. KUNINGAN</v>
          </cell>
          <cell r="AC549" t="str">
            <v>KAWIN</v>
          </cell>
          <cell r="AD549" t="str">
            <v>ISLAM</v>
          </cell>
          <cell r="AE549" t="str">
            <v>LAKI-LAKI</v>
          </cell>
          <cell r="AF549" t="str">
            <v>SMA</v>
          </cell>
          <cell r="AG549" t="str">
            <v>FARID NUR SHOLIYADIE</v>
          </cell>
          <cell r="AH549" t="str">
            <v>BCA</v>
          </cell>
          <cell r="AI549" t="str">
            <v>1342414332</v>
          </cell>
          <cell r="AJ549" t="str">
            <v>3210030903170005</v>
          </cell>
          <cell r="AL549">
            <v>44621</v>
          </cell>
          <cell r="AM549">
            <v>44712</v>
          </cell>
          <cell r="AN549" t="str">
            <v>PKWT 1</v>
          </cell>
          <cell r="AO549" t="str">
            <v>10 hari</v>
          </cell>
          <cell r="AP549" t="str">
            <v xml:space="preserve">1 Tahun  4 Bulan 5 Hari </v>
          </cell>
          <cell r="AQ549" t="str">
            <v>NON DRIVER</v>
          </cell>
          <cell r="AR549" t="str">
            <v>NON DRIVER</v>
          </cell>
          <cell r="AS549" t="str">
            <v>SUDAH</v>
          </cell>
          <cell r="AT549">
            <v>44432</v>
          </cell>
          <cell r="AU549" t="str">
            <v>NON DRIVER</v>
          </cell>
          <cell r="AV549" t="str">
            <v>NON DRIVER</v>
          </cell>
          <cell r="AW549" t="str">
            <v/>
          </cell>
          <cell r="AX549" t="str">
            <v>NON DRIVER</v>
          </cell>
          <cell r="AY549" t="str">
            <v>NON DRIVER</v>
          </cell>
          <cell r="AZ549" t="str">
            <v>NON DRIVER</v>
          </cell>
          <cell r="BA549" t="str">
            <v>SUDAH</v>
          </cell>
          <cell r="BC549">
            <v>44373</v>
          </cell>
          <cell r="BD549" t="str">
            <v>PUSKESMAS SINDANGWASA</v>
          </cell>
          <cell r="BE549" t="str">
            <v>SUDAH</v>
          </cell>
          <cell r="BG549">
            <v>44436</v>
          </cell>
          <cell r="BH549" t="str">
            <v>PUSKESMAS SINDANGWASA</v>
          </cell>
          <cell r="BI549" t="str">
            <v>BELUM</v>
          </cell>
          <cell r="BV549" t="str">
            <v>0001468816795</v>
          </cell>
          <cell r="BW549" t="str">
            <v>SUDAH</v>
          </cell>
          <cell r="BX549" t="str">
            <v>PERUSAHAAN</v>
          </cell>
          <cell r="BY549" t="str">
            <v>20045686613</v>
          </cell>
          <cell r="BZ549" t="str">
            <v>SUDAH</v>
          </cell>
        </row>
        <row r="550">
          <cell r="C550" t="str">
            <v>1813</v>
          </cell>
          <cell r="D550" t="str">
            <v>CHAERUL UMAM</v>
          </cell>
          <cell r="E550" t="str">
            <v>PT. MBK</v>
          </cell>
          <cell r="I550">
            <v>44223</v>
          </cell>
          <cell r="J550" t="str">
            <v/>
          </cell>
          <cell r="K550" t="str">
            <v>081212625575</v>
          </cell>
          <cell r="L550" t="str">
            <v>DRIVER</v>
          </cell>
          <cell r="Q550" t="str">
            <v>CIREBON</v>
          </cell>
          <cell r="R550" t="str">
            <v>ANTERAJA</v>
          </cell>
          <cell r="S550" t="str">
            <v>JAKARTA 1</v>
          </cell>
          <cell r="T550" t="str">
            <v>3208142208870003</v>
          </cell>
          <cell r="U550" t="str">
            <v>SEUMUR HIDUP</v>
          </cell>
          <cell r="W550" t="str">
            <v>B1</v>
          </cell>
          <cell r="X550" t="str">
            <v>13408708001956</v>
          </cell>
          <cell r="Y550">
            <v>46048</v>
          </cell>
          <cell r="Z550" t="str">
            <v>KUNINGAN</v>
          </cell>
          <cell r="AA550">
            <v>32011</v>
          </cell>
          <cell r="AB550" t="str">
            <v>DUSUN MANIS RT 002/001 DS. NANGGELA KEC. MANDIRANCAN KAB. KUNINGAN</v>
          </cell>
          <cell r="AC550" t="str">
            <v>LAJANG</v>
          </cell>
          <cell r="AD550" t="str">
            <v>ISLAM</v>
          </cell>
          <cell r="AE550" t="str">
            <v>LAKI-LAKI</v>
          </cell>
          <cell r="AF550" t="str">
            <v>SMA</v>
          </cell>
          <cell r="AG550" t="str">
            <v>CHAERUL UMAM</v>
          </cell>
          <cell r="AH550" t="str">
            <v>BCA</v>
          </cell>
          <cell r="AI550" t="str">
            <v>2990892621</v>
          </cell>
          <cell r="AJ550" t="str">
            <v>3208141002060603</v>
          </cell>
          <cell r="AL550">
            <v>44621</v>
          </cell>
          <cell r="AM550">
            <v>44712</v>
          </cell>
          <cell r="AN550" t="str">
            <v>PKWT 1</v>
          </cell>
          <cell r="AO550" t="str">
            <v>10 hari</v>
          </cell>
          <cell r="AP550" t="str">
            <v xml:space="preserve">1 Tahun  3 Bulan 24 Hari </v>
          </cell>
          <cell r="AQ550" t="str">
            <v>SUDAH</v>
          </cell>
          <cell r="AR550">
            <v>44432</v>
          </cell>
          <cell r="AS550" t="str">
            <v>SUDAH</v>
          </cell>
          <cell r="AT550">
            <v>44432</v>
          </cell>
          <cell r="AU550" t="str">
            <v>SUDAH</v>
          </cell>
          <cell r="AV550">
            <v>44504</v>
          </cell>
          <cell r="AW550" t="str">
            <v xml:space="preserve">0 Tahun  6 Bulan 17 Hari </v>
          </cell>
          <cell r="AX550" t="str">
            <v>IN CLASS</v>
          </cell>
          <cell r="AY550">
            <v>100</v>
          </cell>
          <cell r="AZ550">
            <v>75</v>
          </cell>
          <cell r="BA550" t="str">
            <v>SUDAH</v>
          </cell>
          <cell r="BC550">
            <v>44387</v>
          </cell>
          <cell r="BD550" t="str">
            <v>RS TK III CIREMAI</v>
          </cell>
          <cell r="BE550" t="str">
            <v>SUDAH</v>
          </cell>
          <cell r="BG550">
            <v>44436</v>
          </cell>
          <cell r="BH550" t="str">
            <v>PUSKESMAS SUMBER</v>
          </cell>
          <cell r="BI550" t="str">
            <v>BELUM</v>
          </cell>
          <cell r="BM550">
            <v>44503</v>
          </cell>
          <cell r="BN550" t="str">
            <v>IN CLASS</v>
          </cell>
          <cell r="BO550">
            <v>100</v>
          </cell>
          <cell r="BV550" t="str">
            <v>0002916728188</v>
          </cell>
          <cell r="BW550" t="str">
            <v>SUDAH</v>
          </cell>
          <cell r="BX550" t="str">
            <v>PERUSAHAAN</v>
          </cell>
          <cell r="BY550" t="str">
            <v>21017941689</v>
          </cell>
          <cell r="BZ550" t="str">
            <v>SUDAH</v>
          </cell>
        </row>
        <row r="551">
          <cell r="C551" t="str">
            <v>1819</v>
          </cell>
          <cell r="D551" t="str">
            <v>WILLY FACHRIZAL ABDUL AZIS</v>
          </cell>
          <cell r="E551" t="str">
            <v>PT. MBK</v>
          </cell>
          <cell r="I551">
            <v>44236</v>
          </cell>
          <cell r="J551" t="str">
            <v/>
          </cell>
          <cell r="K551" t="str">
            <v>082127704368</v>
          </cell>
          <cell r="P551" t="str">
            <v>UNIT CONTROLLER</v>
          </cell>
          <cell r="Q551" t="str">
            <v>BANDUNG</v>
          </cell>
          <cell r="R551" t="str">
            <v>ANTERAJA</v>
          </cell>
          <cell r="S551" t="str">
            <v>JAKARTA 1</v>
          </cell>
          <cell r="T551" t="str">
            <v>3209360207950001</v>
          </cell>
          <cell r="U551" t="str">
            <v>SEUMUR HIDUP</v>
          </cell>
          <cell r="V551" t="str">
            <v>NON DRIVER</v>
          </cell>
          <cell r="W551" t="str">
            <v>NON DRIVER</v>
          </cell>
          <cell r="X551" t="str">
            <v>NON DRIVER</v>
          </cell>
          <cell r="Y551" t="str">
            <v>NON DRIVER</v>
          </cell>
          <cell r="Z551" t="str">
            <v>BANDUNG</v>
          </cell>
          <cell r="AA551">
            <v>34882</v>
          </cell>
          <cell r="AB551" t="str">
            <v>PERUMAHAN ISTANA BANJAR J12 RT 005/001 DS. BANJAR KEC. MUNDU KAB. CIREBON</v>
          </cell>
          <cell r="AC551" t="str">
            <v>KAWIN ANAK 1</v>
          </cell>
          <cell r="AD551" t="str">
            <v>ISLAM</v>
          </cell>
          <cell r="AE551" t="str">
            <v>LAKI-LAKI</v>
          </cell>
          <cell r="AF551" t="str">
            <v>SMA</v>
          </cell>
          <cell r="AG551" t="str">
            <v>WILLY FACHRIZAL ABDUL AZIS</v>
          </cell>
          <cell r="AH551" t="str">
            <v>BCA</v>
          </cell>
          <cell r="AI551" t="str">
            <v>7745345298</v>
          </cell>
          <cell r="AJ551" t="str">
            <v>3209122201200001</v>
          </cell>
          <cell r="AL551">
            <v>44621</v>
          </cell>
          <cell r="AM551">
            <v>44712</v>
          </cell>
          <cell r="AN551" t="str">
            <v>PKWT 1</v>
          </cell>
          <cell r="AO551" t="str">
            <v>10 hari</v>
          </cell>
          <cell r="AP551" t="str">
            <v xml:space="preserve">1 Tahun  3 Bulan 12 Hari </v>
          </cell>
          <cell r="AQ551" t="str">
            <v>NON DRIVER</v>
          </cell>
          <cell r="AR551" t="str">
            <v>NON DRIVER</v>
          </cell>
          <cell r="AS551" t="str">
            <v>SUDAH</v>
          </cell>
          <cell r="AT551">
            <v>44432</v>
          </cell>
          <cell r="AU551" t="str">
            <v>NON DRIVER</v>
          </cell>
          <cell r="AV551" t="str">
            <v>NON DRIVER</v>
          </cell>
          <cell r="AW551" t="str">
            <v/>
          </cell>
          <cell r="AX551" t="str">
            <v>NON DRIVER</v>
          </cell>
          <cell r="AY551" t="str">
            <v>NON DRIVER</v>
          </cell>
          <cell r="AZ551" t="str">
            <v>NON DRIVER</v>
          </cell>
          <cell r="BA551" t="str">
            <v>SUDAH</v>
          </cell>
          <cell r="BC551">
            <v>44411</v>
          </cell>
          <cell r="BD551" t="str">
            <v>IDOFOOD CIREBON</v>
          </cell>
          <cell r="BE551" t="str">
            <v>SUDAH</v>
          </cell>
          <cell r="BG551">
            <v>44439</v>
          </cell>
          <cell r="BH551" t="str">
            <v>IDOFOOD CIREBON</v>
          </cell>
          <cell r="BI551" t="str">
            <v>BELUM</v>
          </cell>
          <cell r="BV551" t="str">
            <v>0001439847371</v>
          </cell>
          <cell r="BW551" t="str">
            <v>SUDAH</v>
          </cell>
          <cell r="BX551" t="str">
            <v>PERUSAHAAN</v>
          </cell>
          <cell r="BY551" t="str">
            <v>21017941416</v>
          </cell>
          <cell r="BZ551" t="str">
            <v>SUDAH</v>
          </cell>
          <cell r="CG551" t="e">
            <v>#N/A</v>
          </cell>
        </row>
        <row r="552">
          <cell r="C552" t="str">
            <v>1822</v>
          </cell>
          <cell r="D552" t="str">
            <v>NANANG MUJIANTO</v>
          </cell>
          <cell r="E552" t="str">
            <v>PT. MBK</v>
          </cell>
          <cell r="F552" t="str">
            <v>PO</v>
          </cell>
          <cell r="G552" t="str">
            <v>03/PO/LOG-SBY/II/21</v>
          </cell>
          <cell r="H552">
            <v>44237</v>
          </cell>
          <cell r="I552">
            <v>44234</v>
          </cell>
          <cell r="J552">
            <v>-3</v>
          </cell>
          <cell r="K552" t="str">
            <v>082233103410</v>
          </cell>
          <cell r="L552" t="str">
            <v>DRIVER</v>
          </cell>
          <cell r="Q552" t="str">
            <v>MALANG</v>
          </cell>
          <cell r="R552" t="str">
            <v>ANTERAJA</v>
          </cell>
          <cell r="S552" t="str">
            <v>MALANG</v>
          </cell>
          <cell r="T552" t="str">
            <v>3507081507810002</v>
          </cell>
          <cell r="U552" t="str">
            <v>SEUMUR HIDUP</v>
          </cell>
          <cell r="V552" t="str">
            <v>HIJAU</v>
          </cell>
          <cell r="W552" t="str">
            <v>B1</v>
          </cell>
          <cell r="X552" t="str">
            <v>15268107000327</v>
          </cell>
          <cell r="Y552">
            <v>46052</v>
          </cell>
          <cell r="Z552" t="str">
            <v>MALANG</v>
          </cell>
          <cell r="AA552">
            <v>29782</v>
          </cell>
          <cell r="AB552" t="str">
            <v>DSN KRAJAN RT006 RW002 BLAYU WAJAK KAB MALANG</v>
          </cell>
          <cell r="AC552" t="str">
            <v>KAWIN</v>
          </cell>
          <cell r="AD552" t="str">
            <v>ISLAM</v>
          </cell>
          <cell r="AE552" t="str">
            <v>LAKI-LAKI</v>
          </cell>
          <cell r="AF552" t="str">
            <v>SMA</v>
          </cell>
          <cell r="AG552" t="str">
            <v>NANANG MUJIANTO</v>
          </cell>
          <cell r="AH552" t="str">
            <v>BCA</v>
          </cell>
          <cell r="AI552" t="str">
            <v>4480596132</v>
          </cell>
          <cell r="AJ552" t="str">
            <v>3507081002120000</v>
          </cell>
          <cell r="AL552">
            <v>44621</v>
          </cell>
          <cell r="AM552">
            <v>44712</v>
          </cell>
          <cell r="AN552" t="str">
            <v>PKWT 1</v>
          </cell>
          <cell r="AO552" t="str">
            <v>10 hari</v>
          </cell>
          <cell r="AP552" t="str">
            <v xml:space="preserve">1 Tahun  3 Bulan 14 Hari </v>
          </cell>
          <cell r="AQ552" t="str">
            <v>SUDAH</v>
          </cell>
          <cell r="AR552">
            <v>44432</v>
          </cell>
          <cell r="AS552" t="str">
            <v>SUDAH</v>
          </cell>
          <cell r="AT552">
            <v>44432</v>
          </cell>
          <cell r="AU552" t="str">
            <v>SUDAH</v>
          </cell>
          <cell r="AV552">
            <v>44439</v>
          </cell>
          <cell r="AW552" t="str">
            <v xml:space="preserve">0 Tahun  8 Bulan 20 Hari </v>
          </cell>
          <cell r="AX552" t="str">
            <v>IN CLASS</v>
          </cell>
          <cell r="AY552">
            <v>75</v>
          </cell>
          <cell r="AZ552">
            <v>75</v>
          </cell>
          <cell r="BA552" t="str">
            <v>SUDAH</v>
          </cell>
          <cell r="BC552">
            <v>44410</v>
          </cell>
          <cell r="BD552" t="str">
            <v>PUSKESMAS LOWOKWARU</v>
          </cell>
          <cell r="BE552" t="str">
            <v>SUDAH</v>
          </cell>
          <cell r="BG552">
            <v>44450</v>
          </cell>
          <cell r="BH552" t="str">
            <v>TK PADEMNANGAN</v>
          </cell>
          <cell r="BI552" t="str">
            <v>BELUM</v>
          </cell>
          <cell r="BV552" t="str">
            <v>0002209012018</v>
          </cell>
          <cell r="BW552" t="str">
            <v>SUDAH</v>
          </cell>
          <cell r="BX552" t="str">
            <v>PERUSAHAAN</v>
          </cell>
          <cell r="BY552" t="str">
            <v>21017941739</v>
          </cell>
          <cell r="BZ552" t="str">
            <v>SUDAH</v>
          </cell>
          <cell r="CG552" t="e">
            <v>#N/A</v>
          </cell>
        </row>
        <row r="553">
          <cell r="C553" t="str">
            <v>1826</v>
          </cell>
          <cell r="D553" t="str">
            <v>REZA FARRIAN ANGGA</v>
          </cell>
          <cell r="E553" t="str">
            <v>PT. MBK</v>
          </cell>
          <cell r="F553" t="str">
            <v>PO</v>
          </cell>
          <cell r="G553" t="str">
            <v>03/PO/LOG-SBY/II/21</v>
          </cell>
          <cell r="H553">
            <v>44237</v>
          </cell>
          <cell r="I553">
            <v>44234</v>
          </cell>
          <cell r="J553">
            <v>-3</v>
          </cell>
          <cell r="K553" t="str">
            <v>087850801611</v>
          </cell>
          <cell r="L553" t="str">
            <v>DRIVER</v>
          </cell>
          <cell r="Q553" t="str">
            <v>SURABAYA</v>
          </cell>
          <cell r="R553" t="str">
            <v>ANTERAJA</v>
          </cell>
          <cell r="S553" t="str">
            <v>MALANG</v>
          </cell>
          <cell r="T553" t="str">
            <v>3578021107860001</v>
          </cell>
          <cell r="U553" t="str">
            <v>SEUMUR HIDUP</v>
          </cell>
          <cell r="V553" t="str">
            <v>HIJAU</v>
          </cell>
          <cell r="W553" t="str">
            <v>B1</v>
          </cell>
          <cell r="X553" t="str">
            <v>15148607000758</v>
          </cell>
          <cell r="Y553">
            <v>45949</v>
          </cell>
          <cell r="Z553" t="str">
            <v>SURABAYA</v>
          </cell>
          <cell r="AA553">
            <v>31604</v>
          </cell>
          <cell r="AB553" t="str">
            <v>JL.INDRAPURA GG MASJID 18B RT 02 RW01 PERAK TIMUR PABEAN CANTIAN SURABAYA</v>
          </cell>
          <cell r="AC553" t="str">
            <v>KAWIN</v>
          </cell>
          <cell r="AD553" t="str">
            <v>ISLAM</v>
          </cell>
          <cell r="AE553" t="str">
            <v>LAKI-LAKI</v>
          </cell>
          <cell r="AF553" t="str">
            <v>SMA</v>
          </cell>
          <cell r="AG553" t="str">
            <v>REZA FARRIAN ANGGA</v>
          </cell>
          <cell r="AH553" t="str">
            <v>BCA</v>
          </cell>
          <cell r="AI553" t="str">
            <v>1870574432</v>
          </cell>
          <cell r="AJ553" t="str">
            <v>3578120512150003</v>
          </cell>
          <cell r="AK553" t="str">
            <v>460767056609000</v>
          </cell>
          <cell r="AL553">
            <v>44621</v>
          </cell>
          <cell r="AM553">
            <v>44712</v>
          </cell>
          <cell r="AN553" t="str">
            <v>PKWT 1</v>
          </cell>
          <cell r="AO553" t="str">
            <v>10 hari</v>
          </cell>
          <cell r="AP553" t="str">
            <v xml:space="preserve">1 Tahun  3 Bulan 14 Hari </v>
          </cell>
          <cell r="AQ553" t="str">
            <v>SUDAH</v>
          </cell>
          <cell r="AR553">
            <v>44432</v>
          </cell>
          <cell r="AS553" t="str">
            <v>SUDAH</v>
          </cell>
          <cell r="AT553">
            <v>44432</v>
          </cell>
          <cell r="AU553" t="str">
            <v>SUDAH</v>
          </cell>
          <cell r="AV553">
            <v>44584</v>
          </cell>
          <cell r="AW553" t="str">
            <v xml:space="preserve">0 Tahun  3 Bulan 28 Hari </v>
          </cell>
          <cell r="AX553" t="str">
            <v>IN CLASS</v>
          </cell>
          <cell r="AY553">
            <v>85</v>
          </cell>
          <cell r="AZ553">
            <v>85</v>
          </cell>
          <cell r="BA553" t="str">
            <v>SUDAH</v>
          </cell>
          <cell r="BC553">
            <v>44415</v>
          </cell>
          <cell r="BD553" t="str">
            <v>BP. RUMKITAL SOEKANTYO JAHJA</v>
          </cell>
          <cell r="BE553" t="str">
            <v>SUDAH</v>
          </cell>
          <cell r="BG553">
            <v>44538</v>
          </cell>
          <cell r="BI553" t="str">
            <v>BELUM</v>
          </cell>
          <cell r="BV553" t="str">
            <v>0001539884992</v>
          </cell>
          <cell r="BW553" t="str">
            <v>SUDAH</v>
          </cell>
          <cell r="BX553" t="str">
            <v>PERUSAHAAN</v>
          </cell>
          <cell r="BY553" t="str">
            <v>20093089447</v>
          </cell>
          <cell r="BZ553" t="str">
            <v>SUDAH</v>
          </cell>
        </row>
        <row r="554">
          <cell r="C554" t="str">
            <v>1827</v>
          </cell>
          <cell r="D554" t="str">
            <v>MOCHAMAD SUSANTO</v>
          </cell>
          <cell r="E554" t="str">
            <v>PT. MBK</v>
          </cell>
          <cell r="F554" t="str">
            <v>PO</v>
          </cell>
          <cell r="G554" t="str">
            <v>03/PO/LOG-SBY/II/21</v>
          </cell>
          <cell r="H554">
            <v>44237</v>
          </cell>
          <cell r="I554">
            <v>44235</v>
          </cell>
          <cell r="J554">
            <v>-2</v>
          </cell>
          <cell r="K554" t="str">
            <v>081232598641</v>
          </cell>
          <cell r="L554" t="str">
            <v>DRIVER</v>
          </cell>
          <cell r="Q554" t="str">
            <v>SURABAYA</v>
          </cell>
          <cell r="R554" t="str">
            <v>ANTERAJA</v>
          </cell>
          <cell r="S554" t="str">
            <v>MALANG</v>
          </cell>
          <cell r="T554" t="str">
            <v>3525040402910001</v>
          </cell>
          <cell r="U554" t="str">
            <v>SEUMUR HIDUP</v>
          </cell>
          <cell r="V554" t="str">
            <v>HIJAU</v>
          </cell>
          <cell r="W554" t="str">
            <v>B1</v>
          </cell>
          <cell r="X554" t="str">
            <v>15539102000152</v>
          </cell>
          <cell r="Y554">
            <v>45911</v>
          </cell>
          <cell r="Z554" t="str">
            <v>SURABAYA</v>
          </cell>
          <cell r="AA554">
            <v>33273</v>
          </cell>
          <cell r="AB554" t="str">
            <v>DSN JEBUG RT 19  RW5 CANGKRINGSARI SUKODONO SIDOARJO</v>
          </cell>
          <cell r="AC554" t="str">
            <v>KAWIN</v>
          </cell>
          <cell r="AD554" t="str">
            <v>ISLAM</v>
          </cell>
          <cell r="AE554" t="str">
            <v>LAKI-LAKI</v>
          </cell>
          <cell r="AF554" t="str">
            <v>SMA</v>
          </cell>
          <cell r="AG554" t="str">
            <v>MOCHAMAD SUSANTO</v>
          </cell>
          <cell r="AH554" t="str">
            <v>BCA</v>
          </cell>
          <cell r="AI554" t="str">
            <v>1841067750</v>
          </cell>
          <cell r="AJ554" t="str">
            <v>3515142207130008</v>
          </cell>
          <cell r="AL554">
            <v>44621</v>
          </cell>
          <cell r="AM554">
            <v>44712</v>
          </cell>
          <cell r="AN554" t="str">
            <v>PKWT 1</v>
          </cell>
          <cell r="AO554" t="str">
            <v>10 hari</v>
          </cell>
          <cell r="AP554" t="str">
            <v xml:space="preserve">1 Tahun  3 Bulan 13 Hari </v>
          </cell>
          <cell r="AQ554" t="str">
            <v>SUDAH</v>
          </cell>
          <cell r="AR554">
            <v>44432</v>
          </cell>
          <cell r="AS554" t="str">
            <v>SUDAH</v>
          </cell>
          <cell r="AT554">
            <v>44432</v>
          </cell>
          <cell r="AU554" t="str">
            <v>SUDAH</v>
          </cell>
          <cell r="AV554">
            <v>44585</v>
          </cell>
          <cell r="AW554" t="str">
            <v xml:space="preserve">0 Tahun  3 Bulan 27 Hari </v>
          </cell>
          <cell r="AX554" t="str">
            <v>IN CLASS</v>
          </cell>
          <cell r="AY554">
            <v>85</v>
          </cell>
          <cell r="AZ554">
            <v>80</v>
          </cell>
          <cell r="BA554" t="str">
            <v>SUDAH</v>
          </cell>
          <cell r="BC554">
            <v>44421</v>
          </cell>
          <cell r="BD554" t="str">
            <v>BANDARA JUANDA T2</v>
          </cell>
          <cell r="BE554" t="str">
            <v>SUDAH</v>
          </cell>
          <cell r="BG554">
            <v>44508</v>
          </cell>
          <cell r="BI554" t="str">
            <v>BELUM</v>
          </cell>
          <cell r="BV554" t="str">
            <v>0002213225032</v>
          </cell>
          <cell r="BW554" t="str">
            <v>SUDAH</v>
          </cell>
          <cell r="BX554" t="str">
            <v>PERUSAHAAN</v>
          </cell>
          <cell r="BY554" t="str">
            <v>21017941697</v>
          </cell>
          <cell r="BZ554" t="str">
            <v>SUDAH</v>
          </cell>
        </row>
        <row r="555">
          <cell r="C555" t="str">
            <v>1828</v>
          </cell>
          <cell r="D555" t="str">
            <v>ISMAN HADI</v>
          </cell>
          <cell r="E555" t="str">
            <v>PT. MBK</v>
          </cell>
          <cell r="F555" t="str">
            <v>PO</v>
          </cell>
          <cell r="G555" t="str">
            <v>03/PO/LOG-SBY/II/21</v>
          </cell>
          <cell r="H555">
            <v>44237</v>
          </cell>
          <cell r="I555">
            <v>44235</v>
          </cell>
          <cell r="J555">
            <v>-2</v>
          </cell>
          <cell r="K555" t="str">
            <v>085259299939</v>
          </cell>
          <cell r="L555" t="str">
            <v>DRIVER</v>
          </cell>
          <cell r="Q555" t="str">
            <v>SURABAYA</v>
          </cell>
          <cell r="R555" t="str">
            <v>ANTERAJA</v>
          </cell>
          <cell r="S555" t="str">
            <v>MALANG</v>
          </cell>
          <cell r="T555" t="str">
            <v>3522122305820001</v>
          </cell>
          <cell r="U555" t="str">
            <v>SEUMUR HIDUP</v>
          </cell>
          <cell r="V555" t="str">
            <v>HIJAU</v>
          </cell>
          <cell r="W555" t="str">
            <v>B1</v>
          </cell>
          <cell r="X555" t="str">
            <v>15468205000163</v>
          </cell>
          <cell r="Y555">
            <v>46049</v>
          </cell>
          <cell r="Z555" t="str">
            <v>BOJONEGORO</v>
          </cell>
          <cell r="AA555">
            <v>30094</v>
          </cell>
          <cell r="AB555" t="str">
            <v xml:space="preserve">NGAMPAL </v>
          </cell>
          <cell r="AC555" t="str">
            <v>KAWIN</v>
          </cell>
          <cell r="AD555" t="str">
            <v>ISLAM</v>
          </cell>
          <cell r="AE555" t="str">
            <v>LAKI-LAKI</v>
          </cell>
          <cell r="AF555" t="str">
            <v>SMA</v>
          </cell>
          <cell r="AG555" t="str">
            <v>ISMAN HADI</v>
          </cell>
          <cell r="AH555" t="str">
            <v>BCA</v>
          </cell>
          <cell r="AI555" t="str">
            <v>8221114523</v>
          </cell>
          <cell r="AJ555" t="str">
            <v>3517172502200000</v>
          </cell>
          <cell r="AL555">
            <v>44621</v>
          </cell>
          <cell r="AM555">
            <v>44712</v>
          </cell>
          <cell r="AN555" t="str">
            <v>PKWT 1</v>
          </cell>
          <cell r="AO555" t="str">
            <v>10 hari</v>
          </cell>
          <cell r="AP555" t="str">
            <v xml:space="preserve">1 Tahun  3 Bulan 13 Hari </v>
          </cell>
          <cell r="AQ555" t="str">
            <v>SUDAH</v>
          </cell>
          <cell r="AR555">
            <v>44369</v>
          </cell>
          <cell r="AS555" t="str">
            <v>SUDAH</v>
          </cell>
          <cell r="AT555">
            <v>44369</v>
          </cell>
          <cell r="AU555" t="str">
            <v>SUDAH</v>
          </cell>
          <cell r="AV555">
            <v>44461</v>
          </cell>
          <cell r="AW555" t="str">
            <v xml:space="preserve">0 Tahun  7 Bulan 29 Hari </v>
          </cell>
          <cell r="AX555" t="str">
            <v>IN CLASS</v>
          </cell>
          <cell r="AY555">
            <v>80</v>
          </cell>
          <cell r="AZ555">
            <v>85</v>
          </cell>
          <cell r="BA555" t="str">
            <v>SUDAH</v>
          </cell>
          <cell r="BC555">
            <v>44421</v>
          </cell>
          <cell r="BD555" t="str">
            <v>BANDARA JUANDA T2</v>
          </cell>
          <cell r="BE555" t="str">
            <v>SUDAH</v>
          </cell>
          <cell r="BG555">
            <v>44446</v>
          </cell>
          <cell r="BI555" t="str">
            <v>BELUM</v>
          </cell>
          <cell r="BV555" t="str">
            <v>0000747833635</v>
          </cell>
          <cell r="BW555" t="str">
            <v>SUDAH</v>
          </cell>
          <cell r="BX555" t="str">
            <v>PBI</v>
          </cell>
          <cell r="BY555" t="str">
            <v>21017941507</v>
          </cell>
          <cell r="BZ555" t="str">
            <v>SUDAH</v>
          </cell>
        </row>
        <row r="556">
          <cell r="C556" t="str">
            <v>1829</v>
          </cell>
          <cell r="D556" t="str">
            <v>ARIF SULISTIO</v>
          </cell>
          <cell r="E556" t="str">
            <v>PT. MBK</v>
          </cell>
          <cell r="F556" t="str">
            <v>PO</v>
          </cell>
          <cell r="G556" t="str">
            <v>03/PO/LOG-SBY/II/21</v>
          </cell>
          <cell r="H556">
            <v>44237</v>
          </cell>
          <cell r="I556">
            <v>44235</v>
          </cell>
          <cell r="J556">
            <v>-2</v>
          </cell>
          <cell r="K556" t="str">
            <v>089624205227</v>
          </cell>
          <cell r="L556" t="str">
            <v>DRIVER</v>
          </cell>
          <cell r="Q556" t="str">
            <v>SURABAYA</v>
          </cell>
          <cell r="R556" t="str">
            <v>ANTERAJA</v>
          </cell>
          <cell r="S556" t="str">
            <v>MALANG</v>
          </cell>
          <cell r="T556" t="str">
            <v>3578102311800003</v>
          </cell>
          <cell r="U556" t="str">
            <v>SEUMUR HIDUP</v>
          </cell>
          <cell r="V556" t="str">
            <v>HIJAU</v>
          </cell>
          <cell r="W556" t="str">
            <v>B1</v>
          </cell>
          <cell r="X556" t="str">
            <v>15148011001158</v>
          </cell>
          <cell r="Y556">
            <v>45981</v>
          </cell>
          <cell r="Z556" t="str">
            <v>SURABAYA</v>
          </cell>
          <cell r="AA556">
            <v>29548</v>
          </cell>
          <cell r="AB556" t="str">
            <v>BOGEN 2/72B PLOSO TAMBAKSARI SURABAYA</v>
          </cell>
          <cell r="AC556" t="str">
            <v>KAWIN</v>
          </cell>
          <cell r="AD556" t="str">
            <v>ISLAM</v>
          </cell>
          <cell r="AE556" t="str">
            <v>LAKI-LAKI</v>
          </cell>
          <cell r="AF556" t="str">
            <v>SMA</v>
          </cell>
          <cell r="AG556" t="str">
            <v>ARIEF SULISTYO</v>
          </cell>
          <cell r="AH556" t="str">
            <v>BCA</v>
          </cell>
          <cell r="AI556" t="str">
            <v>1011264684</v>
          </cell>
          <cell r="AJ556" t="str">
            <v>3578100701082680</v>
          </cell>
          <cell r="AK556" t="str">
            <v>821810272619000</v>
          </cell>
          <cell r="AL556">
            <v>44621</v>
          </cell>
          <cell r="AM556">
            <v>44712</v>
          </cell>
          <cell r="AN556" t="str">
            <v>PKWT 1</v>
          </cell>
          <cell r="AO556" t="str">
            <v>10 hari</v>
          </cell>
          <cell r="AP556" t="str">
            <v xml:space="preserve">1 Tahun  3 Bulan 13 Hari </v>
          </cell>
          <cell r="AQ556" t="str">
            <v>SUDAH</v>
          </cell>
          <cell r="AR556">
            <v>44432</v>
          </cell>
          <cell r="AS556" t="str">
            <v>SUDAH</v>
          </cell>
          <cell r="AT556">
            <v>44432</v>
          </cell>
          <cell r="AU556" t="str">
            <v>SUDAH</v>
          </cell>
          <cell r="AV556">
            <v>44585</v>
          </cell>
          <cell r="AW556" t="str">
            <v xml:space="preserve">0 Tahun  3 Bulan 27 Hari </v>
          </cell>
          <cell r="AX556" t="str">
            <v>IN CLASS</v>
          </cell>
          <cell r="AY556">
            <v>85</v>
          </cell>
          <cell r="AZ556">
            <v>75</v>
          </cell>
          <cell r="BA556" t="str">
            <v>SUDAH</v>
          </cell>
          <cell r="BC556">
            <v>44401</v>
          </cell>
          <cell r="BD556" t="str">
            <v>RUMKITAL SOEKANTYO JAHJA</v>
          </cell>
          <cell r="BE556" t="str">
            <v>SUDAH</v>
          </cell>
          <cell r="BG556">
            <v>44446</v>
          </cell>
          <cell r="BI556" t="str">
            <v>BELUM</v>
          </cell>
          <cell r="BV556" t="str">
            <v>0001050088061</v>
          </cell>
          <cell r="BW556" t="str">
            <v>SUDAH</v>
          </cell>
          <cell r="BX556" t="str">
            <v>PBI</v>
          </cell>
          <cell r="BY556" t="str">
            <v>21017941713</v>
          </cell>
          <cell r="BZ556" t="str">
            <v>SUDAH</v>
          </cell>
          <cell r="CG556" t="str">
            <v>farrianangga1986@gmail.com</v>
          </cell>
        </row>
        <row r="557">
          <cell r="C557" t="str">
            <v>1830</v>
          </cell>
          <cell r="D557" t="str">
            <v>IMAM MALIKI</v>
          </cell>
          <cell r="E557" t="str">
            <v>PT. MBK</v>
          </cell>
          <cell r="F557" t="str">
            <v>PO</v>
          </cell>
          <cell r="G557" t="str">
            <v>03/PO/LOG-SBY/II/21</v>
          </cell>
          <cell r="H557">
            <v>44237</v>
          </cell>
          <cell r="I557">
            <v>44235</v>
          </cell>
          <cell r="J557">
            <v>-2</v>
          </cell>
          <cell r="K557" t="str">
            <v>085330307968</v>
          </cell>
          <cell r="L557" t="str">
            <v>DRIVER</v>
          </cell>
          <cell r="Q557" t="str">
            <v>MALANG</v>
          </cell>
          <cell r="R557" t="str">
            <v>ANTERAJA</v>
          </cell>
          <cell r="S557" t="str">
            <v>MALANG</v>
          </cell>
          <cell r="T557" t="str">
            <v>3507180912830003</v>
          </cell>
          <cell r="U557" t="str">
            <v>SEUMUR HIDUP</v>
          </cell>
          <cell r="V557" t="str">
            <v>HIJAU</v>
          </cell>
          <cell r="W557" t="str">
            <v>B1</v>
          </cell>
          <cell r="X557" t="str">
            <v>15268312000192</v>
          </cell>
          <cell r="Y557">
            <v>45987</v>
          </cell>
          <cell r="Z557" t="str">
            <v>MALANG</v>
          </cell>
          <cell r="AA557">
            <v>30659</v>
          </cell>
          <cell r="AB557" t="str">
            <v xml:space="preserve">JL.MELATI NO.259 RT 14 RW008 SEKARPURO PAKIS KAB MALANG </v>
          </cell>
          <cell r="AC557" t="str">
            <v>KAWIN</v>
          </cell>
          <cell r="AD557" t="str">
            <v>ISLAM</v>
          </cell>
          <cell r="AE557" t="str">
            <v>LAKI-LAKI</v>
          </cell>
          <cell r="AF557" t="str">
            <v>SMA</v>
          </cell>
          <cell r="AG557" t="str">
            <v>IMAM MALIKI</v>
          </cell>
          <cell r="AH557" t="str">
            <v>BCA</v>
          </cell>
          <cell r="AI557" t="str">
            <v>0111335477</v>
          </cell>
          <cell r="AJ557" t="str">
            <v>3507180205140000</v>
          </cell>
          <cell r="AL557">
            <v>44621</v>
          </cell>
          <cell r="AM557">
            <v>44712</v>
          </cell>
          <cell r="AN557" t="str">
            <v>PKWT 1</v>
          </cell>
          <cell r="AO557" t="str">
            <v>10 hari</v>
          </cell>
          <cell r="AP557" t="str">
            <v xml:space="preserve">1 Tahun  3 Bulan 13 Hari </v>
          </cell>
          <cell r="AQ557" t="str">
            <v>SUDAH</v>
          </cell>
          <cell r="AR557">
            <v>44432</v>
          </cell>
          <cell r="AS557" t="str">
            <v>SUDAH</v>
          </cell>
          <cell r="AT557">
            <v>44432</v>
          </cell>
          <cell r="AU557" t="str">
            <v>SUDAH</v>
          </cell>
          <cell r="AV557">
            <v>44566</v>
          </cell>
          <cell r="AW557" t="str">
            <v xml:space="preserve">0 Tahun  4 Bulan 16 Hari </v>
          </cell>
          <cell r="AX557" t="str">
            <v>IN CLASS</v>
          </cell>
          <cell r="AY557">
            <v>90</v>
          </cell>
          <cell r="AZ557">
            <v>90</v>
          </cell>
          <cell r="BA557" t="str">
            <v>SUDAH</v>
          </cell>
          <cell r="BC557">
            <v>44414</v>
          </cell>
          <cell r="BD557" t="str">
            <v>DIENG PLAZA</v>
          </cell>
          <cell r="BE557" t="str">
            <v>SUDAH</v>
          </cell>
          <cell r="BG557">
            <v>44471</v>
          </cell>
          <cell r="BH557" t="str">
            <v>RSI MALANG</v>
          </cell>
          <cell r="BI557" t="str">
            <v>BELUM</v>
          </cell>
          <cell r="BV557" t="str">
            <v>0002065849018</v>
          </cell>
          <cell r="BW557" t="str">
            <v>SUDAH</v>
          </cell>
          <cell r="BX557" t="str">
            <v>PERUSAHAAN</v>
          </cell>
          <cell r="BY557" t="str">
            <v>21017941499</v>
          </cell>
          <cell r="BZ557" t="str">
            <v>SUDAH</v>
          </cell>
          <cell r="CG557" t="str">
            <v>adityanieco2013@gmail.com</v>
          </cell>
        </row>
        <row r="558">
          <cell r="C558" t="str">
            <v>1831</v>
          </cell>
          <cell r="D558" t="str">
            <v>WAHYU HIDAYAT</v>
          </cell>
          <cell r="E558" t="str">
            <v>PT. MBK</v>
          </cell>
          <cell r="F558" t="str">
            <v>PO</v>
          </cell>
          <cell r="G558" t="str">
            <v>03/PO/LOG-SBY/II/21</v>
          </cell>
          <cell r="H558">
            <v>44237</v>
          </cell>
          <cell r="I558">
            <v>44235</v>
          </cell>
          <cell r="J558">
            <v>-2</v>
          </cell>
          <cell r="K558" t="str">
            <v>081230996314</v>
          </cell>
          <cell r="L558" t="str">
            <v>DRIVER</v>
          </cell>
          <cell r="Q558" t="str">
            <v>SURABAYA</v>
          </cell>
          <cell r="R558" t="str">
            <v>ANTERAJA</v>
          </cell>
          <cell r="S558" t="str">
            <v>MALANG</v>
          </cell>
          <cell r="T558" t="str">
            <v>3578040907800006</v>
          </cell>
          <cell r="U558" t="str">
            <v>SEUMUR HIDUP</v>
          </cell>
          <cell r="V558" t="str">
            <v>HIJAU</v>
          </cell>
          <cell r="W558" t="str">
            <v>B1</v>
          </cell>
          <cell r="X558" t="str">
            <v>800715143463</v>
          </cell>
          <cell r="Y558">
            <v>45482</v>
          </cell>
          <cell r="Z558" t="str">
            <v>SURABAYA</v>
          </cell>
          <cell r="AA558">
            <v>29411</v>
          </cell>
          <cell r="AB558" t="str">
            <v xml:space="preserve">JETIS KULON 1 /20 B RT 1 RW 4 WONOKROMO SURABAYA </v>
          </cell>
          <cell r="AC558" t="str">
            <v>KAWIN</v>
          </cell>
          <cell r="AD558" t="str">
            <v>ISLAM</v>
          </cell>
          <cell r="AE558" t="str">
            <v>LAKI-LAKI</v>
          </cell>
          <cell r="AF558" t="str">
            <v>SMA</v>
          </cell>
          <cell r="AG558" t="str">
            <v>WAHYU HIDAYAT</v>
          </cell>
          <cell r="AH558" t="str">
            <v>BCA</v>
          </cell>
          <cell r="AI558" t="str">
            <v>3251592291</v>
          </cell>
          <cell r="AJ558" t="str">
            <v>3578040201086600</v>
          </cell>
          <cell r="AL558">
            <v>44621</v>
          </cell>
          <cell r="AM558">
            <v>44712</v>
          </cell>
          <cell r="AN558" t="str">
            <v>PKWT 1</v>
          </cell>
          <cell r="AO558" t="str">
            <v>10 hari</v>
          </cell>
          <cell r="AP558" t="str">
            <v xml:space="preserve">1 Tahun  3 Bulan 13 Hari </v>
          </cell>
          <cell r="AQ558" t="str">
            <v>SUDAH</v>
          </cell>
          <cell r="AR558">
            <v>44432</v>
          </cell>
          <cell r="AS558" t="str">
            <v>SUDAH</v>
          </cell>
          <cell r="AT558">
            <v>44432</v>
          </cell>
          <cell r="AU558" t="str">
            <v>SUDAH</v>
          </cell>
          <cell r="AV558">
            <v>44584</v>
          </cell>
          <cell r="AW558" t="str">
            <v xml:space="preserve">0 Tahun  3 Bulan 28 Hari </v>
          </cell>
          <cell r="AX558" t="str">
            <v>IN CLASS</v>
          </cell>
          <cell r="AY558">
            <v>85</v>
          </cell>
          <cell r="AZ558">
            <v>100</v>
          </cell>
          <cell r="BA558" t="str">
            <v>SUDAH</v>
          </cell>
          <cell r="BC558">
            <v>44427</v>
          </cell>
          <cell r="BD558" t="str">
            <v>GELORA 10 NOVEMBER</v>
          </cell>
          <cell r="BE558" t="str">
            <v>SUDAH</v>
          </cell>
          <cell r="BG558">
            <v>44446</v>
          </cell>
          <cell r="BI558" t="str">
            <v>BELUM</v>
          </cell>
          <cell r="BV558" t="str">
            <v>0001848613869</v>
          </cell>
          <cell r="BW558" t="str">
            <v>SUDAH</v>
          </cell>
          <cell r="BX558" t="str">
            <v>PERUSAHAAN</v>
          </cell>
          <cell r="BY558" t="str">
            <v>21017941671</v>
          </cell>
          <cell r="BZ558" t="str">
            <v>SUDAH</v>
          </cell>
          <cell r="CG558" t="str">
            <v>hadiwae06@gmail.com</v>
          </cell>
        </row>
        <row r="559">
          <cell r="C559" t="str">
            <v>1832</v>
          </cell>
          <cell r="D559" t="str">
            <v>MUHAMMAD HERI SUGIONO</v>
          </cell>
          <cell r="E559" t="str">
            <v>PT. MBK</v>
          </cell>
          <cell r="F559" t="str">
            <v>PO</v>
          </cell>
          <cell r="G559" t="str">
            <v>03/PO/LOG-SBY/II/21</v>
          </cell>
          <cell r="H559">
            <v>44237</v>
          </cell>
          <cell r="I559">
            <v>44235</v>
          </cell>
          <cell r="J559">
            <v>-2</v>
          </cell>
          <cell r="K559" t="str">
            <v>085232152623</v>
          </cell>
          <cell r="L559" t="str">
            <v>DRIVER</v>
          </cell>
          <cell r="Q559" t="str">
            <v>LAMONGAN</v>
          </cell>
          <cell r="R559" t="str">
            <v>ANTERAJA</v>
          </cell>
          <cell r="S559" t="str">
            <v>MALANG</v>
          </cell>
          <cell r="T559" t="str">
            <v>3523142508930002</v>
          </cell>
          <cell r="U559" t="str">
            <v>SEUMUR HIDUP</v>
          </cell>
          <cell r="V559" t="str">
            <v>HIJAU</v>
          </cell>
          <cell r="W559" t="str">
            <v>B1</v>
          </cell>
          <cell r="X559" t="str">
            <v>15479310000158</v>
          </cell>
          <cell r="Y559">
            <v>46010</v>
          </cell>
          <cell r="Z559" t="str">
            <v>TUBAN</v>
          </cell>
          <cell r="AA559">
            <v>34206</v>
          </cell>
          <cell r="AB559" t="str">
            <v>DSN TEMULUS RT 03 RW04 SAWAHAN RENGEL KAB TUBAN</v>
          </cell>
          <cell r="AC559" t="str">
            <v>KAWIN</v>
          </cell>
          <cell r="AD559" t="str">
            <v>ISLAM</v>
          </cell>
          <cell r="AE559" t="str">
            <v>LAKI-LAKI</v>
          </cell>
          <cell r="AF559" t="str">
            <v>SMA</v>
          </cell>
          <cell r="AG559" t="str">
            <v>MUHAMMAD HERI SUGIONO</v>
          </cell>
          <cell r="AH559" t="str">
            <v>BCA</v>
          </cell>
          <cell r="AI559" t="str">
            <v>5065363566</v>
          </cell>
          <cell r="AJ559" t="str">
            <v>3523142112200000</v>
          </cell>
          <cell r="AL559">
            <v>44682</v>
          </cell>
          <cell r="AM559">
            <v>44773</v>
          </cell>
          <cell r="AN559" t="str">
            <v>PKWT 1</v>
          </cell>
          <cell r="AO559" t="str">
            <v>71 hari</v>
          </cell>
          <cell r="AP559" t="str">
            <v xml:space="preserve">1 Tahun  3 Bulan 13 Hari </v>
          </cell>
          <cell r="AQ559" t="str">
            <v>SUDAH</v>
          </cell>
          <cell r="AR559">
            <v>44432</v>
          </cell>
          <cell r="AS559" t="str">
            <v>SUDAH</v>
          </cell>
          <cell r="AT559">
            <v>44432</v>
          </cell>
          <cell r="AU559" t="str">
            <v>SUDAH</v>
          </cell>
          <cell r="AV559">
            <v>44432</v>
          </cell>
          <cell r="AW559" t="str">
            <v xml:space="preserve">0 Tahun  8 Bulan 27 Hari </v>
          </cell>
          <cell r="AX559" t="str">
            <v>IN CLASS</v>
          </cell>
          <cell r="AY559">
            <v>90</v>
          </cell>
          <cell r="AZ559">
            <v>90</v>
          </cell>
          <cell r="BA559" t="str">
            <v>SUDAH</v>
          </cell>
          <cell r="BC559">
            <v>44386</v>
          </cell>
          <cell r="BD559" t="str">
            <v>POLRES LAMONGAN</v>
          </cell>
          <cell r="BE559" t="str">
            <v>SUDAH</v>
          </cell>
          <cell r="BG559">
            <v>44517</v>
          </cell>
          <cell r="BI559" t="str">
            <v>BELUM</v>
          </cell>
          <cell r="BV559" t="str">
            <v>0000752625674</v>
          </cell>
          <cell r="BW559" t="str">
            <v>SUDAH</v>
          </cell>
          <cell r="BX559" t="str">
            <v>PBI</v>
          </cell>
          <cell r="BY559" t="str">
            <v>21017941978</v>
          </cell>
          <cell r="BZ559" t="str">
            <v>SUDAH</v>
          </cell>
          <cell r="CG559" t="str">
            <v>ariefarifsulistyo7513@gmail.com</v>
          </cell>
        </row>
        <row r="560">
          <cell r="C560" t="str">
            <v>1834</v>
          </cell>
          <cell r="D560" t="str">
            <v>NANANG YUDO ASMORO</v>
          </cell>
          <cell r="E560" t="str">
            <v>PT. MBK</v>
          </cell>
          <cell r="F560" t="str">
            <v>PO</v>
          </cell>
          <cell r="G560" t="str">
            <v>04/PO/LOG-SBY/II/21</v>
          </cell>
          <cell r="H560">
            <v>44237</v>
          </cell>
          <cell r="I560">
            <v>44236</v>
          </cell>
          <cell r="J560">
            <v>-1</v>
          </cell>
          <cell r="K560" t="str">
            <v>085736333426</v>
          </cell>
          <cell r="L560" t="str">
            <v>DRIVER</v>
          </cell>
          <cell r="Q560" t="str">
            <v>SURABAYA</v>
          </cell>
          <cell r="R560" t="str">
            <v>ANTERAJA</v>
          </cell>
          <cell r="S560" t="str">
            <v>MALANG</v>
          </cell>
          <cell r="T560" t="str">
            <v>3578102808800003</v>
          </cell>
          <cell r="U560" t="str">
            <v>SEUMUR HIDUP</v>
          </cell>
          <cell r="V560" t="str">
            <v>HIJAU</v>
          </cell>
          <cell r="W560" t="str">
            <v>B1</v>
          </cell>
          <cell r="X560" t="str">
            <v>800815148076</v>
          </cell>
          <cell r="Y560">
            <v>45221</v>
          </cell>
          <cell r="Z560" t="str">
            <v>JOMBANG</v>
          </cell>
          <cell r="AA560">
            <v>29435</v>
          </cell>
          <cell r="AB560" t="str">
            <v>PACARKEMBANG 9/15 RT7 RW1 SURABAYA</v>
          </cell>
          <cell r="AC560" t="str">
            <v>KAWIN</v>
          </cell>
          <cell r="AD560" t="str">
            <v>ISLAM</v>
          </cell>
          <cell r="AE560" t="str">
            <v>LAKI-LAKI</v>
          </cell>
          <cell r="AF560" t="str">
            <v>SMA</v>
          </cell>
          <cell r="AG560" t="str">
            <v>NANANG YUDHO ASMORO</v>
          </cell>
          <cell r="AH560" t="str">
            <v>BCA</v>
          </cell>
          <cell r="AI560" t="str">
            <v>0180260889</v>
          </cell>
          <cell r="AJ560" t="str">
            <v>3578102501210000</v>
          </cell>
          <cell r="AK560" t="str">
            <v>412100778619000</v>
          </cell>
          <cell r="AL560">
            <v>44621</v>
          </cell>
          <cell r="AM560">
            <v>44712</v>
          </cell>
          <cell r="AN560" t="str">
            <v>PKWT 1</v>
          </cell>
          <cell r="AO560" t="str">
            <v>10 hari</v>
          </cell>
          <cell r="AP560" t="str">
            <v xml:space="preserve">1 Tahun  3 Bulan 12 Hari </v>
          </cell>
          <cell r="AQ560" t="str">
            <v>SUDAH</v>
          </cell>
          <cell r="AR560">
            <v>44432</v>
          </cell>
          <cell r="AS560" t="str">
            <v>SUDAH</v>
          </cell>
          <cell r="AT560">
            <v>44432</v>
          </cell>
          <cell r="AU560" t="str">
            <v>SUDAH</v>
          </cell>
          <cell r="AV560">
            <v>44461</v>
          </cell>
          <cell r="AW560" t="str">
            <v xml:space="preserve">0 Tahun  7 Bulan 29 Hari </v>
          </cell>
          <cell r="AX560" t="str">
            <v>IN CLASS</v>
          </cell>
          <cell r="AY560">
            <v>90</v>
          </cell>
          <cell r="AZ560">
            <v>90</v>
          </cell>
          <cell r="BA560" t="str">
            <v>SUDAH</v>
          </cell>
          <cell r="BC560">
            <v>44415</v>
          </cell>
          <cell r="BD560" t="str">
            <v>BLOOTO</v>
          </cell>
          <cell r="BE560" t="str">
            <v>SUDAH</v>
          </cell>
          <cell r="BG560">
            <v>44446</v>
          </cell>
          <cell r="BI560" t="str">
            <v>BELUM</v>
          </cell>
          <cell r="BV560" t="str">
            <v>0001663567446</v>
          </cell>
          <cell r="BW560" t="str">
            <v>SUDAH</v>
          </cell>
          <cell r="BX560" t="str">
            <v>PERUSAHAAN</v>
          </cell>
          <cell r="BY560" t="str">
            <v>21017941937</v>
          </cell>
          <cell r="BZ560" t="str">
            <v>SUDAH</v>
          </cell>
        </row>
        <row r="561">
          <cell r="C561" t="str">
            <v>1839</v>
          </cell>
          <cell r="D561" t="str">
            <v>NANDANG SOPIAN</v>
          </cell>
          <cell r="E561" t="str">
            <v>PT. MBK</v>
          </cell>
          <cell r="F561" t="str">
            <v>PO</v>
          </cell>
          <cell r="G561" t="str">
            <v>5/JKT2/II/2021</v>
          </cell>
          <cell r="H561">
            <v>44235</v>
          </cell>
          <cell r="I561">
            <v>44237</v>
          </cell>
          <cell r="J561">
            <v>2</v>
          </cell>
          <cell r="K561" t="str">
            <v>08997187469</v>
          </cell>
          <cell r="L561" t="str">
            <v>DRIVER</v>
          </cell>
          <cell r="Q561" t="str">
            <v>BANDUNG</v>
          </cell>
          <cell r="R561" t="str">
            <v>ANTERAJA</v>
          </cell>
          <cell r="S561" t="str">
            <v>JAKARTA 1</v>
          </cell>
          <cell r="T561" t="str">
            <v>3205040806880002</v>
          </cell>
          <cell r="U561" t="str">
            <v>SEUMUR HIDUP</v>
          </cell>
          <cell r="V561" t="str">
            <v>CDD</v>
          </cell>
          <cell r="W561" t="str">
            <v>B1</v>
          </cell>
          <cell r="X561" t="str">
            <v>880613331217</v>
          </cell>
          <cell r="Y561">
            <v>45449</v>
          </cell>
          <cell r="Z561" t="str">
            <v>GARUT</v>
          </cell>
          <cell r="AA561">
            <v>32300</v>
          </cell>
          <cell r="AB561" t="str">
            <v>KP. LAMPING RT 002/008 DS MEKARJAYA KEC. TAROGONG KALER GARUT</v>
          </cell>
          <cell r="AC561" t="str">
            <v>KAWIN ANAK 2</v>
          </cell>
          <cell r="AD561" t="str">
            <v>ISLAM</v>
          </cell>
          <cell r="AE561" t="str">
            <v>LAKI-LAKI</v>
          </cell>
          <cell r="AF561" t="str">
            <v>SMA</v>
          </cell>
          <cell r="AG561" t="str">
            <v>NANDANG SOPIAN</v>
          </cell>
          <cell r="AH561" t="str">
            <v>BCA</v>
          </cell>
          <cell r="AI561" t="str">
            <v>8105668747</v>
          </cell>
          <cell r="AJ561" t="str">
            <v>3205041707180002</v>
          </cell>
          <cell r="AL561">
            <v>44621</v>
          </cell>
          <cell r="AM561">
            <v>44712</v>
          </cell>
          <cell r="AN561" t="str">
            <v>PKWT 1</v>
          </cell>
          <cell r="AO561" t="str">
            <v>10 hari</v>
          </cell>
          <cell r="AP561" t="str">
            <v xml:space="preserve">1 Tahun  3 Bulan 11 Hari </v>
          </cell>
          <cell r="AQ561" t="str">
            <v>SUDAH</v>
          </cell>
          <cell r="AR561">
            <v>44432</v>
          </cell>
          <cell r="AS561" t="str">
            <v>SUDAH</v>
          </cell>
          <cell r="AT561">
            <v>44432</v>
          </cell>
          <cell r="AU561" t="str">
            <v>SUDAH</v>
          </cell>
          <cell r="AV561">
            <v>44639</v>
          </cell>
          <cell r="AW561" t="str">
            <v xml:space="preserve">0 Tahun  2 Bulan 2 Hari </v>
          </cell>
          <cell r="AX561" t="str">
            <v>IN CLASS</v>
          </cell>
          <cell r="AY561">
            <v>80</v>
          </cell>
          <cell r="AZ561">
            <v>75</v>
          </cell>
          <cell r="BA561" t="str">
            <v>SUDAH</v>
          </cell>
          <cell r="BC561">
            <v>44399</v>
          </cell>
          <cell r="BE561" t="str">
            <v>SUDAH</v>
          </cell>
          <cell r="BG561">
            <v>44491</v>
          </cell>
          <cell r="BI561" t="str">
            <v>BELUM</v>
          </cell>
          <cell r="BV561" t="str">
            <v>0003070732858</v>
          </cell>
          <cell r="BW561" t="str">
            <v>SUDAH</v>
          </cell>
          <cell r="BX561" t="str">
            <v>PERUSAHAAN</v>
          </cell>
          <cell r="BY561" t="str">
            <v>21017941515</v>
          </cell>
          <cell r="BZ561" t="str">
            <v>SUDAH</v>
          </cell>
          <cell r="CG561" t="str">
            <v>wahyuhidayat262626@gmail</v>
          </cell>
        </row>
        <row r="562">
          <cell r="C562" t="str">
            <v>1840</v>
          </cell>
          <cell r="D562" t="str">
            <v>SYAHIDAN SUNARYO</v>
          </cell>
          <cell r="E562" t="str">
            <v>PT. MBK</v>
          </cell>
          <cell r="F562" t="str">
            <v>PO</v>
          </cell>
          <cell r="G562" t="str">
            <v>5/JKT2/II/2021</v>
          </cell>
          <cell r="H562">
            <v>44235</v>
          </cell>
          <cell r="I562">
            <v>44237</v>
          </cell>
          <cell r="J562">
            <v>2</v>
          </cell>
          <cell r="K562" t="str">
            <v>0895350285830</v>
          </cell>
          <cell r="L562" t="str">
            <v>DRIVER</v>
          </cell>
          <cell r="Q562" t="str">
            <v>BANDUNG</v>
          </cell>
          <cell r="R562" t="str">
            <v>ANTERAJA</v>
          </cell>
          <cell r="S562" t="str">
            <v>JAKARTA 1</v>
          </cell>
          <cell r="T562" t="str">
            <v>3204080204870006</v>
          </cell>
          <cell r="U562" t="str">
            <v>SEUMUR HIDUP</v>
          </cell>
          <cell r="V562" t="str">
            <v>FUSO</v>
          </cell>
          <cell r="W562" t="str">
            <v>B1 UMUM</v>
          </cell>
          <cell r="X562" t="str">
            <v>13338704000240</v>
          </cell>
          <cell r="Y562">
            <v>46391</v>
          </cell>
          <cell r="Z562" t="str">
            <v>BANDUNG</v>
          </cell>
          <cell r="AA562">
            <v>31810</v>
          </cell>
          <cell r="AB562" t="str">
            <v>KP. CIGANITRI RT 003/002 KEL. CIPAGALO KEC. BOJONGSOANG KAB. BANDUNG</v>
          </cell>
          <cell r="AC562" t="str">
            <v>KAWIN ANAK 2</v>
          </cell>
          <cell r="AD562" t="str">
            <v>ISLAM</v>
          </cell>
          <cell r="AE562" t="str">
            <v>LAKI-LAKI</v>
          </cell>
          <cell r="AF562" t="str">
            <v>SMA</v>
          </cell>
          <cell r="AG562" t="str">
            <v>SYAHDAN SUNARYO</v>
          </cell>
          <cell r="AH562" t="str">
            <v>BCA</v>
          </cell>
          <cell r="AI562" t="str">
            <v>8470335832</v>
          </cell>
          <cell r="AJ562" t="str">
            <v>3204080804160010</v>
          </cell>
          <cell r="AL562">
            <v>44621</v>
          </cell>
          <cell r="AM562">
            <v>44712</v>
          </cell>
          <cell r="AN562" t="str">
            <v>PKWT 1</v>
          </cell>
          <cell r="AO562" t="str">
            <v>10 hari</v>
          </cell>
          <cell r="AP562" t="str">
            <v xml:space="preserve">1 Tahun  3 Bulan 11 Hari </v>
          </cell>
          <cell r="AQ562" t="str">
            <v>SUDAH</v>
          </cell>
          <cell r="AR562">
            <v>44370</v>
          </cell>
          <cell r="AS562" t="str">
            <v>SUDAH</v>
          </cell>
          <cell r="AT562">
            <v>44370</v>
          </cell>
          <cell r="AU562" t="str">
            <v>SUDAH</v>
          </cell>
          <cell r="AV562">
            <v>44639</v>
          </cell>
          <cell r="AW562" t="str">
            <v xml:space="preserve">0 Tahun  2 Bulan 2 Hari </v>
          </cell>
          <cell r="AX562" t="str">
            <v>IN CLASS</v>
          </cell>
          <cell r="AY562">
            <v>80</v>
          </cell>
          <cell r="AZ562">
            <v>75</v>
          </cell>
          <cell r="BA562" t="str">
            <v>SUDAH</v>
          </cell>
          <cell r="BC562">
            <v>44427</v>
          </cell>
          <cell r="BE562" t="str">
            <v>SUDAH</v>
          </cell>
          <cell r="BG562">
            <v>44497</v>
          </cell>
          <cell r="BH562" t="str">
            <v>MARGAHAYU RAYA</v>
          </cell>
          <cell r="BI562" t="str">
            <v>BELUM</v>
          </cell>
          <cell r="BV562" t="str">
            <v>0003053876141</v>
          </cell>
          <cell r="BW562" t="str">
            <v>SUDAH</v>
          </cell>
          <cell r="BX562" t="str">
            <v>PERUSAHAAN</v>
          </cell>
          <cell r="BY562" t="str">
            <v>21017941408</v>
          </cell>
          <cell r="BZ562" t="str">
            <v>SUDAH</v>
          </cell>
          <cell r="CG562" t="str">
            <v>toyokmu.hangat@gmail.com</v>
          </cell>
        </row>
        <row r="563">
          <cell r="C563" t="str">
            <v>1841</v>
          </cell>
          <cell r="D563" t="str">
            <v>RIZAL HIDAYAT</v>
          </cell>
          <cell r="E563" t="str">
            <v>PT. MBK</v>
          </cell>
          <cell r="F563" t="str">
            <v>PO</v>
          </cell>
          <cell r="G563" t="str">
            <v>5/JKT2/II/2021</v>
          </cell>
          <cell r="H563">
            <v>44235</v>
          </cell>
          <cell r="I563">
            <v>44237</v>
          </cell>
          <cell r="J563">
            <v>2</v>
          </cell>
          <cell r="K563" t="str">
            <v>080223617268</v>
          </cell>
          <cell r="L563" t="str">
            <v>DRIVER</v>
          </cell>
          <cell r="Q563" t="str">
            <v>BANDUNG</v>
          </cell>
          <cell r="R563" t="str">
            <v>ANTERAJA</v>
          </cell>
          <cell r="S563" t="str">
            <v>JAKARTA 1</v>
          </cell>
          <cell r="T563" t="str">
            <v>3206063108970001</v>
          </cell>
          <cell r="U563" t="str">
            <v>SEUMUR HIDUP</v>
          </cell>
          <cell r="V563" t="str">
            <v>CDD</v>
          </cell>
          <cell r="W563" t="str">
            <v>B1</v>
          </cell>
          <cell r="X563" t="str">
            <v>970813460580</v>
          </cell>
          <cell r="Y563">
            <v>45169</v>
          </cell>
          <cell r="Z563" t="str">
            <v xml:space="preserve">TASIKMALAYA </v>
          </cell>
          <cell r="AA563">
            <v>35673</v>
          </cell>
          <cell r="AB563" t="str">
            <v>JL. RANCABENTANG UTARA NO. 321 B RT 06/14 CIBEUREUM CIMAHI SELATAN</v>
          </cell>
          <cell r="AC563" t="str">
            <v>KAWIN ANAK 2</v>
          </cell>
          <cell r="AD563" t="str">
            <v>ISLAM</v>
          </cell>
          <cell r="AE563" t="str">
            <v>LAKI-LAKI</v>
          </cell>
          <cell r="AF563" t="str">
            <v>SMA</v>
          </cell>
          <cell r="AG563" t="str">
            <v>SANTI SUPRIATI</v>
          </cell>
          <cell r="AH563" t="str">
            <v>BCA</v>
          </cell>
          <cell r="AI563" t="str">
            <v>2810025665</v>
          </cell>
          <cell r="AJ563" t="str">
            <v>3272012212200016</v>
          </cell>
          <cell r="AL563">
            <v>44621</v>
          </cell>
          <cell r="AM563">
            <v>44712</v>
          </cell>
          <cell r="AN563" t="str">
            <v>PKWT 1</v>
          </cell>
          <cell r="AO563" t="str">
            <v>10 hari</v>
          </cell>
          <cell r="AP563" t="str">
            <v xml:space="preserve">1 Tahun  3 Bulan 11 Hari </v>
          </cell>
          <cell r="AQ563" t="str">
            <v>SUDAH</v>
          </cell>
          <cell r="AR563">
            <v>44432</v>
          </cell>
          <cell r="AS563" t="str">
            <v>SUDAH</v>
          </cell>
          <cell r="AT563">
            <v>44432</v>
          </cell>
          <cell r="AU563" t="str">
            <v>SUDAH</v>
          </cell>
          <cell r="AV563">
            <v>44639</v>
          </cell>
          <cell r="AW563" t="str">
            <v xml:space="preserve">0 Tahun  2 Bulan 2 Hari </v>
          </cell>
          <cell r="AX563" t="str">
            <v>IN CLASS</v>
          </cell>
          <cell r="AY563">
            <v>80</v>
          </cell>
          <cell r="AZ563">
            <v>75</v>
          </cell>
          <cell r="BA563" t="str">
            <v>SUDAH</v>
          </cell>
          <cell r="BC563">
            <v>44391</v>
          </cell>
          <cell r="BD563" t="str">
            <v xml:space="preserve">CIBEUREUM </v>
          </cell>
          <cell r="BE563" t="str">
            <v>SUDAH</v>
          </cell>
          <cell r="BG563">
            <v>44427</v>
          </cell>
          <cell r="BH563" t="str">
            <v xml:space="preserve">CIBEUREUM </v>
          </cell>
          <cell r="BI563" t="str">
            <v>BELUM</v>
          </cell>
          <cell r="BV563" t="str">
            <v>0003070733848</v>
          </cell>
          <cell r="BW563" t="str">
            <v>SUDAH</v>
          </cell>
          <cell r="BX563" t="str">
            <v>PERUSAHAAN</v>
          </cell>
          <cell r="BY563" t="str">
            <v>21017941481</v>
          </cell>
          <cell r="BZ563" t="str">
            <v>SUDAH</v>
          </cell>
          <cell r="CG563" t="str">
            <v>Nanankyudo80@gmail.Com</v>
          </cell>
        </row>
        <row r="564">
          <cell r="C564" t="str">
            <v>1843</v>
          </cell>
          <cell r="D564" t="str">
            <v>DANA</v>
          </cell>
          <cell r="E564" t="str">
            <v>PT. MBK</v>
          </cell>
          <cell r="F564" t="str">
            <v>PO</v>
          </cell>
          <cell r="G564" t="str">
            <v>019/PO-JKT2/II/2021</v>
          </cell>
          <cell r="H564">
            <v>44238</v>
          </cell>
          <cell r="I564">
            <v>44236</v>
          </cell>
          <cell r="J564">
            <v>-2</v>
          </cell>
          <cell r="K564" t="str">
            <v>085697600099</v>
          </cell>
          <cell r="P564" t="str">
            <v>DISPATCHER</v>
          </cell>
          <cell r="Q564" t="str">
            <v>BOGOR</v>
          </cell>
          <cell r="R564" t="str">
            <v>ANTERAJA</v>
          </cell>
          <cell r="S564" t="str">
            <v>JAKARTA 2</v>
          </cell>
          <cell r="T564" t="str">
            <v>3201060803880005</v>
          </cell>
          <cell r="U564" t="str">
            <v>SEUMUR HIDUP</v>
          </cell>
          <cell r="V564" t="str">
            <v>NON DRIVER</v>
          </cell>
          <cell r="W564" t="str">
            <v>NON DRIVER</v>
          </cell>
          <cell r="X564" t="str">
            <v>NON DRIVER</v>
          </cell>
          <cell r="Y564" t="str">
            <v>NON DRIVER</v>
          </cell>
          <cell r="Z564" t="str">
            <v>BOGOR</v>
          </cell>
          <cell r="AA564">
            <v>32210</v>
          </cell>
          <cell r="AB564" t="str">
            <v>LENGO RT 003/001 KEL. SUKAHATI KEC. CITEUREUP KAB. BOGOR</v>
          </cell>
          <cell r="AC564" t="str">
            <v>KAWIN</v>
          </cell>
          <cell r="AD564" t="str">
            <v xml:space="preserve">ISLAM </v>
          </cell>
          <cell r="AE564" t="str">
            <v>LAKI-LAKI</v>
          </cell>
          <cell r="AF564" t="str">
            <v>SMA</v>
          </cell>
          <cell r="AG564" t="str">
            <v>DANA</v>
          </cell>
          <cell r="AH564" t="str">
            <v>BCA</v>
          </cell>
          <cell r="AI564" t="str">
            <v>4060647289</v>
          </cell>
          <cell r="AJ564" t="str">
            <v>3201030904190008</v>
          </cell>
          <cell r="AL564">
            <v>44621</v>
          </cell>
          <cell r="AM564">
            <v>44712</v>
          </cell>
          <cell r="AN564" t="str">
            <v>PKWT 1</v>
          </cell>
          <cell r="AO564" t="str">
            <v>10 hari</v>
          </cell>
          <cell r="AP564" t="str">
            <v xml:space="preserve">1 Tahun  3 Bulan 12 Hari </v>
          </cell>
          <cell r="AQ564" t="str">
            <v>NON DRIVER</v>
          </cell>
          <cell r="AR564" t="str">
            <v>NON DRIVER</v>
          </cell>
          <cell r="AS564" t="str">
            <v>SUDAH</v>
          </cell>
          <cell r="AT564">
            <v>44432</v>
          </cell>
          <cell r="AU564" t="str">
            <v>NON DRIVER</v>
          </cell>
          <cell r="AV564" t="str">
            <v>NON DRIVER</v>
          </cell>
          <cell r="AW564" t="str">
            <v/>
          </cell>
          <cell r="AX564" t="str">
            <v>NON DRIVER</v>
          </cell>
          <cell r="AY564" t="str">
            <v>NON DRIVER</v>
          </cell>
          <cell r="AZ564" t="str">
            <v>NON DRIVER</v>
          </cell>
          <cell r="BA564" t="str">
            <v>SUDAH</v>
          </cell>
          <cell r="BC564">
            <v>44453</v>
          </cell>
          <cell r="BE564" t="str">
            <v>SUDAH</v>
          </cell>
          <cell r="BG564">
            <v>44481</v>
          </cell>
          <cell r="BI564" t="str">
            <v>BELUM</v>
          </cell>
          <cell r="BV564" t="str">
            <v>0001633698944</v>
          </cell>
          <cell r="BW564" t="str">
            <v>SUDAH</v>
          </cell>
          <cell r="BX564" t="str">
            <v>PERUSAHAAN</v>
          </cell>
          <cell r="BY564" t="str">
            <v>21017942018</v>
          </cell>
          <cell r="BZ564" t="str">
            <v>SUDAH</v>
          </cell>
        </row>
        <row r="565">
          <cell r="C565" t="str">
            <v>1844</v>
          </cell>
          <cell r="D565" t="str">
            <v>NUR SHOLHAN</v>
          </cell>
          <cell r="E565" t="str">
            <v>PT. MBK</v>
          </cell>
          <cell r="F565" t="str">
            <v>PO</v>
          </cell>
          <cell r="G565" t="str">
            <v>01/PO-JKT2/VIII/20</v>
          </cell>
          <cell r="H565">
            <v>44228</v>
          </cell>
          <cell r="I565">
            <v>44241</v>
          </cell>
          <cell r="J565">
            <v>13</v>
          </cell>
          <cell r="K565" t="str">
            <v>085332064387</v>
          </cell>
          <cell r="L565" t="str">
            <v>DRIVER</v>
          </cell>
          <cell r="Q565" t="str">
            <v>BANJARMASIN</v>
          </cell>
          <cell r="R565" t="str">
            <v>PT. SUMBER ALFARIA TRIJAYA TBK</v>
          </cell>
          <cell r="S565" t="str">
            <v>JAKARTA 2</v>
          </cell>
          <cell r="T565" t="str">
            <v>6301052812780001</v>
          </cell>
          <cell r="U565" t="str">
            <v>SEUMUR HIDUP</v>
          </cell>
          <cell r="W565" t="str">
            <v>B2 UMUM</v>
          </cell>
          <cell r="X565" t="str">
            <v>18337812000003</v>
          </cell>
          <cell r="Y565">
            <v>46376</v>
          </cell>
          <cell r="Z565" t="str">
            <v>BATI-BATI</v>
          </cell>
          <cell r="AA565">
            <v>28852</v>
          </cell>
          <cell r="AB565" t="str">
            <v>JL. A YANI RT 004/0025 KEL. BENUA RAYA KEC. BATI-BATI KAB. TANAH LAUT</v>
          </cell>
          <cell r="AC565" t="str">
            <v>KAWIN ANAK 3</v>
          </cell>
          <cell r="AD565" t="str">
            <v>ISLAM</v>
          </cell>
          <cell r="AE565" t="str">
            <v>LAKI-LAKI</v>
          </cell>
          <cell r="AF565" t="str">
            <v>SMP</v>
          </cell>
          <cell r="AG565" t="str">
            <v>NUR SHOLHAN</v>
          </cell>
          <cell r="AH565" t="str">
            <v>BCA</v>
          </cell>
          <cell r="AI565" t="str">
            <v>7895473405</v>
          </cell>
          <cell r="AJ565" t="str">
            <v>6301050407120073</v>
          </cell>
          <cell r="AL565">
            <v>44621</v>
          </cell>
          <cell r="AM565">
            <v>44712</v>
          </cell>
          <cell r="AN565" t="str">
            <v>PKWT 1</v>
          </cell>
          <cell r="AO565" t="str">
            <v>10 hari</v>
          </cell>
          <cell r="AP565" t="str">
            <v xml:space="preserve">1 Tahun  3 Bulan 7 Hari </v>
          </cell>
          <cell r="AQ565" t="str">
            <v>SUDAH</v>
          </cell>
          <cell r="AR565">
            <v>44432</v>
          </cell>
          <cell r="AS565" t="str">
            <v>SUDAH</v>
          </cell>
          <cell r="AT565">
            <v>44432</v>
          </cell>
          <cell r="AU565" t="str">
            <v>SUDAH</v>
          </cell>
          <cell r="AV565">
            <v>44503</v>
          </cell>
          <cell r="AW565" t="str">
            <v xml:space="preserve">0 Tahun  6 Bulan 18 Hari </v>
          </cell>
          <cell r="AX565" t="str">
            <v>IN CLASS</v>
          </cell>
          <cell r="AY565">
            <v>75</v>
          </cell>
          <cell r="AZ565">
            <v>95</v>
          </cell>
          <cell r="BA565" t="str">
            <v>SUDAH</v>
          </cell>
          <cell r="BC565">
            <v>44464</v>
          </cell>
          <cell r="BD565" t="str">
            <v>POLRES TANAH LAUT</v>
          </cell>
          <cell r="BE565" t="str">
            <v>SUDAH</v>
          </cell>
          <cell r="BG565">
            <v>44492</v>
          </cell>
          <cell r="BI565" t="str">
            <v>BELUM</v>
          </cell>
          <cell r="BV565" t="str">
            <v>0002898251987</v>
          </cell>
          <cell r="BW565" t="str">
            <v>SUDAH</v>
          </cell>
          <cell r="BX565" t="str">
            <v>PERUSAHAAN</v>
          </cell>
          <cell r="BY565" t="str">
            <v>21025508116</v>
          </cell>
          <cell r="BZ565" t="str">
            <v>SUDAH</v>
          </cell>
        </row>
        <row r="566">
          <cell r="C566" t="str">
            <v>1850</v>
          </cell>
          <cell r="D566" t="str">
            <v>ASEP SALMAN MA'MUN</v>
          </cell>
          <cell r="E566" t="str">
            <v>PT. MBK</v>
          </cell>
          <cell r="F566" t="str">
            <v>PO</v>
          </cell>
          <cell r="G566" t="str">
            <v>5/JKT2/II/2021</v>
          </cell>
          <cell r="H566">
            <v>44235</v>
          </cell>
          <cell r="I566">
            <v>44244</v>
          </cell>
          <cell r="J566">
            <v>9</v>
          </cell>
          <cell r="K566" t="str">
            <v>081285017212</v>
          </cell>
          <cell r="L566" t="str">
            <v>DRIVER</v>
          </cell>
          <cell r="Q566" t="str">
            <v>BANDUNG</v>
          </cell>
          <cell r="R566" t="str">
            <v>ANTERAJA</v>
          </cell>
          <cell r="S566" t="str">
            <v>JAKARTA 1</v>
          </cell>
          <cell r="T566" t="str">
            <v>3604161103850002</v>
          </cell>
          <cell r="U566" t="str">
            <v>SEUMUR HIDUP</v>
          </cell>
          <cell r="V566" t="str">
            <v>FUSO</v>
          </cell>
          <cell r="W566" t="str">
            <v>B1</v>
          </cell>
          <cell r="X566" t="str">
            <v>850313470018</v>
          </cell>
          <cell r="Y566">
            <v>45362</v>
          </cell>
          <cell r="Z566" t="str">
            <v>BANDUNG</v>
          </cell>
          <cell r="AA566">
            <v>31117</v>
          </cell>
          <cell r="AB566" t="str">
            <v>KP. TEGAL PANJANG RT 004/001 KEL. KIBIN KEC. KIBIN KAB. SERANG</v>
          </cell>
          <cell r="AC566" t="str">
            <v>KAWIN ANAK 1</v>
          </cell>
          <cell r="AD566" t="str">
            <v>ISLAM</v>
          </cell>
          <cell r="AE566" t="str">
            <v>LAKI-LAKI</v>
          </cell>
          <cell r="AF566" t="str">
            <v>SMA</v>
          </cell>
          <cell r="AG566" t="str">
            <v>ASEP SALMAN MA'MUN</v>
          </cell>
          <cell r="AH566" t="str">
            <v>BCA</v>
          </cell>
          <cell r="AI566" t="str">
            <v>0661245416</v>
          </cell>
          <cell r="AJ566" t="str">
            <v>3604161109120002</v>
          </cell>
          <cell r="AL566">
            <v>44652</v>
          </cell>
          <cell r="AM566">
            <v>44742</v>
          </cell>
          <cell r="AN566" t="str">
            <v>PKWT 1</v>
          </cell>
          <cell r="AO566" t="str">
            <v>40 hari</v>
          </cell>
          <cell r="AP566" t="str">
            <v xml:space="preserve">1 Tahun  3 Bulan 4 Hari </v>
          </cell>
          <cell r="AQ566" t="str">
            <v>SUDAH</v>
          </cell>
          <cell r="AR566">
            <v>44432</v>
          </cell>
          <cell r="AS566" t="str">
            <v>SUDAH</v>
          </cell>
          <cell r="AT566">
            <v>44432</v>
          </cell>
          <cell r="AU566" t="str">
            <v>SUDAH</v>
          </cell>
          <cell r="AV566">
            <v>44639</v>
          </cell>
          <cell r="AW566" t="str">
            <v xml:space="preserve">0 Tahun  2 Bulan 2 Hari </v>
          </cell>
          <cell r="AX566" t="str">
            <v>IN CLASS</v>
          </cell>
          <cell r="AY566">
            <v>90</v>
          </cell>
          <cell r="AZ566">
            <v>70</v>
          </cell>
          <cell r="BA566" t="str">
            <v>SUDAH</v>
          </cell>
          <cell r="BC566">
            <v>44403</v>
          </cell>
          <cell r="BD566" t="str">
            <v>TNI DUSTIRA</v>
          </cell>
          <cell r="BE566" t="str">
            <v>SUDAH</v>
          </cell>
          <cell r="BG566">
            <v>44432</v>
          </cell>
          <cell r="BH566" t="str">
            <v>TNI DUSTIRA</v>
          </cell>
          <cell r="BI566" t="str">
            <v>BELUM</v>
          </cell>
          <cell r="BV566" t="str">
            <v>0001617748479</v>
          </cell>
          <cell r="BW566" t="str">
            <v>SUDAH</v>
          </cell>
          <cell r="BX566" t="str">
            <v>PERUSAHAAN</v>
          </cell>
          <cell r="BY566" t="str">
            <v>21025507928</v>
          </cell>
          <cell r="BZ566" t="str">
            <v>SUDAH</v>
          </cell>
        </row>
        <row r="567">
          <cell r="C567" t="str">
            <v>1851</v>
          </cell>
          <cell r="D567" t="str">
            <v>KIPRIANUS MARKION SAKAN</v>
          </cell>
          <cell r="E567" t="str">
            <v>PT. MBK</v>
          </cell>
          <cell r="F567" t="str">
            <v>PO</v>
          </cell>
          <cell r="G567" t="str">
            <v>04/PO/LOG-SBY/II/21</v>
          </cell>
          <cell r="H567">
            <v>44237</v>
          </cell>
          <cell r="I567">
            <v>44244</v>
          </cell>
          <cell r="J567">
            <v>7</v>
          </cell>
          <cell r="K567" t="str">
            <v>081236040844</v>
          </cell>
          <cell r="L567" t="str">
            <v>DRIVER</v>
          </cell>
          <cell r="Q567" t="str">
            <v>DENPASAR</v>
          </cell>
          <cell r="R567" t="str">
            <v>ANTERAJA</v>
          </cell>
          <cell r="S567" t="str">
            <v>MALANG</v>
          </cell>
          <cell r="T567" t="str">
            <v>5301062004810002</v>
          </cell>
          <cell r="U567" t="str">
            <v>SEUMUR HIDUP</v>
          </cell>
          <cell r="V567" t="str">
            <v>PUTIH</v>
          </cell>
          <cell r="W567" t="str">
            <v>B1 UMUM</v>
          </cell>
          <cell r="X567" t="str">
            <v>16188104000272</v>
          </cell>
          <cell r="Y567">
            <v>45930</v>
          </cell>
          <cell r="Z567" t="str">
            <v>OETAMAN</v>
          </cell>
          <cell r="AA567">
            <v>29696</v>
          </cell>
          <cell r="AB567" t="str">
            <v>JL. TIMOR RAYA RT 015/005 KEL. OESAO KEC. KUPANG TIMUR KAB. KUPANG</v>
          </cell>
          <cell r="AC567" t="str">
            <v>KAWIN ANAK 1</v>
          </cell>
          <cell r="AD567" t="str">
            <v>KRISTEN</v>
          </cell>
          <cell r="AE567" t="str">
            <v>LAKI-LAKI</v>
          </cell>
          <cell r="AF567" t="str">
            <v>SMA</v>
          </cell>
          <cell r="AG567" t="str">
            <v>KIPRIANUS MARKION SAKAN</v>
          </cell>
          <cell r="AH567" t="str">
            <v>BCA</v>
          </cell>
          <cell r="AI567" t="str">
            <v>6700446954</v>
          </cell>
          <cell r="AJ567" t="str">
            <v>5301060701148001</v>
          </cell>
          <cell r="AK567" t="str">
            <v>95.883.086.1-903.000</v>
          </cell>
          <cell r="AL567">
            <v>44621</v>
          </cell>
          <cell r="AM567">
            <v>44712</v>
          </cell>
          <cell r="AN567" t="str">
            <v>PKWT 1</v>
          </cell>
          <cell r="AO567" t="str">
            <v>10 hari</v>
          </cell>
          <cell r="AP567" t="str">
            <v xml:space="preserve">1 Tahun  3 Bulan 4 Hari </v>
          </cell>
          <cell r="AQ567" t="str">
            <v>SUDAH</v>
          </cell>
          <cell r="AR567">
            <v>44432</v>
          </cell>
          <cell r="AS567" t="str">
            <v>SUDAH</v>
          </cell>
          <cell r="AT567">
            <v>44432</v>
          </cell>
          <cell r="AU567" t="str">
            <v>SUDAH</v>
          </cell>
          <cell r="AV567">
            <v>44423</v>
          </cell>
          <cell r="AW567" t="str">
            <v xml:space="preserve">0 Tahun  9 Bulan 6 Hari </v>
          </cell>
          <cell r="AX567" t="str">
            <v>IN CLASS</v>
          </cell>
          <cell r="AY567">
            <v>95</v>
          </cell>
          <cell r="AZ567">
            <v>70</v>
          </cell>
          <cell r="BA567" t="str">
            <v>SUDAH</v>
          </cell>
          <cell r="BC567">
            <v>44254</v>
          </cell>
          <cell r="BD567" t="str">
            <v>NUSA DUA BALI HOTEL</v>
          </cell>
          <cell r="BE567" t="str">
            <v>SUDAH</v>
          </cell>
          <cell r="BG567">
            <v>44273</v>
          </cell>
          <cell r="BH567" t="str">
            <v>NUSA DUA BALI HOTEL</v>
          </cell>
          <cell r="BI567" t="str">
            <v>BELUM</v>
          </cell>
          <cell r="BV567" t="str">
            <v>0001149848739</v>
          </cell>
          <cell r="BW567" t="str">
            <v>SUDAH</v>
          </cell>
          <cell r="BX567" t="str">
            <v>PERUSAHAAN</v>
          </cell>
          <cell r="BY567" t="str">
            <v>21025507696</v>
          </cell>
          <cell r="BZ567" t="str">
            <v>SUDAH</v>
          </cell>
        </row>
        <row r="568">
          <cell r="C568" t="str">
            <v>1854</v>
          </cell>
          <cell r="D568" t="str">
            <v>FIKI FANISA</v>
          </cell>
          <cell r="E568" t="str">
            <v>PT. MBK</v>
          </cell>
          <cell r="I568">
            <v>44244</v>
          </cell>
          <cell r="J568" t="str">
            <v/>
          </cell>
          <cell r="K568" t="str">
            <v>083842791778</v>
          </cell>
          <cell r="L568" t="str">
            <v>DRIVER</v>
          </cell>
          <cell r="Q568" t="str">
            <v>SEMARANG</v>
          </cell>
          <cell r="R568" t="str">
            <v>ANTERAJA</v>
          </cell>
          <cell r="S568" t="str">
            <v>SEMARANG</v>
          </cell>
          <cell r="T568" t="str">
            <v>3374051702990003</v>
          </cell>
          <cell r="U568" t="str">
            <v>SEUMUR HIDUP</v>
          </cell>
          <cell r="V568" t="str">
            <v>HITAM</v>
          </cell>
          <cell r="W568" t="str">
            <v>B1</v>
          </cell>
          <cell r="X568" t="str">
            <v>14219902000125</v>
          </cell>
          <cell r="Y568">
            <v>46043</v>
          </cell>
          <cell r="Z568" t="str">
            <v>SEMARANG</v>
          </cell>
          <cell r="AA568">
            <v>36208</v>
          </cell>
          <cell r="AB568" t="str">
            <v>BERGOTA KRAJAN 127 RT 08/05 KEC. RANDUSARI KAB. SEMARANG SELATAN</v>
          </cell>
          <cell r="AC568" t="str">
            <v>LAJANG</v>
          </cell>
          <cell r="AD568" t="str">
            <v>ISLAM</v>
          </cell>
          <cell r="AE568" t="str">
            <v>LAKI-LAKI</v>
          </cell>
          <cell r="AF568" t="str">
            <v>SMP</v>
          </cell>
          <cell r="AG568" t="str">
            <v>FIKI FANISA</v>
          </cell>
          <cell r="AH568" t="str">
            <v>BCA</v>
          </cell>
          <cell r="AI568" t="str">
            <v>3530656585</v>
          </cell>
          <cell r="AJ568" t="str">
            <v>3374070208130001</v>
          </cell>
          <cell r="AL568">
            <v>44652</v>
          </cell>
          <cell r="AM568">
            <v>44742</v>
          </cell>
          <cell r="AN568" t="str">
            <v>PKWT 1</v>
          </cell>
          <cell r="AO568" t="str">
            <v>40 hari</v>
          </cell>
          <cell r="AP568" t="str">
            <v xml:space="preserve">1 Tahun  3 Bulan 4 Hari </v>
          </cell>
          <cell r="AQ568" t="str">
            <v>SUDAH</v>
          </cell>
          <cell r="AR568">
            <v>44370</v>
          </cell>
          <cell r="AS568" t="str">
            <v>SUDAH</v>
          </cell>
          <cell r="AT568">
            <v>44370</v>
          </cell>
          <cell r="AU568" t="str">
            <v>SUDAH</v>
          </cell>
          <cell r="AV568">
            <v>44427</v>
          </cell>
          <cell r="AW568" t="str">
            <v xml:space="preserve">0 Tahun  9 Bulan 2 Hari </v>
          </cell>
          <cell r="AX568" t="str">
            <v>IN CLASS</v>
          </cell>
          <cell r="AY568">
            <v>100</v>
          </cell>
          <cell r="AZ568">
            <v>100</v>
          </cell>
          <cell r="BA568" t="str">
            <v>SUDAH</v>
          </cell>
          <cell r="BC568">
            <v>44389</v>
          </cell>
          <cell r="BD568" t="str">
            <v>PT. Apparel One Indonesia 2</v>
          </cell>
          <cell r="BE568" t="str">
            <v>SUDAH</v>
          </cell>
          <cell r="BG568">
            <v>44420</v>
          </cell>
          <cell r="BH568" t="str">
            <v>PT. Apparel One Indonesia 2</v>
          </cell>
          <cell r="BI568" t="str">
            <v>BELUM</v>
          </cell>
          <cell r="BV568" t="str">
            <v>0000642189508</v>
          </cell>
          <cell r="BW568" t="str">
            <v>SUDAH</v>
          </cell>
          <cell r="BX568" t="str">
            <v>PBI</v>
          </cell>
          <cell r="BY568" t="str">
            <v>21025507977</v>
          </cell>
          <cell r="BZ568" t="str">
            <v>SUDAH</v>
          </cell>
        </row>
        <row r="569">
          <cell r="C569" t="str">
            <v>1864</v>
          </cell>
          <cell r="D569" t="str">
            <v>DIDIN DARAJAT</v>
          </cell>
          <cell r="E569" t="str">
            <v>PT. MBK</v>
          </cell>
          <cell r="F569" t="str">
            <v>PO</v>
          </cell>
          <cell r="G569" t="str">
            <v>5/JKT2/II/2021</v>
          </cell>
          <cell r="H569">
            <v>44235</v>
          </cell>
          <cell r="I569">
            <v>44246</v>
          </cell>
          <cell r="J569">
            <v>11</v>
          </cell>
          <cell r="K569" t="str">
            <v>083820273458</v>
          </cell>
          <cell r="L569" t="str">
            <v>DRIVER</v>
          </cell>
          <cell r="Q569" t="str">
            <v>BANDUNG</v>
          </cell>
          <cell r="R569" t="str">
            <v>ANTERAJA</v>
          </cell>
          <cell r="S569" t="str">
            <v>JAKARTA 1</v>
          </cell>
          <cell r="T569" t="str">
            <v>3273110402850006</v>
          </cell>
          <cell r="U569" t="str">
            <v>SEUMUR HIDUP</v>
          </cell>
          <cell r="V569" t="str">
            <v>CDD</v>
          </cell>
          <cell r="W569" t="str">
            <v>B1</v>
          </cell>
          <cell r="X569" t="str">
            <v>850213050031</v>
          </cell>
          <cell r="Y569">
            <v>45326</v>
          </cell>
          <cell r="Z569" t="str">
            <v>BANDUNG</v>
          </cell>
          <cell r="AA569">
            <v>31082</v>
          </cell>
          <cell r="AB569" t="str">
            <v>JL. MENGGER GIRANG RT 009/008 KEL. PASIRLUYU KEC. REGOL KOTA BANDUNG</v>
          </cell>
          <cell r="AC569" t="str">
            <v>KAWIN ANAK 2</v>
          </cell>
          <cell r="AD569" t="str">
            <v>ISLAM</v>
          </cell>
          <cell r="AE569" t="str">
            <v>LAKI-LAKI</v>
          </cell>
          <cell r="AF569" t="str">
            <v>SMA</v>
          </cell>
          <cell r="AG569" t="str">
            <v>DIDIN DARAJAT</v>
          </cell>
          <cell r="AH569" t="str">
            <v>BCA</v>
          </cell>
          <cell r="AI569" t="str">
            <v>8100840970</v>
          </cell>
          <cell r="AJ569" t="str">
            <v>3273111803190002</v>
          </cell>
          <cell r="AL569">
            <v>44652</v>
          </cell>
          <cell r="AM569">
            <v>44742</v>
          </cell>
          <cell r="AN569" t="str">
            <v>PKWT 1</v>
          </cell>
          <cell r="AO569" t="str">
            <v>40 hari</v>
          </cell>
          <cell r="AP569" t="str">
            <v xml:space="preserve">1 Tahun  3 Bulan 2 Hari </v>
          </cell>
          <cell r="AQ569" t="str">
            <v>SUDAH</v>
          </cell>
          <cell r="AR569">
            <v>44432</v>
          </cell>
          <cell r="AS569" t="str">
            <v>SUDAH</v>
          </cell>
          <cell r="AT569">
            <v>44432</v>
          </cell>
          <cell r="AU569" t="str">
            <v>SUDAH</v>
          </cell>
          <cell r="AV569">
            <v>44639</v>
          </cell>
          <cell r="AW569" t="str">
            <v xml:space="preserve">0 Tahun  2 Bulan 2 Hari </v>
          </cell>
          <cell r="AX569" t="str">
            <v>IN CLASS</v>
          </cell>
          <cell r="AY569">
            <v>70</v>
          </cell>
          <cell r="AZ569">
            <v>70</v>
          </cell>
          <cell r="BA569" t="str">
            <v>SUDAH</v>
          </cell>
          <cell r="BC569">
            <v>44399</v>
          </cell>
          <cell r="BE569" t="str">
            <v>SUDAH</v>
          </cell>
          <cell r="BG569">
            <v>44490</v>
          </cell>
          <cell r="BI569" t="str">
            <v>BELUM</v>
          </cell>
          <cell r="BV569" t="str">
            <v>0002427472596</v>
          </cell>
          <cell r="BW569" t="str">
            <v>SUDAH</v>
          </cell>
          <cell r="BX569" t="str">
            <v>PERUSAHAAN</v>
          </cell>
          <cell r="BY569" t="str">
            <v>21025507878</v>
          </cell>
          <cell r="BZ569" t="str">
            <v>SUDAH</v>
          </cell>
        </row>
        <row r="570">
          <cell r="C570" t="str">
            <v>1865</v>
          </cell>
          <cell r="D570" t="str">
            <v>HERYANA</v>
          </cell>
          <cell r="E570" t="str">
            <v>PT. MBK</v>
          </cell>
          <cell r="F570" t="str">
            <v>PO</v>
          </cell>
          <cell r="G570" t="str">
            <v>5/JKT2/II/2021</v>
          </cell>
          <cell r="H570">
            <v>44235</v>
          </cell>
          <cell r="I570">
            <v>44246</v>
          </cell>
          <cell r="J570">
            <v>11</v>
          </cell>
          <cell r="K570" t="str">
            <v>082110677110</v>
          </cell>
          <cell r="L570" t="str">
            <v>DRIVER</v>
          </cell>
          <cell r="Q570" t="str">
            <v>BANDUNG</v>
          </cell>
          <cell r="R570" t="str">
            <v>ANTERAJA</v>
          </cell>
          <cell r="S570" t="str">
            <v>JAKARTA 1</v>
          </cell>
          <cell r="T570" t="str">
            <v>3273083004840008</v>
          </cell>
          <cell r="U570" t="str">
            <v>SEUMUR HIDUP</v>
          </cell>
          <cell r="V570" t="str">
            <v>CDD</v>
          </cell>
          <cell r="W570" t="str">
            <v>B1</v>
          </cell>
          <cell r="X570" t="str">
            <v>891013057452</v>
          </cell>
          <cell r="Y570">
            <v>46139</v>
          </cell>
          <cell r="Z570" t="str">
            <v>BANDUNG</v>
          </cell>
          <cell r="AA570">
            <v>30802</v>
          </cell>
          <cell r="AB570" t="str">
            <v>JL. DR. SETIABUDHI KM. 10 NO. 8B RT 003/007 KEL. LEDENG KEC.CIDADAP KOTA BANDUNG</v>
          </cell>
          <cell r="AC570" t="str">
            <v>LAJANG</v>
          </cell>
          <cell r="AD570" t="str">
            <v>ISLAM</v>
          </cell>
          <cell r="AE570" t="str">
            <v>LAKI-LAKI</v>
          </cell>
          <cell r="AF570" t="str">
            <v>SMA</v>
          </cell>
          <cell r="AG570" t="str">
            <v>HERYANA</v>
          </cell>
          <cell r="AH570" t="str">
            <v>BCA</v>
          </cell>
          <cell r="AI570" t="str">
            <v>0160309954</v>
          </cell>
          <cell r="AJ570" t="str">
            <v>3273111803190000</v>
          </cell>
          <cell r="AL570">
            <v>44652</v>
          </cell>
          <cell r="AM570">
            <v>44742</v>
          </cell>
          <cell r="AN570" t="str">
            <v>PKWT 1</v>
          </cell>
          <cell r="AO570" t="str">
            <v>40 hari</v>
          </cell>
          <cell r="AP570" t="str">
            <v xml:space="preserve">1 Tahun  3 Bulan 2 Hari </v>
          </cell>
          <cell r="AQ570" t="str">
            <v>SUDAH</v>
          </cell>
          <cell r="AR570">
            <v>44432</v>
          </cell>
          <cell r="AS570" t="str">
            <v>SUDAH</v>
          </cell>
          <cell r="AT570">
            <v>44432</v>
          </cell>
          <cell r="AU570" t="str">
            <v>SUDAH</v>
          </cell>
          <cell r="AV570">
            <v>44639</v>
          </cell>
          <cell r="AW570" t="str">
            <v xml:space="preserve">0 Tahun  2 Bulan 2 Hari </v>
          </cell>
          <cell r="AX570" t="str">
            <v>IN CLASS</v>
          </cell>
          <cell r="AY570">
            <v>70</v>
          </cell>
          <cell r="AZ570">
            <v>70</v>
          </cell>
          <cell r="BA570" t="str">
            <v>SUDAH</v>
          </cell>
          <cell r="BC570">
            <v>44398</v>
          </cell>
          <cell r="BE570" t="str">
            <v>SUDAH</v>
          </cell>
          <cell r="BG570">
            <v>44461</v>
          </cell>
          <cell r="BI570" t="str">
            <v>BELUM</v>
          </cell>
          <cell r="BV570" t="str">
            <v>0001668974624</v>
          </cell>
          <cell r="BW570" t="str">
            <v>SUDAH</v>
          </cell>
          <cell r="BX570" t="str">
            <v>PERUSAHAAN</v>
          </cell>
          <cell r="BY570" t="str">
            <v>21025507910</v>
          </cell>
          <cell r="BZ570" t="str">
            <v>SUDAH</v>
          </cell>
          <cell r="CG570" t="str">
            <v>kiprianussakan02@gmailcom</v>
          </cell>
        </row>
        <row r="571">
          <cell r="C571" t="str">
            <v>1869</v>
          </cell>
          <cell r="D571" t="str">
            <v>AKHMAD WAHYUDINNOR</v>
          </cell>
          <cell r="E571" t="str">
            <v>PT. MBK</v>
          </cell>
          <cell r="I571">
            <v>44248</v>
          </cell>
          <cell r="J571" t="str">
            <v/>
          </cell>
          <cell r="K571" t="str">
            <v>085250865135</v>
          </cell>
          <cell r="L571" t="str">
            <v>DRIVER</v>
          </cell>
          <cell r="Q571" t="str">
            <v>BANJARMASIN</v>
          </cell>
          <cell r="R571" t="str">
            <v>PT. SUMBER ALFARIA TRIJAYA TBK</v>
          </cell>
          <cell r="S571" t="str">
            <v>JAKARTA 2</v>
          </cell>
          <cell r="T571" t="str">
            <v>6308022707970001</v>
          </cell>
          <cell r="U571" t="str">
            <v>SEUMUR HIDUP</v>
          </cell>
          <cell r="W571" t="str">
            <v>B1 UMUM</v>
          </cell>
          <cell r="X571" t="str">
            <v>18369707000006</v>
          </cell>
          <cell r="Y571">
            <v>46047</v>
          </cell>
          <cell r="Z571" t="str">
            <v>PADANG BANGKAL</v>
          </cell>
          <cell r="AA571">
            <v>35638</v>
          </cell>
          <cell r="AB571" t="str">
            <v>DESA KALUMPANG DALAM RT 004/001 KEL. KALUMPANG DALAM KEC. BABIRIK KAB. HULU SUNGAI UTARA</v>
          </cell>
          <cell r="AC571" t="str">
            <v>LAJANG</v>
          </cell>
          <cell r="AD571" t="str">
            <v>ISLAM</v>
          </cell>
          <cell r="AE571" t="str">
            <v>LAKI-LAKI</v>
          </cell>
          <cell r="AF571" t="str">
            <v>SMA</v>
          </cell>
          <cell r="AG571" t="str">
            <v>AKHMAD WAHYUDINNOR</v>
          </cell>
          <cell r="AH571" t="str">
            <v>BCA</v>
          </cell>
          <cell r="AI571" t="str">
            <v>7895553131</v>
          </cell>
          <cell r="AJ571" t="str">
            <v>6308020608080020</v>
          </cell>
          <cell r="AL571">
            <v>44652</v>
          </cell>
          <cell r="AM571">
            <v>44742</v>
          </cell>
          <cell r="AN571" t="str">
            <v>PKWT 1</v>
          </cell>
          <cell r="AO571" t="str">
            <v>40 hari</v>
          </cell>
          <cell r="AP571" t="str">
            <v xml:space="preserve">1 Tahun  3 Bulan 0 Hari </v>
          </cell>
          <cell r="AQ571" t="str">
            <v>SUDAH</v>
          </cell>
          <cell r="AR571">
            <v>44432</v>
          </cell>
          <cell r="AS571" t="str">
            <v>SUDAH</v>
          </cell>
          <cell r="AT571">
            <v>44432</v>
          </cell>
          <cell r="AU571" t="str">
            <v>SUDAH</v>
          </cell>
          <cell r="AV571">
            <v>44505</v>
          </cell>
          <cell r="AW571" t="str">
            <v xml:space="preserve">0 Tahun  6 Bulan 16 Hari </v>
          </cell>
          <cell r="AX571" t="str">
            <v>IN CLASS</v>
          </cell>
          <cell r="AY571">
            <v>75</v>
          </cell>
          <cell r="AZ571">
            <v>95</v>
          </cell>
          <cell r="BA571" t="str">
            <v>SUDAH</v>
          </cell>
          <cell r="BC571">
            <v>44386</v>
          </cell>
          <cell r="BD571" t="str">
            <v>BERUNTUNG JAYA</v>
          </cell>
          <cell r="BE571" t="str">
            <v>SUDAH</v>
          </cell>
          <cell r="BG571">
            <v>44445</v>
          </cell>
          <cell r="BH571" t="str">
            <v>LIANG ANGGANG</v>
          </cell>
          <cell r="BI571" t="str">
            <v>BELUM</v>
          </cell>
          <cell r="BV571" t="str">
            <v>0002360008631</v>
          </cell>
          <cell r="BW571" t="str">
            <v>SUDAH</v>
          </cell>
          <cell r="BX571" t="str">
            <v>PERUSAHAAN</v>
          </cell>
          <cell r="BY571" t="str">
            <v>21025507944</v>
          </cell>
          <cell r="BZ571" t="str">
            <v>SUDAH</v>
          </cell>
          <cell r="CC571" t="str">
            <v>PROPERTY DAMAGE</v>
          </cell>
          <cell r="CD571">
            <v>44373</v>
          </cell>
        </row>
        <row r="572">
          <cell r="C572" t="str">
            <v>1875</v>
          </cell>
          <cell r="D572" t="str">
            <v>SUDORI</v>
          </cell>
          <cell r="E572" t="str">
            <v>PT. MBK</v>
          </cell>
          <cell r="F572" t="str">
            <v>PO</v>
          </cell>
          <cell r="G572" t="str">
            <v>04/PO/LOG-SBY/II/21</v>
          </cell>
          <cell r="H572">
            <v>44237</v>
          </cell>
          <cell r="I572">
            <v>44248</v>
          </cell>
          <cell r="J572">
            <v>11</v>
          </cell>
          <cell r="K572" t="str">
            <v>087743446141</v>
          </cell>
          <cell r="L572" t="str">
            <v>DRIVER</v>
          </cell>
          <cell r="Q572" t="str">
            <v>SURABAYA</v>
          </cell>
          <cell r="R572" t="str">
            <v>ANTERAJA</v>
          </cell>
          <cell r="S572" t="str">
            <v>MALANG</v>
          </cell>
          <cell r="T572" t="str">
            <v>3578101101860001</v>
          </cell>
          <cell r="U572" t="str">
            <v>SEUMUR HIDUP</v>
          </cell>
          <cell r="V572" t="str">
            <v>HIJAU</v>
          </cell>
          <cell r="W572" t="str">
            <v>B1</v>
          </cell>
          <cell r="X572" t="str">
            <v>15148601000172</v>
          </cell>
          <cell r="Y572">
            <v>45661</v>
          </cell>
          <cell r="Z572" t="str">
            <v>SURABAYA</v>
          </cell>
          <cell r="AA572">
            <v>31423</v>
          </cell>
          <cell r="AB572" t="str">
            <v>GUNUNG ANYAR TENGAH</v>
          </cell>
          <cell r="AC572" t="str">
            <v>KAWIN</v>
          </cell>
          <cell r="AD572" t="str">
            <v>ISLAM</v>
          </cell>
          <cell r="AE572" t="str">
            <v>LAKI-LAKI</v>
          </cell>
          <cell r="AF572" t="str">
            <v>SMA</v>
          </cell>
          <cell r="AG572" t="str">
            <v>SUDORI</v>
          </cell>
          <cell r="AH572" t="str">
            <v>BCA</v>
          </cell>
          <cell r="AI572" t="str">
            <v>6730429728</v>
          </cell>
          <cell r="AJ572" t="str">
            <v>3578250202170000</v>
          </cell>
          <cell r="AL572">
            <v>44652</v>
          </cell>
          <cell r="AM572">
            <v>44742</v>
          </cell>
          <cell r="AN572" t="str">
            <v>PKWT 1</v>
          </cell>
          <cell r="AO572" t="str">
            <v>40 hari</v>
          </cell>
          <cell r="AP572" t="str">
            <v xml:space="preserve">1 Tahun  3 Bulan 0 Hari </v>
          </cell>
          <cell r="AQ572" t="str">
            <v>SUDAH</v>
          </cell>
          <cell r="AR572">
            <v>44432</v>
          </cell>
          <cell r="AS572" t="str">
            <v>SUDAH</v>
          </cell>
          <cell r="AT572">
            <v>44432</v>
          </cell>
          <cell r="AU572" t="str">
            <v>SUDAH</v>
          </cell>
          <cell r="AV572">
            <v>44461</v>
          </cell>
          <cell r="AW572" t="str">
            <v xml:space="preserve">0 Tahun  7 Bulan 29 Hari </v>
          </cell>
          <cell r="AX572" t="str">
            <v>IN CLASS</v>
          </cell>
          <cell r="AY572">
            <v>90</v>
          </cell>
          <cell r="AZ572">
            <v>85</v>
          </cell>
          <cell r="BA572" t="str">
            <v>SUDAH</v>
          </cell>
          <cell r="BC572">
            <v>44415</v>
          </cell>
          <cell r="BD572" t="str">
            <v>GELORA 10 NOPEMBER</v>
          </cell>
          <cell r="BE572" t="str">
            <v>SUDAH</v>
          </cell>
          <cell r="BG572">
            <v>44517</v>
          </cell>
          <cell r="BI572" t="str">
            <v>BELUM</v>
          </cell>
          <cell r="BV572" t="str">
            <v>0002415737327</v>
          </cell>
          <cell r="BW572" t="str">
            <v>SUDAH</v>
          </cell>
          <cell r="BX572" t="str">
            <v>PERUSAHAAN</v>
          </cell>
          <cell r="BY572" t="str">
            <v>21025507746</v>
          </cell>
          <cell r="BZ572" t="str">
            <v>SUDAH</v>
          </cell>
        </row>
        <row r="573">
          <cell r="C573" t="str">
            <v>1880</v>
          </cell>
          <cell r="D573" t="str">
            <v>ANDRI DWI LESMANA</v>
          </cell>
          <cell r="E573" t="str">
            <v>PT. MBK</v>
          </cell>
          <cell r="F573" t="str">
            <v>PO</v>
          </cell>
          <cell r="G573" t="str">
            <v>05/PO/LOG-SBY/II/21</v>
          </cell>
          <cell r="H573">
            <v>44244</v>
          </cell>
          <cell r="I573">
            <v>44245</v>
          </cell>
          <cell r="J573">
            <v>1</v>
          </cell>
          <cell r="K573" t="str">
            <v>082264775757</v>
          </cell>
          <cell r="L573" t="str">
            <v>DRIVER</v>
          </cell>
          <cell r="Q573" t="str">
            <v>MALANG</v>
          </cell>
          <cell r="R573" t="str">
            <v>ANTERAJA</v>
          </cell>
          <cell r="S573" t="str">
            <v>MALANG</v>
          </cell>
          <cell r="T573" t="str">
            <v>3573050701930005</v>
          </cell>
          <cell r="U573" t="str">
            <v>SEUMUR HIDUP</v>
          </cell>
          <cell r="V573" t="str">
            <v>HIJAU</v>
          </cell>
          <cell r="W573" t="str">
            <v>B1</v>
          </cell>
          <cell r="X573" t="str">
            <v>15259301000317</v>
          </cell>
          <cell r="Y573">
            <v>46365</v>
          </cell>
          <cell r="Z573" t="str">
            <v>MALANG</v>
          </cell>
          <cell r="AA573">
            <v>33976</v>
          </cell>
          <cell r="AB573" t="str">
            <v>JL.KALPATARU VII/19 RT03 RW08 JATIMULYO LOWOKWARU KOTA MALANG</v>
          </cell>
          <cell r="AC573" t="str">
            <v>LAJANG</v>
          </cell>
          <cell r="AD573" t="str">
            <v>ISLAM</v>
          </cell>
          <cell r="AE573" t="str">
            <v>LAKI-LAKI</v>
          </cell>
          <cell r="AF573" t="str">
            <v>SMA</v>
          </cell>
          <cell r="AG573" t="str">
            <v>ANDRI DWI LESMANA</v>
          </cell>
          <cell r="AH573" t="str">
            <v>BCA</v>
          </cell>
          <cell r="AI573" t="str">
            <v>3310500070</v>
          </cell>
          <cell r="AJ573" t="str">
            <v>3573050708072271</v>
          </cell>
          <cell r="AL573">
            <v>44652</v>
          </cell>
          <cell r="AM573">
            <v>44742</v>
          </cell>
          <cell r="AN573" t="str">
            <v>PKWT 1</v>
          </cell>
          <cell r="AO573" t="str">
            <v>40 hari</v>
          </cell>
          <cell r="AP573" t="str">
            <v xml:space="preserve">1 Tahun  3 Bulan 3 Hari </v>
          </cell>
          <cell r="AQ573" t="str">
            <v>SUDAH</v>
          </cell>
          <cell r="AR573">
            <v>44432</v>
          </cell>
          <cell r="AS573" t="str">
            <v>SUDAH</v>
          </cell>
          <cell r="AT573">
            <v>44432</v>
          </cell>
          <cell r="AU573" t="str">
            <v>SUDAH</v>
          </cell>
          <cell r="AV573">
            <v>44566</v>
          </cell>
          <cell r="AW573" t="str">
            <v xml:space="preserve">0 Tahun  4 Bulan 16 Hari </v>
          </cell>
          <cell r="AX573" t="str">
            <v>IN CLASS</v>
          </cell>
          <cell r="AY573">
            <v>90</v>
          </cell>
          <cell r="AZ573">
            <v>90</v>
          </cell>
          <cell r="BA573" t="str">
            <v>SUDAH</v>
          </cell>
          <cell r="BC573">
            <v>44429</v>
          </cell>
          <cell r="BD573" t="str">
            <v>UNIVERSITAS MERDEKA</v>
          </cell>
          <cell r="BE573" t="str">
            <v>SUDAH</v>
          </cell>
          <cell r="BG573">
            <v>44458</v>
          </cell>
          <cell r="BH573" t="str">
            <v>RSI MALANG</v>
          </cell>
          <cell r="BI573" t="str">
            <v>BELUM</v>
          </cell>
          <cell r="BV573" t="str">
            <v>0002728298597</v>
          </cell>
          <cell r="BW573" t="str">
            <v>SUDAH</v>
          </cell>
          <cell r="BX573" t="str">
            <v>PBI</v>
          </cell>
          <cell r="BY573" t="str">
            <v>21025507621</v>
          </cell>
          <cell r="BZ573" t="str">
            <v>SUDAH</v>
          </cell>
          <cell r="CG573" t="str">
            <v>aribigwanto11@gmail.com</v>
          </cell>
        </row>
        <row r="574">
          <cell r="C574" t="str">
            <v>1881</v>
          </cell>
          <cell r="D574" t="str">
            <v>JOHAR ARDI</v>
          </cell>
          <cell r="E574" t="str">
            <v>PT. MBK</v>
          </cell>
          <cell r="F574" t="str">
            <v>PO</v>
          </cell>
          <cell r="G574" t="str">
            <v>05/PO/LOG-SBY/II/21</v>
          </cell>
          <cell r="H574">
            <v>44244</v>
          </cell>
          <cell r="I574">
            <v>44246</v>
          </cell>
          <cell r="J574">
            <v>2</v>
          </cell>
          <cell r="K574" t="str">
            <v>081359556690</v>
          </cell>
          <cell r="L574" t="str">
            <v>DRIVER</v>
          </cell>
          <cell r="Q574" t="str">
            <v>MALANG</v>
          </cell>
          <cell r="R574" t="str">
            <v>ANTERAJA</v>
          </cell>
          <cell r="S574" t="str">
            <v>MALANG</v>
          </cell>
          <cell r="T574" t="str">
            <v>3514080202860001</v>
          </cell>
          <cell r="U574" t="str">
            <v>SEUMUR HIDUP</v>
          </cell>
          <cell r="V574" t="str">
            <v>HIJAU</v>
          </cell>
          <cell r="W574" t="str">
            <v>B1</v>
          </cell>
          <cell r="X574" t="str">
            <v>15288602000022</v>
          </cell>
          <cell r="Y574">
            <v>45685</v>
          </cell>
          <cell r="Z574" t="str">
            <v>MALANG</v>
          </cell>
          <cell r="AA574">
            <v>31445</v>
          </cell>
          <cell r="AB574" t="str">
            <v>DUSUN KEMANTREN RT03 RW02 MARTAPURO PURWOSARI KAB PASURUAN</v>
          </cell>
          <cell r="AC574" t="str">
            <v>KAWIN</v>
          </cell>
          <cell r="AD574" t="str">
            <v>ISLAM</v>
          </cell>
          <cell r="AE574" t="str">
            <v>LAKI-LAKI</v>
          </cell>
          <cell r="AF574" t="str">
            <v>SMA</v>
          </cell>
          <cell r="AG574" t="str">
            <v>JOHAR ARDI</v>
          </cell>
          <cell r="AH574" t="str">
            <v>BCA</v>
          </cell>
          <cell r="AI574" t="str">
            <v>8945194789</v>
          </cell>
          <cell r="AJ574" t="str">
            <v>3514082812110008</v>
          </cell>
          <cell r="AL574">
            <v>44652</v>
          </cell>
          <cell r="AM574">
            <v>44742</v>
          </cell>
          <cell r="AN574" t="str">
            <v>PKWT 1</v>
          </cell>
          <cell r="AO574" t="str">
            <v>40 hari</v>
          </cell>
          <cell r="AP574" t="str">
            <v xml:space="preserve">1 Tahun  3 Bulan 2 Hari </v>
          </cell>
          <cell r="AQ574" t="str">
            <v>SUDAH</v>
          </cell>
          <cell r="AR574">
            <v>44432</v>
          </cell>
          <cell r="AS574" t="str">
            <v>SUDAH</v>
          </cell>
          <cell r="AT574">
            <v>44432</v>
          </cell>
          <cell r="AU574" t="str">
            <v>SUDAH</v>
          </cell>
          <cell r="AV574">
            <v>44566</v>
          </cell>
          <cell r="AW574" t="str">
            <v xml:space="preserve">0 Tahun  4 Bulan 16 Hari </v>
          </cell>
          <cell r="AX574" t="str">
            <v>IN CLASS</v>
          </cell>
          <cell r="AY574">
            <v>90</v>
          </cell>
          <cell r="AZ574">
            <v>90</v>
          </cell>
          <cell r="BA574" t="str">
            <v>SUDAH</v>
          </cell>
          <cell r="BC574">
            <v>44439</v>
          </cell>
          <cell r="BD574" t="str">
            <v>PUSKESMAS SEKARPURO</v>
          </cell>
          <cell r="BE574" t="str">
            <v>SUDAH</v>
          </cell>
          <cell r="BG574">
            <v>44464</v>
          </cell>
          <cell r="BH574" t="str">
            <v>RAMPAL</v>
          </cell>
          <cell r="BI574" t="str">
            <v>BELUM</v>
          </cell>
          <cell r="BV574" t="str">
            <v>0001806562563</v>
          </cell>
          <cell r="BW574" t="str">
            <v>SUDAH</v>
          </cell>
          <cell r="BX574" t="str">
            <v>PERUSAHAAN</v>
          </cell>
          <cell r="BY574" t="str">
            <v>21025507639</v>
          </cell>
          <cell r="BZ574" t="str">
            <v>SUDAH</v>
          </cell>
          <cell r="CG574" t="str">
            <v>sudoridori@gmail.com</v>
          </cell>
        </row>
        <row r="575">
          <cell r="C575" t="str">
            <v>1885</v>
          </cell>
          <cell r="D575" t="str">
            <v>DORI SUTRISNO</v>
          </cell>
          <cell r="E575" t="str">
            <v>PT. MBK</v>
          </cell>
          <cell r="F575" t="str">
            <v>PO</v>
          </cell>
          <cell r="G575" t="str">
            <v>10/JKT2/II/2021</v>
          </cell>
          <cell r="H575">
            <v>44250</v>
          </cell>
          <cell r="I575">
            <v>44250</v>
          </cell>
          <cell r="J575">
            <v>0</v>
          </cell>
          <cell r="K575" t="str">
            <v>0895364644211</v>
          </cell>
          <cell r="L575" t="str">
            <v>DRIVER</v>
          </cell>
          <cell r="Q575" t="str">
            <v>LAMPUNG</v>
          </cell>
          <cell r="R575" t="str">
            <v>ANTERAJA</v>
          </cell>
          <cell r="S575" t="str">
            <v>PALEMBANG</v>
          </cell>
          <cell r="T575" t="str">
            <v>1871080806920002</v>
          </cell>
          <cell r="U575" t="str">
            <v>SEUMUR HIDUP</v>
          </cell>
          <cell r="W575" t="str">
            <v>B1</v>
          </cell>
          <cell r="X575" t="str">
            <v>25269110000174</v>
          </cell>
          <cell r="Y575">
            <v>45826</v>
          </cell>
          <cell r="Z575" t="str">
            <v xml:space="preserve">BANDAR LAMPUNG </v>
          </cell>
          <cell r="AA575">
            <v>33519</v>
          </cell>
          <cell r="AB575" t="str">
            <v>JL. BLORA NO. 29A SEGALA MIDER</v>
          </cell>
          <cell r="AC575" t="str">
            <v>KAWIN ANAK 2</v>
          </cell>
          <cell r="AD575" t="str">
            <v>ISLAM</v>
          </cell>
          <cell r="AE575" t="str">
            <v>LAKI-LAKI</v>
          </cell>
          <cell r="AF575" t="str">
            <v>SMA</v>
          </cell>
          <cell r="AG575" t="str">
            <v>DORI SUTRISNO</v>
          </cell>
          <cell r="AH575" t="str">
            <v>BCA</v>
          </cell>
          <cell r="AI575" t="str">
            <v>2920766482</v>
          </cell>
          <cell r="AJ575" t="str">
            <v>1871031504130002</v>
          </cell>
          <cell r="AL575">
            <v>44652</v>
          </cell>
          <cell r="AM575">
            <v>44742</v>
          </cell>
          <cell r="AN575" t="str">
            <v>PKWT 1</v>
          </cell>
          <cell r="AO575" t="str">
            <v>40 hari</v>
          </cell>
          <cell r="AP575" t="str">
            <v xml:space="preserve">1 Tahun  2 Bulan 28 Hari </v>
          </cell>
          <cell r="AQ575" t="str">
            <v>SUDAH</v>
          </cell>
          <cell r="AR575">
            <v>44432</v>
          </cell>
          <cell r="AS575" t="str">
            <v>SUDAH</v>
          </cell>
          <cell r="AT575">
            <v>44432</v>
          </cell>
          <cell r="AU575" t="str">
            <v>SUDAH</v>
          </cell>
          <cell r="AV575">
            <v>44530</v>
          </cell>
          <cell r="AW575" t="str">
            <v xml:space="preserve">0 Tahun  5 Bulan 21 Hari </v>
          </cell>
          <cell r="AX575" t="str">
            <v>ON LINE</v>
          </cell>
          <cell r="AY575">
            <v>85</v>
          </cell>
          <cell r="AZ575">
            <v>70</v>
          </cell>
          <cell r="BA575" t="str">
            <v>SUDAH</v>
          </cell>
          <cell r="BC575">
            <v>44467</v>
          </cell>
          <cell r="BE575" t="str">
            <v>BELUM</v>
          </cell>
          <cell r="BI575" t="str">
            <v>BELUM</v>
          </cell>
          <cell r="BV575" t="str">
            <v>0003071665214</v>
          </cell>
          <cell r="BW575" t="str">
            <v>SUDAH</v>
          </cell>
          <cell r="BX575" t="str">
            <v>PERUSAHAAN</v>
          </cell>
          <cell r="BY575" t="str">
            <v>21025507860</v>
          </cell>
          <cell r="BZ575" t="str">
            <v>SUDAH</v>
          </cell>
          <cell r="CG575" t="str">
            <v>subandi15122011@gmail.com</v>
          </cell>
        </row>
        <row r="576">
          <cell r="C576" t="str">
            <v>1890</v>
          </cell>
          <cell r="D576" t="str">
            <v>RIKI DIANA</v>
          </cell>
          <cell r="E576" t="str">
            <v>PT. MBK</v>
          </cell>
          <cell r="F576" t="str">
            <v>PO</v>
          </cell>
          <cell r="G576" t="str">
            <v>5/JKT2/II/2021</v>
          </cell>
          <cell r="H576">
            <v>44235</v>
          </cell>
          <cell r="I576">
            <v>44251</v>
          </cell>
          <cell r="J576">
            <v>16</v>
          </cell>
          <cell r="K576" t="str">
            <v>081320224190</v>
          </cell>
          <cell r="L576" t="str">
            <v>DRIVER</v>
          </cell>
          <cell r="Q576" t="str">
            <v>BANDUNG</v>
          </cell>
          <cell r="R576" t="str">
            <v>ANTERAJA</v>
          </cell>
          <cell r="S576" t="str">
            <v>JAKARTA 1</v>
          </cell>
          <cell r="T576" t="str">
            <v>3205150506920001</v>
          </cell>
          <cell r="U576" t="str">
            <v>SEUMUR HIDUP</v>
          </cell>
          <cell r="V576" t="str">
            <v>CDD</v>
          </cell>
          <cell r="W576" t="str">
            <v>B1 UMUM</v>
          </cell>
          <cell r="X576" t="str">
            <v>13059301001250</v>
          </cell>
          <cell r="Y576">
            <v>46391</v>
          </cell>
          <cell r="Z576" t="str">
            <v>GARUT</v>
          </cell>
          <cell r="AA576">
            <v>33974</v>
          </cell>
          <cell r="AB576" t="str">
            <v>KP. PEUNDEUY RT 002/011 KEL. MEKARLUYU KEC. SUKAWENING KAB. GARUT</v>
          </cell>
          <cell r="AC576" t="str">
            <v>KAWIN ANAK 1</v>
          </cell>
          <cell r="AD576" t="str">
            <v>ISLAM</v>
          </cell>
          <cell r="AE576" t="str">
            <v>LAKI-LAKI</v>
          </cell>
          <cell r="AF576" t="str">
            <v>SMA</v>
          </cell>
          <cell r="AG576" t="str">
            <v>RIKI DIANA</v>
          </cell>
          <cell r="AH576" t="str">
            <v>BCA</v>
          </cell>
          <cell r="AI576" t="str">
            <v>1481204319</v>
          </cell>
          <cell r="AJ576" t="str">
            <v>3205150309190008</v>
          </cell>
          <cell r="AL576">
            <v>44652</v>
          </cell>
          <cell r="AM576">
            <v>44742</v>
          </cell>
          <cell r="AN576" t="str">
            <v>PKWT 1</v>
          </cell>
          <cell r="AO576" t="str">
            <v>40 hari</v>
          </cell>
          <cell r="AP576" t="str">
            <v xml:space="preserve">1 Tahun  2 Bulan 27 Hari </v>
          </cell>
          <cell r="AQ576" t="str">
            <v>SUDAH</v>
          </cell>
          <cell r="AR576">
            <v>44413</v>
          </cell>
          <cell r="AS576" t="str">
            <v>SUDAH</v>
          </cell>
          <cell r="AT576">
            <v>44452</v>
          </cell>
          <cell r="AU576" t="str">
            <v>SUDAH</v>
          </cell>
          <cell r="AV576">
            <v>44639</v>
          </cell>
          <cell r="AW576" t="str">
            <v xml:space="preserve">0 Tahun  2 Bulan 2 Hari </v>
          </cell>
          <cell r="AX576" t="str">
            <v>IN CLASS</v>
          </cell>
          <cell r="AY576">
            <v>70</v>
          </cell>
          <cell r="AZ576">
            <v>70</v>
          </cell>
          <cell r="BA576" t="str">
            <v>SUDAH</v>
          </cell>
          <cell r="BC576">
            <v>44404</v>
          </cell>
          <cell r="BE576" t="str">
            <v>SUDAH</v>
          </cell>
          <cell r="BG576">
            <v>44432</v>
          </cell>
          <cell r="BI576" t="str">
            <v>BELUM</v>
          </cell>
          <cell r="BV576" t="str">
            <v>0002778565162</v>
          </cell>
          <cell r="BW576" t="str">
            <v>SUDAH</v>
          </cell>
          <cell r="BX576" t="str">
            <v>PERUSAHAAN</v>
          </cell>
          <cell r="BY576" t="str">
            <v>21025508033</v>
          </cell>
          <cell r="BZ576" t="str">
            <v>SUDAH</v>
          </cell>
        </row>
        <row r="577">
          <cell r="C577" t="str">
            <v>1891</v>
          </cell>
          <cell r="D577" t="str">
            <v>ASHARI SUHARYADI</v>
          </cell>
          <cell r="E577" t="str">
            <v>PT. MBK</v>
          </cell>
          <cell r="F577" t="str">
            <v>PO</v>
          </cell>
          <cell r="G577" t="str">
            <v>5/JKT2/II/2021</v>
          </cell>
          <cell r="H577">
            <v>44235</v>
          </cell>
          <cell r="I577">
            <v>44251</v>
          </cell>
          <cell r="J577">
            <v>16</v>
          </cell>
          <cell r="K577" t="str">
            <v>089523108992</v>
          </cell>
          <cell r="L577" t="str">
            <v>DRIVER</v>
          </cell>
          <cell r="Q577" t="str">
            <v>BANDUNG</v>
          </cell>
          <cell r="R577" t="str">
            <v>ANTERAJA</v>
          </cell>
          <cell r="S577" t="str">
            <v>JAKARTA 1</v>
          </cell>
          <cell r="T577" t="str">
            <v>3273030409880001</v>
          </cell>
          <cell r="U577" t="str">
            <v>SEUMUR HIDUP</v>
          </cell>
          <cell r="V577" t="str">
            <v>CDD</v>
          </cell>
          <cell r="W577" t="str">
            <v>B1</v>
          </cell>
          <cell r="X577" t="str">
            <v>880913053111</v>
          </cell>
          <cell r="Y577">
            <v>46261</v>
          </cell>
          <cell r="Z577" t="str">
            <v>BANDUNG</v>
          </cell>
          <cell r="AA577">
            <v>32390</v>
          </cell>
          <cell r="AB577" t="str">
            <v>JL. CARINGIN CIKUNGKURAK RT 004/006 KEL. BABAKAN CIPARAY KEC. BABAKAN CIPARAY KOTA BANDUNG</v>
          </cell>
          <cell r="AC577" t="str">
            <v>KAWIN ANAK 2</v>
          </cell>
          <cell r="AD577" t="str">
            <v>ISLAM</v>
          </cell>
          <cell r="AE577" t="str">
            <v>LAKI-LAKI</v>
          </cell>
          <cell r="AF577" t="str">
            <v>SMA</v>
          </cell>
          <cell r="AG577" t="str">
            <v>ASHARI SUHARYADI</v>
          </cell>
          <cell r="AH577" t="str">
            <v>BCA</v>
          </cell>
          <cell r="AI577" t="str">
            <v>1570356948</v>
          </cell>
          <cell r="AJ577" t="str">
            <v>3273032111120004</v>
          </cell>
          <cell r="AL577">
            <v>44652</v>
          </cell>
          <cell r="AM577">
            <v>44742</v>
          </cell>
          <cell r="AN577" t="str">
            <v>PKWT 1</v>
          </cell>
          <cell r="AO577" t="str">
            <v>40 hari</v>
          </cell>
          <cell r="AP577" t="str">
            <v xml:space="preserve">1 Tahun  2 Bulan 27 Hari </v>
          </cell>
          <cell r="AQ577" t="str">
            <v>SUDAH</v>
          </cell>
          <cell r="AR577">
            <v>44432</v>
          </cell>
          <cell r="AS577" t="str">
            <v>SUDAH</v>
          </cell>
          <cell r="AT577">
            <v>44432</v>
          </cell>
          <cell r="AU577" t="str">
            <v>SUDAH</v>
          </cell>
          <cell r="AV577">
            <v>44639</v>
          </cell>
          <cell r="AW577" t="str">
            <v xml:space="preserve">0 Tahun  2 Bulan 2 Hari </v>
          </cell>
          <cell r="AX577" t="str">
            <v>IN CLASS</v>
          </cell>
          <cell r="AY577">
            <v>80</v>
          </cell>
          <cell r="AZ577">
            <v>70</v>
          </cell>
          <cell r="BA577" t="str">
            <v>SUDAH</v>
          </cell>
          <cell r="BC577">
            <v>44412</v>
          </cell>
          <cell r="BE577" t="str">
            <v>SUDAH</v>
          </cell>
          <cell r="BG577">
            <v>44440</v>
          </cell>
          <cell r="BI577" t="str">
            <v>BELUM</v>
          </cell>
          <cell r="BV577" t="str">
            <v>0000503044997</v>
          </cell>
          <cell r="BW577" t="str">
            <v>SUDAH</v>
          </cell>
          <cell r="BX577" t="str">
            <v>PERUSAHAAN</v>
          </cell>
          <cell r="BY577" t="str">
            <v>21025508132</v>
          </cell>
          <cell r="BZ577" t="str">
            <v>SUDAH</v>
          </cell>
        </row>
        <row r="578">
          <cell r="C578" t="str">
            <v>1892</v>
          </cell>
          <cell r="D578" t="str">
            <v>RADI PERMANA AGUNG</v>
          </cell>
          <cell r="E578" t="str">
            <v>PT. MBK</v>
          </cell>
          <cell r="F578" t="str">
            <v>PO</v>
          </cell>
          <cell r="G578" t="str">
            <v>5/JKT2/II/2021</v>
          </cell>
          <cell r="H578">
            <v>44235</v>
          </cell>
          <cell r="I578">
            <v>44251</v>
          </cell>
          <cell r="J578">
            <v>16</v>
          </cell>
          <cell r="K578" t="str">
            <v>085872373830</v>
          </cell>
          <cell r="L578" t="str">
            <v>DRIVER</v>
          </cell>
          <cell r="Q578" t="str">
            <v>BANDUNG</v>
          </cell>
          <cell r="R578" t="str">
            <v>ANTERAJA</v>
          </cell>
          <cell r="S578" t="str">
            <v>JAKARTA 1</v>
          </cell>
          <cell r="T578" t="str">
            <v>3204281708880001</v>
          </cell>
          <cell r="U578" t="str">
            <v>SEUMUR HIDUP</v>
          </cell>
          <cell r="V578" t="str">
            <v>FUSO</v>
          </cell>
          <cell r="W578" t="str">
            <v>B1 UMUM</v>
          </cell>
          <cell r="X578" t="str">
            <v>880813433445</v>
          </cell>
          <cell r="Y578">
            <v>45521</v>
          </cell>
          <cell r="Z578" t="str">
            <v>BANDUNG</v>
          </cell>
          <cell r="AA578">
            <v>32372</v>
          </cell>
          <cell r="AB578" t="str">
            <v>KP. CIBEUNEUR RT 02/01 DS. NAGREG KEC. NAGREG KAB. BANDUNG</v>
          </cell>
          <cell r="AC578" t="str">
            <v>KAWIN ANAK 1</v>
          </cell>
          <cell r="AD578" t="str">
            <v>ISLAM</v>
          </cell>
          <cell r="AE578" t="str">
            <v>LAKI-LAKI</v>
          </cell>
          <cell r="AF578" t="str">
            <v>SMA</v>
          </cell>
          <cell r="AG578" t="str">
            <v>RADI PERMANA AGUNG</v>
          </cell>
          <cell r="AH578" t="str">
            <v>BCA</v>
          </cell>
          <cell r="AI578" t="str">
            <v>3370024501</v>
          </cell>
          <cell r="AJ578" t="str">
            <v>3204263108150008</v>
          </cell>
          <cell r="AL578">
            <v>44652</v>
          </cell>
          <cell r="AM578">
            <v>44742</v>
          </cell>
          <cell r="AN578" t="str">
            <v>PKWT 1</v>
          </cell>
          <cell r="AO578" t="str">
            <v>40 hari</v>
          </cell>
          <cell r="AP578" t="str">
            <v xml:space="preserve">1 Tahun  2 Bulan 27 Hari </v>
          </cell>
          <cell r="AQ578" t="str">
            <v>SUDAH</v>
          </cell>
          <cell r="AR578">
            <v>44432</v>
          </cell>
          <cell r="AS578" t="str">
            <v>SUDAH</v>
          </cell>
          <cell r="AT578">
            <v>44432</v>
          </cell>
          <cell r="AU578" t="str">
            <v>SUDAH</v>
          </cell>
          <cell r="AV578">
            <v>44639</v>
          </cell>
          <cell r="AW578" t="str">
            <v xml:space="preserve">0 Tahun  2 Bulan 2 Hari </v>
          </cell>
          <cell r="AX578" t="str">
            <v>IN CLASS</v>
          </cell>
          <cell r="AY578">
            <v>70</v>
          </cell>
          <cell r="AZ578">
            <v>70</v>
          </cell>
          <cell r="BA578" t="str">
            <v>SUDAH</v>
          </cell>
          <cell r="BC578">
            <v>44394</v>
          </cell>
          <cell r="BE578" t="str">
            <v>SUDAH</v>
          </cell>
          <cell r="BG578">
            <v>44435</v>
          </cell>
          <cell r="BH578" t="str">
            <v>POLRES BANDUNG</v>
          </cell>
          <cell r="BI578" t="str">
            <v>BELUM</v>
          </cell>
          <cell r="BV578" t="str">
            <v>0002143408105</v>
          </cell>
          <cell r="BW578" t="str">
            <v>SUDAH</v>
          </cell>
          <cell r="BX578" t="str">
            <v>PERUSAHAAN</v>
          </cell>
          <cell r="BY578" t="str">
            <v>21025508173</v>
          </cell>
          <cell r="BZ578" t="str">
            <v>SUDAH</v>
          </cell>
        </row>
        <row r="579">
          <cell r="C579" t="str">
            <v>1893</v>
          </cell>
          <cell r="D579" t="str">
            <v>ADINDA RIZKI WIRAWAN</v>
          </cell>
          <cell r="E579" t="str">
            <v>PT. MBK</v>
          </cell>
          <cell r="F579" t="str">
            <v>PO</v>
          </cell>
          <cell r="G579" t="str">
            <v>5/JKT2/II/2021</v>
          </cell>
          <cell r="H579">
            <v>44235</v>
          </cell>
          <cell r="I579">
            <v>44251</v>
          </cell>
          <cell r="J579">
            <v>16</v>
          </cell>
          <cell r="K579" t="str">
            <v>081294055075</v>
          </cell>
          <cell r="L579" t="str">
            <v>DRIVER</v>
          </cell>
          <cell r="Q579" t="str">
            <v>BANDUNG</v>
          </cell>
          <cell r="R579" t="str">
            <v>ANTERAJA</v>
          </cell>
          <cell r="S579" t="str">
            <v>JAKARTA 1</v>
          </cell>
          <cell r="T579" t="str">
            <v>3277011305850014</v>
          </cell>
          <cell r="U579" t="str">
            <v>SEUMUR HIDUP</v>
          </cell>
          <cell r="W579" t="str">
            <v>B1</v>
          </cell>
          <cell r="X579" t="str">
            <v>1305161001515</v>
          </cell>
          <cell r="Y579">
            <v>46155</v>
          </cell>
          <cell r="Z579" t="str">
            <v>JAKARTA</v>
          </cell>
          <cell r="AA579">
            <v>31180</v>
          </cell>
          <cell r="AB579" t="str">
            <v>GG. HM SHAHRONI RT 001/009 KEL. LEUWI GAJAH KEC. CIMAHI SELATAN KOTA CIMAHI</v>
          </cell>
          <cell r="AC579" t="str">
            <v>KAWIN</v>
          </cell>
          <cell r="AD579" t="str">
            <v>ISLAM</v>
          </cell>
          <cell r="AE579" t="str">
            <v>LAKI-LAKI</v>
          </cell>
          <cell r="AF579" t="str">
            <v>SMA</v>
          </cell>
          <cell r="AG579" t="str">
            <v>ADINDA RIZKI WIRAWAN</v>
          </cell>
          <cell r="AH579" t="str">
            <v>BCA</v>
          </cell>
          <cell r="AI579" t="str">
            <v>1570172197</v>
          </cell>
          <cell r="AJ579" t="str">
            <v>3277012207200025</v>
          </cell>
          <cell r="AL579">
            <v>44652</v>
          </cell>
          <cell r="AM579">
            <v>44742</v>
          </cell>
          <cell r="AN579" t="str">
            <v>PKWT 1</v>
          </cell>
          <cell r="AO579" t="str">
            <v>40 hari</v>
          </cell>
          <cell r="AP579" t="str">
            <v xml:space="preserve">1 Tahun  2 Bulan 27 Hari </v>
          </cell>
          <cell r="AQ579" t="str">
            <v>SUDAH</v>
          </cell>
          <cell r="AR579">
            <v>44432</v>
          </cell>
          <cell r="AS579" t="str">
            <v>SUDAH</v>
          </cell>
          <cell r="AT579">
            <v>44432</v>
          </cell>
          <cell r="AU579" t="str">
            <v>SUDAH</v>
          </cell>
          <cell r="AV579">
            <v>44639</v>
          </cell>
          <cell r="AW579" t="str">
            <v xml:space="preserve">0 Tahun  2 Bulan 2 Hari </v>
          </cell>
          <cell r="AX579" t="str">
            <v>IN CLASS</v>
          </cell>
          <cell r="AY579">
            <v>70</v>
          </cell>
          <cell r="AZ579">
            <v>70</v>
          </cell>
          <cell r="BA579" t="str">
            <v>SUDAH</v>
          </cell>
          <cell r="BC579">
            <v>44405</v>
          </cell>
          <cell r="BE579" t="str">
            <v>SUDAH</v>
          </cell>
          <cell r="BG579">
            <v>44488</v>
          </cell>
          <cell r="BI579" t="str">
            <v>BELUM</v>
          </cell>
          <cell r="BV579" t="str">
            <v>0002313939363</v>
          </cell>
          <cell r="BW579" t="str">
            <v>SUDAH</v>
          </cell>
          <cell r="BX579" t="str">
            <v>PERUSAHAAN</v>
          </cell>
          <cell r="BY579" t="str">
            <v>21025508215</v>
          </cell>
          <cell r="BZ579" t="str">
            <v>SUDAH</v>
          </cell>
        </row>
        <row r="580">
          <cell r="C580" t="str">
            <v>1895</v>
          </cell>
          <cell r="D580" t="str">
            <v>IWAN</v>
          </cell>
          <cell r="E580" t="str">
            <v>PT. MBK</v>
          </cell>
          <cell r="F580" t="str">
            <v>PO</v>
          </cell>
          <cell r="G580" t="str">
            <v>5/JKT2/II/2021</v>
          </cell>
          <cell r="H580">
            <v>44235</v>
          </cell>
          <cell r="I580">
            <v>44251</v>
          </cell>
          <cell r="J580">
            <v>16</v>
          </cell>
          <cell r="K580" t="str">
            <v>089524385687</v>
          </cell>
          <cell r="L580" t="str">
            <v>DRIVER</v>
          </cell>
          <cell r="Q580" t="str">
            <v>BANDUNG</v>
          </cell>
          <cell r="R580" t="str">
            <v>ANTERAJA</v>
          </cell>
          <cell r="S580" t="str">
            <v>JAKARTA 1</v>
          </cell>
          <cell r="T580" t="str">
            <v>3205080811900003</v>
          </cell>
          <cell r="U580" t="str">
            <v>SEUMUR HIDUP</v>
          </cell>
          <cell r="V580" t="str">
            <v>CDD</v>
          </cell>
          <cell r="W580" t="str">
            <v>B1</v>
          </cell>
          <cell r="X580" t="str">
            <v>13339002000137</v>
          </cell>
          <cell r="Y580">
            <v>46034</v>
          </cell>
          <cell r="Z580" t="str">
            <v>GARUT</v>
          </cell>
          <cell r="AA580">
            <v>32915</v>
          </cell>
          <cell r="AB580" t="str">
            <v>KP. PADAAWAS RT 003/009 KEL. PADAAWAS KEC. PASIRWANGI KAB. GARUT</v>
          </cell>
          <cell r="AC580" t="str">
            <v>KAWIN</v>
          </cell>
          <cell r="AD580" t="str">
            <v>ISLAM</v>
          </cell>
          <cell r="AE580" t="str">
            <v>LAKI-LAKI</v>
          </cell>
          <cell r="AF580" t="str">
            <v>SMP</v>
          </cell>
          <cell r="AG580" t="str">
            <v>IWAN</v>
          </cell>
          <cell r="AH580" t="str">
            <v>BCA</v>
          </cell>
          <cell r="AI580" t="str">
            <v>0083892550</v>
          </cell>
          <cell r="AJ580" t="str">
            <v>3205102311200005</v>
          </cell>
          <cell r="AL580">
            <v>44652</v>
          </cell>
          <cell r="AM580">
            <v>44742</v>
          </cell>
          <cell r="AN580" t="str">
            <v>PKWT 1</v>
          </cell>
          <cell r="AO580" t="str">
            <v>40 hari</v>
          </cell>
          <cell r="AP580" t="str">
            <v xml:space="preserve">1 Tahun  2 Bulan 27 Hari </v>
          </cell>
          <cell r="AQ580" t="str">
            <v>SUDAH</v>
          </cell>
          <cell r="AR580">
            <v>44432</v>
          </cell>
          <cell r="AS580" t="str">
            <v>SUDAH</v>
          </cell>
          <cell r="AT580">
            <v>44432</v>
          </cell>
          <cell r="AU580" t="str">
            <v>SUDAH</v>
          </cell>
          <cell r="AV580">
            <v>44639</v>
          </cell>
          <cell r="AW580" t="str">
            <v xml:space="preserve">0 Tahun  2 Bulan 2 Hari </v>
          </cell>
          <cell r="AX580" t="str">
            <v>IN CLASS</v>
          </cell>
          <cell r="AY580">
            <v>70</v>
          </cell>
          <cell r="AZ580">
            <v>70</v>
          </cell>
          <cell r="BA580" t="str">
            <v>SUDAH</v>
          </cell>
          <cell r="BC580">
            <v>44394</v>
          </cell>
          <cell r="BE580" t="str">
            <v>SUDAH</v>
          </cell>
          <cell r="BG580">
            <v>44429</v>
          </cell>
          <cell r="BI580" t="str">
            <v>BELUM</v>
          </cell>
          <cell r="BV580" t="str">
            <v>0003071870234</v>
          </cell>
          <cell r="BW580" t="str">
            <v>SUDAH</v>
          </cell>
          <cell r="BX580" t="str">
            <v>PERUSAHAAN</v>
          </cell>
          <cell r="BY580" t="str">
            <v>21025508074</v>
          </cell>
          <cell r="BZ580" t="str">
            <v>SUDAH</v>
          </cell>
          <cell r="CH580">
            <v>44431</v>
          </cell>
        </row>
        <row r="581">
          <cell r="C581" t="str">
            <v>1897</v>
          </cell>
          <cell r="D581" t="str">
            <v>DEDE SOLIHIN</v>
          </cell>
          <cell r="E581" t="str">
            <v>PT. MBK</v>
          </cell>
          <cell r="F581" t="str">
            <v>PO</v>
          </cell>
          <cell r="G581" t="str">
            <v>5/JKT2/II/2021</v>
          </cell>
          <cell r="H581">
            <v>44235</v>
          </cell>
          <cell r="I581">
            <v>44251</v>
          </cell>
          <cell r="J581">
            <v>16</v>
          </cell>
          <cell r="K581" t="str">
            <v>082127732424</v>
          </cell>
          <cell r="L581" t="str">
            <v>DRIVER</v>
          </cell>
          <cell r="Q581" t="str">
            <v>BANDUNG</v>
          </cell>
          <cell r="R581" t="str">
            <v>ANTERAJA</v>
          </cell>
          <cell r="S581" t="str">
            <v>JAKARTA 1</v>
          </cell>
          <cell r="T581" t="str">
            <v>3277010205850032</v>
          </cell>
          <cell r="U581" t="str">
            <v>SEUMUR HIDUP</v>
          </cell>
          <cell r="V581" t="str">
            <v>FUSO</v>
          </cell>
          <cell r="W581" t="str">
            <v>B1 UMUM</v>
          </cell>
          <cell r="X581" t="str">
            <v>13318505000252</v>
          </cell>
          <cell r="Y581">
            <v>45820</v>
          </cell>
          <cell r="Z581" t="str">
            <v>BANDUNG</v>
          </cell>
          <cell r="AA581">
            <v>31169</v>
          </cell>
          <cell r="AB581" t="str">
            <v>KP MUARA CIWIDEY  RT004/RW002 CILAMPENI KEC KATAPANG KAB BANDUNG</v>
          </cell>
          <cell r="AC581" t="str">
            <v>LAJANG</v>
          </cell>
          <cell r="AD581" t="str">
            <v>ISLAM</v>
          </cell>
          <cell r="AE581" t="str">
            <v>LAKI-LAKI</v>
          </cell>
          <cell r="AF581" t="str">
            <v>SMA</v>
          </cell>
          <cell r="AG581" t="str">
            <v>DEDE SOLIHIN</v>
          </cell>
          <cell r="AH581" t="str">
            <v>BCA</v>
          </cell>
          <cell r="AI581" t="str">
            <v>3790612034</v>
          </cell>
          <cell r="AJ581" t="str">
            <v>3204112905150014</v>
          </cell>
          <cell r="AL581">
            <v>44652</v>
          </cell>
          <cell r="AM581">
            <v>44742</v>
          </cell>
          <cell r="AN581" t="str">
            <v>PKWT 1</v>
          </cell>
          <cell r="AO581" t="str">
            <v>40 hari</v>
          </cell>
          <cell r="AP581" t="str">
            <v xml:space="preserve">1 Tahun  2 Bulan 27 Hari </v>
          </cell>
          <cell r="AQ581" t="str">
            <v>SUDAH</v>
          </cell>
          <cell r="AR581">
            <v>44432</v>
          </cell>
          <cell r="AS581" t="str">
            <v>SUDAH</v>
          </cell>
          <cell r="AT581">
            <v>44432</v>
          </cell>
          <cell r="AU581" t="str">
            <v>SUDAH</v>
          </cell>
          <cell r="AV581">
            <v>44518</v>
          </cell>
          <cell r="AW581" t="str">
            <v xml:space="preserve">0 Tahun  6 Bulan 3 Hari </v>
          </cell>
          <cell r="AX581" t="str">
            <v>IN CLASS</v>
          </cell>
          <cell r="AY581">
            <v>70</v>
          </cell>
          <cell r="AZ581">
            <v>70</v>
          </cell>
          <cell r="BA581" t="str">
            <v>SUDAH</v>
          </cell>
          <cell r="BC581">
            <v>44402</v>
          </cell>
          <cell r="BE581" t="str">
            <v>SUDAH</v>
          </cell>
          <cell r="BG581">
            <v>44533</v>
          </cell>
          <cell r="BI581" t="str">
            <v>BELUM</v>
          </cell>
          <cell r="BV581" t="str">
            <v>0003071871325</v>
          </cell>
          <cell r="BW581" t="str">
            <v>SUDAH</v>
          </cell>
          <cell r="BX581" t="str">
            <v>PERUSAHAAN</v>
          </cell>
          <cell r="BY581" t="str">
            <v>21025508207</v>
          </cell>
          <cell r="BZ581" t="str">
            <v>SUDAH</v>
          </cell>
        </row>
        <row r="582">
          <cell r="C582" t="str">
            <v>1899</v>
          </cell>
          <cell r="D582" t="str">
            <v>AKHMAD NOVY NURWANSYAH</v>
          </cell>
          <cell r="E582" t="str">
            <v>PT. MBK</v>
          </cell>
          <cell r="I582">
            <v>44250</v>
          </cell>
          <cell r="J582" t="str">
            <v/>
          </cell>
          <cell r="K582" t="str">
            <v>081210901636/081546449656</v>
          </cell>
          <cell r="P582" t="str">
            <v>DISPATCHER</v>
          </cell>
          <cell r="Q582" t="str">
            <v>SUNTER</v>
          </cell>
          <cell r="R582" t="str">
            <v>ANTERAJA</v>
          </cell>
          <cell r="S582" t="str">
            <v>JAKARTA 2</v>
          </cell>
          <cell r="T582" t="str">
            <v>3275010811800022</v>
          </cell>
          <cell r="U582" t="str">
            <v>SEUMUR HIDUP</v>
          </cell>
          <cell r="V582" t="str">
            <v>NON DRIVER</v>
          </cell>
          <cell r="W582" t="str">
            <v>NON DRIVER</v>
          </cell>
          <cell r="X582" t="str">
            <v>NON DRIVER</v>
          </cell>
          <cell r="Y582" t="str">
            <v>NON DRIVER</v>
          </cell>
          <cell r="Z582" t="str">
            <v>JAKARTA</v>
          </cell>
          <cell r="AA582">
            <v>29533</v>
          </cell>
          <cell r="AB582" t="str">
            <v>KP. PENGGILINGAN BARU RT 003/008 KEL. DUREN JAYA KEC. BEKASI TIMUR KOTA BEKASI</v>
          </cell>
          <cell r="AC582" t="str">
            <v>KAWIN</v>
          </cell>
          <cell r="AD582" t="str">
            <v>ISLAM</v>
          </cell>
          <cell r="AE582" t="str">
            <v>LAKI-LAKI</v>
          </cell>
          <cell r="AF582" t="str">
            <v>S1</v>
          </cell>
          <cell r="AG582" t="str">
            <v>AKHMAD NOVY NURWANSYAH</v>
          </cell>
          <cell r="AH582" t="str">
            <v>BCA</v>
          </cell>
          <cell r="AI582" t="str">
            <v>4860212078</v>
          </cell>
          <cell r="AJ582" t="str">
            <v>3275030207180041</v>
          </cell>
          <cell r="AL582">
            <v>44652</v>
          </cell>
          <cell r="AM582">
            <v>44742</v>
          </cell>
          <cell r="AN582" t="str">
            <v>PKWT 1</v>
          </cell>
          <cell r="AO582" t="str">
            <v>40 hari</v>
          </cell>
          <cell r="AP582" t="str">
            <v xml:space="preserve">1 Tahun  2 Bulan 28 Hari </v>
          </cell>
          <cell r="AQ582" t="str">
            <v>NON DRIVER</v>
          </cell>
          <cell r="AR582" t="str">
            <v>NON DRIVER</v>
          </cell>
          <cell r="AS582" t="str">
            <v>SUDAH</v>
          </cell>
          <cell r="AT582">
            <v>44432</v>
          </cell>
          <cell r="AU582" t="str">
            <v>NON DRIVER</v>
          </cell>
          <cell r="AV582" t="str">
            <v>NON DRIVER</v>
          </cell>
          <cell r="AW582" t="str">
            <v/>
          </cell>
          <cell r="AX582" t="str">
            <v>NON DRIVER</v>
          </cell>
          <cell r="AY582" t="str">
            <v>NON DRIVER</v>
          </cell>
          <cell r="AZ582" t="str">
            <v>NON DRIVER</v>
          </cell>
          <cell r="BA582" t="str">
            <v>SUDAH</v>
          </cell>
          <cell r="BC582">
            <v>44399</v>
          </cell>
          <cell r="BE582" t="str">
            <v>SUDAH</v>
          </cell>
          <cell r="BG582">
            <v>44432</v>
          </cell>
          <cell r="BI582" t="str">
            <v>BELUM</v>
          </cell>
          <cell r="BV582" t="str">
            <v>0002358910629</v>
          </cell>
          <cell r="BW582" t="str">
            <v>SUDAH</v>
          </cell>
          <cell r="BX582" t="str">
            <v>PERUSAHAAN</v>
          </cell>
          <cell r="BY582" t="str">
            <v>21025507597</v>
          </cell>
          <cell r="BZ582" t="str">
            <v>SUDAH</v>
          </cell>
        </row>
        <row r="583">
          <cell r="C583" t="str">
            <v>1900</v>
          </cell>
          <cell r="D583" t="str">
            <v>SUMARNO</v>
          </cell>
          <cell r="E583" t="str">
            <v>PT. MBK</v>
          </cell>
          <cell r="F583" t="str">
            <v>PO</v>
          </cell>
          <cell r="G583" t="str">
            <v>87/PO/LOG-SBY/I/21</v>
          </cell>
          <cell r="H583">
            <v>44217</v>
          </cell>
          <cell r="I583">
            <v>44253</v>
          </cell>
          <cell r="J583">
            <v>36</v>
          </cell>
          <cell r="K583" t="str">
            <v>082223730929</v>
          </cell>
          <cell r="L583" t="str">
            <v>DRIVER</v>
          </cell>
          <cell r="Q583" t="str">
            <v>REMBANG</v>
          </cell>
          <cell r="R583" t="str">
            <v>PT. SUMBER ALFARIA TRIJAYA TBK</v>
          </cell>
          <cell r="S583" t="str">
            <v>MALANG</v>
          </cell>
          <cell r="T583" t="str">
            <v>3317111304630003</v>
          </cell>
          <cell r="U583" t="str">
            <v>SEUMUR HIDUP</v>
          </cell>
          <cell r="V583" t="str">
            <v>HIJAU</v>
          </cell>
          <cell r="W583" t="str">
            <v>B1</v>
          </cell>
          <cell r="X583" t="str">
            <v>630414390040</v>
          </cell>
          <cell r="Y583">
            <v>45395</v>
          </cell>
          <cell r="Z583" t="str">
            <v>REMBANG</v>
          </cell>
          <cell r="AA583">
            <v>23114</v>
          </cell>
          <cell r="AB583" t="str">
            <v>DS. PANDAN RT 002/001 KEL. PANDAN KEC. PANCUR KAB REMBANG</v>
          </cell>
          <cell r="AC583" t="str">
            <v>KAWIN ANAK 2</v>
          </cell>
          <cell r="AD583" t="str">
            <v>ISLAM</v>
          </cell>
          <cell r="AE583" t="str">
            <v>LAKI-LAKI</v>
          </cell>
          <cell r="AF583" t="str">
            <v>SMA</v>
          </cell>
          <cell r="AG583" t="str">
            <v>SUMARNO</v>
          </cell>
          <cell r="AH583" t="str">
            <v>BCA</v>
          </cell>
          <cell r="AI583" t="str">
            <v>7835138364</v>
          </cell>
          <cell r="AJ583" t="str">
            <v>3317112111080021</v>
          </cell>
          <cell r="AL583">
            <v>44652</v>
          </cell>
          <cell r="AM583">
            <v>44742</v>
          </cell>
          <cell r="AN583" t="str">
            <v>PKWT 1</v>
          </cell>
          <cell r="AO583" t="str">
            <v>40 hari</v>
          </cell>
          <cell r="AP583" t="str">
            <v xml:space="preserve">1 Tahun  2 Bulan 25 Hari </v>
          </cell>
          <cell r="AQ583" t="str">
            <v>SUDAH</v>
          </cell>
          <cell r="AR583">
            <v>44432</v>
          </cell>
          <cell r="AS583" t="str">
            <v>SUDAH</v>
          </cell>
          <cell r="AT583">
            <v>44432</v>
          </cell>
          <cell r="AU583" t="str">
            <v>SUDAH</v>
          </cell>
          <cell r="AV583">
            <v>44426</v>
          </cell>
          <cell r="AW583" t="str">
            <v xml:space="preserve">0 Tahun  9 Bulan 3 Hari </v>
          </cell>
          <cell r="AX583" t="str">
            <v>IN CLASS</v>
          </cell>
          <cell r="AY583">
            <v>70</v>
          </cell>
          <cell r="AZ583">
            <v>70</v>
          </cell>
          <cell r="BA583" t="str">
            <v>SUDAH</v>
          </cell>
          <cell r="BC583">
            <v>44488</v>
          </cell>
          <cell r="BD583" t="str">
            <v>PUSKESMAS LASEM</v>
          </cell>
          <cell r="BE583" t="str">
            <v>SUDAH</v>
          </cell>
          <cell r="BG583">
            <v>44603</v>
          </cell>
          <cell r="BI583" t="str">
            <v>BELUM</v>
          </cell>
          <cell r="BV583" t="str">
            <v>0002051144133</v>
          </cell>
          <cell r="BW583" t="str">
            <v>SUDAH</v>
          </cell>
          <cell r="BX583" t="str">
            <v>PERUSAHAAN</v>
          </cell>
          <cell r="BY583" t="str">
            <v>21025507654</v>
          </cell>
          <cell r="BZ583" t="str">
            <v>SUDAH</v>
          </cell>
        </row>
        <row r="584">
          <cell r="C584" t="str">
            <v>1909</v>
          </cell>
          <cell r="D584" t="str">
            <v>HASAN</v>
          </cell>
          <cell r="E584" t="str">
            <v>PT. MBK</v>
          </cell>
          <cell r="I584">
            <v>44256</v>
          </cell>
          <cell r="J584" t="str">
            <v/>
          </cell>
          <cell r="K584" t="str">
            <v>083143870433</v>
          </cell>
          <cell r="L584" t="str">
            <v>DRIVER</v>
          </cell>
          <cell r="Q584" t="str">
            <v>CIREBON</v>
          </cell>
          <cell r="R584" t="str">
            <v>ANTERAJA</v>
          </cell>
          <cell r="S584" t="str">
            <v>JAKARTA 1</v>
          </cell>
          <cell r="T584" t="str">
            <v>3274050606830012</v>
          </cell>
          <cell r="U584" t="str">
            <v>SEUMUR HIDUP</v>
          </cell>
          <cell r="W584" t="str">
            <v>B1 UMUM</v>
          </cell>
          <cell r="X584" t="str">
            <v>830613360202</v>
          </cell>
          <cell r="Y584">
            <v>44728</v>
          </cell>
          <cell r="Z584" t="str">
            <v xml:space="preserve">CIREBON </v>
          </cell>
          <cell r="AA584">
            <v>30483</v>
          </cell>
          <cell r="AB584" t="str">
            <v>KALIKEBAT RT 002/001 KEL. KARYA MULYA KEC. KESAMBI KAB. CIREBON</v>
          </cell>
          <cell r="AC584" t="str">
            <v>KAWIN</v>
          </cell>
          <cell r="AD584" t="str">
            <v>ISLAM</v>
          </cell>
          <cell r="AE584" t="str">
            <v>LAKI-LAKI</v>
          </cell>
          <cell r="AF584" t="str">
            <v>SMA</v>
          </cell>
          <cell r="AG584" t="str">
            <v>HASAN</v>
          </cell>
          <cell r="AH584" t="str">
            <v>BCA</v>
          </cell>
          <cell r="AI584" t="str">
            <v>8180300369</v>
          </cell>
          <cell r="AJ584" t="str">
            <v>3274053003090014</v>
          </cell>
          <cell r="AL584">
            <v>44652</v>
          </cell>
          <cell r="AM584">
            <v>44742</v>
          </cell>
          <cell r="AN584" t="str">
            <v>PKWT 1</v>
          </cell>
          <cell r="AO584" t="str">
            <v>40 hari</v>
          </cell>
          <cell r="AP584" t="str">
            <v xml:space="preserve">1 Tahun  2 Bulan 20 Hari </v>
          </cell>
          <cell r="AQ584" t="str">
            <v>SUDAH</v>
          </cell>
          <cell r="AR584">
            <v>44652</v>
          </cell>
          <cell r="AS584" t="str">
            <v>SUDAH</v>
          </cell>
          <cell r="AT584">
            <v>44432</v>
          </cell>
          <cell r="AU584" t="str">
            <v>SUDAH</v>
          </cell>
          <cell r="AV584">
            <v>44504</v>
          </cell>
          <cell r="AW584" t="str">
            <v xml:space="preserve">0 Tahun  6 Bulan 17 Hari </v>
          </cell>
          <cell r="AX584" t="str">
            <v>IN CLASS</v>
          </cell>
          <cell r="AY584">
            <v>100</v>
          </cell>
          <cell r="AZ584">
            <v>70</v>
          </cell>
          <cell r="BA584" t="str">
            <v>SUDAH</v>
          </cell>
          <cell r="BC584">
            <v>44386</v>
          </cell>
          <cell r="BD584" t="str">
            <v>RS TK III CIREMAI</v>
          </cell>
          <cell r="BE584" t="str">
            <v>SUDAH</v>
          </cell>
          <cell r="BG584">
            <v>44414</v>
          </cell>
          <cell r="BH584" t="str">
            <v>RS TK III CIREMAI</v>
          </cell>
          <cell r="BI584" t="str">
            <v>BELUM</v>
          </cell>
          <cell r="BM584">
            <v>44503</v>
          </cell>
          <cell r="BN584" t="str">
            <v>IN CLASS</v>
          </cell>
          <cell r="BO584">
            <v>100</v>
          </cell>
          <cell r="BV584" t="str">
            <v>0001476682907</v>
          </cell>
          <cell r="BW584" t="str">
            <v>SUDAH</v>
          </cell>
          <cell r="BX584" t="str">
            <v>PERUSAHAAN</v>
          </cell>
          <cell r="BY584" t="str">
            <v>21025507837</v>
          </cell>
          <cell r="BZ584" t="str">
            <v>SUDAH</v>
          </cell>
        </row>
        <row r="585">
          <cell r="C585" t="str">
            <v>1911</v>
          </cell>
          <cell r="D585" t="str">
            <v>MUHAMMAD FAUZAN</v>
          </cell>
          <cell r="E585" t="str">
            <v>PT. MBK</v>
          </cell>
          <cell r="F585" t="str">
            <v>PO</v>
          </cell>
          <cell r="G585" t="str">
            <v>01/PO-JKT2/VIII/20</v>
          </cell>
          <cell r="H585">
            <v>44228</v>
          </cell>
          <cell r="I585">
            <v>44256</v>
          </cell>
          <cell r="J585">
            <v>28</v>
          </cell>
          <cell r="K585" t="str">
            <v>083159966953</v>
          </cell>
          <cell r="L585" t="str">
            <v>DRIVER</v>
          </cell>
          <cell r="Q585" t="str">
            <v>BANJARMASIN</v>
          </cell>
          <cell r="R585" t="str">
            <v>PT. SUMBER ALFARIA TRIJAYA TBK</v>
          </cell>
          <cell r="S585" t="str">
            <v>JAKARTA 2</v>
          </cell>
          <cell r="T585" t="str">
            <v>6303081808970003</v>
          </cell>
          <cell r="U585" t="str">
            <v>SEUMUR HIDUP</v>
          </cell>
          <cell r="W585" t="str">
            <v>B2 UMUM</v>
          </cell>
          <cell r="X585" t="str">
            <v>970819310165</v>
          </cell>
          <cell r="Y585">
            <v>45522</v>
          </cell>
          <cell r="Z585" t="str">
            <v>SIMPANG EMPAT</v>
          </cell>
          <cell r="AA585">
            <v>35660</v>
          </cell>
          <cell r="AB585" t="str">
            <v>DS. SIMPANG EMPAT RT 02 KEL. SIMPANG EMPAT KEC. SIMPANG EMPAT KAB. BANJAR</v>
          </cell>
          <cell r="AC585" t="str">
            <v>LAJANG</v>
          </cell>
          <cell r="AD585" t="str">
            <v>ISLAM</v>
          </cell>
          <cell r="AE585" t="str">
            <v>LAKI-LAKI</v>
          </cell>
          <cell r="AF585" t="str">
            <v>SMP</v>
          </cell>
          <cell r="AG585" t="str">
            <v>MUHAMMAD FAUZAN</v>
          </cell>
          <cell r="AH585" t="str">
            <v>BCA</v>
          </cell>
          <cell r="AI585" t="str">
            <v>7895554685</v>
          </cell>
          <cell r="AJ585" t="str">
            <v>6303080706100030</v>
          </cell>
          <cell r="AL585">
            <v>44652</v>
          </cell>
          <cell r="AM585">
            <v>44742</v>
          </cell>
          <cell r="AN585" t="str">
            <v>PKWT 1</v>
          </cell>
          <cell r="AO585" t="str">
            <v>40 hari</v>
          </cell>
          <cell r="AP585" t="str">
            <v xml:space="preserve">1 Tahun  2 Bulan 20 Hari </v>
          </cell>
          <cell r="AQ585" t="str">
            <v>SUDAH</v>
          </cell>
          <cell r="AR585">
            <v>44652</v>
          </cell>
          <cell r="AS585" t="str">
            <v>SUDAH</v>
          </cell>
          <cell r="AT585">
            <v>44432</v>
          </cell>
          <cell r="AU585" t="str">
            <v>SUDAH</v>
          </cell>
          <cell r="AV585">
            <v>44504</v>
          </cell>
          <cell r="AW585" t="str">
            <v xml:space="preserve">0 Tahun  6 Bulan 17 Hari </v>
          </cell>
          <cell r="AX585" t="str">
            <v>ON LINE</v>
          </cell>
          <cell r="AY585">
            <v>85</v>
          </cell>
          <cell r="AZ585">
            <v>70</v>
          </cell>
          <cell r="BA585" t="str">
            <v>SUDAH</v>
          </cell>
          <cell r="BC585">
            <v>44441</v>
          </cell>
          <cell r="BD585" t="str">
            <v>LIANG ANGGANG</v>
          </cell>
          <cell r="BE585" t="str">
            <v>SUDAH</v>
          </cell>
          <cell r="BG585">
            <v>44475</v>
          </cell>
          <cell r="BH585" t="str">
            <v>LIANG ANGGANG</v>
          </cell>
          <cell r="BI585" t="str">
            <v>BELUM</v>
          </cell>
          <cell r="BV585" t="str">
            <v>0002299285034</v>
          </cell>
          <cell r="BW585" t="str">
            <v>SUDAH</v>
          </cell>
          <cell r="BX585" t="str">
            <v>PBI</v>
          </cell>
          <cell r="BY585" t="str">
            <v>21025507571</v>
          </cell>
          <cell r="BZ585" t="str">
            <v>SUDAH</v>
          </cell>
          <cell r="CG585" t="str">
            <v>tidak ada</v>
          </cell>
        </row>
        <row r="586">
          <cell r="C586" t="str">
            <v>1916</v>
          </cell>
          <cell r="D586" t="str">
            <v>IMBUH ARDIYANTO</v>
          </cell>
          <cell r="E586" t="str">
            <v>PT. MBK</v>
          </cell>
          <cell r="F586" t="str">
            <v>PO</v>
          </cell>
          <cell r="G586" t="str">
            <v>12/JKT2/III/2021</v>
          </cell>
          <cell r="H586">
            <v>44259</v>
          </cell>
          <cell r="I586">
            <v>44257</v>
          </cell>
          <cell r="J586">
            <v>-2</v>
          </cell>
          <cell r="K586" t="str">
            <v>085741345333</v>
          </cell>
          <cell r="P586" t="str">
            <v>DISPATCHER</v>
          </cell>
          <cell r="Q586" t="str">
            <v>SEMARANG</v>
          </cell>
          <cell r="R586" t="str">
            <v>ANTERAJA</v>
          </cell>
          <cell r="S586" t="str">
            <v>SEMARANG</v>
          </cell>
          <cell r="T586" t="str">
            <v>3374121108930001</v>
          </cell>
          <cell r="U586" t="str">
            <v>SEUMUR HIDUP</v>
          </cell>
          <cell r="V586" t="str">
            <v>NON DRIVER</v>
          </cell>
          <cell r="W586" t="str">
            <v>NON DRIVER</v>
          </cell>
          <cell r="X586" t="str">
            <v>NON DRIVER</v>
          </cell>
          <cell r="Y586" t="str">
            <v>NON DRIVER</v>
          </cell>
          <cell r="Z586" t="str">
            <v>SEMARANG</v>
          </cell>
          <cell r="AA586">
            <v>34192</v>
          </cell>
          <cell r="AB586" t="str">
            <v>KP. NGLARANG RT 03/09 KEL. GUNUNG PATI KEC. GUNUNG PATI KOTA SEMARANG</v>
          </cell>
          <cell r="AC586" t="str">
            <v>KAWIN</v>
          </cell>
          <cell r="AD586" t="str">
            <v>ISLAM</v>
          </cell>
          <cell r="AE586" t="str">
            <v>LAKI-LAKI</v>
          </cell>
          <cell r="AF586" t="str">
            <v>SMA</v>
          </cell>
          <cell r="AG586" t="str">
            <v>IMBUH ARDIYANTO</v>
          </cell>
          <cell r="AH586" t="str">
            <v>BCA</v>
          </cell>
          <cell r="AI586" t="str">
            <v>8715972634</v>
          </cell>
          <cell r="AJ586" t="str">
            <v>3374122506150002</v>
          </cell>
          <cell r="AL586">
            <v>44652</v>
          </cell>
          <cell r="AM586">
            <v>44742</v>
          </cell>
          <cell r="AN586" t="str">
            <v>PKWT 1</v>
          </cell>
          <cell r="AO586" t="str">
            <v>40 hari</v>
          </cell>
          <cell r="AP586" t="str">
            <v xml:space="preserve">1 Tahun  2 Bulan 19 Hari </v>
          </cell>
          <cell r="AQ586" t="str">
            <v>NON DRIVER</v>
          </cell>
          <cell r="AR586" t="str">
            <v>NON DRIVER</v>
          </cell>
          <cell r="AS586" t="str">
            <v>SUDAH</v>
          </cell>
          <cell r="AT586">
            <v>44440</v>
          </cell>
          <cell r="AU586" t="str">
            <v>NON DRIVER</v>
          </cell>
          <cell r="AV586" t="str">
            <v>NON DRIVER</v>
          </cell>
          <cell r="AW586" t="str">
            <v/>
          </cell>
          <cell r="AX586" t="str">
            <v>NON DRIVER</v>
          </cell>
          <cell r="AY586" t="str">
            <v>NON DRIVER</v>
          </cell>
          <cell r="AZ586" t="str">
            <v>NON DRIVER</v>
          </cell>
          <cell r="BA586" t="str">
            <v>SUDAH</v>
          </cell>
          <cell r="BC586">
            <v>44385</v>
          </cell>
          <cell r="BD586" t="str">
            <v>PT. Apparel One Indonesia 2</v>
          </cell>
          <cell r="BE586" t="str">
            <v>SUDAH</v>
          </cell>
          <cell r="BG586">
            <v>44441</v>
          </cell>
          <cell r="BH586" t="str">
            <v>Rumah Sakit Tentara Semarang</v>
          </cell>
          <cell r="BI586" t="str">
            <v>BELUM</v>
          </cell>
          <cell r="BV586" t="str">
            <v>0001529388358</v>
          </cell>
          <cell r="BW586" t="str">
            <v>SUDAH</v>
          </cell>
          <cell r="BX586" t="str">
            <v>PERUSAHAAN</v>
          </cell>
          <cell r="BY586" t="str">
            <v>21025508066</v>
          </cell>
          <cell r="BZ586" t="str">
            <v>SUDAH</v>
          </cell>
        </row>
        <row r="587">
          <cell r="C587" t="str">
            <v>1917</v>
          </cell>
          <cell r="D587" t="str">
            <v>FEBRIAN SURYO WICAKSONO</v>
          </cell>
          <cell r="E587" t="str">
            <v>PT. MBK</v>
          </cell>
          <cell r="F587" t="str">
            <v>PO</v>
          </cell>
          <cell r="G587" t="str">
            <v>03/PO/LOG-SBY/II/21</v>
          </cell>
          <cell r="H587">
            <v>44237</v>
          </cell>
          <cell r="I587">
            <v>44258</v>
          </cell>
          <cell r="J587">
            <v>21</v>
          </cell>
          <cell r="K587" t="str">
            <v>085801040654</v>
          </cell>
          <cell r="L587" t="str">
            <v>DRIVER</v>
          </cell>
          <cell r="Q587" t="str">
            <v>SOLO</v>
          </cell>
          <cell r="R587" t="str">
            <v>ANTERAJA</v>
          </cell>
          <cell r="S587" t="str">
            <v>SEMARANG</v>
          </cell>
          <cell r="T587" t="str">
            <v>3372011202900006</v>
          </cell>
          <cell r="U587" t="str">
            <v>SEUMUR HIDUP</v>
          </cell>
          <cell r="V587" t="str">
            <v>HIJAU</v>
          </cell>
          <cell r="W587" t="str">
            <v>B1 UMUM</v>
          </cell>
          <cell r="X587" t="str">
            <v>900214410788</v>
          </cell>
          <cell r="Y587">
            <v>45334</v>
          </cell>
          <cell r="Z587" t="str">
            <v>SURAKARTA</v>
          </cell>
          <cell r="AA587">
            <v>34377</v>
          </cell>
          <cell r="AB587" t="str">
            <v>MANTUNG RT 004/005 KEL. SANGGRAHAN KEC. GROGOL KAB. SUKOHARJO</v>
          </cell>
          <cell r="AC587" t="str">
            <v>KAWIN ANAK 1</v>
          </cell>
          <cell r="AD587" t="str">
            <v>ISLAM</v>
          </cell>
          <cell r="AE587" t="str">
            <v>LAKI-LAKI</v>
          </cell>
          <cell r="AF587" t="str">
            <v>SMP</v>
          </cell>
          <cell r="AG587" t="str">
            <v>FEBRIAN SURYO WICAKSONO</v>
          </cell>
          <cell r="AH587" t="str">
            <v>BCA</v>
          </cell>
          <cell r="AI587" t="str">
            <v>7735306421</v>
          </cell>
          <cell r="AJ587" t="str">
            <v>331109310512001</v>
          </cell>
          <cell r="AL587">
            <v>44652</v>
          </cell>
          <cell r="AM587">
            <v>44742</v>
          </cell>
          <cell r="AN587" t="str">
            <v>PKWT 1</v>
          </cell>
          <cell r="AO587" t="str">
            <v>40 hari</v>
          </cell>
          <cell r="AP587" t="str">
            <v xml:space="preserve">1 Tahun  2 Bulan 18 Hari </v>
          </cell>
          <cell r="AQ587" t="str">
            <v>SUDAH</v>
          </cell>
          <cell r="AR587">
            <v>44652</v>
          </cell>
          <cell r="AS587" t="str">
            <v>SUDAH</v>
          </cell>
          <cell r="AT587">
            <v>44454</v>
          </cell>
          <cell r="AU587" t="str">
            <v>SUDAH</v>
          </cell>
          <cell r="AV587">
            <v>44435</v>
          </cell>
          <cell r="AW587" t="str">
            <v xml:space="preserve">0 Tahun  8 Bulan 24 Hari </v>
          </cell>
          <cell r="AX587" t="str">
            <v>IN CLASS</v>
          </cell>
          <cell r="AY587">
            <v>85</v>
          </cell>
          <cell r="AZ587">
            <v>100</v>
          </cell>
          <cell r="BA587" t="str">
            <v>SUDAH</v>
          </cell>
          <cell r="BC587">
            <v>44391</v>
          </cell>
          <cell r="BD587" t="str">
            <v>KECAMATAN DELANGGU</v>
          </cell>
          <cell r="BE587" t="str">
            <v>SUDAH</v>
          </cell>
          <cell r="BG587">
            <v>44482</v>
          </cell>
          <cell r="BH587" t="str">
            <v>KECAMATAN DELANGGU</v>
          </cell>
          <cell r="BI587" t="str">
            <v>BELUM</v>
          </cell>
          <cell r="BV587" t="str">
            <v>0003072861437</v>
          </cell>
          <cell r="BW587" t="str">
            <v>SUDAH</v>
          </cell>
          <cell r="BX587" t="str">
            <v>PERUSAHAAN</v>
          </cell>
          <cell r="BY587" t="str">
            <v>21025508058</v>
          </cell>
          <cell r="BZ587" t="str">
            <v>SUDAH</v>
          </cell>
          <cell r="CG587" t="e">
            <v>#N/A</v>
          </cell>
        </row>
        <row r="588">
          <cell r="C588" t="str">
            <v>1921</v>
          </cell>
          <cell r="D588" t="str">
            <v>ANDRI SETIAWAN</v>
          </cell>
          <cell r="E588" t="str">
            <v>PT. MBK</v>
          </cell>
          <cell r="I588">
            <v>44261</v>
          </cell>
          <cell r="J588" t="str">
            <v/>
          </cell>
          <cell r="K588" t="str">
            <v>083143634984</v>
          </cell>
          <cell r="L588" t="str">
            <v>DRIVER</v>
          </cell>
          <cell r="Q588" t="str">
            <v>BANDUNG</v>
          </cell>
          <cell r="R588" t="str">
            <v>ANTERAJA</v>
          </cell>
          <cell r="S588" t="str">
            <v>JAKARTA 1</v>
          </cell>
          <cell r="T588" t="str">
            <v>3217100205890026</v>
          </cell>
          <cell r="U588" t="str">
            <v>SEUMUR HIDUP</v>
          </cell>
          <cell r="V588" t="str">
            <v>FUSO</v>
          </cell>
          <cell r="W588" t="str">
            <v>B1</v>
          </cell>
          <cell r="X588" t="str">
            <v>13318907000290</v>
          </cell>
          <cell r="Y588">
            <v>46057</v>
          </cell>
          <cell r="Z588" t="str">
            <v>BANDUNG</v>
          </cell>
          <cell r="AA588">
            <v>32691</v>
          </cell>
          <cell r="AB588" t="str">
            <v>KP. JATI RT 010/001 DS. NANJUNG KEC. MARGAASIH KAB. BANDUNG</v>
          </cell>
          <cell r="AC588" t="str">
            <v>KAWIN ANAK 1</v>
          </cell>
          <cell r="AD588" t="str">
            <v>ISLAM</v>
          </cell>
          <cell r="AE588" t="str">
            <v>LAKI-LAKI</v>
          </cell>
          <cell r="AF588" t="str">
            <v>SMA</v>
          </cell>
          <cell r="AG588" t="str">
            <v>ANDRI SETIAWAN</v>
          </cell>
          <cell r="AH588" t="str">
            <v>BCA</v>
          </cell>
          <cell r="AI588" t="str">
            <v>2780597341</v>
          </cell>
          <cell r="AJ588" t="str">
            <v>3204100509150020</v>
          </cell>
          <cell r="AL588">
            <v>44652</v>
          </cell>
          <cell r="AM588">
            <v>44742</v>
          </cell>
          <cell r="AN588" t="str">
            <v>PKWT 1</v>
          </cell>
          <cell r="AO588" t="str">
            <v>40 hari</v>
          </cell>
          <cell r="AP588" t="str">
            <v xml:space="preserve">1 Tahun  2 Bulan 15 Hari </v>
          </cell>
          <cell r="AQ588" t="str">
            <v>SUDAH</v>
          </cell>
          <cell r="AR588">
            <v>44432</v>
          </cell>
          <cell r="AS588" t="str">
            <v>SUDAH</v>
          </cell>
          <cell r="AT588">
            <v>44432</v>
          </cell>
          <cell r="AU588" t="str">
            <v>SUDAH</v>
          </cell>
          <cell r="AV588">
            <v>44639</v>
          </cell>
          <cell r="AW588" t="str">
            <v xml:space="preserve">0 Tahun  2 Bulan 2 Hari </v>
          </cell>
          <cell r="AX588" t="str">
            <v>IN CLASS</v>
          </cell>
          <cell r="AY588">
            <v>80</v>
          </cell>
          <cell r="AZ588">
            <v>70</v>
          </cell>
          <cell r="BA588" t="str">
            <v>SUDAH</v>
          </cell>
          <cell r="BC588">
            <v>44403</v>
          </cell>
          <cell r="BE588" t="str">
            <v>SUDAH</v>
          </cell>
          <cell r="BG588">
            <v>44432</v>
          </cell>
          <cell r="BI588" t="str">
            <v>BELUM</v>
          </cell>
          <cell r="BV588" t="str">
            <v>0002359339266</v>
          </cell>
          <cell r="BW588" t="str">
            <v>SUDAH</v>
          </cell>
          <cell r="BX588" t="str">
            <v>PERUSAHAAN</v>
          </cell>
          <cell r="BY588" t="str">
            <v>21025508082</v>
          </cell>
          <cell r="BZ588" t="str">
            <v>SUDAH</v>
          </cell>
        </row>
        <row r="589">
          <cell r="C589" t="str">
            <v>1924</v>
          </cell>
          <cell r="D589" t="str">
            <v>OKI HERMANTO</v>
          </cell>
          <cell r="E589" t="str">
            <v>PT. MBK</v>
          </cell>
          <cell r="I589">
            <v>44263</v>
          </cell>
          <cell r="J589" t="str">
            <v/>
          </cell>
          <cell r="K589" t="str">
            <v>081277546596</v>
          </cell>
          <cell r="L589" t="str">
            <v>DRIVER</v>
          </cell>
          <cell r="Q589" t="str">
            <v>BATAM</v>
          </cell>
          <cell r="R589" t="str">
            <v>PT. SUMBER ALFARIA TRIJAYA TBK</v>
          </cell>
          <cell r="S589" t="str">
            <v>MEDAN</v>
          </cell>
          <cell r="T589" t="str">
            <v>3276091810820001</v>
          </cell>
          <cell r="U589" t="str">
            <v>SEUMUR HIDUP</v>
          </cell>
          <cell r="V589">
            <v>0</v>
          </cell>
          <cell r="W589" t="str">
            <v>B1 UMUM</v>
          </cell>
          <cell r="X589" t="str">
            <v>821009201282</v>
          </cell>
          <cell r="Y589">
            <v>44852</v>
          </cell>
          <cell r="Z589" t="str">
            <v>LUBUK BASUNG</v>
          </cell>
          <cell r="AA589">
            <v>30242</v>
          </cell>
          <cell r="AB589" t="str">
            <v>PURI ASRI BLOK C2 NO. 42 BATU BESAR NONGSA</v>
          </cell>
          <cell r="AC589" t="str">
            <v>KAWIN ANAK 3</v>
          </cell>
          <cell r="AD589" t="str">
            <v>ISLAM</v>
          </cell>
          <cell r="AE589" t="str">
            <v>LAKI-LAKI</v>
          </cell>
          <cell r="AF589" t="str">
            <v>SMA</v>
          </cell>
          <cell r="AG589" t="str">
            <v>OKI HERMANTO</v>
          </cell>
          <cell r="AH589" t="str">
            <v>BCA</v>
          </cell>
          <cell r="AI589" t="str">
            <v>0613413143</v>
          </cell>
          <cell r="AJ589" t="str">
            <v>3276092311110018</v>
          </cell>
          <cell r="AL589">
            <v>44652</v>
          </cell>
          <cell r="AM589">
            <v>44742</v>
          </cell>
          <cell r="AN589" t="str">
            <v>PKWT 1</v>
          </cell>
          <cell r="AO589" t="str">
            <v>40 hari</v>
          </cell>
          <cell r="AP589" t="str">
            <v xml:space="preserve">1 Tahun  2 Bulan 13 Hari </v>
          </cell>
          <cell r="AQ589" t="str">
            <v>SUDAH</v>
          </cell>
          <cell r="AR589">
            <v>44432</v>
          </cell>
          <cell r="AS589" t="str">
            <v>SUDAH</v>
          </cell>
          <cell r="AT589">
            <v>44432</v>
          </cell>
          <cell r="AU589" t="str">
            <v>SUDAH</v>
          </cell>
          <cell r="AV589">
            <v>44471</v>
          </cell>
          <cell r="AW589" t="str">
            <v xml:space="preserve">0 Tahun  7 Bulan 19 Hari </v>
          </cell>
          <cell r="AX589" t="str">
            <v>ON LINE</v>
          </cell>
          <cell r="AY589">
            <v>80</v>
          </cell>
          <cell r="AZ589">
            <v>85</v>
          </cell>
          <cell r="BA589" t="str">
            <v>SUDAH</v>
          </cell>
          <cell r="BC589">
            <v>44400</v>
          </cell>
          <cell r="BE589" t="str">
            <v>SUDAH</v>
          </cell>
          <cell r="BG589">
            <v>44436</v>
          </cell>
          <cell r="BI589" t="str">
            <v>BELUM</v>
          </cell>
          <cell r="BV589" t="str">
            <v>0001733670011</v>
          </cell>
          <cell r="BW589" t="str">
            <v>SUDAH</v>
          </cell>
          <cell r="BX589" t="str">
            <v>PERUSAHAAN</v>
          </cell>
          <cell r="BY589" t="str">
            <v>21025507803</v>
          </cell>
          <cell r="BZ589" t="str">
            <v>SUDAH</v>
          </cell>
          <cell r="CG589" t="str">
            <v>febriansuryo12@gmail.com</v>
          </cell>
        </row>
        <row r="590">
          <cell r="C590" t="str">
            <v>1933</v>
          </cell>
          <cell r="D590" t="str">
            <v>ADE SUPRIYADI</v>
          </cell>
          <cell r="E590" t="str">
            <v>PT. MBK</v>
          </cell>
          <cell r="F590" t="str">
            <v>PO</v>
          </cell>
          <cell r="G590" t="str">
            <v>5/JKT2/II/2021</v>
          </cell>
          <cell r="H590">
            <v>44235</v>
          </cell>
          <cell r="I590">
            <v>44266</v>
          </cell>
          <cell r="J590">
            <v>31</v>
          </cell>
          <cell r="K590" t="str">
            <v>085861226041</v>
          </cell>
          <cell r="L590" t="str">
            <v>DRIVER</v>
          </cell>
          <cell r="Q590" t="str">
            <v>BANDUNG</v>
          </cell>
          <cell r="R590" t="str">
            <v>ANTERAJA</v>
          </cell>
          <cell r="S590" t="str">
            <v>JAKARTA 1</v>
          </cell>
          <cell r="T590" t="str">
            <v>3277020810840003</v>
          </cell>
          <cell r="U590" t="str">
            <v>SEUMUR HIDUP</v>
          </cell>
          <cell r="V590" t="str">
            <v>FUSO</v>
          </cell>
          <cell r="W590" t="str">
            <v>B2 UMUM</v>
          </cell>
          <cell r="X590" t="str">
            <v>8410 1331 1768</v>
          </cell>
          <cell r="Y590">
            <v>44842</v>
          </cell>
          <cell r="Z590" t="str">
            <v>CIMAHI</v>
          </cell>
          <cell r="AA590">
            <v>30963</v>
          </cell>
          <cell r="AB590" t="str">
            <v>JL. CISANGKAN GIRANG NO 12 RT 001/002 KEL .PADASUKA KEC. CIMAHI TENGAH</v>
          </cell>
          <cell r="AC590" t="str">
            <v>KAWIN ANAK 2</v>
          </cell>
          <cell r="AD590" t="str">
            <v>ISLAM</v>
          </cell>
          <cell r="AE590" t="str">
            <v>LAKI-LAKI</v>
          </cell>
          <cell r="AF590" t="str">
            <v>SMA</v>
          </cell>
          <cell r="AG590" t="str">
            <v>ADE SUPRIYADI</v>
          </cell>
          <cell r="AH590" t="str">
            <v>BCA</v>
          </cell>
          <cell r="AI590" t="str">
            <v>2780596468</v>
          </cell>
          <cell r="AJ590" t="str">
            <v>3277020405110000</v>
          </cell>
          <cell r="AL590">
            <v>44652</v>
          </cell>
          <cell r="AM590">
            <v>44742</v>
          </cell>
          <cell r="AN590" t="str">
            <v>PKWT 1</v>
          </cell>
          <cell r="AO590" t="str">
            <v>40 hari</v>
          </cell>
          <cell r="AP590" t="str">
            <v xml:space="preserve">1 Tahun  2 Bulan 10 Hari </v>
          </cell>
          <cell r="AQ590" t="str">
            <v>SUDAH</v>
          </cell>
          <cell r="AR590">
            <v>44432</v>
          </cell>
          <cell r="AS590" t="str">
            <v>SUDAH</v>
          </cell>
          <cell r="AT590">
            <v>44432</v>
          </cell>
          <cell r="AU590" t="str">
            <v>SUDAH</v>
          </cell>
          <cell r="AV590">
            <v>44639</v>
          </cell>
          <cell r="AW590" t="str">
            <v xml:space="preserve">0 Tahun  2 Bulan 2 Hari </v>
          </cell>
          <cell r="AX590" t="str">
            <v>IN CLASS</v>
          </cell>
          <cell r="AY590">
            <v>80</v>
          </cell>
          <cell r="AZ590">
            <v>70</v>
          </cell>
          <cell r="BA590" t="str">
            <v>SUDAH</v>
          </cell>
          <cell r="BC590">
            <v>44402</v>
          </cell>
          <cell r="BE590" t="str">
            <v>SUDAH</v>
          </cell>
          <cell r="BG590">
            <v>44531</v>
          </cell>
          <cell r="BI590" t="str">
            <v>BELUM</v>
          </cell>
          <cell r="BV590" t="str">
            <v>0001152630044</v>
          </cell>
          <cell r="BW590" t="str">
            <v>SUDAH</v>
          </cell>
          <cell r="BX590" t="str">
            <v>PERUSAHAAN</v>
          </cell>
          <cell r="BY590" t="str">
            <v>21025508017</v>
          </cell>
          <cell r="BZ590" t="str">
            <v>SUDAH</v>
          </cell>
        </row>
        <row r="591">
          <cell r="C591" t="str">
            <v>1934</v>
          </cell>
          <cell r="D591" t="str">
            <v>GAGAN ALIF VIRGIAWAN</v>
          </cell>
          <cell r="E591" t="str">
            <v>PT. MBK</v>
          </cell>
          <cell r="F591" t="str">
            <v>PO</v>
          </cell>
          <cell r="G591" t="str">
            <v>5/JKT2/II/2021</v>
          </cell>
          <cell r="H591">
            <v>44235</v>
          </cell>
          <cell r="I591">
            <v>44266</v>
          </cell>
          <cell r="J591">
            <v>31</v>
          </cell>
          <cell r="K591" t="str">
            <v>081573289231/081460917560</v>
          </cell>
          <cell r="L591" t="str">
            <v>DRIVER</v>
          </cell>
          <cell r="Q591" t="str">
            <v>BANDUNG</v>
          </cell>
          <cell r="R591" t="str">
            <v>ANTERAJA</v>
          </cell>
          <cell r="S591" t="str">
            <v>JAKARTA 1</v>
          </cell>
          <cell r="T591" t="str">
            <v>3204260703930002</v>
          </cell>
          <cell r="U591" t="str">
            <v>SEUMUR HIDUP</v>
          </cell>
          <cell r="V591" t="str">
            <v>CDD</v>
          </cell>
          <cell r="W591" t="str">
            <v>B1 UMUM</v>
          </cell>
          <cell r="X591" t="str">
            <v>13339303000365</v>
          </cell>
          <cell r="Y591">
            <v>46447</v>
          </cell>
          <cell r="Z591" t="str">
            <v>BANDUNG</v>
          </cell>
          <cell r="AA591">
            <v>34035</v>
          </cell>
          <cell r="AB591" t="str">
            <v>KP. ANDIR RT 002/002 KEL. CIARO KEC. NAGREG KAB. BANDUNG</v>
          </cell>
          <cell r="AC591" t="str">
            <v>KAWIN ANAK 2</v>
          </cell>
          <cell r="AD591" t="str">
            <v>ISLAM</v>
          </cell>
          <cell r="AE591" t="str">
            <v>LAKI-LAKI</v>
          </cell>
          <cell r="AF591" t="str">
            <v>SMA</v>
          </cell>
          <cell r="AG591" t="str">
            <v>GAGAN ALIF VIRGIAWAN</v>
          </cell>
          <cell r="AH591" t="str">
            <v>BCA</v>
          </cell>
          <cell r="AI591" t="str">
            <v>2030472325</v>
          </cell>
          <cell r="AJ591" t="str">
            <v>3204260605200000</v>
          </cell>
          <cell r="AL591">
            <v>44652</v>
          </cell>
          <cell r="AM591">
            <v>44742</v>
          </cell>
          <cell r="AN591" t="str">
            <v>PKWT 1</v>
          </cell>
          <cell r="AO591" t="str">
            <v>40 hari</v>
          </cell>
          <cell r="AP591" t="str">
            <v xml:space="preserve">1 Tahun  2 Bulan 10 Hari </v>
          </cell>
          <cell r="AQ591" t="str">
            <v>SUDAH</v>
          </cell>
          <cell r="AR591">
            <v>44432</v>
          </cell>
          <cell r="AS591" t="str">
            <v>SUDAH</v>
          </cell>
          <cell r="AT591">
            <v>44432</v>
          </cell>
          <cell r="AU591" t="str">
            <v>SUDAH</v>
          </cell>
          <cell r="AV591">
            <v>44639</v>
          </cell>
          <cell r="AW591" t="str">
            <v xml:space="preserve">0 Tahun  2 Bulan 2 Hari </v>
          </cell>
          <cell r="AX591" t="str">
            <v>IN CLASS</v>
          </cell>
          <cell r="AY591">
            <v>100</v>
          </cell>
          <cell r="AZ591">
            <v>70</v>
          </cell>
          <cell r="BA591" t="str">
            <v>SUDAH</v>
          </cell>
          <cell r="BC591">
            <v>44399</v>
          </cell>
          <cell r="BE591" t="str">
            <v>SUDAH</v>
          </cell>
          <cell r="BG591">
            <v>44200</v>
          </cell>
          <cell r="BI591" t="str">
            <v>BELUM</v>
          </cell>
          <cell r="BV591" t="str">
            <v>0003073938197</v>
          </cell>
          <cell r="BW591" t="str">
            <v>SUDAH</v>
          </cell>
          <cell r="BX591" t="str">
            <v>PERUSAHAAN</v>
          </cell>
          <cell r="BY591" t="str">
            <v>21025508181</v>
          </cell>
          <cell r="BZ591" t="str">
            <v>SUDAH</v>
          </cell>
        </row>
        <row r="592">
          <cell r="C592" t="str">
            <v>1935</v>
          </cell>
          <cell r="D592" t="str">
            <v>TATA SUPRIYATNA</v>
          </cell>
          <cell r="E592" t="str">
            <v>PT. MBK</v>
          </cell>
          <cell r="F592" t="str">
            <v>PO</v>
          </cell>
          <cell r="G592" t="str">
            <v>5/JKT2/II/2021</v>
          </cell>
          <cell r="H592">
            <v>44235</v>
          </cell>
          <cell r="I592">
            <v>44266</v>
          </cell>
          <cell r="J592">
            <v>31</v>
          </cell>
          <cell r="K592" t="str">
            <v>08998927797</v>
          </cell>
          <cell r="L592" t="str">
            <v>DRIVER</v>
          </cell>
          <cell r="Q592" t="str">
            <v>BANDUNG</v>
          </cell>
          <cell r="R592" t="str">
            <v>ANTERAJA</v>
          </cell>
          <cell r="S592" t="str">
            <v>JAKARTA 1</v>
          </cell>
          <cell r="T592" t="str">
            <v>3273162008850002</v>
          </cell>
          <cell r="U592" t="str">
            <v>SEUMUR HIDUP</v>
          </cell>
          <cell r="V592" t="str">
            <v>FUSO</v>
          </cell>
          <cell r="W592" t="str">
            <v>B1</v>
          </cell>
          <cell r="X592" t="str">
            <v>1305151103615</v>
          </cell>
          <cell r="Y592">
            <v>45158</v>
          </cell>
          <cell r="Z592" t="str">
            <v>BANDUNG</v>
          </cell>
          <cell r="AA592">
            <v>31279</v>
          </cell>
          <cell r="AB592" t="str">
            <v>KEBON JAYANTI RT 007/002 KEL. KEBON JAYANTI KEC. KIARACONDONG KOTA CIREBON</v>
          </cell>
          <cell r="AC592" t="str">
            <v>KAWIN ANAK 1</v>
          </cell>
          <cell r="AD592" t="str">
            <v>ISLAM</v>
          </cell>
          <cell r="AE592" t="str">
            <v>LAKI-LAKI</v>
          </cell>
          <cell r="AF592" t="str">
            <v>SMA</v>
          </cell>
          <cell r="AG592" t="str">
            <v>TATA SUPRIYATNA</v>
          </cell>
          <cell r="AH592" t="str">
            <v>BCA</v>
          </cell>
          <cell r="AI592" t="str">
            <v>2801434331</v>
          </cell>
          <cell r="AJ592" t="str">
            <v>3273160908160005</v>
          </cell>
          <cell r="AL592">
            <v>44652</v>
          </cell>
          <cell r="AM592">
            <v>44742</v>
          </cell>
          <cell r="AN592" t="str">
            <v>PKWT 1</v>
          </cell>
          <cell r="AO592" t="str">
            <v>40 hari</v>
          </cell>
          <cell r="AP592" t="str">
            <v xml:space="preserve">1 Tahun  2 Bulan 10 Hari </v>
          </cell>
          <cell r="AQ592" t="str">
            <v>SUDAH</v>
          </cell>
          <cell r="AR592">
            <v>44432</v>
          </cell>
          <cell r="AS592" t="str">
            <v>SUDAH</v>
          </cell>
          <cell r="AT592">
            <v>44432</v>
          </cell>
          <cell r="AU592" t="str">
            <v>SUDAH</v>
          </cell>
          <cell r="AV592">
            <v>44639</v>
          </cell>
          <cell r="AW592" t="str">
            <v xml:space="preserve">0 Tahun  2 Bulan 2 Hari </v>
          </cell>
          <cell r="AX592" t="str">
            <v>IN CLASS</v>
          </cell>
          <cell r="AY592">
            <v>100</v>
          </cell>
          <cell r="AZ592">
            <v>70</v>
          </cell>
          <cell r="BA592" t="str">
            <v>SUDAH</v>
          </cell>
          <cell r="BC592">
            <v>44404</v>
          </cell>
          <cell r="BE592" t="str">
            <v>SUDAH</v>
          </cell>
          <cell r="BG592">
            <v>44432</v>
          </cell>
          <cell r="BI592" t="str">
            <v>BELUM</v>
          </cell>
          <cell r="BV592" t="str">
            <v>0000503624136</v>
          </cell>
          <cell r="BW592" t="str">
            <v>SUDAH</v>
          </cell>
          <cell r="BX592" t="str">
            <v>PERUSAHAAN</v>
          </cell>
          <cell r="BY592" t="str">
            <v>21025508140</v>
          </cell>
          <cell r="BZ592" t="str">
            <v>SUDAH</v>
          </cell>
          <cell r="CG592" t="e">
            <v>#N/A</v>
          </cell>
        </row>
        <row r="593">
          <cell r="C593" t="str">
            <v>1938</v>
          </cell>
          <cell r="D593" t="str">
            <v>RINOL IDRIS</v>
          </cell>
          <cell r="E593" t="str">
            <v>PT. MBK</v>
          </cell>
          <cell r="F593" t="str">
            <v>PO</v>
          </cell>
          <cell r="G593" t="str">
            <v>13/JKT/III/2021</v>
          </cell>
          <cell r="H593">
            <v>44268</v>
          </cell>
          <cell r="I593">
            <v>44271</v>
          </cell>
          <cell r="J593">
            <v>3</v>
          </cell>
          <cell r="K593" t="str">
            <v>082187367754</v>
          </cell>
          <cell r="L593" t="str">
            <v>DRIVER</v>
          </cell>
          <cell r="Q593" t="str">
            <v>MANADO</v>
          </cell>
          <cell r="R593" t="str">
            <v>ANTERAJA</v>
          </cell>
          <cell r="S593" t="str">
            <v>MALANG</v>
          </cell>
          <cell r="T593" t="str">
            <v>7171031305830003</v>
          </cell>
          <cell r="U593" t="str">
            <v>SEUMUR HIDUP</v>
          </cell>
          <cell r="W593" t="str">
            <v>B1</v>
          </cell>
          <cell r="X593" t="str">
            <v>830520150119</v>
          </cell>
          <cell r="Y593">
            <v>45059</v>
          </cell>
          <cell r="Z593" t="str">
            <v>MANADO</v>
          </cell>
          <cell r="AA593">
            <v>30449</v>
          </cell>
          <cell r="AB593" t="str">
            <v>SINGKIL DUA LINGKUNGAN III RT 000/003 KEL. SINGKIL DUA KEC. SINGKIL KOTA MANADO</v>
          </cell>
          <cell r="AC593" t="str">
            <v>KAWIN ANAK 2</v>
          </cell>
          <cell r="AD593" t="str">
            <v>KRISTEN</v>
          </cell>
          <cell r="AE593" t="str">
            <v>LAKI-LAKI</v>
          </cell>
          <cell r="AF593" t="str">
            <v>SMA</v>
          </cell>
          <cell r="AG593" t="str">
            <v>RINOL IDRIS</v>
          </cell>
          <cell r="AH593" t="str">
            <v>BCA</v>
          </cell>
          <cell r="AI593" t="str">
            <v>7800472215</v>
          </cell>
          <cell r="AJ593" t="str">
            <v>7106052102080034</v>
          </cell>
          <cell r="AL593">
            <v>44682</v>
          </cell>
          <cell r="AM593">
            <v>44773</v>
          </cell>
          <cell r="AN593" t="str">
            <v>PKWT 1</v>
          </cell>
          <cell r="AO593" t="str">
            <v>71 hari</v>
          </cell>
          <cell r="AP593" t="str">
            <v xml:space="preserve">1 Tahun  2 Bulan 5 Hari </v>
          </cell>
          <cell r="AQ593" t="str">
            <v>SUDAH</v>
          </cell>
          <cell r="AR593">
            <v>44432</v>
          </cell>
          <cell r="AS593" t="str">
            <v>SUDAH</v>
          </cell>
          <cell r="AT593">
            <v>44432</v>
          </cell>
          <cell r="AU593" t="str">
            <v>SUDAH</v>
          </cell>
          <cell r="AV593">
            <v>44419</v>
          </cell>
          <cell r="AW593" t="str">
            <v xml:space="preserve">0 Tahun  9 Bulan 10 Hari </v>
          </cell>
          <cell r="AX593" t="str">
            <v>ON LINE</v>
          </cell>
          <cell r="AY593">
            <v>100</v>
          </cell>
          <cell r="AZ593">
            <v>100</v>
          </cell>
          <cell r="BA593" t="str">
            <v>SUDAH</v>
          </cell>
          <cell r="BC593">
            <v>44384</v>
          </cell>
          <cell r="BD593" t="str">
            <v>MEGAMALL II RSU MMC</v>
          </cell>
          <cell r="BE593" t="str">
            <v>SUDAH</v>
          </cell>
          <cell r="BG593">
            <v>44477</v>
          </cell>
          <cell r="BI593" t="str">
            <v>BELUM</v>
          </cell>
          <cell r="BV593" t="str">
            <v>0002366322355</v>
          </cell>
          <cell r="BW593" t="str">
            <v>SUDAH</v>
          </cell>
          <cell r="BX593" t="str">
            <v>PBI</v>
          </cell>
          <cell r="BY593" t="str">
            <v>21032312247</v>
          </cell>
          <cell r="BZ593" t="str">
            <v>SUDAH</v>
          </cell>
        </row>
        <row r="594">
          <cell r="C594" t="str">
            <v>1939</v>
          </cell>
          <cell r="D594" t="str">
            <v>STEVIE MAMESAH</v>
          </cell>
          <cell r="E594" t="str">
            <v>PT. MBK</v>
          </cell>
          <cell r="F594" t="str">
            <v>PO</v>
          </cell>
          <cell r="G594" t="str">
            <v>13/JKT/III/2021</v>
          </cell>
          <cell r="H594">
            <v>44268</v>
          </cell>
          <cell r="I594">
            <v>44271</v>
          </cell>
          <cell r="J594">
            <v>3</v>
          </cell>
          <cell r="K594" t="str">
            <v>082348587098</v>
          </cell>
          <cell r="L594" t="str">
            <v>DRIVER</v>
          </cell>
          <cell r="Q594" t="str">
            <v>MANADO</v>
          </cell>
          <cell r="R594" t="str">
            <v>ANTERAJA</v>
          </cell>
          <cell r="S594" t="str">
            <v>MALANG</v>
          </cell>
          <cell r="T594" t="str">
            <v>6471041308800001</v>
          </cell>
          <cell r="U594" t="str">
            <v>SEUMUR HIDUP</v>
          </cell>
          <cell r="W594" t="str">
            <v>B1</v>
          </cell>
          <cell r="X594" t="str">
            <v>20158008000081</v>
          </cell>
          <cell r="Y594">
            <v>46014</v>
          </cell>
          <cell r="Z594" t="str">
            <v>MANADO</v>
          </cell>
          <cell r="AA594">
            <v>29293</v>
          </cell>
          <cell r="AB594" t="str">
            <v>LINGKUKNGAN IV RT 000/006 KEL. KAIRAGI SATU KEC. MAPANGET KOTA MANADO</v>
          </cell>
          <cell r="AC594" t="str">
            <v>KAWIN ANAK 3</v>
          </cell>
          <cell r="AD594" t="str">
            <v>KRISTEN</v>
          </cell>
          <cell r="AE594" t="str">
            <v>LAKI-LAKI</v>
          </cell>
          <cell r="AF594" t="str">
            <v>SMA</v>
          </cell>
          <cell r="AG594" t="str">
            <v>STEVIE MAMESAH</v>
          </cell>
          <cell r="AH594" t="str">
            <v>BCA</v>
          </cell>
          <cell r="AI594" t="str">
            <v>7815361563</v>
          </cell>
          <cell r="AJ594" t="str">
            <v>7102242901180004</v>
          </cell>
          <cell r="AL594">
            <v>44682</v>
          </cell>
          <cell r="AM594">
            <v>44773</v>
          </cell>
          <cell r="AN594" t="str">
            <v>PKWT 1</v>
          </cell>
          <cell r="AO594" t="str">
            <v>71 hari</v>
          </cell>
          <cell r="AP594" t="str">
            <v xml:space="preserve">1 Tahun  2 Bulan 5 Hari </v>
          </cell>
          <cell r="AQ594" t="str">
            <v>SUDAH</v>
          </cell>
          <cell r="AR594">
            <v>44432</v>
          </cell>
          <cell r="AS594" t="str">
            <v>SUDAH</v>
          </cell>
          <cell r="AT594">
            <v>44432</v>
          </cell>
          <cell r="AU594" t="str">
            <v>SUDAH</v>
          </cell>
          <cell r="AV594">
            <v>44419</v>
          </cell>
          <cell r="AW594" t="str">
            <v xml:space="preserve">0 Tahun  9 Bulan 10 Hari </v>
          </cell>
          <cell r="AX594" t="str">
            <v>IN CLASS</v>
          </cell>
          <cell r="AY594">
            <v>90</v>
          </cell>
          <cell r="AZ594">
            <v>90</v>
          </cell>
          <cell r="BA594" t="str">
            <v>SUDAH</v>
          </cell>
          <cell r="BC594">
            <v>44383</v>
          </cell>
          <cell r="BD594" t="str">
            <v>PKM BENGKOL</v>
          </cell>
          <cell r="BE594" t="str">
            <v>SUDAH</v>
          </cell>
          <cell r="BG594">
            <v>44564</v>
          </cell>
          <cell r="BI594" t="str">
            <v>BELUM</v>
          </cell>
          <cell r="BV594" t="str">
            <v>0002497026475</v>
          </cell>
          <cell r="BW594" t="str">
            <v>SUDAH</v>
          </cell>
          <cell r="BX594" t="str">
            <v>PERUSAHAAN</v>
          </cell>
          <cell r="BY594" t="str">
            <v>21032312346</v>
          </cell>
          <cell r="BZ594" t="str">
            <v>SUDAH</v>
          </cell>
        </row>
        <row r="595">
          <cell r="C595" t="str">
            <v>1940</v>
          </cell>
          <cell r="D595" t="str">
            <v>GATOT WICAKSONO</v>
          </cell>
          <cell r="E595" t="str">
            <v>PT. MBK</v>
          </cell>
          <cell r="F595" t="str">
            <v>PO</v>
          </cell>
          <cell r="G595" t="str">
            <v>5/JKT2/II/2021</v>
          </cell>
          <cell r="H595">
            <v>44235</v>
          </cell>
          <cell r="I595">
            <v>44264</v>
          </cell>
          <cell r="J595">
            <v>29</v>
          </cell>
          <cell r="K595" t="str">
            <v>089604542957</v>
          </cell>
          <cell r="P595" t="str">
            <v>DISPATCHER</v>
          </cell>
          <cell r="Q595" t="str">
            <v>PONTIANAK</v>
          </cell>
          <cell r="R595" t="str">
            <v>PT. SUMBER ALFARIA TRIJAYA TBK</v>
          </cell>
          <cell r="S595" t="str">
            <v>JAKARTA 2</v>
          </cell>
          <cell r="T595" t="str">
            <v>6112091902950005</v>
          </cell>
          <cell r="U595" t="str">
            <v>SEUMUR HIDUP</v>
          </cell>
          <cell r="V595" t="str">
            <v>NON DRIVER</v>
          </cell>
          <cell r="W595" t="str">
            <v>NON DRIVER</v>
          </cell>
          <cell r="X595" t="str">
            <v>NON DRIVER</v>
          </cell>
          <cell r="Y595" t="str">
            <v>NON DRIVER</v>
          </cell>
          <cell r="Z595" t="str">
            <v>PONTIANAK</v>
          </cell>
          <cell r="AA595">
            <v>34749</v>
          </cell>
          <cell r="AB595" t="str">
            <v>KOMP KRYA INDAH IV RT 066/016 KEL PAL SEMBILAN KEC. SUNGAI KAKAP KAB KUBU RAYA</v>
          </cell>
          <cell r="AC595" t="str">
            <v>KAWIN</v>
          </cell>
          <cell r="AD595" t="str">
            <v>ISLAM</v>
          </cell>
          <cell r="AE595" t="str">
            <v>LAKI-LAKI</v>
          </cell>
          <cell r="AF595" t="str">
            <v>SMA</v>
          </cell>
          <cell r="AG595" t="str">
            <v>GATOT WICAKSONO</v>
          </cell>
          <cell r="AH595" t="str">
            <v>BCA</v>
          </cell>
          <cell r="AI595" t="str">
            <v>7345066772</v>
          </cell>
          <cell r="AJ595" t="str">
            <v>6112090311100001</v>
          </cell>
          <cell r="AL595">
            <v>44652</v>
          </cell>
          <cell r="AM595">
            <v>44742</v>
          </cell>
          <cell r="AN595" t="str">
            <v>PKWT 1</v>
          </cell>
          <cell r="AO595" t="str">
            <v>40 hari</v>
          </cell>
          <cell r="AP595" t="str">
            <v xml:space="preserve">1 Tahun  2 Bulan 12 Hari </v>
          </cell>
          <cell r="AQ595" t="str">
            <v>NON DRIVER</v>
          </cell>
          <cell r="AR595" t="str">
            <v>NON DRIVER</v>
          </cell>
          <cell r="AS595" t="str">
            <v>SUDAH</v>
          </cell>
          <cell r="AT595">
            <v>44432</v>
          </cell>
          <cell r="AU595" t="str">
            <v>NON DRIVER</v>
          </cell>
          <cell r="AV595" t="str">
            <v>NON DRIVER</v>
          </cell>
          <cell r="AW595" t="str">
            <v/>
          </cell>
          <cell r="AX595" t="str">
            <v>NON DRIVER</v>
          </cell>
          <cell r="AY595" t="str">
            <v>NON DRIVER</v>
          </cell>
          <cell r="AZ595" t="str">
            <v>NON DRIVER</v>
          </cell>
          <cell r="BA595" t="str">
            <v>SUDAH</v>
          </cell>
          <cell r="BC595">
            <v>44380</v>
          </cell>
          <cell r="BD595" t="str">
            <v>SAT</v>
          </cell>
          <cell r="BE595" t="str">
            <v>BELUM</v>
          </cell>
          <cell r="BI595" t="str">
            <v>BELUM</v>
          </cell>
          <cell r="BV595" t="str">
            <v>0001779022967</v>
          </cell>
          <cell r="BW595" t="str">
            <v>SUDAH</v>
          </cell>
          <cell r="BX595" t="str">
            <v>PERUSAHAAN</v>
          </cell>
          <cell r="BY595" t="str">
            <v>21025507548</v>
          </cell>
          <cell r="BZ595" t="str">
            <v>SUDAH</v>
          </cell>
          <cell r="CH595">
            <v>44538</v>
          </cell>
        </row>
        <row r="596">
          <cell r="C596" t="str">
            <v>1944</v>
          </cell>
          <cell r="D596" t="str">
            <v>EKA OLAS</v>
          </cell>
          <cell r="E596" t="str">
            <v>PT. MBK</v>
          </cell>
          <cell r="F596" t="str">
            <v>PO</v>
          </cell>
          <cell r="G596" t="str">
            <v>13/JKT/III/2021</v>
          </cell>
          <cell r="H596">
            <v>44268</v>
          </cell>
          <cell r="I596">
            <v>44272</v>
          </cell>
          <cell r="J596">
            <v>4</v>
          </cell>
          <cell r="K596" t="str">
            <v>082315151845</v>
          </cell>
          <cell r="L596" t="str">
            <v>DRIVER</v>
          </cell>
          <cell r="Q596" t="str">
            <v>CIREBON</v>
          </cell>
          <cell r="R596" t="str">
            <v>ANTERAJA</v>
          </cell>
          <cell r="S596" t="str">
            <v>JAKARTA 1</v>
          </cell>
          <cell r="T596" t="str">
            <v>3209226703900009</v>
          </cell>
          <cell r="U596" t="str">
            <v>SEUMUR HIDUP</v>
          </cell>
          <cell r="W596" t="str">
            <v>B1</v>
          </cell>
          <cell r="X596" t="str">
            <v>13369010000021</v>
          </cell>
          <cell r="Y596">
            <v>45847</v>
          </cell>
          <cell r="Z596" t="str">
            <v xml:space="preserve">CIREBON </v>
          </cell>
          <cell r="AA596">
            <v>33169</v>
          </cell>
          <cell r="AB596" t="str">
            <v>KARANG KENDAL RT 002/003 KEL. KARANG KENDAL KEC. KAPETAKAN KAB. CIREBON</v>
          </cell>
          <cell r="AC596" t="str">
            <v>KAWIN ANAK 1</v>
          </cell>
          <cell r="AD596" t="str">
            <v>ISLAM</v>
          </cell>
          <cell r="AE596" t="str">
            <v>LAKI-LAKI</v>
          </cell>
          <cell r="AF596" t="str">
            <v>SMA</v>
          </cell>
          <cell r="AG596" t="str">
            <v>EKA OLAS</v>
          </cell>
          <cell r="AH596" t="str">
            <v>BCA</v>
          </cell>
          <cell r="AI596" t="str">
            <v>1342372362</v>
          </cell>
          <cell r="AJ596" t="str">
            <v>3209222803180006</v>
          </cell>
          <cell r="AL596">
            <v>44682</v>
          </cell>
          <cell r="AM596">
            <v>44773</v>
          </cell>
          <cell r="AN596" t="str">
            <v>PKWT 1</v>
          </cell>
          <cell r="AO596" t="str">
            <v>71 hari</v>
          </cell>
          <cell r="AP596" t="str">
            <v xml:space="preserve">1 Tahun  2 Bulan 4 Hari </v>
          </cell>
          <cell r="AQ596" t="str">
            <v>SUDAH</v>
          </cell>
          <cell r="AR596">
            <v>44452</v>
          </cell>
          <cell r="AS596" t="str">
            <v>SUDAH</v>
          </cell>
          <cell r="AT596">
            <v>44452</v>
          </cell>
          <cell r="AU596" t="str">
            <v>SUDAH</v>
          </cell>
          <cell r="AV596">
            <v>44504</v>
          </cell>
          <cell r="AW596" t="str">
            <v xml:space="preserve">0 Tahun  6 Bulan 17 Hari </v>
          </cell>
          <cell r="AX596" t="str">
            <v>IN CLASS</v>
          </cell>
          <cell r="AY596">
            <v>70</v>
          </cell>
          <cell r="AZ596">
            <v>70</v>
          </cell>
          <cell r="BA596" t="str">
            <v>SUDAH</v>
          </cell>
          <cell r="BC596">
            <v>44388</v>
          </cell>
          <cell r="BD596" t="str">
            <v>RS TK III CIREMAI</v>
          </cell>
          <cell r="BE596" t="str">
            <v>SUDAH</v>
          </cell>
          <cell r="BG596">
            <v>44421</v>
          </cell>
          <cell r="BH596" t="str">
            <v>POLRES KUNINGAN</v>
          </cell>
          <cell r="BI596" t="str">
            <v>BELUM</v>
          </cell>
          <cell r="BM596">
            <v>44503</v>
          </cell>
          <cell r="BN596" t="str">
            <v>IN CLASS</v>
          </cell>
          <cell r="BO596">
            <v>95</v>
          </cell>
          <cell r="BV596" t="str">
            <v>0001529526587</v>
          </cell>
          <cell r="BW596" t="str">
            <v>SUDAH</v>
          </cell>
          <cell r="BX596" t="str">
            <v>PERUSAHAAN</v>
          </cell>
          <cell r="BY596" t="str">
            <v>21032312478</v>
          </cell>
          <cell r="BZ596" t="str">
            <v>SUDAH</v>
          </cell>
          <cell r="CH596">
            <v>44538</v>
          </cell>
        </row>
        <row r="597">
          <cell r="C597" t="str">
            <v>1945</v>
          </cell>
          <cell r="D597" t="str">
            <v>AJI SAPTAJI</v>
          </cell>
          <cell r="E597" t="str">
            <v>PT. MBK</v>
          </cell>
          <cell r="F597" t="str">
            <v>PO</v>
          </cell>
          <cell r="G597" t="str">
            <v>13/JKT/III/2021</v>
          </cell>
          <cell r="H597">
            <v>44268</v>
          </cell>
          <cell r="I597">
            <v>44272</v>
          </cell>
          <cell r="J597">
            <v>4</v>
          </cell>
          <cell r="K597" t="str">
            <v>0895354601908</v>
          </cell>
          <cell r="L597" t="str">
            <v>DRIVER</v>
          </cell>
          <cell r="Q597" t="str">
            <v>CIREBON</v>
          </cell>
          <cell r="R597" t="str">
            <v>ANTERAJA</v>
          </cell>
          <cell r="S597" t="str">
            <v>JAKARTA 1</v>
          </cell>
          <cell r="T597" t="str">
            <v>3208012508840003</v>
          </cell>
          <cell r="U597" t="str">
            <v>SEUMUR HIDUP</v>
          </cell>
          <cell r="W597" t="str">
            <v>B1 UMUM</v>
          </cell>
          <cell r="X597" t="str">
            <v>13408408001836</v>
          </cell>
          <cell r="Y597">
            <v>45630</v>
          </cell>
          <cell r="Z597" t="str">
            <v>KUNINGAN</v>
          </cell>
          <cell r="AA597">
            <v>30919</v>
          </cell>
          <cell r="AB597" t="str">
            <v>DUSUN CIGANDA RT 006/002 KEL. CIPONDOK KEC. KADUGEDE KAB. KUNINGAN</v>
          </cell>
          <cell r="AC597" t="str">
            <v>KAWIN ANAK 1</v>
          </cell>
          <cell r="AD597" t="str">
            <v>ISLAM</v>
          </cell>
          <cell r="AE597" t="str">
            <v>LAKI-LAKI</v>
          </cell>
          <cell r="AF597" t="str">
            <v>SMA</v>
          </cell>
          <cell r="AG597" t="str">
            <v>AJI SAPTAJI</v>
          </cell>
          <cell r="AH597" t="str">
            <v>BCA</v>
          </cell>
          <cell r="AI597" t="str">
            <v>2990921680</v>
          </cell>
          <cell r="AJ597" t="str">
            <v>3208011404160001</v>
          </cell>
          <cell r="AL597">
            <v>44682</v>
          </cell>
          <cell r="AM597">
            <v>44773</v>
          </cell>
          <cell r="AN597" t="str">
            <v>PKWT 1</v>
          </cell>
          <cell r="AO597" t="str">
            <v>71 hari</v>
          </cell>
          <cell r="AP597" t="str">
            <v xml:space="preserve">1 Tahun  2 Bulan 4 Hari </v>
          </cell>
          <cell r="AQ597" t="str">
            <v>SUDAH</v>
          </cell>
          <cell r="AR597">
            <v>44452</v>
          </cell>
          <cell r="AS597" t="str">
            <v>SUDAH</v>
          </cell>
          <cell r="AT597">
            <v>44452</v>
          </cell>
          <cell r="AU597" t="str">
            <v>SUDAH</v>
          </cell>
          <cell r="AV597">
            <v>44504</v>
          </cell>
          <cell r="AW597" t="str">
            <v xml:space="preserve">0 Tahun  6 Bulan 17 Hari </v>
          </cell>
          <cell r="AX597" t="str">
            <v>IN CLASS</v>
          </cell>
          <cell r="AY597">
            <v>85</v>
          </cell>
          <cell r="AZ597">
            <v>70</v>
          </cell>
          <cell r="BA597" t="str">
            <v>SUDAH</v>
          </cell>
          <cell r="BC597">
            <v>44403</v>
          </cell>
          <cell r="BD597" t="str">
            <v>KANTOR DESA ASTAPADA KEDAWUNG</v>
          </cell>
          <cell r="BE597" t="str">
            <v>SUDAH</v>
          </cell>
          <cell r="BG597">
            <v>44433</v>
          </cell>
          <cell r="BH597" t="str">
            <v>KANTOR DESA ASTAPADA KEDAWUNG</v>
          </cell>
          <cell r="BI597" t="str">
            <v>BELUM</v>
          </cell>
          <cell r="BV597" t="str">
            <v>0000443458552</v>
          </cell>
          <cell r="BW597" t="str">
            <v>SUDAH</v>
          </cell>
          <cell r="BX597" t="str">
            <v>PERUSAHAAN</v>
          </cell>
          <cell r="BY597" t="str">
            <v>21032312197</v>
          </cell>
          <cell r="BZ597" t="str">
            <v>SUDAH</v>
          </cell>
        </row>
        <row r="598">
          <cell r="C598" t="str">
            <v>1947</v>
          </cell>
          <cell r="D598" t="str">
            <v>DANI</v>
          </cell>
          <cell r="E598" t="str">
            <v>PT. MBK</v>
          </cell>
          <cell r="F598" t="str">
            <v>PO</v>
          </cell>
          <cell r="G598" t="str">
            <v>5/JKT2/II/2021</v>
          </cell>
          <cell r="H598">
            <v>44235</v>
          </cell>
          <cell r="I598">
            <v>44274</v>
          </cell>
          <cell r="J598">
            <v>39</v>
          </cell>
          <cell r="K598" t="str">
            <v>089630674871</v>
          </cell>
          <cell r="L598" t="str">
            <v>DRIVER</v>
          </cell>
          <cell r="Q598" t="str">
            <v>BANDUNG</v>
          </cell>
          <cell r="R598" t="str">
            <v>ANTERAJA</v>
          </cell>
          <cell r="S598" t="str">
            <v>JAKARTA 1</v>
          </cell>
          <cell r="T598" t="str">
            <v>3273210101930002</v>
          </cell>
          <cell r="U598" t="str">
            <v>SEUMUR HIDUP</v>
          </cell>
          <cell r="V598" t="str">
            <v>FUSO</v>
          </cell>
          <cell r="W598" t="str">
            <v>B1 UMUM</v>
          </cell>
          <cell r="X598" t="str">
            <v>1305160807817</v>
          </cell>
          <cell r="Y598">
            <v>46373</v>
          </cell>
          <cell r="Z598" t="str">
            <v>BANDUNG</v>
          </cell>
          <cell r="AA598">
            <v>33970</v>
          </cell>
          <cell r="AB598" t="str">
            <v>JL. GOTONG ROYONG RT 003/006 KEL .KUJANGSARI KEC. BANDUNG KIDUL KOTA BANDUNG</v>
          </cell>
          <cell r="AC598" t="str">
            <v>KAWIN</v>
          </cell>
          <cell r="AD598" t="str">
            <v>ISLAM</v>
          </cell>
          <cell r="AE598" t="str">
            <v>LAKI-LAKI</v>
          </cell>
          <cell r="AF598" t="str">
            <v>SMA</v>
          </cell>
          <cell r="AG598" t="str">
            <v>DANI</v>
          </cell>
          <cell r="AH598" t="str">
            <v>BCA</v>
          </cell>
          <cell r="AI598" t="str">
            <v>8470291894</v>
          </cell>
          <cell r="AJ598" t="str">
            <v>3273212312160000</v>
          </cell>
          <cell r="AL598">
            <v>44682</v>
          </cell>
          <cell r="AM598">
            <v>44773</v>
          </cell>
          <cell r="AN598" t="str">
            <v>PKWT 1</v>
          </cell>
          <cell r="AO598" t="str">
            <v>71 hari</v>
          </cell>
          <cell r="AP598" t="str">
            <v xml:space="preserve">1 Tahun  2 Bulan 2 Hari </v>
          </cell>
          <cell r="AQ598" t="str">
            <v>SUDAH</v>
          </cell>
          <cell r="AR598">
            <v>44432</v>
          </cell>
          <cell r="AS598" t="str">
            <v>SUDAH</v>
          </cell>
          <cell r="AT598">
            <v>44432</v>
          </cell>
          <cell r="AU598" t="str">
            <v>SUDAH</v>
          </cell>
          <cell r="AV598">
            <v>44639</v>
          </cell>
          <cell r="AW598" t="str">
            <v xml:space="preserve">0 Tahun  2 Bulan 2 Hari </v>
          </cell>
          <cell r="AX598" t="str">
            <v>IN CLASS</v>
          </cell>
          <cell r="AY598">
            <v>100</v>
          </cell>
          <cell r="AZ598">
            <v>70</v>
          </cell>
          <cell r="BA598" t="str">
            <v>SUDAH</v>
          </cell>
          <cell r="BC598">
            <v>44399</v>
          </cell>
          <cell r="BE598" t="str">
            <v>SUDAH</v>
          </cell>
          <cell r="BG598">
            <v>44427</v>
          </cell>
          <cell r="BI598" t="str">
            <v>BELUM</v>
          </cell>
          <cell r="BV598" t="str">
            <v>0001397858231</v>
          </cell>
          <cell r="BW598" t="str">
            <v>SUDAH</v>
          </cell>
          <cell r="BX598" t="str">
            <v>PERUSAHAAN</v>
          </cell>
          <cell r="BY598" t="str">
            <v>21032312825</v>
          </cell>
          <cell r="BZ598" t="str">
            <v>SUDAH</v>
          </cell>
        </row>
        <row r="599">
          <cell r="C599" t="str">
            <v>1948</v>
          </cell>
          <cell r="D599" t="str">
            <v>MULIYONO</v>
          </cell>
          <cell r="E599" t="str">
            <v>PT. MBK</v>
          </cell>
          <cell r="I599">
            <v>44274</v>
          </cell>
          <cell r="J599" t="str">
            <v/>
          </cell>
          <cell r="K599" t="str">
            <v>081225410872</v>
          </cell>
          <cell r="L599" t="str">
            <v>DRIVER</v>
          </cell>
          <cell r="Q599" t="str">
            <v>SEMARANG</v>
          </cell>
          <cell r="R599" t="str">
            <v>ANTERAJA</v>
          </cell>
          <cell r="S599" t="str">
            <v>SEMARANG</v>
          </cell>
          <cell r="T599" t="str">
            <v>3324081508850004</v>
          </cell>
          <cell r="U599" t="str">
            <v>SEUMUR HIDUP</v>
          </cell>
          <cell r="V599" t="str">
            <v>HIJAU</v>
          </cell>
          <cell r="W599" t="str">
            <v>B1</v>
          </cell>
          <cell r="X599" t="str">
            <v>850814330992</v>
          </cell>
          <cell r="Y599">
            <v>46265</v>
          </cell>
          <cell r="Z599" t="str">
            <v>KENDAL</v>
          </cell>
          <cell r="AA599">
            <v>31274</v>
          </cell>
          <cell r="AB599" t="str">
            <v>SUROPADAN PROTOMULYO KALIWUNGU SELATAN KAB. KENDAL</v>
          </cell>
          <cell r="AC599" t="str">
            <v>KAWIN ANAK 1</v>
          </cell>
          <cell r="AD599" t="str">
            <v>ISLAM</v>
          </cell>
          <cell r="AE599" t="str">
            <v>LAKI-LAKI</v>
          </cell>
          <cell r="AF599" t="str">
            <v>SMA</v>
          </cell>
          <cell r="AG599" t="str">
            <v>MULIYONO</v>
          </cell>
          <cell r="AH599" t="str">
            <v>BCA</v>
          </cell>
          <cell r="AI599" t="str">
            <v>7960159319</v>
          </cell>
          <cell r="AJ599" t="str">
            <v>3324201511180006</v>
          </cell>
          <cell r="AL599">
            <v>44682</v>
          </cell>
          <cell r="AM599">
            <v>44773</v>
          </cell>
          <cell r="AN599" t="str">
            <v>PKWT 1</v>
          </cell>
          <cell r="AO599" t="str">
            <v>71 hari</v>
          </cell>
          <cell r="AP599" t="str">
            <v xml:space="preserve">1 Tahun  2 Bulan 2 Hari </v>
          </cell>
          <cell r="AQ599" t="str">
            <v>SUDAH</v>
          </cell>
          <cell r="AR599">
            <v>44431</v>
          </cell>
          <cell r="AS599" t="str">
            <v>SUDAH</v>
          </cell>
          <cell r="AT599">
            <v>44431</v>
          </cell>
          <cell r="AU599" t="str">
            <v>SUDAH</v>
          </cell>
          <cell r="AV599">
            <v>44430</v>
          </cell>
          <cell r="AW599" t="str">
            <v xml:space="preserve">0 Tahun  8 Bulan 29 Hari </v>
          </cell>
          <cell r="AX599" t="str">
            <v>IN CLASS</v>
          </cell>
          <cell r="AY599">
            <v>100</v>
          </cell>
          <cell r="AZ599">
            <v>100</v>
          </cell>
          <cell r="BA599" t="str">
            <v>SUDAH</v>
          </cell>
          <cell r="BC599">
            <v>44494</v>
          </cell>
          <cell r="BE599" t="str">
            <v>SUDAH</v>
          </cell>
          <cell r="BG599">
            <v>44494</v>
          </cell>
          <cell r="BI599" t="str">
            <v>BELUM</v>
          </cell>
          <cell r="BV599" t="str">
            <v>0001693922051</v>
          </cell>
          <cell r="BW599" t="str">
            <v>SUDAH</v>
          </cell>
          <cell r="BX599" t="str">
            <v>PERUSAHAAN</v>
          </cell>
          <cell r="BY599" t="str">
            <v>21032314094</v>
          </cell>
          <cell r="BZ599" t="str">
            <v>SUDAH</v>
          </cell>
          <cell r="CG599" t="e">
            <v>#N/A</v>
          </cell>
        </row>
        <row r="600">
          <cell r="C600" t="str">
            <v>1949</v>
          </cell>
          <cell r="D600" t="str">
            <v>REHING ARIA HUTOMO</v>
          </cell>
          <cell r="E600" t="str">
            <v>PT. MBK</v>
          </cell>
          <cell r="I600">
            <v>44277</v>
          </cell>
          <cell r="J600" t="str">
            <v/>
          </cell>
          <cell r="K600" t="str">
            <v>082283109951</v>
          </cell>
          <cell r="L600" t="str">
            <v>DRIVER</v>
          </cell>
          <cell r="Q600" t="str">
            <v>REMBANG</v>
          </cell>
          <cell r="R600" t="str">
            <v>PT. SUMBER ALFARIA TRIJAYA TBK</v>
          </cell>
          <cell r="S600" t="str">
            <v>MALANG</v>
          </cell>
          <cell r="T600" t="str">
            <v>3518101505910003</v>
          </cell>
          <cell r="U600" t="str">
            <v>SEUMUR HIDUP</v>
          </cell>
          <cell r="V600" t="str">
            <v>HIJAU</v>
          </cell>
          <cell r="W600" t="str">
            <v>B1 UMUM</v>
          </cell>
          <cell r="X600" t="str">
            <v>910525266311</v>
          </cell>
          <cell r="Y600">
            <v>45061</v>
          </cell>
          <cell r="Z600" t="str">
            <v>SUBANG</v>
          </cell>
          <cell r="AA600">
            <v>33374</v>
          </cell>
          <cell r="AB600" t="str">
            <v>JL. RAYA NO. 87 RT 004/001 KEL. KABUNAN KEC. BALEN KAB. BOJONEGORO</v>
          </cell>
          <cell r="AC600" t="str">
            <v>KAWIN ANAK 1</v>
          </cell>
          <cell r="AD600" t="str">
            <v>ISLAM</v>
          </cell>
          <cell r="AE600" t="str">
            <v>LAKI-LAKI</v>
          </cell>
          <cell r="AF600" t="str">
            <v>SMA</v>
          </cell>
          <cell r="AG600" t="str">
            <v>REHING ARIA HUTOMO</v>
          </cell>
          <cell r="AH600" t="str">
            <v>BCA</v>
          </cell>
          <cell r="AI600" t="str">
            <v>7835229882</v>
          </cell>
          <cell r="AJ600" t="str">
            <v>3522133112150001</v>
          </cell>
          <cell r="AL600">
            <v>44682</v>
          </cell>
          <cell r="AM600">
            <v>44773</v>
          </cell>
          <cell r="AN600" t="str">
            <v>PKWT 1</v>
          </cell>
          <cell r="AO600" t="str">
            <v>71 hari</v>
          </cell>
          <cell r="AP600" t="str">
            <v xml:space="preserve">1 Tahun  1 Bulan 29 Hari </v>
          </cell>
          <cell r="AQ600" t="str">
            <v>SUDAH</v>
          </cell>
          <cell r="AR600">
            <v>44432</v>
          </cell>
          <cell r="AS600" t="str">
            <v>SUDAH</v>
          </cell>
          <cell r="AT600">
            <v>44432</v>
          </cell>
          <cell r="AU600" t="str">
            <v>SUDAH</v>
          </cell>
          <cell r="AV600">
            <v>44439</v>
          </cell>
          <cell r="AW600" t="str">
            <v xml:space="preserve">0 Tahun  8 Bulan 20 Hari </v>
          </cell>
          <cell r="AX600" t="str">
            <v>ON LINE</v>
          </cell>
          <cell r="AY600">
            <v>80</v>
          </cell>
          <cell r="AZ600">
            <v>70</v>
          </cell>
          <cell r="BA600" t="str">
            <v>SUDAH</v>
          </cell>
          <cell r="BC600">
            <v>44488</v>
          </cell>
          <cell r="BD600" t="str">
            <v>PUSKESMAS LASEM</v>
          </cell>
          <cell r="BE600" t="str">
            <v>SUDAH</v>
          </cell>
          <cell r="BG600">
            <v>44614</v>
          </cell>
          <cell r="BI600" t="str">
            <v>BELUM</v>
          </cell>
          <cell r="BV600" t="str">
            <v>0000735614818</v>
          </cell>
          <cell r="BW600" t="str">
            <v>SUDAH</v>
          </cell>
          <cell r="BX600" t="str">
            <v>PBI</v>
          </cell>
          <cell r="BY600" t="str">
            <v>21032314078</v>
          </cell>
          <cell r="BZ600" t="str">
            <v>SUDAH</v>
          </cell>
          <cell r="CG600" t="e">
            <v>#N/A</v>
          </cell>
        </row>
        <row r="601">
          <cell r="C601" t="str">
            <v>1950</v>
          </cell>
          <cell r="D601" t="str">
            <v>SATUWI</v>
          </cell>
          <cell r="E601" t="str">
            <v>PT. MBK</v>
          </cell>
          <cell r="I601">
            <v>44269</v>
          </cell>
          <cell r="J601" t="str">
            <v/>
          </cell>
          <cell r="K601" t="str">
            <v>089637043762</v>
          </cell>
          <cell r="L601" t="str">
            <v>DRIVER</v>
          </cell>
          <cell r="Q601" t="str">
            <v>SURABAYA</v>
          </cell>
          <cell r="R601" t="str">
            <v>ANTERAJA</v>
          </cell>
          <cell r="S601" t="str">
            <v>MALANG</v>
          </cell>
          <cell r="T601" t="str">
            <v>3515091607780003</v>
          </cell>
          <cell r="U601" t="str">
            <v>SEUMUR HIDUP</v>
          </cell>
          <cell r="V601" t="str">
            <v>KUNING</v>
          </cell>
          <cell r="W601" t="str">
            <v>B2 UMUM</v>
          </cell>
          <cell r="X601" t="str">
            <v>25267807000282</v>
          </cell>
          <cell r="Y601">
            <v>46038</v>
          </cell>
          <cell r="Z601" t="str">
            <v>SIDOARJO</v>
          </cell>
          <cell r="AA601">
            <v>28687</v>
          </cell>
          <cell r="AB601" t="str">
            <v>KEPATIHAN RT01 RW02 KEC TULANGAN KAB SIDOARJO</v>
          </cell>
          <cell r="AC601" t="str">
            <v>KAWIN</v>
          </cell>
          <cell r="AD601" t="str">
            <v>ISLAM</v>
          </cell>
          <cell r="AE601" t="str">
            <v>LAKI-LAKI</v>
          </cell>
          <cell r="AF601" t="str">
            <v>SMA</v>
          </cell>
          <cell r="AG601" t="str">
            <v xml:space="preserve">SATUWI </v>
          </cell>
          <cell r="AH601" t="str">
            <v>BCA</v>
          </cell>
          <cell r="AI601" t="str">
            <v>6150722592</v>
          </cell>
          <cell r="AJ601" t="str">
            <v>3515092501096190</v>
          </cell>
          <cell r="AL601">
            <v>44652</v>
          </cell>
          <cell r="AM601">
            <v>44742</v>
          </cell>
          <cell r="AN601" t="str">
            <v>PKWT 1</v>
          </cell>
          <cell r="AO601" t="str">
            <v>40 hari</v>
          </cell>
          <cell r="AP601" t="str">
            <v xml:space="preserve">1 Tahun  2 Bulan 7 Hari </v>
          </cell>
          <cell r="AQ601" t="str">
            <v>SUDAH</v>
          </cell>
          <cell r="AR601">
            <v>44652</v>
          </cell>
          <cell r="AS601" t="str">
            <v>SUDAH</v>
          </cell>
          <cell r="AT601">
            <v>44432</v>
          </cell>
          <cell r="AU601" t="str">
            <v>SUDAH</v>
          </cell>
          <cell r="AV601">
            <v>44461</v>
          </cell>
          <cell r="AW601" t="str">
            <v xml:space="preserve">0 Tahun  7 Bulan 29 Hari </v>
          </cell>
          <cell r="AX601" t="str">
            <v>IN CLASS</v>
          </cell>
          <cell r="AY601">
            <v>95</v>
          </cell>
          <cell r="AZ601">
            <v>70</v>
          </cell>
          <cell r="BA601" t="str">
            <v>SUDAH</v>
          </cell>
          <cell r="BC601">
            <v>44421</v>
          </cell>
          <cell r="BD601" t="str">
            <v>BANDARA JUANDA T2</v>
          </cell>
          <cell r="BE601" t="str">
            <v>SUDAH</v>
          </cell>
          <cell r="BG601">
            <v>44420</v>
          </cell>
          <cell r="BI601" t="str">
            <v>BELUM</v>
          </cell>
          <cell r="BV601" t="str">
            <v>0001734522322</v>
          </cell>
          <cell r="BW601" t="str">
            <v>SUDAH</v>
          </cell>
          <cell r="BX601" t="str">
            <v>PBI</v>
          </cell>
          <cell r="BY601" t="str">
            <v>21032312593</v>
          </cell>
          <cell r="BZ601" t="str">
            <v>SUDAH</v>
          </cell>
        </row>
        <row r="602">
          <cell r="C602" t="str">
            <v>1955</v>
          </cell>
          <cell r="D602" t="str">
            <v>HELA PRASETYAYUDA HUSADA</v>
          </cell>
          <cell r="E602" t="str">
            <v>PT. MBK</v>
          </cell>
          <cell r="F602" t="str">
            <v>PO</v>
          </cell>
          <cell r="G602" t="str">
            <v>07/PO/LOG-SBY/III/21</v>
          </cell>
          <cell r="H602">
            <v>44273</v>
          </cell>
          <cell r="I602">
            <v>44277</v>
          </cell>
          <cell r="J602">
            <v>4</v>
          </cell>
          <cell r="K602" t="str">
            <v>082257935055</v>
          </cell>
          <cell r="L602" t="str">
            <v>DRIVER</v>
          </cell>
          <cell r="Q602" t="str">
            <v>SURABAYA</v>
          </cell>
          <cell r="R602" t="str">
            <v>MAYORA</v>
          </cell>
          <cell r="S602" t="str">
            <v>MALANG</v>
          </cell>
          <cell r="T602" t="str">
            <v>3515090412930001</v>
          </cell>
          <cell r="U602" t="str">
            <v>SEUMUR HIDUP</v>
          </cell>
          <cell r="V602" t="str">
            <v>HIJAU</v>
          </cell>
          <cell r="W602" t="str">
            <v>B1</v>
          </cell>
          <cell r="X602" t="str">
            <v>851215281012</v>
          </cell>
          <cell r="Y602">
            <v>46076</v>
          </cell>
          <cell r="Z602" t="str">
            <v>SIDOARJO</v>
          </cell>
          <cell r="AA602">
            <v>34307</v>
          </cell>
          <cell r="AB602" t="str">
            <v>DESA PAMPANG PANGKEMIRI RT.02 RW.03 TULANGAN SIDOARJO</v>
          </cell>
          <cell r="AC602" t="str">
            <v>KAWIN</v>
          </cell>
          <cell r="AD602" t="str">
            <v>ISLAM</v>
          </cell>
          <cell r="AE602" t="str">
            <v>LAKI-LAKI</v>
          </cell>
          <cell r="AF602" t="str">
            <v>SMA</v>
          </cell>
          <cell r="AG602" t="str">
            <v>HELA PRASETYAYUDA HUSADA</v>
          </cell>
          <cell r="AH602" t="str">
            <v>BCA</v>
          </cell>
          <cell r="AI602" t="str">
            <v>3251604299</v>
          </cell>
          <cell r="AJ602" t="str">
            <v>3515161704210000</v>
          </cell>
          <cell r="AK602" t="str">
            <v>840803952603000</v>
          </cell>
          <cell r="AL602">
            <v>44682</v>
          </cell>
          <cell r="AM602">
            <v>44773</v>
          </cell>
          <cell r="AN602" t="str">
            <v>PKWT 1</v>
          </cell>
          <cell r="AO602" t="str">
            <v>71 hari</v>
          </cell>
          <cell r="AP602" t="str">
            <v xml:space="preserve">1 Tahun  1 Bulan 29 Hari </v>
          </cell>
          <cell r="AQ602" t="str">
            <v>SUDAH</v>
          </cell>
          <cell r="AR602">
            <v>44652</v>
          </cell>
          <cell r="AS602" t="str">
            <v>SUDAH</v>
          </cell>
          <cell r="AT602">
            <v>44432</v>
          </cell>
          <cell r="AU602" t="str">
            <v>SUDAH</v>
          </cell>
          <cell r="AV602">
            <v>44586</v>
          </cell>
          <cell r="AW602" t="str">
            <v xml:space="preserve">0 Tahun  3 Bulan 26 Hari </v>
          </cell>
          <cell r="AX602" t="str">
            <v>IN CLASS</v>
          </cell>
          <cell r="AY602">
            <v>95</v>
          </cell>
          <cell r="AZ602">
            <v>90</v>
          </cell>
          <cell r="BA602" t="str">
            <v>SUDAH</v>
          </cell>
          <cell r="BC602">
            <v>44427</v>
          </cell>
          <cell r="BD602" t="str">
            <v>GRAND CITY</v>
          </cell>
          <cell r="BE602" t="str">
            <v>SUDAH</v>
          </cell>
          <cell r="BG602">
            <v>44523</v>
          </cell>
          <cell r="BI602" t="str">
            <v>BELUM</v>
          </cell>
          <cell r="BV602" t="str">
            <v>0002736215133</v>
          </cell>
          <cell r="BW602" t="str">
            <v>SUDAH</v>
          </cell>
          <cell r="BX602" t="str">
            <v>PBI</v>
          </cell>
          <cell r="BY602" t="str">
            <v>21032312817</v>
          </cell>
          <cell r="BZ602" t="str">
            <v>SUDAH</v>
          </cell>
        </row>
        <row r="603">
          <cell r="C603" t="str">
            <v>1961</v>
          </cell>
          <cell r="D603" t="str">
            <v>FAIZAL AKBARI</v>
          </cell>
          <cell r="E603" t="str">
            <v>PT. MBK</v>
          </cell>
          <cell r="F603" t="str">
            <v>PO</v>
          </cell>
          <cell r="G603" t="str">
            <v>07/PO/LOG-SBY/III/21</v>
          </cell>
          <cell r="H603">
            <v>44273</v>
          </cell>
          <cell r="I603">
            <v>44277</v>
          </cell>
          <cell r="J603">
            <v>4</v>
          </cell>
          <cell r="K603" t="str">
            <v>082298841927</v>
          </cell>
          <cell r="L603" t="str">
            <v>DRIVER</v>
          </cell>
          <cell r="Q603" t="str">
            <v>SURABAYA</v>
          </cell>
          <cell r="R603" t="str">
            <v>ANTERAJA</v>
          </cell>
          <cell r="S603" t="str">
            <v>MALANG</v>
          </cell>
          <cell r="T603" t="str">
            <v>3578050208900001</v>
          </cell>
          <cell r="U603" t="str">
            <v>SEUMUR HIDUP</v>
          </cell>
          <cell r="V603" t="str">
            <v>HIJAU</v>
          </cell>
          <cell r="W603" t="str">
            <v>B1</v>
          </cell>
          <cell r="X603" t="str">
            <v>15149008000906</v>
          </cell>
          <cell r="Y603">
            <v>46080</v>
          </cell>
          <cell r="Z603" t="str">
            <v>SURABAYA</v>
          </cell>
          <cell r="AA603">
            <v>33087</v>
          </cell>
          <cell r="AB603" t="str">
            <v>SEMEMI BARU GG 1 NO.12 KEC BENOWO SURABAYA</v>
          </cell>
          <cell r="AC603" t="str">
            <v>LAJANG</v>
          </cell>
          <cell r="AD603" t="str">
            <v>ISLAM</v>
          </cell>
          <cell r="AE603" t="str">
            <v>LAKI-LAKI</v>
          </cell>
          <cell r="AF603" t="str">
            <v>SMA</v>
          </cell>
          <cell r="AG603" t="str">
            <v>FAIZAL AKBARI</v>
          </cell>
          <cell r="AH603" t="str">
            <v>BCA</v>
          </cell>
          <cell r="AI603" t="str">
            <v>0881835389</v>
          </cell>
          <cell r="AJ603" t="str">
            <v>3578080905160020</v>
          </cell>
          <cell r="AK603" t="str">
            <v>851928432604000</v>
          </cell>
          <cell r="AL603">
            <v>44682</v>
          </cell>
          <cell r="AM603">
            <v>44773</v>
          </cell>
          <cell r="AN603" t="str">
            <v>PKWT 1</v>
          </cell>
          <cell r="AO603" t="str">
            <v>71 hari</v>
          </cell>
          <cell r="AP603" t="str">
            <v xml:space="preserve">1 Tahun  1 Bulan 29 Hari </v>
          </cell>
          <cell r="AQ603" t="str">
            <v>SUDAH</v>
          </cell>
          <cell r="AR603">
            <v>44652</v>
          </cell>
          <cell r="AS603" t="str">
            <v>SUDAH</v>
          </cell>
          <cell r="AT603">
            <v>44432</v>
          </cell>
          <cell r="AU603" t="str">
            <v>SUDAH</v>
          </cell>
          <cell r="AV603">
            <v>44586</v>
          </cell>
          <cell r="AW603" t="str">
            <v xml:space="preserve">0 Tahun  3 Bulan 26 Hari </v>
          </cell>
          <cell r="AX603" t="str">
            <v>IN CLASS</v>
          </cell>
          <cell r="AY603">
            <v>80</v>
          </cell>
          <cell r="AZ603">
            <v>85</v>
          </cell>
          <cell r="BA603" t="str">
            <v>SUDAH</v>
          </cell>
          <cell r="BC603">
            <v>44424</v>
          </cell>
          <cell r="BD603" t="str">
            <v>GELORA 10 NOVEMBER</v>
          </cell>
          <cell r="BE603" t="str">
            <v>SUDAH</v>
          </cell>
          <cell r="BG603">
            <v>44523</v>
          </cell>
          <cell r="BI603" t="str">
            <v>SUDAH</v>
          </cell>
          <cell r="BK603">
            <v>44671</v>
          </cell>
          <cell r="BV603" t="str">
            <v>0000100415531</v>
          </cell>
          <cell r="BW603" t="str">
            <v>SUDAH</v>
          </cell>
          <cell r="BX603" t="str">
            <v>PBI</v>
          </cell>
          <cell r="BY603" t="str">
            <v>21032312684</v>
          </cell>
          <cell r="BZ603" t="str">
            <v>SUDAH</v>
          </cell>
          <cell r="CG603" t="str">
            <v>rehingkevin@gmail.com</v>
          </cell>
        </row>
        <row r="604">
          <cell r="C604" t="str">
            <v>1964</v>
          </cell>
          <cell r="D604" t="str">
            <v>EKA HERI SUSENO</v>
          </cell>
          <cell r="E604" t="str">
            <v>PT. MBK</v>
          </cell>
          <cell r="F604" t="str">
            <v>PO</v>
          </cell>
          <cell r="G604" t="str">
            <v>07/PO/LOG-SBY/III/21</v>
          </cell>
          <cell r="H604">
            <v>44273</v>
          </cell>
          <cell r="I604">
            <v>44277</v>
          </cell>
          <cell r="J604">
            <v>4</v>
          </cell>
          <cell r="K604" t="str">
            <v>082215560099</v>
          </cell>
          <cell r="L604" t="str">
            <v>DRIVER</v>
          </cell>
          <cell r="Q604" t="str">
            <v>MADIUN</v>
          </cell>
          <cell r="R604" t="str">
            <v>ANTERAJA</v>
          </cell>
          <cell r="S604" t="str">
            <v>MALANG</v>
          </cell>
          <cell r="T604" t="str">
            <v>3519120104940001</v>
          </cell>
          <cell r="U604" t="str">
            <v>SEUMUR HIDUP</v>
          </cell>
          <cell r="V604" t="str">
            <v>HIJAU</v>
          </cell>
          <cell r="W604" t="str">
            <v>B1</v>
          </cell>
          <cell r="X604" t="str">
            <v>15149404000098</v>
          </cell>
          <cell r="Y604">
            <v>46099</v>
          </cell>
          <cell r="Z604" t="str">
            <v>MADIUN</v>
          </cell>
          <cell r="AA604">
            <v>34425</v>
          </cell>
          <cell r="AB604" t="str">
            <v>SIDOREJO RT09 RW03 KEC SARADAN KAB MADIUN</v>
          </cell>
          <cell r="AC604" t="str">
            <v>KAWIN</v>
          </cell>
          <cell r="AD604" t="str">
            <v>ISLAM</v>
          </cell>
          <cell r="AE604" t="str">
            <v>LAKI-LAKI</v>
          </cell>
          <cell r="AF604" t="str">
            <v>SMA</v>
          </cell>
          <cell r="AG604" t="str">
            <v>EKA HERI SUSENO</v>
          </cell>
          <cell r="AH604" t="str">
            <v>BCA</v>
          </cell>
          <cell r="AI604" t="str">
            <v>3280394776</v>
          </cell>
          <cell r="AJ604" t="str">
            <v>3519122201190005</v>
          </cell>
          <cell r="AL604">
            <v>44682</v>
          </cell>
          <cell r="AM604">
            <v>44773</v>
          </cell>
          <cell r="AN604" t="str">
            <v>PKWT 1</v>
          </cell>
          <cell r="AO604" t="str">
            <v>71 hari</v>
          </cell>
          <cell r="AP604" t="str">
            <v xml:space="preserve">1 Tahun  1 Bulan 29 Hari </v>
          </cell>
          <cell r="AQ604" t="str">
            <v>SUDAH</v>
          </cell>
          <cell r="AR604">
            <v>44432</v>
          </cell>
          <cell r="AS604" t="str">
            <v>SUDAH</v>
          </cell>
          <cell r="AT604">
            <v>44432</v>
          </cell>
          <cell r="AU604" t="str">
            <v>SUDAH</v>
          </cell>
          <cell r="AV604">
            <v>44462</v>
          </cell>
          <cell r="AW604" t="str">
            <v xml:space="preserve">0 Tahun  7 Bulan 28 Hari </v>
          </cell>
          <cell r="AX604" t="str">
            <v>IN CLASS</v>
          </cell>
          <cell r="AY604">
            <v>90</v>
          </cell>
          <cell r="AZ604">
            <v>90</v>
          </cell>
          <cell r="BA604" t="str">
            <v>SUDAH</v>
          </cell>
          <cell r="BC604">
            <v>44415</v>
          </cell>
          <cell r="BD604" t="str">
            <v>GARON BALEREJO</v>
          </cell>
          <cell r="BE604" t="str">
            <v>SUDAH</v>
          </cell>
          <cell r="BG604">
            <v>44466</v>
          </cell>
          <cell r="BI604" t="str">
            <v>BELUM</v>
          </cell>
          <cell r="BV604" t="str">
            <v>0000736996252</v>
          </cell>
          <cell r="BW604" t="str">
            <v>SUDAH</v>
          </cell>
          <cell r="BX604" t="str">
            <v>PBI</v>
          </cell>
          <cell r="BY604" t="str">
            <v>21032312734</v>
          </cell>
          <cell r="BZ604" t="str">
            <v>SUDAH</v>
          </cell>
          <cell r="CG604" t="str">
            <v>awiuye99@gimail.com</v>
          </cell>
        </row>
        <row r="605">
          <cell r="C605" t="str">
            <v>1965</v>
          </cell>
          <cell r="D605" t="str">
            <v>NUR IRAWAN</v>
          </cell>
          <cell r="E605" t="str">
            <v>PT. MBK</v>
          </cell>
          <cell r="F605" t="str">
            <v>PO</v>
          </cell>
          <cell r="G605" t="str">
            <v>07/PO/LOG-SBY/III/21</v>
          </cell>
          <cell r="H605">
            <v>44273</v>
          </cell>
          <cell r="I605">
            <v>44277</v>
          </cell>
          <cell r="J605">
            <v>4</v>
          </cell>
          <cell r="K605" t="str">
            <v>0821344446999</v>
          </cell>
          <cell r="L605" t="str">
            <v>DRIVER</v>
          </cell>
          <cell r="Q605" t="str">
            <v>MADIUN</v>
          </cell>
          <cell r="R605" t="str">
            <v>ANTERAJA</v>
          </cell>
          <cell r="S605" t="str">
            <v>MALANG</v>
          </cell>
          <cell r="T605" t="str">
            <v>3519070610830002</v>
          </cell>
          <cell r="U605" t="str">
            <v>SEUMUR HIDUP</v>
          </cell>
          <cell r="V605" t="str">
            <v>HIJAU</v>
          </cell>
          <cell r="W605" t="str">
            <v>B1</v>
          </cell>
          <cell r="X605" t="str">
            <v>25268310000329</v>
          </cell>
          <cell r="Y605">
            <v>46099</v>
          </cell>
          <cell r="Z605" t="str">
            <v>MADIUN</v>
          </cell>
          <cell r="AA605">
            <v>30595</v>
          </cell>
          <cell r="AB605" t="str">
            <v>JL.MERPATI NO.11 B NAMBANGAN LOR RT 12 RW04 MANGUNHARJO MADIUN</v>
          </cell>
          <cell r="AC605" t="str">
            <v>KAWIN</v>
          </cell>
          <cell r="AD605" t="str">
            <v>ISLAM</v>
          </cell>
          <cell r="AE605" t="str">
            <v>LAKI-LAKI</v>
          </cell>
          <cell r="AF605" t="str">
            <v>SMA</v>
          </cell>
          <cell r="AG605" t="str">
            <v>NUR IRAWAN KUSUMAADI</v>
          </cell>
          <cell r="AH605" t="str">
            <v>BCA</v>
          </cell>
          <cell r="AI605" t="str">
            <v>1771966352</v>
          </cell>
          <cell r="AJ605" t="str">
            <v>3577022404120001</v>
          </cell>
          <cell r="AL605">
            <v>44682</v>
          </cell>
          <cell r="AM605">
            <v>44773</v>
          </cell>
          <cell r="AN605" t="str">
            <v>PKWT 1</v>
          </cell>
          <cell r="AO605" t="str">
            <v>71 hari</v>
          </cell>
          <cell r="AP605" t="str">
            <v xml:space="preserve">1 Tahun  1 Bulan 29 Hari </v>
          </cell>
          <cell r="AQ605" t="str">
            <v>SUDAH</v>
          </cell>
          <cell r="AR605">
            <v>44432</v>
          </cell>
          <cell r="AS605" t="str">
            <v>SUDAH</v>
          </cell>
          <cell r="AT605">
            <v>44432</v>
          </cell>
          <cell r="AU605" t="str">
            <v>SUDAH</v>
          </cell>
          <cell r="AV605">
            <v>44462</v>
          </cell>
          <cell r="AW605" t="str">
            <v xml:space="preserve">0 Tahun  7 Bulan 28 Hari </v>
          </cell>
          <cell r="AX605" t="str">
            <v>IN CLASS</v>
          </cell>
          <cell r="AY605">
            <v>90</v>
          </cell>
          <cell r="AZ605">
            <v>90</v>
          </cell>
          <cell r="BA605" t="str">
            <v>SUDAH</v>
          </cell>
          <cell r="BC605">
            <v>44494</v>
          </cell>
          <cell r="BE605" t="str">
            <v>SUDAH</v>
          </cell>
          <cell r="BG605">
            <v>44525</v>
          </cell>
          <cell r="BI605" t="str">
            <v>BELUM</v>
          </cell>
          <cell r="BV605" t="str">
            <v>0002413062145</v>
          </cell>
          <cell r="BW605" t="str">
            <v>SUDAH</v>
          </cell>
          <cell r="BX605" t="str">
            <v>PERUSAHAAN</v>
          </cell>
          <cell r="BY605" t="str">
            <v>21032312585</v>
          </cell>
          <cell r="BZ605" t="str">
            <v>SUDAH</v>
          </cell>
          <cell r="CG605" t="str">
            <v>prasetyahela93@gmail.com</v>
          </cell>
        </row>
        <row r="606">
          <cell r="C606" t="str">
            <v>1967</v>
          </cell>
          <cell r="D606" t="str">
            <v>MAS RIO FADILA</v>
          </cell>
          <cell r="E606" t="str">
            <v>PT. MBK</v>
          </cell>
          <cell r="F606" t="str">
            <v>PO</v>
          </cell>
          <cell r="G606" t="str">
            <v>020/PO-JKT2/III/2021</v>
          </cell>
          <cell r="H606">
            <v>44278</v>
          </cell>
          <cell r="I606">
            <v>44277</v>
          </cell>
          <cell r="J606">
            <v>-1</v>
          </cell>
          <cell r="K606" t="str">
            <v>087880440888</v>
          </cell>
          <cell r="P606" t="str">
            <v>DISPATCHER</v>
          </cell>
          <cell r="Q606" t="str">
            <v>HALIM</v>
          </cell>
          <cell r="R606" t="str">
            <v>ANTERAJA</v>
          </cell>
          <cell r="S606" t="str">
            <v>JAKARTA 2</v>
          </cell>
          <cell r="T606" t="str">
            <v>3201012301820000</v>
          </cell>
          <cell r="U606" t="str">
            <v>SEUMUR HIDUP</v>
          </cell>
          <cell r="V606" t="str">
            <v>NON DRIVER</v>
          </cell>
          <cell r="W606" t="str">
            <v>NON DRIVER</v>
          </cell>
          <cell r="X606" t="str">
            <v>NON DRIVER</v>
          </cell>
          <cell r="Y606" t="str">
            <v>NON DRIVER</v>
          </cell>
          <cell r="Z606" t="str">
            <v>SUKABUMI</v>
          </cell>
          <cell r="AA606">
            <v>29974</v>
          </cell>
          <cell r="AB606" t="str">
            <v>NIRWANA ESTATE BLOK BB NO. 8 CIKARET CIBINONG KAB. BOGOR</v>
          </cell>
          <cell r="AC606" t="str">
            <v>KAWIN</v>
          </cell>
          <cell r="AD606" t="str">
            <v>ISLAM</v>
          </cell>
          <cell r="AE606" t="str">
            <v>LAKI-LAKI</v>
          </cell>
          <cell r="AF606" t="str">
            <v>SMA</v>
          </cell>
          <cell r="AG606" t="str">
            <v>MAS RIO FADILA</v>
          </cell>
          <cell r="AH606" t="str">
            <v>BCA</v>
          </cell>
          <cell r="AI606" t="str">
            <v>1670666685</v>
          </cell>
          <cell r="AJ606" t="str">
            <v>3201011201090002</v>
          </cell>
          <cell r="AL606">
            <v>44621</v>
          </cell>
          <cell r="AM606">
            <v>44712</v>
          </cell>
          <cell r="AN606" t="str">
            <v>PKWT 1</v>
          </cell>
          <cell r="AO606" t="str">
            <v>10 hari</v>
          </cell>
          <cell r="AP606" t="str">
            <v xml:space="preserve">1 Tahun  1 Bulan 29 Hari </v>
          </cell>
          <cell r="AQ606" t="str">
            <v>NON DRIVER</v>
          </cell>
          <cell r="AR606" t="str">
            <v>NON DRIVER</v>
          </cell>
          <cell r="AS606" t="str">
            <v>SUDAH</v>
          </cell>
          <cell r="AT606">
            <v>44432</v>
          </cell>
          <cell r="AU606" t="str">
            <v>NON DRIVER</v>
          </cell>
          <cell r="AV606" t="str">
            <v>NON DRIVER</v>
          </cell>
          <cell r="AW606" t="str">
            <v/>
          </cell>
          <cell r="AX606" t="str">
            <v>NON DRIVER</v>
          </cell>
          <cell r="AY606" t="str">
            <v>NON DRIVER</v>
          </cell>
          <cell r="AZ606" t="str">
            <v>NON DRIVER</v>
          </cell>
          <cell r="BA606" t="str">
            <v>SUDAH</v>
          </cell>
          <cell r="BC606">
            <v>44371</v>
          </cell>
          <cell r="BE606" t="str">
            <v>SUDAH</v>
          </cell>
          <cell r="BG606">
            <v>44399</v>
          </cell>
          <cell r="BI606" t="str">
            <v>BELUM</v>
          </cell>
          <cell r="BV606" t="str">
            <v>0002512166973</v>
          </cell>
          <cell r="BW606" t="str">
            <v>SUDAH</v>
          </cell>
          <cell r="BX606" t="str">
            <v>PERUSAHAAN</v>
          </cell>
          <cell r="BY606" t="str">
            <v>21032312429</v>
          </cell>
          <cell r="BZ606" t="str">
            <v>SUDAH</v>
          </cell>
          <cell r="CG606" t="str">
            <v>gldump101@gmail.com</v>
          </cell>
        </row>
        <row r="607">
          <cell r="C607" t="str">
            <v>1968</v>
          </cell>
          <cell r="D607" t="str">
            <v>MAMAN KARMAN</v>
          </cell>
          <cell r="E607" t="str">
            <v>PT. MBK</v>
          </cell>
          <cell r="F607" t="str">
            <v>PO</v>
          </cell>
          <cell r="G607" t="str">
            <v>04/PO-JKT1/II/20</v>
          </cell>
          <cell r="H607">
            <v>44274</v>
          </cell>
          <cell r="I607">
            <v>44278</v>
          </cell>
          <cell r="J607">
            <v>4</v>
          </cell>
          <cell r="K607" t="str">
            <v>081218532962</v>
          </cell>
          <cell r="L607" t="str">
            <v>DRIVER</v>
          </cell>
          <cell r="Q607" t="str">
            <v>CIREBON</v>
          </cell>
          <cell r="R607" t="str">
            <v>ANTERAJA</v>
          </cell>
          <cell r="S607" t="str">
            <v>JAKARTA 1</v>
          </cell>
          <cell r="T607" t="str">
            <v>3208200207870001</v>
          </cell>
          <cell r="U607" t="str">
            <v>SEUMUR HIDUP</v>
          </cell>
          <cell r="W607" t="str">
            <v>B1</v>
          </cell>
          <cell r="X607" t="str">
            <v>870713401787</v>
          </cell>
          <cell r="Y607">
            <v>45109</v>
          </cell>
          <cell r="Z607" t="str">
            <v>KUNINGAN</v>
          </cell>
          <cell r="AA607">
            <v>31960</v>
          </cell>
          <cell r="AB607" t="str">
            <v>JL. DEWI SARTIKA LING PAING RT 004/006 KEL. SUMBER KEC. SUMBER KAB. CIREBON</v>
          </cell>
          <cell r="AC607" t="str">
            <v>KAWIN ANAK 1</v>
          </cell>
          <cell r="AD607" t="str">
            <v>ISLAM</v>
          </cell>
          <cell r="AE607" t="str">
            <v>LAKI-LAKI</v>
          </cell>
          <cell r="AF607" t="str">
            <v>SMP</v>
          </cell>
          <cell r="AG607" t="str">
            <v>MAMAN KARMAN</v>
          </cell>
          <cell r="AH607" t="str">
            <v>BCA</v>
          </cell>
          <cell r="AI607" t="str">
            <v>7745628648</v>
          </cell>
          <cell r="AJ607" t="str">
            <v>3209151601200009</v>
          </cell>
          <cell r="AL607">
            <v>44682</v>
          </cell>
          <cell r="AM607">
            <v>44773</v>
          </cell>
          <cell r="AN607" t="str">
            <v>PKWT 1</v>
          </cell>
          <cell r="AO607" t="str">
            <v>71 hari</v>
          </cell>
          <cell r="AP607" t="str">
            <v xml:space="preserve">1 Tahun  1 Bulan 28 Hari </v>
          </cell>
          <cell r="AQ607" t="str">
            <v>SUDAH</v>
          </cell>
          <cell r="AR607">
            <v>44652</v>
          </cell>
          <cell r="AS607" t="str">
            <v>SUDAH</v>
          </cell>
          <cell r="AT607">
            <v>44432</v>
          </cell>
          <cell r="AU607" t="str">
            <v>SUDAH</v>
          </cell>
          <cell r="AV607">
            <v>44440</v>
          </cell>
          <cell r="AW607" t="str">
            <v xml:space="preserve">0 Tahun  8 Bulan 20 Hari </v>
          </cell>
          <cell r="AX607" t="str">
            <v>IN CLASS</v>
          </cell>
          <cell r="AY607">
            <v>100</v>
          </cell>
          <cell r="AZ607">
            <v>70</v>
          </cell>
          <cell r="BA607" t="str">
            <v>SUDAH</v>
          </cell>
          <cell r="BC607">
            <v>44399</v>
          </cell>
          <cell r="BD607" t="str">
            <v>DINKES SUMBER</v>
          </cell>
          <cell r="BE607" t="str">
            <v>SUDAH</v>
          </cell>
          <cell r="BG607">
            <v>44441</v>
          </cell>
          <cell r="BH607" t="str">
            <v>DINKES SUMBER</v>
          </cell>
          <cell r="BI607" t="str">
            <v>BELUM</v>
          </cell>
          <cell r="BV607" t="str">
            <v>0000442952943</v>
          </cell>
          <cell r="BW607" t="str">
            <v>SUDAH</v>
          </cell>
          <cell r="BX607" t="str">
            <v>PERUSAHAAN</v>
          </cell>
          <cell r="BY607" t="str">
            <v>21032312270</v>
          </cell>
          <cell r="BZ607" t="str">
            <v>SUDAH</v>
          </cell>
        </row>
        <row r="608">
          <cell r="C608" t="str">
            <v>1969</v>
          </cell>
          <cell r="D608" t="str">
            <v>DANDI IKHSAN HARIANTO</v>
          </cell>
          <cell r="E608" t="str">
            <v>PT. MBK</v>
          </cell>
          <cell r="F608" t="str">
            <v>PO</v>
          </cell>
          <cell r="G608" t="str">
            <v>5/JKT2/II/2021</v>
          </cell>
          <cell r="H608">
            <v>44235</v>
          </cell>
          <cell r="I608">
            <v>44279</v>
          </cell>
          <cell r="J608">
            <v>44</v>
          </cell>
          <cell r="K608" t="str">
            <v>089662542908</v>
          </cell>
          <cell r="L608" t="str">
            <v>DRIVER</v>
          </cell>
          <cell r="Q608" t="str">
            <v>BANDUNG</v>
          </cell>
          <cell r="R608" t="str">
            <v>ANTERAJA</v>
          </cell>
          <cell r="S608" t="str">
            <v>JAKARTA 1</v>
          </cell>
          <cell r="T608" t="str">
            <v>3204371210980012</v>
          </cell>
          <cell r="U608" t="str">
            <v>SEUMUR HIDUP</v>
          </cell>
          <cell r="V608" t="str">
            <v>CDD</v>
          </cell>
          <cell r="W608" t="str">
            <v>B1</v>
          </cell>
          <cell r="X608" t="str">
            <v>13439810000108</v>
          </cell>
          <cell r="Y608">
            <v>45687</v>
          </cell>
          <cell r="Z608" t="str">
            <v>BANDUNG</v>
          </cell>
          <cell r="AA608">
            <v>36080</v>
          </cell>
          <cell r="AB608" t="str">
            <v>KMP. LEBAK WANGI RT 002/001 DS. CINGCIN KEC. SOREANG KAB. BANDUNG</v>
          </cell>
          <cell r="AC608" t="str">
            <v>LAJANG</v>
          </cell>
          <cell r="AD608" t="str">
            <v>ISLAM</v>
          </cell>
          <cell r="AE608" t="str">
            <v>LAKI-LAKI</v>
          </cell>
          <cell r="AF608" t="str">
            <v>SMA</v>
          </cell>
          <cell r="AG608" t="str">
            <v>DANDI IKHSAN HARIANTO</v>
          </cell>
          <cell r="AH608" t="str">
            <v>BCA</v>
          </cell>
          <cell r="AI608" t="str">
            <v>3790636766</v>
          </cell>
          <cell r="AJ608" t="str">
            <v>3204370601160010</v>
          </cell>
          <cell r="AL608">
            <v>44682</v>
          </cell>
          <cell r="AM608">
            <v>44773</v>
          </cell>
          <cell r="AN608" t="str">
            <v>PKWT 1</v>
          </cell>
          <cell r="AO608" t="str">
            <v>71 hari</v>
          </cell>
          <cell r="AP608" t="str">
            <v xml:space="preserve">1 Tahun  1 Bulan 27 Hari </v>
          </cell>
          <cell r="AQ608" t="str">
            <v>SUDAH</v>
          </cell>
          <cell r="AR608">
            <v>44432</v>
          </cell>
          <cell r="AS608" t="str">
            <v>SUDAH</v>
          </cell>
          <cell r="AT608">
            <v>44432</v>
          </cell>
          <cell r="AU608" t="str">
            <v>SUDAH</v>
          </cell>
          <cell r="AV608">
            <v>44639</v>
          </cell>
          <cell r="AW608" t="str">
            <v xml:space="preserve">0 Tahun  2 Bulan 2 Hari </v>
          </cell>
          <cell r="AX608" t="str">
            <v>IN CLASS</v>
          </cell>
          <cell r="AY608">
            <v>90</v>
          </cell>
          <cell r="AZ608">
            <v>70</v>
          </cell>
          <cell r="BA608" t="str">
            <v>SUDAH</v>
          </cell>
          <cell r="BC608">
            <v>44407</v>
          </cell>
          <cell r="BE608" t="str">
            <v>SUDAH</v>
          </cell>
          <cell r="BG608">
            <v>44435</v>
          </cell>
          <cell r="BI608" t="str">
            <v>BELUM</v>
          </cell>
          <cell r="BV608" t="str">
            <v>0000417013312</v>
          </cell>
          <cell r="BW608" t="str">
            <v>SUDAH</v>
          </cell>
          <cell r="BX608" t="str">
            <v>PERUSAHAAN</v>
          </cell>
          <cell r="BY608" t="str">
            <v>21032312494</v>
          </cell>
          <cell r="BZ608" t="str">
            <v>SUDAH</v>
          </cell>
        </row>
        <row r="609">
          <cell r="C609" t="str">
            <v>1972</v>
          </cell>
          <cell r="D609" t="str">
            <v>ASEP</v>
          </cell>
          <cell r="E609" t="str">
            <v>PT. MBK</v>
          </cell>
          <cell r="F609" t="str">
            <v>PO</v>
          </cell>
          <cell r="G609" t="str">
            <v>04/PO-JKT1/II/20</v>
          </cell>
          <cell r="H609">
            <v>44274</v>
          </cell>
          <cell r="I609">
            <v>44279</v>
          </cell>
          <cell r="J609">
            <v>5</v>
          </cell>
          <cell r="K609" t="str">
            <v>087890780619</v>
          </cell>
          <cell r="L609" t="str">
            <v>DRIVER</v>
          </cell>
          <cell r="Q609" t="str">
            <v>CIREBON</v>
          </cell>
          <cell r="R609" t="str">
            <v>ANTERAJA</v>
          </cell>
          <cell r="S609" t="str">
            <v>JAKARTA 1</v>
          </cell>
          <cell r="T609" t="str">
            <v>3212051903930001</v>
          </cell>
          <cell r="U609" t="str">
            <v>SEUMUR HIDUP</v>
          </cell>
          <cell r="W609" t="str">
            <v>B1 UMUM</v>
          </cell>
          <cell r="X609" t="str">
            <v>13389303000138</v>
          </cell>
          <cell r="Y609">
            <v>46038</v>
          </cell>
          <cell r="Z609" t="str">
            <v xml:space="preserve">INDRAMAYU </v>
          </cell>
          <cell r="AA609">
            <v>34047</v>
          </cell>
          <cell r="AB609" t="str">
            <v>BLOK O2 RT 002/005 KEL. JAMBAK KEC. CIKEDUNG KAB. INDRAMAYU</v>
          </cell>
          <cell r="AC609" t="str">
            <v>KAWIN</v>
          </cell>
          <cell r="AD609" t="str">
            <v>ISLAM</v>
          </cell>
          <cell r="AE609" t="str">
            <v>LAKI-LAKI</v>
          </cell>
          <cell r="AF609" t="str">
            <v>SMP</v>
          </cell>
          <cell r="AG609" t="str">
            <v>ASEP</v>
          </cell>
          <cell r="AH609" t="str">
            <v>BCA</v>
          </cell>
          <cell r="AI609" t="str">
            <v>3020685700</v>
          </cell>
          <cell r="AJ609" t="str">
            <v>3212040701200002</v>
          </cell>
          <cell r="AL609">
            <v>44682</v>
          </cell>
          <cell r="AM609">
            <v>44773</v>
          </cell>
          <cell r="AN609" t="str">
            <v>PKWT 1</v>
          </cell>
          <cell r="AO609" t="str">
            <v>71 hari</v>
          </cell>
          <cell r="AP609" t="str">
            <v xml:space="preserve">1 Tahun  1 Bulan 27 Hari </v>
          </cell>
          <cell r="AQ609" t="str">
            <v>SUDAH</v>
          </cell>
          <cell r="AR609">
            <v>44652</v>
          </cell>
          <cell r="AS609" t="str">
            <v>SUDAH</v>
          </cell>
          <cell r="AT609">
            <v>44432</v>
          </cell>
          <cell r="AU609" t="str">
            <v>SUDAH</v>
          </cell>
          <cell r="AV609">
            <v>44440</v>
          </cell>
          <cell r="AW609" t="str">
            <v xml:space="preserve">0 Tahun  8 Bulan 20 Hari </v>
          </cell>
          <cell r="AX609" t="str">
            <v>IN CLASS</v>
          </cell>
          <cell r="AY609">
            <v>80</v>
          </cell>
          <cell r="AZ609">
            <v>70</v>
          </cell>
          <cell r="BA609" t="str">
            <v>SUDAH</v>
          </cell>
          <cell r="BC609">
            <v>44369</v>
          </cell>
          <cell r="BD609" t="str">
            <v>KOREM CIREBON</v>
          </cell>
          <cell r="BE609" t="str">
            <v>SUDAH</v>
          </cell>
          <cell r="BG609">
            <v>44424</v>
          </cell>
          <cell r="BH609" t="str">
            <v>KOREM CIREBON</v>
          </cell>
          <cell r="BI609" t="str">
            <v>BELUM</v>
          </cell>
          <cell r="BV609" t="str">
            <v>0002912929749</v>
          </cell>
          <cell r="BW609" t="str">
            <v>SUDAH</v>
          </cell>
          <cell r="BX609" t="str">
            <v>PERUSAHAAN</v>
          </cell>
          <cell r="BY609" t="str">
            <v>21032312668</v>
          </cell>
          <cell r="BZ609" t="str">
            <v>SUDAH</v>
          </cell>
        </row>
        <row r="610">
          <cell r="C610" t="str">
            <v>1973</v>
          </cell>
          <cell r="D610" t="str">
            <v>DENI OKTIANA</v>
          </cell>
          <cell r="E610" t="str">
            <v>PT. MBK</v>
          </cell>
          <cell r="F610" t="str">
            <v>PO</v>
          </cell>
          <cell r="G610" t="str">
            <v>04/PO-JKT1/II/20</v>
          </cell>
          <cell r="H610">
            <v>44274</v>
          </cell>
          <cell r="I610">
            <v>44279</v>
          </cell>
          <cell r="J610">
            <v>5</v>
          </cell>
          <cell r="K610" t="str">
            <v>087879839536/081779261214</v>
          </cell>
          <cell r="L610" t="str">
            <v>DRIVER</v>
          </cell>
          <cell r="Q610" t="str">
            <v>CIREBON</v>
          </cell>
          <cell r="R610" t="str">
            <v>ANTERAJA</v>
          </cell>
          <cell r="S610" t="str">
            <v>JAKARTA 1</v>
          </cell>
          <cell r="T610" t="str">
            <v>3209150661089005</v>
          </cell>
          <cell r="U610" t="str">
            <v>SEUMUR HIDUP</v>
          </cell>
          <cell r="W610" t="str">
            <v>B1</v>
          </cell>
          <cell r="X610" t="str">
            <v>1336891000004</v>
          </cell>
          <cell r="Y610">
            <v>45632</v>
          </cell>
          <cell r="Z610" t="str">
            <v xml:space="preserve">CIREBON </v>
          </cell>
          <cell r="AA610">
            <v>32787</v>
          </cell>
          <cell r="AB610" t="str">
            <v>LINK WAGE RT 001/004 KEL. SUMBER KEC. SUMBER KAB. CIREBON</v>
          </cell>
          <cell r="AC610" t="str">
            <v>KAWIN</v>
          </cell>
          <cell r="AD610" t="str">
            <v>ISLAM</v>
          </cell>
          <cell r="AE610" t="str">
            <v>LAKI-LAKI</v>
          </cell>
          <cell r="AF610" t="str">
            <v>SMA</v>
          </cell>
          <cell r="AG610" t="str">
            <v>DENI OKTIANA</v>
          </cell>
          <cell r="AH610" t="str">
            <v>BCA</v>
          </cell>
          <cell r="AI610" t="str">
            <v>3741081511</v>
          </cell>
          <cell r="AJ610" t="str">
            <v>3209151310160010</v>
          </cell>
          <cell r="AL610">
            <v>44682</v>
          </cell>
          <cell r="AM610">
            <v>44773</v>
          </cell>
          <cell r="AN610" t="str">
            <v>PKWT 1</v>
          </cell>
          <cell r="AO610" t="str">
            <v>71 hari</v>
          </cell>
          <cell r="AP610" t="str">
            <v xml:space="preserve">1 Tahun  1 Bulan 27 Hari </v>
          </cell>
          <cell r="AQ610" t="str">
            <v>SUDAH</v>
          </cell>
          <cell r="AR610">
            <v>44452</v>
          </cell>
          <cell r="AS610" t="str">
            <v>SUDAH</v>
          </cell>
          <cell r="AT610">
            <v>44452</v>
          </cell>
          <cell r="AU610" t="str">
            <v>SUDAH</v>
          </cell>
          <cell r="AV610">
            <v>44504</v>
          </cell>
          <cell r="AW610" t="str">
            <v xml:space="preserve">0 Tahun  6 Bulan 17 Hari </v>
          </cell>
          <cell r="AX610" t="str">
            <v>IN CLASS</v>
          </cell>
          <cell r="AY610">
            <v>85</v>
          </cell>
          <cell r="AZ610">
            <v>70</v>
          </cell>
          <cell r="BA610" t="str">
            <v>SUDAH</v>
          </cell>
          <cell r="BC610">
            <v>44385</v>
          </cell>
          <cell r="BD610" t="str">
            <v>PUSKESMAS SUMBER</v>
          </cell>
          <cell r="BE610" t="str">
            <v>SUDAH</v>
          </cell>
          <cell r="BG610">
            <v>44413</v>
          </cell>
          <cell r="BH610" t="str">
            <v>PUSKESMAS SUMBER</v>
          </cell>
          <cell r="BI610" t="str">
            <v>BELUM</v>
          </cell>
          <cell r="BM610">
            <v>44503</v>
          </cell>
          <cell r="BN610" t="str">
            <v>IN CLASS</v>
          </cell>
          <cell r="BO610">
            <v>100</v>
          </cell>
          <cell r="BV610" t="str">
            <v>0001519662036</v>
          </cell>
          <cell r="BW610" t="str">
            <v>SUDAH</v>
          </cell>
          <cell r="BX610" t="str">
            <v>PERUSAHAAN</v>
          </cell>
          <cell r="BY610" t="str">
            <v>21032312916</v>
          </cell>
          <cell r="BZ610" t="str">
            <v>SUDAH</v>
          </cell>
        </row>
        <row r="611">
          <cell r="C611" t="str">
            <v>1974</v>
          </cell>
          <cell r="D611" t="str">
            <v>ASEP PERMANA</v>
          </cell>
          <cell r="E611" t="str">
            <v>PT. MBK</v>
          </cell>
          <cell r="F611" t="str">
            <v>PO</v>
          </cell>
          <cell r="G611" t="str">
            <v>04/PO-JKT1/II/20</v>
          </cell>
          <cell r="H611">
            <v>44274</v>
          </cell>
          <cell r="I611">
            <v>44279</v>
          </cell>
          <cell r="J611">
            <v>5</v>
          </cell>
          <cell r="K611" t="str">
            <v>081296053343/087729672200</v>
          </cell>
          <cell r="L611" t="str">
            <v>DRIVER</v>
          </cell>
          <cell r="Q611" t="str">
            <v>CIREBON</v>
          </cell>
          <cell r="R611" t="str">
            <v>ANTERAJA</v>
          </cell>
          <cell r="S611" t="str">
            <v>JAKARTA 1</v>
          </cell>
          <cell r="T611" t="str">
            <v>3209071609820008</v>
          </cell>
          <cell r="U611" t="str">
            <v>SEUMUR HIDUP</v>
          </cell>
          <cell r="W611" t="str">
            <v>B2 UMUM</v>
          </cell>
          <cell r="X611" t="str">
            <v>13378209000071</v>
          </cell>
          <cell r="Y611">
            <v>45914</v>
          </cell>
          <cell r="Z611" t="str">
            <v>CIREBON</v>
          </cell>
          <cell r="AA611">
            <v>30210</v>
          </cell>
          <cell r="AB611" t="str">
            <v>DUSUN 02 RT 006/002 KEL. CIPEUJEUH WETAN KEC. LEMAHABANG KAB. CIREBON</v>
          </cell>
          <cell r="AC611" t="str">
            <v>LAJANG</v>
          </cell>
          <cell r="AD611" t="str">
            <v>ISLAM</v>
          </cell>
          <cell r="AE611" t="str">
            <v>LAKI-LAKI</v>
          </cell>
          <cell r="AF611" t="str">
            <v>SMA</v>
          </cell>
          <cell r="AG611" t="str">
            <v>ASEP PERMANA</v>
          </cell>
          <cell r="AH611" t="str">
            <v>BCA</v>
          </cell>
          <cell r="AI611" t="str">
            <v>3040743340</v>
          </cell>
          <cell r="AJ611" t="str">
            <v>3209071609070740</v>
          </cell>
          <cell r="AL611">
            <v>44682</v>
          </cell>
          <cell r="AM611">
            <v>44773</v>
          </cell>
          <cell r="AN611" t="str">
            <v>PKWT 1</v>
          </cell>
          <cell r="AO611" t="str">
            <v>71 hari</v>
          </cell>
          <cell r="AP611" t="str">
            <v xml:space="preserve">1 Tahun  1 Bulan 27 Hari </v>
          </cell>
          <cell r="AQ611" t="str">
            <v>SUDAH</v>
          </cell>
          <cell r="AR611">
            <v>44652</v>
          </cell>
          <cell r="AS611" t="str">
            <v>SUDAH</v>
          </cell>
          <cell r="AT611">
            <v>44432</v>
          </cell>
          <cell r="AU611" t="str">
            <v>SUDAH</v>
          </cell>
          <cell r="AV611">
            <v>44504</v>
          </cell>
          <cell r="AW611" t="str">
            <v xml:space="preserve">0 Tahun  6 Bulan 17 Hari </v>
          </cell>
          <cell r="AX611" t="str">
            <v>IN CLASS</v>
          </cell>
          <cell r="AY611">
            <v>100</v>
          </cell>
          <cell r="AZ611">
            <v>70</v>
          </cell>
          <cell r="BA611" t="str">
            <v>SUDAH</v>
          </cell>
          <cell r="BC611">
            <v>44385</v>
          </cell>
          <cell r="BD611" t="str">
            <v>RS TK III CIREMAI</v>
          </cell>
          <cell r="BE611" t="str">
            <v>SUDAH</v>
          </cell>
          <cell r="BG611">
            <v>44414</v>
          </cell>
          <cell r="BH611" t="str">
            <v>RS TK III CIREMAI</v>
          </cell>
          <cell r="BI611" t="str">
            <v>BELUM</v>
          </cell>
          <cell r="BV611" t="str">
            <v>0002517738941</v>
          </cell>
          <cell r="BW611" t="str">
            <v>SUDAH</v>
          </cell>
          <cell r="BX611" t="str">
            <v>PERUSAHAAN</v>
          </cell>
          <cell r="BY611" t="str">
            <v>21032312742</v>
          </cell>
          <cell r="BZ611" t="str">
            <v>SUDAH</v>
          </cell>
        </row>
        <row r="612">
          <cell r="C612" t="str">
            <v>1975</v>
          </cell>
          <cell r="D612" t="str">
            <v>HARTONO</v>
          </cell>
          <cell r="E612" t="str">
            <v>PT. MBK</v>
          </cell>
          <cell r="F612" t="str">
            <v>PO</v>
          </cell>
          <cell r="G612" t="str">
            <v>04/PO-JKT1/II/20</v>
          </cell>
          <cell r="H612">
            <v>44274</v>
          </cell>
          <cell r="I612">
            <v>44440</v>
          </cell>
          <cell r="J612">
            <v>166</v>
          </cell>
          <cell r="K612" t="str">
            <v>081220062515</v>
          </cell>
          <cell r="P612" t="str">
            <v>PJS OPERATING POINT COORDINATOR</v>
          </cell>
          <cell r="Q612" t="str">
            <v>PONTIANAK</v>
          </cell>
          <cell r="R612" t="str">
            <v>PT. SUMBER ALFARIA TRIJAYA TBK</v>
          </cell>
          <cell r="S612" t="str">
            <v>JAKARTA 2</v>
          </cell>
          <cell r="T612" t="str">
            <v>3209311106930002</v>
          </cell>
          <cell r="U612" t="str">
            <v>SEUMUR HIDUP</v>
          </cell>
          <cell r="V612" t="str">
            <v>NON DRIVER</v>
          </cell>
          <cell r="W612" t="str">
            <v>NON DRIVER</v>
          </cell>
          <cell r="X612" t="str">
            <v>NON DRIVER</v>
          </cell>
          <cell r="Y612" t="str">
            <v>NON DRIVER</v>
          </cell>
          <cell r="Z612" t="str">
            <v>CIREBON</v>
          </cell>
          <cell r="AA612">
            <v>34783</v>
          </cell>
          <cell r="AB612" t="str">
            <v>BLOK SUMUR SALAK RT 006/002 DS. GETASAN KEC. DEPOK KAB. CIREBON</v>
          </cell>
          <cell r="AC612" t="str">
            <v>LAJANG</v>
          </cell>
          <cell r="AD612" t="str">
            <v>ISLAM</v>
          </cell>
          <cell r="AE612" t="str">
            <v>LAKI-LAKI</v>
          </cell>
          <cell r="AF612" t="str">
            <v>SMA</v>
          </cell>
          <cell r="AG612" t="str">
            <v>HARTONO</v>
          </cell>
          <cell r="AH612" t="str">
            <v>BCA</v>
          </cell>
          <cell r="AI612" t="str">
            <v>7745100066</v>
          </cell>
          <cell r="AJ612" t="str">
            <v>3209312202060265</v>
          </cell>
          <cell r="AL612">
            <v>44621</v>
          </cell>
          <cell r="AM612">
            <v>44712</v>
          </cell>
          <cell r="AN612" t="str">
            <v>PKWT 2</v>
          </cell>
          <cell r="AO612" t="str">
            <v>10 hari</v>
          </cell>
          <cell r="AP612" t="str">
            <v xml:space="preserve">0 Tahun  8 Bulan 20 Hari </v>
          </cell>
          <cell r="AQ612" t="str">
            <v>NON DRIVER</v>
          </cell>
          <cell r="AR612" t="str">
            <v>NON DRIVER</v>
          </cell>
          <cell r="AS612" t="str">
            <v>SUDAH</v>
          </cell>
          <cell r="AT612">
            <v>44432</v>
          </cell>
          <cell r="AU612" t="str">
            <v>NON DRIVER</v>
          </cell>
          <cell r="AV612" t="str">
            <v>NON DRIVER</v>
          </cell>
          <cell r="AW612" t="str">
            <v/>
          </cell>
          <cell r="AX612" t="str">
            <v>NON DRIVER</v>
          </cell>
          <cell r="AY612" t="str">
            <v>NON DRIVER</v>
          </cell>
          <cell r="AZ612" t="str">
            <v>NON DRIVER</v>
          </cell>
          <cell r="BA612" t="str">
            <v>SUDAH</v>
          </cell>
          <cell r="BC612">
            <v>44385</v>
          </cell>
          <cell r="BE612" t="str">
            <v>SUDAH</v>
          </cell>
          <cell r="BG612">
            <v>44420</v>
          </cell>
          <cell r="BI612" t="str">
            <v>BELUM</v>
          </cell>
          <cell r="BV612" t="str">
            <v>0003076479854</v>
          </cell>
          <cell r="BW612" t="str">
            <v>SUDAH</v>
          </cell>
          <cell r="BX612" t="str">
            <v>PERUSAHAAN</v>
          </cell>
          <cell r="BY612" t="str">
            <v>21032312460</v>
          </cell>
          <cell r="BZ612" t="str">
            <v>SUDAH</v>
          </cell>
        </row>
        <row r="613">
          <cell r="C613" t="str">
            <v>1976</v>
          </cell>
          <cell r="D613" t="str">
            <v>AHMAD RAHADIAN</v>
          </cell>
          <cell r="E613" t="str">
            <v>PT. MBK</v>
          </cell>
          <cell r="F613" t="str">
            <v>PO</v>
          </cell>
          <cell r="G613" t="str">
            <v>04/PO-JKT1/II/20</v>
          </cell>
          <cell r="H613">
            <v>44274</v>
          </cell>
          <cell r="I613">
            <v>44279</v>
          </cell>
          <cell r="J613">
            <v>5</v>
          </cell>
          <cell r="K613" t="str">
            <v>089660608221</v>
          </cell>
          <cell r="L613" t="str">
            <v>DRIVER</v>
          </cell>
          <cell r="Q613" t="str">
            <v>CIREBON</v>
          </cell>
          <cell r="R613" t="str">
            <v>ANTERAJA</v>
          </cell>
          <cell r="S613" t="str">
            <v>JAKARTA 1</v>
          </cell>
          <cell r="T613" t="str">
            <v>3209132103880001</v>
          </cell>
          <cell r="U613" t="str">
            <v>SEUMUR HIDUP</v>
          </cell>
          <cell r="W613" t="str">
            <v>B1</v>
          </cell>
          <cell r="X613" t="str">
            <v>880313370893</v>
          </cell>
          <cell r="Y613">
            <v>45372</v>
          </cell>
          <cell r="Z613" t="str">
            <v>CIREBON</v>
          </cell>
          <cell r="AA613">
            <v>32223</v>
          </cell>
          <cell r="AB613" t="str">
            <v>JL. CIDENGJAYA BLOK KARANGMINGKRIK RT 014/04 DS. KERTA WINANGUN</v>
          </cell>
          <cell r="AC613" t="str">
            <v>KAWIN</v>
          </cell>
          <cell r="AD613" t="str">
            <v>ISLAM</v>
          </cell>
          <cell r="AE613" t="str">
            <v>LAKI-LAKI</v>
          </cell>
          <cell r="AF613" t="str">
            <v>SMP</v>
          </cell>
          <cell r="AG613" t="str">
            <v>AHMAD RAHADIAN</v>
          </cell>
          <cell r="AH613" t="str">
            <v>BCA</v>
          </cell>
          <cell r="AI613" t="str">
            <v>3741079770</v>
          </cell>
          <cell r="AJ613" t="str">
            <v>3209200303260001</v>
          </cell>
          <cell r="AL613">
            <v>44682</v>
          </cell>
          <cell r="AM613">
            <v>44773</v>
          </cell>
          <cell r="AN613" t="str">
            <v>PKWT 1</v>
          </cell>
          <cell r="AO613" t="str">
            <v>71 hari</v>
          </cell>
          <cell r="AP613" t="str">
            <v xml:space="preserve">1 Tahun  1 Bulan 27 Hari </v>
          </cell>
          <cell r="AQ613" t="str">
            <v>SUDAH</v>
          </cell>
          <cell r="AR613">
            <v>44652</v>
          </cell>
          <cell r="AS613" t="str">
            <v>SUDAH</v>
          </cell>
          <cell r="AT613">
            <v>44432</v>
          </cell>
          <cell r="AU613" t="str">
            <v>SUDAH</v>
          </cell>
          <cell r="AV613">
            <v>44504</v>
          </cell>
          <cell r="AW613" t="str">
            <v xml:space="preserve">0 Tahun  6 Bulan 17 Hari </v>
          </cell>
          <cell r="AX613" t="str">
            <v>IN CLASS</v>
          </cell>
          <cell r="AY613">
            <v>75</v>
          </cell>
          <cell r="AZ613">
            <v>70</v>
          </cell>
          <cell r="BA613" t="str">
            <v>SUDAH</v>
          </cell>
          <cell r="BC613">
            <v>44389</v>
          </cell>
          <cell r="BD613" t="str">
            <v>RS TK III CIREMAI</v>
          </cell>
          <cell r="BE613" t="str">
            <v>SUDAH</v>
          </cell>
          <cell r="BG613">
            <v>44420</v>
          </cell>
          <cell r="BH613" t="str">
            <v>RS TK III CIREMAI</v>
          </cell>
          <cell r="BI613" t="str">
            <v>BELUM</v>
          </cell>
          <cell r="BV613" t="str">
            <v>0000450756279</v>
          </cell>
          <cell r="BW613" t="str">
            <v>SUDAH</v>
          </cell>
          <cell r="BX613" t="str">
            <v>PERUSAHAAN</v>
          </cell>
          <cell r="BY613" t="str">
            <v>21032312635</v>
          </cell>
          <cell r="BZ613" t="str">
            <v>SUDAH</v>
          </cell>
          <cell r="CG613" t="str">
            <v>bilqisrahadian53@gmail.com</v>
          </cell>
        </row>
        <row r="614">
          <cell r="C614" t="str">
            <v>1977</v>
          </cell>
          <cell r="D614" t="str">
            <v>DEVVIS JEN BAWOEL</v>
          </cell>
          <cell r="E614" t="str">
            <v>PT. MBK</v>
          </cell>
          <cell r="I614">
            <v>44280</v>
          </cell>
          <cell r="J614" t="str">
            <v/>
          </cell>
          <cell r="K614" t="str">
            <v>081244381312</v>
          </cell>
          <cell r="L614" t="str">
            <v>DRIVER</v>
          </cell>
          <cell r="Q614" t="str">
            <v>MANADO</v>
          </cell>
          <cell r="R614" t="str">
            <v>PT. SUMBER ALFARIA TRIJAYA TBK</v>
          </cell>
          <cell r="S614" t="str">
            <v>MALANG</v>
          </cell>
          <cell r="T614" t="str">
            <v>7103162301910001</v>
          </cell>
          <cell r="U614" t="str">
            <v>SEUMUR HIDUP</v>
          </cell>
          <cell r="W614" t="str">
            <v>B1</v>
          </cell>
          <cell r="X614" t="str">
            <v>910120290106</v>
          </cell>
          <cell r="Y614">
            <v>44949</v>
          </cell>
          <cell r="Z614" t="str">
            <v>MOHONG SAWANG</v>
          </cell>
          <cell r="AA614">
            <v>33261</v>
          </cell>
          <cell r="AB614" t="str">
            <v>JAGA VII RT 000/000 KEL. DIMEMBE KEC. DIMEMBE KAB. MINAHASA UTARA</v>
          </cell>
          <cell r="AC614" t="str">
            <v>KAWIN ANAK 1</v>
          </cell>
          <cell r="AD614" t="str">
            <v>KRISTEN</v>
          </cell>
          <cell r="AE614" t="str">
            <v>LAKI-LAKI</v>
          </cell>
          <cell r="AF614" t="str">
            <v>SMA</v>
          </cell>
          <cell r="AG614" t="str">
            <v>DEVVIS JEN BAWOEL</v>
          </cell>
          <cell r="AH614" t="str">
            <v>BCA</v>
          </cell>
          <cell r="AI614" t="str">
            <v>7800472568</v>
          </cell>
          <cell r="AJ614" t="str">
            <v>7172052107200001</v>
          </cell>
          <cell r="AL614">
            <v>44682</v>
          </cell>
          <cell r="AM614">
            <v>44773</v>
          </cell>
          <cell r="AN614" t="str">
            <v>PKWT 1</v>
          </cell>
          <cell r="AO614" t="str">
            <v>71 hari</v>
          </cell>
          <cell r="AP614" t="str">
            <v xml:space="preserve">1 Tahun  1 Bulan 26 Hari </v>
          </cell>
          <cell r="AQ614" t="str">
            <v>SUDAH</v>
          </cell>
          <cell r="AR614">
            <v>44432</v>
          </cell>
          <cell r="AS614" t="str">
            <v>SUDAH</v>
          </cell>
          <cell r="AT614">
            <v>44432</v>
          </cell>
          <cell r="AU614" t="str">
            <v>SUDAH</v>
          </cell>
          <cell r="AV614">
            <v>44431</v>
          </cell>
          <cell r="AW614" t="str">
            <v xml:space="preserve">0 Tahun  8 Bulan 28 Hari </v>
          </cell>
          <cell r="AX614" t="str">
            <v>IN CLASS</v>
          </cell>
          <cell r="AY614">
            <v>100</v>
          </cell>
          <cell r="AZ614">
            <v>100</v>
          </cell>
          <cell r="BA614" t="str">
            <v>SUDAH</v>
          </cell>
          <cell r="BC614">
            <v>44404</v>
          </cell>
          <cell r="BD614" t="str">
            <v>SENTRAMEDIKA</v>
          </cell>
          <cell r="BE614" t="str">
            <v>SUDAH</v>
          </cell>
          <cell r="BG614">
            <v>44593</v>
          </cell>
          <cell r="BI614" t="str">
            <v>BELUM</v>
          </cell>
          <cell r="BV614" t="str">
            <v>0001248567625</v>
          </cell>
          <cell r="BW614" t="str">
            <v>SUDAH</v>
          </cell>
          <cell r="BX614" t="str">
            <v>PERUSAHAAN</v>
          </cell>
          <cell r="BY614" t="str">
            <v>21032312775</v>
          </cell>
          <cell r="BZ614" t="str">
            <v>SUDAH</v>
          </cell>
          <cell r="CG614" t="e">
            <v>#N/A</v>
          </cell>
        </row>
        <row r="615">
          <cell r="C615" t="str">
            <v>1980</v>
          </cell>
          <cell r="D615" t="str">
            <v>AYUB GALEH BINTARIANTO</v>
          </cell>
          <cell r="E615" t="str">
            <v>PT. MBK</v>
          </cell>
          <cell r="F615" t="str">
            <v>PO</v>
          </cell>
          <cell r="G615" t="str">
            <v>07/PO/LOG-SBY/III/21</v>
          </cell>
          <cell r="H615">
            <v>44273</v>
          </cell>
          <cell r="I615">
            <v>44280</v>
          </cell>
          <cell r="J615">
            <v>7</v>
          </cell>
          <cell r="K615" t="str">
            <v>081259569365</v>
          </cell>
          <cell r="L615" t="str">
            <v>DRIVER</v>
          </cell>
          <cell r="Q615" t="str">
            <v>SURABAYA</v>
          </cell>
          <cell r="R615" t="str">
            <v>ANTERAJA</v>
          </cell>
          <cell r="S615" t="str">
            <v>MALANG</v>
          </cell>
          <cell r="T615" t="str">
            <v>3508102811860005</v>
          </cell>
          <cell r="U615" t="str">
            <v>SEUMUR HIDUP</v>
          </cell>
          <cell r="V615" t="str">
            <v>HIJAU</v>
          </cell>
          <cell r="W615" t="str">
            <v>B1</v>
          </cell>
          <cell r="X615" t="str">
            <v>15298611000123</v>
          </cell>
          <cell r="Y615">
            <v>45988</v>
          </cell>
          <cell r="Z615" t="str">
            <v>MALANG</v>
          </cell>
          <cell r="AA615">
            <v>31744</v>
          </cell>
          <cell r="AB615" t="str">
            <v>DSN DENOK KRAJAN  RT04 RW02  KEL DENOK KAB LUMAJANG</v>
          </cell>
          <cell r="AC615" t="str">
            <v>LAJANG</v>
          </cell>
          <cell r="AD615" t="str">
            <v>ISLAM</v>
          </cell>
          <cell r="AE615" t="str">
            <v>LAKI-LAKI</v>
          </cell>
          <cell r="AF615" t="str">
            <v>SMA</v>
          </cell>
          <cell r="AG615" t="str">
            <v>AYUB GALEH BINTARIANTO</v>
          </cell>
          <cell r="AH615" t="str">
            <v>BCA</v>
          </cell>
          <cell r="AI615" t="str">
            <v>0100617579</v>
          </cell>
          <cell r="AJ615" t="str">
            <v>3508102206120000</v>
          </cell>
          <cell r="AL615">
            <v>44682</v>
          </cell>
          <cell r="AM615">
            <v>44773</v>
          </cell>
          <cell r="AN615" t="str">
            <v>PKWT 1</v>
          </cell>
          <cell r="AO615" t="str">
            <v>71 hari</v>
          </cell>
          <cell r="AP615" t="str">
            <v xml:space="preserve">1 Tahun  1 Bulan 26 Hari </v>
          </cell>
          <cell r="AQ615" t="str">
            <v>SUDAH</v>
          </cell>
          <cell r="AR615">
            <v>44652</v>
          </cell>
          <cell r="AS615" t="str">
            <v>SUDAH</v>
          </cell>
          <cell r="AT615">
            <v>44432</v>
          </cell>
          <cell r="AU615" t="str">
            <v>SUDAH</v>
          </cell>
          <cell r="AV615">
            <v>44462</v>
          </cell>
          <cell r="AW615" t="str">
            <v xml:space="preserve">0 Tahun  7 Bulan 28 Hari </v>
          </cell>
          <cell r="AX615" t="str">
            <v>IN CLASS</v>
          </cell>
          <cell r="AY615">
            <v>95</v>
          </cell>
          <cell r="AZ615">
            <v>80</v>
          </cell>
          <cell r="BA615" t="str">
            <v>SUDAH</v>
          </cell>
          <cell r="BC615">
            <v>44427</v>
          </cell>
          <cell r="BD615" t="str">
            <v>SEKAPUK</v>
          </cell>
          <cell r="BE615" t="str">
            <v>SUDAH</v>
          </cell>
          <cell r="BG615">
            <v>44452</v>
          </cell>
          <cell r="BH615" t="str">
            <v>WONOKUSUMO</v>
          </cell>
          <cell r="BI615" t="str">
            <v>BELUM</v>
          </cell>
          <cell r="BV615" t="str">
            <v>0002073292626</v>
          </cell>
          <cell r="BW615" t="str">
            <v>SUDAH</v>
          </cell>
          <cell r="BX615" t="str">
            <v>PERUSAHAAN</v>
          </cell>
          <cell r="BY615" t="str">
            <v>21032312411</v>
          </cell>
          <cell r="BZ615" t="str">
            <v>SUDAH</v>
          </cell>
        </row>
        <row r="616">
          <cell r="C616" t="str">
            <v>1982</v>
          </cell>
          <cell r="D616" t="str">
            <v>FARHAN ARHIMSYAH</v>
          </cell>
          <cell r="E616" t="str">
            <v>PT. MBK</v>
          </cell>
          <cell r="F616" t="str">
            <v>PO</v>
          </cell>
          <cell r="G616" t="str">
            <v>07/PO/LOG-SBY/III/21</v>
          </cell>
          <cell r="H616">
            <v>44273</v>
          </cell>
          <cell r="I616">
            <v>44280</v>
          </cell>
          <cell r="J616">
            <v>7</v>
          </cell>
          <cell r="K616" t="str">
            <v>089676187004</v>
          </cell>
          <cell r="L616" t="str">
            <v>DRIVER</v>
          </cell>
          <cell r="Q616" t="str">
            <v>SURABAYA</v>
          </cell>
          <cell r="R616" t="str">
            <v>ANTERAJA</v>
          </cell>
          <cell r="S616" t="str">
            <v>MALANG</v>
          </cell>
          <cell r="T616" t="str">
            <v>3578082606950002</v>
          </cell>
          <cell r="U616" t="str">
            <v>SEUMUR HIDUP</v>
          </cell>
          <cell r="V616" t="str">
            <v>HIJAU</v>
          </cell>
          <cell r="W616" t="str">
            <v>B1</v>
          </cell>
          <cell r="X616" t="str">
            <v>15149506000720</v>
          </cell>
          <cell r="Y616">
            <v>46066</v>
          </cell>
          <cell r="Z616" t="str">
            <v>SURABAYA</v>
          </cell>
          <cell r="AA616">
            <v>34876</v>
          </cell>
          <cell r="AB616" t="str">
            <v>JOJORAN 1/2 C KEL MOJO KEC GUBENG  KOTA SURABAYA</v>
          </cell>
          <cell r="AC616" t="str">
            <v>LAJANG</v>
          </cell>
          <cell r="AD616" t="str">
            <v>ISLAM</v>
          </cell>
          <cell r="AE616" t="str">
            <v>LAKI-LAKI</v>
          </cell>
          <cell r="AF616" t="str">
            <v>SMA</v>
          </cell>
          <cell r="AG616" t="str">
            <v>FARHAN  ARHIMSYAH</v>
          </cell>
          <cell r="AH616" t="str">
            <v>BCA</v>
          </cell>
          <cell r="AI616" t="str">
            <v>0880579061</v>
          </cell>
          <cell r="AJ616" t="str">
            <v>1803010209160000</v>
          </cell>
          <cell r="AL616">
            <v>44682</v>
          </cell>
          <cell r="AM616">
            <v>44773</v>
          </cell>
          <cell r="AN616" t="str">
            <v>PKWT 1</v>
          </cell>
          <cell r="AO616" t="str">
            <v>71 hari</v>
          </cell>
          <cell r="AP616" t="str">
            <v xml:space="preserve">1 Tahun  1 Bulan 26 Hari </v>
          </cell>
          <cell r="AQ616" t="str">
            <v>SUDAH</v>
          </cell>
          <cell r="AR616">
            <v>44652</v>
          </cell>
          <cell r="AS616" t="str">
            <v>SUDAH</v>
          </cell>
          <cell r="AT616">
            <v>44432</v>
          </cell>
          <cell r="AU616" t="str">
            <v>SUDAH</v>
          </cell>
          <cell r="AV616">
            <v>44462</v>
          </cell>
          <cell r="AW616" t="str">
            <v xml:space="preserve">0 Tahun  7 Bulan 28 Hari </v>
          </cell>
          <cell r="AX616" t="str">
            <v>IN CLASS</v>
          </cell>
          <cell r="AY616">
            <v>90</v>
          </cell>
          <cell r="AZ616">
            <v>100</v>
          </cell>
          <cell r="BA616" t="str">
            <v>SUDAH</v>
          </cell>
          <cell r="BC616">
            <v>44421</v>
          </cell>
          <cell r="BD616" t="str">
            <v>BAYANGKARA</v>
          </cell>
          <cell r="BE616" t="str">
            <v>SUDAH</v>
          </cell>
          <cell r="BG616">
            <v>44649</v>
          </cell>
          <cell r="BI616" t="str">
            <v>BELUM</v>
          </cell>
          <cell r="BV616" t="str">
            <v>0001801738203</v>
          </cell>
          <cell r="BW616" t="str">
            <v>SUDAH</v>
          </cell>
          <cell r="BX616" t="str">
            <v>PERUSAHAAN</v>
          </cell>
          <cell r="BY616" t="str">
            <v>21032312296</v>
          </cell>
          <cell r="BZ616" t="str">
            <v>SUDAH</v>
          </cell>
          <cell r="CG616" t="e">
            <v>#N/A</v>
          </cell>
        </row>
        <row r="617">
          <cell r="C617" t="str">
            <v>1983</v>
          </cell>
          <cell r="D617" t="str">
            <v>SURATNO</v>
          </cell>
          <cell r="E617" t="str">
            <v>PT. MBK</v>
          </cell>
          <cell r="F617" t="str">
            <v>PO</v>
          </cell>
          <cell r="G617" t="str">
            <v>07/PO/LOG-SBY/III/21</v>
          </cell>
          <cell r="H617">
            <v>44273</v>
          </cell>
          <cell r="I617">
            <v>44280</v>
          </cell>
          <cell r="J617">
            <v>7</v>
          </cell>
          <cell r="K617" t="str">
            <v>081288699800</v>
          </cell>
          <cell r="P617" t="str">
            <v>DISPATCHER</v>
          </cell>
          <cell r="Q617" t="str">
            <v>SURABAYA</v>
          </cell>
          <cell r="R617" t="str">
            <v>ANTERAJA</v>
          </cell>
          <cell r="S617" t="str">
            <v>MALANG</v>
          </cell>
          <cell r="T617" t="str">
            <v>1608131206840002</v>
          </cell>
          <cell r="U617" t="str">
            <v>SEUMUR HIDUP</v>
          </cell>
          <cell r="V617" t="str">
            <v>NON DRIVER</v>
          </cell>
          <cell r="W617" t="str">
            <v>NON DRIVER</v>
          </cell>
          <cell r="X617" t="str">
            <v>NON DRIVER</v>
          </cell>
          <cell r="Y617" t="str">
            <v>NON DRIVER</v>
          </cell>
          <cell r="Z617" t="str">
            <v>SURABAYA</v>
          </cell>
          <cell r="AA617">
            <v>30845</v>
          </cell>
          <cell r="AB617" t="str">
            <v>SRENGSENG RT05 RW05 KEC KEMBANGAN JAKARTA BARAT</v>
          </cell>
          <cell r="AC617" t="str">
            <v>KAWIN</v>
          </cell>
          <cell r="AD617" t="str">
            <v>ISLAM</v>
          </cell>
          <cell r="AE617" t="str">
            <v>LAKI-LAKI</v>
          </cell>
          <cell r="AF617" t="str">
            <v>SMA</v>
          </cell>
          <cell r="AG617" t="str">
            <v>SURATNO</v>
          </cell>
          <cell r="AH617" t="str">
            <v>BCA</v>
          </cell>
          <cell r="AI617" t="str">
            <v>3280421889</v>
          </cell>
          <cell r="AJ617" t="str">
            <v>3578060201089560</v>
          </cell>
          <cell r="AL617">
            <v>44682</v>
          </cell>
          <cell r="AM617">
            <v>44773</v>
          </cell>
          <cell r="AN617" t="str">
            <v>PKWT 1</v>
          </cell>
          <cell r="AO617" t="str">
            <v>71 hari</v>
          </cell>
          <cell r="AP617" t="str">
            <v xml:space="preserve">1 Tahun  1 Bulan 26 Hari </v>
          </cell>
          <cell r="AQ617" t="str">
            <v>NON DRIVER</v>
          </cell>
          <cell r="AR617" t="str">
            <v>NON DRIVER</v>
          </cell>
          <cell r="AS617" t="str">
            <v>SUDAH</v>
          </cell>
          <cell r="AT617">
            <v>44369</v>
          </cell>
          <cell r="AU617" t="str">
            <v>NON DRIVER</v>
          </cell>
          <cell r="AV617" t="str">
            <v>NON DRIVER</v>
          </cell>
          <cell r="AW617" t="str">
            <v/>
          </cell>
          <cell r="AX617" t="str">
            <v>NON DRIVER</v>
          </cell>
          <cell r="AY617" t="str">
            <v>NON DRIVER</v>
          </cell>
          <cell r="AZ617" t="str">
            <v>NON DRIVER</v>
          </cell>
          <cell r="BA617" t="str">
            <v>SUDAH</v>
          </cell>
          <cell r="BC617">
            <v>44421</v>
          </cell>
          <cell r="BD617" t="str">
            <v>GELORA 10 NOVEMBER</v>
          </cell>
          <cell r="BE617" t="str">
            <v>SUDAH</v>
          </cell>
          <cell r="BG617">
            <v>44573</v>
          </cell>
          <cell r="BI617" t="str">
            <v>BELUM</v>
          </cell>
          <cell r="BV617" t="str">
            <v>0000320342185</v>
          </cell>
          <cell r="BW617" t="str">
            <v>SUDAH</v>
          </cell>
          <cell r="BX617" t="str">
            <v>PERUSAHAAN</v>
          </cell>
          <cell r="BY617" t="str">
            <v>21032312601</v>
          </cell>
          <cell r="BZ617" t="str">
            <v>SUDAH</v>
          </cell>
        </row>
        <row r="618">
          <cell r="C618" t="str">
            <v>1990</v>
          </cell>
          <cell r="D618" t="str">
            <v>JULIYANTA ROHMAN</v>
          </cell>
          <cell r="E618" t="str">
            <v>PT. MBK</v>
          </cell>
          <cell r="F618" t="str">
            <v>PO</v>
          </cell>
          <cell r="G618" t="str">
            <v>39/PO/LOG-SBY/VIII/21</v>
          </cell>
          <cell r="I618">
            <v>44283</v>
          </cell>
          <cell r="J618" t="str">
            <v/>
          </cell>
          <cell r="K618" t="str">
            <v>085236062874</v>
          </cell>
          <cell r="P618" t="str">
            <v>DISPATCHER</v>
          </cell>
          <cell r="Q618" t="str">
            <v>JEMBER</v>
          </cell>
          <cell r="R618" t="str">
            <v>ANTERAJA</v>
          </cell>
          <cell r="S618" t="str">
            <v>MALANG</v>
          </cell>
          <cell r="T618" t="str">
            <v>3510110607960004</v>
          </cell>
          <cell r="U618" t="str">
            <v>SEUMUR HIDUP</v>
          </cell>
          <cell r="V618" t="str">
            <v>NON DRIVER</v>
          </cell>
          <cell r="W618" t="str">
            <v>NON DRIVER</v>
          </cell>
          <cell r="X618" t="str">
            <v>NON DRIVER</v>
          </cell>
          <cell r="Y618" t="str">
            <v>NON DRIVER</v>
          </cell>
          <cell r="Z618" t="str">
            <v>JEMBER</v>
          </cell>
          <cell r="AA618">
            <v>35252</v>
          </cell>
          <cell r="AB618" t="str">
            <v>DSN GUNUNG RAUNG RT01 RW03 KEL KAJARIHARJO KEC KALIBARU KAB BANYUWANGI</v>
          </cell>
          <cell r="AC618" t="str">
            <v>KAWIN</v>
          </cell>
          <cell r="AD618" t="str">
            <v>ISLAM</v>
          </cell>
          <cell r="AE618" t="str">
            <v>LAKI-LAKI</v>
          </cell>
          <cell r="AF618" t="str">
            <v>SMA</v>
          </cell>
          <cell r="AG618" t="str">
            <v>JULIYANTA ROHMAN</v>
          </cell>
          <cell r="AH618" t="str">
            <v>BCA</v>
          </cell>
          <cell r="AI618" t="str">
            <v>2630831761</v>
          </cell>
          <cell r="AJ618" t="str">
            <v>3510110207200000</v>
          </cell>
          <cell r="AL618">
            <v>44682</v>
          </cell>
          <cell r="AM618">
            <v>44773</v>
          </cell>
          <cell r="AN618" t="str">
            <v>PKWT 1</v>
          </cell>
          <cell r="AO618" t="str">
            <v>71 hari</v>
          </cell>
          <cell r="AP618" t="str">
            <v xml:space="preserve">1 Tahun  1 Bulan 23 Hari </v>
          </cell>
          <cell r="AQ618" t="str">
            <v>NON DRIVER</v>
          </cell>
          <cell r="AR618" t="str">
            <v>NON DRIVER</v>
          </cell>
          <cell r="AS618" t="str">
            <v>SUDAH</v>
          </cell>
          <cell r="AT618">
            <v>44432</v>
          </cell>
          <cell r="AU618" t="str">
            <v>NON DRIVER</v>
          </cell>
          <cell r="AV618" t="str">
            <v>NON DRIVER</v>
          </cell>
          <cell r="AW618" t="str">
            <v/>
          </cell>
          <cell r="AX618" t="str">
            <v>NON DRIVER</v>
          </cell>
          <cell r="AY618" t="str">
            <v>NON DRIVER</v>
          </cell>
          <cell r="AZ618" t="str">
            <v>NON DRIVER</v>
          </cell>
          <cell r="BA618" t="str">
            <v>SUDAH</v>
          </cell>
          <cell r="BC618">
            <v>44399</v>
          </cell>
          <cell r="BD618" t="str">
            <v>PURWOREJO</v>
          </cell>
          <cell r="BE618" t="str">
            <v>SUDAH</v>
          </cell>
          <cell r="BG618">
            <v>44474</v>
          </cell>
          <cell r="BI618" t="str">
            <v>BELUM</v>
          </cell>
          <cell r="BV618" t="str">
            <v>0002243873946</v>
          </cell>
          <cell r="BW618" t="str">
            <v>SUDAH</v>
          </cell>
          <cell r="BX618" t="str">
            <v>PERUSAHAAN</v>
          </cell>
          <cell r="BY618" t="str">
            <v>21032312841</v>
          </cell>
          <cell r="BZ618" t="str">
            <v>SUDAH</v>
          </cell>
          <cell r="CG618" t="str">
            <v>ayub03457@gmail.com</v>
          </cell>
        </row>
        <row r="619">
          <cell r="C619" t="str">
            <v>1993</v>
          </cell>
          <cell r="D619" t="str">
            <v>MUHAMMAD TAHRIR</v>
          </cell>
          <cell r="E619" t="str">
            <v>PT. MBK</v>
          </cell>
          <cell r="I619">
            <v>44280</v>
          </cell>
          <cell r="J619" t="str">
            <v/>
          </cell>
          <cell r="K619" t="str">
            <v>081216007078</v>
          </cell>
          <cell r="L619" t="str">
            <v>DRIVER</v>
          </cell>
          <cell r="Q619" t="str">
            <v>JOMBANG</v>
          </cell>
          <cell r="R619" t="str">
            <v>ANTERAJA</v>
          </cell>
          <cell r="S619" t="str">
            <v>MALANG</v>
          </cell>
          <cell r="T619" t="str">
            <v>3517141204900001</v>
          </cell>
          <cell r="U619" t="str">
            <v>SEUMUR HIDUP</v>
          </cell>
          <cell r="V619" t="str">
            <v>HIJAU</v>
          </cell>
          <cell r="W619" t="str">
            <v>B1</v>
          </cell>
          <cell r="X619" t="str">
            <v>900415560970</v>
          </cell>
          <cell r="Y619">
            <v>45028</v>
          </cell>
          <cell r="Z619" t="str">
            <v>JOMBANG</v>
          </cell>
          <cell r="AA619">
            <v>32975</v>
          </cell>
          <cell r="AB619" t="str">
            <v>DSN JATIROWO RT03 RW01 JATI GEDONG PLOSO KAB JOMBANG</v>
          </cell>
          <cell r="AC619" t="str">
            <v>KAWIN</v>
          </cell>
          <cell r="AD619" t="str">
            <v>ISLAM</v>
          </cell>
          <cell r="AE619" t="str">
            <v>LAKI-LAKI</v>
          </cell>
          <cell r="AF619" t="str">
            <v>SMA</v>
          </cell>
          <cell r="AG619" t="str">
            <v>M TAHRIR</v>
          </cell>
          <cell r="AH619" t="str">
            <v>BCA</v>
          </cell>
          <cell r="AI619" t="str">
            <v>1131791564</v>
          </cell>
          <cell r="AJ619" t="str">
            <v>3517142212110002</v>
          </cell>
          <cell r="AL619">
            <v>44682</v>
          </cell>
          <cell r="AM619">
            <v>44773</v>
          </cell>
          <cell r="AN619" t="str">
            <v>PKWT 1</v>
          </cell>
          <cell r="AO619" t="str">
            <v>71 hari</v>
          </cell>
          <cell r="AP619" t="str">
            <v xml:space="preserve">1 Tahun  1 Bulan 26 Hari </v>
          </cell>
          <cell r="AQ619" t="str">
            <v>SUDAH</v>
          </cell>
          <cell r="AR619">
            <v>44432</v>
          </cell>
          <cell r="AS619" t="str">
            <v>SUDAH</v>
          </cell>
          <cell r="AT619">
            <v>44432</v>
          </cell>
          <cell r="AU619" t="str">
            <v>SUDAH</v>
          </cell>
          <cell r="AV619">
            <v>44461</v>
          </cell>
          <cell r="AW619" t="str">
            <v xml:space="preserve">0 Tahun  7 Bulan 29 Hari </v>
          </cell>
          <cell r="AX619" t="str">
            <v>IN CLASS</v>
          </cell>
          <cell r="AY619">
            <v>80</v>
          </cell>
          <cell r="AZ619">
            <v>80</v>
          </cell>
          <cell r="BA619" t="str">
            <v>SUDAH</v>
          </cell>
          <cell r="BC619">
            <v>44427</v>
          </cell>
          <cell r="BD619" t="str">
            <v>JOMBANG</v>
          </cell>
          <cell r="BE619" t="str">
            <v>SUDAH</v>
          </cell>
          <cell r="BG619">
            <v>44460</v>
          </cell>
          <cell r="BH619" t="str">
            <v>JOMBANG</v>
          </cell>
          <cell r="BI619" t="str">
            <v>BELUM</v>
          </cell>
          <cell r="BV619" t="str">
            <v>0001144743952</v>
          </cell>
          <cell r="BW619" t="str">
            <v>SUDAH</v>
          </cell>
          <cell r="BX619" t="str">
            <v>PERUSAHAAN</v>
          </cell>
          <cell r="BY619" t="str">
            <v>21032312213</v>
          </cell>
          <cell r="BZ619" t="str">
            <v>SUDAH</v>
          </cell>
          <cell r="CG619" t="str">
            <v>Farhan.arhimsyah@gmail.com</v>
          </cell>
        </row>
        <row r="620">
          <cell r="C620" t="str">
            <v>1994</v>
          </cell>
          <cell r="D620" t="str">
            <v>MUHAMMAD FIRMAN SUBRATA</v>
          </cell>
          <cell r="E620" t="str">
            <v>PT. MBK</v>
          </cell>
          <cell r="F620" t="str">
            <v>PO</v>
          </cell>
          <cell r="G620" t="str">
            <v>14/PO-JKT/III/21</v>
          </cell>
          <cell r="H620">
            <v>44284</v>
          </cell>
          <cell r="I620">
            <v>44286</v>
          </cell>
          <cell r="J620">
            <v>2</v>
          </cell>
          <cell r="K620" t="str">
            <v>082115621322</v>
          </cell>
          <cell r="L620" t="str">
            <v>DRIVER</v>
          </cell>
          <cell r="Q620" t="str">
            <v>CIREBON</v>
          </cell>
          <cell r="R620" t="str">
            <v>ANTERAJA</v>
          </cell>
          <cell r="S620" t="str">
            <v>JAKARTA 1</v>
          </cell>
          <cell r="T620" t="str">
            <v>3209150403890009</v>
          </cell>
          <cell r="U620" t="str">
            <v>SEUMUR HIDUP</v>
          </cell>
          <cell r="W620" t="str">
            <v>B1</v>
          </cell>
          <cell r="X620" t="str">
            <v>13378903000149</v>
          </cell>
          <cell r="Y620">
            <v>46112</v>
          </cell>
          <cell r="Z620" t="str">
            <v>CIREBON</v>
          </cell>
          <cell r="AA620">
            <v>32571</v>
          </cell>
          <cell r="AB620" t="str">
            <v>BLOK CAPAR RT 010/005 DS. SIDAWANGI KEC. SUMBER KAB. CIREBON</v>
          </cell>
          <cell r="AC620" t="str">
            <v>KAWIN</v>
          </cell>
          <cell r="AD620" t="str">
            <v>ISLAM</v>
          </cell>
          <cell r="AE620" t="str">
            <v>LAKI-LAKI</v>
          </cell>
          <cell r="AF620" t="str">
            <v>SMA</v>
          </cell>
          <cell r="AG620" t="str">
            <v>MUHAMMAD FIRMAN SUBRATA</v>
          </cell>
          <cell r="AH620" t="str">
            <v>BCA</v>
          </cell>
          <cell r="AI620" t="str">
            <v>7745634745</v>
          </cell>
          <cell r="AJ620" t="str">
            <v>3209152711120011</v>
          </cell>
          <cell r="AL620">
            <v>44682</v>
          </cell>
          <cell r="AM620">
            <v>44773</v>
          </cell>
          <cell r="AN620" t="str">
            <v>PKWT 1</v>
          </cell>
          <cell r="AO620" t="str">
            <v>71 hari</v>
          </cell>
          <cell r="AP620" t="str">
            <v xml:space="preserve">1 Tahun  1 Bulan 20 Hari </v>
          </cell>
          <cell r="AQ620" t="str">
            <v>SUDAH</v>
          </cell>
          <cell r="AR620">
            <v>44652</v>
          </cell>
          <cell r="AS620" t="str">
            <v>SUDAH</v>
          </cell>
          <cell r="AT620">
            <v>44432</v>
          </cell>
          <cell r="AU620" t="str">
            <v>SUDAH</v>
          </cell>
          <cell r="AV620">
            <v>44504</v>
          </cell>
          <cell r="AW620" t="str">
            <v xml:space="preserve">0 Tahun  6 Bulan 17 Hari </v>
          </cell>
          <cell r="AX620" t="str">
            <v>IN CLASS</v>
          </cell>
          <cell r="AY620">
            <v>70</v>
          </cell>
          <cell r="AZ620">
            <v>80</v>
          </cell>
          <cell r="BA620" t="str">
            <v>SUDAH</v>
          </cell>
          <cell r="BC620">
            <v>44388</v>
          </cell>
          <cell r="BD620" t="str">
            <v>RS TK III CIREMAI</v>
          </cell>
          <cell r="BE620" t="str">
            <v>SUDAH</v>
          </cell>
          <cell r="BG620">
            <v>44420</v>
          </cell>
          <cell r="BH620" t="str">
            <v>RS TK III CIREMAI</v>
          </cell>
          <cell r="BI620" t="str">
            <v>BELUM</v>
          </cell>
          <cell r="BM620">
            <v>44503</v>
          </cell>
          <cell r="BN620" t="str">
            <v>IN CLASS</v>
          </cell>
          <cell r="BO620">
            <v>100</v>
          </cell>
          <cell r="BV620" t="str">
            <v>0003079378899</v>
          </cell>
          <cell r="BW620" t="str">
            <v>SUDAH</v>
          </cell>
          <cell r="BX620" t="str">
            <v>PERUSAHAAN</v>
          </cell>
          <cell r="BY620" t="str">
            <v>21032312239</v>
          </cell>
          <cell r="BZ620" t="str">
            <v>SUDAH</v>
          </cell>
        </row>
        <row r="621">
          <cell r="C621" t="str">
            <v>1995</v>
          </cell>
          <cell r="D621" t="str">
            <v>RAHMAT HIDAYAT</v>
          </cell>
          <cell r="E621" t="str">
            <v>PT. MBK</v>
          </cell>
          <cell r="F621" t="str">
            <v>PO</v>
          </cell>
          <cell r="G621" t="str">
            <v>14/PO-JKT/III/21</v>
          </cell>
          <cell r="H621">
            <v>44284</v>
          </cell>
          <cell r="I621">
            <v>44286</v>
          </cell>
          <cell r="J621">
            <v>2</v>
          </cell>
          <cell r="K621" t="str">
            <v>087888801126</v>
          </cell>
          <cell r="L621" t="str">
            <v>DRIVER</v>
          </cell>
          <cell r="Q621" t="str">
            <v>CIREBON</v>
          </cell>
          <cell r="R621" t="str">
            <v>ANTERAJA</v>
          </cell>
          <cell r="S621" t="str">
            <v>JAKARTA 1</v>
          </cell>
          <cell r="T621" t="str">
            <v>3209252704920004</v>
          </cell>
          <cell r="U621" t="str">
            <v>SEUMUR HIDUP</v>
          </cell>
          <cell r="W621" t="str">
            <v>B1</v>
          </cell>
          <cell r="X621" t="str">
            <v>13369204000008</v>
          </cell>
          <cell r="Y621">
            <v>45652</v>
          </cell>
          <cell r="Z621" t="str">
            <v>CIREBON</v>
          </cell>
          <cell r="AA621">
            <v>33721</v>
          </cell>
          <cell r="AB621" t="str">
            <v>BLOK 4 RT 014/004 DS. PANGURAGAN KULON KEC. PANGURAGAN</v>
          </cell>
          <cell r="AC621" t="str">
            <v>KAWIN ANAK 2</v>
          </cell>
          <cell r="AD621" t="str">
            <v>ISLAM</v>
          </cell>
          <cell r="AE621" t="str">
            <v>LAKI-LAKI</v>
          </cell>
          <cell r="AF621" t="str">
            <v>SMP</v>
          </cell>
          <cell r="AG621" t="str">
            <v>RAHMAT HIDAYAT</v>
          </cell>
          <cell r="AH621" t="str">
            <v>BCA</v>
          </cell>
          <cell r="AI621" t="str">
            <v>3741084161</v>
          </cell>
          <cell r="AJ621" t="str">
            <v>3209250109150020</v>
          </cell>
          <cell r="AL621">
            <v>44682</v>
          </cell>
          <cell r="AM621">
            <v>44773</v>
          </cell>
          <cell r="AN621" t="str">
            <v>PKWT 1</v>
          </cell>
          <cell r="AO621" t="str">
            <v>71 hari</v>
          </cell>
          <cell r="AP621" t="str">
            <v xml:space="preserve">1 Tahun  1 Bulan 20 Hari </v>
          </cell>
          <cell r="AQ621" t="str">
            <v>SUDAH</v>
          </cell>
          <cell r="AR621">
            <v>44439</v>
          </cell>
          <cell r="AS621" t="str">
            <v>SUDAH</v>
          </cell>
          <cell r="AT621">
            <v>44432</v>
          </cell>
          <cell r="AU621" t="str">
            <v>SUDAH</v>
          </cell>
          <cell r="AV621">
            <v>44410</v>
          </cell>
          <cell r="AW621" t="str">
            <v xml:space="preserve">0 Tahun  9 Bulan 19 Hari </v>
          </cell>
          <cell r="AX621" t="str">
            <v>IN CLASS</v>
          </cell>
          <cell r="AY621">
            <v>70</v>
          </cell>
          <cell r="AZ621">
            <v>80</v>
          </cell>
          <cell r="BA621" t="str">
            <v>SUDAH</v>
          </cell>
          <cell r="BC621">
            <v>44407</v>
          </cell>
          <cell r="BD621" t="str">
            <v>RS TK III CIREMAI</v>
          </cell>
          <cell r="BE621" t="str">
            <v>SUDAH</v>
          </cell>
          <cell r="BG621">
            <v>44412</v>
          </cell>
          <cell r="BH621" t="str">
            <v>RS TK III CIREMAI</v>
          </cell>
          <cell r="BI621" t="str">
            <v>SUDAH</v>
          </cell>
          <cell r="BK621">
            <v>44628</v>
          </cell>
          <cell r="BL621" t="str">
            <v>RS.CIREMAI</v>
          </cell>
          <cell r="BV621" t="str">
            <v>0000456366093</v>
          </cell>
          <cell r="BW621" t="str">
            <v>SUDAH</v>
          </cell>
          <cell r="BX621" t="str">
            <v>PERUSAHAAN</v>
          </cell>
          <cell r="BY621" t="str">
            <v>21032312205</v>
          </cell>
          <cell r="BZ621" t="str">
            <v>SUDAH</v>
          </cell>
        </row>
        <row r="622">
          <cell r="C622" t="str">
            <v>1996</v>
          </cell>
          <cell r="D622" t="str">
            <v>MUKHAMAD USIN</v>
          </cell>
          <cell r="E622" t="str">
            <v>PT. MBK</v>
          </cell>
          <cell r="F622" t="str">
            <v>PO</v>
          </cell>
          <cell r="G622" t="str">
            <v>14/PO-JKT/III/21</v>
          </cell>
          <cell r="H622">
            <v>44284</v>
          </cell>
          <cell r="I622">
            <v>44286</v>
          </cell>
          <cell r="J622">
            <v>2</v>
          </cell>
          <cell r="K622" t="str">
            <v>085974155114</v>
          </cell>
          <cell r="L622" t="str">
            <v>DRIVER</v>
          </cell>
          <cell r="Q622" t="str">
            <v>CIREBON</v>
          </cell>
          <cell r="R622" t="str">
            <v>ANTERAJA</v>
          </cell>
          <cell r="S622" t="str">
            <v>JAKARTA 1</v>
          </cell>
          <cell r="T622" t="str">
            <v>3209181112890005</v>
          </cell>
          <cell r="U622" t="str">
            <v>SEUMUR HIDUP</v>
          </cell>
          <cell r="W622" t="str">
            <v>B1 UMUM</v>
          </cell>
          <cell r="X622" t="str">
            <v>13378912000090</v>
          </cell>
          <cell r="Y622">
            <v>45985</v>
          </cell>
          <cell r="Z622" t="str">
            <v>CIREBON</v>
          </cell>
          <cell r="AA622">
            <v>32853</v>
          </cell>
          <cell r="AB622" t="str">
            <v>DS. MEGU GEDE BLOK BABAKAN RT 007/002 KEC. WARU KAB. CIREBON</v>
          </cell>
          <cell r="AC622" t="str">
            <v>KAWIN ANAK 2</v>
          </cell>
          <cell r="AD622" t="str">
            <v>ISLAM</v>
          </cell>
          <cell r="AE622" t="str">
            <v>LAKI-LAKI</v>
          </cell>
          <cell r="AF622" t="str">
            <v>SMA</v>
          </cell>
          <cell r="AG622" t="str">
            <v>MUKHAMAD USIN</v>
          </cell>
          <cell r="AH622" t="str">
            <v>BCA</v>
          </cell>
          <cell r="AI622" t="str">
            <v>7745251463</v>
          </cell>
          <cell r="AJ622" t="str">
            <v>3209192105140003</v>
          </cell>
          <cell r="AL622">
            <v>44682</v>
          </cell>
          <cell r="AM622">
            <v>44773</v>
          </cell>
          <cell r="AN622" t="str">
            <v>PKWT 1</v>
          </cell>
          <cell r="AO622" t="str">
            <v>71 hari</v>
          </cell>
          <cell r="AP622" t="str">
            <v xml:space="preserve">1 Tahun  1 Bulan 20 Hari </v>
          </cell>
          <cell r="AQ622" t="str">
            <v>SUDAH</v>
          </cell>
          <cell r="AR622">
            <v>44452</v>
          </cell>
          <cell r="AS622" t="str">
            <v>SUDAH</v>
          </cell>
          <cell r="AT622">
            <v>44452</v>
          </cell>
          <cell r="AU622" t="str">
            <v>SUDAH</v>
          </cell>
          <cell r="AV622">
            <v>44440</v>
          </cell>
          <cell r="AW622" t="str">
            <v xml:space="preserve">0 Tahun  8 Bulan 20 Hari </v>
          </cell>
          <cell r="AX622" t="str">
            <v>IN CLASS</v>
          </cell>
          <cell r="AY622">
            <v>95</v>
          </cell>
          <cell r="AZ622">
            <v>80</v>
          </cell>
          <cell r="BA622" t="str">
            <v>SUDAH</v>
          </cell>
          <cell r="BC622">
            <v>44399</v>
          </cell>
          <cell r="BD622" t="str">
            <v>KORAMIL MANDIRANCAN</v>
          </cell>
          <cell r="BE622" t="str">
            <v>SUDAH</v>
          </cell>
          <cell r="BG622">
            <v>44428</v>
          </cell>
          <cell r="BH622" t="str">
            <v>RS TK III CIREMAI</v>
          </cell>
          <cell r="BI622" t="str">
            <v>BELUM</v>
          </cell>
          <cell r="BV622" t="str">
            <v>0001301079058</v>
          </cell>
          <cell r="BW622" t="str">
            <v>SUDAH</v>
          </cell>
          <cell r="BX622" t="str">
            <v>PERUSAHAAN</v>
          </cell>
          <cell r="BY622" t="str">
            <v>21032312569</v>
          </cell>
          <cell r="BZ622" t="str">
            <v>SUDAH</v>
          </cell>
        </row>
        <row r="623">
          <cell r="C623" t="str">
            <v>1997</v>
          </cell>
          <cell r="D623" t="str">
            <v>RIZKY MULAWARMAN</v>
          </cell>
          <cell r="E623" t="str">
            <v>PT. MBK</v>
          </cell>
          <cell r="F623" t="str">
            <v>PO</v>
          </cell>
          <cell r="G623" t="str">
            <v>14/PO-JKT/III/21</v>
          </cell>
          <cell r="H623">
            <v>44284</v>
          </cell>
          <cell r="I623">
            <v>44286</v>
          </cell>
          <cell r="J623">
            <v>2</v>
          </cell>
          <cell r="K623" t="str">
            <v>082324870991</v>
          </cell>
          <cell r="L623" t="str">
            <v>DRIVER</v>
          </cell>
          <cell r="Q623" t="str">
            <v>CIREBON</v>
          </cell>
          <cell r="R623" t="str">
            <v>ANTERAJA</v>
          </cell>
          <cell r="S623" t="str">
            <v>JAKARTA 1</v>
          </cell>
          <cell r="T623" t="str">
            <v>3302201705930002</v>
          </cell>
          <cell r="U623" t="str">
            <v>SEUMUR HIDUP</v>
          </cell>
          <cell r="W623" t="str">
            <v>B1</v>
          </cell>
          <cell r="X623" t="str">
            <v>14149305000417</v>
          </cell>
          <cell r="Y623">
            <v>46163</v>
          </cell>
          <cell r="Z623" t="str">
            <v>YOGYAKARTA</v>
          </cell>
          <cell r="AA623">
            <v>34106</v>
          </cell>
          <cell r="AB623" t="str">
            <v>DS. PURBADANA RT 002/001 KEC. KEMBARAN KAB. BANYUMAS</v>
          </cell>
          <cell r="AC623" t="str">
            <v>LAJANG</v>
          </cell>
          <cell r="AD623" t="str">
            <v>ISLAM</v>
          </cell>
          <cell r="AE623" t="str">
            <v>LAKI-LAKI</v>
          </cell>
          <cell r="AF623" t="str">
            <v>SMA</v>
          </cell>
          <cell r="AG623" t="str">
            <v>RIZKY MULAWARMAN</v>
          </cell>
          <cell r="AH623" t="str">
            <v>BCA</v>
          </cell>
          <cell r="AI623" t="str">
            <v>3040747175</v>
          </cell>
          <cell r="AJ623" t="str">
            <v>3302202102050387</v>
          </cell>
          <cell r="AL623">
            <v>44682</v>
          </cell>
          <cell r="AM623">
            <v>44773</v>
          </cell>
          <cell r="AN623" t="str">
            <v>PKWT 1</v>
          </cell>
          <cell r="AO623" t="str">
            <v>71 hari</v>
          </cell>
          <cell r="AP623" t="str">
            <v xml:space="preserve">1 Tahun  1 Bulan 20 Hari </v>
          </cell>
          <cell r="AQ623" t="str">
            <v>SUDAH</v>
          </cell>
          <cell r="AR623">
            <v>44652</v>
          </cell>
          <cell r="AS623" t="str">
            <v>SUDAH</v>
          </cell>
          <cell r="AT623">
            <v>44432</v>
          </cell>
          <cell r="AU623" t="str">
            <v>SUDAH</v>
          </cell>
          <cell r="AV623">
            <v>44420</v>
          </cell>
          <cell r="AW623" t="str">
            <v xml:space="preserve">0 Tahun  9 Bulan 9 Hari </v>
          </cell>
          <cell r="AX623" t="str">
            <v>IN CLASS</v>
          </cell>
          <cell r="AY623">
            <v>100</v>
          </cell>
          <cell r="AZ623">
            <v>80</v>
          </cell>
          <cell r="BA623" t="str">
            <v>SUDAH</v>
          </cell>
          <cell r="BC623">
            <v>44396</v>
          </cell>
          <cell r="BD623" t="str">
            <v>PUSKESMAS KEBON PALA</v>
          </cell>
          <cell r="BE623" t="str">
            <v>SUDAH</v>
          </cell>
          <cell r="BG623">
            <v>44424</v>
          </cell>
          <cell r="BH623" t="str">
            <v>KORAMIL MANDIRANCAN</v>
          </cell>
          <cell r="BI623" t="str">
            <v>BELUM</v>
          </cell>
          <cell r="BV623" t="str">
            <v>0003079384569</v>
          </cell>
          <cell r="BW623" t="str">
            <v>SUDAH</v>
          </cell>
          <cell r="BX623" t="str">
            <v>PERUSAHAAN</v>
          </cell>
          <cell r="BY623" t="str">
            <v>21032312379</v>
          </cell>
          <cell r="BZ623" t="str">
            <v>SUDAH</v>
          </cell>
          <cell r="CG623" t="str">
            <v>mulawarmanrizky9@gmail.com</v>
          </cell>
        </row>
        <row r="624">
          <cell r="C624" t="str">
            <v>1998</v>
          </cell>
          <cell r="D624" t="str">
            <v>AYI SETIANA</v>
          </cell>
          <cell r="E624" t="str">
            <v>PT. MBK</v>
          </cell>
          <cell r="F624" t="str">
            <v>PO</v>
          </cell>
          <cell r="G624" t="str">
            <v>14/PO-JKT/III/21</v>
          </cell>
          <cell r="H624">
            <v>44284</v>
          </cell>
          <cell r="I624">
            <v>44286</v>
          </cell>
          <cell r="J624">
            <v>2</v>
          </cell>
          <cell r="K624" t="str">
            <v>082116701168</v>
          </cell>
          <cell r="L624" t="str">
            <v>DRIVER</v>
          </cell>
          <cell r="Q624" t="str">
            <v>CIREBON</v>
          </cell>
          <cell r="R624" t="str">
            <v>ANTERAJA</v>
          </cell>
          <cell r="S624" t="str">
            <v>JAKARTA 1</v>
          </cell>
          <cell r="T624" t="str">
            <v>3210211511810021</v>
          </cell>
          <cell r="U624" t="str">
            <v>SEUMUR HIDUP</v>
          </cell>
          <cell r="W624" t="str">
            <v>B1 UMUM</v>
          </cell>
          <cell r="X624" t="str">
            <v>1337811100060</v>
          </cell>
          <cell r="Y624">
            <v>45671</v>
          </cell>
          <cell r="Z624" t="str">
            <v>MAJALENGKA</v>
          </cell>
          <cell r="AA624">
            <v>29905</v>
          </cell>
          <cell r="AB624" t="str">
            <v>DS. BANTAR AGUNG RT 002/002 KEC. SINDANG WANGI KAB. MAJALENGKA</v>
          </cell>
          <cell r="AC624" t="str">
            <v>KAWIN ANAK 2</v>
          </cell>
          <cell r="AD624" t="str">
            <v>ISLAM</v>
          </cell>
          <cell r="AE624" t="str">
            <v>LAKI-LAKI</v>
          </cell>
          <cell r="AF624" t="str">
            <v>SMA</v>
          </cell>
          <cell r="AG624" t="str">
            <v>AYI SETIANA</v>
          </cell>
          <cell r="AH624" t="str">
            <v>BCA</v>
          </cell>
          <cell r="AI624" t="str">
            <v>4180725151</v>
          </cell>
          <cell r="AJ624" t="str">
            <v>321021150580002</v>
          </cell>
          <cell r="AL624">
            <v>44682</v>
          </cell>
          <cell r="AM624">
            <v>44773</v>
          </cell>
          <cell r="AN624" t="str">
            <v>PKWT 1</v>
          </cell>
          <cell r="AO624" t="str">
            <v>71 hari</v>
          </cell>
          <cell r="AP624" t="str">
            <v xml:space="preserve">1 Tahun  1 Bulan 20 Hari </v>
          </cell>
          <cell r="AQ624" t="str">
            <v>SUDAH</v>
          </cell>
          <cell r="AR624">
            <v>44652</v>
          </cell>
          <cell r="AS624" t="str">
            <v>SUDAH</v>
          </cell>
          <cell r="AT624">
            <v>44432</v>
          </cell>
          <cell r="AU624" t="str">
            <v>SUDAH</v>
          </cell>
          <cell r="AV624">
            <v>44452</v>
          </cell>
          <cell r="AW624" t="str">
            <v xml:space="preserve">0 Tahun  8 Bulan 8 Hari </v>
          </cell>
          <cell r="AX624" t="str">
            <v>IN CLASS</v>
          </cell>
          <cell r="AY624">
            <v>80</v>
          </cell>
          <cell r="AZ624">
            <v>80</v>
          </cell>
          <cell r="BA624" t="str">
            <v>SUDAH</v>
          </cell>
          <cell r="BC624">
            <v>44403</v>
          </cell>
          <cell r="BD624" t="str">
            <v>PUSKESMAS SINDANGWANGI MAJALENGKA</v>
          </cell>
          <cell r="BE624" t="str">
            <v>SUDAH</v>
          </cell>
          <cell r="BG624">
            <v>44440</v>
          </cell>
          <cell r="BH624" t="str">
            <v>PUSKESMAS SINDANGWANGI MAJALENGKA</v>
          </cell>
          <cell r="BI624" t="str">
            <v>BELUM</v>
          </cell>
          <cell r="BV624" t="str">
            <v>0001822904548</v>
          </cell>
          <cell r="BW624" t="str">
            <v>SUDAH</v>
          </cell>
          <cell r="BX624" t="str">
            <v>PERUSAHAAN</v>
          </cell>
          <cell r="BY624" t="str">
            <v>21032312809</v>
          </cell>
          <cell r="BZ624" t="str">
            <v>SUDAH</v>
          </cell>
          <cell r="CG624" t="str">
            <v>ayisetiana577@gmail.com</v>
          </cell>
        </row>
        <row r="625">
          <cell r="C625" t="str">
            <v>2002</v>
          </cell>
          <cell r="D625" t="str">
            <v>STEVANUS KRISTIAN</v>
          </cell>
          <cell r="E625" t="str">
            <v>PT. MBK</v>
          </cell>
          <cell r="I625">
            <v>44285</v>
          </cell>
          <cell r="J625" t="str">
            <v/>
          </cell>
          <cell r="K625" t="str">
            <v>082235592827</v>
          </cell>
          <cell r="P625" t="str">
            <v>FUEL MANAGEMENT</v>
          </cell>
          <cell r="Q625" t="str">
            <v>SURABAYA</v>
          </cell>
          <cell r="R625" t="str">
            <v>ANTERAJA</v>
          </cell>
          <cell r="S625" t="str">
            <v>MALANG</v>
          </cell>
          <cell r="T625" t="str">
            <v>3578150609920003</v>
          </cell>
          <cell r="U625" t="str">
            <v>SEUMUR HIDUP</v>
          </cell>
          <cell r="V625" t="str">
            <v>NON DRIVER</v>
          </cell>
          <cell r="W625" t="str">
            <v>NON DRIVER</v>
          </cell>
          <cell r="X625" t="str">
            <v>NON DRIVER</v>
          </cell>
          <cell r="Y625" t="str">
            <v>NON DRIVER</v>
          </cell>
          <cell r="Z625" t="str">
            <v>SURABAYA</v>
          </cell>
          <cell r="AA625">
            <v>33853</v>
          </cell>
          <cell r="AB625" t="str">
            <v>JL.SEDAYU 05/03 MOROKREMBANGAN KREMBANGAN KOTA SURABAYA</v>
          </cell>
          <cell r="AC625" t="str">
            <v>LAJANG</v>
          </cell>
          <cell r="AD625" t="str">
            <v>KRISTEN</v>
          </cell>
          <cell r="AE625" t="str">
            <v>LAKI-LAKI</v>
          </cell>
          <cell r="AF625" t="str">
            <v>SMA</v>
          </cell>
          <cell r="AG625" t="str">
            <v>STEVANUS KRISTIYAN</v>
          </cell>
          <cell r="AH625" t="str">
            <v>BCA</v>
          </cell>
          <cell r="AI625" t="str">
            <v>4680282981</v>
          </cell>
          <cell r="AJ625" t="str">
            <v>3578110301083820</v>
          </cell>
          <cell r="AL625">
            <v>44682</v>
          </cell>
          <cell r="AM625">
            <v>44773</v>
          </cell>
          <cell r="AN625" t="str">
            <v>PKWT 1</v>
          </cell>
          <cell r="AO625" t="str">
            <v>71 hari</v>
          </cell>
          <cell r="AP625" t="str">
            <v xml:space="preserve">1 Tahun  1 Bulan 21 Hari </v>
          </cell>
          <cell r="AQ625" t="str">
            <v>NON DRIVER</v>
          </cell>
          <cell r="AR625" t="str">
            <v>NON DRIVER</v>
          </cell>
          <cell r="AS625" t="str">
            <v>SUDAH</v>
          </cell>
          <cell r="AT625">
            <v>44432</v>
          </cell>
          <cell r="AU625" t="str">
            <v>NON DRIVER</v>
          </cell>
          <cell r="AV625" t="str">
            <v>NON DRIVER</v>
          </cell>
          <cell r="AW625" t="str">
            <v/>
          </cell>
          <cell r="AX625" t="str">
            <v>NON DRIVER</v>
          </cell>
          <cell r="AY625" t="str">
            <v>NON DRIVER</v>
          </cell>
          <cell r="AZ625" t="str">
            <v>NON DRIVER</v>
          </cell>
          <cell r="BA625" t="str">
            <v>SUDAH</v>
          </cell>
          <cell r="BC625">
            <v>44415</v>
          </cell>
          <cell r="BD625" t="str">
            <v>POLRES JOMBANG</v>
          </cell>
          <cell r="BE625" t="str">
            <v>BELUM</v>
          </cell>
          <cell r="BI625" t="str">
            <v>BELUM</v>
          </cell>
          <cell r="BV625" t="str">
            <v>0002265454776</v>
          </cell>
          <cell r="BW625" t="str">
            <v>SUDAH</v>
          </cell>
          <cell r="BX625" t="str">
            <v>PBI</v>
          </cell>
          <cell r="BY625" t="str">
            <v>21032313526</v>
          </cell>
          <cell r="BZ625" t="str">
            <v>SUDAH</v>
          </cell>
          <cell r="CG625" t="e">
            <v>#N/A</v>
          </cell>
        </row>
        <row r="626">
          <cell r="C626" t="str">
            <v>2003</v>
          </cell>
          <cell r="D626" t="str">
            <v>MOHAMMAD GHUFRON</v>
          </cell>
          <cell r="E626" t="str">
            <v>PT. MBK</v>
          </cell>
          <cell r="F626" t="str">
            <v>PO</v>
          </cell>
          <cell r="G626" t="str">
            <v>08/PO/LOG-SBY/III/21</v>
          </cell>
          <cell r="H626">
            <v>44286</v>
          </cell>
          <cell r="I626">
            <v>44288</v>
          </cell>
          <cell r="J626">
            <v>2</v>
          </cell>
          <cell r="K626" t="str">
            <v>085330738488</v>
          </cell>
          <cell r="L626" t="str">
            <v>DRIVER</v>
          </cell>
          <cell r="Q626" t="str">
            <v>SURABAYA</v>
          </cell>
          <cell r="R626" t="str">
            <v>MAYORA</v>
          </cell>
          <cell r="S626" t="str">
            <v>MALANG</v>
          </cell>
          <cell r="T626" t="str">
            <v>3578191802860001</v>
          </cell>
          <cell r="U626" t="str">
            <v>SEUMUR HIDUP</v>
          </cell>
          <cell r="V626" t="str">
            <v>HIJAU</v>
          </cell>
          <cell r="W626" t="str">
            <v>B1</v>
          </cell>
          <cell r="X626" t="str">
            <v>860215149108</v>
          </cell>
          <cell r="Y626">
            <v>44975</v>
          </cell>
          <cell r="Z626" t="str">
            <v>CIREBON</v>
          </cell>
          <cell r="AA626">
            <v>31461</v>
          </cell>
          <cell r="AB626" t="str">
            <v>TENGGER KANDANGAN 8/30 RT04 RW03 KANDANGAN BENOWO SURABAYA</v>
          </cell>
          <cell r="AC626" t="str">
            <v>KAWIN</v>
          </cell>
          <cell r="AD626" t="str">
            <v>ISLAM</v>
          </cell>
          <cell r="AE626" t="str">
            <v>LAKI-LAKI</v>
          </cell>
          <cell r="AF626" t="str">
            <v>SMA</v>
          </cell>
          <cell r="AG626" t="str">
            <v>MOHAMMAD GHUFRON</v>
          </cell>
          <cell r="AH626" t="str">
            <v>BCA</v>
          </cell>
          <cell r="AI626" t="str">
            <v>0882271909</v>
          </cell>
          <cell r="AJ626" t="str">
            <v>'3578191911130000</v>
          </cell>
          <cell r="AL626">
            <v>44682</v>
          </cell>
          <cell r="AM626">
            <v>44773</v>
          </cell>
          <cell r="AN626" t="str">
            <v>PKWT 1</v>
          </cell>
          <cell r="AO626" t="str">
            <v>71 hari</v>
          </cell>
          <cell r="AP626" t="str">
            <v xml:space="preserve">1 Tahun  1 Bulan 19 Hari </v>
          </cell>
          <cell r="AQ626" t="str">
            <v>SUDAH</v>
          </cell>
          <cell r="AR626">
            <v>44676</v>
          </cell>
          <cell r="AS626" t="str">
            <v>SUDAH</v>
          </cell>
          <cell r="AT626">
            <v>44432</v>
          </cell>
          <cell r="AU626" t="str">
            <v>SUDAH</v>
          </cell>
          <cell r="AV626">
            <v>44585</v>
          </cell>
          <cell r="AW626" t="str">
            <v xml:space="preserve">0 Tahun  3 Bulan 27 Hari </v>
          </cell>
          <cell r="AX626" t="str">
            <v>IN CLASS</v>
          </cell>
          <cell r="AY626">
            <v>100</v>
          </cell>
          <cell r="AZ626">
            <v>80</v>
          </cell>
          <cell r="BA626" t="str">
            <v>SUDAH</v>
          </cell>
          <cell r="BC626">
            <v>44458</v>
          </cell>
          <cell r="BD626" t="str">
            <v>JUANDA</v>
          </cell>
          <cell r="BE626" t="str">
            <v>SUDAH</v>
          </cell>
          <cell r="BG626">
            <v>44476</v>
          </cell>
          <cell r="BI626" t="str">
            <v>BELUM</v>
          </cell>
          <cell r="BV626" t="str">
            <v>0001152650744</v>
          </cell>
          <cell r="BW626" t="str">
            <v>SUDAH</v>
          </cell>
          <cell r="BX626" t="str">
            <v>PBI</v>
          </cell>
          <cell r="BY626" t="str">
            <v>21032313054</v>
          </cell>
          <cell r="BZ626" t="str">
            <v>SUDAH</v>
          </cell>
          <cell r="CH626">
            <v>44431</v>
          </cell>
          <cell r="CI626">
            <v>44482</v>
          </cell>
        </row>
        <row r="627">
          <cell r="C627" t="str">
            <v>2004</v>
          </cell>
          <cell r="D627" t="str">
            <v>MOCHAMMAD RIFAI</v>
          </cell>
          <cell r="E627" t="str">
            <v>PT. MBK</v>
          </cell>
          <cell r="F627" t="str">
            <v>PO</v>
          </cell>
          <cell r="G627" t="str">
            <v>08/PO/LOG-SBY/III/21</v>
          </cell>
          <cell r="H627">
            <v>44286</v>
          </cell>
          <cell r="I627">
            <v>44288</v>
          </cell>
          <cell r="J627">
            <v>2</v>
          </cell>
          <cell r="K627" t="str">
            <v>085954050593</v>
          </cell>
          <cell r="L627" t="str">
            <v>DRIVER</v>
          </cell>
          <cell r="Q627" t="str">
            <v>SURABAYA</v>
          </cell>
          <cell r="R627" t="str">
            <v>ANTERAJA</v>
          </cell>
          <cell r="S627" t="str">
            <v>MALANG</v>
          </cell>
          <cell r="T627" t="str">
            <v>3578160102930002</v>
          </cell>
          <cell r="U627" t="str">
            <v>SEUMUR HIDUP</v>
          </cell>
          <cell r="V627" t="str">
            <v>HIJAU</v>
          </cell>
          <cell r="W627" t="str">
            <v>B1</v>
          </cell>
          <cell r="X627" t="str">
            <v>15149302000682</v>
          </cell>
          <cell r="Y627">
            <v>45819</v>
          </cell>
          <cell r="Z627" t="str">
            <v>SURABAYA</v>
          </cell>
          <cell r="AA627">
            <v>34001</v>
          </cell>
          <cell r="AB627" t="str">
            <v>NYAMPLUNGAN 10/67-B RT3 RW11 AMPEL SEMAMPIR KOTA SURABAYA</v>
          </cell>
          <cell r="AC627" t="str">
            <v>LAJANG</v>
          </cell>
          <cell r="AD627" t="str">
            <v>ISLAM</v>
          </cell>
          <cell r="AE627" t="str">
            <v>LAKI-LAKI</v>
          </cell>
          <cell r="AF627" t="str">
            <v>SMA</v>
          </cell>
          <cell r="AG627" t="str">
            <v>MOCHAMAD RIFAI</v>
          </cell>
          <cell r="AH627" t="str">
            <v>BCA</v>
          </cell>
          <cell r="AI627" t="str">
            <v>0101645745</v>
          </cell>
          <cell r="AJ627" t="str">
            <v>35030122051500000</v>
          </cell>
          <cell r="AL627">
            <v>44682</v>
          </cell>
          <cell r="AM627">
            <v>44773</v>
          </cell>
          <cell r="AN627" t="str">
            <v>PKWT 1</v>
          </cell>
          <cell r="AO627" t="str">
            <v>71 hari</v>
          </cell>
          <cell r="AP627" t="str">
            <v xml:space="preserve">1 Tahun  1 Bulan 19 Hari </v>
          </cell>
          <cell r="AQ627" t="str">
            <v>SUDAH</v>
          </cell>
          <cell r="AR627">
            <v>44676</v>
          </cell>
          <cell r="AS627" t="str">
            <v>SUDAH</v>
          </cell>
          <cell r="AT627">
            <v>44432</v>
          </cell>
          <cell r="AU627" t="str">
            <v>SUDAH</v>
          </cell>
          <cell r="AV627">
            <v>44462</v>
          </cell>
          <cell r="AW627" t="str">
            <v xml:space="preserve">0 Tahun  7 Bulan 28 Hari </v>
          </cell>
          <cell r="AX627" t="str">
            <v>IN CLASS</v>
          </cell>
          <cell r="AY627">
            <v>75</v>
          </cell>
          <cell r="AZ627">
            <v>80</v>
          </cell>
          <cell r="BA627" t="str">
            <v>SUDAH</v>
          </cell>
          <cell r="BC627">
            <v>44404</v>
          </cell>
          <cell r="BD627" t="str">
            <v>PUSKESMAS WONOSALAM</v>
          </cell>
          <cell r="BE627" t="str">
            <v>SUDAH</v>
          </cell>
          <cell r="BG627">
            <v>44446</v>
          </cell>
          <cell r="BI627" t="str">
            <v>SUDAH</v>
          </cell>
          <cell r="BK627">
            <v>44675</v>
          </cell>
          <cell r="BV627" t="str">
            <v>0003071326577</v>
          </cell>
          <cell r="BW627" t="str">
            <v>SUDAH</v>
          </cell>
          <cell r="BX627" t="str">
            <v>PERUSAHAAN</v>
          </cell>
          <cell r="BY627" t="str">
            <v>21005747304</v>
          </cell>
          <cell r="BZ627" t="str">
            <v>SUDAH</v>
          </cell>
        </row>
        <row r="628">
          <cell r="C628" t="str">
            <v>2010</v>
          </cell>
          <cell r="D628" t="str">
            <v>ERIK OKTAIL</v>
          </cell>
          <cell r="E628" t="str">
            <v>PT. MBK</v>
          </cell>
          <cell r="F628" t="str">
            <v>PO</v>
          </cell>
          <cell r="G628" t="str">
            <v>08/PO/LOG-SBY/III/21</v>
          </cell>
          <cell r="H628">
            <v>44286</v>
          </cell>
          <cell r="I628">
            <v>44288</v>
          </cell>
          <cell r="J628">
            <v>2</v>
          </cell>
          <cell r="K628" t="str">
            <v>081334051115</v>
          </cell>
          <cell r="L628" t="str">
            <v>DRIVER</v>
          </cell>
          <cell r="Q628" t="str">
            <v>SURABAYA</v>
          </cell>
          <cell r="R628" t="str">
            <v>ANTERAJA</v>
          </cell>
          <cell r="S628" t="str">
            <v>MALANG</v>
          </cell>
          <cell r="T628" t="str">
            <v>5103050110860007</v>
          </cell>
          <cell r="U628" t="str">
            <v>SEUMUR HIDUP</v>
          </cell>
          <cell r="V628" t="str">
            <v>HIJAU</v>
          </cell>
          <cell r="W628" t="str">
            <v>B1</v>
          </cell>
          <cell r="X628" t="str">
            <v>25298610000052</v>
          </cell>
          <cell r="Y628">
            <v>45905</v>
          </cell>
          <cell r="Z628" t="str">
            <v>KOTA BUMI</v>
          </cell>
          <cell r="AA628">
            <v>31686</v>
          </cell>
          <cell r="AB628" t="str">
            <v>SIDODADI RT01 RW02 MUARA AMAN BUKIT KEMUNING KAB LAMPUNG UTARA</v>
          </cell>
          <cell r="AC628" t="str">
            <v>KAWIN</v>
          </cell>
          <cell r="AD628" t="str">
            <v>ISLAM</v>
          </cell>
          <cell r="AE628" t="str">
            <v>LAKI-LAKI</v>
          </cell>
          <cell r="AF628" t="str">
            <v>SMA</v>
          </cell>
          <cell r="AG628" t="str">
            <v>ERIK OKTIAL</v>
          </cell>
          <cell r="AH628" t="str">
            <v>BCA</v>
          </cell>
          <cell r="AI628" t="str">
            <v>3151067229</v>
          </cell>
          <cell r="AJ628" t="str">
            <v>1803010209160000</v>
          </cell>
          <cell r="AK628" t="str">
            <v>462913013905000</v>
          </cell>
          <cell r="AL628">
            <v>44682</v>
          </cell>
          <cell r="AM628">
            <v>44773</v>
          </cell>
          <cell r="AN628" t="str">
            <v>PKWT 1</v>
          </cell>
          <cell r="AO628" t="str">
            <v>71 hari</v>
          </cell>
          <cell r="AP628" t="str">
            <v xml:space="preserve">1 Tahun  1 Bulan 19 Hari </v>
          </cell>
          <cell r="AQ628" t="str">
            <v>SUDAH</v>
          </cell>
          <cell r="AR628">
            <v>44676</v>
          </cell>
          <cell r="AS628" t="str">
            <v>SUDAH</v>
          </cell>
          <cell r="AT628">
            <v>44432</v>
          </cell>
          <cell r="AU628" t="str">
            <v>SUDAH</v>
          </cell>
          <cell r="AV628">
            <v>44462</v>
          </cell>
          <cell r="AW628" t="str">
            <v xml:space="preserve">0 Tahun  7 Bulan 28 Hari </v>
          </cell>
          <cell r="AX628" t="str">
            <v>IN CLASS</v>
          </cell>
          <cell r="AY628">
            <v>85</v>
          </cell>
          <cell r="AZ628">
            <v>100</v>
          </cell>
          <cell r="BA628" t="str">
            <v>SUDAH</v>
          </cell>
          <cell r="BC628">
            <v>44404</v>
          </cell>
          <cell r="BD628" t="str">
            <v>SEKAPUK</v>
          </cell>
          <cell r="BE628" t="str">
            <v>SUDAH</v>
          </cell>
          <cell r="BG628">
            <v>44446</v>
          </cell>
          <cell r="BI628" t="str">
            <v>SUDAH</v>
          </cell>
          <cell r="BK628">
            <v>44670</v>
          </cell>
          <cell r="BV628" t="str">
            <v>0002088914534</v>
          </cell>
          <cell r="BW628" t="str">
            <v>SUDAH</v>
          </cell>
          <cell r="BX628" t="str">
            <v>PERUSAHAAN</v>
          </cell>
          <cell r="BY628" t="str">
            <v>21032313617</v>
          </cell>
          <cell r="BZ628" t="str">
            <v>SUDAH</v>
          </cell>
        </row>
        <row r="629">
          <cell r="C629" t="str">
            <v>2017</v>
          </cell>
          <cell r="D629" t="str">
            <v>MOHAMAD FATKHURROHMAN</v>
          </cell>
          <cell r="E629" t="str">
            <v>PT. MBK</v>
          </cell>
          <cell r="F629" t="str">
            <v>PO</v>
          </cell>
          <cell r="G629" t="str">
            <v>09/PO/LOG-SBY/III/21</v>
          </cell>
          <cell r="H629">
            <v>44286</v>
          </cell>
          <cell r="I629">
            <v>44287</v>
          </cell>
          <cell r="J629">
            <v>1</v>
          </cell>
          <cell r="K629" t="str">
            <v>082127298552</v>
          </cell>
          <cell r="L629" t="str">
            <v>DRIVER</v>
          </cell>
          <cell r="Q629" t="str">
            <v>YOGYAKARTA</v>
          </cell>
          <cell r="R629" t="str">
            <v>ANTERAJA</v>
          </cell>
          <cell r="S629" t="str">
            <v>SEMARANG</v>
          </cell>
          <cell r="T629" t="str">
            <v>3302073107810002</v>
          </cell>
          <cell r="U629" t="str">
            <v>SEUMUR HIDUP</v>
          </cell>
          <cell r="V629" t="str">
            <v>HIJAU</v>
          </cell>
          <cell r="W629" t="str">
            <v>B1 UMUM</v>
          </cell>
          <cell r="X629" t="str">
            <v>810714141366</v>
          </cell>
          <cell r="Y629">
            <v>44773</v>
          </cell>
          <cell r="Z629" t="str">
            <v>BANYUMAS</v>
          </cell>
          <cell r="AA629">
            <v>29798</v>
          </cell>
          <cell r="AB629" t="str">
            <v>SUMPIUH RT 003/004</v>
          </cell>
          <cell r="AC629" t="str">
            <v>KAWIN ANAK 3</v>
          </cell>
          <cell r="AD629" t="str">
            <v>ISLAM</v>
          </cell>
          <cell r="AE629" t="str">
            <v>LAKI-LAKI</v>
          </cell>
          <cell r="AF629" t="str">
            <v>SMP</v>
          </cell>
          <cell r="AG629" t="str">
            <v>MOHAMAD FATKHURROHMAN</v>
          </cell>
          <cell r="AH629" t="str">
            <v>BCA</v>
          </cell>
          <cell r="AI629" t="str">
            <v>6975325770</v>
          </cell>
          <cell r="AJ629" t="str">
            <v>3302073107810002</v>
          </cell>
          <cell r="AL629">
            <v>44682</v>
          </cell>
          <cell r="AM629">
            <v>44773</v>
          </cell>
          <cell r="AN629" t="str">
            <v>PKWT 1</v>
          </cell>
          <cell r="AO629" t="str">
            <v>71 hari</v>
          </cell>
          <cell r="AP629" t="str">
            <v xml:space="preserve">1 Tahun  1 Bulan 20 Hari </v>
          </cell>
          <cell r="AQ629" t="str">
            <v>SUDAH</v>
          </cell>
          <cell r="AR629">
            <v>44673</v>
          </cell>
          <cell r="AS629" t="str">
            <v>SUDAH</v>
          </cell>
          <cell r="AT629">
            <v>44432</v>
          </cell>
          <cell r="AU629" t="str">
            <v>SUDAH</v>
          </cell>
          <cell r="AV629">
            <v>44420</v>
          </cell>
          <cell r="AW629" t="str">
            <v xml:space="preserve">0 Tahun  9 Bulan 9 Hari </v>
          </cell>
          <cell r="AX629" t="str">
            <v>IN CLASS</v>
          </cell>
          <cell r="AY629">
            <v>90</v>
          </cell>
          <cell r="AZ629">
            <v>90</v>
          </cell>
          <cell r="BA629" t="str">
            <v>SUDAH</v>
          </cell>
          <cell r="BC629">
            <v>44412</v>
          </cell>
          <cell r="BD629" t="str">
            <v>RS PKU WONOSARI</v>
          </cell>
          <cell r="BE629" t="str">
            <v>SUDAH</v>
          </cell>
          <cell r="BG629">
            <v>44335</v>
          </cell>
          <cell r="BH629" t="str">
            <v>BALAI DESA SUMPIUH</v>
          </cell>
          <cell r="BI629" t="str">
            <v>SUDAH</v>
          </cell>
          <cell r="BK629">
            <v>44577</v>
          </cell>
          <cell r="BV629" t="str">
            <v>0001382072703</v>
          </cell>
          <cell r="BW629" t="str">
            <v>SUDAH</v>
          </cell>
          <cell r="BX629" t="str">
            <v>PERUSAHAAN</v>
          </cell>
          <cell r="BY629" t="str">
            <v>21032313831</v>
          </cell>
          <cell r="BZ629" t="str">
            <v>SUDAH</v>
          </cell>
          <cell r="CG629" t="str">
            <v>muhamadrifai143@gmail.com</v>
          </cell>
        </row>
        <row r="630">
          <cell r="C630" t="str">
            <v>2018</v>
          </cell>
          <cell r="D630" t="str">
            <v>MULYONO</v>
          </cell>
          <cell r="E630" t="str">
            <v>PT. MBK</v>
          </cell>
          <cell r="F630" t="str">
            <v>PO</v>
          </cell>
          <cell r="G630" t="str">
            <v>09/PO/LOG-SBY/III/21</v>
          </cell>
          <cell r="H630">
            <v>44286</v>
          </cell>
          <cell r="I630">
            <v>44287</v>
          </cell>
          <cell r="J630">
            <v>1</v>
          </cell>
          <cell r="K630" t="str">
            <v>082314246177</v>
          </cell>
          <cell r="L630" t="str">
            <v>DRIVER</v>
          </cell>
          <cell r="Q630" t="str">
            <v>SEMARANG</v>
          </cell>
          <cell r="R630" t="str">
            <v>AOP</v>
          </cell>
          <cell r="S630" t="str">
            <v>SEMARANG</v>
          </cell>
          <cell r="T630" t="str">
            <v>3324080402800001</v>
          </cell>
          <cell r="U630" t="str">
            <v>SEUMUR HIDUP</v>
          </cell>
          <cell r="V630" t="str">
            <v>PUTIH</v>
          </cell>
          <cell r="W630" t="str">
            <v>B1</v>
          </cell>
          <cell r="X630" t="str">
            <v>14338002000073</v>
          </cell>
          <cell r="Y630">
            <v>45715</v>
          </cell>
          <cell r="Z630" t="str">
            <v>KENDAL</v>
          </cell>
          <cell r="AA630">
            <v>29255</v>
          </cell>
          <cell r="AB630" t="str">
            <v>KP. PESANTREN RT 002/005 DS. KRAJAN KULON KEC. KALIWUNGU KAB. KENDAL</v>
          </cell>
          <cell r="AC630" t="str">
            <v>KAWIN ANAK 1</v>
          </cell>
          <cell r="AD630" t="str">
            <v>ISLAM</v>
          </cell>
          <cell r="AE630" t="str">
            <v>LAKI-LAKI</v>
          </cell>
          <cell r="AF630" t="str">
            <v>SMP</v>
          </cell>
          <cell r="AG630" t="str">
            <v>MULYONO</v>
          </cell>
          <cell r="AH630" t="str">
            <v>BCA</v>
          </cell>
          <cell r="AI630" t="str">
            <v>0800977878</v>
          </cell>
          <cell r="AJ630" t="str">
            <v>3324201511180006</v>
          </cell>
          <cell r="AL630">
            <v>44621</v>
          </cell>
          <cell r="AM630">
            <v>44712</v>
          </cell>
          <cell r="AN630" t="str">
            <v>PKWT 2</v>
          </cell>
          <cell r="AO630" t="str">
            <v>10 hari</v>
          </cell>
          <cell r="AP630" t="str">
            <v xml:space="preserve">1 Tahun  1 Bulan 20 Hari </v>
          </cell>
          <cell r="AQ630" t="str">
            <v>SUDAH</v>
          </cell>
          <cell r="AR630">
            <v>44676</v>
          </cell>
          <cell r="AS630" t="str">
            <v>SUDAH</v>
          </cell>
          <cell r="AT630">
            <v>44432</v>
          </cell>
          <cell r="AU630" t="str">
            <v>SUDAH</v>
          </cell>
          <cell r="AV630">
            <v>44433</v>
          </cell>
          <cell r="AW630" t="str">
            <v xml:space="preserve">0 Tahun  8 Bulan 26 Hari </v>
          </cell>
          <cell r="AX630" t="str">
            <v>IN CLASS</v>
          </cell>
          <cell r="AY630">
            <v>100</v>
          </cell>
          <cell r="AZ630">
            <v>80</v>
          </cell>
          <cell r="BA630" t="str">
            <v>SUDAH</v>
          </cell>
          <cell r="BC630">
            <v>44354</v>
          </cell>
          <cell r="BD630" t="str">
            <v>RUMAH SAKIT TENTARA SEMARANG</v>
          </cell>
          <cell r="BE630" t="str">
            <v>SUDAH</v>
          </cell>
          <cell r="BG630">
            <v>44354</v>
          </cell>
          <cell r="BH630" t="str">
            <v>RUMAH SAKIT TENTARA SEMARANG</v>
          </cell>
          <cell r="BI630" t="str">
            <v>BELUM</v>
          </cell>
          <cell r="BV630" t="str">
            <v>0003079396113</v>
          </cell>
          <cell r="BW630" t="str">
            <v>SUDAH</v>
          </cell>
          <cell r="BX630" t="str">
            <v>PERUSAHAAN</v>
          </cell>
          <cell r="BY630" t="str">
            <v>21041846987</v>
          </cell>
          <cell r="BZ630" t="str">
            <v>SUDAH</v>
          </cell>
          <cell r="CG630" t="str">
            <v>erik.oktial@gmail.com</v>
          </cell>
        </row>
        <row r="631">
          <cell r="C631" t="str">
            <v>2019</v>
          </cell>
          <cell r="D631" t="str">
            <v>MARDIANSYAH</v>
          </cell>
          <cell r="E631" t="str">
            <v>PT. MBK</v>
          </cell>
          <cell r="F631" t="str">
            <v>PO</v>
          </cell>
          <cell r="G631" t="str">
            <v>09/PO/LOG-SBY/III/21</v>
          </cell>
          <cell r="H631">
            <v>44286</v>
          </cell>
          <cell r="I631">
            <v>44287</v>
          </cell>
          <cell r="J631">
            <v>1</v>
          </cell>
          <cell r="K631" t="str">
            <v>085712997072</v>
          </cell>
          <cell r="L631" t="str">
            <v>DRIVER</v>
          </cell>
          <cell r="Q631" t="str">
            <v>SOLO</v>
          </cell>
          <cell r="R631" t="str">
            <v>ANTERAJA</v>
          </cell>
          <cell r="S631" t="str">
            <v>SEMARANG</v>
          </cell>
          <cell r="T631" t="str">
            <v>3310160903910002</v>
          </cell>
          <cell r="U631" t="str">
            <v>SEUMUR HIDUP</v>
          </cell>
          <cell r="V631" t="str">
            <v>HIJAU</v>
          </cell>
          <cell r="W631" t="str">
            <v>B1 UMUM</v>
          </cell>
          <cell r="X631" t="str">
            <v>14539103000096</v>
          </cell>
          <cell r="Y631">
            <v>46062</v>
          </cell>
          <cell r="Z631" t="str">
            <v>KLATEN</v>
          </cell>
          <cell r="AA631">
            <v>33306</v>
          </cell>
          <cell r="AB631" t="str">
            <v>DK. SIDO MULYO RT 002/010 DS. DELANGGU KEC. DELANGGU KAB. KLATEN</v>
          </cell>
          <cell r="AC631" t="str">
            <v>KAWIN ANAK 1</v>
          </cell>
          <cell r="AD631" t="str">
            <v>ISLAM</v>
          </cell>
          <cell r="AE631" t="str">
            <v>LAKI-LAKI</v>
          </cell>
          <cell r="AF631" t="str">
            <v>SMP</v>
          </cell>
          <cell r="AG631" t="str">
            <v>MARDIANSYAH</v>
          </cell>
          <cell r="AH631" t="str">
            <v>BCA</v>
          </cell>
          <cell r="AI631" t="str">
            <v>3930588201</v>
          </cell>
          <cell r="AJ631" t="str">
            <v>3310161806200002</v>
          </cell>
          <cell r="AL631">
            <v>44682</v>
          </cell>
          <cell r="AM631">
            <v>44773</v>
          </cell>
          <cell r="AN631" t="str">
            <v>PKWT 1</v>
          </cell>
          <cell r="AO631" t="str">
            <v>71 hari</v>
          </cell>
          <cell r="AP631" t="str">
            <v xml:space="preserve">1 Tahun  1 Bulan 20 Hari </v>
          </cell>
          <cell r="AQ631" t="str">
            <v>SUDAH</v>
          </cell>
          <cell r="AR631">
            <v>44673</v>
          </cell>
          <cell r="AS631" t="str">
            <v>SUDAH</v>
          </cell>
          <cell r="AT631">
            <v>44432</v>
          </cell>
          <cell r="AU631" t="str">
            <v>SUDAH</v>
          </cell>
          <cell r="AV631">
            <v>44435</v>
          </cell>
          <cell r="AW631" t="str">
            <v xml:space="preserve">0 Tahun  8 Bulan 24 Hari </v>
          </cell>
          <cell r="AX631" t="str">
            <v>IN CLASS</v>
          </cell>
          <cell r="AY631">
            <v>85</v>
          </cell>
          <cell r="AZ631">
            <v>90</v>
          </cell>
          <cell r="BA631" t="str">
            <v>SUDAH</v>
          </cell>
          <cell r="BC631">
            <v>44428</v>
          </cell>
          <cell r="BD631" t="str">
            <v>KECAMATAN JEBRES BARU</v>
          </cell>
          <cell r="BE631" t="str">
            <v>SUDAH</v>
          </cell>
          <cell r="BG631">
            <v>44424</v>
          </cell>
          <cell r="BH631" t="str">
            <v>KECAMATAN JEBRES BARU</v>
          </cell>
          <cell r="BI631" t="str">
            <v>BELUM</v>
          </cell>
          <cell r="BV631" t="str">
            <v>0000560551656</v>
          </cell>
          <cell r="BW631" t="str">
            <v>SUDAH</v>
          </cell>
          <cell r="BX631" t="str">
            <v>PERUSAHAAN</v>
          </cell>
          <cell r="BY631" t="str">
            <v>21032313369</v>
          </cell>
          <cell r="BZ631" t="str">
            <v>SUDAH</v>
          </cell>
          <cell r="CG631" t="str">
            <v>arifmudjiono@gmail.com</v>
          </cell>
        </row>
        <row r="632">
          <cell r="C632" t="str">
            <v>2020</v>
          </cell>
          <cell r="D632" t="str">
            <v>RAFII RAMADHAN</v>
          </cell>
          <cell r="E632" t="str">
            <v>PT. MBK</v>
          </cell>
          <cell r="I632">
            <v>44291</v>
          </cell>
          <cell r="J632" t="str">
            <v/>
          </cell>
          <cell r="K632" t="str">
            <v>089699877935</v>
          </cell>
          <cell r="P632" t="str">
            <v>ADMIN DISPATCHER</v>
          </cell>
          <cell r="Q632" t="str">
            <v>BEKASI</v>
          </cell>
          <cell r="R632" t="str">
            <v>ANTERAJA</v>
          </cell>
          <cell r="S632" t="str">
            <v>JAKARTA 1</v>
          </cell>
          <cell r="T632" t="str">
            <v>3216062812980017</v>
          </cell>
          <cell r="U632" t="str">
            <v>SEUMUR HIDUP</v>
          </cell>
          <cell r="V632" t="str">
            <v>NON DRIVER</v>
          </cell>
          <cell r="W632" t="str">
            <v>NON DRIVER</v>
          </cell>
          <cell r="X632" t="str">
            <v>NON DRIVER</v>
          </cell>
          <cell r="Y632" t="str">
            <v>NON DRIVER</v>
          </cell>
          <cell r="Z632" t="str">
            <v>JAKARTA</v>
          </cell>
          <cell r="AA632">
            <v>36157</v>
          </cell>
          <cell r="AB632" t="str">
            <v>PERUM BUMISANI PERMAI BLOK K1 NO. 23 RT 003/014 SETIA MEKAR TAMBUN SELATAN BEKASI</v>
          </cell>
          <cell r="AC632" t="str">
            <v>LAJANG</v>
          </cell>
          <cell r="AD632" t="str">
            <v>ISLAM</v>
          </cell>
          <cell r="AE632" t="str">
            <v>LAKI-LAKI</v>
          </cell>
          <cell r="AF632" t="str">
            <v>SMA</v>
          </cell>
          <cell r="AG632" t="str">
            <v>RAFII RAMADHAN</v>
          </cell>
          <cell r="AH632" t="str">
            <v>BCA</v>
          </cell>
          <cell r="AI632" t="str">
            <v>8421111791</v>
          </cell>
          <cell r="AJ632" t="str">
            <v>3216061611101894</v>
          </cell>
          <cell r="AL632">
            <v>44652</v>
          </cell>
          <cell r="AM632">
            <v>44742</v>
          </cell>
          <cell r="AN632" t="str">
            <v>PKWT 1</v>
          </cell>
          <cell r="AO632" t="str">
            <v>40 hari</v>
          </cell>
          <cell r="AP632" t="str">
            <v xml:space="preserve">1 Tahun  1 Bulan 16 Hari </v>
          </cell>
          <cell r="AQ632" t="str">
            <v>NON DRIVER</v>
          </cell>
          <cell r="AR632" t="str">
            <v>NON DRIVER</v>
          </cell>
          <cell r="AS632" t="str">
            <v>SUDAH</v>
          </cell>
          <cell r="AT632">
            <v>44432</v>
          </cell>
          <cell r="AU632" t="str">
            <v>NON DRIVER</v>
          </cell>
          <cell r="AV632" t="str">
            <v>NON DRIVER</v>
          </cell>
          <cell r="AW632" t="str">
            <v/>
          </cell>
          <cell r="AX632" t="str">
            <v>NON DRIVER</v>
          </cell>
          <cell r="AY632" t="str">
            <v>NON DRIVER</v>
          </cell>
          <cell r="AZ632" t="str">
            <v>NON DRIVER</v>
          </cell>
          <cell r="BA632" t="str">
            <v>SUDAH</v>
          </cell>
          <cell r="BC632">
            <v>44393</v>
          </cell>
          <cell r="BE632" t="str">
            <v>SUDAH</v>
          </cell>
          <cell r="BG632">
            <v>44393</v>
          </cell>
          <cell r="BI632" t="str">
            <v>BELUM</v>
          </cell>
          <cell r="BV632" t="str">
            <v>0002102765095</v>
          </cell>
          <cell r="BW632" t="str">
            <v>SUDAH</v>
          </cell>
          <cell r="BX632" t="str">
            <v>PERUSAHAAN</v>
          </cell>
          <cell r="BY632" t="str">
            <v>21032313989</v>
          </cell>
          <cell r="BZ632" t="str">
            <v>SUDAH</v>
          </cell>
        </row>
        <row r="633">
          <cell r="C633" t="str">
            <v>2021</v>
          </cell>
          <cell r="D633" t="str">
            <v>RIYAN SYAMSUL FUAD</v>
          </cell>
          <cell r="E633" t="str">
            <v>PT. MBK</v>
          </cell>
          <cell r="F633" t="str">
            <v>PO</v>
          </cell>
          <cell r="G633" t="str">
            <v>11/PO-JKT/III/21</v>
          </cell>
          <cell r="H633">
            <v>44284</v>
          </cell>
          <cell r="I633">
            <v>44287</v>
          </cell>
          <cell r="J633">
            <v>3</v>
          </cell>
          <cell r="K633" t="str">
            <v>0896693435195</v>
          </cell>
          <cell r="L633" t="str">
            <v>DRIVER</v>
          </cell>
          <cell r="Q633" t="str">
            <v>CIAMIS</v>
          </cell>
          <cell r="R633" t="str">
            <v>ANTERAJA</v>
          </cell>
          <cell r="S633" t="str">
            <v>JAKARTA 1</v>
          </cell>
          <cell r="T633" t="str">
            <v>3207030512950001</v>
          </cell>
          <cell r="U633" t="str">
            <v>SEUMUR HIDUP</v>
          </cell>
          <cell r="W633" t="str">
            <v>B1</v>
          </cell>
          <cell r="X633" t="str">
            <v>13359512000152</v>
          </cell>
          <cell r="Y633">
            <v>46170</v>
          </cell>
          <cell r="Z633" t="str">
            <v>CIAMIS</v>
          </cell>
          <cell r="AA633">
            <v>35038</v>
          </cell>
          <cell r="AB633" t="str">
            <v>DSN. PENDA RT 010/003 DS. PAMALAGAN KEC. CIJEUNGGING</v>
          </cell>
          <cell r="AC633" t="str">
            <v>KAWIN ANAK 1</v>
          </cell>
          <cell r="AD633" t="str">
            <v>ISLAM</v>
          </cell>
          <cell r="AE633" t="str">
            <v>LAKI-LAKI</v>
          </cell>
          <cell r="AF633" t="str">
            <v>SMA</v>
          </cell>
          <cell r="AG633" t="str">
            <v>RIYAN SYAMSUL FUAD</v>
          </cell>
          <cell r="AH633" t="str">
            <v>BCA</v>
          </cell>
          <cell r="AI633" t="str">
            <v>1380485008</v>
          </cell>
          <cell r="AJ633" t="str">
            <v>3207031103200001</v>
          </cell>
          <cell r="AL633">
            <v>44682</v>
          </cell>
          <cell r="AM633">
            <v>44773</v>
          </cell>
          <cell r="AN633" t="str">
            <v>PKWT 1</v>
          </cell>
          <cell r="AO633" t="str">
            <v>71 hari</v>
          </cell>
          <cell r="AP633" t="str">
            <v xml:space="preserve">1 Tahun  1 Bulan 20 Hari </v>
          </cell>
          <cell r="AQ633" t="str">
            <v>SUDAH</v>
          </cell>
          <cell r="AR633">
            <v>44673</v>
          </cell>
          <cell r="AS633" t="str">
            <v>SUDAH</v>
          </cell>
          <cell r="AT633">
            <v>44432</v>
          </cell>
          <cell r="AU633" t="str">
            <v>SUDAH</v>
          </cell>
          <cell r="AV633">
            <v>44506</v>
          </cell>
          <cell r="AW633" t="str">
            <v xml:space="preserve">0 Tahun  6 Bulan 15 Hari </v>
          </cell>
          <cell r="AX633" t="str">
            <v>IN CLASS</v>
          </cell>
          <cell r="AY633">
            <v>100</v>
          </cell>
          <cell r="AZ633">
            <v>80</v>
          </cell>
          <cell r="BA633" t="str">
            <v>SUDAH</v>
          </cell>
          <cell r="BC633">
            <v>44401</v>
          </cell>
          <cell r="BE633" t="str">
            <v>SUDAH</v>
          </cell>
          <cell r="BG633">
            <v>44515</v>
          </cell>
          <cell r="BI633" t="str">
            <v>BELUM</v>
          </cell>
          <cell r="BV633" t="str">
            <v>0002398879934</v>
          </cell>
          <cell r="BW633" t="str">
            <v>SUDAH</v>
          </cell>
          <cell r="BX633" t="str">
            <v>PERUSAHAAN</v>
          </cell>
          <cell r="BY633" t="str">
            <v>21032313294</v>
          </cell>
          <cell r="BZ633" t="str">
            <v>SUDAH</v>
          </cell>
          <cell r="CG633" t="str">
            <v>my4285559@gmail.com</v>
          </cell>
        </row>
        <row r="634">
          <cell r="C634" t="str">
            <v>2022</v>
          </cell>
          <cell r="D634" t="str">
            <v>ANGGA WIBISANA</v>
          </cell>
          <cell r="E634" t="str">
            <v>PT. MBK</v>
          </cell>
          <cell r="F634" t="str">
            <v>PO</v>
          </cell>
          <cell r="G634" t="str">
            <v>10/PO-JKT/III/21</v>
          </cell>
          <cell r="H634">
            <v>44284</v>
          </cell>
          <cell r="I634">
            <v>44287</v>
          </cell>
          <cell r="J634">
            <v>3</v>
          </cell>
          <cell r="K634" t="str">
            <v>0812866867861</v>
          </cell>
          <cell r="L634" t="str">
            <v>DRIVER</v>
          </cell>
          <cell r="Q634" t="str">
            <v>TASIK KOTA</v>
          </cell>
          <cell r="R634" t="str">
            <v>ANTERAJA</v>
          </cell>
          <cell r="S634" t="str">
            <v>JAKARTA 1</v>
          </cell>
          <cell r="T634" t="str">
            <v>3278010210810007</v>
          </cell>
          <cell r="U634" t="str">
            <v>SEUMUR HIDUP</v>
          </cell>
          <cell r="W634" t="str">
            <v>B1</v>
          </cell>
          <cell r="X634" t="str">
            <v>13348110001237</v>
          </cell>
          <cell r="Y634">
            <v>46110</v>
          </cell>
          <cell r="Z634" t="str">
            <v>GARUT</v>
          </cell>
          <cell r="AA634">
            <v>29861</v>
          </cell>
          <cell r="AB634" t="str">
            <v>JL. PASEH GN. CEUKI RT 004/014 KEL. TUGUKAN KEC.CIHIDEUNG</v>
          </cell>
          <cell r="AC634" t="str">
            <v>KAWIN</v>
          </cell>
          <cell r="AD634" t="str">
            <v>ISLAM</v>
          </cell>
          <cell r="AE634" t="str">
            <v>LAKI-LAKI</v>
          </cell>
          <cell r="AF634" t="str">
            <v>S1</v>
          </cell>
          <cell r="AG634" t="str">
            <v>ANGGA WIBISANA</v>
          </cell>
          <cell r="AH634" t="str">
            <v>BCA</v>
          </cell>
          <cell r="AI634" t="str">
            <v>0541532799</v>
          </cell>
          <cell r="AJ634" t="str">
            <v>3278012506120000</v>
          </cell>
          <cell r="AL634">
            <v>44682</v>
          </cell>
          <cell r="AM634">
            <v>44773</v>
          </cell>
          <cell r="AN634" t="str">
            <v>PKWT 1</v>
          </cell>
          <cell r="AO634" t="str">
            <v>71 hari</v>
          </cell>
          <cell r="AP634" t="str">
            <v xml:space="preserve">1 Tahun  1 Bulan 20 Hari </v>
          </cell>
          <cell r="AQ634" t="str">
            <v>SUDAH</v>
          </cell>
          <cell r="AR634">
            <v>44676</v>
          </cell>
          <cell r="AS634" t="str">
            <v>SUDAH</v>
          </cell>
          <cell r="AT634">
            <v>44432</v>
          </cell>
          <cell r="AU634" t="str">
            <v>SUDAH</v>
          </cell>
          <cell r="AV634">
            <v>44506</v>
          </cell>
          <cell r="AW634" t="str">
            <v xml:space="preserve">0 Tahun  6 Bulan 15 Hari </v>
          </cell>
          <cell r="AX634" t="str">
            <v>IN CLASS</v>
          </cell>
          <cell r="AY634">
            <v>90</v>
          </cell>
          <cell r="AZ634">
            <v>80</v>
          </cell>
          <cell r="BA634" t="str">
            <v>SUDAH</v>
          </cell>
          <cell r="BC634">
            <v>44401</v>
          </cell>
          <cell r="BE634" t="str">
            <v>SUDAH</v>
          </cell>
          <cell r="BG634">
            <v>44429</v>
          </cell>
          <cell r="BH634" t="str">
            <v>KLINIK ARAFA</v>
          </cell>
          <cell r="BI634" t="str">
            <v>BELUM</v>
          </cell>
          <cell r="BV634" t="str">
            <v>0001868927084</v>
          </cell>
          <cell r="BW634" t="str">
            <v>SUDAH</v>
          </cell>
          <cell r="BX634" t="str">
            <v>PERUSAHAAN</v>
          </cell>
          <cell r="BY634" t="str">
            <v>21032313476</v>
          </cell>
          <cell r="BZ634" t="str">
            <v>SUDAH</v>
          </cell>
          <cell r="CG634" t="str">
            <v>mardiyansah0903@gmail.com</v>
          </cell>
        </row>
        <row r="635">
          <cell r="C635" t="str">
            <v>2023</v>
          </cell>
          <cell r="D635" t="str">
            <v>M FAZRI</v>
          </cell>
          <cell r="E635" t="str">
            <v>PT. MBK</v>
          </cell>
          <cell r="F635" t="str">
            <v>PO</v>
          </cell>
          <cell r="G635" t="str">
            <v>13/PO-JKT/III/21</v>
          </cell>
          <cell r="H635">
            <v>44284</v>
          </cell>
          <cell r="I635">
            <v>44284</v>
          </cell>
          <cell r="J635">
            <v>0</v>
          </cell>
          <cell r="K635" t="str">
            <v>082216518677</v>
          </cell>
          <cell r="L635" t="str">
            <v>DRIVER</v>
          </cell>
          <cell r="Q635" t="str">
            <v>CIANJUR</v>
          </cell>
          <cell r="R635" t="str">
            <v>ANTERAJA</v>
          </cell>
          <cell r="S635" t="str">
            <v>JAKARTA 1</v>
          </cell>
          <cell r="T635" t="str">
            <v>3203041210990004</v>
          </cell>
          <cell r="U635" t="str">
            <v>SEUMUR HIDUP</v>
          </cell>
          <cell r="W635" t="str">
            <v>B1</v>
          </cell>
          <cell r="X635" t="str">
            <v>9910132750259</v>
          </cell>
          <cell r="Y635">
            <v>45577</v>
          </cell>
          <cell r="Z635" t="str">
            <v>CIANJUR</v>
          </cell>
          <cell r="AA635">
            <v>36445</v>
          </cell>
          <cell r="AB635" t="str">
            <v>KP. BABAKAN ASEM RT 01/03 DS. SIRNAGALIH KEC. CILAKU KAB, CIANJUR</v>
          </cell>
          <cell r="AC635" t="str">
            <v>LAJANG</v>
          </cell>
          <cell r="AD635" t="str">
            <v>ISLAM</v>
          </cell>
          <cell r="AE635" t="str">
            <v>LAKI-LAKI</v>
          </cell>
          <cell r="AF635" t="str">
            <v>SMP</v>
          </cell>
          <cell r="AG635" t="str">
            <v>M FAZRI</v>
          </cell>
          <cell r="AH635" t="str">
            <v>BCA</v>
          </cell>
          <cell r="AI635" t="str">
            <v>1831696538</v>
          </cell>
          <cell r="AJ635" t="str">
            <v>3203041711059934</v>
          </cell>
          <cell r="AL635">
            <v>44682</v>
          </cell>
          <cell r="AM635">
            <v>44773</v>
          </cell>
          <cell r="AN635" t="str">
            <v>PKWT 1</v>
          </cell>
          <cell r="AO635" t="str">
            <v>71 hari</v>
          </cell>
          <cell r="AP635" t="str">
            <v xml:space="preserve">1 Tahun  1 Bulan 22 Hari </v>
          </cell>
          <cell r="AQ635" t="str">
            <v>SUDAH</v>
          </cell>
          <cell r="AR635">
            <v>44432</v>
          </cell>
          <cell r="AS635" t="str">
            <v>SUDAH</v>
          </cell>
          <cell r="AT635">
            <v>44432</v>
          </cell>
          <cell r="AU635" t="str">
            <v>SUDAH</v>
          </cell>
          <cell r="AV635">
            <v>44506</v>
          </cell>
          <cell r="AW635" t="str">
            <v xml:space="preserve">0 Tahun  6 Bulan 15 Hari </v>
          </cell>
          <cell r="AX635" t="str">
            <v>IN CLASS</v>
          </cell>
          <cell r="AY635">
            <v>100</v>
          </cell>
          <cell r="AZ635">
            <v>80</v>
          </cell>
          <cell r="BA635" t="str">
            <v>SUDAH</v>
          </cell>
          <cell r="BC635">
            <v>44433</v>
          </cell>
          <cell r="BE635" t="str">
            <v>SUDAH</v>
          </cell>
          <cell r="BG635">
            <v>44460</v>
          </cell>
          <cell r="BI635" t="str">
            <v>BELUM</v>
          </cell>
          <cell r="BV635" t="str">
            <v>0003089383075</v>
          </cell>
          <cell r="BW635" t="str">
            <v>SUDAH</v>
          </cell>
          <cell r="BX635" t="str">
            <v>PERUSAHAAN</v>
          </cell>
          <cell r="BY635" t="str">
            <v>21032313062</v>
          </cell>
          <cell r="BZ635" t="str">
            <v>SUDAH</v>
          </cell>
        </row>
        <row r="636">
          <cell r="C636" t="str">
            <v>2024</v>
          </cell>
          <cell r="D636" t="str">
            <v>FANI ANDY SAPUTRA</v>
          </cell>
          <cell r="E636" t="str">
            <v>PT. MBK</v>
          </cell>
          <cell r="F636" t="str">
            <v>PO</v>
          </cell>
          <cell r="G636" t="str">
            <v>13/PO-JKT/III/21</v>
          </cell>
          <cell r="H636">
            <v>44284</v>
          </cell>
          <cell r="I636">
            <v>44286</v>
          </cell>
          <cell r="J636">
            <v>2</v>
          </cell>
          <cell r="K636" t="str">
            <v>081296503849</v>
          </cell>
          <cell r="L636" t="str">
            <v>DRIVER</v>
          </cell>
          <cell r="Q636" t="str">
            <v>CIANJUR</v>
          </cell>
          <cell r="R636" t="str">
            <v>ANTERAJA</v>
          </cell>
          <cell r="S636" t="str">
            <v>JAKARTA 1</v>
          </cell>
          <cell r="T636" t="str">
            <v>3203051211800001</v>
          </cell>
          <cell r="U636" t="str">
            <v>SEUMUR HIDUP</v>
          </cell>
          <cell r="W636" t="str">
            <v>B1</v>
          </cell>
          <cell r="X636" t="str">
            <v>801113220115</v>
          </cell>
          <cell r="Y636">
            <v>44877</v>
          </cell>
          <cell r="Z636" t="str">
            <v>JAKARTA</v>
          </cell>
          <cell r="AA636">
            <v>29537</v>
          </cell>
          <cell r="AB636" t="str">
            <v>KP. CIBOGO RT 01/05 MEKARGALIH CIRANJANG CIANJUR</v>
          </cell>
          <cell r="AC636" t="str">
            <v>KAWIN ANAK 2</v>
          </cell>
          <cell r="AD636" t="str">
            <v>ISLAM</v>
          </cell>
          <cell r="AE636" t="str">
            <v>LAKI-LAKI</v>
          </cell>
          <cell r="AF636" t="str">
            <v>SMA</v>
          </cell>
          <cell r="AG636" t="str">
            <v>FANI ANDY SAPUTRA</v>
          </cell>
          <cell r="AH636" t="str">
            <v>BCA</v>
          </cell>
          <cell r="AI636" t="str">
            <v>4310522240</v>
          </cell>
          <cell r="AJ636" t="str">
            <v>3203051907070020</v>
          </cell>
          <cell r="AL636">
            <v>44682</v>
          </cell>
          <cell r="AM636">
            <v>44773</v>
          </cell>
          <cell r="AN636" t="str">
            <v>PKWT 1</v>
          </cell>
          <cell r="AO636" t="str">
            <v>71 hari</v>
          </cell>
          <cell r="AP636" t="str">
            <v xml:space="preserve">1 Tahun  1 Bulan 20 Hari </v>
          </cell>
          <cell r="AQ636" t="str">
            <v>SUDAH</v>
          </cell>
          <cell r="AR636">
            <v>44432</v>
          </cell>
          <cell r="AS636" t="str">
            <v>SUDAH</v>
          </cell>
          <cell r="AT636">
            <v>44432</v>
          </cell>
          <cell r="AU636" t="str">
            <v>SUDAH</v>
          </cell>
          <cell r="AV636">
            <v>44506</v>
          </cell>
          <cell r="AW636" t="str">
            <v xml:space="preserve">0 Tahun  6 Bulan 15 Hari </v>
          </cell>
          <cell r="AX636" t="str">
            <v>IN CLASS</v>
          </cell>
          <cell r="AY636">
            <v>100</v>
          </cell>
          <cell r="AZ636">
            <v>80</v>
          </cell>
          <cell r="BA636" t="str">
            <v>SUDAH</v>
          </cell>
          <cell r="BC636">
            <v>44438</v>
          </cell>
          <cell r="BE636" t="str">
            <v>SUDAH</v>
          </cell>
          <cell r="BG636">
            <v>44516</v>
          </cell>
          <cell r="BI636" t="str">
            <v>BELUM</v>
          </cell>
          <cell r="BV636" t="str">
            <v>0001665784945</v>
          </cell>
          <cell r="BW636" t="str">
            <v>SUDAH</v>
          </cell>
          <cell r="BX636" t="str">
            <v>PERUSAHAAN</v>
          </cell>
          <cell r="BY636" t="str">
            <v>21032313716</v>
          </cell>
          <cell r="BZ636" t="str">
            <v>SUDAH</v>
          </cell>
        </row>
        <row r="637">
          <cell r="C637" t="str">
            <v>2025</v>
          </cell>
          <cell r="D637" t="str">
            <v>DEKI TOBER</v>
          </cell>
          <cell r="E637" t="str">
            <v>PT. MBK</v>
          </cell>
          <cell r="F637" t="str">
            <v>PO</v>
          </cell>
          <cell r="G637" t="str">
            <v>13/PO-JKT/III/21</v>
          </cell>
          <cell r="H637">
            <v>44284</v>
          </cell>
          <cell r="I637">
            <v>44286</v>
          </cell>
          <cell r="J637">
            <v>2</v>
          </cell>
          <cell r="K637" t="str">
            <v>0853614266454</v>
          </cell>
          <cell r="L637" t="str">
            <v>DRIVER</v>
          </cell>
          <cell r="Q637" t="str">
            <v>CIANJUR</v>
          </cell>
          <cell r="R637" t="str">
            <v>ANTERAJA</v>
          </cell>
          <cell r="S637" t="str">
            <v>JAKARTA 1</v>
          </cell>
          <cell r="T637" t="str">
            <v>320426060777005</v>
          </cell>
          <cell r="U637" t="str">
            <v>SEUMUR HIDUP</v>
          </cell>
          <cell r="W637" t="str">
            <v>B1 UMUM</v>
          </cell>
          <cell r="X637" t="str">
            <v>770713313814</v>
          </cell>
          <cell r="Y637">
            <v>45113</v>
          </cell>
          <cell r="Z637" t="str">
            <v>GARUT</v>
          </cell>
          <cell r="AA637">
            <v>28312</v>
          </cell>
          <cell r="AB637" t="str">
            <v>KP. PASIR TULANG RT 001/010 DS. GELEBRONG KEC. GELEBRONG KAB. CIANJUR</v>
          </cell>
          <cell r="AC637" t="str">
            <v>KAWIN</v>
          </cell>
          <cell r="AD637" t="str">
            <v>ISLAM</v>
          </cell>
          <cell r="AE637" t="str">
            <v>LAKI-LAKI</v>
          </cell>
          <cell r="AF637" t="str">
            <v>SMP</v>
          </cell>
          <cell r="AG637" t="str">
            <v>DEKI TOBER</v>
          </cell>
          <cell r="AH637" t="str">
            <v>BCA</v>
          </cell>
          <cell r="AI637" t="str">
            <v>1831254713</v>
          </cell>
          <cell r="AJ637" t="str">
            <v>3203272011170008</v>
          </cell>
          <cell r="AL637">
            <v>44682</v>
          </cell>
          <cell r="AM637">
            <v>44773</v>
          </cell>
          <cell r="AN637" t="str">
            <v>PKWT 1</v>
          </cell>
          <cell r="AO637" t="str">
            <v>71 hari</v>
          </cell>
          <cell r="AP637" t="str">
            <v xml:space="preserve">1 Tahun  1 Bulan 20 Hari </v>
          </cell>
          <cell r="AQ637" t="str">
            <v>SUDAH</v>
          </cell>
          <cell r="AR637">
            <v>44432</v>
          </cell>
          <cell r="AS637" t="str">
            <v>SUDAH</v>
          </cell>
          <cell r="AT637">
            <v>44432</v>
          </cell>
          <cell r="AU637" t="str">
            <v>SUDAH</v>
          </cell>
          <cell r="AV637">
            <v>44639</v>
          </cell>
          <cell r="AW637" t="str">
            <v xml:space="preserve">0 Tahun  2 Bulan 2 Hari </v>
          </cell>
          <cell r="AX637" t="str">
            <v>IN CLASS</v>
          </cell>
          <cell r="AY637">
            <v>90</v>
          </cell>
          <cell r="AZ637">
            <v>80</v>
          </cell>
          <cell r="BA637" t="str">
            <v>SUDAH</v>
          </cell>
          <cell r="BC637">
            <v>44432</v>
          </cell>
          <cell r="BE637" t="str">
            <v>SUDAH</v>
          </cell>
          <cell r="BG637">
            <v>44491</v>
          </cell>
          <cell r="BI637" t="str">
            <v>BELUM</v>
          </cell>
          <cell r="BV637" t="str">
            <v>0002356539748</v>
          </cell>
          <cell r="BW637" t="str">
            <v>SUDAH</v>
          </cell>
          <cell r="BX637" t="str">
            <v>PERUSAHAAN</v>
          </cell>
          <cell r="BY637" t="str">
            <v>21032312189</v>
          </cell>
          <cell r="BZ637" t="str">
            <v>SUDAH</v>
          </cell>
        </row>
        <row r="638">
          <cell r="C638" t="str">
            <v>2026</v>
          </cell>
          <cell r="D638" t="str">
            <v>IDANG ROSADI</v>
          </cell>
          <cell r="E638" t="str">
            <v>PT. MBK</v>
          </cell>
          <cell r="I638">
            <v>44286</v>
          </cell>
          <cell r="J638" t="str">
            <v/>
          </cell>
          <cell r="K638" t="str">
            <v>081286542726</v>
          </cell>
          <cell r="L638" t="str">
            <v>DRIVER</v>
          </cell>
          <cell r="Q638" t="str">
            <v>CIANJUR</v>
          </cell>
          <cell r="R638" t="str">
            <v>ANTERAJA</v>
          </cell>
          <cell r="S638" t="str">
            <v>JAKARTA 1</v>
          </cell>
          <cell r="T638" t="str">
            <v>3203020104920012</v>
          </cell>
          <cell r="U638" t="str">
            <v>SEUMUR HIDUP</v>
          </cell>
          <cell r="W638" t="str">
            <v>B1</v>
          </cell>
          <cell r="X638" t="str">
            <v>920413270874</v>
          </cell>
          <cell r="Y638">
            <v>45383</v>
          </cell>
          <cell r="Z638" t="str">
            <v>CIANJUR</v>
          </cell>
          <cell r="AA638">
            <v>33695</v>
          </cell>
          <cell r="AB638" t="str">
            <v>KP. KADUPUGUK RT 003/006 DS. CISAKANDI KEC. WARUNG KONDANG KAB. CIANJUR</v>
          </cell>
          <cell r="AC638" t="str">
            <v>KAWIN ANAK 1</v>
          </cell>
          <cell r="AD638" t="str">
            <v>ISLAM</v>
          </cell>
          <cell r="AE638" t="str">
            <v>LAKI-LAKI</v>
          </cell>
          <cell r="AF638" t="str">
            <v>SMA</v>
          </cell>
          <cell r="AG638" t="str">
            <v>IDANG KOSADI</v>
          </cell>
          <cell r="AH638" t="str">
            <v>BCA</v>
          </cell>
          <cell r="AI638" t="str">
            <v>1831630413</v>
          </cell>
          <cell r="AJ638" t="str">
            <v>3203020701190002</v>
          </cell>
          <cell r="AL638">
            <v>44682</v>
          </cell>
          <cell r="AM638">
            <v>44773</v>
          </cell>
          <cell r="AN638" t="str">
            <v>PKWT 1</v>
          </cell>
          <cell r="AO638" t="str">
            <v>71 hari</v>
          </cell>
          <cell r="AP638" t="str">
            <v xml:space="preserve">1 Tahun  1 Bulan 20 Hari </v>
          </cell>
          <cell r="AQ638" t="str">
            <v>SUDAH</v>
          </cell>
          <cell r="AR638">
            <v>44432</v>
          </cell>
          <cell r="AS638" t="str">
            <v>SUDAH</v>
          </cell>
          <cell r="AT638">
            <v>44432</v>
          </cell>
          <cell r="AU638" t="str">
            <v>SUDAH</v>
          </cell>
          <cell r="AV638">
            <v>44506</v>
          </cell>
          <cell r="AW638" t="str">
            <v xml:space="preserve">0 Tahun  6 Bulan 15 Hari </v>
          </cell>
          <cell r="AX638" t="str">
            <v>IN CLASS</v>
          </cell>
          <cell r="AY638">
            <v>100</v>
          </cell>
          <cell r="AZ638">
            <v>80</v>
          </cell>
          <cell r="BA638" t="str">
            <v>SUDAH</v>
          </cell>
          <cell r="BC638">
            <v>44442</v>
          </cell>
          <cell r="BE638" t="str">
            <v>SUDAH</v>
          </cell>
          <cell r="BG638">
            <v>44473</v>
          </cell>
          <cell r="BI638" t="str">
            <v>BELUM</v>
          </cell>
          <cell r="BV638" t="str">
            <v xml:space="preserve">0002676659185	</v>
          </cell>
          <cell r="BW638" t="str">
            <v>SUDAH</v>
          </cell>
          <cell r="BX638" t="str">
            <v>PBI</v>
          </cell>
          <cell r="BY638" t="str">
            <v>12007447100</v>
          </cell>
          <cell r="BZ638" t="str">
            <v>SUDAH</v>
          </cell>
        </row>
        <row r="639">
          <cell r="C639" t="str">
            <v>2027</v>
          </cell>
          <cell r="D639" t="str">
            <v>AGUS PERMONO</v>
          </cell>
          <cell r="E639" t="str">
            <v>PT. MBK</v>
          </cell>
          <cell r="I639">
            <v>44286</v>
          </cell>
          <cell r="J639" t="str">
            <v/>
          </cell>
          <cell r="K639" t="str">
            <v>089676881476</v>
          </cell>
          <cell r="L639" t="str">
            <v>DRIVER</v>
          </cell>
          <cell r="Q639" t="str">
            <v>TASIK KOTA</v>
          </cell>
          <cell r="R639" t="str">
            <v>ANTERAJA</v>
          </cell>
          <cell r="S639" t="str">
            <v>JAKARTA 1</v>
          </cell>
          <cell r="T639" t="str">
            <v>3206381405940004</v>
          </cell>
          <cell r="U639" t="str">
            <v>SEUMUR HIDUP</v>
          </cell>
          <cell r="W639" t="str">
            <v>B1 UMUM</v>
          </cell>
          <cell r="X639" t="str">
            <v>14378606000045</v>
          </cell>
          <cell r="Y639">
            <v>44695</v>
          </cell>
          <cell r="Z639" t="str">
            <v>TASIKMALAYA</v>
          </cell>
          <cell r="AA639">
            <v>34468</v>
          </cell>
          <cell r="AB639" t="str">
            <v>KP. CIMANGLID RT 001/007 DS. SUKADANA KEC. PAGER AGEUNG KAB. TASIKMALAYA</v>
          </cell>
          <cell r="AC639" t="str">
            <v>KAWIN</v>
          </cell>
          <cell r="AD639" t="str">
            <v>ISLAM</v>
          </cell>
          <cell r="AE639" t="str">
            <v>LAKI-LAKI</v>
          </cell>
          <cell r="AF639" t="str">
            <v>SMA</v>
          </cell>
          <cell r="AG639" t="str">
            <v>AGUS PERMANA</v>
          </cell>
          <cell r="AH639" t="str">
            <v>BCA</v>
          </cell>
          <cell r="AI639" t="str">
            <v>0541149201</v>
          </cell>
          <cell r="AJ639" t="str">
            <v>320638210890003</v>
          </cell>
          <cell r="AL639">
            <v>44682</v>
          </cell>
          <cell r="AM639">
            <v>44773</v>
          </cell>
          <cell r="AN639" t="str">
            <v>PKWT 1</v>
          </cell>
          <cell r="AO639" t="str">
            <v>71 hari</v>
          </cell>
          <cell r="AP639" t="str">
            <v xml:space="preserve">1 Tahun  1 Bulan 20 Hari </v>
          </cell>
          <cell r="AQ639" t="str">
            <v>SUDAH</v>
          </cell>
          <cell r="AR639">
            <v>44652</v>
          </cell>
          <cell r="AS639" t="str">
            <v>SUDAH</v>
          </cell>
          <cell r="AT639">
            <v>44432</v>
          </cell>
          <cell r="AU639" t="str">
            <v>SUDAH</v>
          </cell>
          <cell r="AV639">
            <v>44506</v>
          </cell>
          <cell r="AW639" t="str">
            <v xml:space="preserve">0 Tahun  6 Bulan 15 Hari </v>
          </cell>
          <cell r="AX639" t="str">
            <v>ON LINE</v>
          </cell>
          <cell r="BA639" t="str">
            <v>SUDAH</v>
          </cell>
          <cell r="BC639">
            <v>44413</v>
          </cell>
          <cell r="BE639" t="str">
            <v>SUDAH</v>
          </cell>
          <cell r="BG639">
            <v>44488</v>
          </cell>
          <cell r="BI639" t="str">
            <v>BELUM</v>
          </cell>
          <cell r="BV639" t="str">
            <v>0002185038911</v>
          </cell>
          <cell r="BW639" t="str">
            <v>SUDAH</v>
          </cell>
          <cell r="BX639" t="str">
            <v>PERUSAHAAN</v>
          </cell>
          <cell r="BY639" t="str">
            <v>21032313682</v>
          </cell>
          <cell r="BZ639" t="str">
            <v>SUDAH</v>
          </cell>
        </row>
        <row r="640">
          <cell r="C640" t="str">
            <v>2028</v>
          </cell>
          <cell r="D640" t="str">
            <v>ALDI PERMADI MAULANA</v>
          </cell>
          <cell r="E640" t="str">
            <v>PT. MBK</v>
          </cell>
          <cell r="F640" t="str">
            <v>PO</v>
          </cell>
          <cell r="G640" t="str">
            <v>15/PO-JKT/III/21</v>
          </cell>
          <cell r="H640">
            <v>44284</v>
          </cell>
          <cell r="I640">
            <v>44284</v>
          </cell>
          <cell r="J640">
            <v>0</v>
          </cell>
          <cell r="K640" t="str">
            <v>082321608923</v>
          </cell>
          <cell r="L640" t="str">
            <v>DRIVER</v>
          </cell>
          <cell r="Q640" t="str">
            <v>TASIK KOTA</v>
          </cell>
          <cell r="R640" t="str">
            <v>ANTERAJA</v>
          </cell>
          <cell r="S640" t="str">
            <v>JAKARTA 1</v>
          </cell>
          <cell r="T640" t="str">
            <v>3206311511990001</v>
          </cell>
          <cell r="U640" t="str">
            <v>SEUMUR HIDUP</v>
          </cell>
          <cell r="W640" t="str">
            <v>B1</v>
          </cell>
          <cell r="X640" t="str">
            <v>13349811000169</v>
          </cell>
          <cell r="Y640">
            <v>46061</v>
          </cell>
          <cell r="Z640" t="str">
            <v>TASIKMALAYA</v>
          </cell>
          <cell r="AA640">
            <v>36110</v>
          </cell>
          <cell r="AB640" t="str">
            <v>KP. KUBANGSALAWE RT 001/007 TAWANG BANTENG KAB. TASIKMALAYA</v>
          </cell>
          <cell r="AC640" t="str">
            <v>LAJANG</v>
          </cell>
          <cell r="AD640" t="str">
            <v>ISLAM</v>
          </cell>
          <cell r="AE640" t="str">
            <v>LAKI-LAKI</v>
          </cell>
          <cell r="AF640" t="str">
            <v>SMA</v>
          </cell>
          <cell r="AG640" t="str">
            <v>ALDI PERMADI MAULANA</v>
          </cell>
          <cell r="AH640" t="str">
            <v>BCA</v>
          </cell>
          <cell r="AI640" t="str">
            <v>7111271155</v>
          </cell>
          <cell r="AJ640" t="str">
            <v>3206310509051474</v>
          </cell>
          <cell r="AL640">
            <v>44682</v>
          </cell>
          <cell r="AM640">
            <v>44773</v>
          </cell>
          <cell r="AN640" t="str">
            <v>PKWT 1</v>
          </cell>
          <cell r="AO640" t="str">
            <v>71 hari</v>
          </cell>
          <cell r="AP640" t="str">
            <v xml:space="preserve">1 Tahun  1 Bulan 22 Hari </v>
          </cell>
          <cell r="AQ640" t="str">
            <v>SUDAH</v>
          </cell>
          <cell r="AR640">
            <v>44652</v>
          </cell>
          <cell r="AS640" t="str">
            <v>SUDAH</v>
          </cell>
          <cell r="AT640">
            <v>44432</v>
          </cell>
          <cell r="AU640" t="str">
            <v>SUDAH</v>
          </cell>
          <cell r="AV640">
            <v>44506</v>
          </cell>
          <cell r="AW640" t="str">
            <v xml:space="preserve">0 Tahun  6 Bulan 15 Hari </v>
          </cell>
          <cell r="AX640" t="str">
            <v>IN CLASS</v>
          </cell>
          <cell r="AY640">
            <v>90</v>
          </cell>
          <cell r="AZ640">
            <v>80</v>
          </cell>
          <cell r="BA640" t="str">
            <v>SUDAH</v>
          </cell>
          <cell r="BC640">
            <v>44399</v>
          </cell>
          <cell r="BE640" t="str">
            <v>SUDAH</v>
          </cell>
          <cell r="BG640">
            <v>44431</v>
          </cell>
          <cell r="BI640" t="str">
            <v>BELUM</v>
          </cell>
          <cell r="BV640" t="str">
            <v>0002144022197</v>
          </cell>
          <cell r="BW640" t="str">
            <v>SUDAH</v>
          </cell>
          <cell r="BX640" t="str">
            <v>PERUSAHAAN</v>
          </cell>
          <cell r="BY640" t="str">
            <v>21032313559</v>
          </cell>
          <cell r="BZ640" t="str">
            <v>SUDAH</v>
          </cell>
        </row>
        <row r="641">
          <cell r="C641" t="str">
            <v>2029</v>
          </cell>
          <cell r="D641" t="str">
            <v>ASEP HARIS MUNANDAR</v>
          </cell>
          <cell r="E641" t="str">
            <v>PT. MBK</v>
          </cell>
          <cell r="F641" t="str">
            <v>PO</v>
          </cell>
          <cell r="G641" t="str">
            <v>10/PO-JKT/III/21</v>
          </cell>
          <cell r="H641">
            <v>44284</v>
          </cell>
          <cell r="I641">
            <v>44287</v>
          </cell>
          <cell r="J641">
            <v>3</v>
          </cell>
          <cell r="K641" t="str">
            <v>082315444447</v>
          </cell>
          <cell r="L641" t="str">
            <v>DRIVER</v>
          </cell>
          <cell r="Q641" t="str">
            <v>BANDUNG</v>
          </cell>
          <cell r="R641" t="str">
            <v>ANTERAJA</v>
          </cell>
          <cell r="S641" t="str">
            <v>JAKARTA 1</v>
          </cell>
          <cell r="T641" t="str">
            <v>3273152501840013</v>
          </cell>
          <cell r="U641" t="str">
            <v>SEUMUR HIDUP</v>
          </cell>
          <cell r="W641" t="str">
            <v>B1 UMUM</v>
          </cell>
          <cell r="X641" t="str">
            <v>13058401000001</v>
          </cell>
          <cell r="Y641">
            <v>45568</v>
          </cell>
          <cell r="Z641" t="str">
            <v>BANDUNG</v>
          </cell>
          <cell r="AA641">
            <v>30706</v>
          </cell>
          <cell r="AB641" t="str">
            <v>kp. Jalantir ds. Salacau rt 002/014</v>
          </cell>
          <cell r="AC641" t="str">
            <v>LAJANG</v>
          </cell>
          <cell r="AD641" t="str">
            <v>ISLAM</v>
          </cell>
          <cell r="AE641" t="str">
            <v>LAKI-LAKI</v>
          </cell>
          <cell r="AF641" t="str">
            <v>SMA</v>
          </cell>
          <cell r="AG641" t="str">
            <v>ASEP HARIS MUNANDAR</v>
          </cell>
          <cell r="AH641" t="str">
            <v>BCA</v>
          </cell>
          <cell r="AI641" t="str">
            <v>5150441538</v>
          </cell>
          <cell r="AJ641" t="str">
            <v>327315250910011</v>
          </cell>
          <cell r="AL641">
            <v>44682</v>
          </cell>
          <cell r="AM641">
            <v>44773</v>
          </cell>
          <cell r="AN641" t="str">
            <v>PKWT 1</v>
          </cell>
          <cell r="AO641" t="str">
            <v>71 hari</v>
          </cell>
          <cell r="AP641" t="str">
            <v xml:space="preserve">1 Tahun  1 Bulan 20 Hari </v>
          </cell>
          <cell r="AQ641" t="str">
            <v>SUDAH</v>
          </cell>
          <cell r="AR641">
            <v>44673</v>
          </cell>
          <cell r="AS641" t="str">
            <v>SUDAH</v>
          </cell>
          <cell r="AT641">
            <v>44432</v>
          </cell>
          <cell r="AU641" t="str">
            <v>SUDAH</v>
          </cell>
          <cell r="AV641">
            <v>44639</v>
          </cell>
          <cell r="AW641" t="str">
            <v xml:space="preserve">0 Tahun  2 Bulan 2 Hari </v>
          </cell>
          <cell r="AX641" t="str">
            <v>IN CLASS</v>
          </cell>
          <cell r="AY641">
            <v>90</v>
          </cell>
          <cell r="AZ641">
            <v>80</v>
          </cell>
          <cell r="BA641" t="str">
            <v>SUDAH</v>
          </cell>
          <cell r="BC641">
            <v>44399</v>
          </cell>
          <cell r="BE641" t="str">
            <v>SUDAH</v>
          </cell>
          <cell r="BG641">
            <v>44431</v>
          </cell>
          <cell r="BH641" t="str">
            <v>RUMKIT BAN GALUNGGUNG</v>
          </cell>
          <cell r="BI641" t="str">
            <v>BELUM</v>
          </cell>
          <cell r="BV641" t="str">
            <v>0001457202227</v>
          </cell>
          <cell r="BW641" t="str">
            <v>SUDAH</v>
          </cell>
          <cell r="BX641" t="str">
            <v>PERUSAHAAN</v>
          </cell>
          <cell r="BY641" t="str">
            <v>21032313930</v>
          </cell>
          <cell r="BZ641" t="str">
            <v>SUDAH</v>
          </cell>
        </row>
        <row r="642">
          <cell r="C642" t="str">
            <v>2031</v>
          </cell>
          <cell r="D642" t="str">
            <v>SURYADI</v>
          </cell>
          <cell r="E642" t="str">
            <v>PT. MBK</v>
          </cell>
          <cell r="F642" t="str">
            <v>PO</v>
          </cell>
          <cell r="G642" t="str">
            <v>09/PO-JKT/III/21</v>
          </cell>
          <cell r="H642">
            <v>44284</v>
          </cell>
          <cell r="I642">
            <v>44287</v>
          </cell>
          <cell r="J642">
            <v>3</v>
          </cell>
          <cell r="K642" t="str">
            <v>085337315886</v>
          </cell>
          <cell r="L642" t="str">
            <v>DRIVER</v>
          </cell>
          <cell r="Q642" t="str">
            <v>BANJAR</v>
          </cell>
          <cell r="R642" t="str">
            <v>ANTERAJA</v>
          </cell>
          <cell r="S642" t="str">
            <v>JAKARTA 1</v>
          </cell>
          <cell r="T642" t="str">
            <v>3279010704770003</v>
          </cell>
          <cell r="U642" t="str">
            <v>SEUMUR HIDUP</v>
          </cell>
          <cell r="W642" t="str">
            <v>B1 UMUM</v>
          </cell>
          <cell r="X642" t="str">
            <v>770413450516</v>
          </cell>
          <cell r="Y642">
            <v>45389</v>
          </cell>
          <cell r="Z642" t="str">
            <v>CIAMIS</v>
          </cell>
          <cell r="AA642">
            <v>28222</v>
          </cell>
          <cell r="AB642" t="str">
            <v>CISAUHEN RT 020/007 SITUBATU BANJAR</v>
          </cell>
          <cell r="AC642" t="str">
            <v>KAWIN ANAK 1</v>
          </cell>
          <cell r="AD642" t="str">
            <v>ISLAM</v>
          </cell>
          <cell r="AE642" t="str">
            <v>LAKI-LAKI</v>
          </cell>
          <cell r="AF642" t="str">
            <v>SMP</v>
          </cell>
          <cell r="AG642" t="str">
            <v>SURYADI</v>
          </cell>
          <cell r="AH642" t="str">
            <v>BCA</v>
          </cell>
          <cell r="AI642" t="str">
            <v>2030635666</v>
          </cell>
          <cell r="AJ642" t="str">
            <v>3279012802060002</v>
          </cell>
          <cell r="AL642">
            <v>44682</v>
          </cell>
          <cell r="AM642">
            <v>44773</v>
          </cell>
          <cell r="AN642" t="str">
            <v>PKWT 1</v>
          </cell>
          <cell r="AO642" t="str">
            <v>71 hari</v>
          </cell>
          <cell r="AP642" t="str">
            <v xml:space="preserve">1 Tahun  1 Bulan 20 Hari </v>
          </cell>
          <cell r="AQ642" t="str">
            <v>SUDAH</v>
          </cell>
          <cell r="AR642">
            <v>44673</v>
          </cell>
          <cell r="AS642" t="str">
            <v>SUDAH</v>
          </cell>
          <cell r="AT642">
            <v>44432</v>
          </cell>
          <cell r="AU642" t="str">
            <v>SUDAH</v>
          </cell>
          <cell r="AV642">
            <v>44506</v>
          </cell>
          <cell r="AW642" t="str">
            <v xml:space="preserve">0 Tahun  6 Bulan 15 Hari </v>
          </cell>
          <cell r="AX642" t="str">
            <v>IN CLASS</v>
          </cell>
          <cell r="AY642">
            <v>80</v>
          </cell>
          <cell r="AZ642">
            <v>80</v>
          </cell>
          <cell r="BA642" t="str">
            <v>SUDAH</v>
          </cell>
          <cell r="BC642">
            <v>44372</v>
          </cell>
          <cell r="BD642" t="str">
            <v>ALUN ALUN BANJAR</v>
          </cell>
          <cell r="BE642" t="str">
            <v>SUDAH</v>
          </cell>
          <cell r="BG642">
            <v>44406</v>
          </cell>
          <cell r="BH642" t="str">
            <v>ALUN ALUN BANJAR</v>
          </cell>
          <cell r="BI642" t="str">
            <v>BELUM</v>
          </cell>
          <cell r="BV642" t="str">
            <v>0000515148592</v>
          </cell>
          <cell r="BW642" t="str">
            <v>SUDAH</v>
          </cell>
          <cell r="BX642" t="str">
            <v>PERUSAHAAN</v>
          </cell>
          <cell r="BY642" t="str">
            <v>21032312544</v>
          </cell>
          <cell r="BZ642" t="str">
            <v>SUDAH</v>
          </cell>
        </row>
        <row r="643">
          <cell r="C643" t="str">
            <v>2032</v>
          </cell>
          <cell r="D643" t="str">
            <v>ASEP ZAINUDIN</v>
          </cell>
          <cell r="E643" t="str">
            <v>PT. MBK</v>
          </cell>
          <cell r="F643" t="str">
            <v>PO</v>
          </cell>
          <cell r="G643" t="str">
            <v>78/PO-JKT1/XI/21</v>
          </cell>
          <cell r="I643">
            <v>44290</v>
          </cell>
          <cell r="J643" t="str">
            <v/>
          </cell>
          <cell r="K643" t="str">
            <v>083103149130</v>
          </cell>
          <cell r="L643" t="str">
            <v>DRIVER</v>
          </cell>
          <cell r="Q643" t="str">
            <v>BANDUNG</v>
          </cell>
          <cell r="R643" t="str">
            <v>CREDIBOOK</v>
          </cell>
          <cell r="S643" t="str">
            <v>JAKARTA 1</v>
          </cell>
          <cell r="T643" t="str">
            <v>3273212810840002</v>
          </cell>
          <cell r="U643" t="str">
            <v>SEUMUR HIDUP</v>
          </cell>
          <cell r="V643" t="str">
            <v>CDD</v>
          </cell>
          <cell r="W643" t="str">
            <v>B1 UMUM</v>
          </cell>
          <cell r="X643" t="str">
            <v>560313054656</v>
          </cell>
          <cell r="Y643">
            <v>46308</v>
          </cell>
          <cell r="Z643" t="str">
            <v>BANDUNG</v>
          </cell>
          <cell r="AA643">
            <v>30983</v>
          </cell>
          <cell r="AB643" t="str">
            <v>JL. MOCH TOHA GG. MURDASAN RT 04/03 KEL. WATES KEC. BANDUNG KIDUL</v>
          </cell>
          <cell r="AC643" t="str">
            <v>KAWIN</v>
          </cell>
          <cell r="AD643" t="str">
            <v>ISLAM</v>
          </cell>
          <cell r="AE643" t="str">
            <v>LAKI-LAKI</v>
          </cell>
          <cell r="AF643" t="str">
            <v>SMA</v>
          </cell>
          <cell r="AG643" t="str">
            <v>ASEP ZAINUDIN</v>
          </cell>
          <cell r="AH643" t="str">
            <v>BCA</v>
          </cell>
          <cell r="AI643" t="str">
            <v>3462417532</v>
          </cell>
          <cell r="AJ643" t="str">
            <v>3273212809107536</v>
          </cell>
          <cell r="AL643">
            <v>44682</v>
          </cell>
          <cell r="AM643">
            <v>44773</v>
          </cell>
          <cell r="AN643" t="str">
            <v>PKWT 1</v>
          </cell>
          <cell r="AO643" t="str">
            <v>71 hari</v>
          </cell>
          <cell r="AP643" t="str">
            <v xml:space="preserve">1 Tahun  1 Bulan 17 Hari </v>
          </cell>
          <cell r="AQ643" t="str">
            <v>SUDAH</v>
          </cell>
          <cell r="AR643">
            <v>44673</v>
          </cell>
          <cell r="AS643" t="str">
            <v>SUDAH</v>
          </cell>
          <cell r="AT643">
            <v>44432</v>
          </cell>
          <cell r="AU643" t="str">
            <v>SUDAH</v>
          </cell>
          <cell r="AV643">
            <v>44504</v>
          </cell>
          <cell r="AW643" t="str">
            <v xml:space="preserve">0 Tahun  6 Bulan 17 Hari </v>
          </cell>
          <cell r="AX643" t="str">
            <v>IN CLASS</v>
          </cell>
          <cell r="AY643">
            <v>100</v>
          </cell>
          <cell r="AZ643">
            <v>80</v>
          </cell>
          <cell r="BA643" t="str">
            <v>SUDAH</v>
          </cell>
          <cell r="BC643">
            <v>44394</v>
          </cell>
          <cell r="BD643" t="str">
            <v>PASAWAHAN</v>
          </cell>
          <cell r="BE643" t="str">
            <v>SUDAH</v>
          </cell>
          <cell r="BG643">
            <v>44435</v>
          </cell>
          <cell r="BH643" t="str">
            <v>PASAWAHAN</v>
          </cell>
          <cell r="BI643" t="str">
            <v>BELUM</v>
          </cell>
          <cell r="BV643" t="str">
            <v>0001148641986</v>
          </cell>
          <cell r="BW643" t="str">
            <v>SUDAH</v>
          </cell>
          <cell r="BX643" t="str">
            <v>PERUSAHAAN</v>
          </cell>
          <cell r="BY643" t="str">
            <v>21032313849</v>
          </cell>
          <cell r="BZ643" t="str">
            <v>SUDAH</v>
          </cell>
        </row>
        <row r="644">
          <cell r="C644" t="str">
            <v>2033</v>
          </cell>
          <cell r="D644" t="str">
            <v>OGI ADE MULYANA</v>
          </cell>
          <cell r="E644" t="str">
            <v>PT. MBK</v>
          </cell>
          <cell r="I644">
            <v>44290</v>
          </cell>
          <cell r="J644" t="str">
            <v/>
          </cell>
          <cell r="K644" t="str">
            <v>085692801510</v>
          </cell>
          <cell r="L644" t="str">
            <v>DRIVER</v>
          </cell>
          <cell r="Q644" t="str">
            <v>BANDUNG</v>
          </cell>
          <cell r="R644" t="str">
            <v>ANTERAJA</v>
          </cell>
          <cell r="S644" t="str">
            <v>JAKARTA 1</v>
          </cell>
          <cell r="T644" t="str">
            <v>3273161304940005</v>
          </cell>
          <cell r="U644" t="str">
            <v>SEUMUR HIDUP</v>
          </cell>
          <cell r="V644" t="str">
            <v>CDD</v>
          </cell>
          <cell r="W644" t="str">
            <v>B1</v>
          </cell>
          <cell r="X644" t="str">
            <v>13059404000647</v>
          </cell>
          <cell r="Y644">
            <v>46026</v>
          </cell>
          <cell r="Z644" t="str">
            <v>CIREBON</v>
          </cell>
          <cell r="AA644">
            <v>34437</v>
          </cell>
          <cell r="AB644" t="str">
            <v>GG. KERAMIK II RT 005/001 KEL. CICAHEUM KEC. KIARACONDONG KOTA BANDUNG</v>
          </cell>
          <cell r="AC644" t="str">
            <v>KAWIN ANAK 1</v>
          </cell>
          <cell r="AD644" t="str">
            <v>ISLAM</v>
          </cell>
          <cell r="AE644" t="str">
            <v>LAKI-LAKI</v>
          </cell>
          <cell r="AF644" t="str">
            <v>SMA</v>
          </cell>
          <cell r="AG644" t="str">
            <v>OGI ADE MULYANA</v>
          </cell>
          <cell r="AH644" t="str">
            <v>BCA</v>
          </cell>
          <cell r="AI644" t="str">
            <v>4372176508</v>
          </cell>
          <cell r="AJ644" t="str">
            <v>3273161509105314</v>
          </cell>
          <cell r="AL644">
            <v>44682</v>
          </cell>
          <cell r="AM644">
            <v>44773</v>
          </cell>
          <cell r="AN644" t="str">
            <v>PKWT 1</v>
          </cell>
          <cell r="AO644" t="str">
            <v>71 hari</v>
          </cell>
          <cell r="AP644" t="str">
            <v xml:space="preserve">1 Tahun  1 Bulan 17 Hari </v>
          </cell>
          <cell r="AQ644" t="str">
            <v>SUDAH</v>
          </cell>
          <cell r="AR644">
            <v>44673</v>
          </cell>
          <cell r="AS644" t="str">
            <v>SUDAH</v>
          </cell>
          <cell r="AT644">
            <v>44432</v>
          </cell>
          <cell r="AU644" t="str">
            <v>SUDAH</v>
          </cell>
          <cell r="AV644">
            <v>44639</v>
          </cell>
          <cell r="AW644" t="str">
            <v xml:space="preserve">0 Tahun  2 Bulan 2 Hari </v>
          </cell>
          <cell r="AX644" t="str">
            <v>IN CLASS</v>
          </cell>
          <cell r="AY644">
            <v>90</v>
          </cell>
          <cell r="AZ644">
            <v>80</v>
          </cell>
          <cell r="BA644" t="str">
            <v>SUDAH</v>
          </cell>
          <cell r="BC644">
            <v>44406</v>
          </cell>
          <cell r="BE644" t="str">
            <v>SUDAH</v>
          </cell>
          <cell r="BG644">
            <v>44438</v>
          </cell>
          <cell r="BI644" t="str">
            <v>BELUM</v>
          </cell>
          <cell r="BV644" t="str">
            <v>0000504945854</v>
          </cell>
          <cell r="BW644" t="str">
            <v>SUDAH</v>
          </cell>
          <cell r="BX644" t="str">
            <v>PERUSAHAAN</v>
          </cell>
          <cell r="BY644" t="str">
            <v>21032313591</v>
          </cell>
          <cell r="BZ644" t="str">
            <v>SUDAH</v>
          </cell>
        </row>
        <row r="645">
          <cell r="C645" t="str">
            <v>2034</v>
          </cell>
          <cell r="D645" t="str">
            <v>RIKI</v>
          </cell>
          <cell r="E645" t="str">
            <v>PT. MBK</v>
          </cell>
          <cell r="F645" t="str">
            <v>PO</v>
          </cell>
          <cell r="G645" t="str">
            <v>11/PO-JKT/III/21</v>
          </cell>
          <cell r="H645">
            <v>44284</v>
          </cell>
          <cell r="I645">
            <v>44288</v>
          </cell>
          <cell r="J645">
            <v>4</v>
          </cell>
          <cell r="K645" t="str">
            <v>081212058833</v>
          </cell>
          <cell r="L645" t="str">
            <v>DRIVER</v>
          </cell>
          <cell r="Q645" t="str">
            <v>CIAMIS</v>
          </cell>
          <cell r="R645" t="str">
            <v>ANTERAJA</v>
          </cell>
          <cell r="S645" t="str">
            <v>JAKARTA 1</v>
          </cell>
          <cell r="T645" t="str">
            <v>3207090907970001</v>
          </cell>
          <cell r="U645" t="str">
            <v>SEUMUR HIDUP</v>
          </cell>
          <cell r="W645" t="str">
            <v>B1</v>
          </cell>
          <cell r="X645" t="str">
            <v>970713350472</v>
          </cell>
          <cell r="Y645">
            <v>45482</v>
          </cell>
          <cell r="Z645" t="str">
            <v>CIAMIS</v>
          </cell>
          <cell r="AA645">
            <v>35620</v>
          </cell>
          <cell r="AB645" t="str">
            <v>DUSUN. POGORSARI RT 01/05 DS. KAWALIMUBTI KEC KAWALI</v>
          </cell>
          <cell r="AC645" t="str">
            <v>LAJANG</v>
          </cell>
          <cell r="AD645" t="str">
            <v>ISLAM</v>
          </cell>
          <cell r="AE645" t="str">
            <v>LAKI-LAKI</v>
          </cell>
          <cell r="AF645" t="str">
            <v>SMA</v>
          </cell>
          <cell r="AG645" t="str">
            <v>RIKI</v>
          </cell>
          <cell r="AH645" t="str">
            <v>BCA</v>
          </cell>
          <cell r="AI645" t="str">
            <v>1380635913</v>
          </cell>
          <cell r="AJ645" t="str">
            <v>3207092308070082</v>
          </cell>
          <cell r="AL645">
            <v>44682</v>
          </cell>
          <cell r="AM645">
            <v>44773</v>
          </cell>
          <cell r="AN645" t="str">
            <v>PKWT 1</v>
          </cell>
          <cell r="AO645" t="str">
            <v>71 hari</v>
          </cell>
          <cell r="AP645" t="str">
            <v xml:space="preserve">1 Tahun  1 Bulan 19 Hari </v>
          </cell>
          <cell r="AQ645" t="str">
            <v>SUDAH</v>
          </cell>
          <cell r="AR645">
            <v>44673</v>
          </cell>
          <cell r="AS645" t="str">
            <v>SUDAH</v>
          </cell>
          <cell r="AT645">
            <v>44432</v>
          </cell>
          <cell r="AU645" t="str">
            <v>SUDAH</v>
          </cell>
          <cell r="AV645">
            <v>44506</v>
          </cell>
          <cell r="AW645" t="str">
            <v xml:space="preserve">0 Tahun  6 Bulan 15 Hari </v>
          </cell>
          <cell r="AX645" t="str">
            <v>IN CLASS</v>
          </cell>
          <cell r="AY645">
            <v>90</v>
          </cell>
          <cell r="AZ645">
            <v>80</v>
          </cell>
          <cell r="BA645" t="str">
            <v>SUDAH</v>
          </cell>
          <cell r="BC645">
            <v>44416</v>
          </cell>
          <cell r="BE645" t="str">
            <v>SUDAH</v>
          </cell>
          <cell r="BG645">
            <v>44509</v>
          </cell>
          <cell r="BI645" t="str">
            <v>BELUM</v>
          </cell>
          <cell r="BV645" t="str">
            <v>0001856197506</v>
          </cell>
          <cell r="BW645" t="str">
            <v>SUDAH</v>
          </cell>
          <cell r="BX645" t="str">
            <v>PERUSAHAAN</v>
          </cell>
          <cell r="BY645" t="str">
            <v>21032313872</v>
          </cell>
          <cell r="BZ645" t="str">
            <v>SUDAH</v>
          </cell>
        </row>
        <row r="646">
          <cell r="C646" t="str">
            <v>2035</v>
          </cell>
          <cell r="D646" t="str">
            <v>ASEP RAHMAN</v>
          </cell>
          <cell r="E646" t="str">
            <v>PT. MBK</v>
          </cell>
          <cell r="F646" t="str">
            <v>PO</v>
          </cell>
          <cell r="G646" t="str">
            <v>15/PO-JKT/III/21</v>
          </cell>
          <cell r="H646">
            <v>44284</v>
          </cell>
          <cell r="I646">
            <v>44288</v>
          </cell>
          <cell r="J646">
            <v>4</v>
          </cell>
          <cell r="K646" t="str">
            <v>085211119255</v>
          </cell>
          <cell r="L646" t="str">
            <v>DRIVER</v>
          </cell>
          <cell r="Q646" t="str">
            <v>TASIK KOTA</v>
          </cell>
          <cell r="R646" t="str">
            <v>ANTERAJA</v>
          </cell>
          <cell r="S646" t="str">
            <v>JAKARTA 1</v>
          </cell>
          <cell r="T646" t="str">
            <v>3206292810920001</v>
          </cell>
          <cell r="U646" t="str">
            <v>SEUMUR HIDUP</v>
          </cell>
          <cell r="W646" t="str">
            <v>B1 UMUM</v>
          </cell>
          <cell r="X646" t="str">
            <v>920103460752</v>
          </cell>
          <cell r="Y646">
            <v>45593</v>
          </cell>
          <cell r="Z646" t="str">
            <v>TASIKMALAYA</v>
          </cell>
          <cell r="AA646">
            <v>33905</v>
          </cell>
          <cell r="AB646" t="str">
            <v>KP. CIPAGAR DS. RANCAPAKU KEC. PADAKEMBANG</v>
          </cell>
          <cell r="AC646" t="str">
            <v>LAJANG</v>
          </cell>
          <cell r="AD646" t="str">
            <v>ISLAM</v>
          </cell>
          <cell r="AE646" t="str">
            <v>LAKI-LAKI</v>
          </cell>
          <cell r="AF646" t="str">
            <v>SMA</v>
          </cell>
          <cell r="AG646" t="str">
            <v>ASEP RAHMAN</v>
          </cell>
          <cell r="AH646" t="str">
            <v>BCA</v>
          </cell>
          <cell r="AI646" t="str">
            <v>0541193188</v>
          </cell>
          <cell r="AJ646" t="str">
            <v>3206291907180003</v>
          </cell>
          <cell r="AL646">
            <v>44682</v>
          </cell>
          <cell r="AM646">
            <v>44773</v>
          </cell>
          <cell r="AN646" t="str">
            <v>PKWT 1</v>
          </cell>
          <cell r="AO646" t="str">
            <v>71 hari</v>
          </cell>
          <cell r="AP646" t="str">
            <v xml:space="preserve">1 Tahun  1 Bulan 19 Hari </v>
          </cell>
          <cell r="AQ646" t="str">
            <v>SUDAH</v>
          </cell>
          <cell r="AR646">
            <v>44676</v>
          </cell>
          <cell r="AS646" t="str">
            <v>SUDAH</v>
          </cell>
          <cell r="AT646">
            <v>44432</v>
          </cell>
          <cell r="AU646" t="str">
            <v>SUDAH</v>
          </cell>
          <cell r="AV646">
            <v>44506</v>
          </cell>
          <cell r="AW646" t="str">
            <v xml:space="preserve">0 Tahun  6 Bulan 15 Hari </v>
          </cell>
          <cell r="AX646" t="str">
            <v>IN CLASS</v>
          </cell>
          <cell r="AY646">
            <v>80</v>
          </cell>
          <cell r="AZ646">
            <v>80</v>
          </cell>
          <cell r="BA646" t="str">
            <v>SUDAH</v>
          </cell>
          <cell r="BC646">
            <v>44410</v>
          </cell>
          <cell r="BE646" t="str">
            <v>SUDAH</v>
          </cell>
          <cell r="BG646">
            <v>44438</v>
          </cell>
          <cell r="BI646" t="str">
            <v>BELUM</v>
          </cell>
          <cell r="BV646" t="str">
            <v>0003079413944</v>
          </cell>
          <cell r="BW646" t="str">
            <v>SUDAH</v>
          </cell>
          <cell r="BX646" t="str">
            <v>PERUSAHAAN</v>
          </cell>
          <cell r="BY646" t="str">
            <v>21032313765</v>
          </cell>
          <cell r="BZ646" t="str">
            <v>SUDAH</v>
          </cell>
        </row>
        <row r="647">
          <cell r="C647" t="str">
            <v>2036</v>
          </cell>
          <cell r="D647" t="str">
            <v>RONI RISPANA</v>
          </cell>
          <cell r="E647" t="str">
            <v>PT. MBK</v>
          </cell>
          <cell r="F647" t="str">
            <v>PO</v>
          </cell>
          <cell r="G647" t="str">
            <v>15/PO-JKT/III/21</v>
          </cell>
          <cell r="H647">
            <v>44284</v>
          </cell>
          <cell r="I647">
            <v>44288</v>
          </cell>
          <cell r="J647">
            <v>4</v>
          </cell>
          <cell r="K647" t="str">
            <v>082121434200</v>
          </cell>
          <cell r="L647" t="str">
            <v>DRIVER</v>
          </cell>
          <cell r="Q647" t="str">
            <v>TASIK KOTA</v>
          </cell>
          <cell r="R647" t="str">
            <v>ANTERAJA</v>
          </cell>
          <cell r="S647" t="str">
            <v>JAKARTA 1</v>
          </cell>
          <cell r="T647" t="str">
            <v>3278042812840010</v>
          </cell>
          <cell r="U647" t="str">
            <v>SEUMUR HIDUP</v>
          </cell>
          <cell r="W647" t="str">
            <v>B1</v>
          </cell>
          <cell r="X647" t="str">
            <v>841213340816</v>
          </cell>
          <cell r="Y647">
            <v>45288</v>
          </cell>
          <cell r="Z647" t="str">
            <v>TASIKMALAYA</v>
          </cell>
          <cell r="AA647">
            <v>31044</v>
          </cell>
          <cell r="AB647" t="str">
            <v>PARAKANHONJE RT06/04 KEL. SUKAMAJU KALER KEC. INDIHIANG KOTA TASIKMALAYA</v>
          </cell>
          <cell r="AC647" t="str">
            <v>LAJANG</v>
          </cell>
          <cell r="AD647" t="str">
            <v>ISLAM</v>
          </cell>
          <cell r="AE647" t="str">
            <v>LAKI-LAKI</v>
          </cell>
          <cell r="AF647" t="str">
            <v>SMA</v>
          </cell>
          <cell r="AG647" t="str">
            <v>RONI RISPANA</v>
          </cell>
          <cell r="AH647" t="str">
            <v>BCA</v>
          </cell>
          <cell r="AI647" t="str">
            <v>0541555373</v>
          </cell>
          <cell r="AJ647" t="str">
            <v>3278042204114219</v>
          </cell>
          <cell r="AL647">
            <v>44682</v>
          </cell>
          <cell r="AM647">
            <v>44773</v>
          </cell>
          <cell r="AN647" t="str">
            <v>PKWT 1</v>
          </cell>
          <cell r="AO647" t="str">
            <v>71 hari</v>
          </cell>
          <cell r="AP647" t="str">
            <v xml:space="preserve">1 Tahun  1 Bulan 19 Hari </v>
          </cell>
          <cell r="AQ647" t="str">
            <v>SUDAH</v>
          </cell>
          <cell r="AR647">
            <v>44676</v>
          </cell>
          <cell r="AS647" t="str">
            <v>SUDAH</v>
          </cell>
          <cell r="AT647">
            <v>44432</v>
          </cell>
          <cell r="AU647" t="str">
            <v>SUDAH</v>
          </cell>
          <cell r="AV647">
            <v>44506</v>
          </cell>
          <cell r="AW647" t="str">
            <v xml:space="preserve">0 Tahun  6 Bulan 15 Hari </v>
          </cell>
          <cell r="AX647" t="str">
            <v>IN CLASS</v>
          </cell>
          <cell r="AY647">
            <v>100</v>
          </cell>
          <cell r="AZ647">
            <v>80</v>
          </cell>
          <cell r="BA647" t="str">
            <v>SUDAH</v>
          </cell>
          <cell r="BC647">
            <v>44399</v>
          </cell>
          <cell r="BE647" t="str">
            <v>SUDAH</v>
          </cell>
          <cell r="BG647">
            <v>44431</v>
          </cell>
          <cell r="BI647" t="str">
            <v>BELUM</v>
          </cell>
          <cell r="BV647" t="str">
            <v>0003079417487</v>
          </cell>
          <cell r="BW647" t="str">
            <v>SUDAH</v>
          </cell>
          <cell r="BX647" t="str">
            <v>PERUSAHAAN</v>
          </cell>
          <cell r="BY647" t="str">
            <v>21032313252</v>
          </cell>
          <cell r="BZ647" t="str">
            <v>SUDAH</v>
          </cell>
        </row>
        <row r="648">
          <cell r="C648" t="str">
            <v>2037</v>
          </cell>
          <cell r="D648" t="str">
            <v>YUSEP RUSDIANA</v>
          </cell>
          <cell r="E648" t="str">
            <v>PT. MBK</v>
          </cell>
          <cell r="F648" t="str">
            <v>PO</v>
          </cell>
          <cell r="G648" t="str">
            <v>12/PO-JKT/III/21</v>
          </cell>
          <cell r="H648">
            <v>44284</v>
          </cell>
          <cell r="I648">
            <v>44288</v>
          </cell>
          <cell r="J648">
            <v>4</v>
          </cell>
          <cell r="K648" t="str">
            <v>081222700956</v>
          </cell>
          <cell r="L648" t="str">
            <v>DRIVER</v>
          </cell>
          <cell r="Q648" t="str">
            <v>GARUT</v>
          </cell>
          <cell r="R648" t="str">
            <v>ANTERAJA</v>
          </cell>
          <cell r="S648" t="str">
            <v>JAKARTA 1</v>
          </cell>
          <cell r="T648" t="str">
            <v>3205171509850002</v>
          </cell>
          <cell r="U648" t="str">
            <v>SEUMUR HIDUP</v>
          </cell>
          <cell r="W648" t="str">
            <v>B1</v>
          </cell>
          <cell r="X648" t="str">
            <v>850913330973</v>
          </cell>
          <cell r="Y648">
            <v>45184</v>
          </cell>
          <cell r="Z648" t="str">
            <v>GARUT</v>
          </cell>
          <cell r="AA648">
            <v>31305</v>
          </cell>
          <cell r="AB648" t="str">
            <v>KP. CIPAGENGAN RT 02/04 DS. PAKUWAN</v>
          </cell>
          <cell r="AC648" t="str">
            <v>KAWIN ANAK 1</v>
          </cell>
          <cell r="AD648" t="str">
            <v>ISLAM</v>
          </cell>
          <cell r="AE648" t="str">
            <v>LAKI-LAKI</v>
          </cell>
          <cell r="AF648" t="str">
            <v>SMA</v>
          </cell>
          <cell r="AG648" t="str">
            <v>YUSEP RUSDIANA</v>
          </cell>
          <cell r="AH648" t="str">
            <v>BCA</v>
          </cell>
          <cell r="AI648" t="str">
            <v>4460681061</v>
          </cell>
          <cell r="AJ648" t="str">
            <v>3205200405200002</v>
          </cell>
          <cell r="AL648">
            <v>44682</v>
          </cell>
          <cell r="AM648">
            <v>44773</v>
          </cell>
          <cell r="AN648" t="str">
            <v>PKWT 1</v>
          </cell>
          <cell r="AO648" t="str">
            <v>71 hari</v>
          </cell>
          <cell r="AP648" t="str">
            <v xml:space="preserve">1 Tahun  1 Bulan 19 Hari </v>
          </cell>
          <cell r="AQ648" t="str">
            <v>SUDAH</v>
          </cell>
          <cell r="AR648">
            <v>44676</v>
          </cell>
          <cell r="AS648" t="str">
            <v>SUDAH</v>
          </cell>
          <cell r="AT648">
            <v>44432</v>
          </cell>
          <cell r="AU648" t="str">
            <v>SUDAH</v>
          </cell>
          <cell r="AV648">
            <v>44639</v>
          </cell>
          <cell r="AW648" t="str">
            <v xml:space="preserve">0 Tahun  2 Bulan 2 Hari </v>
          </cell>
          <cell r="AX648" t="str">
            <v>IN CLASS</v>
          </cell>
          <cell r="AY648">
            <v>100</v>
          </cell>
          <cell r="AZ648">
            <v>80</v>
          </cell>
          <cell r="BA648" t="str">
            <v>SUDAH</v>
          </cell>
          <cell r="BC648">
            <v>44443</v>
          </cell>
          <cell r="BD648" t="str">
            <v>PAKUWON</v>
          </cell>
          <cell r="BE648" t="str">
            <v>SUDAH</v>
          </cell>
          <cell r="BG648">
            <v>44491</v>
          </cell>
          <cell r="BH648" t="str">
            <v>PAKUWON</v>
          </cell>
          <cell r="BI648" t="str">
            <v>BELUM</v>
          </cell>
          <cell r="BV648" t="str">
            <v>0002793964454</v>
          </cell>
          <cell r="BW648" t="str">
            <v>SUDAH</v>
          </cell>
          <cell r="BX648" t="str">
            <v>PERUSAHAAN</v>
          </cell>
          <cell r="BY648" t="str">
            <v>21032314011</v>
          </cell>
          <cell r="BZ648" t="str">
            <v>SUDAH</v>
          </cell>
        </row>
        <row r="649">
          <cell r="C649" t="str">
            <v>2038</v>
          </cell>
          <cell r="D649" t="str">
            <v>TITIS FIRMANSYAH</v>
          </cell>
          <cell r="E649" t="str">
            <v>PT. MBK</v>
          </cell>
          <cell r="F649" t="str">
            <v>PO</v>
          </cell>
          <cell r="G649" t="str">
            <v>16/PO-JKT/III/21</v>
          </cell>
          <cell r="H649">
            <v>44284</v>
          </cell>
          <cell r="I649">
            <v>44288</v>
          </cell>
          <cell r="J649">
            <v>4</v>
          </cell>
          <cell r="K649" t="str">
            <v>082115823995</v>
          </cell>
          <cell r="L649" t="str">
            <v>DRIVER</v>
          </cell>
          <cell r="Q649" t="str">
            <v>TASIK KOTA</v>
          </cell>
          <cell r="R649" t="str">
            <v>ANTERAJA</v>
          </cell>
          <cell r="S649" t="str">
            <v>JAKARTA 1</v>
          </cell>
          <cell r="T649" t="str">
            <v>3207202204810001</v>
          </cell>
          <cell r="U649" t="str">
            <v>SEUMUR HIDUP</v>
          </cell>
          <cell r="W649" t="str">
            <v>B1 UMUM</v>
          </cell>
          <cell r="X649" t="str">
            <v>810413350966</v>
          </cell>
          <cell r="Y649">
            <v>46134</v>
          </cell>
          <cell r="Z649" t="str">
            <v>BOGOR</v>
          </cell>
          <cell r="AA649">
            <v>29698</v>
          </cell>
          <cell r="AB649" t="str">
            <v>DUSUN PASAR RT 04/01 DS. CIGANJENG KES. PADAHERANG KAB. PANGANDARAN</v>
          </cell>
          <cell r="AC649" t="str">
            <v>LAJANG</v>
          </cell>
          <cell r="AD649" t="str">
            <v>ISLAM</v>
          </cell>
          <cell r="AE649" t="str">
            <v>LAKI-LAKI</v>
          </cell>
          <cell r="AF649" t="str">
            <v>SMA</v>
          </cell>
          <cell r="AG649" t="str">
            <v>TITIS FIRMANSYAH</v>
          </cell>
          <cell r="AH649" t="str">
            <v>BCA</v>
          </cell>
          <cell r="AI649" t="str">
            <v>2030643871</v>
          </cell>
          <cell r="AJ649" t="str">
            <v>3207201910100010</v>
          </cell>
          <cell r="AL649">
            <v>44682</v>
          </cell>
          <cell r="AM649">
            <v>44773</v>
          </cell>
          <cell r="AN649" t="str">
            <v>PKWT 1</v>
          </cell>
          <cell r="AO649" t="str">
            <v>71 hari</v>
          </cell>
          <cell r="AP649" t="str">
            <v xml:space="preserve">1 Tahun  1 Bulan 19 Hari </v>
          </cell>
          <cell r="AQ649" t="str">
            <v>SUDAH</v>
          </cell>
          <cell r="AR649">
            <v>44676</v>
          </cell>
          <cell r="AS649" t="str">
            <v>SUDAH</v>
          </cell>
          <cell r="AT649">
            <v>44432</v>
          </cell>
          <cell r="AU649" t="str">
            <v>SUDAH</v>
          </cell>
          <cell r="AV649">
            <v>44506</v>
          </cell>
          <cell r="AW649" t="str">
            <v xml:space="preserve">0 Tahun  6 Bulan 15 Hari </v>
          </cell>
          <cell r="AX649" t="str">
            <v>IN CLASS</v>
          </cell>
          <cell r="AY649">
            <v>100</v>
          </cell>
          <cell r="AZ649">
            <v>80</v>
          </cell>
          <cell r="BA649" t="str">
            <v>SUDAH</v>
          </cell>
          <cell r="BC649">
            <v>44407</v>
          </cell>
          <cell r="BE649" t="str">
            <v>SUDAH</v>
          </cell>
          <cell r="BG649">
            <v>44436</v>
          </cell>
          <cell r="BI649" t="str">
            <v>BELUM</v>
          </cell>
          <cell r="BV649" t="str">
            <v>0001894417817</v>
          </cell>
          <cell r="BW649" t="str">
            <v>SUDAH</v>
          </cell>
          <cell r="BX649" t="str">
            <v>PERUSAHAAN</v>
          </cell>
          <cell r="BY649" t="str">
            <v>21032313641</v>
          </cell>
          <cell r="BZ649" t="str">
            <v>SUDAH</v>
          </cell>
        </row>
        <row r="650">
          <cell r="C650" t="str">
            <v>2040</v>
          </cell>
          <cell r="D650" t="str">
            <v>DENI KURNIAWAN</v>
          </cell>
          <cell r="E650" t="str">
            <v>PT. MBK</v>
          </cell>
          <cell r="F650" t="str">
            <v>PO</v>
          </cell>
          <cell r="G650" t="str">
            <v>08/PO/LOG-SBY/III/21</v>
          </cell>
          <cell r="H650">
            <v>44286</v>
          </cell>
          <cell r="I650">
            <v>44291</v>
          </cell>
          <cell r="J650">
            <v>5</v>
          </cell>
          <cell r="K650" t="str">
            <v>085733380743</v>
          </cell>
          <cell r="L650" t="str">
            <v>DRIVER</v>
          </cell>
          <cell r="Q650" t="str">
            <v>SURABAYA</v>
          </cell>
          <cell r="R650" t="str">
            <v>ANTERAJA</v>
          </cell>
          <cell r="S650" t="str">
            <v>MALANG</v>
          </cell>
          <cell r="T650" t="str">
            <v>3578172104910001</v>
          </cell>
          <cell r="U650" t="str">
            <v>SEUMUR HIDUP</v>
          </cell>
          <cell r="V650" t="str">
            <v>HIJAU</v>
          </cell>
          <cell r="W650" t="str">
            <v>B1</v>
          </cell>
          <cell r="X650" t="str">
            <v>15149104000798</v>
          </cell>
          <cell r="Y650">
            <v>46106</v>
          </cell>
          <cell r="Z650" t="str">
            <v>SURABAYA</v>
          </cell>
          <cell r="AA650">
            <v>33349</v>
          </cell>
          <cell r="AB650" t="str">
            <v>KALILOM LOR INDAH GG MAWAR 11RT03 RW 10 KOTA SURABAYA</v>
          </cell>
          <cell r="AC650" t="str">
            <v>KAWIN</v>
          </cell>
          <cell r="AD650" t="str">
            <v>ISLAM</v>
          </cell>
          <cell r="AE650" t="str">
            <v>LAKI-LAKI</v>
          </cell>
          <cell r="AF650" t="str">
            <v>SMA</v>
          </cell>
          <cell r="AG650" t="str">
            <v>DENI KURNIAWAN</v>
          </cell>
          <cell r="AH650" t="str">
            <v>BCA</v>
          </cell>
          <cell r="AI650" t="str">
            <v>1300235031</v>
          </cell>
          <cell r="AJ650" t="str">
            <v>3578173108190004</v>
          </cell>
          <cell r="AL650">
            <v>44682</v>
          </cell>
          <cell r="AM650">
            <v>44773</v>
          </cell>
          <cell r="AN650" t="str">
            <v>PKWT 1</v>
          </cell>
          <cell r="AO650" t="str">
            <v>71 hari</v>
          </cell>
          <cell r="AP650" t="str">
            <v xml:space="preserve">1 Tahun  1 Bulan 16 Hari </v>
          </cell>
          <cell r="AQ650" t="str">
            <v>SUDAH</v>
          </cell>
          <cell r="AR650">
            <v>44676</v>
          </cell>
          <cell r="AS650" t="str">
            <v>SUDAH</v>
          </cell>
          <cell r="AT650">
            <v>44432</v>
          </cell>
          <cell r="AU650" t="str">
            <v>SUDAH</v>
          </cell>
          <cell r="AV650">
            <v>44462</v>
          </cell>
          <cell r="AW650" t="str">
            <v xml:space="preserve">0 Tahun  7 Bulan 28 Hari </v>
          </cell>
          <cell r="AX650" t="str">
            <v>IN CLASS</v>
          </cell>
          <cell r="AY650">
            <v>90</v>
          </cell>
          <cell r="AZ650">
            <v>100</v>
          </cell>
          <cell r="BA650" t="str">
            <v>SUDAH</v>
          </cell>
          <cell r="BC650">
            <v>44415</v>
          </cell>
          <cell r="BD650" t="str">
            <v>BANDARA JUANDA T2</v>
          </cell>
          <cell r="BE650" t="str">
            <v>SUDAH</v>
          </cell>
          <cell r="BG650">
            <v>44446</v>
          </cell>
          <cell r="BI650" t="str">
            <v>BELUM</v>
          </cell>
          <cell r="BV650" t="str">
            <v>0002159158735</v>
          </cell>
          <cell r="BW650" t="str">
            <v>SUDAH</v>
          </cell>
          <cell r="BX650" t="str">
            <v>PERUSAHAAN</v>
          </cell>
          <cell r="BY650" t="str">
            <v>21032313898</v>
          </cell>
          <cell r="BZ650" t="str">
            <v>SUDAH</v>
          </cell>
        </row>
        <row r="651">
          <cell r="C651" t="str">
            <v>2047</v>
          </cell>
          <cell r="D651" t="str">
            <v>IMAM WAHYUDI</v>
          </cell>
          <cell r="E651" t="str">
            <v>PT. MBK</v>
          </cell>
          <cell r="F651" t="str">
            <v>PO</v>
          </cell>
          <cell r="G651" t="str">
            <v>08/PO/LOG-SBY/III/21</v>
          </cell>
          <cell r="H651">
            <v>44286</v>
          </cell>
          <cell r="I651">
            <v>44288</v>
          </cell>
          <cell r="J651">
            <v>2</v>
          </cell>
          <cell r="K651" t="str">
            <v>085888401082</v>
          </cell>
          <cell r="L651" t="str">
            <v>DRIVER</v>
          </cell>
          <cell r="Q651" t="str">
            <v>MALANG</v>
          </cell>
          <cell r="R651" t="str">
            <v>ANTERAJA</v>
          </cell>
          <cell r="S651" t="str">
            <v>MALANG</v>
          </cell>
          <cell r="T651" t="str">
            <v>3579033012910001</v>
          </cell>
          <cell r="U651" t="str">
            <v>SEUMUR HIDUP</v>
          </cell>
          <cell r="V651" t="str">
            <v>HIJAU</v>
          </cell>
          <cell r="W651" t="str">
            <v>B1</v>
          </cell>
          <cell r="X651" t="str">
            <v>15269112000138</v>
          </cell>
          <cell r="Y651">
            <v>45654</v>
          </cell>
          <cell r="Z651" t="str">
            <v>MALANG</v>
          </cell>
          <cell r="AA651">
            <v>33602</v>
          </cell>
          <cell r="AB651" t="str">
            <v>DSN LOSARI RT25 RW06 SIDORAHAYU WAGIR KAB MALANG</v>
          </cell>
          <cell r="AC651" t="str">
            <v>KAWIN</v>
          </cell>
          <cell r="AD651" t="str">
            <v>ISLAM</v>
          </cell>
          <cell r="AE651" t="str">
            <v>LAKI-LAKI</v>
          </cell>
          <cell r="AF651" t="str">
            <v>SMA</v>
          </cell>
          <cell r="AG651" t="str">
            <v>IMAM WAHYUDI</v>
          </cell>
          <cell r="AH651" t="str">
            <v>BCA</v>
          </cell>
          <cell r="AI651" t="str">
            <v>4480654451</v>
          </cell>
          <cell r="AJ651" t="str">
            <v>3507211606160000</v>
          </cell>
          <cell r="AL651">
            <v>44682</v>
          </cell>
          <cell r="AM651">
            <v>44773</v>
          </cell>
          <cell r="AN651" t="str">
            <v>PKWT 1</v>
          </cell>
          <cell r="AO651" t="str">
            <v>71 hari</v>
          </cell>
          <cell r="AP651" t="str">
            <v xml:space="preserve">1 Tahun  1 Bulan 19 Hari </v>
          </cell>
          <cell r="AQ651" t="str">
            <v>SUDAH</v>
          </cell>
          <cell r="AR651">
            <v>44676</v>
          </cell>
          <cell r="AS651" t="str">
            <v>SUDAH</v>
          </cell>
          <cell r="AT651">
            <v>44432</v>
          </cell>
          <cell r="AU651" t="str">
            <v>SUDAH</v>
          </cell>
          <cell r="AV651">
            <v>44566</v>
          </cell>
          <cell r="AW651" t="str">
            <v xml:space="preserve">0 Tahun  4 Bulan 16 Hari </v>
          </cell>
          <cell r="AX651" t="str">
            <v>IN CLASS</v>
          </cell>
          <cell r="AY651">
            <v>70</v>
          </cell>
          <cell r="AZ651">
            <v>80</v>
          </cell>
          <cell r="BA651" t="str">
            <v>SUDAH</v>
          </cell>
          <cell r="BC651">
            <v>44412</v>
          </cell>
          <cell r="BD651" t="str">
            <v>RSI MALANG</v>
          </cell>
          <cell r="BE651" t="str">
            <v>SUDAH</v>
          </cell>
          <cell r="BG651">
            <v>44479</v>
          </cell>
          <cell r="BH651" t="str">
            <v>RAMPAL</v>
          </cell>
          <cell r="BI651" t="str">
            <v>BELUM</v>
          </cell>
          <cell r="BV651" t="str">
            <v>0002098518862</v>
          </cell>
          <cell r="BW651" t="str">
            <v>SUDAH</v>
          </cell>
          <cell r="BX651" t="str">
            <v>PERUSAHAAN</v>
          </cell>
          <cell r="BY651" t="str">
            <v>21032313047</v>
          </cell>
          <cell r="BZ651" t="str">
            <v>SUDAH</v>
          </cell>
          <cell r="CG651" t="str">
            <v>dennicopler@gmail.com</v>
          </cell>
        </row>
        <row r="652">
          <cell r="C652" t="str">
            <v>2050</v>
          </cell>
          <cell r="D652" t="str">
            <v>FIRHAN ARDI WIJAYA</v>
          </cell>
          <cell r="E652" t="str">
            <v>PT. MBK</v>
          </cell>
          <cell r="F652" t="str">
            <v>PO</v>
          </cell>
          <cell r="G652" t="str">
            <v>08/PO/LOG-SBY/III/21</v>
          </cell>
          <cell r="H652">
            <v>44286</v>
          </cell>
          <cell r="I652">
            <v>44291</v>
          </cell>
          <cell r="J652">
            <v>5</v>
          </cell>
          <cell r="K652" t="str">
            <v>081249660155</v>
          </cell>
          <cell r="L652" t="str">
            <v>DRIVER</v>
          </cell>
          <cell r="Q652" t="str">
            <v>MALANG</v>
          </cell>
          <cell r="R652" t="str">
            <v>ANTERAJA</v>
          </cell>
          <cell r="S652" t="str">
            <v>MALANG</v>
          </cell>
          <cell r="T652" t="str">
            <v>3507040607960005</v>
          </cell>
          <cell r="U652" t="str">
            <v>SEUMUR HIDUP</v>
          </cell>
          <cell r="V652" t="str">
            <v>HIJAU</v>
          </cell>
          <cell r="W652" t="str">
            <v>B2 UMUM</v>
          </cell>
          <cell r="X652" t="str">
            <v>15269607000005</v>
          </cell>
          <cell r="Y652">
            <v>45531</v>
          </cell>
          <cell r="Z652" t="str">
            <v>MALANG</v>
          </cell>
          <cell r="AA652">
            <v>35252</v>
          </cell>
          <cell r="AB652" t="str">
            <v>SUMBER MANJING WETAN RT03 RW 01 KAB MALANG</v>
          </cell>
          <cell r="AC652" t="str">
            <v>KAWIN</v>
          </cell>
          <cell r="AD652" t="str">
            <v>ISLAM</v>
          </cell>
          <cell r="AE652" t="str">
            <v>LAKI-LAKI</v>
          </cell>
          <cell r="AF652" t="str">
            <v>SMA</v>
          </cell>
          <cell r="AG652" t="str">
            <v>FIRHAN ARDI WIJAYA</v>
          </cell>
          <cell r="AH652" t="str">
            <v>BCA</v>
          </cell>
          <cell r="AI652" t="str">
            <v>3174098927</v>
          </cell>
          <cell r="AJ652" t="str">
            <v>3507040804150003</v>
          </cell>
          <cell r="AL652">
            <v>44682</v>
          </cell>
          <cell r="AM652">
            <v>44773</v>
          </cell>
          <cell r="AN652" t="str">
            <v>PKWT 1</v>
          </cell>
          <cell r="AO652" t="str">
            <v>71 hari</v>
          </cell>
          <cell r="AP652" t="str">
            <v xml:space="preserve">1 Tahun  1 Bulan 16 Hari </v>
          </cell>
          <cell r="AQ652" t="str">
            <v>SUDAH</v>
          </cell>
          <cell r="AR652">
            <v>44676</v>
          </cell>
          <cell r="AS652" t="str">
            <v>SUDAH</v>
          </cell>
          <cell r="AT652">
            <v>44432</v>
          </cell>
          <cell r="AU652" t="str">
            <v>SUDAH</v>
          </cell>
          <cell r="AV652">
            <v>44566</v>
          </cell>
          <cell r="AW652" t="str">
            <v xml:space="preserve">0 Tahun  4 Bulan 16 Hari </v>
          </cell>
          <cell r="AX652" t="str">
            <v>IN CLASS</v>
          </cell>
          <cell r="AY652">
            <v>80</v>
          </cell>
          <cell r="AZ652">
            <v>80</v>
          </cell>
          <cell r="BA652" t="str">
            <v>SUDAH</v>
          </cell>
          <cell r="BC652">
            <v>44415</v>
          </cell>
          <cell r="BD652" t="str">
            <v>RSI MALANG</v>
          </cell>
          <cell r="BE652" t="str">
            <v>SUDAH</v>
          </cell>
          <cell r="BG652">
            <v>44471</v>
          </cell>
          <cell r="BH652" t="str">
            <v>RAMPAL</v>
          </cell>
          <cell r="BI652" t="str">
            <v>BELUM</v>
          </cell>
          <cell r="BV652" t="str">
            <v>0001851402442</v>
          </cell>
          <cell r="BW652" t="str">
            <v>SUDAH</v>
          </cell>
          <cell r="BX652" t="str">
            <v>PERUSAHAAN</v>
          </cell>
          <cell r="BY652" t="str">
            <v>21032312981</v>
          </cell>
          <cell r="BZ652" t="str">
            <v>SUDAH</v>
          </cell>
        </row>
        <row r="653">
          <cell r="C653" t="str">
            <v>2053</v>
          </cell>
          <cell r="D653" t="str">
            <v>MUHAMMAD MUHLISIN AFANDI</v>
          </cell>
          <cell r="E653" t="str">
            <v>PT. MBK</v>
          </cell>
          <cell r="F653" t="str">
            <v>PO</v>
          </cell>
          <cell r="G653" t="str">
            <v>08/PO/LOG-SBY/III/21</v>
          </cell>
          <cell r="H653">
            <v>44286</v>
          </cell>
          <cell r="I653">
            <v>44286</v>
          </cell>
          <cell r="J653">
            <v>0</v>
          </cell>
          <cell r="K653" t="str">
            <v>082337883767</v>
          </cell>
          <cell r="L653" t="str">
            <v>DRIVER</v>
          </cell>
          <cell r="Q653" t="str">
            <v>JEMBER</v>
          </cell>
          <cell r="R653" t="str">
            <v>ANTERAJA</v>
          </cell>
          <cell r="S653" t="str">
            <v>MALANG</v>
          </cell>
          <cell r="T653" t="str">
            <v>3509031507880010</v>
          </cell>
          <cell r="U653" t="str">
            <v>SEUMUR HIDUP</v>
          </cell>
          <cell r="V653" t="str">
            <v>HIJAU</v>
          </cell>
          <cell r="W653" t="str">
            <v>B1</v>
          </cell>
          <cell r="X653" t="str">
            <v>15328807000248</v>
          </cell>
          <cell r="Y653">
            <v>46098</v>
          </cell>
          <cell r="Z653" t="str">
            <v>PROBOLINGGO</v>
          </cell>
          <cell r="AA653">
            <v>32339</v>
          </cell>
          <cell r="AB653" t="str">
            <v>DSN SADENGAN RT 1 RW 7 ROWOTENGAH SUMBERBARU KAB JEMBER</v>
          </cell>
          <cell r="AC653" t="str">
            <v>KAWIN</v>
          </cell>
          <cell r="AD653" t="str">
            <v>ISLAM</v>
          </cell>
          <cell r="AE653" t="str">
            <v>LAKI-LAKI</v>
          </cell>
          <cell r="AF653" t="str">
            <v>SMA</v>
          </cell>
          <cell r="AG653" t="str">
            <v>MUHAMMAD MUHLISIN AFANDI</v>
          </cell>
          <cell r="AH653" t="str">
            <v>BCA</v>
          </cell>
          <cell r="AI653" t="str">
            <v>1470661832</v>
          </cell>
          <cell r="AJ653" t="str">
            <v>3509031909052039</v>
          </cell>
          <cell r="AL653">
            <v>44682</v>
          </cell>
          <cell r="AM653">
            <v>44773</v>
          </cell>
          <cell r="AN653" t="str">
            <v>PKWT 1</v>
          </cell>
          <cell r="AO653" t="str">
            <v>71 hari</v>
          </cell>
          <cell r="AP653" t="str">
            <v xml:space="preserve">1 Tahun  1 Bulan 20 Hari </v>
          </cell>
          <cell r="AQ653" t="str">
            <v>SUDAH</v>
          </cell>
          <cell r="AR653">
            <v>44432</v>
          </cell>
          <cell r="AS653" t="str">
            <v>SUDAH</v>
          </cell>
          <cell r="AT653">
            <v>44432</v>
          </cell>
          <cell r="AU653" t="str">
            <v>SUDAH</v>
          </cell>
          <cell r="AV653">
            <v>44465</v>
          </cell>
          <cell r="AW653" t="str">
            <v xml:space="preserve">0 Tahun  7 Bulan 25 Hari </v>
          </cell>
          <cell r="AX653" t="str">
            <v>IN CLASS</v>
          </cell>
          <cell r="AY653">
            <v>95</v>
          </cell>
          <cell r="AZ653">
            <v>95</v>
          </cell>
          <cell r="BA653" t="str">
            <v>SUDAH</v>
          </cell>
          <cell r="BC653">
            <v>44399</v>
          </cell>
          <cell r="BE653" t="str">
            <v>SUDAH</v>
          </cell>
          <cell r="BG653">
            <v>44410</v>
          </cell>
          <cell r="BI653" t="str">
            <v>BELUM</v>
          </cell>
          <cell r="BV653" t="str">
            <v>0003079470699</v>
          </cell>
          <cell r="BW653" t="str">
            <v>SUDAH</v>
          </cell>
          <cell r="BX653" t="str">
            <v>PERUSAHAAN</v>
          </cell>
          <cell r="BY653" t="str">
            <v>21032313120</v>
          </cell>
          <cell r="BZ653" t="str">
            <v>SUDAH</v>
          </cell>
        </row>
        <row r="654">
          <cell r="C654" t="str">
            <v>2054</v>
          </cell>
          <cell r="D654" t="str">
            <v>DIDIK ABDULLAH</v>
          </cell>
          <cell r="E654" t="str">
            <v>PT. MBK</v>
          </cell>
          <cell r="F654" t="str">
            <v>PO</v>
          </cell>
          <cell r="G654" t="str">
            <v>08/PO/LOG-SBY/III/21</v>
          </cell>
          <cell r="H654">
            <v>44286</v>
          </cell>
          <cell r="I654">
            <v>44286</v>
          </cell>
          <cell r="J654">
            <v>0</v>
          </cell>
          <cell r="K654" t="str">
            <v>085233201186</v>
          </cell>
          <cell r="L654" t="str">
            <v>DRIVER</v>
          </cell>
          <cell r="Q654" t="str">
            <v>JEMBER</v>
          </cell>
          <cell r="R654" t="str">
            <v>ANTERAJA</v>
          </cell>
          <cell r="S654" t="str">
            <v>MALANG</v>
          </cell>
          <cell r="T654" t="str">
            <v>3513062802860004</v>
          </cell>
          <cell r="U654" t="str">
            <v>SEUMUR HIDUP</v>
          </cell>
          <cell r="V654" t="str">
            <v>KUNING</v>
          </cell>
          <cell r="W654" t="str">
            <v>B2 UMUM</v>
          </cell>
          <cell r="X654" t="str">
            <v>860215270522</v>
          </cell>
          <cell r="Y654">
            <v>45350</v>
          </cell>
          <cell r="Z654" t="str">
            <v>PROBOLINGGO</v>
          </cell>
          <cell r="AA654">
            <v>31471</v>
          </cell>
          <cell r="AB654" t="str">
            <v>DSN KRAJAN RT01 RW01 ALASSAPI BANYUANYAR KAB PROBOLINGGO</v>
          </cell>
          <cell r="AC654" t="str">
            <v>KAWIN</v>
          </cell>
          <cell r="AD654" t="str">
            <v>ISLAM</v>
          </cell>
          <cell r="AE654" t="str">
            <v>LAKI-LAKI</v>
          </cell>
          <cell r="AF654" t="str">
            <v>SMA</v>
          </cell>
          <cell r="AG654" t="str">
            <v>DIDIK BADULLAH</v>
          </cell>
          <cell r="AH654" t="str">
            <v>BCA</v>
          </cell>
          <cell r="AI654" t="str">
            <v>0391296811</v>
          </cell>
          <cell r="AJ654" t="str">
            <v>3513061109170016</v>
          </cell>
          <cell r="AL654">
            <v>44682</v>
          </cell>
          <cell r="AM654">
            <v>44773</v>
          </cell>
          <cell r="AN654" t="str">
            <v>PKWT 1</v>
          </cell>
          <cell r="AO654" t="str">
            <v>71 hari</v>
          </cell>
          <cell r="AP654" t="str">
            <v xml:space="preserve">1 Tahun  1 Bulan 20 Hari </v>
          </cell>
          <cell r="AQ654" t="str">
            <v>SUDAH</v>
          </cell>
          <cell r="AR654">
            <v>44432</v>
          </cell>
          <cell r="AS654" t="str">
            <v>SUDAH</v>
          </cell>
          <cell r="AT654">
            <v>44432</v>
          </cell>
          <cell r="AU654" t="str">
            <v>SUDAH</v>
          </cell>
          <cell r="AV654">
            <v>44465</v>
          </cell>
          <cell r="AW654" t="str">
            <v xml:space="preserve">0 Tahun  7 Bulan 25 Hari </v>
          </cell>
          <cell r="AX654" t="str">
            <v>IN CLASS</v>
          </cell>
          <cell r="AY654">
            <v>80</v>
          </cell>
          <cell r="AZ654">
            <v>80</v>
          </cell>
          <cell r="BA654" t="str">
            <v>SUDAH</v>
          </cell>
          <cell r="BC654">
            <v>44506</v>
          </cell>
          <cell r="BD654" t="str">
            <v>MAYANG</v>
          </cell>
          <cell r="BE654" t="str">
            <v>SUDAH</v>
          </cell>
          <cell r="BG654">
            <v>44401</v>
          </cell>
          <cell r="BI654" t="str">
            <v>BELUM</v>
          </cell>
          <cell r="BV654" t="str">
            <v>0001429520275</v>
          </cell>
          <cell r="BW654" t="str">
            <v>SUDAH</v>
          </cell>
          <cell r="BX654" t="str">
            <v>PERUSAHAAN</v>
          </cell>
          <cell r="BY654" t="str">
            <v>21032313104</v>
          </cell>
          <cell r="BZ654" t="str">
            <v>SUDAH</v>
          </cell>
        </row>
        <row r="655">
          <cell r="C655" t="str">
            <v>2056</v>
          </cell>
          <cell r="D655" t="str">
            <v>DWI JUNE DEA PANGESTU</v>
          </cell>
          <cell r="E655" t="str">
            <v>PT. MBK</v>
          </cell>
          <cell r="F655" t="str">
            <v>PO</v>
          </cell>
          <cell r="G655" t="str">
            <v>08/PO/LOG-SBY/III/21</v>
          </cell>
          <cell r="H655">
            <v>44286</v>
          </cell>
          <cell r="I655">
            <v>44289</v>
          </cell>
          <cell r="J655">
            <v>3</v>
          </cell>
          <cell r="K655" t="str">
            <v>085707495372</v>
          </cell>
          <cell r="L655" t="str">
            <v>DRIVER</v>
          </cell>
          <cell r="Q655" t="str">
            <v>JOMBANG</v>
          </cell>
          <cell r="R655" t="str">
            <v>ANTERAJA</v>
          </cell>
          <cell r="S655" t="str">
            <v>MALANG</v>
          </cell>
          <cell r="T655" t="str">
            <v>3506211406970001</v>
          </cell>
          <cell r="U655" t="str">
            <v>SEUMUR HIDUP</v>
          </cell>
          <cell r="V655" t="str">
            <v>HIJAU</v>
          </cell>
          <cell r="W655" t="str">
            <v>B1</v>
          </cell>
          <cell r="X655" t="str">
            <v>15359706000031</v>
          </cell>
          <cell r="Y655">
            <v>45632</v>
          </cell>
          <cell r="Z655" t="str">
            <v>KEDIRI</v>
          </cell>
          <cell r="AA655">
            <v>35595</v>
          </cell>
          <cell r="AB655" t="str">
            <v>DSN JUWET RT03 RW01 JUWET KEC KUNJANG KAB KEDIRI</v>
          </cell>
          <cell r="AC655" t="str">
            <v>LAJANG</v>
          </cell>
          <cell r="AD655" t="str">
            <v>ISLAM</v>
          </cell>
          <cell r="AE655" t="str">
            <v>LAKI-LAKI</v>
          </cell>
          <cell r="AF655" t="str">
            <v>SMA</v>
          </cell>
          <cell r="AG655" t="str">
            <v>DWI JUNE DEA PANGESTU</v>
          </cell>
          <cell r="AH655" t="str">
            <v>BCA</v>
          </cell>
          <cell r="AI655" t="str">
            <v>1400887175</v>
          </cell>
          <cell r="AJ655" t="str">
            <v>3506211112100001</v>
          </cell>
          <cell r="AL655">
            <v>44682</v>
          </cell>
          <cell r="AM655">
            <v>44773</v>
          </cell>
          <cell r="AN655" t="str">
            <v>PKWT 1</v>
          </cell>
          <cell r="AO655" t="str">
            <v>71 hari</v>
          </cell>
          <cell r="AP655" t="str">
            <v xml:space="preserve">1 Tahun  1 Bulan 18 Hari </v>
          </cell>
          <cell r="AQ655" t="str">
            <v>SUDAH</v>
          </cell>
          <cell r="AR655">
            <v>44676</v>
          </cell>
          <cell r="AS655" t="str">
            <v>SUDAH</v>
          </cell>
          <cell r="AT655">
            <v>44432</v>
          </cell>
          <cell r="AU655" t="str">
            <v>SUDAH</v>
          </cell>
          <cell r="AV655">
            <v>44461</v>
          </cell>
          <cell r="AW655" t="str">
            <v xml:space="preserve">0 Tahun  7 Bulan 29 Hari </v>
          </cell>
          <cell r="AX655" t="str">
            <v>IN CLASS</v>
          </cell>
          <cell r="AY655">
            <v>90</v>
          </cell>
          <cell r="AZ655">
            <v>90</v>
          </cell>
          <cell r="BA655" t="str">
            <v>SUDAH</v>
          </cell>
          <cell r="BC655">
            <v>44387</v>
          </cell>
          <cell r="BD655" t="str">
            <v>KEDIRI</v>
          </cell>
          <cell r="BE655" t="str">
            <v>SUDAH</v>
          </cell>
          <cell r="BG655">
            <v>44420</v>
          </cell>
          <cell r="BH655" t="str">
            <v>KEDIRI</v>
          </cell>
          <cell r="BI655" t="str">
            <v>BELUM</v>
          </cell>
          <cell r="BV655" t="str">
            <v>0002067804123</v>
          </cell>
          <cell r="BW655" t="str">
            <v>SUDAH</v>
          </cell>
          <cell r="BX655" t="str">
            <v>PERUSAHAAN</v>
          </cell>
          <cell r="BY655" t="str">
            <v>21032314037</v>
          </cell>
          <cell r="BZ655" t="str">
            <v>SUDAH</v>
          </cell>
        </row>
        <row r="656">
          <cell r="C656" t="str">
            <v>2057</v>
          </cell>
          <cell r="D656" t="str">
            <v>ANANG ZUBAIDI</v>
          </cell>
          <cell r="E656" t="str">
            <v>PT. MBK</v>
          </cell>
          <cell r="F656" t="str">
            <v>PO</v>
          </cell>
          <cell r="G656" t="str">
            <v>08/PO/LOG-SBY/III/21</v>
          </cell>
          <cell r="H656">
            <v>44286</v>
          </cell>
          <cell r="I656">
            <v>44289</v>
          </cell>
          <cell r="J656">
            <v>3</v>
          </cell>
          <cell r="K656" t="str">
            <v>081515562011</v>
          </cell>
          <cell r="L656" t="str">
            <v>DRIVER</v>
          </cell>
          <cell r="Q656" t="str">
            <v>JOMBANG</v>
          </cell>
          <cell r="R656" t="str">
            <v>ANTERAJA</v>
          </cell>
          <cell r="S656" t="str">
            <v>MALANG</v>
          </cell>
          <cell r="T656" t="str">
            <v>3517083008830007</v>
          </cell>
          <cell r="U656" t="str">
            <v>SEUMUR HIDUP</v>
          </cell>
          <cell r="V656" t="str">
            <v>HIJAU</v>
          </cell>
          <cell r="W656" t="str">
            <v>B1</v>
          </cell>
          <cell r="X656" t="str">
            <v>15568308000104</v>
          </cell>
          <cell r="Y656">
            <v>45577</v>
          </cell>
          <cell r="Z656" t="str">
            <v>JOMBANG</v>
          </cell>
          <cell r="AA656">
            <v>30558</v>
          </cell>
          <cell r="AB656" t="str">
            <v>DSN KALANGAN RT05 RW02KEPLAKSARI PETERONGAN KAB JOMBANG</v>
          </cell>
          <cell r="AC656" t="str">
            <v>KAWIN</v>
          </cell>
          <cell r="AD656" t="str">
            <v>ISLAM</v>
          </cell>
          <cell r="AE656" t="str">
            <v>LAKI-LAKI</v>
          </cell>
          <cell r="AF656" t="str">
            <v>SMA</v>
          </cell>
          <cell r="AG656" t="str">
            <v>ANANG ZUBAIDI</v>
          </cell>
          <cell r="AH656" t="str">
            <v>BCA</v>
          </cell>
          <cell r="AI656" t="str">
            <v>1131231194</v>
          </cell>
          <cell r="AJ656" t="str">
            <v>3517083008830007</v>
          </cell>
          <cell r="AL656">
            <v>44682</v>
          </cell>
          <cell r="AM656">
            <v>44773</v>
          </cell>
          <cell r="AN656" t="str">
            <v>PKWT 1</v>
          </cell>
          <cell r="AO656" t="str">
            <v>71 hari</v>
          </cell>
          <cell r="AP656" t="str">
            <v xml:space="preserve">1 Tahun  1 Bulan 18 Hari </v>
          </cell>
          <cell r="AQ656" t="str">
            <v>SUDAH</v>
          </cell>
          <cell r="AR656">
            <v>44676</v>
          </cell>
          <cell r="AS656" t="str">
            <v>SUDAH</v>
          </cell>
          <cell r="AT656">
            <v>44432</v>
          </cell>
          <cell r="AU656" t="str">
            <v>SUDAH</v>
          </cell>
          <cell r="AV656">
            <v>44461</v>
          </cell>
          <cell r="AW656" t="str">
            <v xml:space="preserve">0 Tahun  7 Bulan 29 Hari </v>
          </cell>
          <cell r="AX656" t="str">
            <v>IN CLASS</v>
          </cell>
          <cell r="AY656">
            <v>90</v>
          </cell>
          <cell r="AZ656">
            <v>90</v>
          </cell>
          <cell r="BA656" t="str">
            <v>SUDAH</v>
          </cell>
          <cell r="BC656">
            <v>44410</v>
          </cell>
          <cell r="BD656" t="str">
            <v>JOMBANG</v>
          </cell>
          <cell r="BE656" t="str">
            <v>SUDAH</v>
          </cell>
          <cell r="BG656">
            <v>44442</v>
          </cell>
          <cell r="BH656" t="str">
            <v>JOMBANG</v>
          </cell>
          <cell r="BI656" t="str">
            <v>BELUM</v>
          </cell>
          <cell r="BV656" t="str">
            <v>0002053225754</v>
          </cell>
          <cell r="BW656" t="str">
            <v>SUDAH</v>
          </cell>
          <cell r="BX656" t="str">
            <v>PERUSAHAAN</v>
          </cell>
          <cell r="BY656" t="str">
            <v>21032313922</v>
          </cell>
          <cell r="BZ656" t="str">
            <v>SUDAH</v>
          </cell>
        </row>
        <row r="657">
          <cell r="C657" t="str">
            <v>2059</v>
          </cell>
          <cell r="D657" t="str">
            <v>BIMA ARIEF WIBOWO</v>
          </cell>
          <cell r="E657" t="str">
            <v>PT. MBK</v>
          </cell>
          <cell r="F657" t="str">
            <v>PO</v>
          </cell>
          <cell r="G657" t="str">
            <v>08/PO/LOG-SBY/III/21</v>
          </cell>
          <cell r="H657">
            <v>44286</v>
          </cell>
          <cell r="I657">
            <v>44289</v>
          </cell>
          <cell r="J657">
            <v>3</v>
          </cell>
          <cell r="K657" t="str">
            <v>081358400906</v>
          </cell>
          <cell r="L657" t="str">
            <v>DRIVER</v>
          </cell>
          <cell r="Q657" t="str">
            <v>JOMBANG</v>
          </cell>
          <cell r="R657" t="str">
            <v>ANTERAJA</v>
          </cell>
          <cell r="S657" t="str">
            <v>MALANG</v>
          </cell>
          <cell r="T657" t="str">
            <v>3571012510920005</v>
          </cell>
          <cell r="U657" t="str">
            <v>SEUMUR HIDUP</v>
          </cell>
          <cell r="V657" t="str">
            <v>HIJAU</v>
          </cell>
          <cell r="W657" t="str">
            <v>B1</v>
          </cell>
          <cell r="X657" t="str">
            <v>15349210000152</v>
          </cell>
          <cell r="Y657">
            <v>46069</v>
          </cell>
          <cell r="Z657" t="str">
            <v>KEDIRI</v>
          </cell>
          <cell r="AA657">
            <v>33902</v>
          </cell>
          <cell r="AB657" t="str">
            <v>DSN BANARAN GG BARU TIMUR NO 3 KEDIRI</v>
          </cell>
          <cell r="AC657" t="str">
            <v>KAWIN</v>
          </cell>
          <cell r="AD657" t="str">
            <v>ISLAM</v>
          </cell>
          <cell r="AE657" t="str">
            <v>LAKI-LAKI</v>
          </cell>
          <cell r="AF657" t="str">
            <v>SMA</v>
          </cell>
          <cell r="AG657" t="str">
            <v>BIMA ARIEF W</v>
          </cell>
          <cell r="AH657" t="str">
            <v>BCA</v>
          </cell>
          <cell r="AI657" t="str">
            <v>0332077676</v>
          </cell>
          <cell r="AJ657" t="str">
            <v>3571033004120011</v>
          </cell>
          <cell r="AL657">
            <v>44682</v>
          </cell>
          <cell r="AM657">
            <v>44773</v>
          </cell>
          <cell r="AN657" t="str">
            <v>PKWT 1</v>
          </cell>
          <cell r="AO657" t="str">
            <v>71 hari</v>
          </cell>
          <cell r="AP657" t="str">
            <v xml:space="preserve">1 Tahun  1 Bulan 18 Hari </v>
          </cell>
          <cell r="AQ657" t="str">
            <v>SUDAH</v>
          </cell>
          <cell r="AR657">
            <v>44676</v>
          </cell>
          <cell r="AS657" t="str">
            <v>SUDAH</v>
          </cell>
          <cell r="AT657">
            <v>44432</v>
          </cell>
          <cell r="AU657" t="str">
            <v>SUDAH</v>
          </cell>
          <cell r="AV657">
            <v>44461</v>
          </cell>
          <cell r="AW657" t="str">
            <v xml:space="preserve">0 Tahun  7 Bulan 29 Hari </v>
          </cell>
          <cell r="AX657" t="str">
            <v>IN CLASS</v>
          </cell>
          <cell r="AY657">
            <v>80</v>
          </cell>
          <cell r="AZ657">
            <v>80</v>
          </cell>
          <cell r="BA657" t="str">
            <v>SUDAH</v>
          </cell>
          <cell r="BC657">
            <v>44391</v>
          </cell>
          <cell r="BD657" t="str">
            <v>JOMBANG</v>
          </cell>
          <cell r="BE657" t="str">
            <v>SUDAH</v>
          </cell>
          <cell r="BG657">
            <v>44424</v>
          </cell>
          <cell r="BH657" t="str">
            <v>JOMBANG</v>
          </cell>
          <cell r="BI657" t="str">
            <v>BELUM</v>
          </cell>
          <cell r="BV657" t="str">
            <v>0001706713481</v>
          </cell>
          <cell r="BW657" t="str">
            <v>SUDAH</v>
          </cell>
          <cell r="BX657" t="str">
            <v>PBI</v>
          </cell>
          <cell r="BY657" t="str">
            <v>21032313880</v>
          </cell>
          <cell r="BZ657" t="str">
            <v>SUDAH</v>
          </cell>
        </row>
        <row r="658">
          <cell r="C658" t="str">
            <v>2060</v>
          </cell>
          <cell r="D658" t="str">
            <v>A.A. ADITYA FARMA</v>
          </cell>
          <cell r="E658" t="str">
            <v>PT. MBK</v>
          </cell>
          <cell r="F658" t="str">
            <v>PO</v>
          </cell>
          <cell r="G658" t="str">
            <v>22/PO/LOG-SBY/III/21</v>
          </cell>
          <cell r="H658">
            <v>44285</v>
          </cell>
          <cell r="I658">
            <v>44291</v>
          </cell>
          <cell r="J658">
            <v>6</v>
          </cell>
          <cell r="K658" t="str">
            <v>085904302764</v>
          </cell>
          <cell r="P658" t="str">
            <v>DISPATCHER</v>
          </cell>
          <cell r="Q658" t="str">
            <v>DENPASAR</v>
          </cell>
          <cell r="R658" t="str">
            <v>CIRCLE K</v>
          </cell>
          <cell r="S658" t="str">
            <v>MALANG</v>
          </cell>
          <cell r="T658" t="str">
            <v>5171010609960005</v>
          </cell>
          <cell r="U658" t="str">
            <v>SEUMUR HIDUP</v>
          </cell>
          <cell r="V658" t="str">
            <v>NON DRIVER</v>
          </cell>
          <cell r="W658" t="str">
            <v>NON DRIVER</v>
          </cell>
          <cell r="X658" t="str">
            <v>NON DRIVER</v>
          </cell>
          <cell r="Y658" t="str">
            <v>NON DRIVER</v>
          </cell>
          <cell r="Z658" t="str">
            <v>TABANAN</v>
          </cell>
          <cell r="AA658">
            <v>35314</v>
          </cell>
          <cell r="AB658" t="str">
            <v>JL. TK. CITARUM C NO. 6 BR/LINK KERTASARI KEC. PANJER DENPASAR SELATAN</v>
          </cell>
          <cell r="AC658" t="str">
            <v>LAJANG</v>
          </cell>
          <cell r="AD658" t="str">
            <v>HINDU</v>
          </cell>
          <cell r="AE658" t="str">
            <v>LAKI-LAKI</v>
          </cell>
          <cell r="AF658" t="str">
            <v>S1</v>
          </cell>
          <cell r="AG658" t="str">
            <v>A.A. ADITYA FARMA</v>
          </cell>
          <cell r="AH658" t="str">
            <v>BCA</v>
          </cell>
          <cell r="AI658" t="str">
            <v>7720965814</v>
          </cell>
          <cell r="AJ658" t="str">
            <v>5171012502090006</v>
          </cell>
          <cell r="AL658">
            <v>44682</v>
          </cell>
          <cell r="AM658">
            <v>44773</v>
          </cell>
          <cell r="AN658" t="str">
            <v>PKWT 1</v>
          </cell>
          <cell r="AO658" t="str">
            <v>71 hari</v>
          </cell>
          <cell r="AP658" t="str">
            <v xml:space="preserve">1 Tahun  1 Bulan 16 Hari </v>
          </cell>
          <cell r="AQ658" t="str">
            <v>NON DRIVER</v>
          </cell>
          <cell r="AR658" t="str">
            <v>NON DRIVER</v>
          </cell>
          <cell r="AS658" t="str">
            <v>SUDAH</v>
          </cell>
          <cell r="AT658">
            <v>44432</v>
          </cell>
          <cell r="AU658" t="str">
            <v>NON DRIVER</v>
          </cell>
          <cell r="AV658" t="str">
            <v>NON DRIVER</v>
          </cell>
          <cell r="AW658" t="str">
            <v/>
          </cell>
          <cell r="AX658" t="str">
            <v>NON DRIVER</v>
          </cell>
          <cell r="AY658" t="str">
            <v>NON DRIVER</v>
          </cell>
          <cell r="AZ658" t="str">
            <v>NON DRIVER</v>
          </cell>
          <cell r="BA658" t="str">
            <v>SUDAH</v>
          </cell>
          <cell r="BC658">
            <v>44386</v>
          </cell>
          <cell r="BD658" t="str">
            <v>BALAI BANJAR TABANAN</v>
          </cell>
          <cell r="BE658" t="str">
            <v>SUDAH</v>
          </cell>
          <cell r="BG658">
            <v>44469</v>
          </cell>
          <cell r="BH658" t="str">
            <v>BALAI BANJAR TABANAN</v>
          </cell>
          <cell r="BI658" t="str">
            <v>BELUM</v>
          </cell>
          <cell r="BV658" t="str">
            <v>0001406002465</v>
          </cell>
          <cell r="BW658" t="str">
            <v>SUDAH</v>
          </cell>
          <cell r="BX658" t="str">
            <v>PERUSAHAAN</v>
          </cell>
          <cell r="BY658" t="str">
            <v>19024535726</v>
          </cell>
          <cell r="BZ658" t="str">
            <v>SUDAH</v>
          </cell>
        </row>
        <row r="659">
          <cell r="C659" t="str">
            <v>2062</v>
          </cell>
          <cell r="D659" t="str">
            <v>ANDI IRAWAN</v>
          </cell>
          <cell r="E659" t="str">
            <v>PT. MBK</v>
          </cell>
          <cell r="I659">
            <v>44291</v>
          </cell>
          <cell r="J659" t="str">
            <v/>
          </cell>
          <cell r="K659" t="str">
            <v>085320267231</v>
          </cell>
          <cell r="L659" t="str">
            <v>DRIVER</v>
          </cell>
          <cell r="Q659" t="str">
            <v>BANDUNG</v>
          </cell>
          <cell r="R659" t="str">
            <v>ANTERAJA</v>
          </cell>
          <cell r="S659" t="str">
            <v>JAKARTA 1</v>
          </cell>
          <cell r="T659" t="str">
            <v>3205330304800017</v>
          </cell>
          <cell r="U659" t="str">
            <v>SEUMUR HIDUP</v>
          </cell>
          <cell r="V659" t="str">
            <v>CDD</v>
          </cell>
          <cell r="W659" t="str">
            <v>B2</v>
          </cell>
          <cell r="X659" t="str">
            <v>13339608000078</v>
          </cell>
          <cell r="Y659">
            <v>45746</v>
          </cell>
          <cell r="Z659" t="str">
            <v>GARUT</v>
          </cell>
          <cell r="AA659">
            <v>35280</v>
          </cell>
          <cell r="AB659" t="str">
            <v>KP. PASANGGRAHAN DS. KARANGSARI KEC. PAKENJENG KAB. GARUT</v>
          </cell>
          <cell r="AC659" t="str">
            <v>LAJANG</v>
          </cell>
          <cell r="AD659" t="str">
            <v>ISLAM</v>
          </cell>
          <cell r="AE659" t="str">
            <v>LAKI-LAKI</v>
          </cell>
          <cell r="AF659" t="str">
            <v>SMP</v>
          </cell>
          <cell r="AG659" t="str">
            <v>ANDI IRAWAN</v>
          </cell>
          <cell r="AH659" t="str">
            <v>BCA</v>
          </cell>
          <cell r="AI659" t="str">
            <v>4460683284</v>
          </cell>
          <cell r="AJ659" t="str">
            <v>3205331011150001</v>
          </cell>
          <cell r="AL659">
            <v>44682</v>
          </cell>
          <cell r="AM659">
            <v>44773</v>
          </cell>
          <cell r="AN659" t="str">
            <v>PKWT 1</v>
          </cell>
          <cell r="AO659" t="str">
            <v>71 hari</v>
          </cell>
          <cell r="AP659" t="str">
            <v xml:space="preserve">1 Tahun  1 Bulan 16 Hari </v>
          </cell>
          <cell r="AQ659" t="str">
            <v>SUDAH</v>
          </cell>
          <cell r="AR659">
            <v>44673</v>
          </cell>
          <cell r="AS659" t="str">
            <v>SUDAH</v>
          </cell>
          <cell r="AT659">
            <v>44432</v>
          </cell>
          <cell r="AU659" t="str">
            <v>SUDAH</v>
          </cell>
          <cell r="AV659">
            <v>44639</v>
          </cell>
          <cell r="AW659" t="str">
            <v xml:space="preserve">0 Tahun  2 Bulan 2 Hari </v>
          </cell>
          <cell r="AX659" t="str">
            <v>IN CLASS</v>
          </cell>
          <cell r="AY659">
            <v>100</v>
          </cell>
          <cell r="AZ659">
            <v>80</v>
          </cell>
          <cell r="BA659" t="str">
            <v>SUDAH</v>
          </cell>
          <cell r="BC659">
            <v>44432</v>
          </cell>
          <cell r="BE659" t="str">
            <v>SUDAH</v>
          </cell>
          <cell r="BG659">
            <v>44522</v>
          </cell>
          <cell r="BI659" t="str">
            <v>BELUM</v>
          </cell>
          <cell r="BV659" t="str">
            <v>0003079475998</v>
          </cell>
          <cell r="BW659" t="str">
            <v>SUDAH</v>
          </cell>
          <cell r="BX659" t="str">
            <v>PERUSAHAAN</v>
          </cell>
          <cell r="BY659" t="str">
            <v>21032312999</v>
          </cell>
          <cell r="BZ659" t="str">
            <v>SUDAH</v>
          </cell>
        </row>
        <row r="660">
          <cell r="C660" t="str">
            <v>2067</v>
          </cell>
          <cell r="D660" t="str">
            <v>DARMONO</v>
          </cell>
          <cell r="E660" t="str">
            <v>PT. MBK</v>
          </cell>
          <cell r="I660">
            <v>44294</v>
          </cell>
          <cell r="J660" t="str">
            <v/>
          </cell>
          <cell r="K660" t="str">
            <v>085870928289</v>
          </cell>
          <cell r="L660" t="str">
            <v>DRIVER</v>
          </cell>
          <cell r="Q660" t="str">
            <v>REMBANG</v>
          </cell>
          <cell r="R660" t="str">
            <v>PT. SUMBER ALFARIA TRIJAYA TBK</v>
          </cell>
          <cell r="S660" t="str">
            <v>MALANG</v>
          </cell>
          <cell r="T660" t="str">
            <v>3317102611820001</v>
          </cell>
          <cell r="U660" t="str">
            <v>SEUMUR HIDUP</v>
          </cell>
          <cell r="V660" t="str">
            <v>HIJAU</v>
          </cell>
          <cell r="W660" t="str">
            <v>B1 UMUM</v>
          </cell>
          <cell r="X660" t="str">
            <v>821114390397</v>
          </cell>
          <cell r="Y660">
            <v>44891</v>
          </cell>
          <cell r="Z660" t="str">
            <v>REMBANG</v>
          </cell>
          <cell r="AA660">
            <v>30281</v>
          </cell>
          <cell r="AB660" t="str">
            <v>DS. WUWUR RT 07/08 KEC. PANCUR KAB. REMBANG</v>
          </cell>
          <cell r="AC660" t="str">
            <v>KAWIN ANAK 1</v>
          </cell>
          <cell r="AD660" t="str">
            <v>ISLAM</v>
          </cell>
          <cell r="AE660" t="str">
            <v>LAKI-LAKI</v>
          </cell>
          <cell r="AF660" t="str">
            <v>SMA</v>
          </cell>
          <cell r="AG660" t="str">
            <v>DARMONO</v>
          </cell>
          <cell r="AH660" t="str">
            <v>BCA</v>
          </cell>
          <cell r="AI660" t="str">
            <v>7835230139</v>
          </cell>
          <cell r="AJ660" t="str">
            <v>3317111607120001</v>
          </cell>
          <cell r="AL660">
            <v>44682</v>
          </cell>
          <cell r="AM660">
            <v>44773</v>
          </cell>
          <cell r="AN660" t="str">
            <v>PKWT 1</v>
          </cell>
          <cell r="AO660" t="str">
            <v>71 hari</v>
          </cell>
          <cell r="AP660" t="str">
            <v xml:space="preserve">1 Tahun  1 Bulan 13 Hari </v>
          </cell>
          <cell r="AQ660" t="str">
            <v>SUDAH</v>
          </cell>
          <cell r="AR660">
            <v>44676</v>
          </cell>
          <cell r="AS660" t="str">
            <v>SUDAH</v>
          </cell>
          <cell r="AT660">
            <v>44432</v>
          </cell>
          <cell r="AU660" t="str">
            <v>SUDAH</v>
          </cell>
          <cell r="AV660">
            <v>44426</v>
          </cell>
          <cell r="AW660" t="str">
            <v xml:space="preserve">0 Tahun  9 Bulan 3 Hari </v>
          </cell>
          <cell r="AX660" t="str">
            <v>IN CLASS</v>
          </cell>
          <cell r="AY660">
            <v>70</v>
          </cell>
          <cell r="AZ660">
            <v>80</v>
          </cell>
          <cell r="BA660" t="str">
            <v>SUDAH</v>
          </cell>
          <cell r="BC660">
            <v>44483</v>
          </cell>
          <cell r="BD660" t="str">
            <v>BALAI DESA WUWUR</v>
          </cell>
          <cell r="BE660" t="str">
            <v>SUDAH</v>
          </cell>
          <cell r="BG660">
            <v>44432</v>
          </cell>
          <cell r="BH660" t="str">
            <v>PUSKESMAS PAMOTAN</v>
          </cell>
          <cell r="BI660" t="str">
            <v>BELUM</v>
          </cell>
          <cell r="BV660" t="str">
            <v>0001827232839</v>
          </cell>
          <cell r="BW660" t="str">
            <v>SUDAH</v>
          </cell>
          <cell r="BX660" t="str">
            <v>PBI</v>
          </cell>
          <cell r="BY660" t="str">
            <v>21032313740</v>
          </cell>
          <cell r="BZ660" t="str">
            <v>SUDAH</v>
          </cell>
        </row>
        <row r="661">
          <cell r="C661" t="str">
            <v>2072</v>
          </cell>
          <cell r="D661" t="str">
            <v>BUDIONO</v>
          </cell>
          <cell r="E661" t="str">
            <v>PT. MBK</v>
          </cell>
          <cell r="F661" t="str">
            <v>PO</v>
          </cell>
          <cell r="G661" t="str">
            <v>09/PO/LOG-SBY/III/21</v>
          </cell>
          <cell r="H661">
            <v>44286</v>
          </cell>
          <cell r="I661">
            <v>44288</v>
          </cell>
          <cell r="J661">
            <v>2</v>
          </cell>
          <cell r="K661" t="str">
            <v>081226862908</v>
          </cell>
          <cell r="L661" t="str">
            <v>DRIVER</v>
          </cell>
          <cell r="Q661" t="str">
            <v>SEMARANG</v>
          </cell>
          <cell r="R661" t="str">
            <v>ANTERAJA</v>
          </cell>
          <cell r="S661" t="str">
            <v>SEMARANG</v>
          </cell>
          <cell r="T661" t="str">
            <v>3374092505730001</v>
          </cell>
          <cell r="U661" t="str">
            <v>SEUMUR HIDUP</v>
          </cell>
          <cell r="V661" t="str">
            <v>PUTIH</v>
          </cell>
          <cell r="W661" t="str">
            <v>B1</v>
          </cell>
          <cell r="X661" t="str">
            <v>14217305000507</v>
          </cell>
          <cell r="Y661">
            <v>46203</v>
          </cell>
          <cell r="Z661" t="str">
            <v>SEMARANG</v>
          </cell>
          <cell r="AA661">
            <v>26809</v>
          </cell>
          <cell r="AB661" t="str">
            <v>JL. GAHARU BARAT DALAM 5 NO. 329 RT 003/010 SRONDOL WETAN BANYUMANIK SEMARANG</v>
          </cell>
          <cell r="AC661" t="str">
            <v>KAWIN ANAK 2</v>
          </cell>
          <cell r="AD661" t="str">
            <v>ISLAM</v>
          </cell>
          <cell r="AE661" t="str">
            <v>LAKI-LAKI</v>
          </cell>
          <cell r="AF661" t="str">
            <v>SMA</v>
          </cell>
          <cell r="AG661" t="str">
            <v>BUDIONO</v>
          </cell>
          <cell r="AH661" t="str">
            <v>BCA</v>
          </cell>
          <cell r="AI661" t="str">
            <v>0091040203</v>
          </cell>
          <cell r="AJ661" t="str">
            <v>3374111012130006</v>
          </cell>
          <cell r="AL661">
            <v>44682</v>
          </cell>
          <cell r="AM661">
            <v>44773</v>
          </cell>
          <cell r="AN661" t="str">
            <v>PKWT 1</v>
          </cell>
          <cell r="AO661" t="str">
            <v>71 hari</v>
          </cell>
          <cell r="AP661" t="str">
            <v xml:space="preserve">1 Tahun  1 Bulan 19 Hari </v>
          </cell>
          <cell r="AQ661" t="str">
            <v>SUDAH</v>
          </cell>
          <cell r="AR661">
            <v>44673</v>
          </cell>
          <cell r="AS661" t="str">
            <v>SUDAH</v>
          </cell>
          <cell r="AT661">
            <v>44432</v>
          </cell>
          <cell r="AU661" t="str">
            <v>SUDAH</v>
          </cell>
          <cell r="AV661">
            <v>44430</v>
          </cell>
          <cell r="AW661" t="str">
            <v xml:space="preserve">0 Tahun  8 Bulan 29 Hari </v>
          </cell>
          <cell r="AX661" t="str">
            <v>IN CLASS</v>
          </cell>
          <cell r="AY661">
            <v>100</v>
          </cell>
          <cell r="AZ661">
            <v>100</v>
          </cell>
          <cell r="BA661" t="str">
            <v>SUDAH</v>
          </cell>
          <cell r="BC661">
            <v>44390</v>
          </cell>
          <cell r="BD661" t="str">
            <v>PT. Apparel One Indonesia 2</v>
          </cell>
          <cell r="BE661" t="str">
            <v>SUDAH</v>
          </cell>
          <cell r="BG661">
            <v>44420</v>
          </cell>
          <cell r="BH661" t="str">
            <v>PT. Apparel One Indonesia 2</v>
          </cell>
          <cell r="BI661" t="str">
            <v>SUDAH</v>
          </cell>
          <cell r="BK661">
            <v>44651</v>
          </cell>
          <cell r="BV661" t="str">
            <v>0000163028452</v>
          </cell>
          <cell r="BW661" t="str">
            <v>SUDAH</v>
          </cell>
          <cell r="BX661" t="str">
            <v>PERUSAHAAN</v>
          </cell>
          <cell r="BY661" t="str">
            <v>11022975483</v>
          </cell>
          <cell r="BZ661" t="str">
            <v>SUDAH</v>
          </cell>
          <cell r="CC661" t="str">
            <v>PROPERTY DAMAGE</v>
          </cell>
          <cell r="CG661" t="str">
            <v>kidnappers.11@gmail.com</v>
          </cell>
        </row>
        <row r="662">
          <cell r="C662" t="str">
            <v>2073</v>
          </cell>
          <cell r="D662" t="str">
            <v>MARWOTO</v>
          </cell>
          <cell r="E662" t="str">
            <v>PT. MBK</v>
          </cell>
          <cell r="F662" t="str">
            <v>PO</v>
          </cell>
          <cell r="G662" t="str">
            <v>09/PO/LOG-SBY/III/21</v>
          </cell>
          <cell r="H662">
            <v>44286</v>
          </cell>
          <cell r="I662">
            <v>44291</v>
          </cell>
          <cell r="J662">
            <v>5</v>
          </cell>
          <cell r="K662" t="str">
            <v>081226224772</v>
          </cell>
          <cell r="L662" t="str">
            <v>DRIVER</v>
          </cell>
          <cell r="Q662" t="str">
            <v>SEMARANG</v>
          </cell>
          <cell r="R662" t="str">
            <v>ANTERAJA</v>
          </cell>
          <cell r="S662" t="str">
            <v>SEMARANG</v>
          </cell>
          <cell r="T662" t="str">
            <v>3374152008840003</v>
          </cell>
          <cell r="U662" t="str">
            <v>SEUMUR HIDUP</v>
          </cell>
          <cell r="V662" t="str">
            <v>PUTIH</v>
          </cell>
          <cell r="W662" t="str">
            <v>B1</v>
          </cell>
          <cell r="X662" t="str">
            <v>14218408000077</v>
          </cell>
          <cell r="Y662">
            <v>45833</v>
          </cell>
          <cell r="Z662" t="str">
            <v>SEMARANG</v>
          </cell>
          <cell r="AA662">
            <v>30914</v>
          </cell>
          <cell r="AB662" t="str">
            <v>JL. MAYANGSARI SELATAN 1</v>
          </cell>
          <cell r="AC662" t="str">
            <v>KAWIN</v>
          </cell>
          <cell r="AD662" t="str">
            <v>ISLAM</v>
          </cell>
          <cell r="AE662" t="str">
            <v>LAKI-LAKI</v>
          </cell>
          <cell r="AF662" t="str">
            <v>SMA</v>
          </cell>
          <cell r="AG662" t="str">
            <v>MARWOTO</v>
          </cell>
          <cell r="AH662" t="str">
            <v>BCA</v>
          </cell>
          <cell r="AI662" t="str">
            <v>8545581864</v>
          </cell>
          <cell r="AJ662" t="str">
            <v>3374150911150003</v>
          </cell>
          <cell r="AL662">
            <v>44682</v>
          </cell>
          <cell r="AM662">
            <v>44773</v>
          </cell>
          <cell r="AN662" t="str">
            <v>PKWT 1</v>
          </cell>
          <cell r="AO662" t="str">
            <v>71 hari</v>
          </cell>
          <cell r="AP662" t="str">
            <v xml:space="preserve">1 Tahun  1 Bulan 16 Hari </v>
          </cell>
          <cell r="AQ662" t="str">
            <v>SUDAH</v>
          </cell>
          <cell r="AR662">
            <v>44673</v>
          </cell>
          <cell r="AS662" t="str">
            <v>SUDAH</v>
          </cell>
          <cell r="AT662">
            <v>44432</v>
          </cell>
          <cell r="AU662" t="str">
            <v>SUDAH</v>
          </cell>
          <cell r="AV662">
            <v>44427</v>
          </cell>
          <cell r="AW662" t="str">
            <v xml:space="preserve">0 Tahun  9 Bulan 2 Hari </v>
          </cell>
          <cell r="AX662" t="str">
            <v>IN CLASS</v>
          </cell>
          <cell r="AY662">
            <v>100</v>
          </cell>
          <cell r="AZ662">
            <v>100</v>
          </cell>
          <cell r="BA662" t="str">
            <v>SUDAH</v>
          </cell>
          <cell r="BC662">
            <v>44399</v>
          </cell>
          <cell r="BD662" t="str">
            <v>Rumah Sakit Tentara Semarang</v>
          </cell>
          <cell r="BE662" t="str">
            <v>SUDAH</v>
          </cell>
          <cell r="BG662">
            <v>44461</v>
          </cell>
          <cell r="BH662" t="str">
            <v>Rumah Sakit Tentara Semarang</v>
          </cell>
          <cell r="BI662" t="str">
            <v>BELUM</v>
          </cell>
          <cell r="BV662" t="str">
            <v>0001693168266</v>
          </cell>
          <cell r="BW662" t="str">
            <v>SUDAH</v>
          </cell>
          <cell r="BX662" t="str">
            <v>PERUSAHAAN</v>
          </cell>
          <cell r="BY662" t="str">
            <v>21032313815</v>
          </cell>
          <cell r="BZ662" t="str">
            <v>SUDAH</v>
          </cell>
          <cell r="CG662" t="str">
            <v>budionosh73@gmail.com</v>
          </cell>
        </row>
        <row r="663">
          <cell r="C663" t="str">
            <v>2074</v>
          </cell>
          <cell r="D663" t="str">
            <v>PANDE WAYAN WIRAWAN</v>
          </cell>
          <cell r="E663" t="str">
            <v>PT. MBK</v>
          </cell>
          <cell r="I663">
            <v>44295</v>
          </cell>
          <cell r="J663" t="str">
            <v/>
          </cell>
          <cell r="K663" t="str">
            <v>087805932734</v>
          </cell>
          <cell r="L663" t="str">
            <v>DRIVER</v>
          </cell>
          <cell r="Q663" t="str">
            <v>DENPASAR</v>
          </cell>
          <cell r="R663" t="str">
            <v>ANTERAJA</v>
          </cell>
          <cell r="S663" t="str">
            <v>MALANG</v>
          </cell>
          <cell r="T663" t="str">
            <v>5105040707830001</v>
          </cell>
          <cell r="U663" t="str">
            <v>SEUMUR HIDUP</v>
          </cell>
          <cell r="V663" t="str">
            <v>HIJAU</v>
          </cell>
          <cell r="W663" t="str">
            <v>B1</v>
          </cell>
          <cell r="X663" t="str">
            <v>821216220960</v>
          </cell>
          <cell r="Y663">
            <v>44926</v>
          </cell>
          <cell r="Z663" t="str">
            <v>KUSAMBA</v>
          </cell>
          <cell r="AA663">
            <v>30504</v>
          </cell>
          <cell r="AB663" t="str">
            <v>DUSUN PANDE RT 000/000 DESA KUSAMBA KEC. DAWAN KAB. KALUNGKUNG</v>
          </cell>
          <cell r="AC663" t="str">
            <v>KAWIN ANAK 1</v>
          </cell>
          <cell r="AD663" t="str">
            <v>HINDU</v>
          </cell>
          <cell r="AE663" t="str">
            <v>LAKI-LAKI</v>
          </cell>
          <cell r="AF663" t="str">
            <v>SMA</v>
          </cell>
          <cell r="AG663" t="str">
            <v>PANDE WAYAN WIRAWAN</v>
          </cell>
          <cell r="AH663" t="str">
            <v>BCA</v>
          </cell>
          <cell r="AI663" t="str">
            <v>4350295211</v>
          </cell>
          <cell r="AJ663" t="str">
            <v>5105040709100008</v>
          </cell>
          <cell r="AK663" t="str">
            <v>67.439.967.0-907.000</v>
          </cell>
          <cell r="AL663">
            <v>44682</v>
          </cell>
          <cell r="AM663">
            <v>44773</v>
          </cell>
          <cell r="AN663" t="str">
            <v>PKWT 1</v>
          </cell>
          <cell r="AO663" t="str">
            <v>71 hari</v>
          </cell>
          <cell r="AP663" t="str">
            <v xml:space="preserve">1 Tahun  1 Bulan 12 Hari </v>
          </cell>
          <cell r="AQ663" t="str">
            <v>SUDAH</v>
          </cell>
          <cell r="AR663">
            <v>44675</v>
          </cell>
          <cell r="AS663" t="str">
            <v>SUDAH</v>
          </cell>
          <cell r="AT663">
            <v>44432</v>
          </cell>
          <cell r="AU663" t="str">
            <v>SUDAH</v>
          </cell>
          <cell r="AV663">
            <v>44423</v>
          </cell>
          <cell r="AW663" t="str">
            <v xml:space="preserve">0 Tahun  9 Bulan 6 Hari </v>
          </cell>
          <cell r="AX663" t="str">
            <v>IN CLASS</v>
          </cell>
          <cell r="AY663">
            <v>85</v>
          </cell>
          <cell r="AZ663">
            <v>80</v>
          </cell>
          <cell r="BA663" t="str">
            <v>SUDAH</v>
          </cell>
          <cell r="BC663">
            <v>44284</v>
          </cell>
          <cell r="BD663" t="str">
            <v>PUSKESMAS 2 DENPASAR BARAT</v>
          </cell>
          <cell r="BE663" t="str">
            <v>SUDAH</v>
          </cell>
          <cell r="BG663">
            <v>44369</v>
          </cell>
          <cell r="BH663" t="str">
            <v>PUSKESMAS 2 DENPASAR BARAT</v>
          </cell>
          <cell r="BI663" t="str">
            <v>SUDAH</v>
          </cell>
          <cell r="BK663">
            <v>44617</v>
          </cell>
          <cell r="BV663" t="str">
            <v>0003066552459</v>
          </cell>
          <cell r="BW663" t="str">
            <v>SUDAH</v>
          </cell>
          <cell r="BX663" t="str">
            <v>PERUSAHAAN</v>
          </cell>
          <cell r="BY663" t="str">
            <v>21032313393</v>
          </cell>
          <cell r="BZ663" t="str">
            <v>SUDAH</v>
          </cell>
          <cell r="CG663" t="str">
            <v>woto6546@gmail.com</v>
          </cell>
        </row>
        <row r="664">
          <cell r="C664" t="str">
            <v>2076</v>
          </cell>
          <cell r="D664" t="str">
            <v>LATIF ALIFA RADNA</v>
          </cell>
          <cell r="E664" t="str">
            <v>PT. MBK</v>
          </cell>
          <cell r="F664" t="str">
            <v>PO</v>
          </cell>
          <cell r="G664" t="str">
            <v>09/PO/LOG-SBY/III/21</v>
          </cell>
          <cell r="H664">
            <v>44286</v>
          </cell>
          <cell r="I664">
            <v>44294</v>
          </cell>
          <cell r="J664">
            <v>8</v>
          </cell>
          <cell r="K664" t="str">
            <v>082142118951</v>
          </cell>
          <cell r="L664" t="str">
            <v>DRIVER</v>
          </cell>
          <cell r="Q664" t="str">
            <v>SEMARANG</v>
          </cell>
          <cell r="R664" t="str">
            <v>ANTERAJA</v>
          </cell>
          <cell r="S664" t="str">
            <v>SEMARANG</v>
          </cell>
          <cell r="T664" t="str">
            <v>3374151209890002</v>
          </cell>
          <cell r="U664" t="str">
            <v>SEUMUR HIDUP</v>
          </cell>
          <cell r="V664" t="str">
            <v>KUNING</v>
          </cell>
          <cell r="W664" t="str">
            <v>B2</v>
          </cell>
          <cell r="X664" t="str">
            <v>14218909000197</v>
          </cell>
          <cell r="Y664">
            <v>46099</v>
          </cell>
          <cell r="Z664" t="str">
            <v>SEMARANG</v>
          </cell>
          <cell r="AA664">
            <v>32763</v>
          </cell>
          <cell r="AB664" t="str">
            <v>WONOSARI RT 01/08 NGALIAN SEMARANG</v>
          </cell>
          <cell r="AC664" t="str">
            <v>LAJANG</v>
          </cell>
          <cell r="AD664" t="str">
            <v>ISLAM</v>
          </cell>
          <cell r="AE664" t="str">
            <v>LAKI-LAKI</v>
          </cell>
          <cell r="AF664" t="str">
            <v>SMA</v>
          </cell>
          <cell r="AG664" t="str">
            <v>LATIF ALIFA RADNA</v>
          </cell>
          <cell r="AH664" t="str">
            <v>BCA</v>
          </cell>
          <cell r="AI664" t="str">
            <v>7960810931</v>
          </cell>
          <cell r="AJ664" t="str">
            <v>3374152811160004</v>
          </cell>
          <cell r="AL664">
            <v>44682</v>
          </cell>
          <cell r="AM664">
            <v>44773</v>
          </cell>
          <cell r="AN664" t="str">
            <v>PKWT 1</v>
          </cell>
          <cell r="AO664" t="str">
            <v>71 hari</v>
          </cell>
          <cell r="AP664" t="str">
            <v xml:space="preserve">1 Tahun  1 Bulan 13 Hari </v>
          </cell>
          <cell r="AQ664" t="str">
            <v>SUDAH</v>
          </cell>
          <cell r="AR664">
            <v>44673</v>
          </cell>
          <cell r="AS664" t="str">
            <v>SUDAH</v>
          </cell>
          <cell r="AT664">
            <v>44432</v>
          </cell>
          <cell r="AU664" t="str">
            <v>SUDAH</v>
          </cell>
          <cell r="AV664">
            <v>44472</v>
          </cell>
          <cell r="AW664" t="str">
            <v xml:space="preserve">0 Tahun  7 Bulan 18 Hari </v>
          </cell>
          <cell r="AX664" t="str">
            <v>IN CLASS</v>
          </cell>
          <cell r="AY664">
            <v>90</v>
          </cell>
          <cell r="AZ664">
            <v>100</v>
          </cell>
          <cell r="BA664" t="str">
            <v>SUDAH</v>
          </cell>
          <cell r="BC664">
            <v>44421</v>
          </cell>
          <cell r="BD664" t="str">
            <v>Rumah Sakit Tentara Semarang</v>
          </cell>
          <cell r="BE664" t="str">
            <v>SUDAH</v>
          </cell>
          <cell r="BG664">
            <v>44441</v>
          </cell>
          <cell r="BH664" t="str">
            <v>Rumah Sakit Tentara Semarang</v>
          </cell>
          <cell r="BI664" t="str">
            <v>BELUM</v>
          </cell>
          <cell r="BV664" t="str">
            <v>0002220138753</v>
          </cell>
          <cell r="BW664" t="str">
            <v>SUDAH</v>
          </cell>
          <cell r="BX664" t="str">
            <v>PERUSAHAAN</v>
          </cell>
          <cell r="BY664" t="str">
            <v>21032313096</v>
          </cell>
          <cell r="BZ664" t="str">
            <v>SUDAH</v>
          </cell>
          <cell r="CG664" t="str">
            <v>wirawanwayanpande@gmail.com</v>
          </cell>
        </row>
        <row r="665">
          <cell r="C665" t="str">
            <v>2077</v>
          </cell>
          <cell r="D665" t="str">
            <v>DINTA VINTAKA SANDI</v>
          </cell>
          <cell r="E665" t="str">
            <v>PT. MBK</v>
          </cell>
          <cell r="F665" t="str">
            <v>PO</v>
          </cell>
          <cell r="G665" t="str">
            <v>09/PO/LOG-SBY/III/21</v>
          </cell>
          <cell r="H665">
            <v>44286</v>
          </cell>
          <cell r="I665">
            <v>44294</v>
          </cell>
          <cell r="J665">
            <v>8</v>
          </cell>
          <cell r="K665" t="str">
            <v>085640933348</v>
          </cell>
          <cell r="L665" t="str">
            <v>DRIVER</v>
          </cell>
          <cell r="Q665" t="str">
            <v>SEMARANG</v>
          </cell>
          <cell r="R665" t="str">
            <v>ANTERAJA</v>
          </cell>
          <cell r="S665" t="str">
            <v>SEMARANG</v>
          </cell>
          <cell r="T665" t="str">
            <v>3374130308910002</v>
          </cell>
          <cell r="U665" t="str">
            <v>SEUMUR HIDUP</v>
          </cell>
          <cell r="V665" t="str">
            <v>PUTIH</v>
          </cell>
          <cell r="W665" t="str">
            <v>B1</v>
          </cell>
          <cell r="X665" t="str">
            <v>14219108001845</v>
          </cell>
          <cell r="Y665">
            <v>46021</v>
          </cell>
          <cell r="Z665" t="str">
            <v>SEMARANG</v>
          </cell>
          <cell r="AA665">
            <v>33453</v>
          </cell>
          <cell r="AB665" t="str">
            <v>JL. CONDROKUSUMO DALAM RT 007 RW 002 BONGSARI SEMARANG BARAT</v>
          </cell>
          <cell r="AC665" t="str">
            <v>KAWIN ANAK 2</v>
          </cell>
          <cell r="AD665" t="str">
            <v>ISLAM</v>
          </cell>
          <cell r="AE665" t="str">
            <v>LAKI-LAKI</v>
          </cell>
          <cell r="AF665" t="str">
            <v>SMA</v>
          </cell>
          <cell r="AG665" t="str">
            <v>DINTA VINTAKA SANDI</v>
          </cell>
          <cell r="AH665" t="str">
            <v>BCA</v>
          </cell>
          <cell r="AI665" t="str">
            <v>2460901050</v>
          </cell>
          <cell r="AJ665" t="str">
            <v>3374132111120015</v>
          </cell>
          <cell r="AL665">
            <v>44682</v>
          </cell>
          <cell r="AM665">
            <v>44773</v>
          </cell>
          <cell r="AN665" t="str">
            <v>PKWT 1</v>
          </cell>
          <cell r="AO665" t="str">
            <v>71 hari</v>
          </cell>
          <cell r="AP665" t="str">
            <v xml:space="preserve">1 Tahun  1 Bulan 13 Hari </v>
          </cell>
          <cell r="AQ665" t="str">
            <v>SUDAH</v>
          </cell>
          <cell r="AR665">
            <v>44673</v>
          </cell>
          <cell r="AS665" t="str">
            <v>SUDAH</v>
          </cell>
          <cell r="AT665">
            <v>44432</v>
          </cell>
          <cell r="AU665" t="str">
            <v>SUDAH</v>
          </cell>
          <cell r="AV665">
            <v>44472</v>
          </cell>
          <cell r="AW665" t="str">
            <v xml:space="preserve">0 Tahun  7 Bulan 18 Hari </v>
          </cell>
          <cell r="AX665" t="str">
            <v>IN CLASS</v>
          </cell>
          <cell r="AY665">
            <v>90</v>
          </cell>
          <cell r="AZ665">
            <v>100</v>
          </cell>
          <cell r="BA665" t="str">
            <v>SUDAH</v>
          </cell>
          <cell r="BC665">
            <v>44421</v>
          </cell>
          <cell r="BD665" t="str">
            <v>Rumah Sakit Tentara Semarang</v>
          </cell>
          <cell r="BE665" t="str">
            <v>SUDAH</v>
          </cell>
          <cell r="BG665">
            <v>44441</v>
          </cell>
          <cell r="BH665" t="str">
            <v>Rumah Sakit Tentara Semarang</v>
          </cell>
          <cell r="BI665" t="str">
            <v>BELUM</v>
          </cell>
          <cell r="BV665" t="str">
            <v>0000643863969</v>
          </cell>
          <cell r="BW665" t="str">
            <v>SUDAH</v>
          </cell>
          <cell r="BX665" t="str">
            <v>PBI</v>
          </cell>
          <cell r="BY665" t="str">
            <v>21032313955</v>
          </cell>
          <cell r="BZ665" t="str">
            <v>SUDAH</v>
          </cell>
          <cell r="CG665" t="str">
            <v>ranisandi348@gmail.com</v>
          </cell>
        </row>
        <row r="666">
          <cell r="C666" t="str">
            <v>2099</v>
          </cell>
          <cell r="D666" t="str">
            <v>TRI RINALDY</v>
          </cell>
          <cell r="E666" t="str">
            <v>PT. MBK</v>
          </cell>
          <cell r="I666">
            <v>44299</v>
          </cell>
          <cell r="J666" t="str">
            <v/>
          </cell>
          <cell r="K666" t="str">
            <v>085266064066</v>
          </cell>
          <cell r="L666" t="str">
            <v>DRIVER</v>
          </cell>
          <cell r="Q666" t="str">
            <v>JAMBI</v>
          </cell>
          <cell r="R666" t="str">
            <v>ANTERAJA</v>
          </cell>
          <cell r="S666" t="str">
            <v>PALEMBANG</v>
          </cell>
          <cell r="T666" t="str">
            <v>1571070912920161</v>
          </cell>
          <cell r="U666" t="str">
            <v>SEUMUR HIDUP</v>
          </cell>
          <cell r="W666" t="str">
            <v>B1</v>
          </cell>
          <cell r="X666" t="str">
            <v>27339212000096</v>
          </cell>
          <cell r="Y666">
            <v>46169</v>
          </cell>
          <cell r="Z666" t="str">
            <v>ALAHAN PANJANG</v>
          </cell>
          <cell r="AA666">
            <v>33947</v>
          </cell>
          <cell r="AB666" t="str">
            <v>PERUMAHAN MENDALO VALLEY BLOK V NO. 25</v>
          </cell>
          <cell r="AC666" t="str">
            <v>KAWIN ANAK 1</v>
          </cell>
          <cell r="AD666" t="str">
            <v>ISLAM</v>
          </cell>
          <cell r="AE666" t="str">
            <v>LAKI-LAKI</v>
          </cell>
          <cell r="AF666" t="str">
            <v>SMA</v>
          </cell>
          <cell r="AG666" t="str">
            <v>TRI RINALDY</v>
          </cell>
          <cell r="AH666" t="str">
            <v>BCA</v>
          </cell>
          <cell r="AI666" t="str">
            <v>7870623024</v>
          </cell>
          <cell r="AJ666" t="str">
            <v>1571092410190006</v>
          </cell>
          <cell r="AL666">
            <v>44682</v>
          </cell>
          <cell r="AM666">
            <v>44773</v>
          </cell>
          <cell r="AN666" t="str">
            <v>PKWT 1</v>
          </cell>
          <cell r="AO666" t="str">
            <v>71 hari</v>
          </cell>
          <cell r="AP666" t="str">
            <v xml:space="preserve">1 Tahun  1 Bulan 8 Hari </v>
          </cell>
          <cell r="AQ666" t="str">
            <v>SUDAH</v>
          </cell>
          <cell r="AR666">
            <v>44676</v>
          </cell>
          <cell r="AS666" t="str">
            <v>SUDAH</v>
          </cell>
          <cell r="AT666">
            <v>44432</v>
          </cell>
          <cell r="AU666" t="str">
            <v>SUDAH</v>
          </cell>
          <cell r="AV666">
            <v>44530</v>
          </cell>
          <cell r="AW666" t="str">
            <v xml:space="preserve">0 Tahun  5 Bulan 21 Hari </v>
          </cell>
          <cell r="AX666" t="str">
            <v>ON LINE</v>
          </cell>
          <cell r="AY666">
            <v>100</v>
          </cell>
          <cell r="AZ666">
            <v>80</v>
          </cell>
          <cell r="BA666" t="str">
            <v>SUDAH</v>
          </cell>
          <cell r="BC666">
            <v>44448</v>
          </cell>
          <cell r="BE666" t="str">
            <v>SUDAH</v>
          </cell>
          <cell r="BG666">
            <v>44487</v>
          </cell>
          <cell r="BI666" t="str">
            <v>BELUM</v>
          </cell>
          <cell r="BV666" t="str">
            <v>0002903529835</v>
          </cell>
          <cell r="BW666" t="str">
            <v>SUDAH</v>
          </cell>
          <cell r="BX666" t="str">
            <v>PERUSAHAAN</v>
          </cell>
          <cell r="BY666" t="str">
            <v>21032312551</v>
          </cell>
          <cell r="BZ666" t="str">
            <v>SUDAH</v>
          </cell>
        </row>
        <row r="667">
          <cell r="C667" t="str">
            <v>2100</v>
          </cell>
          <cell r="D667" t="str">
            <v>M FITRA ADITYAWARMAN</v>
          </cell>
          <cell r="E667" t="str">
            <v>PT. MBK</v>
          </cell>
          <cell r="I667">
            <v>44299</v>
          </cell>
          <cell r="J667" t="str">
            <v/>
          </cell>
          <cell r="K667" t="str">
            <v>082262283549</v>
          </cell>
          <cell r="L667" t="str">
            <v>DRIVER</v>
          </cell>
          <cell r="Q667" t="str">
            <v>JAMBI</v>
          </cell>
          <cell r="R667" t="str">
            <v>ANTERAJA</v>
          </cell>
          <cell r="S667" t="str">
            <v>PALEMBANG</v>
          </cell>
          <cell r="T667" t="str">
            <v>1506042411880002</v>
          </cell>
          <cell r="U667" t="str">
            <v>SEUMUR HIDUP</v>
          </cell>
          <cell r="W667" t="str">
            <v>B1 UMUM</v>
          </cell>
          <cell r="X667" t="str">
            <v>881127404755</v>
          </cell>
          <cell r="Y667">
            <v>45254</v>
          </cell>
          <cell r="Z667" t="str">
            <v>BEKASI</v>
          </cell>
          <cell r="AA667">
            <v>32471</v>
          </cell>
          <cell r="AB667" t="str">
            <v>DUSUN SIMPANG ABADI KEC. BETARA KAB. TANJABBAR</v>
          </cell>
          <cell r="AC667" t="str">
            <v>KAWIN ANAK 1</v>
          </cell>
          <cell r="AD667" t="str">
            <v>ISLAM</v>
          </cell>
          <cell r="AE667" t="str">
            <v>LAKI-LAKI</v>
          </cell>
          <cell r="AF667" t="str">
            <v>SMA</v>
          </cell>
          <cell r="AG667" t="str">
            <v>M FITRA ADITYAWARMAN</v>
          </cell>
          <cell r="AH667" t="str">
            <v>BCA</v>
          </cell>
          <cell r="AI667" t="str">
            <v>7870791814</v>
          </cell>
          <cell r="AJ667" t="str">
            <v>1506042709130001</v>
          </cell>
          <cell r="AL667">
            <v>44682</v>
          </cell>
          <cell r="AM667">
            <v>44773</v>
          </cell>
          <cell r="AN667" t="str">
            <v>PKWT 1</v>
          </cell>
          <cell r="AO667" t="str">
            <v>71 hari</v>
          </cell>
          <cell r="AP667" t="str">
            <v xml:space="preserve">1 Tahun  1 Bulan 8 Hari </v>
          </cell>
          <cell r="AQ667" t="str">
            <v>SUDAH</v>
          </cell>
          <cell r="AR667">
            <v>44676</v>
          </cell>
          <cell r="AS667" t="str">
            <v>SUDAH</v>
          </cell>
          <cell r="AT667">
            <v>44432</v>
          </cell>
          <cell r="AU667" t="str">
            <v>SUDAH</v>
          </cell>
          <cell r="AV667">
            <v>44530</v>
          </cell>
          <cell r="AW667" t="str">
            <v xml:space="preserve">0 Tahun  5 Bulan 21 Hari </v>
          </cell>
          <cell r="AX667" t="str">
            <v>ON LINE</v>
          </cell>
          <cell r="AY667">
            <v>90</v>
          </cell>
          <cell r="AZ667">
            <v>80</v>
          </cell>
          <cell r="BA667" t="str">
            <v>SUDAH</v>
          </cell>
          <cell r="BC667">
            <v>44462</v>
          </cell>
          <cell r="BE667" t="str">
            <v>SUDAH</v>
          </cell>
          <cell r="BG667">
            <v>44490</v>
          </cell>
          <cell r="BI667" t="str">
            <v>BELUM</v>
          </cell>
          <cell r="BV667" t="str">
            <v>0002757367269</v>
          </cell>
          <cell r="BW667" t="str">
            <v>SUDAH</v>
          </cell>
          <cell r="BX667" t="str">
            <v>PBI</v>
          </cell>
          <cell r="BY667" t="str">
            <v>21032312882</v>
          </cell>
          <cell r="BZ667" t="str">
            <v>SUDAH</v>
          </cell>
        </row>
        <row r="668">
          <cell r="C668" t="str">
            <v>2101</v>
          </cell>
          <cell r="D668" t="str">
            <v>M RIYAN GUSRIZA</v>
          </cell>
          <cell r="E668" t="str">
            <v>PT. MBK</v>
          </cell>
          <cell r="I668">
            <v>44299</v>
          </cell>
          <cell r="J668" t="str">
            <v/>
          </cell>
          <cell r="K668" t="str">
            <v>085287226362</v>
          </cell>
          <cell r="L668" t="str">
            <v>DRIVER</v>
          </cell>
          <cell r="Q668" t="str">
            <v>JAMBI</v>
          </cell>
          <cell r="R668" t="str">
            <v>ANTERAJA</v>
          </cell>
          <cell r="S668" t="str">
            <v>PALEMBANG</v>
          </cell>
          <cell r="T668" t="str">
            <v>1571012108950102</v>
          </cell>
          <cell r="U668" t="str">
            <v>SEUMUR HIDUP</v>
          </cell>
          <cell r="W668" t="str">
            <v>B1</v>
          </cell>
          <cell r="X668" t="str">
            <v>27339508000093</v>
          </cell>
          <cell r="Y668">
            <v>46135</v>
          </cell>
          <cell r="Z668" t="str">
            <v>JAMBI</v>
          </cell>
          <cell r="AA668">
            <v>34932</v>
          </cell>
          <cell r="AB668" t="str">
            <v>PERUMAHAN AUR DURI INDAH</v>
          </cell>
          <cell r="AC668" t="str">
            <v>LAJANG</v>
          </cell>
          <cell r="AD668" t="str">
            <v>ISLAM</v>
          </cell>
          <cell r="AE668" t="str">
            <v>LAKI-LAKI</v>
          </cell>
          <cell r="AF668" t="str">
            <v>SMA</v>
          </cell>
          <cell r="AG668" t="str">
            <v>M RIYAN GUSRIZA</v>
          </cell>
          <cell r="AH668" t="str">
            <v>BCA</v>
          </cell>
          <cell r="AI668" t="str">
            <v>8190655301</v>
          </cell>
          <cell r="AJ668" t="str">
            <v>1571010102100027</v>
          </cell>
          <cell r="AL668">
            <v>44682</v>
          </cell>
          <cell r="AM668">
            <v>44773</v>
          </cell>
          <cell r="AN668" t="str">
            <v>PKWT 1</v>
          </cell>
          <cell r="AO668" t="str">
            <v>71 hari</v>
          </cell>
          <cell r="AP668" t="str">
            <v xml:space="preserve">1 Tahun  1 Bulan 8 Hari </v>
          </cell>
          <cell r="AQ668" t="str">
            <v>SUDAH</v>
          </cell>
          <cell r="AR668">
            <v>44676</v>
          </cell>
          <cell r="AS668" t="str">
            <v>SUDAH</v>
          </cell>
          <cell r="AT668">
            <v>44432</v>
          </cell>
          <cell r="AU668" t="str">
            <v>SUDAH</v>
          </cell>
          <cell r="AV668">
            <v>44530</v>
          </cell>
          <cell r="AW668" t="str">
            <v xml:space="preserve">0 Tahun  5 Bulan 21 Hari </v>
          </cell>
          <cell r="AX668" t="str">
            <v>ON LINE</v>
          </cell>
          <cell r="AY668">
            <v>80</v>
          </cell>
          <cell r="AZ668">
            <v>80</v>
          </cell>
          <cell r="BA668" t="str">
            <v>SUDAH</v>
          </cell>
          <cell r="BC668">
            <v>44462</v>
          </cell>
          <cell r="BE668" t="str">
            <v>SUDAH</v>
          </cell>
          <cell r="BG668">
            <v>44490</v>
          </cell>
          <cell r="BI668" t="str">
            <v>BELUM</v>
          </cell>
          <cell r="BV668" t="str">
            <v>0001261591683</v>
          </cell>
          <cell r="BW668" t="str">
            <v>SUDAH</v>
          </cell>
          <cell r="BX668" t="str">
            <v>PERUSAHAAN</v>
          </cell>
          <cell r="BY668" t="str">
            <v>21032312890</v>
          </cell>
          <cell r="BZ668" t="str">
            <v>SUDAH</v>
          </cell>
        </row>
        <row r="669">
          <cell r="C669" t="str">
            <v>2103</v>
          </cell>
          <cell r="D669" t="str">
            <v>QEVIN FARZALLIX</v>
          </cell>
          <cell r="E669" t="str">
            <v>PT. MBK</v>
          </cell>
          <cell r="F669" t="str">
            <v>PO</v>
          </cell>
          <cell r="G669" t="str">
            <v>02/MDN/IV/2021</v>
          </cell>
          <cell r="H669">
            <v>44295</v>
          </cell>
          <cell r="I669">
            <v>44299</v>
          </cell>
          <cell r="J669">
            <v>4</v>
          </cell>
          <cell r="K669" t="str">
            <v>085264462493</v>
          </cell>
          <cell r="L669" t="str">
            <v>DRIVER</v>
          </cell>
          <cell r="Q669" t="str">
            <v>PADANG</v>
          </cell>
          <cell r="R669" t="str">
            <v>ANTERAJA</v>
          </cell>
          <cell r="S669" t="str">
            <v>MEDAN</v>
          </cell>
          <cell r="T669" t="str">
            <v>1371061003000006</v>
          </cell>
          <cell r="U669" t="str">
            <v>SEUMUR HIDUP</v>
          </cell>
          <cell r="V669">
            <v>0</v>
          </cell>
          <cell r="W669" t="str">
            <v>B1</v>
          </cell>
          <cell r="X669" t="str">
            <v>08140003000215</v>
          </cell>
          <cell r="Y669">
            <v>45977</v>
          </cell>
          <cell r="Z669" t="str">
            <v>PADANG</v>
          </cell>
          <cell r="AA669">
            <v>36595</v>
          </cell>
          <cell r="AB669" t="str">
            <v>CANGKEH NO. 23 RT 05 RW 02 KEL. CANGKEH NAN XX KEC LUBUK BEGALUNG KOTA PADANG</v>
          </cell>
          <cell r="AC669" t="str">
            <v>LAJANG</v>
          </cell>
          <cell r="AD669" t="str">
            <v>ISLAM</v>
          </cell>
          <cell r="AE669" t="str">
            <v>LAKI-LAKI</v>
          </cell>
          <cell r="AF669" t="str">
            <v>SMA</v>
          </cell>
          <cell r="AG669" t="str">
            <v>QEVI FARZALLIX</v>
          </cell>
          <cell r="AH669" t="str">
            <v>BCA</v>
          </cell>
          <cell r="AI669" t="str">
            <v>8565155292</v>
          </cell>
          <cell r="AJ669" t="str">
            <v>1371061009070134</v>
          </cell>
          <cell r="AL669">
            <v>44682</v>
          </cell>
          <cell r="AM669">
            <v>44773</v>
          </cell>
          <cell r="AN669" t="str">
            <v>PKWT 1</v>
          </cell>
          <cell r="AO669" t="str">
            <v>71 hari</v>
          </cell>
          <cell r="AP669" t="str">
            <v xml:space="preserve">1 Tahun  1 Bulan 8 Hari </v>
          </cell>
          <cell r="AQ669" t="str">
            <v>SUDAH</v>
          </cell>
          <cell r="AR669">
            <v>44676</v>
          </cell>
          <cell r="AS669" t="str">
            <v>SUDAH</v>
          </cell>
          <cell r="AT669">
            <v>44452</v>
          </cell>
          <cell r="AU669" t="str">
            <v>SUDAH</v>
          </cell>
          <cell r="AV669">
            <v>44471</v>
          </cell>
          <cell r="AW669" t="str">
            <v xml:space="preserve">0 Tahun  7 Bulan 19 Hari </v>
          </cell>
          <cell r="AX669" t="str">
            <v>ON LINE</v>
          </cell>
          <cell r="AY669">
            <v>75</v>
          </cell>
          <cell r="AZ669">
            <v>75</v>
          </cell>
          <cell r="BA669" t="str">
            <v>SUDAH</v>
          </cell>
          <cell r="BC669">
            <v>44392</v>
          </cell>
          <cell r="BE669" t="str">
            <v>SUDAH</v>
          </cell>
          <cell r="BG669">
            <v>44494</v>
          </cell>
          <cell r="BI669" t="str">
            <v>BELUM</v>
          </cell>
          <cell r="BV669" t="str">
            <v>0000282710103</v>
          </cell>
          <cell r="BW669" t="str">
            <v>SUDAH</v>
          </cell>
          <cell r="BX669" t="str">
            <v>PBI</v>
          </cell>
          <cell r="BY669" t="str">
            <v>21032314045</v>
          </cell>
          <cell r="BZ669" t="str">
            <v>SUDAH</v>
          </cell>
        </row>
        <row r="670">
          <cell r="C670" t="str">
            <v>2104</v>
          </cell>
          <cell r="D670" t="str">
            <v>NUR AHMAD</v>
          </cell>
          <cell r="E670" t="str">
            <v>PT. MBK</v>
          </cell>
          <cell r="I670">
            <v>44296</v>
          </cell>
          <cell r="J670" t="str">
            <v/>
          </cell>
          <cell r="K670" t="str">
            <v>081807746141</v>
          </cell>
          <cell r="L670" t="str">
            <v>DRIVER</v>
          </cell>
          <cell r="Q670" t="str">
            <v>PROBOLINGGO</v>
          </cell>
          <cell r="R670" t="str">
            <v>CREDIBOOK</v>
          </cell>
          <cell r="S670" t="str">
            <v>MALANG</v>
          </cell>
          <cell r="T670" t="str">
            <v>3513211011930003</v>
          </cell>
          <cell r="U670" t="str">
            <v>SEUMUR HIDUP</v>
          </cell>
          <cell r="V670" t="str">
            <v>HIJAU</v>
          </cell>
          <cell r="W670" t="str">
            <v>B1</v>
          </cell>
          <cell r="X670" t="str">
            <v>15609311000054</v>
          </cell>
          <cell r="Y670">
            <v>45879</v>
          </cell>
          <cell r="Z670" t="str">
            <v>PROBOLINGGO</v>
          </cell>
          <cell r="AA670">
            <v>34283</v>
          </cell>
          <cell r="AB670" t="str">
            <v>DSN KRAJAN RT04 RW02 POHSANGITLERES SUMBERASIH KAB PROBOLINGGO</v>
          </cell>
          <cell r="AC670" t="str">
            <v>KAWIN</v>
          </cell>
          <cell r="AD670" t="str">
            <v>ISLAM</v>
          </cell>
          <cell r="AE670" t="str">
            <v>LAKI-LAKI</v>
          </cell>
          <cell r="AF670" t="str">
            <v>SMA</v>
          </cell>
          <cell r="AG670" t="str">
            <v>NUR AHMAD</v>
          </cell>
          <cell r="AH670" t="str">
            <v>BCA</v>
          </cell>
          <cell r="AI670" t="str">
            <v>0391536863</v>
          </cell>
          <cell r="AJ670" t="str">
            <v>3513211712150001</v>
          </cell>
          <cell r="AL670">
            <v>44682</v>
          </cell>
          <cell r="AM670">
            <v>44773</v>
          </cell>
          <cell r="AN670" t="str">
            <v>PKWT 1</v>
          </cell>
          <cell r="AO670" t="str">
            <v>71 hari</v>
          </cell>
          <cell r="AP670" t="str">
            <v xml:space="preserve">1 Tahun  1 Bulan 11 Hari </v>
          </cell>
          <cell r="AQ670" t="str">
            <v>SUDAH</v>
          </cell>
          <cell r="AR670">
            <v>44676</v>
          </cell>
          <cell r="AS670" t="str">
            <v>SUDAH</v>
          </cell>
          <cell r="AT670">
            <v>44432</v>
          </cell>
          <cell r="AU670" t="str">
            <v>SUDAH</v>
          </cell>
          <cell r="AV670">
            <v>44465</v>
          </cell>
          <cell r="AW670" t="str">
            <v xml:space="preserve">0 Tahun  7 Bulan 25 Hari </v>
          </cell>
          <cell r="AX670" t="str">
            <v>IN CLASS</v>
          </cell>
          <cell r="AY670">
            <v>95</v>
          </cell>
          <cell r="AZ670">
            <v>95</v>
          </cell>
          <cell r="BA670" t="str">
            <v>SUDAH</v>
          </cell>
          <cell r="BC670">
            <v>44361</v>
          </cell>
          <cell r="BD670" t="str">
            <v>MAYANG</v>
          </cell>
          <cell r="BE670" t="str">
            <v>SUDAH</v>
          </cell>
          <cell r="BG670">
            <v>44421</v>
          </cell>
          <cell r="BI670" t="str">
            <v>BELUM</v>
          </cell>
          <cell r="BV670" t="str">
            <v>0001274358982</v>
          </cell>
          <cell r="BW670" t="str">
            <v>SUDAH</v>
          </cell>
          <cell r="BX670" t="str">
            <v>PERUSAHAAN</v>
          </cell>
          <cell r="BY670" t="str">
            <v>21032313260</v>
          </cell>
          <cell r="BZ670" t="str">
            <v>SUDAH</v>
          </cell>
        </row>
        <row r="671">
          <cell r="C671" t="str">
            <v>2105</v>
          </cell>
          <cell r="D671" t="str">
            <v>TITIS BAYU PRIANJANI</v>
          </cell>
          <cell r="E671" t="str">
            <v>PT. MBK</v>
          </cell>
          <cell r="F671" t="str">
            <v>PO</v>
          </cell>
          <cell r="G671" t="str">
            <v>08/PO/LOG-SBY/III/21</v>
          </cell>
          <cell r="H671">
            <v>44286</v>
          </cell>
          <cell r="I671">
            <v>44296</v>
          </cell>
          <cell r="J671">
            <v>10</v>
          </cell>
          <cell r="K671" t="str">
            <v>089503072704</v>
          </cell>
          <cell r="L671" t="str">
            <v>DRIVER</v>
          </cell>
          <cell r="Q671" t="str">
            <v>JOMBANG</v>
          </cell>
          <cell r="R671" t="str">
            <v>ANTERAJA</v>
          </cell>
          <cell r="S671" t="str">
            <v>MALANG</v>
          </cell>
          <cell r="T671" t="str">
            <v>3518040305930003</v>
          </cell>
          <cell r="U671" t="str">
            <v>SEUMUR HIDUP</v>
          </cell>
          <cell r="V671" t="str">
            <v>HIJAU</v>
          </cell>
          <cell r="W671" t="str">
            <v>B1</v>
          </cell>
          <cell r="X671" t="str">
            <v>15389305000126</v>
          </cell>
          <cell r="Y671">
            <v>46120</v>
          </cell>
          <cell r="Z671" t="str">
            <v>NGANJUK</v>
          </cell>
          <cell r="AA671">
            <v>34092</v>
          </cell>
          <cell r="AB671" t="str">
            <v xml:space="preserve">DK KARANGLO RT16 RW07 PATIHAN LOCERET KAB NGANJUK </v>
          </cell>
          <cell r="AC671" t="str">
            <v>LAJANG</v>
          </cell>
          <cell r="AD671" t="str">
            <v>ISLAM</v>
          </cell>
          <cell r="AE671" t="str">
            <v>LAKI-LAKI</v>
          </cell>
          <cell r="AF671" t="str">
            <v>SMA</v>
          </cell>
          <cell r="AG671" t="str">
            <v>TITIS BAYU P</v>
          </cell>
          <cell r="AH671" t="str">
            <v>BCA</v>
          </cell>
          <cell r="AI671" t="str">
            <v>1410759205</v>
          </cell>
          <cell r="AJ671" t="str">
            <v>3518040305930003</v>
          </cell>
          <cell r="AL671">
            <v>44682</v>
          </cell>
          <cell r="AM671">
            <v>44773</v>
          </cell>
          <cell r="AN671" t="str">
            <v>PKWT 1</v>
          </cell>
          <cell r="AO671" t="str">
            <v>71 hari</v>
          </cell>
          <cell r="AP671" t="str">
            <v xml:space="preserve">1 Tahun  1 Bulan 11 Hari </v>
          </cell>
          <cell r="AQ671" t="str">
            <v>SUDAH</v>
          </cell>
          <cell r="AR671">
            <v>44676</v>
          </cell>
          <cell r="AS671" t="str">
            <v>SUDAH</v>
          </cell>
          <cell r="AT671">
            <v>44432</v>
          </cell>
          <cell r="AU671" t="str">
            <v>SUDAH</v>
          </cell>
          <cell r="AV671">
            <v>44461</v>
          </cell>
          <cell r="AW671" t="str">
            <v xml:space="preserve">0 Tahun  7 Bulan 29 Hari </v>
          </cell>
          <cell r="AX671" t="str">
            <v>IN CLASS</v>
          </cell>
          <cell r="AY671">
            <v>80</v>
          </cell>
          <cell r="AZ671">
            <v>80</v>
          </cell>
          <cell r="BA671" t="str">
            <v>SUDAH</v>
          </cell>
          <cell r="BC671">
            <v>44432</v>
          </cell>
          <cell r="BD671" t="str">
            <v>JOMBANG</v>
          </cell>
          <cell r="BE671" t="str">
            <v>SUDAH</v>
          </cell>
          <cell r="BG671">
            <v>44466</v>
          </cell>
          <cell r="BH671" t="str">
            <v>JOMBANG</v>
          </cell>
          <cell r="BI671" t="str">
            <v>BELUM</v>
          </cell>
          <cell r="BV671" t="str">
            <v>0000733204923</v>
          </cell>
          <cell r="BW671" t="str">
            <v>SUDAH</v>
          </cell>
          <cell r="BX671" t="str">
            <v>PBI</v>
          </cell>
          <cell r="BY671" t="str">
            <v>21032313542</v>
          </cell>
          <cell r="BZ671" t="str">
            <v>SUDAH</v>
          </cell>
        </row>
        <row r="672">
          <cell r="C672" t="str">
            <v>2106</v>
          </cell>
          <cell r="D672" t="str">
            <v>RIDA PRAHASTA</v>
          </cell>
          <cell r="E672" t="str">
            <v>PT. MBK</v>
          </cell>
          <cell r="F672" t="str">
            <v>PO</v>
          </cell>
          <cell r="G672" t="str">
            <v>08/PO/LOG-SBY/III/21</v>
          </cell>
          <cell r="H672">
            <v>44286</v>
          </cell>
          <cell r="I672">
            <v>44296</v>
          </cell>
          <cell r="J672">
            <v>10</v>
          </cell>
          <cell r="K672" t="str">
            <v>081217172530</v>
          </cell>
          <cell r="L672" t="str">
            <v>DRIVER</v>
          </cell>
          <cell r="Q672" t="str">
            <v>JOMBANG</v>
          </cell>
          <cell r="R672" t="str">
            <v>ANTERAJA</v>
          </cell>
          <cell r="S672" t="str">
            <v>MALANG</v>
          </cell>
          <cell r="T672" t="str">
            <v>3517150611960005</v>
          </cell>
          <cell r="U672" t="str">
            <v>SEUMUR HIDUP</v>
          </cell>
          <cell r="V672" t="str">
            <v>HIJAU</v>
          </cell>
          <cell r="W672" t="str">
            <v>B1</v>
          </cell>
          <cell r="X672" t="str">
            <v>15569611000262</v>
          </cell>
          <cell r="Y672">
            <v>46009</v>
          </cell>
          <cell r="Z672" t="str">
            <v>JOMBANG</v>
          </cell>
          <cell r="AA672">
            <v>35375</v>
          </cell>
          <cell r="AB672" t="str">
            <v>DSN NGENTAK RT11 RW 03 SUMBERJO PLANDAAN KAB JOMBANG</v>
          </cell>
          <cell r="AC672" t="str">
            <v>KAWIN</v>
          </cell>
          <cell r="AD672" t="str">
            <v>ISLAM</v>
          </cell>
          <cell r="AE672" t="str">
            <v>LAKI-LAKI</v>
          </cell>
          <cell r="AF672" t="str">
            <v>SMA</v>
          </cell>
          <cell r="AG672" t="str">
            <v>RIDA PRAHASTA</v>
          </cell>
          <cell r="AH672" t="str">
            <v>BCA</v>
          </cell>
          <cell r="AI672" t="str">
            <v>7710249932</v>
          </cell>
          <cell r="AJ672" t="str">
            <v>3517150502210004</v>
          </cell>
          <cell r="AL672">
            <v>44682</v>
          </cell>
          <cell r="AM672">
            <v>44773</v>
          </cell>
          <cell r="AN672" t="str">
            <v>PKWT 1</v>
          </cell>
          <cell r="AO672" t="str">
            <v>71 hari</v>
          </cell>
          <cell r="AP672" t="str">
            <v xml:space="preserve">1 Tahun  1 Bulan 11 Hari </v>
          </cell>
          <cell r="AQ672" t="str">
            <v>SUDAH</v>
          </cell>
          <cell r="AR672">
            <v>44676</v>
          </cell>
          <cell r="AS672" t="str">
            <v>SUDAH</v>
          </cell>
          <cell r="AT672">
            <v>44432</v>
          </cell>
          <cell r="AU672" t="str">
            <v>SUDAH</v>
          </cell>
          <cell r="AV672">
            <v>44461</v>
          </cell>
          <cell r="AW672" t="str">
            <v xml:space="preserve">0 Tahun  7 Bulan 29 Hari </v>
          </cell>
          <cell r="AX672" t="str">
            <v>IN CLASS</v>
          </cell>
          <cell r="AY672">
            <v>80</v>
          </cell>
          <cell r="AZ672">
            <v>80</v>
          </cell>
          <cell r="BA672" t="str">
            <v>SUDAH</v>
          </cell>
          <cell r="BC672">
            <v>44385</v>
          </cell>
          <cell r="BD672" t="str">
            <v>JOMBANG</v>
          </cell>
          <cell r="BE672" t="str">
            <v>SUDAH</v>
          </cell>
          <cell r="BG672">
            <v>44415</v>
          </cell>
          <cell r="BH672" t="str">
            <v>JOMBANG</v>
          </cell>
          <cell r="BI672" t="str">
            <v>BELUM</v>
          </cell>
          <cell r="BV672" t="str">
            <v>0002681100088</v>
          </cell>
          <cell r="BW672" t="str">
            <v>SUDAH</v>
          </cell>
          <cell r="BX672" t="str">
            <v>PERUSAHAAN</v>
          </cell>
          <cell r="BY672" t="str">
            <v>21032313971</v>
          </cell>
          <cell r="BZ672" t="str">
            <v>SUDAH</v>
          </cell>
        </row>
        <row r="673">
          <cell r="C673" t="str">
            <v>2107</v>
          </cell>
          <cell r="D673" t="str">
            <v>MUHAMMAD SAIFUL ARIF</v>
          </cell>
          <cell r="E673" t="str">
            <v>PT. MBK</v>
          </cell>
          <cell r="F673" t="str">
            <v>PO</v>
          </cell>
          <cell r="G673" t="str">
            <v>08/PO/LOG-SBY/III/21</v>
          </cell>
          <cell r="H673">
            <v>44286</v>
          </cell>
          <cell r="I673">
            <v>44296</v>
          </cell>
          <cell r="J673">
            <v>10</v>
          </cell>
          <cell r="K673" t="str">
            <v>085645864482</v>
          </cell>
          <cell r="L673" t="str">
            <v>DRIVER</v>
          </cell>
          <cell r="Q673" t="str">
            <v>JOMBANG</v>
          </cell>
          <cell r="R673" t="str">
            <v>ANTERAJA</v>
          </cell>
          <cell r="S673" t="str">
            <v>MALANG</v>
          </cell>
          <cell r="T673" t="str">
            <v>3517112801910003</v>
          </cell>
          <cell r="U673" t="str">
            <v>SEUMUR HIDUP</v>
          </cell>
          <cell r="V673" t="str">
            <v>HIJAU</v>
          </cell>
          <cell r="W673" t="str">
            <v>B1</v>
          </cell>
          <cell r="X673" t="str">
            <v>15569101000021</v>
          </cell>
          <cell r="Y673">
            <v>45625</v>
          </cell>
          <cell r="Z673" t="str">
            <v>MOJOKERTO</v>
          </cell>
          <cell r="AA673">
            <v>33266</v>
          </cell>
          <cell r="AB673" t="str">
            <v>DSN GONDANG RT03 RW04 SEBANI SUMOBITO KAB JOMBANG</v>
          </cell>
          <cell r="AC673" t="str">
            <v>KAWIN</v>
          </cell>
          <cell r="AD673" t="str">
            <v>ISLAM</v>
          </cell>
          <cell r="AE673" t="str">
            <v>LAKI-LAKI</v>
          </cell>
          <cell r="AF673" t="str">
            <v>SMA</v>
          </cell>
          <cell r="AG673" t="str">
            <v>MUHAMMAD SAIFUL ARIF</v>
          </cell>
          <cell r="AH673" t="str">
            <v>BCA</v>
          </cell>
          <cell r="AI673" t="str">
            <v>2650441594</v>
          </cell>
          <cell r="AJ673" t="str">
            <v>3517112402110128</v>
          </cell>
          <cell r="AL673">
            <v>44682</v>
          </cell>
          <cell r="AM673">
            <v>44773</v>
          </cell>
          <cell r="AN673" t="str">
            <v>PKWT 1</v>
          </cell>
          <cell r="AO673" t="str">
            <v>71 hari</v>
          </cell>
          <cell r="AP673" t="str">
            <v xml:space="preserve">1 Tahun  1 Bulan 11 Hari </v>
          </cell>
          <cell r="AQ673" t="str">
            <v>SUDAH</v>
          </cell>
          <cell r="AR673">
            <v>44676</v>
          </cell>
          <cell r="AS673" t="str">
            <v>SUDAH</v>
          </cell>
          <cell r="AT673">
            <v>44432</v>
          </cell>
          <cell r="AU673" t="str">
            <v>SUDAH</v>
          </cell>
          <cell r="AV673">
            <v>44461</v>
          </cell>
          <cell r="AW673" t="str">
            <v xml:space="preserve">0 Tahun  7 Bulan 29 Hari </v>
          </cell>
          <cell r="AX673" t="str">
            <v>IN CLASS</v>
          </cell>
          <cell r="AY673">
            <v>80</v>
          </cell>
          <cell r="AZ673">
            <v>80</v>
          </cell>
          <cell r="BA673" t="str">
            <v>SUDAH</v>
          </cell>
          <cell r="BC673">
            <v>44431</v>
          </cell>
          <cell r="BD673" t="str">
            <v>JOMBANG</v>
          </cell>
          <cell r="BE673" t="str">
            <v>SUDAH</v>
          </cell>
          <cell r="BG673">
            <v>44460</v>
          </cell>
          <cell r="BH673" t="str">
            <v>JOMBANG</v>
          </cell>
          <cell r="BI673" t="str">
            <v>BELUM</v>
          </cell>
          <cell r="BV673" t="str">
            <v>0003079764549</v>
          </cell>
          <cell r="BW673" t="str">
            <v>SUDAH</v>
          </cell>
          <cell r="BX673" t="str">
            <v>PERUSAHAAN</v>
          </cell>
          <cell r="BY673" t="str">
            <v>21032313492</v>
          </cell>
          <cell r="BZ673" t="str">
            <v>SUDAH</v>
          </cell>
        </row>
        <row r="674">
          <cell r="C674" t="str">
            <v>2108</v>
          </cell>
          <cell r="D674" t="str">
            <v>ANANG MUKHLIS KRISDIANTO</v>
          </cell>
          <cell r="E674" t="str">
            <v>PT. MBK</v>
          </cell>
          <cell r="F674" t="str">
            <v>PO</v>
          </cell>
          <cell r="G674" t="str">
            <v>08/PO/LOG-SBY/III/21</v>
          </cell>
          <cell r="H674">
            <v>44286</v>
          </cell>
          <cell r="I674">
            <v>44296</v>
          </cell>
          <cell r="J674">
            <v>10</v>
          </cell>
          <cell r="K674" t="str">
            <v>081357264618</v>
          </cell>
          <cell r="L674" t="str">
            <v>DRIVER</v>
          </cell>
          <cell r="Q674" t="str">
            <v>MADIUN</v>
          </cell>
          <cell r="R674" t="str">
            <v>ANTERAJA</v>
          </cell>
          <cell r="S674" t="str">
            <v>MALANG</v>
          </cell>
          <cell r="T674" t="str">
            <v>3519121409010003</v>
          </cell>
          <cell r="U674" t="str">
            <v>SEUMUR HIDUP</v>
          </cell>
          <cell r="V674" t="str">
            <v>HIJAU</v>
          </cell>
          <cell r="W674" t="str">
            <v>B1</v>
          </cell>
          <cell r="X674" t="str">
            <v>25269809000396</v>
          </cell>
          <cell r="Y674">
            <v>46122</v>
          </cell>
          <cell r="Z674" t="str">
            <v>MADIUN</v>
          </cell>
          <cell r="AA674">
            <v>37148</v>
          </cell>
          <cell r="AB674" t="str">
            <v>SIDOREJO RT12 RW04 SIDOREJO SARADAN KAB MADIUN</v>
          </cell>
          <cell r="AC674" t="str">
            <v>LAJANG</v>
          </cell>
          <cell r="AD674" t="str">
            <v>ISLAM</v>
          </cell>
          <cell r="AE674" t="str">
            <v>LAKI-LAKI</v>
          </cell>
          <cell r="AF674" t="str">
            <v>SMA</v>
          </cell>
          <cell r="AG674" t="str">
            <v>ANANG MUKHLIS KRISDIANTO</v>
          </cell>
          <cell r="AH674" t="str">
            <v>BCA</v>
          </cell>
          <cell r="AI674" t="str">
            <v>3280394784</v>
          </cell>
          <cell r="AJ674" t="str">
            <v>3519121409010003</v>
          </cell>
          <cell r="AL674">
            <v>44682</v>
          </cell>
          <cell r="AM674">
            <v>44773</v>
          </cell>
          <cell r="AN674" t="str">
            <v>PKWT 1</v>
          </cell>
          <cell r="AO674" t="str">
            <v>71 hari</v>
          </cell>
          <cell r="AP674" t="str">
            <v xml:space="preserve">1 Tahun  1 Bulan 11 Hari </v>
          </cell>
          <cell r="AQ674" t="str">
            <v>SUDAH</v>
          </cell>
          <cell r="AR674">
            <v>44676</v>
          </cell>
          <cell r="AS674" t="str">
            <v>SUDAH</v>
          </cell>
          <cell r="AT674">
            <v>44432</v>
          </cell>
          <cell r="AU674" t="str">
            <v>SUDAH</v>
          </cell>
          <cell r="AV674">
            <v>44462</v>
          </cell>
          <cell r="AW674" t="str">
            <v xml:space="preserve">0 Tahun  7 Bulan 28 Hari </v>
          </cell>
          <cell r="AX674" t="str">
            <v>IN CLASS</v>
          </cell>
          <cell r="AY674">
            <v>80</v>
          </cell>
          <cell r="AZ674">
            <v>80</v>
          </cell>
          <cell r="BA674" t="str">
            <v>SUDAH</v>
          </cell>
          <cell r="BC674">
            <v>44400</v>
          </cell>
          <cell r="BD674" t="str">
            <v>LUWES NGAWI</v>
          </cell>
          <cell r="BE674" t="str">
            <v>SUDAH</v>
          </cell>
          <cell r="BG674">
            <v>44462</v>
          </cell>
          <cell r="BI674" t="str">
            <v>BELUM</v>
          </cell>
          <cell r="BV674" t="str">
            <v>0001410798712</v>
          </cell>
          <cell r="BW674" t="str">
            <v>SUDAH</v>
          </cell>
          <cell r="BX674" t="str">
            <v>PBI</v>
          </cell>
          <cell r="BY674" t="str">
            <v>21032313310</v>
          </cell>
          <cell r="BZ674" t="str">
            <v>SUDAH</v>
          </cell>
        </row>
        <row r="675">
          <cell r="C675" t="str">
            <v>2113</v>
          </cell>
          <cell r="D675" t="str">
            <v>ANDRI SETIA LESMANA</v>
          </cell>
          <cell r="E675" t="str">
            <v>PT. MBK</v>
          </cell>
          <cell r="I675">
            <v>44293</v>
          </cell>
          <cell r="J675" t="str">
            <v/>
          </cell>
          <cell r="K675" t="str">
            <v>083844648415</v>
          </cell>
          <cell r="L675" t="str">
            <v>DRIVER</v>
          </cell>
          <cell r="Q675" t="str">
            <v>BANDUNG</v>
          </cell>
          <cell r="R675" t="str">
            <v>ANTERAJA</v>
          </cell>
          <cell r="S675" t="str">
            <v>JAKARTA 1</v>
          </cell>
          <cell r="T675" t="str">
            <v>3204342506900001</v>
          </cell>
          <cell r="U675" t="str">
            <v>SEUMUR HIDUP</v>
          </cell>
          <cell r="V675" t="str">
            <v>FUSO</v>
          </cell>
          <cell r="W675" t="str">
            <v>B1 UMUM</v>
          </cell>
          <cell r="X675" t="str">
            <v>9006 1343 3301</v>
          </cell>
          <cell r="Y675">
            <v>45132</v>
          </cell>
          <cell r="Z675" t="str">
            <v>BANDUNG</v>
          </cell>
          <cell r="AA675">
            <v>33049</v>
          </cell>
          <cell r="AB675" t="str">
            <v>KP. CISEKE RT 003/005 KEL. SUDI KEC. IBUN KAB BANDUNG</v>
          </cell>
          <cell r="AC675" t="str">
            <v>KAWIN</v>
          </cell>
          <cell r="AD675" t="str">
            <v>ISLAM</v>
          </cell>
          <cell r="AE675" t="str">
            <v>LAKI-LAKI</v>
          </cell>
          <cell r="AF675" t="str">
            <v>SMA</v>
          </cell>
          <cell r="AG675" t="str">
            <v>ANDRI SETIA LESMANA</v>
          </cell>
          <cell r="AH675" t="str">
            <v>BCA</v>
          </cell>
          <cell r="AI675" t="str">
            <v>3760880875</v>
          </cell>
          <cell r="AJ675" t="str">
            <v>3204362707150007</v>
          </cell>
          <cell r="AL675">
            <v>44682</v>
          </cell>
          <cell r="AM675">
            <v>44773</v>
          </cell>
          <cell r="AN675" t="str">
            <v>PKWT 1</v>
          </cell>
          <cell r="AO675" t="str">
            <v>71 hari</v>
          </cell>
          <cell r="AP675" t="str">
            <v xml:space="preserve">1 Tahun  1 Bulan 14 Hari </v>
          </cell>
          <cell r="AQ675" t="str">
            <v>SUDAH</v>
          </cell>
          <cell r="AR675">
            <v>44673</v>
          </cell>
          <cell r="AS675" t="str">
            <v>SUDAH</v>
          </cell>
          <cell r="AT675">
            <v>44432</v>
          </cell>
          <cell r="AU675" t="str">
            <v>SUDAH</v>
          </cell>
          <cell r="AV675">
            <v>44639</v>
          </cell>
          <cell r="AW675" t="str">
            <v xml:space="preserve">0 Tahun  2 Bulan 2 Hari </v>
          </cell>
          <cell r="AX675" t="str">
            <v>IN CLASS</v>
          </cell>
          <cell r="AY675">
            <v>100</v>
          </cell>
          <cell r="AZ675">
            <v>80</v>
          </cell>
          <cell r="BA675" t="str">
            <v>SUDAH</v>
          </cell>
          <cell r="BC675">
            <v>44404</v>
          </cell>
          <cell r="BD675" t="str">
            <v>PKM SELOKAN JERUK</v>
          </cell>
          <cell r="BE675" t="str">
            <v>SUDAH</v>
          </cell>
          <cell r="BG675">
            <v>44435</v>
          </cell>
          <cell r="BH675" t="str">
            <v>PKM SELOKAN JERUK</v>
          </cell>
          <cell r="BI675" t="str">
            <v>BELUM</v>
          </cell>
          <cell r="BV675" t="str">
            <v>0003079761028</v>
          </cell>
          <cell r="BW675" t="str">
            <v>SUDAH</v>
          </cell>
          <cell r="BX675" t="str">
            <v>PERUSAHAAN</v>
          </cell>
          <cell r="BY675" t="str">
            <v>21032312940</v>
          </cell>
          <cell r="BZ675" t="str">
            <v>SUDAH</v>
          </cell>
          <cell r="CG675" t="str">
            <v>mulyonosugeng158@gmail.com</v>
          </cell>
        </row>
        <row r="676">
          <cell r="C676" t="str">
            <v>2116</v>
          </cell>
          <cell r="D676" t="str">
            <v>RIZAL ADAM FIRDAUS</v>
          </cell>
          <cell r="E676" t="str">
            <v>PT. MBK</v>
          </cell>
          <cell r="I676">
            <v>44295</v>
          </cell>
          <cell r="J676" t="str">
            <v/>
          </cell>
          <cell r="K676" t="str">
            <v>08131345124</v>
          </cell>
          <cell r="L676" t="str">
            <v>DRIVER</v>
          </cell>
          <cell r="Q676" t="str">
            <v>SEMARANG</v>
          </cell>
          <cell r="R676" t="str">
            <v>ANTERAJA</v>
          </cell>
          <cell r="S676" t="str">
            <v>SEMARANG</v>
          </cell>
          <cell r="T676" t="str">
            <v>3374062003990004</v>
          </cell>
          <cell r="U676" t="str">
            <v>SEUMUR HIDUP</v>
          </cell>
          <cell r="V676" t="str">
            <v>HIJAU</v>
          </cell>
          <cell r="W676" t="str">
            <v>B1</v>
          </cell>
          <cell r="X676" t="str">
            <v>14219903000135</v>
          </cell>
          <cell r="Y676">
            <v>46015</v>
          </cell>
          <cell r="Z676" t="str">
            <v>SEMARANG</v>
          </cell>
          <cell r="AA676">
            <v>35144</v>
          </cell>
          <cell r="AB676" t="str">
            <v>JALAN ROROJONGGRANG TIMUR VIII RT 06 RW 09, MANYARAN SEMARANG BARAT</v>
          </cell>
          <cell r="AC676" t="str">
            <v>LAJANG</v>
          </cell>
          <cell r="AD676" t="str">
            <v>ISLAM</v>
          </cell>
          <cell r="AE676" t="str">
            <v>LAKI-LAKI</v>
          </cell>
          <cell r="AF676" t="str">
            <v>SMA</v>
          </cell>
          <cell r="AG676" t="str">
            <v>RIZAL ADAM FIRDAUS</v>
          </cell>
          <cell r="AH676" t="str">
            <v>BCA</v>
          </cell>
          <cell r="AI676" t="str">
            <v>8035255083</v>
          </cell>
          <cell r="AJ676" t="str">
            <v>337406131205563</v>
          </cell>
          <cell r="AL676">
            <v>44682</v>
          </cell>
          <cell r="AM676">
            <v>44773</v>
          </cell>
          <cell r="AN676" t="str">
            <v>PKWT 1</v>
          </cell>
          <cell r="AO676" t="str">
            <v>71 hari</v>
          </cell>
          <cell r="AP676" t="str">
            <v xml:space="preserve">1 Tahun  1 Bulan 12 Hari </v>
          </cell>
          <cell r="AQ676" t="str">
            <v>SUDAH</v>
          </cell>
          <cell r="AR676">
            <v>44673</v>
          </cell>
          <cell r="AS676" t="str">
            <v>SUDAH</v>
          </cell>
          <cell r="AT676">
            <v>44432</v>
          </cell>
          <cell r="AU676" t="str">
            <v>SUDAH</v>
          </cell>
          <cell r="AV676">
            <v>44472</v>
          </cell>
          <cell r="AW676" t="str">
            <v xml:space="preserve">0 Tahun  7 Bulan 18 Hari </v>
          </cell>
          <cell r="AX676" t="str">
            <v>IN CLASS</v>
          </cell>
          <cell r="AY676">
            <v>80</v>
          </cell>
          <cell r="AZ676">
            <v>100</v>
          </cell>
          <cell r="BA676" t="str">
            <v>SUDAH</v>
          </cell>
          <cell r="BC676">
            <v>44421</v>
          </cell>
          <cell r="BD676" t="str">
            <v>Rumah Sakit Tentara Semarang</v>
          </cell>
          <cell r="BE676" t="str">
            <v>SUDAH</v>
          </cell>
          <cell r="BG676">
            <v>44441</v>
          </cell>
          <cell r="BH676" t="str">
            <v>Rumah Sakit Tentara Semarang</v>
          </cell>
          <cell r="BI676" t="str">
            <v>BELUM</v>
          </cell>
          <cell r="BV676" t="str">
            <v>0002345181467</v>
          </cell>
          <cell r="BW676" t="str">
            <v>SUDAH</v>
          </cell>
          <cell r="BX676" t="str">
            <v>PERUSAHAAN</v>
          </cell>
          <cell r="BY676" t="str">
            <v>21032313070</v>
          </cell>
          <cell r="BZ676" t="str">
            <v>SUDAH</v>
          </cell>
          <cell r="CG676" t="str">
            <v>endaseptiyanto0@gmail.com</v>
          </cell>
        </row>
        <row r="677">
          <cell r="C677" t="str">
            <v>2117</v>
          </cell>
          <cell r="D677" t="str">
            <v>SUGENG MULYONO</v>
          </cell>
          <cell r="E677" t="str">
            <v>PT. MBK</v>
          </cell>
          <cell r="F677" t="str">
            <v>PO</v>
          </cell>
          <cell r="G677" t="str">
            <v>09/PO/LOG-SBY/III/21</v>
          </cell>
          <cell r="H677">
            <v>44286</v>
          </cell>
          <cell r="I677">
            <v>44295</v>
          </cell>
          <cell r="J677">
            <v>9</v>
          </cell>
          <cell r="K677" t="str">
            <v>081390284158</v>
          </cell>
          <cell r="L677" t="str">
            <v>DRIVER</v>
          </cell>
          <cell r="Q677" t="str">
            <v>SEMARANG</v>
          </cell>
          <cell r="R677" t="str">
            <v>ANTERAJA</v>
          </cell>
          <cell r="S677" t="str">
            <v>SEMARANG</v>
          </cell>
          <cell r="T677" t="str">
            <v>3374161709730001</v>
          </cell>
          <cell r="U677" t="str">
            <v>SEUMUR HIDUP</v>
          </cell>
          <cell r="V677" t="str">
            <v>HIJAU</v>
          </cell>
          <cell r="W677" t="str">
            <v>B1 UMUM</v>
          </cell>
          <cell r="X677" t="str">
            <v>73014210799</v>
          </cell>
          <cell r="Y677">
            <v>44821</v>
          </cell>
          <cell r="Z677" t="str">
            <v>SEMARANG</v>
          </cell>
          <cell r="AA677">
            <v>35325</v>
          </cell>
          <cell r="AB677" t="str">
            <v>RANDU GARUT RT 003 RW 001 TUGU SEMARANG</v>
          </cell>
          <cell r="AC677" t="str">
            <v>KAWIN ANAK 2</v>
          </cell>
          <cell r="AD677" t="str">
            <v>ISLAM</v>
          </cell>
          <cell r="AE677" t="str">
            <v>LAKI-LAKI</v>
          </cell>
          <cell r="AF677" t="str">
            <v>SMA</v>
          </cell>
          <cell r="AG677" t="str">
            <v>SUGENG MULYONO</v>
          </cell>
          <cell r="AH677" t="str">
            <v>BCA</v>
          </cell>
          <cell r="AI677" t="str">
            <v>7960946876</v>
          </cell>
          <cell r="AJ677" t="str">
            <v>3374161212050748</v>
          </cell>
          <cell r="AL677">
            <v>44682</v>
          </cell>
          <cell r="AM677">
            <v>44773</v>
          </cell>
          <cell r="AN677" t="str">
            <v>PKWT 1</v>
          </cell>
          <cell r="AO677" t="str">
            <v>71 hari</v>
          </cell>
          <cell r="AP677" t="str">
            <v xml:space="preserve">1 Tahun  1 Bulan 12 Hari </v>
          </cell>
          <cell r="AQ677" t="str">
            <v>SUDAH</v>
          </cell>
          <cell r="AR677">
            <v>44673</v>
          </cell>
          <cell r="AS677" t="str">
            <v>SUDAH</v>
          </cell>
          <cell r="AT677">
            <v>44432</v>
          </cell>
          <cell r="AU677" t="str">
            <v>SUDAH</v>
          </cell>
          <cell r="AV677">
            <v>44428</v>
          </cell>
          <cell r="AW677" t="str">
            <v xml:space="preserve">0 Tahun  9 Bulan 1 Hari </v>
          </cell>
          <cell r="AX677" t="str">
            <v>IN CLASS</v>
          </cell>
          <cell r="AY677">
            <v>100</v>
          </cell>
          <cell r="AZ677">
            <v>100</v>
          </cell>
          <cell r="BA677" t="str">
            <v>SUDAH</v>
          </cell>
          <cell r="BC677">
            <v>44389</v>
          </cell>
          <cell r="BD677" t="str">
            <v>PT. Apparel One Indonesia 2</v>
          </cell>
          <cell r="BE677" t="str">
            <v>SUDAH</v>
          </cell>
          <cell r="BG677">
            <v>44420</v>
          </cell>
          <cell r="BH677" t="str">
            <v>PT. Apparel One Indonesia 2</v>
          </cell>
          <cell r="BI677" t="str">
            <v>BELUM</v>
          </cell>
          <cell r="BV677" t="str">
            <v>0001154573109</v>
          </cell>
          <cell r="BW677" t="str">
            <v>SUDAH</v>
          </cell>
          <cell r="BX677" t="str">
            <v>PERUSAHAAN</v>
          </cell>
          <cell r="BY677" t="str">
            <v>21032313302</v>
          </cell>
          <cell r="BZ677" t="str">
            <v>SUDAH</v>
          </cell>
        </row>
        <row r="678">
          <cell r="C678" t="str">
            <v>2118</v>
          </cell>
          <cell r="D678" t="str">
            <v>LILIK PRASETYO ADI</v>
          </cell>
          <cell r="E678" t="str">
            <v>PT. MBK</v>
          </cell>
          <cell r="F678" t="str">
            <v>PO</v>
          </cell>
          <cell r="G678" t="str">
            <v>09/PO/LOG-SBY/III/21</v>
          </cell>
          <cell r="H678">
            <v>44286</v>
          </cell>
          <cell r="I678">
            <v>44296</v>
          </cell>
          <cell r="J678">
            <v>10</v>
          </cell>
          <cell r="K678" t="str">
            <v>081326791189</v>
          </cell>
          <cell r="L678" t="str">
            <v>DRIVER</v>
          </cell>
          <cell r="Q678" t="str">
            <v>KUDUS</v>
          </cell>
          <cell r="R678" t="str">
            <v>ANTERAJA</v>
          </cell>
          <cell r="S678" t="str">
            <v>SEMARANG</v>
          </cell>
          <cell r="T678" t="str">
            <v>3315140805780002</v>
          </cell>
          <cell r="U678" t="str">
            <v>SEUMUR HIDUP</v>
          </cell>
          <cell r="V678" t="str">
            <v>PUTIH</v>
          </cell>
          <cell r="W678" t="str">
            <v>B1</v>
          </cell>
          <cell r="X678" t="str">
            <v>780514350272</v>
          </cell>
          <cell r="Y678">
            <v>44689</v>
          </cell>
          <cell r="Z678" t="str">
            <v>GROBOGAN</v>
          </cell>
          <cell r="AA678">
            <v>28618</v>
          </cell>
          <cell r="AB678" t="str">
            <v>JL. TAMRIN NO 8 RT 004 RW 004 DANYANG PURWODADI GROOGAN</v>
          </cell>
          <cell r="AC678" t="str">
            <v>KAWIN ANAK 1</v>
          </cell>
          <cell r="AD678" t="str">
            <v>ISLAM</v>
          </cell>
          <cell r="AE678" t="str">
            <v>LAKI-LAKI</v>
          </cell>
          <cell r="AF678" t="str">
            <v>SMA</v>
          </cell>
          <cell r="AG678" t="str">
            <v>LILIK PRASETO ADI</v>
          </cell>
          <cell r="AH678" t="str">
            <v>BCA</v>
          </cell>
          <cell r="AI678" t="str">
            <v>0810770988</v>
          </cell>
          <cell r="AJ678" t="str">
            <v>3315130907180001</v>
          </cell>
          <cell r="AL678">
            <v>44682</v>
          </cell>
          <cell r="AM678">
            <v>44773</v>
          </cell>
          <cell r="AN678" t="str">
            <v>PKWT 1</v>
          </cell>
          <cell r="AO678" t="str">
            <v>71 hari</v>
          </cell>
          <cell r="AP678" t="str">
            <v xml:space="preserve">1 Tahun  1 Bulan 11 Hari </v>
          </cell>
          <cell r="AQ678" t="str">
            <v>SUDAH</v>
          </cell>
          <cell r="AR678">
            <v>44673</v>
          </cell>
          <cell r="AS678" t="str">
            <v>SUDAH</v>
          </cell>
          <cell r="AT678">
            <v>44432</v>
          </cell>
          <cell r="AU678" t="str">
            <v>SUDAH</v>
          </cell>
          <cell r="AV678">
            <v>44438</v>
          </cell>
          <cell r="AW678" t="str">
            <v xml:space="preserve">0 Tahun  8 Bulan 21 Hari </v>
          </cell>
          <cell r="AX678" t="str">
            <v>IN CLASS</v>
          </cell>
          <cell r="AY678">
            <v>100</v>
          </cell>
          <cell r="AZ678">
            <v>80</v>
          </cell>
          <cell r="BA678" t="str">
            <v>SUDAH</v>
          </cell>
          <cell r="BC678">
            <v>44426</v>
          </cell>
          <cell r="BD678" t="str">
            <v>KLINIK SRIKANDI HUSADA</v>
          </cell>
          <cell r="BE678" t="str">
            <v>SUDAH</v>
          </cell>
          <cell r="BG678">
            <v>44461</v>
          </cell>
          <cell r="BH678" t="str">
            <v>KLINIK SRIKANDI HUSADA</v>
          </cell>
          <cell r="BI678" t="str">
            <v>BELUM</v>
          </cell>
          <cell r="BV678" t="str">
            <v>0002143407813</v>
          </cell>
          <cell r="BW678" t="str">
            <v>SUDAH</v>
          </cell>
          <cell r="BX678" t="str">
            <v>PERUSAHAAN</v>
          </cell>
          <cell r="BY678" t="str">
            <v>21032313088</v>
          </cell>
          <cell r="BZ678" t="str">
            <v>SUDAH</v>
          </cell>
          <cell r="CG678" t="e">
            <v>#N/A</v>
          </cell>
        </row>
        <row r="679">
          <cell r="C679" t="str">
            <v>2123</v>
          </cell>
          <cell r="D679" t="str">
            <v>ENDA SEPTIYANTO</v>
          </cell>
          <cell r="E679" t="str">
            <v>PT. MBK</v>
          </cell>
          <cell r="I679">
            <v>44297</v>
          </cell>
          <cell r="J679" t="str">
            <v/>
          </cell>
          <cell r="K679" t="str">
            <v>082243015436</v>
          </cell>
          <cell r="L679" t="str">
            <v>DRIVER</v>
          </cell>
          <cell r="Q679" t="str">
            <v>SOLO</v>
          </cell>
          <cell r="R679" t="str">
            <v>ANTERAJA</v>
          </cell>
          <cell r="S679" t="str">
            <v>SEMARANG</v>
          </cell>
          <cell r="T679" t="str">
            <v>3372042509960002</v>
          </cell>
          <cell r="U679" t="str">
            <v>SEUMUR HIDUP</v>
          </cell>
          <cell r="V679" t="str">
            <v>HIJAU</v>
          </cell>
          <cell r="W679" t="str">
            <v>B1</v>
          </cell>
          <cell r="X679" t="str">
            <v>1442-9609-000147</v>
          </cell>
          <cell r="Y679">
            <v>45638</v>
          </cell>
          <cell r="Z679" t="str">
            <v>SURAKARTA</v>
          </cell>
          <cell r="AA679">
            <v>35320</v>
          </cell>
          <cell r="AB679" t="str">
            <v>SABRANG KULON RT 001 RW 035 MOJOSONG JEBRES</v>
          </cell>
          <cell r="AC679" t="str">
            <v>LAJANG</v>
          </cell>
          <cell r="AD679" t="str">
            <v>KRISTEN</v>
          </cell>
          <cell r="AE679" t="str">
            <v>LAKI-LAKI</v>
          </cell>
          <cell r="AF679" t="str">
            <v>SMP</v>
          </cell>
          <cell r="AG679" t="str">
            <v>ENDA SEPTIYANTO</v>
          </cell>
          <cell r="AH679" t="str">
            <v>BCA</v>
          </cell>
          <cell r="AI679" t="str">
            <v>3940401355</v>
          </cell>
          <cell r="AJ679" t="str">
            <v>3372041304210003</v>
          </cell>
          <cell r="AL679">
            <v>44682</v>
          </cell>
          <cell r="AM679">
            <v>44773</v>
          </cell>
          <cell r="AN679" t="str">
            <v>PKWT 1</v>
          </cell>
          <cell r="AO679" t="str">
            <v>71 hari</v>
          </cell>
          <cell r="AP679" t="str">
            <v xml:space="preserve">1 Tahun  1 Bulan 10 Hari </v>
          </cell>
          <cell r="AQ679" t="str">
            <v>SUDAH</v>
          </cell>
          <cell r="AR679">
            <v>44673</v>
          </cell>
          <cell r="AS679" t="str">
            <v>SUDAH</v>
          </cell>
          <cell r="AT679">
            <v>44432</v>
          </cell>
          <cell r="AU679" t="str">
            <v>SUDAH</v>
          </cell>
          <cell r="AV679">
            <v>44435</v>
          </cell>
          <cell r="AW679" t="str">
            <v xml:space="preserve">0 Tahun  8 Bulan 24 Hari </v>
          </cell>
          <cell r="AX679" t="str">
            <v>IN CLASS</v>
          </cell>
          <cell r="AY679">
            <v>70</v>
          </cell>
          <cell r="AZ679">
            <v>100</v>
          </cell>
          <cell r="BA679" t="str">
            <v>SUDAH</v>
          </cell>
          <cell r="BC679">
            <v>44468</v>
          </cell>
          <cell r="BD679" t="str">
            <v>PUSKESMAS BOYOLALI 1</v>
          </cell>
          <cell r="BE679" t="str">
            <v>SUDAH</v>
          </cell>
          <cell r="BG679">
            <v>44424</v>
          </cell>
          <cell r="BI679" t="str">
            <v>BELUM</v>
          </cell>
          <cell r="BV679" t="str">
            <v>0000641891733</v>
          </cell>
          <cell r="BW679" t="str">
            <v>SUDAH</v>
          </cell>
          <cell r="BX679" t="str">
            <v>PBI</v>
          </cell>
          <cell r="BY679" t="str">
            <v>21032313161</v>
          </cell>
          <cell r="BZ679" t="str">
            <v>SUDAH</v>
          </cell>
          <cell r="CG679" t="e">
            <v>#N/A</v>
          </cell>
        </row>
        <row r="680">
          <cell r="C680" t="str">
            <v>2124</v>
          </cell>
          <cell r="D680" t="str">
            <v>KARIANI YOGI SAFITRI</v>
          </cell>
          <cell r="E680" t="str">
            <v>PT. MBK</v>
          </cell>
          <cell r="F680" t="str">
            <v>PO</v>
          </cell>
          <cell r="G680" t="str">
            <v>23/PO/LOG-SBY/IV/21</v>
          </cell>
          <cell r="H680">
            <v>44287</v>
          </cell>
          <cell r="I680">
            <v>44287</v>
          </cell>
          <cell r="J680">
            <v>0</v>
          </cell>
          <cell r="K680" t="str">
            <v>089617122137</v>
          </cell>
          <cell r="P680" t="str">
            <v>ADMIN DISPATCHER</v>
          </cell>
          <cell r="Q680" t="str">
            <v>SEMARANG</v>
          </cell>
          <cell r="R680" t="str">
            <v>ANTERAJA</v>
          </cell>
          <cell r="S680" t="str">
            <v>SEMARANG</v>
          </cell>
          <cell r="T680" t="str">
            <v>3374166101010001</v>
          </cell>
          <cell r="U680" t="str">
            <v>SEUMUR HIDUP</v>
          </cell>
          <cell r="V680" t="str">
            <v>NON DRIVER</v>
          </cell>
          <cell r="W680" t="str">
            <v>NON DRIVER</v>
          </cell>
          <cell r="X680" t="str">
            <v>NON DRIVER</v>
          </cell>
          <cell r="Y680" t="str">
            <v>NON DRIVER</v>
          </cell>
          <cell r="Z680" t="str">
            <v>SEMARANG</v>
          </cell>
          <cell r="AA680">
            <v>36912</v>
          </cell>
          <cell r="AB680" t="str">
            <v>TUGUREJO RT 006/003 KEL. TUGUREJO KEC TUGU KOTA SEMARANG</v>
          </cell>
          <cell r="AC680" t="str">
            <v>LAJANG</v>
          </cell>
          <cell r="AD680" t="str">
            <v>ISLAM</v>
          </cell>
          <cell r="AE680" t="str">
            <v>PEREMPUAN</v>
          </cell>
          <cell r="AF680" t="str">
            <v>SMA</v>
          </cell>
          <cell r="AG680" t="str">
            <v>KARIANI YOGI SAFITRI</v>
          </cell>
          <cell r="AH680" t="str">
            <v>BCA</v>
          </cell>
          <cell r="AI680" t="str">
            <v>8715334891</v>
          </cell>
          <cell r="AJ680" t="str">
            <v>3374161212050538</v>
          </cell>
          <cell r="AL680">
            <v>44682</v>
          </cell>
          <cell r="AM680">
            <v>44773</v>
          </cell>
          <cell r="AN680" t="str">
            <v>PKWT 1</v>
          </cell>
          <cell r="AO680" t="str">
            <v>71 hari</v>
          </cell>
          <cell r="AP680" t="str">
            <v xml:space="preserve">1 Tahun  1 Bulan 20 Hari </v>
          </cell>
          <cell r="AQ680" t="str">
            <v>NON DRIVER</v>
          </cell>
          <cell r="AR680" t="str">
            <v>NON DRIVER</v>
          </cell>
          <cell r="AS680" t="str">
            <v>SUDAH</v>
          </cell>
          <cell r="AT680">
            <v>44432</v>
          </cell>
          <cell r="AU680" t="str">
            <v>NON DRIVER</v>
          </cell>
          <cell r="AV680" t="str">
            <v>NON DRIVER</v>
          </cell>
          <cell r="AW680" t="str">
            <v/>
          </cell>
          <cell r="AX680" t="str">
            <v>NON DRIVER</v>
          </cell>
          <cell r="AY680" t="str">
            <v>NON DRIVER</v>
          </cell>
          <cell r="AZ680" t="str">
            <v>NON DRIVER</v>
          </cell>
          <cell r="BA680" t="str">
            <v>SUDAH</v>
          </cell>
          <cell r="BC680">
            <v>44373</v>
          </cell>
          <cell r="BD680" t="str">
            <v>Puskesmas Karanganyar</v>
          </cell>
          <cell r="BE680" t="str">
            <v>SUDAH</v>
          </cell>
          <cell r="BG680">
            <v>44413</v>
          </cell>
          <cell r="BH680" t="str">
            <v>Puskesmas Karanganyar</v>
          </cell>
          <cell r="BI680" t="str">
            <v>BELUM</v>
          </cell>
          <cell r="BV680" t="str">
            <v>0001160519624</v>
          </cell>
          <cell r="BW680" t="str">
            <v>SUDAH</v>
          </cell>
          <cell r="BX680" t="str">
            <v>PERUSAHAAN</v>
          </cell>
          <cell r="BY680" t="str">
            <v>21032312643</v>
          </cell>
          <cell r="BZ680" t="str">
            <v>SUDAH</v>
          </cell>
          <cell r="CG680" t="str">
            <v>hslamet987@gmail.com</v>
          </cell>
        </row>
        <row r="681">
          <cell r="C681" t="str">
            <v>2125</v>
          </cell>
          <cell r="D681" t="str">
            <v>OPAN SAYDIN</v>
          </cell>
          <cell r="E681" t="str">
            <v>PT. MBK</v>
          </cell>
          <cell r="I681">
            <v>44284</v>
          </cell>
          <cell r="J681" t="str">
            <v/>
          </cell>
          <cell r="K681" t="str">
            <v>089661064661</v>
          </cell>
          <cell r="L681" t="str">
            <v>DRIVER</v>
          </cell>
          <cell r="Q681" t="str">
            <v>CIREBON</v>
          </cell>
          <cell r="R681" t="str">
            <v>ANTERAJA</v>
          </cell>
          <cell r="S681" t="str">
            <v>JAKARTA 1</v>
          </cell>
          <cell r="T681" t="str">
            <v>3209202405850009</v>
          </cell>
          <cell r="U681" t="str">
            <v>SEUMUR HIDUP</v>
          </cell>
          <cell r="W681" t="str">
            <v>B1 UMUM</v>
          </cell>
          <cell r="X681" t="str">
            <v>8505 1336 0458</v>
          </cell>
          <cell r="Y681">
            <v>45441</v>
          </cell>
          <cell r="Z681" t="str">
            <v>CIREBON</v>
          </cell>
          <cell r="AA681">
            <v>31161</v>
          </cell>
          <cell r="AB681" t="str">
            <v xml:space="preserve">JL.B. DARSONO BLOK CIKROPAK RT22/RW05 DESA KARTAWINANGUN KEC KEDAWUNG KAB CIREBON </v>
          </cell>
          <cell r="AC681" t="str">
            <v>KAWIN</v>
          </cell>
          <cell r="AD681" t="str">
            <v>ISLAM</v>
          </cell>
          <cell r="AE681" t="str">
            <v>LAKI-LAKI</v>
          </cell>
          <cell r="AF681" t="str">
            <v>SMA</v>
          </cell>
          <cell r="AG681" t="str">
            <v>OPAN SAYDIN</v>
          </cell>
          <cell r="AH681" t="str">
            <v>BCA</v>
          </cell>
          <cell r="AI681" t="str">
            <v>3741187092</v>
          </cell>
          <cell r="AJ681" t="str">
            <v>3209202861200005</v>
          </cell>
          <cell r="AL681">
            <v>44682</v>
          </cell>
          <cell r="AM681">
            <v>44773</v>
          </cell>
          <cell r="AN681" t="str">
            <v>PKWT 1</v>
          </cell>
          <cell r="AO681" t="str">
            <v>71 hari</v>
          </cell>
          <cell r="AP681" t="str">
            <v xml:space="preserve">1 Tahun  1 Bulan 22 Hari </v>
          </cell>
          <cell r="AQ681" t="str">
            <v>SUDAH</v>
          </cell>
          <cell r="AR681">
            <v>44452</v>
          </cell>
          <cell r="AS681" t="str">
            <v>SUDAH</v>
          </cell>
          <cell r="AT681">
            <v>44452</v>
          </cell>
          <cell r="AU681" t="str">
            <v>SUDAH</v>
          </cell>
          <cell r="AV681">
            <v>44504</v>
          </cell>
          <cell r="AW681" t="str">
            <v xml:space="preserve">0 Tahun  6 Bulan 17 Hari </v>
          </cell>
          <cell r="AX681" t="str">
            <v>IN CLASS</v>
          </cell>
          <cell r="AY681">
            <v>85</v>
          </cell>
          <cell r="AZ681">
            <v>80</v>
          </cell>
          <cell r="BA681" t="str">
            <v>SUDAH</v>
          </cell>
          <cell r="BC681">
            <v>44399</v>
          </cell>
          <cell r="BD681" t="str">
            <v>KORAMIL MANDIRANCAN</v>
          </cell>
          <cell r="BE681" t="str">
            <v>SUDAH</v>
          </cell>
          <cell r="BG681">
            <v>44428</v>
          </cell>
          <cell r="BH681" t="str">
            <v>KORAMIL MANDIRANCAN</v>
          </cell>
          <cell r="BI681" t="str">
            <v>BELUM</v>
          </cell>
          <cell r="BM681">
            <v>44503</v>
          </cell>
          <cell r="BN681" t="str">
            <v>IN CLASS</v>
          </cell>
          <cell r="BO681">
            <v>95</v>
          </cell>
          <cell r="BV681" t="str">
            <v>0002234016246</v>
          </cell>
          <cell r="BW681" t="str">
            <v>SUDAH</v>
          </cell>
          <cell r="BX681" t="str">
            <v>PERUSAHAAN</v>
          </cell>
          <cell r="BY681" t="str">
            <v>21032313609</v>
          </cell>
          <cell r="BZ681" t="str">
            <v>SUDAH</v>
          </cell>
          <cell r="CG681" t="str">
            <v>Siswantovivoy20@gmail.com</v>
          </cell>
        </row>
        <row r="682">
          <cell r="C682" t="str">
            <v>2126</v>
          </cell>
          <cell r="D682" t="str">
            <v>SUNANDI</v>
          </cell>
          <cell r="E682" t="str">
            <v>PT. MBK</v>
          </cell>
          <cell r="I682">
            <v>44284</v>
          </cell>
          <cell r="J682" t="str">
            <v/>
          </cell>
          <cell r="K682" t="str">
            <v>089619221085</v>
          </cell>
          <cell r="L682" t="str">
            <v>DRIVER</v>
          </cell>
          <cell r="Q682" t="str">
            <v>CIREBON</v>
          </cell>
          <cell r="R682" t="str">
            <v>ANTERAJA</v>
          </cell>
          <cell r="S682" t="str">
            <v>JAKARTA 1</v>
          </cell>
          <cell r="T682" t="str">
            <v>3209182905800000</v>
          </cell>
          <cell r="U682" t="str">
            <v>SEUMUR HIDUP</v>
          </cell>
          <cell r="W682" t="str">
            <v>B1</v>
          </cell>
          <cell r="X682" t="str">
            <v>8005 1337 1800</v>
          </cell>
          <cell r="Y682">
            <v>45441</v>
          </cell>
          <cell r="Z682" t="str">
            <v>CIREBON</v>
          </cell>
          <cell r="AA682">
            <v>29370</v>
          </cell>
          <cell r="AB682" t="str">
            <v>BLOK SAMPURNA RT005/RW002 DESA KEDUNGSAN KEC PLOMBON KAB CIREBON</v>
          </cell>
          <cell r="AC682" t="str">
            <v>KAWIN</v>
          </cell>
          <cell r="AD682" t="str">
            <v>ISLAM</v>
          </cell>
          <cell r="AE682" t="str">
            <v>LAKI-LAKI</v>
          </cell>
          <cell r="AF682" t="str">
            <v>SMA</v>
          </cell>
          <cell r="AG682" t="str">
            <v>SUNANDI</v>
          </cell>
          <cell r="AH682" t="str">
            <v>BCA</v>
          </cell>
          <cell r="AI682" t="str">
            <v>7745191461</v>
          </cell>
          <cell r="AJ682" t="str">
            <v>3209182202066905</v>
          </cell>
          <cell r="AL682">
            <v>44682</v>
          </cell>
          <cell r="AM682">
            <v>44773</v>
          </cell>
          <cell r="AN682" t="str">
            <v>PKWT 1</v>
          </cell>
          <cell r="AO682" t="str">
            <v>71 hari</v>
          </cell>
          <cell r="AP682" t="str">
            <v xml:space="preserve">1 Tahun  1 Bulan 22 Hari </v>
          </cell>
          <cell r="AQ682" t="str">
            <v>SUDAH</v>
          </cell>
          <cell r="AR682">
            <v>44652</v>
          </cell>
          <cell r="AS682" t="str">
            <v>SUDAH</v>
          </cell>
          <cell r="AT682">
            <v>44432</v>
          </cell>
          <cell r="AU682" t="str">
            <v>SUDAH</v>
          </cell>
          <cell r="AV682">
            <v>44504</v>
          </cell>
          <cell r="AW682" t="str">
            <v xml:space="preserve">0 Tahun  6 Bulan 17 Hari </v>
          </cell>
          <cell r="AX682" t="str">
            <v>IN CLASS</v>
          </cell>
          <cell r="AY682">
            <v>100</v>
          </cell>
          <cell r="AZ682">
            <v>80</v>
          </cell>
          <cell r="BA682" t="str">
            <v>SUDAH</v>
          </cell>
          <cell r="BC682">
            <v>44400</v>
          </cell>
          <cell r="BD682" t="str">
            <v>KODIM PERBUTULAN</v>
          </cell>
          <cell r="BE682" t="str">
            <v>SUDAH</v>
          </cell>
          <cell r="BG682">
            <v>44428</v>
          </cell>
          <cell r="BH682" t="str">
            <v>KODIM PERBUTULAN</v>
          </cell>
          <cell r="BI682" t="str">
            <v>BELUM</v>
          </cell>
          <cell r="BM682">
            <v>44503</v>
          </cell>
          <cell r="BN682" t="str">
            <v>IN CLASS</v>
          </cell>
          <cell r="BO682">
            <v>100</v>
          </cell>
          <cell r="BV682" t="str">
            <v>0001476121533</v>
          </cell>
          <cell r="BW682" t="str">
            <v>SUDAH</v>
          </cell>
          <cell r="BX682" t="str">
            <v>PERUSAHAAN</v>
          </cell>
          <cell r="BY682" t="str">
            <v>21032314029</v>
          </cell>
          <cell r="BZ682" t="str">
            <v>SUDAH</v>
          </cell>
          <cell r="CI682">
            <v>44491</v>
          </cell>
        </row>
        <row r="683">
          <cell r="C683" t="str">
            <v>2127</v>
          </cell>
          <cell r="D683" t="str">
            <v>SLAMET HARIANTO</v>
          </cell>
          <cell r="E683" t="str">
            <v>PT. MBK</v>
          </cell>
          <cell r="I683">
            <v>44294</v>
          </cell>
          <cell r="J683" t="str">
            <v/>
          </cell>
          <cell r="K683" t="str">
            <v>082332309953</v>
          </cell>
          <cell r="L683" t="str">
            <v>DRIVER</v>
          </cell>
          <cell r="Q683" t="str">
            <v>MADURA</v>
          </cell>
          <cell r="R683" t="str">
            <v>ANTERAJA</v>
          </cell>
          <cell r="S683" t="str">
            <v>MALANG</v>
          </cell>
          <cell r="T683" t="str">
            <v>3528021801780001</v>
          </cell>
          <cell r="U683" t="str">
            <v>SEUMUR HIDUP</v>
          </cell>
          <cell r="V683" t="str">
            <v>HIJAU</v>
          </cell>
          <cell r="W683" t="str">
            <v>B1</v>
          </cell>
          <cell r="X683" t="str">
            <v>15497901000028</v>
          </cell>
          <cell r="Y683">
            <v>46036</v>
          </cell>
          <cell r="Z683" t="str">
            <v>PAMEKASAN</v>
          </cell>
          <cell r="AA683">
            <v>28498</v>
          </cell>
          <cell r="AB683" t="str">
            <v>JL. NYALABU INDAH  RT 01  RW 05 PAMEKASAN MADURA</v>
          </cell>
          <cell r="AC683" t="str">
            <v>KAWIN</v>
          </cell>
          <cell r="AD683" t="str">
            <v>ISLAM</v>
          </cell>
          <cell r="AE683" t="str">
            <v>LAKI-LAKI</v>
          </cell>
          <cell r="AF683" t="str">
            <v>SMA</v>
          </cell>
          <cell r="AG683" t="str">
            <v>SLAMET HARIANTO</v>
          </cell>
          <cell r="AH683" t="str">
            <v>BCA</v>
          </cell>
          <cell r="AI683" t="str">
            <v>1921036472</v>
          </cell>
          <cell r="AJ683" t="str">
            <v>3528022504064858</v>
          </cell>
          <cell r="AL683">
            <v>44682</v>
          </cell>
          <cell r="AM683">
            <v>44773</v>
          </cell>
          <cell r="AN683" t="str">
            <v>PKWT 1</v>
          </cell>
          <cell r="AO683" t="str">
            <v>71 hari</v>
          </cell>
          <cell r="AP683" t="str">
            <v xml:space="preserve">1 Tahun  1 Bulan 13 Hari </v>
          </cell>
          <cell r="AQ683" t="str">
            <v>SUDAH</v>
          </cell>
          <cell r="AR683">
            <v>44676</v>
          </cell>
          <cell r="AS683" t="str">
            <v>SUDAH</v>
          </cell>
          <cell r="AT683">
            <v>44432</v>
          </cell>
          <cell r="AU683" t="str">
            <v>SUDAH</v>
          </cell>
          <cell r="AV683">
            <v>44434</v>
          </cell>
          <cell r="AW683" t="str">
            <v xml:space="preserve">0 Tahun  8 Bulan 25 Hari </v>
          </cell>
          <cell r="AX683" t="str">
            <v>ON LINE</v>
          </cell>
          <cell r="BA683" t="str">
            <v>SUDAH</v>
          </cell>
          <cell r="BC683">
            <v>44384</v>
          </cell>
          <cell r="BD683" t="str">
            <v>PAMEKASAN</v>
          </cell>
          <cell r="BE683" t="str">
            <v>SUDAH</v>
          </cell>
          <cell r="BG683">
            <v>44497</v>
          </cell>
          <cell r="BH683" t="str">
            <v>PAMEKASAN</v>
          </cell>
          <cell r="BI683" t="str">
            <v>BELUM</v>
          </cell>
          <cell r="BV683" t="str">
            <v>0001623210129</v>
          </cell>
          <cell r="BW683" t="str">
            <v>SUDAH</v>
          </cell>
          <cell r="BX683" t="str">
            <v>PERUSAHAAN</v>
          </cell>
          <cell r="BY683" t="str">
            <v>21032312858</v>
          </cell>
          <cell r="BZ683" t="str">
            <v>SUDAH</v>
          </cell>
          <cell r="CG683" t="str">
            <v>aditekek634@gmail.com</v>
          </cell>
        </row>
        <row r="684">
          <cell r="C684" t="str">
            <v>2128</v>
          </cell>
          <cell r="D684" t="str">
            <v>AHMAD SISWANTO</v>
          </cell>
          <cell r="E684" t="str">
            <v>PT. MBK</v>
          </cell>
          <cell r="I684">
            <v>44295</v>
          </cell>
          <cell r="J684" t="str">
            <v/>
          </cell>
          <cell r="K684" t="str">
            <v>085236423390</v>
          </cell>
          <cell r="L684" t="str">
            <v>DRIVER</v>
          </cell>
          <cell r="Q684" t="str">
            <v>MADURA</v>
          </cell>
          <cell r="R684" t="str">
            <v>ANTERAJA</v>
          </cell>
          <cell r="S684" t="str">
            <v>MALANG</v>
          </cell>
          <cell r="T684" t="str">
            <v>3528022110760003</v>
          </cell>
          <cell r="U684" t="str">
            <v>SEUMUR HIDUP</v>
          </cell>
          <cell r="V684" t="str">
            <v>HIJAU</v>
          </cell>
          <cell r="W684" t="str">
            <v>B1</v>
          </cell>
          <cell r="X684" t="str">
            <v>15497410000086</v>
          </cell>
          <cell r="Y684">
            <v>46120</v>
          </cell>
          <cell r="Z684" t="str">
            <v>SUMENEP</v>
          </cell>
          <cell r="AA684">
            <v>31580</v>
          </cell>
          <cell r="AB684" t="str">
            <v>JL. NUGROHO II NO.10  RT 02  RW 01DESA LAWANGAN DAYA KEC.PADEMAWU PAMEKASAN</v>
          </cell>
          <cell r="AC684" t="str">
            <v>KAWIN</v>
          </cell>
          <cell r="AD684" t="str">
            <v>ISLAM</v>
          </cell>
          <cell r="AE684" t="str">
            <v>LAKI-LAKI</v>
          </cell>
          <cell r="AF684" t="str">
            <v>SMA</v>
          </cell>
          <cell r="AG684" t="str">
            <v>AGUS PRIYADI</v>
          </cell>
          <cell r="AH684" t="str">
            <v>BCA</v>
          </cell>
          <cell r="AI684" t="str">
            <v>1921031110</v>
          </cell>
          <cell r="AJ684" t="str">
            <v>3528020402071061</v>
          </cell>
          <cell r="AL684">
            <v>44682</v>
          </cell>
          <cell r="AM684">
            <v>44773</v>
          </cell>
          <cell r="AN684" t="str">
            <v>PKWT 1</v>
          </cell>
          <cell r="AO684" t="str">
            <v>71 hari</v>
          </cell>
          <cell r="AP684" t="str">
            <v xml:space="preserve">1 Tahun  1 Bulan 12 Hari </v>
          </cell>
          <cell r="AQ684" t="str">
            <v>SUDAH</v>
          </cell>
          <cell r="AR684">
            <v>44676</v>
          </cell>
          <cell r="AS684" t="str">
            <v>SUDAH</v>
          </cell>
          <cell r="AT684">
            <v>44432</v>
          </cell>
          <cell r="AU684" t="str">
            <v>SUDAH</v>
          </cell>
          <cell r="AV684">
            <v>44434</v>
          </cell>
          <cell r="AW684" t="str">
            <v xml:space="preserve">0 Tahun  8 Bulan 25 Hari </v>
          </cell>
          <cell r="AX684" t="str">
            <v>ON LINE</v>
          </cell>
          <cell r="BA684" t="str">
            <v>SUDAH</v>
          </cell>
          <cell r="BC684">
            <v>44417</v>
          </cell>
          <cell r="BD684" t="str">
            <v>SAMPANG</v>
          </cell>
          <cell r="BE684" t="str">
            <v>SUDAH</v>
          </cell>
          <cell r="BG684">
            <v>44445</v>
          </cell>
          <cell r="BH684" t="str">
            <v>SAMPANG</v>
          </cell>
          <cell r="BI684" t="str">
            <v>BELUM</v>
          </cell>
          <cell r="BV684" t="str">
            <v>0000773242659</v>
          </cell>
          <cell r="BW684" t="str">
            <v>SUDAH</v>
          </cell>
          <cell r="BX684" t="str">
            <v>PBI</v>
          </cell>
          <cell r="BY684" t="str">
            <v>21032312833</v>
          </cell>
          <cell r="BZ684" t="str">
            <v>SUDAH</v>
          </cell>
        </row>
        <row r="685">
          <cell r="C685" t="str">
            <v>2129</v>
          </cell>
          <cell r="D685" t="str">
            <v>ALVIN NAWAWI MUBAROK</v>
          </cell>
          <cell r="E685" t="str">
            <v>PT. MBK</v>
          </cell>
          <cell r="I685">
            <v>44299</v>
          </cell>
          <cell r="J685" t="str">
            <v/>
          </cell>
          <cell r="K685" t="str">
            <v>085645225407</v>
          </cell>
          <cell r="P685" t="str">
            <v>DISPATCHER</v>
          </cell>
          <cell r="Q685" t="str">
            <v>LAMONGAN</v>
          </cell>
          <cell r="R685" t="str">
            <v>ANTERAJA</v>
          </cell>
          <cell r="S685" t="str">
            <v>MALANG</v>
          </cell>
          <cell r="T685" t="str">
            <v>3524170103940002</v>
          </cell>
          <cell r="U685" t="str">
            <v>SEUMUR HIDUP</v>
          </cell>
          <cell r="V685" t="str">
            <v>NON DRIVER</v>
          </cell>
          <cell r="W685" t="str">
            <v>NON DRIVER</v>
          </cell>
          <cell r="X685" t="str">
            <v>NON DRIVER</v>
          </cell>
          <cell r="Y685" t="str">
            <v>NON DRIVER</v>
          </cell>
          <cell r="Z685" t="str">
            <v>JOMBANG</v>
          </cell>
          <cell r="AA685">
            <v>34337</v>
          </cell>
          <cell r="AB685" t="str">
            <v>DS. LOPANG RT.03 RW.01 KEC.KEMBANGBAHU LAMONGAN</v>
          </cell>
          <cell r="AC685" t="str">
            <v>KAWIN ANAK 2</v>
          </cell>
          <cell r="AD685" t="str">
            <v>ISLAM</v>
          </cell>
          <cell r="AE685" t="str">
            <v>LAKI-LAKI</v>
          </cell>
          <cell r="AF685" t="str">
            <v>SMA</v>
          </cell>
          <cell r="AG685" t="str">
            <v>ALVIN NAWAWI MUBAROK</v>
          </cell>
          <cell r="AH685" t="str">
            <v>BCA</v>
          </cell>
          <cell r="AI685" t="str">
            <v>3301091794</v>
          </cell>
          <cell r="AJ685" t="str">
            <v>3524193008101126</v>
          </cell>
          <cell r="AL685">
            <v>44682</v>
          </cell>
          <cell r="AM685">
            <v>44773</v>
          </cell>
          <cell r="AN685" t="str">
            <v>PKWT 1</v>
          </cell>
          <cell r="AO685" t="str">
            <v>71 hari</v>
          </cell>
          <cell r="AP685" t="str">
            <v xml:space="preserve">1 Tahun  1 Bulan 8 Hari </v>
          </cell>
          <cell r="AQ685" t="str">
            <v>NON DRIVER</v>
          </cell>
          <cell r="AR685" t="str">
            <v>NON DRIVER</v>
          </cell>
          <cell r="AS685" t="str">
            <v>SUDAH</v>
          </cell>
          <cell r="AT685">
            <v>44432</v>
          </cell>
          <cell r="AU685" t="str">
            <v>NON DRIVER</v>
          </cell>
          <cell r="AV685" t="str">
            <v>NON DRIVER</v>
          </cell>
          <cell r="AW685" t="str">
            <v/>
          </cell>
          <cell r="AX685" t="str">
            <v>NON DRIVER</v>
          </cell>
          <cell r="AY685" t="str">
            <v>NON DRIVER</v>
          </cell>
          <cell r="AZ685" t="str">
            <v>NON DRIVER</v>
          </cell>
          <cell r="BA685" t="str">
            <v>SUDAH</v>
          </cell>
          <cell r="BC685">
            <v>44451</v>
          </cell>
          <cell r="BD685" t="str">
            <v>KODIM</v>
          </cell>
          <cell r="BE685" t="str">
            <v>SUDAH</v>
          </cell>
          <cell r="BG685">
            <v>44488</v>
          </cell>
          <cell r="BH685" t="str">
            <v>PUSTU          MOJOMANIS KEMBANGBAHU</v>
          </cell>
          <cell r="BI685" t="str">
            <v>BELUM</v>
          </cell>
          <cell r="BV685" t="str">
            <v>0002681083539</v>
          </cell>
          <cell r="BW685" t="str">
            <v>SUDAH</v>
          </cell>
          <cell r="BX685" t="str">
            <v>PERUSAHAAN</v>
          </cell>
          <cell r="BY685" t="str">
            <v>21032312908</v>
          </cell>
          <cell r="BZ685" t="str">
            <v>SUDAH</v>
          </cell>
        </row>
        <row r="686">
          <cell r="C686" t="str">
            <v>2132</v>
          </cell>
          <cell r="D686" t="str">
            <v>ADITYA JAYA</v>
          </cell>
          <cell r="E686" t="str">
            <v>PT. MBK</v>
          </cell>
          <cell r="I686">
            <v>44302</v>
          </cell>
          <cell r="J686" t="str">
            <v/>
          </cell>
          <cell r="K686" t="str">
            <v>085895756023</v>
          </cell>
          <cell r="L686" t="str">
            <v>DRIVER</v>
          </cell>
          <cell r="Q686" t="str">
            <v>LAMONGAN</v>
          </cell>
          <cell r="R686" t="str">
            <v>ANTERAJA</v>
          </cell>
          <cell r="S686" t="str">
            <v>MALANG</v>
          </cell>
          <cell r="T686" t="str">
            <v>3524190406900001</v>
          </cell>
          <cell r="U686" t="str">
            <v>SEUMUR HIDUP</v>
          </cell>
          <cell r="V686" t="str">
            <v>HIJAU</v>
          </cell>
          <cell r="W686" t="str">
            <v>B1</v>
          </cell>
          <cell r="X686" t="str">
            <v>900615481548</v>
          </cell>
          <cell r="Y686">
            <v>45022</v>
          </cell>
          <cell r="Z686" t="str">
            <v>LAMONGAN</v>
          </cell>
          <cell r="AA686">
            <v>32969</v>
          </cell>
          <cell r="AB686" t="str">
            <v>TEMPURAN RT.3 RW.5 DESA PUTER KEC.KEMBANGBAHU LAMONGAN</v>
          </cell>
          <cell r="AC686" t="str">
            <v>KAWIN</v>
          </cell>
          <cell r="AD686" t="str">
            <v>ISLAM</v>
          </cell>
          <cell r="AE686" t="str">
            <v>LAKI-LAKI</v>
          </cell>
          <cell r="AF686" t="str">
            <v>SMA</v>
          </cell>
          <cell r="AG686" t="str">
            <v>ADTIYA JAYA RATNA SAPUTRA</v>
          </cell>
          <cell r="AH686" t="str">
            <v>BCA</v>
          </cell>
          <cell r="AI686" t="str">
            <v>3301095692</v>
          </cell>
          <cell r="AJ686" t="str">
            <v>3524192908106810</v>
          </cell>
          <cell r="AL686">
            <v>44682</v>
          </cell>
          <cell r="AM686">
            <v>44773</v>
          </cell>
          <cell r="AN686" t="str">
            <v>PKWT 1</v>
          </cell>
          <cell r="AO686" t="str">
            <v>71 hari</v>
          </cell>
          <cell r="AP686" t="str">
            <v xml:space="preserve">1 Tahun  1 Bulan 5 Hari </v>
          </cell>
          <cell r="AQ686" t="str">
            <v>SUDAH</v>
          </cell>
          <cell r="AR686">
            <v>44676</v>
          </cell>
          <cell r="AS686" t="str">
            <v>SUDAH</v>
          </cell>
          <cell r="AT686">
            <v>44432</v>
          </cell>
          <cell r="AU686" t="str">
            <v>SUDAH</v>
          </cell>
          <cell r="AV686">
            <v>44432</v>
          </cell>
          <cell r="AW686" t="str">
            <v xml:space="preserve">0 Tahun  8 Bulan 27 Hari </v>
          </cell>
          <cell r="AX686" t="str">
            <v>IN CLASS</v>
          </cell>
          <cell r="AY686">
            <v>95</v>
          </cell>
          <cell r="AZ686">
            <v>95</v>
          </cell>
          <cell r="BA686" t="str">
            <v>SUDAH</v>
          </cell>
          <cell r="BC686">
            <v>44464</v>
          </cell>
          <cell r="BD686" t="str">
            <v>POLRES LAMONGAN</v>
          </cell>
          <cell r="BE686" t="str">
            <v>SUDAH</v>
          </cell>
          <cell r="BG686">
            <v>44481</v>
          </cell>
          <cell r="BH686" t="str">
            <v>PUSTU          MOJOMANIS KEMBANGBAHU</v>
          </cell>
          <cell r="BI686" t="str">
            <v>BELUM</v>
          </cell>
          <cell r="BV686" t="str">
            <v>0000103514242</v>
          </cell>
          <cell r="BW686" t="str">
            <v>SUDAH</v>
          </cell>
          <cell r="BX686" t="str">
            <v>PERUSAHAAN</v>
          </cell>
          <cell r="BY686" t="str">
            <v>21041846920</v>
          </cell>
          <cell r="BZ686" t="str">
            <v>SUDAH</v>
          </cell>
        </row>
        <row r="687">
          <cell r="C687" t="str">
            <v>2137</v>
          </cell>
          <cell r="D687" t="str">
            <v>DESTA MARDIANSYAH</v>
          </cell>
          <cell r="E687" t="str">
            <v>PT. MBK</v>
          </cell>
          <cell r="I687">
            <v>44302</v>
          </cell>
          <cell r="J687" t="str">
            <v/>
          </cell>
          <cell r="K687" t="str">
            <v>085869730178</v>
          </cell>
          <cell r="L687" t="str">
            <v>DRIVER</v>
          </cell>
          <cell r="Q687" t="str">
            <v>PURWOKERTO</v>
          </cell>
          <cell r="R687" t="str">
            <v>ANTERAJA</v>
          </cell>
          <cell r="S687" t="str">
            <v>SEMARANG</v>
          </cell>
          <cell r="T687" t="str">
            <v>3301021912940002</v>
          </cell>
          <cell r="U687" t="str">
            <v>SEUMUR HIDUP</v>
          </cell>
          <cell r="V687" t="str">
            <v>HIJAU</v>
          </cell>
          <cell r="W687" t="str">
            <v>B1</v>
          </cell>
          <cell r="X687" t="str">
            <v>14239412002451</v>
          </cell>
          <cell r="Y687">
            <v>45761</v>
          </cell>
          <cell r="Z687" t="str">
            <v xml:space="preserve">CILACAP </v>
          </cell>
          <cell r="AA687">
            <v>34687</v>
          </cell>
          <cell r="AB687" t="str">
            <v>JL. PUDANG RT 001/012 KEL. SLARANG KEC. KESUGIHAN KAB. CILACAP</v>
          </cell>
          <cell r="AC687" t="str">
            <v>LAJANG</v>
          </cell>
          <cell r="AD687" t="str">
            <v xml:space="preserve">ISLAM </v>
          </cell>
          <cell r="AE687" t="str">
            <v>LAKI-LAKI</v>
          </cell>
          <cell r="AF687" t="str">
            <v>SMA</v>
          </cell>
          <cell r="AG687" t="str">
            <v>DESTA MARDIANSYAH</v>
          </cell>
          <cell r="AH687" t="str">
            <v>BCA</v>
          </cell>
          <cell r="AI687" t="str">
            <v>0961105021</v>
          </cell>
          <cell r="AJ687" t="str">
            <v>3301021206200015</v>
          </cell>
          <cell r="AK687" t="str">
            <v>862742103522000</v>
          </cell>
          <cell r="AL687">
            <v>44682</v>
          </cell>
          <cell r="AM687">
            <v>44773</v>
          </cell>
          <cell r="AN687" t="str">
            <v>PKWT 1</v>
          </cell>
          <cell r="AO687" t="str">
            <v>71 hari</v>
          </cell>
          <cell r="AP687" t="str">
            <v xml:space="preserve">1 Tahun  1 Bulan 5 Hari </v>
          </cell>
          <cell r="AQ687" t="str">
            <v>SUDAH</v>
          </cell>
          <cell r="AR687">
            <v>44673</v>
          </cell>
          <cell r="AS687" t="str">
            <v>SUDAH</v>
          </cell>
          <cell r="AT687">
            <v>44432</v>
          </cell>
          <cell r="AU687" t="str">
            <v>SUDAH</v>
          </cell>
          <cell r="AV687">
            <v>44425</v>
          </cell>
          <cell r="AW687" t="str">
            <v xml:space="preserve">0 Tahun  9 Bulan 4 Hari </v>
          </cell>
          <cell r="AX687" t="str">
            <v>IN CLASS</v>
          </cell>
          <cell r="AY687">
            <v>80</v>
          </cell>
          <cell r="AZ687">
            <v>95</v>
          </cell>
          <cell r="BA687" t="str">
            <v>SUDAH</v>
          </cell>
          <cell r="BC687">
            <v>44417</v>
          </cell>
          <cell r="BD687" t="str">
            <v>PUSK.CILACAP</v>
          </cell>
          <cell r="BE687" t="str">
            <v>SUDAH</v>
          </cell>
          <cell r="BG687">
            <v>44453</v>
          </cell>
          <cell r="BH687" t="str">
            <v>PUSK.CILACAP</v>
          </cell>
          <cell r="BI687" t="str">
            <v>BELUM</v>
          </cell>
          <cell r="BM687">
            <v>44440</v>
          </cell>
          <cell r="BN687" t="str">
            <v>ONLINE</v>
          </cell>
          <cell r="BO687">
            <v>90</v>
          </cell>
          <cell r="BS687" t="str">
            <v>1 JULI 2021</v>
          </cell>
          <cell r="BT687" t="str">
            <v>ONLINE</v>
          </cell>
          <cell r="BU687">
            <v>90</v>
          </cell>
          <cell r="BV687" t="str">
            <v>0001423793125</v>
          </cell>
          <cell r="BW687" t="str">
            <v>SUDAH</v>
          </cell>
          <cell r="BX687" t="str">
            <v>PERUSAHAAN</v>
          </cell>
          <cell r="BY687" t="str">
            <v>21041846342</v>
          </cell>
          <cell r="BZ687" t="str">
            <v>SUDAH</v>
          </cell>
        </row>
        <row r="688">
          <cell r="C688" t="str">
            <v>2138</v>
          </cell>
          <cell r="D688" t="str">
            <v>SUPRIADI</v>
          </cell>
          <cell r="E688" t="str">
            <v>PT. MBK</v>
          </cell>
          <cell r="I688">
            <v>44305</v>
          </cell>
          <cell r="J688" t="str">
            <v/>
          </cell>
          <cell r="K688" t="str">
            <v>085266630837</v>
          </cell>
          <cell r="L688" t="str">
            <v>DRIVER</v>
          </cell>
          <cell r="Q688" t="str">
            <v>JAMBI</v>
          </cell>
          <cell r="R688" t="str">
            <v>ANTERAJA</v>
          </cell>
          <cell r="S688" t="str">
            <v>PALEMBANG</v>
          </cell>
          <cell r="T688" t="str">
            <v>1505012712880001</v>
          </cell>
          <cell r="U688" t="str">
            <v>SEUMUR HIDUP</v>
          </cell>
          <cell r="W688" t="str">
            <v>B1</v>
          </cell>
          <cell r="X688" t="str">
            <v>27408812000076</v>
          </cell>
          <cell r="Y688">
            <v>46134</v>
          </cell>
          <cell r="Z688" t="str">
            <v>TAPSEL</v>
          </cell>
          <cell r="AA688">
            <v>32504</v>
          </cell>
          <cell r="AB688" t="str">
            <v>PERUM PTPN VI RT. 06 RW.01 KEC. JAMBI LUAR KOTA MUARO JAMBI</v>
          </cell>
          <cell r="AC688" t="str">
            <v>KAWIN ANAK 1</v>
          </cell>
          <cell r="AD688" t="str">
            <v>ISLAM</v>
          </cell>
          <cell r="AE688" t="str">
            <v>LAKI-LAKI</v>
          </cell>
          <cell r="AF688" t="str">
            <v>SMA</v>
          </cell>
          <cell r="AG688" t="str">
            <v>SUPRIADI</v>
          </cell>
          <cell r="AH688" t="str">
            <v>BCA</v>
          </cell>
          <cell r="AI688" t="str">
            <v>7870793591</v>
          </cell>
          <cell r="AJ688" t="str">
            <v>1505011211180012</v>
          </cell>
          <cell r="AL688">
            <v>44682</v>
          </cell>
          <cell r="AM688">
            <v>44773</v>
          </cell>
          <cell r="AN688" t="str">
            <v>PKWT 1</v>
          </cell>
          <cell r="AO688" t="str">
            <v>71 hari</v>
          </cell>
          <cell r="AP688" t="str">
            <v xml:space="preserve">1 Tahun  1 Bulan 2 Hari </v>
          </cell>
          <cell r="AQ688" t="str">
            <v>SUDAH</v>
          </cell>
          <cell r="AR688">
            <v>44676</v>
          </cell>
          <cell r="AS688" t="str">
            <v>SUDAH</v>
          </cell>
          <cell r="AT688">
            <v>44370</v>
          </cell>
          <cell r="AU688" t="str">
            <v>SUDAH</v>
          </cell>
          <cell r="AV688">
            <v>44530</v>
          </cell>
          <cell r="AW688" t="str">
            <v xml:space="preserve">0 Tahun  5 Bulan 21 Hari </v>
          </cell>
          <cell r="AX688" t="str">
            <v>ON LINE</v>
          </cell>
          <cell r="AY688">
            <v>85</v>
          </cell>
          <cell r="AZ688">
            <v>80</v>
          </cell>
          <cell r="BA688" t="str">
            <v>SUDAH</v>
          </cell>
          <cell r="BC688">
            <v>44403</v>
          </cell>
          <cell r="BE688" t="str">
            <v>BELUM</v>
          </cell>
          <cell r="BI688" t="str">
            <v>BELUM</v>
          </cell>
          <cell r="BV688" t="str">
            <v>0001685089361</v>
          </cell>
          <cell r="BW688" t="str">
            <v>SUDAH</v>
          </cell>
          <cell r="BX688" t="str">
            <v>PERUSAHAAN</v>
          </cell>
          <cell r="BY688" t="str">
            <v>21041846847</v>
          </cell>
          <cell r="BZ688" t="str">
            <v>SUDAH</v>
          </cell>
        </row>
        <row r="689">
          <cell r="C689" t="str">
            <v>2140</v>
          </cell>
          <cell r="D689" t="str">
            <v>EGI PRAMANA</v>
          </cell>
          <cell r="E689" t="str">
            <v>PT. MBK</v>
          </cell>
          <cell r="F689" t="str">
            <v>PO</v>
          </cell>
          <cell r="G689" t="str">
            <v>29/JKT2/IV/2021</v>
          </cell>
          <cell r="H689">
            <v>44303</v>
          </cell>
          <cell r="I689">
            <v>44305</v>
          </cell>
          <cell r="J689">
            <v>2</v>
          </cell>
          <cell r="K689" t="str">
            <v>089692880677</v>
          </cell>
          <cell r="L689" t="str">
            <v>DRIVER</v>
          </cell>
          <cell r="Q689" t="str">
            <v>PONTIANAK</v>
          </cell>
          <cell r="R689" t="str">
            <v>ANTERAJA</v>
          </cell>
          <cell r="S689" t="str">
            <v>JAKARTA 2</v>
          </cell>
          <cell r="T689" t="str">
            <v>6112012812940008</v>
          </cell>
          <cell r="U689" t="str">
            <v>SEUMUR HIDUP</v>
          </cell>
          <cell r="W689" t="str">
            <v>B1</v>
          </cell>
          <cell r="X689" t="str">
            <v>10149412000031</v>
          </cell>
          <cell r="Y689">
            <v>45984</v>
          </cell>
          <cell r="Z689" t="str">
            <v>SEI RAYA</v>
          </cell>
          <cell r="AA689">
            <v>34696</v>
          </cell>
          <cell r="AB689" t="str">
            <v>GG. CEMPAKA PUTIH DALAM RT 005/003 KEL. PARITBARU KEC. SUNGAI RAYA KAB. KUBU RAYA</v>
          </cell>
          <cell r="AC689" t="str">
            <v>KAWIN ANAK 1</v>
          </cell>
          <cell r="AD689" t="str">
            <v>ISLAM</v>
          </cell>
          <cell r="AE689" t="str">
            <v>LAKI-LAKI</v>
          </cell>
          <cell r="AF689" t="str">
            <v>SMA</v>
          </cell>
          <cell r="AG689" t="str">
            <v>EGI PRAMANA</v>
          </cell>
          <cell r="AH689" t="str">
            <v>BCA</v>
          </cell>
          <cell r="AI689" t="str">
            <v>1711221986</v>
          </cell>
          <cell r="AJ689" t="str">
            <v>6112010511190006</v>
          </cell>
          <cell r="AL689">
            <v>44682</v>
          </cell>
          <cell r="AM689">
            <v>44773</v>
          </cell>
          <cell r="AN689" t="str">
            <v>PKWT 1</v>
          </cell>
          <cell r="AO689" t="str">
            <v>71 hari</v>
          </cell>
          <cell r="AP689" t="str">
            <v xml:space="preserve">1 Tahun  1 Bulan 2 Hari </v>
          </cell>
          <cell r="AQ689" t="str">
            <v>SUDAH</v>
          </cell>
          <cell r="AR689">
            <v>44379</v>
          </cell>
          <cell r="AS689" t="str">
            <v>SUDAH</v>
          </cell>
          <cell r="AT689">
            <v>44379</v>
          </cell>
          <cell r="AU689" t="str">
            <v>SUDAH</v>
          </cell>
          <cell r="AV689">
            <v>44499</v>
          </cell>
          <cell r="AW689" t="str">
            <v xml:space="preserve">0 Tahun  6 Bulan 21 Hari </v>
          </cell>
          <cell r="AX689" t="str">
            <v>IN CLASS</v>
          </cell>
          <cell r="AY689">
            <v>90</v>
          </cell>
          <cell r="AZ689">
            <v>100</v>
          </cell>
          <cell r="BA689" t="str">
            <v>SUDAH</v>
          </cell>
          <cell r="BC689">
            <v>44383</v>
          </cell>
          <cell r="BE689" t="str">
            <v>SUDAH</v>
          </cell>
          <cell r="BG689">
            <v>44411</v>
          </cell>
          <cell r="BI689" t="str">
            <v>BELUM</v>
          </cell>
          <cell r="BV689" t="str">
            <v>0001480045678</v>
          </cell>
          <cell r="BW689" t="str">
            <v>SUDAH</v>
          </cell>
          <cell r="BX689" t="str">
            <v>PERUSAHAAN</v>
          </cell>
          <cell r="BY689" t="str">
            <v>21041846649</v>
          </cell>
          <cell r="BZ689" t="str">
            <v>SUDAH</v>
          </cell>
        </row>
        <row r="690">
          <cell r="C690" t="str">
            <v>2142</v>
          </cell>
          <cell r="D690" t="str">
            <v>ANDRIAN MUHAMAD PADLI</v>
          </cell>
          <cell r="E690" t="str">
            <v>PT. MBK</v>
          </cell>
          <cell r="I690">
            <v>44305</v>
          </cell>
          <cell r="J690" t="str">
            <v/>
          </cell>
          <cell r="K690" t="str">
            <v>089512617009</v>
          </cell>
          <cell r="P690" t="str">
            <v>UNIT CONTROLLER</v>
          </cell>
          <cell r="Q690" t="str">
            <v>BEKASI</v>
          </cell>
          <cell r="R690" t="str">
            <v>ANTERAJA</v>
          </cell>
          <cell r="S690" t="str">
            <v>JAKARTA 1</v>
          </cell>
          <cell r="T690" t="str">
            <v>3216061004860028</v>
          </cell>
          <cell r="U690" t="str">
            <v>SEUMUR HIDUP</v>
          </cell>
          <cell r="V690" t="str">
            <v>NON DRIVER</v>
          </cell>
          <cell r="W690" t="str">
            <v>NON DRIVER</v>
          </cell>
          <cell r="X690" t="str">
            <v>NON DRIVER</v>
          </cell>
          <cell r="Y690" t="str">
            <v>NON DRIVER</v>
          </cell>
          <cell r="Z690" t="str">
            <v>BEKASI</v>
          </cell>
          <cell r="AA690">
            <v>31512</v>
          </cell>
          <cell r="AB690" t="str">
            <v>MEKARSARI BARAT RT 002/017 KEL. MEKARSARI KEC. TAMBUN SELATAN KAB. BEKASI</v>
          </cell>
          <cell r="AC690" t="str">
            <v>KAWIN</v>
          </cell>
          <cell r="AD690" t="str">
            <v>ISLAM</v>
          </cell>
          <cell r="AE690" t="str">
            <v>LAKI-LAKI</v>
          </cell>
          <cell r="AF690" t="str">
            <v>SMA</v>
          </cell>
          <cell r="AG690" t="str">
            <v>ANDRIAN MUHAMAD PADLI</v>
          </cell>
          <cell r="AH690" t="str">
            <v>BCA</v>
          </cell>
          <cell r="AI690" t="str">
            <v>8420720140</v>
          </cell>
          <cell r="AJ690" t="str">
            <v>3216062412130068</v>
          </cell>
          <cell r="AL690">
            <v>44682</v>
          </cell>
          <cell r="AM690">
            <v>44773</v>
          </cell>
          <cell r="AN690" t="str">
            <v>PKWT 1</v>
          </cell>
          <cell r="AO690" t="str">
            <v>71 hari</v>
          </cell>
          <cell r="AP690" t="str">
            <v xml:space="preserve">1 Tahun  1 Bulan 2 Hari </v>
          </cell>
          <cell r="AQ690" t="str">
            <v>NON DRIVER</v>
          </cell>
          <cell r="AR690" t="str">
            <v>NON DRIVER</v>
          </cell>
          <cell r="AS690" t="str">
            <v>SUDAH</v>
          </cell>
          <cell r="AT690">
            <v>44432</v>
          </cell>
          <cell r="AU690" t="str">
            <v>NON DRIVER</v>
          </cell>
          <cell r="AV690" t="str">
            <v>NON DRIVER</v>
          </cell>
          <cell r="AW690" t="str">
            <v/>
          </cell>
          <cell r="AX690" t="str">
            <v>NON DRIVER</v>
          </cell>
          <cell r="AY690" t="str">
            <v>NON DRIVER</v>
          </cell>
          <cell r="AZ690" t="str">
            <v>NON DRIVER</v>
          </cell>
          <cell r="BA690" t="str">
            <v>SUDAH</v>
          </cell>
          <cell r="BC690">
            <v>44398</v>
          </cell>
          <cell r="BE690" t="str">
            <v>SUDAH</v>
          </cell>
          <cell r="BG690">
            <v>44427</v>
          </cell>
          <cell r="BI690" t="str">
            <v>BELUM</v>
          </cell>
          <cell r="BV690" t="str">
            <v>0002140691049</v>
          </cell>
          <cell r="BW690" t="str">
            <v>SUDAH</v>
          </cell>
          <cell r="BX690" t="str">
            <v>PERUSAHAAN</v>
          </cell>
          <cell r="BY690" t="str">
            <v>21041846482</v>
          </cell>
          <cell r="BZ690" t="str">
            <v>SUDAH</v>
          </cell>
        </row>
        <row r="691">
          <cell r="C691" t="str">
            <v>2143</v>
          </cell>
          <cell r="D691" t="str">
            <v>RUDI SUTOMO</v>
          </cell>
          <cell r="E691" t="str">
            <v>PT. MBK</v>
          </cell>
          <cell r="I691">
            <v>44308</v>
          </cell>
          <cell r="J691" t="str">
            <v/>
          </cell>
          <cell r="K691" t="str">
            <v>083161229225</v>
          </cell>
          <cell r="L691" t="str">
            <v>DRIVER</v>
          </cell>
          <cell r="Q691" t="str">
            <v>BATAM</v>
          </cell>
          <cell r="R691" t="str">
            <v>PT. SUMBER ALFARIA TRIJAYA TBK</v>
          </cell>
          <cell r="S691" t="str">
            <v>MEDAN</v>
          </cell>
          <cell r="T691" t="str">
            <v>2171112605819004</v>
          </cell>
          <cell r="U691" t="str">
            <v>SEUMUR HIDUP</v>
          </cell>
          <cell r="V691">
            <v>0</v>
          </cell>
          <cell r="W691" t="str">
            <v>B1</v>
          </cell>
          <cell r="X691" t="str">
            <v>810509200901</v>
          </cell>
          <cell r="Y691">
            <v>44707</v>
          </cell>
          <cell r="Z691" t="str">
            <v>MAGETAN</v>
          </cell>
          <cell r="AA691">
            <v>29732</v>
          </cell>
          <cell r="AB691" t="str">
            <v>KAV. SAGULUNG BARU (SAGUBA) BLOK I NO. 32 SAGULUNG BATAM</v>
          </cell>
          <cell r="AC691" t="str">
            <v>KAWIN ANAK 2</v>
          </cell>
          <cell r="AD691" t="str">
            <v>ISLAM</v>
          </cell>
          <cell r="AE691" t="str">
            <v>LAKI-LAKI</v>
          </cell>
          <cell r="AF691" t="str">
            <v>SMA</v>
          </cell>
          <cell r="AG691" t="str">
            <v>RUDI SUTOMO</v>
          </cell>
          <cell r="AH691" t="str">
            <v>BCA</v>
          </cell>
          <cell r="AI691" t="str">
            <v>8550455201</v>
          </cell>
          <cell r="AJ691" t="str">
            <v>2171111509080036</v>
          </cell>
          <cell r="AL691">
            <v>44682</v>
          </cell>
          <cell r="AM691">
            <v>44773</v>
          </cell>
          <cell r="AN691" t="str">
            <v>PKWT 1</v>
          </cell>
          <cell r="AO691" t="str">
            <v>71 hari</v>
          </cell>
          <cell r="AP691" t="str">
            <v xml:space="preserve">1 Tahun  0 Bulan 29 Hari </v>
          </cell>
          <cell r="AQ691" t="str">
            <v>SUDAH</v>
          </cell>
          <cell r="AR691">
            <v>44379</v>
          </cell>
          <cell r="AS691" t="str">
            <v>SUDAH</v>
          </cell>
          <cell r="AT691">
            <v>44379</v>
          </cell>
          <cell r="AU691" t="str">
            <v>SUDAH</v>
          </cell>
          <cell r="AV691">
            <v>44465</v>
          </cell>
          <cell r="AW691" t="str">
            <v xml:space="preserve">0 Tahun  7 Bulan 25 Hari </v>
          </cell>
          <cell r="AX691" t="str">
            <v>IN CLASS</v>
          </cell>
          <cell r="AY691">
            <v>75</v>
          </cell>
          <cell r="AZ691">
            <v>80</v>
          </cell>
          <cell r="BA691" t="str">
            <v>SUDAH</v>
          </cell>
          <cell r="BC691">
            <v>44411</v>
          </cell>
          <cell r="BE691" t="str">
            <v>SUDAH</v>
          </cell>
          <cell r="BG691">
            <v>44462</v>
          </cell>
          <cell r="BI691" t="str">
            <v>BELUM</v>
          </cell>
          <cell r="BV691" t="str">
            <v>0001459854865</v>
          </cell>
          <cell r="BW691" t="str">
            <v>SUDAH</v>
          </cell>
          <cell r="BX691" t="str">
            <v>PERUSAHAAN</v>
          </cell>
          <cell r="BY691" t="str">
            <v>21041846912</v>
          </cell>
          <cell r="BZ691" t="str">
            <v>SUDAH</v>
          </cell>
        </row>
        <row r="692">
          <cell r="C692" t="str">
            <v>2144</v>
          </cell>
          <cell r="D692" t="str">
            <v>TOSCA BINONKAN</v>
          </cell>
          <cell r="E692" t="str">
            <v>PT. MBK</v>
          </cell>
          <cell r="I692">
            <v>44302</v>
          </cell>
          <cell r="J692" t="str">
            <v/>
          </cell>
          <cell r="K692" t="str">
            <v>081314335700</v>
          </cell>
          <cell r="P692" t="str">
            <v>DISPATCHER</v>
          </cell>
          <cell r="Q692" t="str">
            <v>BOGOR</v>
          </cell>
          <cell r="R692" t="str">
            <v>ANTERAJA</v>
          </cell>
          <cell r="S692" t="str">
            <v>JAKARTA 2</v>
          </cell>
          <cell r="T692" t="str">
            <v>3276010904780012</v>
          </cell>
          <cell r="U692" t="str">
            <v>SEUMUR HIDUP</v>
          </cell>
          <cell r="V692" t="str">
            <v>NON DRIVER</v>
          </cell>
          <cell r="W692" t="str">
            <v>NON DRIVER</v>
          </cell>
          <cell r="X692" t="str">
            <v>NON DRIVER</v>
          </cell>
          <cell r="Y692" t="str">
            <v>NON DRIVER</v>
          </cell>
          <cell r="Z692" t="str">
            <v>JAKARTA</v>
          </cell>
          <cell r="AA692">
            <v>28589</v>
          </cell>
          <cell r="AB692" t="str">
            <v>RAWAGENI RT 001/009 KEL. RATU JAYA KEC. CIPAYUNG KOTA DEPOK</v>
          </cell>
          <cell r="AC692" t="str">
            <v>KAWIN ANAK 2</v>
          </cell>
          <cell r="AD692" t="str">
            <v>ISLAM</v>
          </cell>
          <cell r="AE692" t="str">
            <v>LAKI-LAKI</v>
          </cell>
          <cell r="AF692" t="str">
            <v>SMA</v>
          </cell>
          <cell r="AG692" t="str">
            <v>TOSCA BINONKAN</v>
          </cell>
          <cell r="AH692" t="str">
            <v>BCA</v>
          </cell>
          <cell r="AI692" t="str">
            <v>7150554955</v>
          </cell>
          <cell r="AJ692" t="str">
            <v>3276011303080279</v>
          </cell>
          <cell r="AL692">
            <v>44682</v>
          </cell>
          <cell r="AM692">
            <v>44773</v>
          </cell>
          <cell r="AN692" t="str">
            <v>PKWT 1</v>
          </cell>
          <cell r="AO692" t="str">
            <v>71 hari</v>
          </cell>
          <cell r="AP692" t="str">
            <v xml:space="preserve">1 Tahun  1 Bulan 5 Hari </v>
          </cell>
          <cell r="AQ692" t="str">
            <v>NON DRIVER</v>
          </cell>
          <cell r="AR692" t="str">
            <v>NON DRIVER</v>
          </cell>
          <cell r="AS692" t="str">
            <v>SUDAH</v>
          </cell>
          <cell r="AT692">
            <v>44432</v>
          </cell>
          <cell r="AU692" t="str">
            <v>NON DRIVER</v>
          </cell>
          <cell r="AV692" t="str">
            <v>NON DRIVER</v>
          </cell>
          <cell r="AW692" t="str">
            <v/>
          </cell>
          <cell r="AX692" t="str">
            <v>NON DRIVER</v>
          </cell>
          <cell r="AY692" t="str">
            <v>NON DRIVER</v>
          </cell>
          <cell r="AZ692" t="str">
            <v>NON DRIVER</v>
          </cell>
          <cell r="BA692" t="str">
            <v>SUDAH</v>
          </cell>
          <cell r="BC692">
            <v>44443</v>
          </cell>
          <cell r="BE692" t="str">
            <v>SUDAH</v>
          </cell>
          <cell r="BG692">
            <v>44464</v>
          </cell>
          <cell r="BI692" t="str">
            <v>BELUM</v>
          </cell>
          <cell r="BV692" t="str">
            <v>0001482106454</v>
          </cell>
          <cell r="BW692" t="str">
            <v>SUDAH</v>
          </cell>
          <cell r="BX692" t="str">
            <v>PERUSAHAAN</v>
          </cell>
          <cell r="BY692" t="str">
            <v>21032312163</v>
          </cell>
          <cell r="BZ692" t="str">
            <v>SUDAH</v>
          </cell>
        </row>
        <row r="693">
          <cell r="C693" t="str">
            <v>2147</v>
          </cell>
          <cell r="D693" t="str">
            <v>WAHYU HENDRAWAN</v>
          </cell>
          <cell r="E693" t="str">
            <v>PT. MBK</v>
          </cell>
          <cell r="I693">
            <v>44308</v>
          </cell>
          <cell r="J693" t="str">
            <v/>
          </cell>
          <cell r="K693" t="str">
            <v>081291336753</v>
          </cell>
          <cell r="P693" t="str">
            <v>DRIVER LEADER</v>
          </cell>
          <cell r="Q693" t="str">
            <v>BEKASI</v>
          </cell>
          <cell r="R693" t="str">
            <v>ANTERAJA</v>
          </cell>
          <cell r="S693" t="str">
            <v>JAKARTA 1</v>
          </cell>
          <cell r="T693" t="str">
            <v>3175022203850007</v>
          </cell>
          <cell r="U693" t="str">
            <v>SEUMUR HIDUP</v>
          </cell>
          <cell r="V693" t="str">
            <v>NON DRIVER</v>
          </cell>
          <cell r="W693" t="str">
            <v>NON DRIVER</v>
          </cell>
          <cell r="X693" t="str">
            <v>NON DRIVER</v>
          </cell>
          <cell r="Y693" t="str">
            <v>NON DRIVER</v>
          </cell>
          <cell r="Z693" t="str">
            <v>JAKARTA</v>
          </cell>
          <cell r="AA693">
            <v>31128</v>
          </cell>
          <cell r="AB693" t="str">
            <v>JL. KP. BARU KLENDER NO. 25 RT 012/001 KEL. JATINEGARA KEC. CAKUNG JAKARTA TIMUR</v>
          </cell>
          <cell r="AC693" t="str">
            <v>KAWIN</v>
          </cell>
          <cell r="AD693" t="str">
            <v>ISLAM</v>
          </cell>
          <cell r="AE693" t="str">
            <v>LAKI-LAKI</v>
          </cell>
          <cell r="AF693" t="str">
            <v>SMA</v>
          </cell>
          <cell r="AG693" t="str">
            <v>WAHYU HENDRAWAN</v>
          </cell>
          <cell r="AH693" t="str">
            <v>BCA</v>
          </cell>
          <cell r="AI693" t="str">
            <v>8421126585</v>
          </cell>
          <cell r="AL693">
            <v>44682</v>
          </cell>
          <cell r="AM693">
            <v>44773</v>
          </cell>
          <cell r="AN693" t="str">
            <v>PKWT 1</v>
          </cell>
          <cell r="AO693" t="str">
            <v>71 hari</v>
          </cell>
          <cell r="AP693" t="str">
            <v xml:space="preserve">1 Tahun  0 Bulan 29 Hari </v>
          </cell>
          <cell r="AQ693" t="str">
            <v>NON DRIVER</v>
          </cell>
          <cell r="AR693" t="str">
            <v>NON DRIVER</v>
          </cell>
          <cell r="AS693" t="str">
            <v>SUDAH</v>
          </cell>
          <cell r="AT693">
            <v>44432</v>
          </cell>
          <cell r="AU693" t="str">
            <v>NON DRIVER</v>
          </cell>
          <cell r="AV693" t="str">
            <v>NON DRIVER</v>
          </cell>
          <cell r="AW693" t="str">
            <v/>
          </cell>
          <cell r="AX693" t="str">
            <v>NON DRIVER</v>
          </cell>
          <cell r="AY693" t="str">
            <v>NON DRIVER</v>
          </cell>
          <cell r="AZ693" t="str">
            <v>NON DRIVER</v>
          </cell>
          <cell r="BA693" t="str">
            <v>SUDAH</v>
          </cell>
          <cell r="BC693">
            <v>44393</v>
          </cell>
          <cell r="BE693" t="str">
            <v>SUDAH</v>
          </cell>
          <cell r="BG693">
            <v>44424</v>
          </cell>
          <cell r="BI693" t="str">
            <v>BELUM</v>
          </cell>
          <cell r="BV693" t="str">
            <v>0002099319748</v>
          </cell>
          <cell r="BW693" t="str">
            <v>SUDAH</v>
          </cell>
          <cell r="BX693" t="str">
            <v>PERUSAHAAN</v>
          </cell>
          <cell r="BY693" t="str">
            <v>21041846508</v>
          </cell>
          <cell r="BZ693" t="str">
            <v>SUDAH</v>
          </cell>
        </row>
        <row r="694">
          <cell r="C694" t="str">
            <v>2148</v>
          </cell>
          <cell r="D694" t="str">
            <v>ACHYAR MACHMUD</v>
          </cell>
          <cell r="E694" t="str">
            <v>PT. MBK</v>
          </cell>
          <cell r="F694" t="str">
            <v>PO</v>
          </cell>
          <cell r="G694" t="str">
            <v>30/JKT2/IV/21</v>
          </cell>
          <cell r="H694">
            <v>44306</v>
          </cell>
          <cell r="I694">
            <v>44307</v>
          </cell>
          <cell r="J694">
            <v>1</v>
          </cell>
          <cell r="K694" t="str">
            <v>082217659109</v>
          </cell>
          <cell r="L694" t="str">
            <v>DRIVER</v>
          </cell>
          <cell r="Q694" t="str">
            <v>MAKASAR</v>
          </cell>
          <cell r="R694" t="str">
            <v>ANTERAJA</v>
          </cell>
          <cell r="S694" t="str">
            <v>MALANG</v>
          </cell>
          <cell r="T694" t="str">
            <v>7371140105860001</v>
          </cell>
          <cell r="U694" t="str">
            <v>SEUMUR HIDUP</v>
          </cell>
          <cell r="W694" t="str">
            <v>B1</v>
          </cell>
          <cell r="X694" t="str">
            <v>19058605000198</v>
          </cell>
          <cell r="Y694">
            <v>45845</v>
          </cell>
          <cell r="Z694" t="str">
            <v>UJUNG PADANG</v>
          </cell>
          <cell r="AA694">
            <v>31533</v>
          </cell>
          <cell r="AB694" t="str">
            <v>PERUM DOSEN UNHAS TAMALANREA BLOK E2 MAKASSAR</v>
          </cell>
          <cell r="AC694" t="str">
            <v>KAWIN ANAK 2</v>
          </cell>
          <cell r="AD694" t="str">
            <v>ISLAM</v>
          </cell>
          <cell r="AE694" t="str">
            <v>LAKI-LAKI</v>
          </cell>
          <cell r="AF694" t="str">
            <v>SMA</v>
          </cell>
          <cell r="AG694" t="str">
            <v>ACHYAR MACHMUD</v>
          </cell>
          <cell r="AH694" t="str">
            <v>BCA</v>
          </cell>
          <cell r="AI694" t="str">
            <v>7990576330</v>
          </cell>
          <cell r="AJ694" t="str">
            <v>7371141204160012</v>
          </cell>
          <cell r="AL694">
            <v>44682</v>
          </cell>
          <cell r="AM694">
            <v>44773</v>
          </cell>
          <cell r="AN694" t="str">
            <v>PKWT 1</v>
          </cell>
          <cell r="AO694" t="str">
            <v>71 hari</v>
          </cell>
          <cell r="AP694" t="str">
            <v xml:space="preserve">1 Tahun  1 Bulan 0 Hari </v>
          </cell>
          <cell r="AQ694" t="str">
            <v>SUDAH</v>
          </cell>
          <cell r="AR694">
            <v>44673</v>
          </cell>
          <cell r="AS694" t="str">
            <v>SUDAH</v>
          </cell>
          <cell r="AT694">
            <v>44432</v>
          </cell>
          <cell r="AU694" t="str">
            <v>SUDAH</v>
          </cell>
          <cell r="AV694">
            <v>44419</v>
          </cell>
          <cell r="AW694" t="str">
            <v xml:space="preserve">0 Tahun  9 Bulan 10 Hari </v>
          </cell>
          <cell r="AX694" t="str">
            <v>ON LINE</v>
          </cell>
          <cell r="AY694">
            <v>100</v>
          </cell>
          <cell r="AZ694">
            <v>100</v>
          </cell>
          <cell r="BA694" t="str">
            <v>SUDAH</v>
          </cell>
          <cell r="BC694">
            <v>44319</v>
          </cell>
          <cell r="BD694" t="str">
            <v>BARA-BARAYA</v>
          </cell>
          <cell r="BE694" t="str">
            <v>SUDAH</v>
          </cell>
          <cell r="BG694">
            <v>44372</v>
          </cell>
          <cell r="BH694" t="str">
            <v>BARA-BARAYA</v>
          </cell>
          <cell r="BI694" t="str">
            <v>SUDAH</v>
          </cell>
          <cell r="BK694">
            <v>44617</v>
          </cell>
          <cell r="BV694" t="str">
            <v>0001555472733</v>
          </cell>
          <cell r="BW694" t="str">
            <v>SUDAH</v>
          </cell>
          <cell r="BX694" t="str">
            <v>PERUSAHAAN</v>
          </cell>
          <cell r="BY694" t="str">
            <v>21041846177</v>
          </cell>
          <cell r="BZ694" t="str">
            <v>SUDAH</v>
          </cell>
        </row>
        <row r="695">
          <cell r="C695" t="str">
            <v>2149</v>
          </cell>
          <cell r="D695" t="str">
            <v>AGUS SALIM</v>
          </cell>
          <cell r="E695" t="str">
            <v>PT. MBK</v>
          </cell>
          <cell r="F695" t="str">
            <v>PO</v>
          </cell>
          <cell r="G695" t="str">
            <v>30/JKT2/IV/21</v>
          </cell>
          <cell r="H695">
            <v>44306</v>
          </cell>
          <cell r="I695">
            <v>44307</v>
          </cell>
          <cell r="J695">
            <v>1</v>
          </cell>
          <cell r="K695" t="str">
            <v>082346652370</v>
          </cell>
          <cell r="L695" t="str">
            <v>DRIVER</v>
          </cell>
          <cell r="Q695" t="str">
            <v>MAKASAR</v>
          </cell>
          <cell r="R695" t="str">
            <v>ANTERAJA</v>
          </cell>
          <cell r="S695" t="str">
            <v>MALANG</v>
          </cell>
          <cell r="T695" t="str">
            <v>7371091206800009</v>
          </cell>
          <cell r="U695" t="str">
            <v>SEUMUR HIDUP</v>
          </cell>
          <cell r="W695" t="str">
            <v>B2 UMUM</v>
          </cell>
          <cell r="X695" t="str">
            <v>19058006000108</v>
          </cell>
          <cell r="Y695">
            <v>45818</v>
          </cell>
          <cell r="Z695" t="str">
            <v>MAKASSAR</v>
          </cell>
          <cell r="AA695">
            <v>29384</v>
          </cell>
          <cell r="AB695" t="str">
            <v>JL. SUKARIA 11 NO. 11</v>
          </cell>
          <cell r="AC695" t="str">
            <v>KAWIN ANAK 2</v>
          </cell>
          <cell r="AD695" t="str">
            <v>ISLAM</v>
          </cell>
          <cell r="AE695" t="str">
            <v>LAKI-LAKI</v>
          </cell>
          <cell r="AF695" t="str">
            <v>SMA</v>
          </cell>
          <cell r="AG695" t="str">
            <v>AGUS SALIM</v>
          </cell>
          <cell r="AH695" t="str">
            <v>BCA</v>
          </cell>
          <cell r="AI695" t="str">
            <v>3900285921</v>
          </cell>
          <cell r="AJ695" t="str">
            <v>7371091604031657</v>
          </cell>
          <cell r="AL695">
            <v>44682</v>
          </cell>
          <cell r="AM695">
            <v>44773</v>
          </cell>
          <cell r="AN695" t="str">
            <v>PKWT 1</v>
          </cell>
          <cell r="AO695" t="str">
            <v>71 hari</v>
          </cell>
          <cell r="AP695" t="str">
            <v xml:space="preserve">1 Tahun  1 Bulan 0 Hari </v>
          </cell>
          <cell r="AQ695" t="str">
            <v>SUDAH</v>
          </cell>
          <cell r="AR695">
            <v>44673</v>
          </cell>
          <cell r="AS695" t="str">
            <v>SUDAH</v>
          </cell>
          <cell r="AT695">
            <v>44432</v>
          </cell>
          <cell r="AU695" t="str">
            <v>SUDAH</v>
          </cell>
          <cell r="AV695">
            <v>44419</v>
          </cell>
          <cell r="AW695" t="str">
            <v xml:space="preserve">0 Tahun  9 Bulan 10 Hari </v>
          </cell>
          <cell r="AX695" t="str">
            <v>ON LINE</v>
          </cell>
          <cell r="AY695">
            <v>100</v>
          </cell>
          <cell r="AZ695">
            <v>100</v>
          </cell>
          <cell r="BA695" t="str">
            <v>SUDAH</v>
          </cell>
          <cell r="BC695">
            <v>44392</v>
          </cell>
          <cell r="BD695" t="str">
            <v>PUSKESMAS KARUWISI</v>
          </cell>
          <cell r="BE695" t="str">
            <v>SUDAH</v>
          </cell>
          <cell r="BG695">
            <v>44427</v>
          </cell>
          <cell r="BH695" t="str">
            <v>PUSKESMAS KARUWISI</v>
          </cell>
          <cell r="BI695" t="str">
            <v>BELUM</v>
          </cell>
          <cell r="BV695" t="str">
            <v>0000946153135</v>
          </cell>
          <cell r="BW695" t="str">
            <v>SUDAH</v>
          </cell>
          <cell r="BX695" t="str">
            <v>PBI</v>
          </cell>
          <cell r="BY695" t="str">
            <v>21041846169</v>
          </cell>
          <cell r="BZ695" t="str">
            <v>SUDAH</v>
          </cell>
        </row>
        <row r="696">
          <cell r="C696" t="str">
            <v>2152</v>
          </cell>
          <cell r="D696" t="str">
            <v>CAHYA NURUL HUDA</v>
          </cell>
          <cell r="E696" t="str">
            <v>PT. MBK</v>
          </cell>
          <cell r="F696" t="str">
            <v>PO</v>
          </cell>
          <cell r="G696" t="str">
            <v>48/PO-JKT/IV/21</v>
          </cell>
          <cell r="H696">
            <v>44308</v>
          </cell>
          <cell r="I696">
            <v>44309</v>
          </cell>
          <cell r="J696">
            <v>1</v>
          </cell>
          <cell r="K696" t="str">
            <v>087810095112</v>
          </cell>
          <cell r="L696" t="str">
            <v>DRIVER</v>
          </cell>
          <cell r="Q696" t="str">
            <v>BANDUNG</v>
          </cell>
          <cell r="R696" t="str">
            <v>ANTERAJA</v>
          </cell>
          <cell r="S696" t="str">
            <v>JAKARTA 1</v>
          </cell>
          <cell r="T696" t="str">
            <v>3329020401980004</v>
          </cell>
          <cell r="U696" t="str">
            <v>SEUMUR HIDUP</v>
          </cell>
          <cell r="V696" t="str">
            <v>FUSO</v>
          </cell>
          <cell r="W696" t="str">
            <v>B2 UMUM</v>
          </cell>
          <cell r="X696" t="str">
            <v>13339706000080</v>
          </cell>
          <cell r="Y696">
            <v>45783</v>
          </cell>
          <cell r="Z696" t="str">
            <v>BREBES</v>
          </cell>
          <cell r="AA696">
            <v>35595</v>
          </cell>
          <cell r="AB696" t="str">
            <v>JL. BABAKAN WADANA GG. ABDUL MAJID RT 005/008 KEL. CIPAMOKOLAN KEC. RANCASARI KOTA BANDUNG</v>
          </cell>
          <cell r="AC696" t="str">
            <v>KAWIN</v>
          </cell>
          <cell r="AD696" t="str">
            <v>ISLAM</v>
          </cell>
          <cell r="AE696" t="str">
            <v>LAKI-LAKI</v>
          </cell>
          <cell r="AF696" t="str">
            <v>SMA</v>
          </cell>
          <cell r="AG696" t="str">
            <v>CAHYA NURUL HUDA</v>
          </cell>
          <cell r="AH696" t="str">
            <v>BCA</v>
          </cell>
          <cell r="AI696" t="str">
            <v>2801845365</v>
          </cell>
          <cell r="AJ696" t="str">
            <v>3229020401980000</v>
          </cell>
          <cell r="AL696">
            <v>44652</v>
          </cell>
          <cell r="AM696">
            <v>44742</v>
          </cell>
          <cell r="AN696" t="str">
            <v>PKWT 1</v>
          </cell>
          <cell r="AO696" t="str">
            <v>40 hari</v>
          </cell>
          <cell r="AP696" t="str">
            <v xml:space="preserve">1 Tahun  0 Bulan 28 Hari </v>
          </cell>
          <cell r="AQ696" t="str">
            <v>SUDAH</v>
          </cell>
          <cell r="AR696">
            <v>44673</v>
          </cell>
          <cell r="AS696" t="str">
            <v>SUDAH</v>
          </cell>
          <cell r="AT696">
            <v>44432</v>
          </cell>
          <cell r="AU696" t="str">
            <v>SUDAH</v>
          </cell>
          <cell r="AV696">
            <v>44639</v>
          </cell>
          <cell r="AW696" t="str">
            <v xml:space="preserve">0 Tahun  2 Bulan 2 Hari </v>
          </cell>
          <cell r="AX696" t="str">
            <v>IN CLASS</v>
          </cell>
          <cell r="AY696">
            <v>100</v>
          </cell>
          <cell r="AZ696">
            <v>80</v>
          </cell>
          <cell r="BA696" t="str">
            <v>SUDAH</v>
          </cell>
          <cell r="BC696">
            <v>44391</v>
          </cell>
          <cell r="BE696" t="str">
            <v>SUDAH</v>
          </cell>
          <cell r="BG696">
            <v>44438</v>
          </cell>
          <cell r="BI696" t="str">
            <v>BELUM</v>
          </cell>
          <cell r="BV696" t="str">
            <v>0001741020052</v>
          </cell>
          <cell r="BW696" t="str">
            <v>SUDAH</v>
          </cell>
          <cell r="BX696" t="str">
            <v>PERUSAHAAN</v>
          </cell>
          <cell r="BY696" t="str">
            <v>21041846961</v>
          </cell>
          <cell r="BZ696" t="str">
            <v>SUDAH</v>
          </cell>
          <cell r="CG696" t="str">
            <v>sutionoyono051@gmail.com</v>
          </cell>
        </row>
        <row r="697">
          <cell r="C697" t="str">
            <v>2153</v>
          </cell>
          <cell r="D697" t="str">
            <v>ALI NURJAMAN</v>
          </cell>
          <cell r="E697" t="str">
            <v>PT. MBK</v>
          </cell>
          <cell r="F697" t="str">
            <v>PO</v>
          </cell>
          <cell r="G697" t="str">
            <v>48/PO-JKT/IV/21</v>
          </cell>
          <cell r="H697">
            <v>44308</v>
          </cell>
          <cell r="I697">
            <v>44309</v>
          </cell>
          <cell r="J697">
            <v>1</v>
          </cell>
          <cell r="K697" t="str">
            <v>085624006353</v>
          </cell>
          <cell r="L697" t="str">
            <v>DRIVER</v>
          </cell>
          <cell r="Q697" t="str">
            <v>BANDUNG</v>
          </cell>
          <cell r="R697" t="str">
            <v>ANTERAJA</v>
          </cell>
          <cell r="S697" t="str">
            <v>JAKARTA 1</v>
          </cell>
          <cell r="T697" t="str">
            <v>3273022504870002</v>
          </cell>
          <cell r="U697" t="str">
            <v>SEUMUR HIDUP</v>
          </cell>
          <cell r="V697" t="str">
            <v>CDD</v>
          </cell>
          <cell r="W697" t="str">
            <v>B1</v>
          </cell>
          <cell r="X697" t="str">
            <v>13058704000595</v>
          </cell>
          <cell r="Y697">
            <v>46094</v>
          </cell>
          <cell r="Z697" t="str">
            <v>BANDUNG</v>
          </cell>
          <cell r="AA697">
            <v>31892</v>
          </cell>
          <cell r="AB697" t="str">
            <v>JL. PUYUH DLM II NO. 33 RT 001/010 KEL. SADANG SERANG KEC. COBLONG KOTA BANDUNG</v>
          </cell>
          <cell r="AC697" t="str">
            <v>KAWIN ANAK 2</v>
          </cell>
          <cell r="AD697" t="str">
            <v>ISLAM</v>
          </cell>
          <cell r="AE697" t="str">
            <v>LAKI-LAKI</v>
          </cell>
          <cell r="AF697" t="str">
            <v>SMA</v>
          </cell>
          <cell r="AG697" t="str">
            <v>ALI NURJAMAN</v>
          </cell>
          <cell r="AH697" t="str">
            <v>BCA</v>
          </cell>
          <cell r="AI697" t="str">
            <v>2830994494</v>
          </cell>
          <cell r="AJ697" t="str">
            <v>3273022710110010</v>
          </cell>
          <cell r="AL697">
            <v>44652</v>
          </cell>
          <cell r="AM697">
            <v>44742</v>
          </cell>
          <cell r="AN697" t="str">
            <v>PKWT 1</v>
          </cell>
          <cell r="AO697" t="str">
            <v>40 hari</v>
          </cell>
          <cell r="AP697" t="str">
            <v xml:space="preserve">1 Tahun  0 Bulan 28 Hari </v>
          </cell>
          <cell r="AQ697" t="str">
            <v>SUDAH</v>
          </cell>
          <cell r="AR697">
            <v>44673</v>
          </cell>
          <cell r="AS697" t="str">
            <v>SUDAH</v>
          </cell>
          <cell r="AT697">
            <v>44432</v>
          </cell>
          <cell r="AU697" t="str">
            <v>SUDAH</v>
          </cell>
          <cell r="AV697">
            <v>44639</v>
          </cell>
          <cell r="AW697" t="str">
            <v xml:space="preserve">0 Tahun  2 Bulan 2 Hari </v>
          </cell>
          <cell r="AX697" t="str">
            <v>IN CLASS</v>
          </cell>
          <cell r="AY697">
            <v>90</v>
          </cell>
          <cell r="AZ697">
            <v>80</v>
          </cell>
          <cell r="BA697" t="str">
            <v>SUDAH</v>
          </cell>
          <cell r="BC697">
            <v>44410</v>
          </cell>
          <cell r="BE697" t="str">
            <v>SUDAH</v>
          </cell>
          <cell r="BG697">
            <v>44435</v>
          </cell>
          <cell r="BI697" t="str">
            <v>SUDAH</v>
          </cell>
          <cell r="BK697">
            <v>44651</v>
          </cell>
          <cell r="BV697" t="str">
            <v>0001813246661</v>
          </cell>
          <cell r="BW697" t="str">
            <v>SUDAH</v>
          </cell>
          <cell r="BX697" t="str">
            <v>PERUSAHAAN</v>
          </cell>
          <cell r="BY697" t="str">
            <v>21041847324</v>
          </cell>
          <cell r="BZ697" t="str">
            <v>SUDAH</v>
          </cell>
          <cell r="CG697" t="str">
            <v>adinalifmaulana@gmail.com</v>
          </cell>
        </row>
        <row r="698">
          <cell r="C698" t="str">
            <v>2154</v>
          </cell>
          <cell r="D698" t="str">
            <v>DEDI PRATOMO</v>
          </cell>
          <cell r="E698" t="str">
            <v>PT. MBK</v>
          </cell>
          <cell r="F698" t="str">
            <v>PO</v>
          </cell>
          <cell r="G698" t="str">
            <v>48/PO-JKT/IV/21</v>
          </cell>
          <cell r="H698">
            <v>44308</v>
          </cell>
          <cell r="I698">
            <v>44309</v>
          </cell>
          <cell r="J698">
            <v>1</v>
          </cell>
          <cell r="K698" t="str">
            <v>081394649599</v>
          </cell>
          <cell r="L698" t="str">
            <v>DRIVER</v>
          </cell>
          <cell r="Q698" t="str">
            <v>BANDUNG</v>
          </cell>
          <cell r="R698" t="str">
            <v>ANTERAJA</v>
          </cell>
          <cell r="S698" t="str">
            <v>JAKARTA 1</v>
          </cell>
          <cell r="T698" t="str">
            <v>3204131405940002</v>
          </cell>
          <cell r="U698" t="str">
            <v>SEUMUR HIDUP</v>
          </cell>
          <cell r="V698" t="str">
            <v>CDD</v>
          </cell>
          <cell r="W698" t="str">
            <v>B1</v>
          </cell>
          <cell r="X698" t="str">
            <v>13059405000288</v>
          </cell>
          <cell r="Y698">
            <v>45790</v>
          </cell>
          <cell r="Z698" t="str">
            <v>CIAMIS</v>
          </cell>
          <cell r="AA698">
            <v>34468</v>
          </cell>
          <cell r="AB698" t="str">
            <v>KP. LEMBANG RT 002/003 KEL. KIANGROKE KEC. BANJARAN KAB. BANDUNG</v>
          </cell>
          <cell r="AC698" t="str">
            <v>KAWIN ANAK 1</v>
          </cell>
          <cell r="AD698" t="str">
            <v>ISLAM</v>
          </cell>
          <cell r="AE698" t="str">
            <v>LAKI-LAKI</v>
          </cell>
          <cell r="AF698" t="str">
            <v>SMA</v>
          </cell>
          <cell r="AG698" t="str">
            <v>DEDI PRATOMO</v>
          </cell>
          <cell r="AH698" t="str">
            <v>BCA</v>
          </cell>
          <cell r="AI698" t="str">
            <v>8100237351</v>
          </cell>
          <cell r="AJ698" t="str">
            <v>3204130204130020</v>
          </cell>
          <cell r="AL698">
            <v>44652</v>
          </cell>
          <cell r="AM698">
            <v>44742</v>
          </cell>
          <cell r="AN698" t="str">
            <v>PKWT 1</v>
          </cell>
          <cell r="AO698" t="str">
            <v>40 hari</v>
          </cell>
          <cell r="AP698" t="str">
            <v xml:space="preserve">1 Tahun  0 Bulan 28 Hari </v>
          </cell>
          <cell r="AQ698" t="str">
            <v>SUDAH</v>
          </cell>
          <cell r="AR698">
            <v>44673</v>
          </cell>
          <cell r="AS698" t="str">
            <v>SUDAH</v>
          </cell>
          <cell r="AT698">
            <v>44432</v>
          </cell>
          <cell r="AU698" t="str">
            <v>SUDAH</v>
          </cell>
          <cell r="AV698">
            <v>44639</v>
          </cell>
          <cell r="AW698" t="str">
            <v xml:space="preserve">0 Tahun  2 Bulan 2 Hari </v>
          </cell>
          <cell r="AX698" t="str">
            <v>IN CLASS</v>
          </cell>
          <cell r="AY698">
            <v>100</v>
          </cell>
          <cell r="AZ698">
            <v>80</v>
          </cell>
          <cell r="BA698" t="str">
            <v>SUDAH</v>
          </cell>
          <cell r="BC698">
            <v>44410</v>
          </cell>
          <cell r="BE698" t="str">
            <v>SUDAH</v>
          </cell>
          <cell r="BG698">
            <v>44464</v>
          </cell>
          <cell r="BI698" t="str">
            <v>BELUM</v>
          </cell>
          <cell r="BV698" t="str">
            <v>0001667703925</v>
          </cell>
          <cell r="BW698" t="str">
            <v>SUDAH</v>
          </cell>
          <cell r="BX698" t="str">
            <v>PERUSAHAAN</v>
          </cell>
          <cell r="BY698" t="str">
            <v>21041846698</v>
          </cell>
          <cell r="BZ698" t="str">
            <v>SUDAH</v>
          </cell>
          <cell r="CG698" t="str">
            <v>efendisfl@gmail.com</v>
          </cell>
        </row>
        <row r="699">
          <cell r="C699" t="str">
            <v>2157</v>
          </cell>
          <cell r="D699" t="str">
            <v>KIKI RIYANTO</v>
          </cell>
          <cell r="E699" t="str">
            <v>PT. MBK</v>
          </cell>
          <cell r="F699" t="str">
            <v>PO</v>
          </cell>
          <cell r="G699" t="str">
            <v>48/PO-JKT/IV/21</v>
          </cell>
          <cell r="H699">
            <v>44308</v>
          </cell>
          <cell r="I699">
            <v>44309</v>
          </cell>
          <cell r="J699">
            <v>1</v>
          </cell>
          <cell r="K699" t="str">
            <v>082126412270/081322706358</v>
          </cell>
          <cell r="L699" t="str">
            <v>DRIVER</v>
          </cell>
          <cell r="Q699" t="str">
            <v>BANDUNG</v>
          </cell>
          <cell r="R699" t="str">
            <v>ANTERAJA</v>
          </cell>
          <cell r="S699" t="str">
            <v>JAKARTA 1</v>
          </cell>
          <cell r="T699" t="str">
            <v>3217021905920001</v>
          </cell>
          <cell r="U699" t="str">
            <v>SEUMUR HIDUP</v>
          </cell>
          <cell r="V699" t="str">
            <v>FUSO</v>
          </cell>
          <cell r="W699" t="str">
            <v>B1 UMUM</v>
          </cell>
          <cell r="X699" t="str">
            <v>13059205000365</v>
          </cell>
          <cell r="Y699">
            <v>45793</v>
          </cell>
          <cell r="Z699" t="str">
            <v xml:space="preserve">CILACAP </v>
          </cell>
          <cell r="AA699">
            <v>33743</v>
          </cell>
          <cell r="AB699" t="str">
            <v>JL. MUKODAR SELATAN NO. 63 BLOK CITOPENG RT 007/002</v>
          </cell>
          <cell r="AC699" t="str">
            <v>KAWIN ANAK 1</v>
          </cell>
          <cell r="AD699" t="str">
            <v>ISLAM</v>
          </cell>
          <cell r="AE699" t="str">
            <v>LAKI-LAKI</v>
          </cell>
          <cell r="AF699" t="str">
            <v>SMA</v>
          </cell>
          <cell r="AG699" t="str">
            <v>KIKI RIYANTO</v>
          </cell>
          <cell r="AH699" t="str">
            <v>BCA</v>
          </cell>
          <cell r="AI699" t="str">
            <v>1390603246</v>
          </cell>
          <cell r="AJ699" t="str">
            <v>3217020503120009</v>
          </cell>
          <cell r="AL699">
            <v>44621</v>
          </cell>
          <cell r="AM699">
            <v>44712</v>
          </cell>
          <cell r="AN699" t="str">
            <v>PKWT 2</v>
          </cell>
          <cell r="AO699" t="str">
            <v>10 hari</v>
          </cell>
          <cell r="AP699" t="str">
            <v xml:space="preserve">1 Tahun  0 Bulan 28 Hari </v>
          </cell>
          <cell r="AQ699" t="str">
            <v>SUDAH</v>
          </cell>
          <cell r="AR699">
            <v>44673</v>
          </cell>
          <cell r="AS699" t="str">
            <v>SUDAH</v>
          </cell>
          <cell r="AT699">
            <v>44432</v>
          </cell>
          <cell r="AU699" t="str">
            <v>SUDAH</v>
          </cell>
          <cell r="AV699">
            <v>44639</v>
          </cell>
          <cell r="AW699" t="str">
            <v xml:space="preserve">0 Tahun  2 Bulan 2 Hari </v>
          </cell>
          <cell r="AX699" t="str">
            <v>IN CLASS</v>
          </cell>
          <cell r="AY699">
            <v>100</v>
          </cell>
          <cell r="AZ699">
            <v>80</v>
          </cell>
          <cell r="BA699" t="str">
            <v>SUDAH</v>
          </cell>
          <cell r="BC699">
            <v>44326</v>
          </cell>
          <cell r="BE699" t="str">
            <v>SUDAH</v>
          </cell>
          <cell r="BG699">
            <v>44509</v>
          </cell>
          <cell r="BI699" t="str">
            <v>BELUM</v>
          </cell>
          <cell r="BV699" t="str">
            <v>0001722146049</v>
          </cell>
          <cell r="BW699" t="str">
            <v>SUDAH</v>
          </cell>
          <cell r="BX699" t="str">
            <v>PERUSAHAAN</v>
          </cell>
          <cell r="BY699" t="str">
            <v>21041846805</v>
          </cell>
          <cell r="BZ699" t="str">
            <v>SUDAH</v>
          </cell>
          <cell r="CG699" t="str">
            <v>jokeras139@gmail.com</v>
          </cell>
        </row>
        <row r="700">
          <cell r="C700" t="str">
            <v>2158</v>
          </cell>
          <cell r="D700" t="str">
            <v>RAMDANI</v>
          </cell>
          <cell r="E700" t="str">
            <v>PT. MBK</v>
          </cell>
          <cell r="F700" t="str">
            <v>PO</v>
          </cell>
          <cell r="G700" t="str">
            <v>48/PO-JKT/IV/21</v>
          </cell>
          <cell r="H700">
            <v>44308</v>
          </cell>
          <cell r="I700">
            <v>44309</v>
          </cell>
          <cell r="J700">
            <v>1</v>
          </cell>
          <cell r="K700" t="str">
            <v>089672307467</v>
          </cell>
          <cell r="L700" t="str">
            <v>DRIVER</v>
          </cell>
          <cell r="Q700" t="str">
            <v>BANDUNG</v>
          </cell>
          <cell r="R700" t="str">
            <v>ANTERAJA</v>
          </cell>
          <cell r="S700" t="str">
            <v>JAKARTA 1</v>
          </cell>
          <cell r="T700" t="str">
            <v>3273110206860001</v>
          </cell>
          <cell r="U700" t="str">
            <v>SEUMUR HIDUP</v>
          </cell>
          <cell r="V700" t="str">
            <v>CDD</v>
          </cell>
          <cell r="W700" t="str">
            <v>B1</v>
          </cell>
          <cell r="X700" t="str">
            <v>860613052534</v>
          </cell>
          <cell r="Y700">
            <v>46058</v>
          </cell>
          <cell r="Z700" t="str">
            <v>JAKARTA</v>
          </cell>
          <cell r="AA700">
            <v>31565</v>
          </cell>
          <cell r="AB700" t="str">
            <v>PARAYANGAN KENCANA BLOK E 29 NO 19</v>
          </cell>
          <cell r="AC700" t="str">
            <v>KAWIN ANAK 2</v>
          </cell>
          <cell r="AD700" t="str">
            <v>ISLAM</v>
          </cell>
          <cell r="AE700" t="str">
            <v>LAKI-LAKI</v>
          </cell>
          <cell r="AF700" t="str">
            <v>SMA</v>
          </cell>
          <cell r="AG700" t="str">
            <v>RAMDANI</v>
          </cell>
          <cell r="AH700" t="str">
            <v>BCA</v>
          </cell>
          <cell r="AI700" t="str">
            <v>8100314445</v>
          </cell>
          <cell r="AJ700" t="str">
            <v>3204440604180000</v>
          </cell>
          <cell r="AL700">
            <v>44621</v>
          </cell>
          <cell r="AM700">
            <v>44712</v>
          </cell>
          <cell r="AN700" t="str">
            <v>PKWT 2</v>
          </cell>
          <cell r="AO700" t="str">
            <v>10 hari</v>
          </cell>
          <cell r="AP700" t="str">
            <v xml:space="preserve">1 Tahun  0 Bulan 28 Hari </v>
          </cell>
          <cell r="AQ700" t="str">
            <v>SUDAH</v>
          </cell>
          <cell r="AR700">
            <v>44673</v>
          </cell>
          <cell r="AS700" t="str">
            <v>SUDAH</v>
          </cell>
          <cell r="AT700">
            <v>44432</v>
          </cell>
          <cell r="AU700" t="str">
            <v>SUDAH</v>
          </cell>
          <cell r="AV700">
            <v>44639</v>
          </cell>
          <cell r="AW700" t="str">
            <v xml:space="preserve">0 Tahun  2 Bulan 2 Hari </v>
          </cell>
          <cell r="AX700" t="str">
            <v>IN CLASS</v>
          </cell>
          <cell r="AY700">
            <v>90</v>
          </cell>
          <cell r="AZ700">
            <v>80</v>
          </cell>
          <cell r="BA700" t="str">
            <v>SUDAH</v>
          </cell>
          <cell r="BC700">
            <v>44395</v>
          </cell>
          <cell r="BD700" t="str">
            <v>PKM NAGRAK</v>
          </cell>
          <cell r="BE700" t="str">
            <v>SUDAH</v>
          </cell>
          <cell r="BG700">
            <v>44468</v>
          </cell>
          <cell r="BH700" t="str">
            <v>PKM NAGRAK</v>
          </cell>
          <cell r="BI700" t="str">
            <v>BELUM</v>
          </cell>
          <cell r="BV700" t="str">
            <v>0001321502826</v>
          </cell>
          <cell r="BW700" t="str">
            <v>SUDAH</v>
          </cell>
          <cell r="BX700" t="str">
            <v>PERUSAHAAN</v>
          </cell>
          <cell r="BY700" t="str">
            <v>21041846722</v>
          </cell>
          <cell r="BZ700" t="str">
            <v>SUDAH</v>
          </cell>
        </row>
        <row r="701">
          <cell r="C701" t="str">
            <v>2159</v>
          </cell>
          <cell r="D701" t="str">
            <v>MUDA SARTIKA P</v>
          </cell>
          <cell r="E701" t="str">
            <v>PT. MBK</v>
          </cell>
          <cell r="F701" t="str">
            <v>PO</v>
          </cell>
          <cell r="G701" t="str">
            <v>48/PO-JKT/IV/21</v>
          </cell>
          <cell r="H701">
            <v>44308</v>
          </cell>
          <cell r="I701">
            <v>44309</v>
          </cell>
          <cell r="J701">
            <v>1</v>
          </cell>
          <cell r="K701" t="str">
            <v>082120078983</v>
          </cell>
          <cell r="L701" t="str">
            <v>DRIVER</v>
          </cell>
          <cell r="Q701" t="str">
            <v>BANDUNG</v>
          </cell>
          <cell r="R701" t="str">
            <v>ANTERAJA</v>
          </cell>
          <cell r="S701" t="str">
            <v>JAKARTA 1</v>
          </cell>
          <cell r="T701" t="str">
            <v>1101080405970003</v>
          </cell>
          <cell r="U701" t="str">
            <v>SEUMUR HIDUP</v>
          </cell>
          <cell r="V701" t="str">
            <v>CDD</v>
          </cell>
          <cell r="W701" t="str">
            <v>B1</v>
          </cell>
          <cell r="X701" t="str">
            <v>13059705000822</v>
          </cell>
          <cell r="Y701">
            <v>46058</v>
          </cell>
          <cell r="Z701" t="str">
            <v>TAPAK TUAN</v>
          </cell>
          <cell r="AA701">
            <v>35554</v>
          </cell>
          <cell r="AB701" t="str">
            <v>TAPAK TUAN ACEH</v>
          </cell>
          <cell r="AC701" t="str">
            <v>LAJANG</v>
          </cell>
          <cell r="AD701" t="str">
            <v>ISLAM</v>
          </cell>
          <cell r="AE701" t="str">
            <v>LAKI-LAKI</v>
          </cell>
          <cell r="AF701" t="str">
            <v>SMA</v>
          </cell>
          <cell r="AG701" t="str">
            <v>MUDA SARTIKA P</v>
          </cell>
          <cell r="AH701" t="str">
            <v>BCA</v>
          </cell>
          <cell r="AI701" t="str">
            <v>2832340066</v>
          </cell>
          <cell r="AJ701" t="str">
            <v>1101082604110000</v>
          </cell>
          <cell r="AL701">
            <v>44621</v>
          </cell>
          <cell r="AM701">
            <v>44712</v>
          </cell>
          <cell r="AN701" t="str">
            <v>PKWT 2</v>
          </cell>
          <cell r="AO701" t="str">
            <v>10 hari</v>
          </cell>
          <cell r="AP701" t="str">
            <v xml:space="preserve">1 Tahun  0 Bulan 28 Hari </v>
          </cell>
          <cell r="AQ701" t="str">
            <v>SUDAH</v>
          </cell>
          <cell r="AR701">
            <v>44673</v>
          </cell>
          <cell r="AS701" t="str">
            <v>SUDAH</v>
          </cell>
          <cell r="AT701">
            <v>44432</v>
          </cell>
          <cell r="AU701" t="str">
            <v>SUDAH</v>
          </cell>
          <cell r="AV701">
            <v>44639</v>
          </cell>
          <cell r="AW701" t="str">
            <v xml:space="preserve">0 Tahun  2 Bulan 2 Hari </v>
          </cell>
          <cell r="AX701" t="str">
            <v>IN CLASS</v>
          </cell>
          <cell r="AY701">
            <v>100</v>
          </cell>
          <cell r="AZ701">
            <v>80</v>
          </cell>
          <cell r="BA701" t="str">
            <v>SUDAH</v>
          </cell>
          <cell r="BC701">
            <v>44420</v>
          </cell>
          <cell r="BE701" t="str">
            <v>SUDAH</v>
          </cell>
          <cell r="BG701">
            <v>44496</v>
          </cell>
          <cell r="BH701" t="str">
            <v>PKM DARMARAJA</v>
          </cell>
          <cell r="BI701" t="str">
            <v>BELUM</v>
          </cell>
          <cell r="BV701" t="str">
            <v>0001807034264</v>
          </cell>
          <cell r="BW701" t="str">
            <v>SUDAH</v>
          </cell>
          <cell r="BX701" t="str">
            <v>PERUSAHAAN</v>
          </cell>
          <cell r="BY701" t="str">
            <v>21041846656</v>
          </cell>
          <cell r="BZ701" t="str">
            <v>SUDAH</v>
          </cell>
          <cell r="CC701" t="str">
            <v>PROPERTY DAMAGE</v>
          </cell>
          <cell r="CD701">
            <v>44403</v>
          </cell>
        </row>
        <row r="702">
          <cell r="C702" t="str">
            <v>2167</v>
          </cell>
          <cell r="D702" t="str">
            <v>WILDAN PERDANA</v>
          </cell>
          <cell r="E702" t="str">
            <v>PT. MBK</v>
          </cell>
          <cell r="I702">
            <v>44309</v>
          </cell>
          <cell r="J702" t="str">
            <v/>
          </cell>
          <cell r="K702" t="str">
            <v>082337893984</v>
          </cell>
          <cell r="P702" t="str">
            <v>DISPATCHER</v>
          </cell>
          <cell r="Q702" t="str">
            <v>TAMAN TEKNO</v>
          </cell>
          <cell r="R702" t="str">
            <v>ANTERAJA</v>
          </cell>
          <cell r="S702" t="str">
            <v>JAKARTA 2</v>
          </cell>
          <cell r="T702" t="str">
            <v>3529231111970002</v>
          </cell>
          <cell r="U702" t="str">
            <v>SEUMUR HIDUP</v>
          </cell>
          <cell r="V702" t="str">
            <v>NON DRIVER</v>
          </cell>
          <cell r="W702" t="str">
            <v>NON DRIVER</v>
          </cell>
          <cell r="X702" t="str">
            <v>NON DRIVER</v>
          </cell>
          <cell r="Y702" t="str">
            <v>NON DRIVER</v>
          </cell>
          <cell r="Z702" t="str">
            <v>SUMENEP</v>
          </cell>
          <cell r="AA702">
            <v>35745</v>
          </cell>
          <cell r="AB702" t="str">
            <v>DUSUN RAAS RT 001/001 KEL. MASALIMA KEC. MASALEMBU KAB. SUMENEP</v>
          </cell>
          <cell r="AC702" t="str">
            <v>LAJANG</v>
          </cell>
          <cell r="AD702" t="str">
            <v xml:space="preserve">ISLAM </v>
          </cell>
          <cell r="AE702" t="str">
            <v>LAKI-LAKI</v>
          </cell>
          <cell r="AF702" t="str">
            <v>S1</v>
          </cell>
          <cell r="AG702" t="str">
            <v>WILDAN PERDANA</v>
          </cell>
          <cell r="AH702" t="str">
            <v>BCA</v>
          </cell>
          <cell r="AI702" t="str">
            <v>8221201728</v>
          </cell>
          <cell r="AJ702" t="str">
            <v>3529231401100006</v>
          </cell>
          <cell r="AL702">
            <v>44682</v>
          </cell>
          <cell r="AM702">
            <v>44773</v>
          </cell>
          <cell r="AN702" t="str">
            <v>PKWT 1</v>
          </cell>
          <cell r="AO702" t="str">
            <v>71 hari</v>
          </cell>
          <cell r="AP702" t="str">
            <v xml:space="preserve">1 Tahun  0 Bulan 28 Hari </v>
          </cell>
          <cell r="AQ702" t="str">
            <v>NON DRIVER</v>
          </cell>
          <cell r="AR702" t="str">
            <v>NON DRIVER</v>
          </cell>
          <cell r="AS702" t="str">
            <v>SUDAH</v>
          </cell>
          <cell r="AT702">
            <v>44432</v>
          </cell>
          <cell r="AU702" t="str">
            <v>NON DRIVER</v>
          </cell>
          <cell r="AV702" t="str">
            <v>NON DRIVER</v>
          </cell>
          <cell r="AW702" t="str">
            <v/>
          </cell>
          <cell r="AX702" t="str">
            <v>NON DRIVER</v>
          </cell>
          <cell r="AY702" t="str">
            <v>NON DRIVER</v>
          </cell>
          <cell r="AZ702" t="str">
            <v>NON DRIVER</v>
          </cell>
          <cell r="BA702" t="str">
            <v>SUDAH</v>
          </cell>
          <cell r="BC702">
            <v>44394</v>
          </cell>
          <cell r="BE702" t="str">
            <v>SUDAH</v>
          </cell>
          <cell r="BG702">
            <v>44422</v>
          </cell>
          <cell r="BI702" t="str">
            <v>BELUM</v>
          </cell>
          <cell r="BV702" t="str">
            <v>0003046771923</v>
          </cell>
          <cell r="BW702" t="str">
            <v>SUDAH</v>
          </cell>
          <cell r="BX702" t="str">
            <v>PERUSAHAAN</v>
          </cell>
          <cell r="BY702" t="str">
            <v>20062338536</v>
          </cell>
          <cell r="BZ702" t="str">
            <v>SUDAH</v>
          </cell>
        </row>
        <row r="703">
          <cell r="C703" t="str">
            <v>2169</v>
          </cell>
          <cell r="D703" t="str">
            <v>MUCHAMAD RIFAI</v>
          </cell>
          <cell r="E703" t="str">
            <v>PT. MBK</v>
          </cell>
          <cell r="F703" t="str">
            <v>PO</v>
          </cell>
          <cell r="G703" t="str">
            <v>34/JKT2/VI/2021</v>
          </cell>
          <cell r="H703">
            <v>44310</v>
          </cell>
          <cell r="I703">
            <v>44313</v>
          </cell>
          <cell r="J703">
            <v>3</v>
          </cell>
          <cell r="K703" t="str">
            <v>081368899184</v>
          </cell>
          <cell r="L703" t="str">
            <v>DRIVER</v>
          </cell>
          <cell r="Q703" t="str">
            <v>PALEMBANG</v>
          </cell>
          <cell r="R703" t="str">
            <v>ANTERAJA</v>
          </cell>
          <cell r="S703" t="str">
            <v>PALEMBANG</v>
          </cell>
          <cell r="T703" t="str">
            <v>1671050208840003</v>
          </cell>
          <cell r="U703" t="str">
            <v>SEUMUR HIDUP</v>
          </cell>
          <cell r="W703" t="str">
            <v>B1</v>
          </cell>
          <cell r="X703" t="str">
            <v>840811170880</v>
          </cell>
          <cell r="Y703">
            <v>46237</v>
          </cell>
          <cell r="Z703" t="str">
            <v>PALEMBANG</v>
          </cell>
          <cell r="AA703">
            <v>30896</v>
          </cell>
          <cell r="AB703" t="str">
            <v>JL. SEI RENDANG NO. 264 RT 05/02 PALEMBANG</v>
          </cell>
          <cell r="AC703" t="str">
            <v>KAWIN ANAK 2</v>
          </cell>
          <cell r="AD703" t="str">
            <v>ISLAM</v>
          </cell>
          <cell r="AE703" t="str">
            <v>LAKI-LAKI</v>
          </cell>
          <cell r="AF703" t="str">
            <v>SMA</v>
          </cell>
          <cell r="AG703" t="str">
            <v>MUCHAMAD RIFAI</v>
          </cell>
          <cell r="AH703" t="str">
            <v>BRI</v>
          </cell>
          <cell r="AI703" t="str">
            <v>130401000282532</v>
          </cell>
          <cell r="AJ703" t="str">
            <v>3317133007150000</v>
          </cell>
          <cell r="AL703">
            <v>44682</v>
          </cell>
          <cell r="AM703">
            <v>44773</v>
          </cell>
          <cell r="AN703" t="str">
            <v>PKWT 1</v>
          </cell>
          <cell r="AO703" t="str">
            <v>71 hari</v>
          </cell>
          <cell r="AP703" t="str">
            <v xml:space="preserve">1 Tahun  0 Bulan 24 Hari </v>
          </cell>
          <cell r="AQ703" t="str">
            <v>SUDAH</v>
          </cell>
          <cell r="AR703">
            <v>44432</v>
          </cell>
          <cell r="AS703" t="str">
            <v>SUDAH</v>
          </cell>
          <cell r="AT703">
            <v>44432</v>
          </cell>
          <cell r="AU703" t="str">
            <v>SUDAH</v>
          </cell>
          <cell r="AV703">
            <v>44621</v>
          </cell>
          <cell r="AW703" t="str">
            <v xml:space="preserve">0 Tahun  2 Bulan 20 Hari </v>
          </cell>
          <cell r="AX703" t="str">
            <v>IN CLASS</v>
          </cell>
          <cell r="AY703">
            <v>70</v>
          </cell>
          <cell r="AZ703">
            <v>80</v>
          </cell>
          <cell r="BA703" t="str">
            <v>SUDAH</v>
          </cell>
          <cell r="BC703">
            <v>44417</v>
          </cell>
          <cell r="BE703" t="str">
            <v>SUDAH</v>
          </cell>
          <cell r="BG703">
            <v>44448</v>
          </cell>
          <cell r="BI703" t="str">
            <v>BELUM</v>
          </cell>
          <cell r="BV703" t="str">
            <v>0001145473571</v>
          </cell>
          <cell r="BW703" t="str">
            <v>SUDAH</v>
          </cell>
          <cell r="BX703" t="str">
            <v>PERUSAHAAN</v>
          </cell>
          <cell r="BY703" t="str">
            <v>21041846094</v>
          </cell>
          <cell r="BZ703" t="str">
            <v>SUDAH</v>
          </cell>
        </row>
        <row r="704">
          <cell r="C704" t="str">
            <v>2173</v>
          </cell>
          <cell r="D704" t="str">
            <v>YADI MULYADI</v>
          </cell>
          <cell r="E704" t="str">
            <v>PT. MBK</v>
          </cell>
          <cell r="F704" t="str">
            <v>PO</v>
          </cell>
          <cell r="G704" t="str">
            <v>78/PO-JKT1/XI/21</v>
          </cell>
          <cell r="I704">
            <v>44313</v>
          </cell>
          <cell r="J704" t="str">
            <v/>
          </cell>
          <cell r="K704" t="str">
            <v>081313871486</v>
          </cell>
          <cell r="L704" t="str">
            <v>DRIVER</v>
          </cell>
          <cell r="Q704" t="str">
            <v>BANDUNG</v>
          </cell>
          <cell r="R704" t="str">
            <v>CREDIBOOK</v>
          </cell>
          <cell r="S704" t="str">
            <v>JAKARTA 1</v>
          </cell>
          <cell r="T704" t="str">
            <v>3204371002800003</v>
          </cell>
          <cell r="U704" t="str">
            <v>SEUMUR HIDUP</v>
          </cell>
          <cell r="V704" t="str">
            <v>CDD</v>
          </cell>
          <cell r="W704" t="str">
            <v>B1 UMUM</v>
          </cell>
          <cell r="X704" t="str">
            <v>800213433135</v>
          </cell>
          <cell r="Y704">
            <v>45332</v>
          </cell>
          <cell r="Z704" t="str">
            <v>BANDUNG</v>
          </cell>
          <cell r="AA704">
            <v>29261</v>
          </cell>
          <cell r="AB704" t="str">
            <v>KP. PANIISAN RT 002/015 KEL. PARUNGSERAB KEC. SOREANG KAB. BANDUNG</v>
          </cell>
          <cell r="AC704" t="str">
            <v>KAWIN</v>
          </cell>
          <cell r="AD704" t="str">
            <v>ISLAM</v>
          </cell>
          <cell r="AE704" t="str">
            <v>LAKI-LAKI</v>
          </cell>
          <cell r="AF704" t="str">
            <v>SMP</v>
          </cell>
          <cell r="AG704" t="str">
            <v>YADI MULYADI</v>
          </cell>
          <cell r="AH704" t="str">
            <v>BCA</v>
          </cell>
          <cell r="AI704" t="str">
            <v>3791382180</v>
          </cell>
          <cell r="AJ704" t="str">
            <v>3204370307060060</v>
          </cell>
          <cell r="AL704">
            <v>44621</v>
          </cell>
          <cell r="AM704">
            <v>44712</v>
          </cell>
          <cell r="AN704" t="str">
            <v>PKWT 2</v>
          </cell>
          <cell r="AO704" t="str">
            <v>10 hari</v>
          </cell>
          <cell r="AP704" t="str">
            <v xml:space="preserve">1 Tahun  0 Bulan 24 Hari </v>
          </cell>
          <cell r="AQ704" t="str">
            <v>SUDAH</v>
          </cell>
          <cell r="AR704">
            <v>44673</v>
          </cell>
          <cell r="AS704" t="str">
            <v>SUDAH</v>
          </cell>
          <cell r="AT704">
            <v>44432</v>
          </cell>
          <cell r="AU704" t="str">
            <v>SUDAH</v>
          </cell>
          <cell r="AV704">
            <v>44639</v>
          </cell>
          <cell r="AW704" t="str">
            <v xml:space="preserve">0 Tahun  2 Bulan 2 Hari </v>
          </cell>
          <cell r="AX704" t="str">
            <v>IN CLASS</v>
          </cell>
          <cell r="AY704">
            <v>70</v>
          </cell>
          <cell r="AZ704">
            <v>80</v>
          </cell>
          <cell r="BA704" t="str">
            <v>SUDAH</v>
          </cell>
          <cell r="BC704">
            <v>44303</v>
          </cell>
          <cell r="BE704" t="str">
            <v>SUDAH</v>
          </cell>
          <cell r="BG704">
            <v>44421</v>
          </cell>
          <cell r="BI704" t="str">
            <v>BELUM</v>
          </cell>
          <cell r="BV704" t="str">
            <v>0001321503153</v>
          </cell>
          <cell r="BW704" t="str">
            <v>SUDAH</v>
          </cell>
          <cell r="BX704" t="str">
            <v>PERUSAHAAN</v>
          </cell>
          <cell r="BY704" t="str">
            <v>21041846953</v>
          </cell>
          <cell r="BZ704" t="str">
            <v>SUDAH</v>
          </cell>
        </row>
        <row r="705">
          <cell r="C705" t="str">
            <v>2174</v>
          </cell>
          <cell r="D705" t="str">
            <v>AJAM ABDUL MANAN</v>
          </cell>
          <cell r="E705" t="str">
            <v>PT. MBK</v>
          </cell>
          <cell r="I705">
            <v>44314</v>
          </cell>
          <cell r="J705" t="str">
            <v/>
          </cell>
          <cell r="K705" t="str">
            <v>081221741871</v>
          </cell>
          <cell r="L705" t="str">
            <v>DRIVER</v>
          </cell>
          <cell r="Q705" t="str">
            <v>TASIK KOTA</v>
          </cell>
          <cell r="R705" t="str">
            <v>ANTERAJA</v>
          </cell>
          <cell r="S705" t="str">
            <v>JAKARTA 1</v>
          </cell>
          <cell r="T705" t="str">
            <v>3206141310950001</v>
          </cell>
          <cell r="U705" t="str">
            <v>SEUMUR HIDUP</v>
          </cell>
          <cell r="W705" t="str">
            <v>B1</v>
          </cell>
          <cell r="X705" t="str">
            <v>13469510000109</v>
          </cell>
          <cell r="Y705">
            <v>46110</v>
          </cell>
          <cell r="Z705" t="str">
            <v>TASIKMALAYA</v>
          </cell>
          <cell r="AA705">
            <v>34985</v>
          </cell>
          <cell r="AB705" t="str">
            <v>KP. PARAKAN KAWUNG RT 016/005 KEL. KAWUNGSARI KEC. SALAWU KAB. TASIKMALAYA</v>
          </cell>
          <cell r="AC705" t="str">
            <v>KAWIN</v>
          </cell>
          <cell r="AD705" t="str">
            <v>ISLAM</v>
          </cell>
          <cell r="AE705" t="str">
            <v>LAKI-LAKI</v>
          </cell>
          <cell r="AF705" t="str">
            <v>SMA</v>
          </cell>
          <cell r="AG705" t="str">
            <v>AJAM ABDUL MANAN</v>
          </cell>
          <cell r="AH705" t="str">
            <v>BCA</v>
          </cell>
          <cell r="AI705" t="str">
            <v>0541602461</v>
          </cell>
          <cell r="AJ705" t="str">
            <v>320614280920000</v>
          </cell>
          <cell r="AL705">
            <v>44621</v>
          </cell>
          <cell r="AM705">
            <v>44712</v>
          </cell>
          <cell r="AN705" t="str">
            <v>PKWT 2</v>
          </cell>
          <cell r="AO705" t="str">
            <v>10 hari</v>
          </cell>
          <cell r="AP705" t="str">
            <v xml:space="preserve">1 Tahun  0 Bulan 23 Hari </v>
          </cell>
          <cell r="AQ705" t="str">
            <v>SUDAH</v>
          </cell>
          <cell r="AR705">
            <v>44676</v>
          </cell>
          <cell r="AS705" t="str">
            <v>SUDAH</v>
          </cell>
          <cell r="AT705">
            <v>44370</v>
          </cell>
          <cell r="AU705" t="str">
            <v>SUDAH</v>
          </cell>
          <cell r="AV705">
            <v>44506</v>
          </cell>
          <cell r="AW705" t="str">
            <v xml:space="preserve">0 Tahun  6 Bulan 15 Hari </v>
          </cell>
          <cell r="AX705" t="str">
            <v>IN CLASS</v>
          </cell>
          <cell r="AY705">
            <v>100</v>
          </cell>
          <cell r="AZ705">
            <v>80</v>
          </cell>
          <cell r="BA705" t="str">
            <v>SUDAH</v>
          </cell>
          <cell r="BC705">
            <v>44400</v>
          </cell>
          <cell r="BE705" t="str">
            <v>SUDAH</v>
          </cell>
          <cell r="BG705">
            <v>44496</v>
          </cell>
          <cell r="BI705" t="str">
            <v>BELUM</v>
          </cell>
          <cell r="BV705" t="str">
            <v>0003085469785</v>
          </cell>
          <cell r="BW705" t="str">
            <v>SUDAH</v>
          </cell>
          <cell r="BX705" t="str">
            <v>PERUSAHAAN</v>
          </cell>
          <cell r="BY705" t="str">
            <v>21041846664</v>
          </cell>
          <cell r="BZ705" t="str">
            <v>SUDAH</v>
          </cell>
          <cell r="CG705" t="str">
            <v>bennybonarki@gmail.com</v>
          </cell>
        </row>
        <row r="706">
          <cell r="C706" t="str">
            <v>2175</v>
          </cell>
          <cell r="D706" t="str">
            <v>SAFA'ATUL UZMA</v>
          </cell>
          <cell r="E706" t="str">
            <v>PT. MBK</v>
          </cell>
          <cell r="I706">
            <v>44314</v>
          </cell>
          <cell r="J706" t="str">
            <v/>
          </cell>
          <cell r="K706" t="str">
            <v>083174679168</v>
          </cell>
          <cell r="L706" t="str">
            <v>DRIVER</v>
          </cell>
          <cell r="Q706" t="str">
            <v>BANDUNG</v>
          </cell>
          <cell r="R706" t="str">
            <v>ANTERAJA</v>
          </cell>
          <cell r="S706" t="str">
            <v>JAKARTA 1</v>
          </cell>
          <cell r="T706" t="str">
            <v>3205204309890001</v>
          </cell>
          <cell r="U706" t="str">
            <v>SEUMUR HIDUP</v>
          </cell>
          <cell r="W706" t="str">
            <v>B1</v>
          </cell>
          <cell r="X706" t="str">
            <v>13338909000026</v>
          </cell>
          <cell r="Y706">
            <v>45725</v>
          </cell>
          <cell r="Z706" t="str">
            <v>GARUT</v>
          </cell>
          <cell r="AA706">
            <v>32757</v>
          </cell>
          <cell r="AB706" t="str">
            <v>KP. NARINGGUL RT 011/003 KEL. SIRNAJAYA KEC. CISURUPAN KAB. GARUT</v>
          </cell>
          <cell r="AC706" t="str">
            <v>KAWIN ANAK 2</v>
          </cell>
          <cell r="AD706" t="str">
            <v>ISLAM</v>
          </cell>
          <cell r="AE706" t="str">
            <v>LAKI-LAKI</v>
          </cell>
          <cell r="AF706" t="str">
            <v>SMA</v>
          </cell>
          <cell r="AG706" t="str">
            <v>SAFA'ATUL UZMA</v>
          </cell>
          <cell r="AH706" t="str">
            <v>BCA</v>
          </cell>
          <cell r="AI706" t="str">
            <v>3370409535</v>
          </cell>
          <cell r="AJ706" t="str">
            <v>3205202401180007</v>
          </cell>
          <cell r="AL706">
            <v>44621</v>
          </cell>
          <cell r="AM706">
            <v>44712</v>
          </cell>
          <cell r="AN706" t="str">
            <v>PKWT 2</v>
          </cell>
          <cell r="AO706" t="str">
            <v>10 hari</v>
          </cell>
          <cell r="AP706" t="str">
            <v xml:space="preserve">1 Tahun  0 Bulan 23 Hari </v>
          </cell>
          <cell r="AQ706" t="str">
            <v>SUDAH</v>
          </cell>
          <cell r="AR706">
            <v>44673</v>
          </cell>
          <cell r="AS706" t="str">
            <v>SUDAH</v>
          </cell>
          <cell r="AT706">
            <v>44411</v>
          </cell>
          <cell r="AU706" t="str">
            <v>SUDAH</v>
          </cell>
          <cell r="AV706">
            <v>44639</v>
          </cell>
          <cell r="AW706" t="str">
            <v xml:space="preserve">0 Tahun  2 Bulan 2 Hari </v>
          </cell>
          <cell r="AX706" t="str">
            <v>IN CLASS</v>
          </cell>
          <cell r="AY706">
            <v>100</v>
          </cell>
          <cell r="AZ706">
            <v>80</v>
          </cell>
          <cell r="BA706" t="str">
            <v>SUDAH</v>
          </cell>
          <cell r="BC706">
            <v>44398</v>
          </cell>
          <cell r="BE706" t="str">
            <v>SUDAH</v>
          </cell>
          <cell r="BG706">
            <v>44487</v>
          </cell>
          <cell r="BI706" t="str">
            <v>BELUM</v>
          </cell>
          <cell r="BV706" t="str">
            <v>0002395565043</v>
          </cell>
          <cell r="BW706" t="str">
            <v>SUDAH</v>
          </cell>
          <cell r="BX706" t="str">
            <v>PERUSAHAAN</v>
          </cell>
          <cell r="BY706" t="str">
            <v>20064125162</v>
          </cell>
          <cell r="BZ706" t="str">
            <v>SUDAH</v>
          </cell>
          <cell r="CG706" t="str">
            <v>exaveriussusanto@gmail.com</v>
          </cell>
        </row>
        <row r="707">
          <cell r="C707" t="str">
            <v>2177</v>
          </cell>
          <cell r="D707" t="str">
            <v>SHOLEH</v>
          </cell>
          <cell r="E707" t="str">
            <v>PT. MBK</v>
          </cell>
          <cell r="I707">
            <v>44310</v>
          </cell>
          <cell r="J707" t="str">
            <v/>
          </cell>
          <cell r="K707" t="str">
            <v>085234678281</v>
          </cell>
          <cell r="L707" t="str">
            <v>DRIVER</v>
          </cell>
          <cell r="Q707" t="str">
            <v>SURABAYA</v>
          </cell>
          <cell r="R707" t="str">
            <v>ANTERAJA</v>
          </cell>
          <cell r="S707" t="str">
            <v>MALANG</v>
          </cell>
          <cell r="T707" t="str">
            <v>3578250807760005</v>
          </cell>
          <cell r="U707" t="str">
            <v>SEUMUR HIDUP</v>
          </cell>
          <cell r="V707" t="str">
            <v>HIJAU</v>
          </cell>
          <cell r="W707" t="str">
            <v>B1</v>
          </cell>
          <cell r="X707" t="str">
            <v>760715144423</v>
          </cell>
          <cell r="Y707">
            <v>44757</v>
          </cell>
          <cell r="Z707" t="str">
            <v>NGAWI</v>
          </cell>
          <cell r="AA707">
            <v>27947</v>
          </cell>
          <cell r="AB707" t="str">
            <v>RUNGKUT MENANGGAL I/49 RT.04 RW.01 GUNUNG ANYAR</v>
          </cell>
          <cell r="AC707" t="str">
            <v>KAWIN ANAK 2</v>
          </cell>
          <cell r="AD707" t="str">
            <v>ISLAM</v>
          </cell>
          <cell r="AE707" t="str">
            <v>LAKI-LAKI</v>
          </cell>
          <cell r="AF707" t="str">
            <v>SMA</v>
          </cell>
          <cell r="AG707" t="str">
            <v>SHOLEH</v>
          </cell>
          <cell r="AH707" t="str">
            <v>BCA</v>
          </cell>
          <cell r="AI707" t="str">
            <v>7880689465</v>
          </cell>
          <cell r="AJ707" t="str">
            <v>3578251808100010</v>
          </cell>
          <cell r="AL707">
            <v>44682</v>
          </cell>
          <cell r="AM707">
            <v>44773</v>
          </cell>
          <cell r="AN707" t="str">
            <v>PKWT 1</v>
          </cell>
          <cell r="AO707" t="str">
            <v>71 hari</v>
          </cell>
          <cell r="AP707" t="str">
            <v xml:space="preserve">1 Tahun  0 Bulan 27 Hari </v>
          </cell>
          <cell r="AQ707" t="str">
            <v>SUDAH</v>
          </cell>
          <cell r="AR707">
            <v>44676</v>
          </cell>
          <cell r="AS707" t="str">
            <v>SUDAH</v>
          </cell>
          <cell r="AT707">
            <v>44432</v>
          </cell>
          <cell r="AU707" t="str">
            <v>SUDAH</v>
          </cell>
          <cell r="AV707">
            <v>44462</v>
          </cell>
          <cell r="AW707" t="str">
            <v xml:space="preserve">0 Tahun  7 Bulan 28 Hari </v>
          </cell>
          <cell r="AX707" t="str">
            <v>IN CLASS</v>
          </cell>
          <cell r="AY707">
            <v>85</v>
          </cell>
          <cell r="AZ707">
            <v>80</v>
          </cell>
          <cell r="BA707" t="str">
            <v>SUDAH</v>
          </cell>
          <cell r="BC707">
            <v>44415</v>
          </cell>
          <cell r="BD707" t="str">
            <v>BUBUTAN</v>
          </cell>
          <cell r="BE707" t="str">
            <v>SUDAH</v>
          </cell>
          <cell r="BG707">
            <v>44475</v>
          </cell>
          <cell r="BI707" t="str">
            <v>BELUM</v>
          </cell>
          <cell r="BV707" t="str">
            <v>0001313468695</v>
          </cell>
          <cell r="BW707" t="str">
            <v>SUDAH</v>
          </cell>
          <cell r="BX707" t="str">
            <v>PERUSAHAAN</v>
          </cell>
          <cell r="BY707" t="str">
            <v>21041847043</v>
          </cell>
          <cell r="BZ707" t="str">
            <v>SUDAH</v>
          </cell>
          <cell r="CG707" t="str">
            <v>lisacute1978@gmail.com</v>
          </cell>
        </row>
        <row r="708">
          <cell r="C708" t="str">
            <v>2178</v>
          </cell>
          <cell r="D708" t="str">
            <v>ABDULLAH MUFIT</v>
          </cell>
          <cell r="E708" t="str">
            <v>PT. MBK</v>
          </cell>
          <cell r="I708">
            <v>44302</v>
          </cell>
          <cell r="J708" t="str">
            <v/>
          </cell>
          <cell r="K708" t="str">
            <v>082141089997</v>
          </cell>
          <cell r="L708" t="str">
            <v>DRIVER</v>
          </cell>
          <cell r="Q708" t="str">
            <v>LAMONGAN</v>
          </cell>
          <cell r="R708" t="str">
            <v>ANTERAJA</v>
          </cell>
          <cell r="S708" t="str">
            <v>MALANG</v>
          </cell>
          <cell r="T708" t="str">
            <v>3524222512910002</v>
          </cell>
          <cell r="U708" t="str">
            <v>SEUMUR HIDUP</v>
          </cell>
          <cell r="V708" t="str">
            <v>HIJAU</v>
          </cell>
          <cell r="W708" t="str">
            <v>B1</v>
          </cell>
          <cell r="X708" t="str">
            <v>15489112000111</v>
          </cell>
          <cell r="Y708">
            <v>45982</v>
          </cell>
          <cell r="Z708" t="str">
            <v>LAMONGAN</v>
          </cell>
          <cell r="AA708">
            <v>33597</v>
          </cell>
          <cell r="AB708" t="str">
            <v>KRAMAT RT. 01 RW.03 KRAMAT</v>
          </cell>
          <cell r="AC708" t="str">
            <v>KAWIN</v>
          </cell>
          <cell r="AD708" t="str">
            <v>ISLAM</v>
          </cell>
          <cell r="AE708" t="str">
            <v>LAKI-LAKI</v>
          </cell>
          <cell r="AF708" t="str">
            <v>SMA</v>
          </cell>
          <cell r="AG708" t="str">
            <v>ABDULLAH MUFIT MUBAROK</v>
          </cell>
          <cell r="AH708" t="str">
            <v>BCA</v>
          </cell>
          <cell r="AI708" t="str">
            <v>3301095153</v>
          </cell>
          <cell r="AJ708" t="str">
            <v>3524223110104581</v>
          </cell>
          <cell r="AL708">
            <v>44682</v>
          </cell>
          <cell r="AM708">
            <v>44773</v>
          </cell>
          <cell r="AN708" t="str">
            <v>PKWT 1</v>
          </cell>
          <cell r="AO708" t="str">
            <v>71 hari</v>
          </cell>
          <cell r="AP708" t="str">
            <v xml:space="preserve">1 Tahun  1 Bulan 5 Hari </v>
          </cell>
          <cell r="AQ708" t="str">
            <v>SUDAH</v>
          </cell>
          <cell r="AR708">
            <v>44676</v>
          </cell>
          <cell r="AS708" t="str">
            <v>SUDAH</v>
          </cell>
          <cell r="AT708">
            <v>44432</v>
          </cell>
          <cell r="AU708" t="str">
            <v>SUDAH</v>
          </cell>
          <cell r="AV708">
            <v>44432</v>
          </cell>
          <cell r="AW708" t="str">
            <v xml:space="preserve">0 Tahun  8 Bulan 27 Hari </v>
          </cell>
          <cell r="AX708" t="str">
            <v>IN CLASS</v>
          </cell>
          <cell r="AY708">
            <v>75</v>
          </cell>
          <cell r="AZ708">
            <v>75</v>
          </cell>
          <cell r="BA708" t="str">
            <v>SUDAH</v>
          </cell>
          <cell r="BC708">
            <v>44464</v>
          </cell>
          <cell r="BD708" t="str">
            <v>POLRES LAMONGAN</v>
          </cell>
          <cell r="BE708" t="str">
            <v>SUDAH</v>
          </cell>
          <cell r="BG708">
            <v>44509</v>
          </cell>
          <cell r="BI708" t="str">
            <v>BELUM</v>
          </cell>
          <cell r="BV708" t="str">
            <v>0002811390873</v>
          </cell>
          <cell r="BW708" t="str">
            <v>SUDAH</v>
          </cell>
          <cell r="BX708" t="str">
            <v>PBI</v>
          </cell>
          <cell r="BY708" t="str">
            <v>21041846714</v>
          </cell>
          <cell r="BZ708" t="str">
            <v>SUDAH</v>
          </cell>
        </row>
        <row r="709">
          <cell r="C709" t="str">
            <v>2180</v>
          </cell>
          <cell r="D709" t="str">
            <v>SUTIONO</v>
          </cell>
          <cell r="E709" t="str">
            <v>PT. MBK</v>
          </cell>
          <cell r="I709">
            <v>44300</v>
          </cell>
          <cell r="J709" t="str">
            <v/>
          </cell>
          <cell r="K709" t="str">
            <v>082232140693</v>
          </cell>
          <cell r="L709" t="str">
            <v>DRIVER</v>
          </cell>
          <cell r="Q709" t="str">
            <v>LAMONGAN</v>
          </cell>
          <cell r="R709" t="str">
            <v>ANTERAJA</v>
          </cell>
          <cell r="S709" t="str">
            <v>MALANG</v>
          </cell>
          <cell r="T709" t="str">
            <v>3524110109830001</v>
          </cell>
          <cell r="U709" t="str">
            <v>SEUMUR HIDUP</v>
          </cell>
          <cell r="V709" t="str">
            <v>HIJAU</v>
          </cell>
          <cell r="W709" t="str">
            <v>B1</v>
          </cell>
          <cell r="X709" t="str">
            <v>830916183453</v>
          </cell>
          <cell r="Y709">
            <v>44805</v>
          </cell>
          <cell r="Z709" t="str">
            <v>LAMONGAN</v>
          </cell>
          <cell r="AA709">
            <v>30325</v>
          </cell>
          <cell r="AB709" t="str">
            <v>NONGKO RT.13 RW.07 CANDISARI SAMBENG</v>
          </cell>
          <cell r="AC709" t="str">
            <v>KAWIN</v>
          </cell>
          <cell r="AD709" t="str">
            <v>ISLAM</v>
          </cell>
          <cell r="AE709" t="str">
            <v>LAKI-LAKI</v>
          </cell>
          <cell r="AF709" t="str">
            <v>SMA</v>
          </cell>
          <cell r="AG709" t="str">
            <v>SUTIONO</v>
          </cell>
          <cell r="AH709" t="str">
            <v>BCA</v>
          </cell>
          <cell r="AI709" t="str">
            <v>3301095307</v>
          </cell>
          <cell r="AJ709" t="str">
            <v>3524112008109031</v>
          </cell>
          <cell r="AL709">
            <v>44682</v>
          </cell>
          <cell r="AM709">
            <v>44773</v>
          </cell>
          <cell r="AN709" t="str">
            <v>PKWT 1</v>
          </cell>
          <cell r="AO709" t="str">
            <v>71 hari</v>
          </cell>
          <cell r="AP709" t="str">
            <v xml:space="preserve">1 Tahun  1 Bulan 7 Hari </v>
          </cell>
          <cell r="AQ709" t="str">
            <v>SUDAH</v>
          </cell>
          <cell r="AR709">
            <v>44676</v>
          </cell>
          <cell r="AS709" t="str">
            <v>SUDAH</v>
          </cell>
          <cell r="AT709">
            <v>44432</v>
          </cell>
          <cell r="AU709" t="str">
            <v>SUDAH</v>
          </cell>
          <cell r="AV709">
            <v>44432</v>
          </cell>
          <cell r="AW709" t="str">
            <v xml:space="preserve">0 Tahun  8 Bulan 27 Hari </v>
          </cell>
          <cell r="AX709" t="str">
            <v>IN CLASS</v>
          </cell>
          <cell r="AY709">
            <v>90</v>
          </cell>
          <cell r="AZ709">
            <v>90</v>
          </cell>
          <cell r="BA709" t="str">
            <v>SUDAH</v>
          </cell>
          <cell r="BC709">
            <v>44451</v>
          </cell>
          <cell r="BD709" t="str">
            <v>POLRES LAMONGAN</v>
          </cell>
          <cell r="BE709" t="str">
            <v>SUDAH</v>
          </cell>
          <cell r="BG709">
            <v>44481</v>
          </cell>
          <cell r="BH709" t="str">
            <v>Sukodadi lamongan</v>
          </cell>
          <cell r="BI709" t="str">
            <v>BELUM</v>
          </cell>
          <cell r="BV709" t="str">
            <v>0003081551466</v>
          </cell>
          <cell r="BW709" t="str">
            <v>SUDAH</v>
          </cell>
          <cell r="BX709" t="str">
            <v>PERUSAHAAN</v>
          </cell>
          <cell r="BY709" t="str">
            <v>21041846839</v>
          </cell>
          <cell r="BZ709" t="str">
            <v>SUDAH</v>
          </cell>
        </row>
        <row r="710">
          <cell r="C710" t="str">
            <v>2181</v>
          </cell>
          <cell r="D710" t="str">
            <v>SUNARTO</v>
          </cell>
          <cell r="E710" t="str">
            <v>PT. MBK</v>
          </cell>
          <cell r="I710">
            <v>44302</v>
          </cell>
          <cell r="J710" t="str">
            <v/>
          </cell>
          <cell r="K710" t="str">
            <v>087753424995</v>
          </cell>
          <cell r="L710" t="str">
            <v>DRIVER</v>
          </cell>
          <cell r="Q710" t="str">
            <v>SURABAYA</v>
          </cell>
          <cell r="R710" t="str">
            <v>ANTERAJA</v>
          </cell>
          <cell r="S710" t="str">
            <v>MALANG</v>
          </cell>
          <cell r="T710" t="str">
            <v>3522181603820005</v>
          </cell>
          <cell r="U710" t="str">
            <v>SEUMUR HIDUP</v>
          </cell>
          <cell r="V710" t="str">
            <v>HIJAU</v>
          </cell>
          <cell r="W710" t="str">
            <v>B1</v>
          </cell>
          <cell r="X710" t="str">
            <v>15148203001222</v>
          </cell>
          <cell r="Y710">
            <v>46097</v>
          </cell>
          <cell r="Z710" t="str">
            <v>LAMONGAN</v>
          </cell>
          <cell r="AA710">
            <v>30026</v>
          </cell>
          <cell r="AB710" t="str">
            <v>RANGKAH 6/11B RT.02 RW.02 RANGKAH</v>
          </cell>
          <cell r="AC710" t="str">
            <v>KAWIN</v>
          </cell>
          <cell r="AD710" t="str">
            <v>ISLAM</v>
          </cell>
          <cell r="AE710" t="str">
            <v>LAKI-LAKI</v>
          </cell>
          <cell r="AF710" t="str">
            <v>SMA</v>
          </cell>
          <cell r="AG710" t="str">
            <v>SUNARTO</v>
          </cell>
          <cell r="AH710" t="str">
            <v>BCA</v>
          </cell>
          <cell r="AI710" t="str">
            <v>0102050221</v>
          </cell>
          <cell r="AJ710" t="str">
            <v>3502040905010368</v>
          </cell>
          <cell r="AL710">
            <v>44682</v>
          </cell>
          <cell r="AM710">
            <v>44773</v>
          </cell>
          <cell r="AN710" t="str">
            <v>PKWT 1</v>
          </cell>
          <cell r="AO710" t="str">
            <v>71 hari</v>
          </cell>
          <cell r="AP710" t="str">
            <v xml:space="preserve">1 Tahun  1 Bulan 5 Hari </v>
          </cell>
          <cell r="AQ710" t="str">
            <v>SUDAH</v>
          </cell>
          <cell r="AR710">
            <v>44676</v>
          </cell>
          <cell r="AS710" t="str">
            <v>SUDAH</v>
          </cell>
          <cell r="AT710">
            <v>44432</v>
          </cell>
          <cell r="AU710" t="str">
            <v>SUDAH</v>
          </cell>
          <cell r="AV710">
            <v>44462</v>
          </cell>
          <cell r="AW710" t="str">
            <v xml:space="preserve">0 Tahun  7 Bulan 28 Hari </v>
          </cell>
          <cell r="AX710" t="str">
            <v>IN CLASS</v>
          </cell>
          <cell r="AY710">
            <v>85</v>
          </cell>
          <cell r="AZ710">
            <v>85</v>
          </cell>
          <cell r="BA710" t="str">
            <v>SUDAH</v>
          </cell>
          <cell r="BC710">
            <v>44401</v>
          </cell>
          <cell r="BD710" t="str">
            <v>PUCANG SEWU</v>
          </cell>
          <cell r="BE710" t="str">
            <v>SUDAH</v>
          </cell>
          <cell r="BG710">
            <v>44373</v>
          </cell>
          <cell r="BI710" t="str">
            <v>SUDAH</v>
          </cell>
          <cell r="BK710">
            <v>44651</v>
          </cell>
          <cell r="BV710" t="str">
            <v>0002732779102</v>
          </cell>
          <cell r="BW710" t="str">
            <v>SUDAH</v>
          </cell>
          <cell r="BX710" t="str">
            <v>PBI</v>
          </cell>
          <cell r="BY710" t="str">
            <v>21041846615</v>
          </cell>
          <cell r="BZ710" t="str">
            <v>SUDAH</v>
          </cell>
        </row>
        <row r="711">
          <cell r="C711" t="str">
            <v>2182</v>
          </cell>
          <cell r="D711" t="str">
            <v>SAIFUL EFENDI</v>
          </cell>
          <cell r="E711" t="str">
            <v>PT. MBK</v>
          </cell>
          <cell r="I711">
            <v>44302</v>
          </cell>
          <cell r="J711" t="str">
            <v/>
          </cell>
          <cell r="K711" t="str">
            <v>085732237912</v>
          </cell>
          <cell r="L711" t="str">
            <v>DRIVER</v>
          </cell>
          <cell r="Q711" t="str">
            <v>LAMONGAN</v>
          </cell>
          <cell r="R711" t="str">
            <v>ANTERAJA</v>
          </cell>
          <cell r="S711" t="str">
            <v>MALANG</v>
          </cell>
          <cell r="T711" t="str">
            <v>3524180203830003</v>
          </cell>
          <cell r="U711" t="str">
            <v>SEUMUR HIDUP</v>
          </cell>
          <cell r="V711" t="str">
            <v>HIJAU</v>
          </cell>
          <cell r="W711" t="str">
            <v>B1</v>
          </cell>
          <cell r="X711" t="str">
            <v>15488303000018</v>
          </cell>
          <cell r="Y711">
            <v>46070</v>
          </cell>
          <cell r="Z711" t="str">
            <v>LAMONGAN</v>
          </cell>
          <cell r="AA711">
            <v>30377</v>
          </cell>
          <cell r="AB711" t="str">
            <v xml:space="preserve">MOJOMANIS RT.03 RW.01 KEMBANG BAHU </v>
          </cell>
          <cell r="AC711" t="str">
            <v>KAWIN</v>
          </cell>
          <cell r="AD711" t="str">
            <v>ISLAM</v>
          </cell>
          <cell r="AE711" t="str">
            <v>LAKI-LAKI</v>
          </cell>
          <cell r="AF711" t="str">
            <v>SMA</v>
          </cell>
          <cell r="AG711" t="str">
            <v>SAIFU LEFENDI</v>
          </cell>
          <cell r="AH711" t="str">
            <v>BCA</v>
          </cell>
          <cell r="AI711" t="str">
            <v>3300640221</v>
          </cell>
          <cell r="AJ711" t="str">
            <v>3524253112105698</v>
          </cell>
          <cell r="AL711">
            <v>44682</v>
          </cell>
          <cell r="AM711">
            <v>44773</v>
          </cell>
          <cell r="AN711" t="str">
            <v>PKWT 1</v>
          </cell>
          <cell r="AO711" t="str">
            <v>71 hari</v>
          </cell>
          <cell r="AP711" t="str">
            <v xml:space="preserve">1 Tahun  1 Bulan 5 Hari </v>
          </cell>
          <cell r="AQ711" t="str">
            <v>SUDAH</v>
          </cell>
          <cell r="AR711">
            <v>44676</v>
          </cell>
          <cell r="AS711" t="str">
            <v>SUDAH</v>
          </cell>
          <cell r="AT711">
            <v>44432</v>
          </cell>
          <cell r="AU711" t="str">
            <v>SUDAH</v>
          </cell>
          <cell r="AV711">
            <v>44432</v>
          </cell>
          <cell r="AW711" t="str">
            <v xml:space="preserve">0 Tahun  8 Bulan 27 Hari </v>
          </cell>
          <cell r="AX711" t="str">
            <v>IN CLASS</v>
          </cell>
          <cell r="AY711">
            <v>90</v>
          </cell>
          <cell r="AZ711">
            <v>90</v>
          </cell>
          <cell r="BA711" t="str">
            <v>SUDAH</v>
          </cell>
          <cell r="BC711">
            <v>44451</v>
          </cell>
          <cell r="BD711" t="str">
            <v>KODIM</v>
          </cell>
          <cell r="BE711" t="str">
            <v>SUDAH</v>
          </cell>
          <cell r="BG711">
            <v>44504</v>
          </cell>
          <cell r="BI711" t="str">
            <v>BELUM</v>
          </cell>
          <cell r="BV711" t="str">
            <v>0002233992824</v>
          </cell>
          <cell r="BW711" t="str">
            <v>SUDAH</v>
          </cell>
          <cell r="BX711" t="str">
            <v>PERUSAHAAN</v>
          </cell>
          <cell r="BY711" t="str">
            <v>21041846771</v>
          </cell>
          <cell r="BZ711" t="str">
            <v>SUDAH</v>
          </cell>
        </row>
        <row r="712">
          <cell r="C712" t="str">
            <v>2187</v>
          </cell>
          <cell r="D712" t="str">
            <v>ZAINAL WAHYUDI</v>
          </cell>
          <cell r="E712" t="str">
            <v>PT. MBK</v>
          </cell>
          <cell r="I712">
            <v>44307</v>
          </cell>
          <cell r="J712" t="str">
            <v/>
          </cell>
          <cell r="K712" t="str">
            <v>081359823884</v>
          </cell>
          <cell r="L712" t="str">
            <v>DRIVER</v>
          </cell>
          <cell r="Q712" t="str">
            <v>LAMONGAN</v>
          </cell>
          <cell r="R712" t="str">
            <v>ANTERAJA</v>
          </cell>
          <cell r="S712" t="str">
            <v>MALANG</v>
          </cell>
          <cell r="T712" t="str">
            <v>3523182101900001</v>
          </cell>
          <cell r="U712" t="str">
            <v>SEUMUR HIDUP</v>
          </cell>
          <cell r="V712" t="str">
            <v>HIJAU</v>
          </cell>
          <cell r="W712" t="str">
            <v>B1</v>
          </cell>
          <cell r="X712" t="str">
            <v>900115470671</v>
          </cell>
          <cell r="Y712">
            <v>45312</v>
          </cell>
          <cell r="Z712" t="str">
            <v>TUBAN</v>
          </cell>
          <cell r="AA712">
            <v>32894</v>
          </cell>
          <cell r="AB712" t="str">
            <v xml:space="preserve">DS.PUCANGAN RT.01 RW.02 PUCANGAN PALANG </v>
          </cell>
          <cell r="AC712" t="str">
            <v>KAWIN</v>
          </cell>
          <cell r="AD712" t="str">
            <v>ISLAM</v>
          </cell>
          <cell r="AE712" t="str">
            <v>LAKI-LAKI</v>
          </cell>
          <cell r="AF712" t="str">
            <v>SMA</v>
          </cell>
          <cell r="AG712" t="str">
            <v>ZAENAL WAHYUDI</v>
          </cell>
          <cell r="AH712" t="str">
            <v>BCA</v>
          </cell>
          <cell r="AI712" t="str">
            <v>8240785600</v>
          </cell>
          <cell r="AJ712" t="str">
            <v>3523181403065253</v>
          </cell>
          <cell r="AL712">
            <v>44682</v>
          </cell>
          <cell r="AM712">
            <v>44773</v>
          </cell>
          <cell r="AN712" t="str">
            <v>PKWT 1</v>
          </cell>
          <cell r="AO712" t="str">
            <v>71 hari</v>
          </cell>
          <cell r="AP712" t="str">
            <v xml:space="preserve">1 Tahun  1 Bulan 0 Hari </v>
          </cell>
          <cell r="AQ712" t="str">
            <v>SUDAH</v>
          </cell>
          <cell r="AR712">
            <v>44676</v>
          </cell>
          <cell r="AS712" t="str">
            <v>SUDAH</v>
          </cell>
          <cell r="AT712">
            <v>44432</v>
          </cell>
          <cell r="AU712" t="str">
            <v>SUDAH</v>
          </cell>
          <cell r="AV712">
            <v>44432</v>
          </cell>
          <cell r="AW712" t="str">
            <v xml:space="preserve">0 Tahun  8 Bulan 27 Hari </v>
          </cell>
          <cell r="AX712" t="str">
            <v>IN CLASS</v>
          </cell>
          <cell r="AY712">
            <v>95</v>
          </cell>
          <cell r="AZ712">
            <v>95</v>
          </cell>
          <cell r="BA712" t="str">
            <v>SUDAH</v>
          </cell>
          <cell r="BC712">
            <v>44464</v>
          </cell>
          <cell r="BD712" t="str">
            <v>KODIM</v>
          </cell>
          <cell r="BE712" t="str">
            <v>SUDAH</v>
          </cell>
          <cell r="BG712">
            <v>44525</v>
          </cell>
          <cell r="BI712" t="str">
            <v>BELUM</v>
          </cell>
          <cell r="BV712" t="str">
            <v>0002457196683</v>
          </cell>
          <cell r="BW712" t="str">
            <v>SUDAH</v>
          </cell>
          <cell r="BX712" t="str">
            <v>PERUSAHAAN</v>
          </cell>
          <cell r="BY712" t="str">
            <v>21041847100</v>
          </cell>
          <cell r="BZ712" t="str">
            <v>SUDAH</v>
          </cell>
        </row>
        <row r="713">
          <cell r="C713" t="str">
            <v>2191</v>
          </cell>
          <cell r="D713" t="str">
            <v>YUDI ARIS SUSANTO</v>
          </cell>
          <cell r="E713" t="str">
            <v>PT. MBK</v>
          </cell>
          <cell r="I713">
            <v>44305</v>
          </cell>
          <cell r="J713" t="str">
            <v/>
          </cell>
          <cell r="K713" t="str">
            <v>085792255160</v>
          </cell>
          <cell r="L713" t="str">
            <v>DRIVER</v>
          </cell>
          <cell r="Q713" t="str">
            <v>JOMBANG</v>
          </cell>
          <cell r="R713" t="str">
            <v>ANTERAJA</v>
          </cell>
          <cell r="S713" t="str">
            <v>MALANG</v>
          </cell>
          <cell r="T713" t="str">
            <v>3517090406840001</v>
          </cell>
          <cell r="U713" t="str">
            <v>SEUMUR HIDUP</v>
          </cell>
          <cell r="V713" t="str">
            <v>HIJAU</v>
          </cell>
          <cell r="W713" t="str">
            <v>B1</v>
          </cell>
          <cell r="X713" t="str">
            <v>15568406000173</v>
          </cell>
          <cell r="Y713">
            <v>45859</v>
          </cell>
          <cell r="Z713" t="str">
            <v>JOMBANG</v>
          </cell>
          <cell r="AA713">
            <v>30837</v>
          </cell>
          <cell r="AB713" t="str">
            <v>DSN KARANGKLETAK RT1 RW5 TUNGGORONO JOMBANG</v>
          </cell>
          <cell r="AC713" t="str">
            <v>KAWIN</v>
          </cell>
          <cell r="AD713" t="str">
            <v xml:space="preserve">ISLAM </v>
          </cell>
          <cell r="AE713" t="str">
            <v>LAKI-LAKI</v>
          </cell>
          <cell r="AF713" t="str">
            <v>SMA</v>
          </cell>
          <cell r="AG713" t="str">
            <v>YUDI ARIS SUSANTO</v>
          </cell>
          <cell r="AH713" t="str">
            <v>BCA</v>
          </cell>
          <cell r="AI713" t="str">
            <v>1131814700</v>
          </cell>
          <cell r="AJ713" t="str">
            <v>3517092908160022</v>
          </cell>
          <cell r="AL713">
            <v>44682</v>
          </cell>
          <cell r="AM713">
            <v>44773</v>
          </cell>
          <cell r="AN713" t="str">
            <v>PKWT 1</v>
          </cell>
          <cell r="AO713" t="str">
            <v>71 hari</v>
          </cell>
          <cell r="AP713" t="str">
            <v xml:space="preserve">1 Tahun  1 Bulan 2 Hari </v>
          </cell>
          <cell r="AQ713" t="str">
            <v>SUDAH</v>
          </cell>
          <cell r="AR713">
            <v>44676</v>
          </cell>
          <cell r="AS713" t="str">
            <v>SUDAH</v>
          </cell>
          <cell r="AT713">
            <v>44432</v>
          </cell>
          <cell r="AU713" t="str">
            <v>SUDAH</v>
          </cell>
          <cell r="AV713">
            <v>44461</v>
          </cell>
          <cell r="AW713" t="str">
            <v xml:space="preserve">0 Tahun  7 Bulan 29 Hari </v>
          </cell>
          <cell r="AX713" t="str">
            <v>IN CLASS</v>
          </cell>
          <cell r="AY713">
            <v>80</v>
          </cell>
          <cell r="AZ713">
            <v>80</v>
          </cell>
          <cell r="BA713" t="str">
            <v>SUDAH</v>
          </cell>
          <cell r="BC713">
            <v>44380</v>
          </cell>
          <cell r="BD713" t="str">
            <v>JOMBANG</v>
          </cell>
          <cell r="BE713" t="str">
            <v>SUDAH</v>
          </cell>
          <cell r="BG713">
            <v>44417</v>
          </cell>
          <cell r="BH713" t="str">
            <v>JOMBANG</v>
          </cell>
          <cell r="BI713" t="str">
            <v>BELUM</v>
          </cell>
          <cell r="BV713" t="str">
            <v>0001899402581</v>
          </cell>
          <cell r="BW713" t="str">
            <v>SUDAH</v>
          </cell>
          <cell r="BX713" t="str">
            <v>PERUSAHAAN</v>
          </cell>
          <cell r="BY713" t="str">
            <v>21041847126</v>
          </cell>
          <cell r="BZ713" t="str">
            <v>SUDAH</v>
          </cell>
        </row>
        <row r="714">
          <cell r="C714" t="str">
            <v>2193</v>
          </cell>
          <cell r="D714" t="str">
            <v>ADI PRASETYO</v>
          </cell>
          <cell r="E714" t="str">
            <v>PT. MBK</v>
          </cell>
          <cell r="F714" t="str">
            <v>PO</v>
          </cell>
          <cell r="G714" t="str">
            <v>12/PO/LOG-SBY/IV/21</v>
          </cell>
          <cell r="I714">
            <v>44302</v>
          </cell>
          <cell r="J714" t="str">
            <v/>
          </cell>
          <cell r="K714" t="str">
            <v>081226068766</v>
          </cell>
          <cell r="L714" t="str">
            <v>DRIVER</v>
          </cell>
          <cell r="Q714" t="str">
            <v>MALANG</v>
          </cell>
          <cell r="R714" t="str">
            <v>ANTERAJA</v>
          </cell>
          <cell r="S714" t="str">
            <v>MALANG</v>
          </cell>
          <cell r="T714" t="str">
            <v>3573040401780008</v>
          </cell>
          <cell r="U714" t="str">
            <v>SEUMUR HIDUP</v>
          </cell>
          <cell r="V714" t="str">
            <v>HIJAU</v>
          </cell>
          <cell r="W714" t="str">
            <v>B1</v>
          </cell>
          <cell r="X714" t="str">
            <v>780115590077</v>
          </cell>
          <cell r="Y714">
            <v>44930</v>
          </cell>
          <cell r="Z714" t="str">
            <v>MALANG</v>
          </cell>
          <cell r="AA714">
            <v>28494</v>
          </cell>
          <cell r="AB714" t="str">
            <v>JL.MERGAN KRAMAT NO.17 RT03 RW11 MALANG</v>
          </cell>
          <cell r="AC714" t="str">
            <v>KAWIN</v>
          </cell>
          <cell r="AD714" t="str">
            <v>ISLAM</v>
          </cell>
          <cell r="AE714" t="str">
            <v>LAKI-LAKI</v>
          </cell>
          <cell r="AF714" t="str">
            <v>SMA</v>
          </cell>
          <cell r="AG714" t="str">
            <v>ADI PRASETYO</v>
          </cell>
          <cell r="AH714" t="str">
            <v>BCA</v>
          </cell>
          <cell r="AI714" t="str">
            <v>8160882175</v>
          </cell>
          <cell r="AJ714" t="str">
            <v>3573040409071660</v>
          </cell>
          <cell r="AL714">
            <v>44621</v>
          </cell>
          <cell r="AM714">
            <v>44712</v>
          </cell>
          <cell r="AN714" t="str">
            <v>PKWT 1</v>
          </cell>
          <cell r="AO714" t="str">
            <v>10 hari</v>
          </cell>
          <cell r="AP714" t="str">
            <v xml:space="preserve">1 Tahun  1 Bulan 5 Hari </v>
          </cell>
          <cell r="AQ714" t="str">
            <v>SUDAH</v>
          </cell>
          <cell r="AR714">
            <v>44676</v>
          </cell>
          <cell r="AS714" t="str">
            <v>SUDAH</v>
          </cell>
          <cell r="AT714">
            <v>44432</v>
          </cell>
          <cell r="AU714" t="str">
            <v>SUDAH</v>
          </cell>
          <cell r="AV714">
            <v>44439</v>
          </cell>
          <cell r="AW714" t="str">
            <v xml:space="preserve">0 Tahun  8 Bulan 20 Hari </v>
          </cell>
          <cell r="AX714" t="str">
            <v>IN CLASS</v>
          </cell>
          <cell r="AY714">
            <v>80</v>
          </cell>
          <cell r="AZ714">
            <v>80</v>
          </cell>
          <cell r="BA714" t="str">
            <v>SUDAH</v>
          </cell>
          <cell r="BC714">
            <v>44418</v>
          </cell>
          <cell r="BD714" t="str">
            <v>RAMPAL</v>
          </cell>
          <cell r="BE714" t="str">
            <v>SUDAH</v>
          </cell>
          <cell r="BG714">
            <v>44482</v>
          </cell>
          <cell r="BH714" t="str">
            <v>RSI MALANG</v>
          </cell>
          <cell r="BI714" t="str">
            <v>BELUM</v>
          </cell>
          <cell r="BV714" t="str">
            <v>0001437391416</v>
          </cell>
          <cell r="BW714" t="str">
            <v>SUDAH</v>
          </cell>
          <cell r="BX714" t="str">
            <v>PBI</v>
          </cell>
          <cell r="BY714" t="str">
            <v>21041847001</v>
          </cell>
          <cell r="BZ714" t="str">
            <v>SUDAH</v>
          </cell>
          <cell r="CG714" t="str">
            <v>ryan175324@gmail.com</v>
          </cell>
        </row>
        <row r="715">
          <cell r="C715" t="str">
            <v>2194</v>
          </cell>
          <cell r="D715" t="str">
            <v>DIKI KURNIAWAN</v>
          </cell>
          <cell r="E715" t="str">
            <v>PT. MBK</v>
          </cell>
          <cell r="F715" t="str">
            <v>PO</v>
          </cell>
          <cell r="G715" t="str">
            <v>12/PO/LOG-SBY/IV/21</v>
          </cell>
          <cell r="I715">
            <v>44302</v>
          </cell>
          <cell r="J715" t="str">
            <v/>
          </cell>
          <cell r="K715" t="str">
            <v>081213207607</v>
          </cell>
          <cell r="L715" t="str">
            <v>DRIVER</v>
          </cell>
          <cell r="Q715" t="str">
            <v>MALANG</v>
          </cell>
          <cell r="R715" t="str">
            <v>ANTERAJA</v>
          </cell>
          <cell r="S715" t="str">
            <v>MALANG</v>
          </cell>
          <cell r="T715" t="str">
            <v>3507181206900002</v>
          </cell>
          <cell r="U715" t="str">
            <v>SEUMUR HIDUP</v>
          </cell>
          <cell r="V715" t="str">
            <v>HIJAU</v>
          </cell>
          <cell r="W715" t="str">
            <v>B1</v>
          </cell>
          <cell r="X715" t="str">
            <v>15599006000119</v>
          </cell>
          <cell r="Y715">
            <v>46119</v>
          </cell>
          <cell r="Z715" t="str">
            <v>MALANG</v>
          </cell>
          <cell r="AA715">
            <v>33036</v>
          </cell>
          <cell r="AB715" t="str">
            <v>JL.MENDIT UTARA RT 03 RW07 MANGLIAWAN PAKIS MALANG</v>
          </cell>
          <cell r="AC715" t="str">
            <v>KAWIN</v>
          </cell>
          <cell r="AD715" t="str">
            <v>ISLAM</v>
          </cell>
          <cell r="AE715" t="str">
            <v>LAKI-LAKI</v>
          </cell>
          <cell r="AF715" t="str">
            <v>SMA</v>
          </cell>
          <cell r="AG715" t="str">
            <v>DIKI KURNIAWAN</v>
          </cell>
          <cell r="AH715" t="str">
            <v>BCA</v>
          </cell>
          <cell r="AI715" t="str">
            <v>3310700231</v>
          </cell>
          <cell r="AJ715" t="str">
            <v>3507180609170000</v>
          </cell>
          <cell r="AL715">
            <v>44682</v>
          </cell>
          <cell r="AM715">
            <v>44773</v>
          </cell>
          <cell r="AN715" t="str">
            <v>PKWT 1</v>
          </cell>
          <cell r="AO715" t="str">
            <v>71 hari</v>
          </cell>
          <cell r="AP715" t="str">
            <v xml:space="preserve">1 Tahun  1 Bulan 5 Hari </v>
          </cell>
          <cell r="AQ715" t="str">
            <v>SUDAH</v>
          </cell>
          <cell r="AR715">
            <v>44676</v>
          </cell>
          <cell r="AS715" t="str">
            <v>SUDAH</v>
          </cell>
          <cell r="AT715">
            <v>44368</v>
          </cell>
          <cell r="AU715" t="str">
            <v>SUDAH</v>
          </cell>
          <cell r="AV715">
            <v>44439</v>
          </cell>
          <cell r="AW715" t="str">
            <v xml:space="preserve">0 Tahun  8 Bulan 20 Hari </v>
          </cell>
          <cell r="AX715" t="str">
            <v>IN CLASS</v>
          </cell>
          <cell r="AY715">
            <v>80</v>
          </cell>
          <cell r="AZ715">
            <v>80</v>
          </cell>
          <cell r="BA715" t="str">
            <v>SUDAH</v>
          </cell>
          <cell r="BC715">
            <v>44427</v>
          </cell>
          <cell r="BD715" t="str">
            <v>CISADEA MALANG</v>
          </cell>
          <cell r="BE715" t="str">
            <v>SUDAH</v>
          </cell>
          <cell r="BG715">
            <v>44478</v>
          </cell>
          <cell r="BH715" t="str">
            <v>CISADEA MALANG</v>
          </cell>
          <cell r="BI715" t="str">
            <v>BELUM</v>
          </cell>
          <cell r="BV715" t="str">
            <v>0001539212545</v>
          </cell>
          <cell r="BW715" t="str">
            <v>SUDAH</v>
          </cell>
          <cell r="BX715" t="str">
            <v>PERUSAHAAN</v>
          </cell>
          <cell r="BY715" t="str">
            <v>21041846672</v>
          </cell>
          <cell r="BZ715" t="str">
            <v>SUDAH</v>
          </cell>
          <cell r="CG715" t="str">
            <v>ardianfebrisaputra83@gmail.com</v>
          </cell>
        </row>
        <row r="716">
          <cell r="C716" t="str">
            <v>2204</v>
          </cell>
          <cell r="D716" t="str">
            <v>MUHAMMAD AGUS</v>
          </cell>
          <cell r="E716" t="str">
            <v>PT. MBK</v>
          </cell>
          <cell r="F716" t="str">
            <v>PO</v>
          </cell>
          <cell r="G716" t="str">
            <v>12/PO/LOG-SBY/IV/21</v>
          </cell>
          <cell r="H716">
            <v>44316</v>
          </cell>
          <cell r="I716">
            <v>44311</v>
          </cell>
          <cell r="J716">
            <v>-5</v>
          </cell>
          <cell r="K716" t="str">
            <v>082233103410</v>
          </cell>
          <cell r="L716" t="str">
            <v>DRIVER</v>
          </cell>
          <cell r="Q716" t="str">
            <v>MALANG</v>
          </cell>
          <cell r="R716" t="str">
            <v>ANTERAJA</v>
          </cell>
          <cell r="S716" t="str">
            <v>MALANG</v>
          </cell>
          <cell r="T716" t="str">
            <v>3507331503870003</v>
          </cell>
          <cell r="U716" t="str">
            <v>SEUMUR HIDUP</v>
          </cell>
          <cell r="V716" t="str">
            <v>HIJAU</v>
          </cell>
          <cell r="W716" t="str">
            <v>B1</v>
          </cell>
          <cell r="X716" t="str">
            <v>15268703000397</v>
          </cell>
          <cell r="Y716">
            <v>46134</v>
          </cell>
          <cell r="Z716" t="str">
            <v>MALANG</v>
          </cell>
          <cell r="AA716">
            <v>29782</v>
          </cell>
          <cell r="AB716" t="str">
            <v>JL.DIPONEGORO NO.10 RT14 RW02 PAGELARAN KAB MALANG</v>
          </cell>
          <cell r="AC716" t="str">
            <v>KAWIN</v>
          </cell>
          <cell r="AD716" t="str">
            <v>ISLAM</v>
          </cell>
          <cell r="AE716" t="str">
            <v>LAKI-LAKI</v>
          </cell>
          <cell r="AF716" t="str">
            <v>SMA</v>
          </cell>
          <cell r="AG716" t="str">
            <v>MUHAMMAD AGUS</v>
          </cell>
          <cell r="AH716" t="str">
            <v>BCA</v>
          </cell>
          <cell r="AI716" t="str">
            <v>0113077341</v>
          </cell>
          <cell r="AJ716" t="str">
            <v>3507333012080060</v>
          </cell>
          <cell r="AL716">
            <v>44621</v>
          </cell>
          <cell r="AM716">
            <v>44712</v>
          </cell>
          <cell r="AN716" t="str">
            <v>PKWT 1</v>
          </cell>
          <cell r="AO716" t="str">
            <v>10 hari</v>
          </cell>
          <cell r="AP716" t="str">
            <v xml:space="preserve">1 Tahun  0 Bulan 26 Hari </v>
          </cell>
          <cell r="AQ716" t="str">
            <v>SUDAH</v>
          </cell>
          <cell r="AR716">
            <v>44676</v>
          </cell>
          <cell r="AS716" t="str">
            <v>SUDAH</v>
          </cell>
          <cell r="AT716">
            <v>44432</v>
          </cell>
          <cell r="AU716" t="str">
            <v>SUDAH</v>
          </cell>
          <cell r="AV716">
            <v>44418</v>
          </cell>
          <cell r="AW716" t="str">
            <v xml:space="preserve">0 Tahun  9 Bulan 11 Hari </v>
          </cell>
          <cell r="AX716" t="str">
            <v>IN CLASS</v>
          </cell>
          <cell r="AY716">
            <v>80</v>
          </cell>
          <cell r="AZ716">
            <v>80</v>
          </cell>
          <cell r="BA716" t="str">
            <v>SUDAH</v>
          </cell>
          <cell r="BC716">
            <v>44421</v>
          </cell>
          <cell r="BD716" t="str">
            <v>GAJAYANA MALANG</v>
          </cell>
          <cell r="BE716" t="str">
            <v>SUDAH</v>
          </cell>
          <cell r="BG716">
            <v>44449</v>
          </cell>
          <cell r="BH716" t="str">
            <v>GAJAYANA MALANG</v>
          </cell>
          <cell r="BI716" t="str">
            <v>BELUM</v>
          </cell>
          <cell r="BV716" t="str">
            <v>0002518150915</v>
          </cell>
          <cell r="BW716" t="str">
            <v>SUDAH</v>
          </cell>
          <cell r="BX716" t="str">
            <v>PERUSAHAAN</v>
          </cell>
          <cell r="BY716" t="str">
            <v>21041847159</v>
          </cell>
          <cell r="BZ716" t="str">
            <v>SUDAH</v>
          </cell>
        </row>
        <row r="717">
          <cell r="C717" t="str">
            <v>2205</v>
          </cell>
          <cell r="D717" t="str">
            <v>BENI SETIAWAN</v>
          </cell>
          <cell r="E717" t="str">
            <v>PT. MBK</v>
          </cell>
          <cell r="I717">
            <v>44310</v>
          </cell>
          <cell r="J717" t="str">
            <v/>
          </cell>
          <cell r="K717" t="str">
            <v>083134396421</v>
          </cell>
          <cell r="L717" t="str">
            <v>DRIVER</v>
          </cell>
          <cell r="Q717" t="str">
            <v>SURABAYA</v>
          </cell>
          <cell r="R717" t="str">
            <v>ANTERAJA</v>
          </cell>
          <cell r="S717" t="str">
            <v>MALANG</v>
          </cell>
          <cell r="T717" t="str">
            <v>3578140510780004</v>
          </cell>
          <cell r="U717" t="str">
            <v>SEUMUR HIDUP</v>
          </cell>
          <cell r="V717" t="str">
            <v>HIJAU</v>
          </cell>
          <cell r="W717" t="str">
            <v>B1</v>
          </cell>
          <cell r="X717" t="str">
            <v>15147810001001</v>
          </cell>
          <cell r="Y717">
            <v>46120</v>
          </cell>
          <cell r="Z717" t="str">
            <v>SURABAYA</v>
          </cell>
          <cell r="AA717">
            <v>28768</v>
          </cell>
          <cell r="AB717" t="str">
            <v>SIKATAN 9/14 RT.05 RW.02 MANUKAN WETAN TANDES</v>
          </cell>
          <cell r="AC717" t="str">
            <v>KAWIN</v>
          </cell>
          <cell r="AD717" t="str">
            <v>ISLAM</v>
          </cell>
          <cell r="AE717" t="str">
            <v>LAKI-LAKI</v>
          </cell>
          <cell r="AF717" t="str">
            <v>SMA</v>
          </cell>
          <cell r="AG717" t="str">
            <v>BENI SETIAWAN</v>
          </cell>
          <cell r="AH717" t="str">
            <v>BCA</v>
          </cell>
          <cell r="AI717" t="str">
            <v>6170703012</v>
          </cell>
          <cell r="AJ717" t="str">
            <v>3526062504960000</v>
          </cell>
          <cell r="AL717">
            <v>44682</v>
          </cell>
          <cell r="AM717">
            <v>44773</v>
          </cell>
          <cell r="AN717" t="str">
            <v>PKWT 1</v>
          </cell>
          <cell r="AO717" t="str">
            <v>71 hari</v>
          </cell>
          <cell r="AP717" t="str">
            <v xml:space="preserve">1 Tahun  0 Bulan 27 Hari </v>
          </cell>
          <cell r="AQ717" t="str">
            <v>SUDAH</v>
          </cell>
          <cell r="AR717">
            <v>44676</v>
          </cell>
          <cell r="AS717" t="str">
            <v>SUDAH</v>
          </cell>
          <cell r="AT717">
            <v>44432</v>
          </cell>
          <cell r="AU717" t="str">
            <v>SUDAH</v>
          </cell>
          <cell r="AV717">
            <v>44462</v>
          </cell>
          <cell r="AW717" t="str">
            <v xml:space="preserve">0 Tahun  7 Bulan 28 Hari </v>
          </cell>
          <cell r="AX717" t="str">
            <v>IN CLASS</v>
          </cell>
          <cell r="AY717">
            <v>85</v>
          </cell>
          <cell r="AZ717">
            <v>85</v>
          </cell>
          <cell r="BA717" t="str">
            <v>SUDAH</v>
          </cell>
          <cell r="BC717">
            <v>44399</v>
          </cell>
          <cell r="BD717" t="str">
            <v>RUMKITAL SOEKANTYO JAHJA</v>
          </cell>
          <cell r="BE717" t="str">
            <v>SUDAH</v>
          </cell>
          <cell r="BG717">
            <v>44474</v>
          </cell>
          <cell r="BH717" t="str">
            <v>MANUKAN KULON</v>
          </cell>
          <cell r="BI717" t="str">
            <v>BELUM</v>
          </cell>
          <cell r="BV717" t="str">
            <v>0002999244982</v>
          </cell>
          <cell r="BW717" t="str">
            <v>SUDAH</v>
          </cell>
          <cell r="BX717" t="str">
            <v>PBI</v>
          </cell>
          <cell r="BY717" t="str">
            <v>21041847217</v>
          </cell>
          <cell r="BZ717" t="str">
            <v>SUDAH</v>
          </cell>
        </row>
        <row r="718">
          <cell r="C718" t="str">
            <v>2209</v>
          </cell>
          <cell r="D718" t="str">
            <v>SOEKARNO</v>
          </cell>
          <cell r="E718" t="str">
            <v>PT. MBK</v>
          </cell>
          <cell r="I718">
            <v>44303</v>
          </cell>
          <cell r="J718" t="str">
            <v/>
          </cell>
          <cell r="K718" t="str">
            <v>081288838252</v>
          </cell>
          <cell r="L718" t="str">
            <v>DRIVER</v>
          </cell>
          <cell r="Q718" t="str">
            <v>SURABAYA</v>
          </cell>
          <cell r="R718" t="str">
            <v>ANTERAJA</v>
          </cell>
          <cell r="S718" t="str">
            <v>MALANG</v>
          </cell>
          <cell r="T718" t="str">
            <v>3578101905780006</v>
          </cell>
          <cell r="U718" t="str">
            <v>SEUMUR HIDUP</v>
          </cell>
          <cell r="V718" t="str">
            <v>HIJAU</v>
          </cell>
          <cell r="W718" t="str">
            <v>B1</v>
          </cell>
          <cell r="X718" t="str">
            <v>15147805000497</v>
          </cell>
          <cell r="Y718">
            <v>45838</v>
          </cell>
          <cell r="Z718" t="str">
            <v>SURABAYA</v>
          </cell>
          <cell r="AA718">
            <v>28629</v>
          </cell>
          <cell r="AB718" t="str">
            <v>PLOSO 10/21 RT.10 RW.RW.06 PLOSO</v>
          </cell>
          <cell r="AC718" t="str">
            <v>KAWIN</v>
          </cell>
          <cell r="AD718" t="str">
            <v>ISLAM</v>
          </cell>
          <cell r="AE718" t="str">
            <v>LAKI-LAKI</v>
          </cell>
          <cell r="AF718" t="str">
            <v>SMA</v>
          </cell>
          <cell r="AG718" t="str">
            <v>SOEKARNO</v>
          </cell>
          <cell r="AH718" t="str">
            <v>BCA</v>
          </cell>
          <cell r="AI718" t="str">
            <v>1010601301</v>
          </cell>
          <cell r="AJ718" t="str">
            <v>3578101409090000</v>
          </cell>
          <cell r="AK718" t="str">
            <v xml:space="preserve"> 81231316619000</v>
          </cell>
          <cell r="AL718">
            <v>44682</v>
          </cell>
          <cell r="AM718">
            <v>44773</v>
          </cell>
          <cell r="AN718" t="str">
            <v>PKWT 1</v>
          </cell>
          <cell r="AO718" t="str">
            <v>71 hari</v>
          </cell>
          <cell r="AP718" t="str">
            <v xml:space="preserve">1 Tahun  1 Bulan 4 Hari </v>
          </cell>
          <cell r="AQ718" t="str">
            <v>SUDAH</v>
          </cell>
          <cell r="AR718">
            <v>44676</v>
          </cell>
          <cell r="AS718" t="str">
            <v>SUDAH</v>
          </cell>
          <cell r="AT718">
            <v>44432</v>
          </cell>
          <cell r="AU718" t="str">
            <v>SUDAH</v>
          </cell>
          <cell r="AV718">
            <v>44586</v>
          </cell>
          <cell r="AW718" t="str">
            <v xml:space="preserve">0 Tahun  3 Bulan 26 Hari </v>
          </cell>
          <cell r="AX718" t="str">
            <v>IN CLASS</v>
          </cell>
          <cell r="AY718">
            <v>85</v>
          </cell>
          <cell r="AZ718">
            <v>90</v>
          </cell>
          <cell r="BA718" t="str">
            <v>SUDAH</v>
          </cell>
          <cell r="BC718">
            <v>44421</v>
          </cell>
          <cell r="BD718" t="str">
            <v>BANDARA JUANDA T2</v>
          </cell>
          <cell r="BE718" t="str">
            <v>SUDAH</v>
          </cell>
          <cell r="BG718">
            <v>44420</v>
          </cell>
          <cell r="BI718" t="str">
            <v>BELUM</v>
          </cell>
          <cell r="BV718" t="str">
            <v>0001701643814</v>
          </cell>
          <cell r="BW718" t="str">
            <v>SUDAH</v>
          </cell>
          <cell r="BX718" t="str">
            <v>PBI</v>
          </cell>
          <cell r="BY718" t="str">
            <v>21041847316</v>
          </cell>
          <cell r="BZ718" t="str">
            <v>SUDAH</v>
          </cell>
        </row>
        <row r="719">
          <cell r="C719" t="str">
            <v>2211</v>
          </cell>
          <cell r="D719" t="str">
            <v>ARYO BRAMASTA</v>
          </cell>
          <cell r="E719" t="str">
            <v>PT. MBK</v>
          </cell>
          <cell r="I719">
            <v>44300</v>
          </cell>
          <cell r="J719" t="str">
            <v/>
          </cell>
          <cell r="K719" t="str">
            <v>081703330895</v>
          </cell>
          <cell r="L719" t="str">
            <v>DRIVER</v>
          </cell>
          <cell r="Q719" t="str">
            <v>SURABAYA</v>
          </cell>
          <cell r="R719" t="str">
            <v>ANTERAJA</v>
          </cell>
          <cell r="S719" t="str">
            <v>MALANG</v>
          </cell>
          <cell r="T719" t="str">
            <v>3578193008950001</v>
          </cell>
          <cell r="U719" t="str">
            <v>SEUMUR HIDUP</v>
          </cell>
          <cell r="V719" t="str">
            <v>HIJAU</v>
          </cell>
          <cell r="W719" t="str">
            <v>B1</v>
          </cell>
          <cell r="X719" t="str">
            <v>15149508000841</v>
          </cell>
          <cell r="Y719">
            <v>46120</v>
          </cell>
          <cell r="Z719" t="str">
            <v>SURABAYA</v>
          </cell>
          <cell r="AA719">
            <v>34941</v>
          </cell>
          <cell r="AB719" t="str">
            <v>KRAWAN RT 03/04 KEDAWUNG WETAN GRATI</v>
          </cell>
          <cell r="AC719" t="str">
            <v>KAWIN</v>
          </cell>
          <cell r="AD719" t="str">
            <v>ISLAM</v>
          </cell>
          <cell r="AE719" t="str">
            <v>LAKI-LAKI</v>
          </cell>
          <cell r="AF719" t="str">
            <v>SMA</v>
          </cell>
          <cell r="AG719" t="str">
            <v>ARYO BRAMASTA</v>
          </cell>
          <cell r="AH719" t="str">
            <v>BCA</v>
          </cell>
          <cell r="AI719" t="str">
            <v>6750699161</v>
          </cell>
          <cell r="AJ719" t="str">
            <v>3578250309180000</v>
          </cell>
          <cell r="AL719">
            <v>44682</v>
          </cell>
          <cell r="AM719">
            <v>44773</v>
          </cell>
          <cell r="AN719" t="str">
            <v>PKWT 1</v>
          </cell>
          <cell r="AO719" t="str">
            <v>71 hari</v>
          </cell>
          <cell r="AP719" t="str">
            <v xml:space="preserve">1 Tahun  1 Bulan 7 Hari </v>
          </cell>
          <cell r="AQ719" t="str">
            <v>SUDAH</v>
          </cell>
          <cell r="AR719">
            <v>44676</v>
          </cell>
          <cell r="AS719" t="str">
            <v>SUDAH</v>
          </cell>
          <cell r="AT719">
            <v>44432</v>
          </cell>
          <cell r="AU719" t="str">
            <v>SUDAH</v>
          </cell>
          <cell r="AV719">
            <v>44586</v>
          </cell>
          <cell r="AW719" t="str">
            <v xml:space="preserve">0 Tahun  3 Bulan 26 Hari </v>
          </cell>
          <cell r="AX719" t="str">
            <v>IN CLASS</v>
          </cell>
          <cell r="AY719">
            <v>85</v>
          </cell>
          <cell r="AZ719">
            <v>100</v>
          </cell>
          <cell r="BA719" t="str">
            <v>SUDAH</v>
          </cell>
          <cell r="BC719">
            <v>44421</v>
          </cell>
          <cell r="BD719" t="str">
            <v>RUMKITAL SOEKANTYO JAHJA</v>
          </cell>
          <cell r="BE719" t="str">
            <v>SUDAH</v>
          </cell>
          <cell r="BG719">
            <v>44466</v>
          </cell>
          <cell r="BH719" t="str">
            <v>RUMKITALMAR EWA PANGALILA</v>
          </cell>
          <cell r="BI719" t="str">
            <v>BELUM</v>
          </cell>
          <cell r="BV719" t="str">
            <v>0000102311943</v>
          </cell>
          <cell r="BW719" t="str">
            <v>SUDAH</v>
          </cell>
          <cell r="BX719" t="str">
            <v>PERUSAHAAN</v>
          </cell>
          <cell r="BY719" t="str">
            <v>21041847241</v>
          </cell>
          <cell r="BZ719" t="str">
            <v>SUDAH</v>
          </cell>
        </row>
        <row r="720">
          <cell r="C720" t="str">
            <v>2213</v>
          </cell>
          <cell r="D720" t="str">
            <v>LUKMAN ALHAKIM</v>
          </cell>
          <cell r="E720" t="str">
            <v>PT. MBK</v>
          </cell>
          <cell r="I720">
            <v>44311</v>
          </cell>
          <cell r="J720" t="str">
            <v/>
          </cell>
          <cell r="K720" t="str">
            <v>087785500691</v>
          </cell>
          <cell r="L720" t="str">
            <v>DRIVER</v>
          </cell>
          <cell r="Q720" t="str">
            <v>MADIUN</v>
          </cell>
          <cell r="R720" t="str">
            <v>ANTERAJA</v>
          </cell>
          <cell r="S720" t="str">
            <v>MALANG</v>
          </cell>
          <cell r="T720" t="str">
            <v>3519042810990001</v>
          </cell>
          <cell r="U720" t="str">
            <v>SEUMUR HIDUP</v>
          </cell>
          <cell r="V720" t="str">
            <v>HIJAU</v>
          </cell>
          <cell r="W720" t="str">
            <v>B1</v>
          </cell>
          <cell r="X720" t="str">
            <v>981015410332</v>
          </cell>
          <cell r="Y720">
            <v>45227</v>
          </cell>
          <cell r="Z720" t="str">
            <v>MADIUN</v>
          </cell>
          <cell r="AA720">
            <v>36096</v>
          </cell>
          <cell r="AB720" t="str">
            <v>BEKETOK RT29 RW12 BANJARSARI KULON DAGANGAN MADIUN</v>
          </cell>
          <cell r="AC720" t="str">
            <v>KAWIN</v>
          </cell>
          <cell r="AD720" t="str">
            <v>ISLAM</v>
          </cell>
          <cell r="AE720" t="str">
            <v>LAKI-LAKI</v>
          </cell>
          <cell r="AF720" t="str">
            <v>SMA</v>
          </cell>
          <cell r="AG720" t="str">
            <v>LUKMAN ALHAKIM</v>
          </cell>
          <cell r="AH720" t="str">
            <v>BCA</v>
          </cell>
          <cell r="AI720" t="str">
            <v>1772247561</v>
          </cell>
          <cell r="AJ720" t="str">
            <v>3519040705000428</v>
          </cell>
          <cell r="AL720">
            <v>44682</v>
          </cell>
          <cell r="AM720">
            <v>44773</v>
          </cell>
          <cell r="AN720" t="str">
            <v>PKWT 1</v>
          </cell>
          <cell r="AO720" t="str">
            <v>71 hari</v>
          </cell>
          <cell r="AP720" t="str">
            <v xml:space="preserve">1 Tahun  0 Bulan 26 Hari </v>
          </cell>
          <cell r="AQ720" t="str">
            <v>SUDAH</v>
          </cell>
          <cell r="AR720">
            <v>44676</v>
          </cell>
          <cell r="AS720" t="str">
            <v>SUDAH</v>
          </cell>
          <cell r="AT720">
            <v>44432</v>
          </cell>
          <cell r="AU720" t="str">
            <v>SUDAH</v>
          </cell>
          <cell r="AV720">
            <v>44462</v>
          </cell>
          <cell r="AW720" t="str">
            <v xml:space="preserve">0 Tahun  7 Bulan 28 Hari </v>
          </cell>
          <cell r="AX720" t="str">
            <v>IN CLASS</v>
          </cell>
          <cell r="AY720">
            <v>90</v>
          </cell>
          <cell r="AZ720">
            <v>90</v>
          </cell>
          <cell r="BA720" t="str">
            <v>SUDAH</v>
          </cell>
          <cell r="BC720">
            <v>44400</v>
          </cell>
          <cell r="BD720" t="str">
            <v>LUWES NGAWI</v>
          </cell>
          <cell r="BE720" t="str">
            <v>SUDAH</v>
          </cell>
          <cell r="BG720">
            <v>44450</v>
          </cell>
          <cell r="BI720" t="str">
            <v>BELUM</v>
          </cell>
          <cell r="BV720" t="str">
            <v>0003089116034</v>
          </cell>
          <cell r="BW720" t="str">
            <v>SUDAH</v>
          </cell>
          <cell r="BX720" t="str">
            <v>PERUSAHAAN</v>
          </cell>
          <cell r="BY720" t="str">
            <v>21041847183</v>
          </cell>
          <cell r="BZ720" t="str">
            <v>SUDAH</v>
          </cell>
        </row>
        <row r="721">
          <cell r="C721" t="str">
            <v>2214</v>
          </cell>
          <cell r="D721" t="str">
            <v>INDRA SETIAWAN</v>
          </cell>
          <cell r="E721" t="str">
            <v>PT. MBK</v>
          </cell>
          <cell r="F721" t="str">
            <v>PO</v>
          </cell>
          <cell r="G721" t="str">
            <v>14/PO/LOG-SBY/V/21</v>
          </cell>
          <cell r="I721">
            <v>44311</v>
          </cell>
          <cell r="J721" t="str">
            <v/>
          </cell>
          <cell r="K721" t="str">
            <v>082350330002</v>
          </cell>
          <cell r="L721" t="str">
            <v>DRIVER</v>
          </cell>
          <cell r="Q721" t="str">
            <v>MADIUN</v>
          </cell>
          <cell r="R721" t="str">
            <v>ANTERAJA</v>
          </cell>
          <cell r="S721" t="str">
            <v>MALANG</v>
          </cell>
          <cell r="T721" t="str">
            <v>3519102003900001</v>
          </cell>
          <cell r="U721" t="str">
            <v>SEUMUR HIDUP</v>
          </cell>
          <cell r="V721" t="str">
            <v>HIJAU</v>
          </cell>
          <cell r="W721" t="str">
            <v>B1</v>
          </cell>
          <cell r="X721" t="str">
            <v>154190030001</v>
          </cell>
          <cell r="Y721">
            <v>46141</v>
          </cell>
          <cell r="Z721" t="str">
            <v>MADIUN</v>
          </cell>
          <cell r="AA721">
            <v>32952</v>
          </cell>
          <cell r="AB721" t="str">
            <v>PURWO DARMO RT6 RW3 WARUREJO BALEREJO MADIUN</v>
          </cell>
          <cell r="AC721" t="str">
            <v>LAJANG</v>
          </cell>
          <cell r="AD721" t="str">
            <v>ISLAM</v>
          </cell>
          <cell r="AE721" t="str">
            <v>LAKI-LAKI</v>
          </cell>
          <cell r="AF721" t="str">
            <v>SMA</v>
          </cell>
          <cell r="AG721" t="str">
            <v>INDRA SETIAWAN</v>
          </cell>
          <cell r="AH721" t="str">
            <v>BCA</v>
          </cell>
          <cell r="AI721" t="str">
            <v>3280398607</v>
          </cell>
          <cell r="AJ721" t="str">
            <v>35191001018930</v>
          </cell>
          <cell r="AL721">
            <v>44682</v>
          </cell>
          <cell r="AM721">
            <v>44773</v>
          </cell>
          <cell r="AN721" t="str">
            <v>PKWT 1</v>
          </cell>
          <cell r="AO721" t="str">
            <v>71 hari</v>
          </cell>
          <cell r="AP721" t="str">
            <v xml:space="preserve">1 Tahun  0 Bulan 26 Hari </v>
          </cell>
          <cell r="AQ721" t="str">
            <v>SUDAH</v>
          </cell>
          <cell r="AR721">
            <v>44676</v>
          </cell>
          <cell r="AS721" t="str">
            <v>SUDAH</v>
          </cell>
          <cell r="AT721">
            <v>44432</v>
          </cell>
          <cell r="AU721" t="str">
            <v>SUDAH</v>
          </cell>
          <cell r="AV721">
            <v>44462</v>
          </cell>
          <cell r="AW721" t="str">
            <v xml:space="preserve">0 Tahun  7 Bulan 28 Hari </v>
          </cell>
          <cell r="AX721" t="str">
            <v>IN CLASS</v>
          </cell>
          <cell r="AY721">
            <v>80</v>
          </cell>
          <cell r="AZ721">
            <v>80</v>
          </cell>
          <cell r="BA721" t="str">
            <v>SUDAH</v>
          </cell>
          <cell r="BC721">
            <v>44400</v>
          </cell>
          <cell r="BD721" t="str">
            <v>LUWES NGAWI</v>
          </cell>
          <cell r="BE721" t="str">
            <v>SUDAH</v>
          </cell>
          <cell r="BG721">
            <v>44450</v>
          </cell>
          <cell r="BI721" t="str">
            <v>BELUM</v>
          </cell>
          <cell r="BV721" t="str">
            <v>0001410632087</v>
          </cell>
          <cell r="BW721" t="str">
            <v>SUDAH</v>
          </cell>
          <cell r="BX721" t="str">
            <v>PERUSAHAAN</v>
          </cell>
          <cell r="BY721" t="str">
            <v>21041847175</v>
          </cell>
          <cell r="BZ721" t="str">
            <v>SUDAH</v>
          </cell>
        </row>
        <row r="722">
          <cell r="C722" t="str">
            <v>2215</v>
          </cell>
          <cell r="D722" t="str">
            <v>SUKOCO</v>
          </cell>
          <cell r="E722" t="str">
            <v>PT. MBK</v>
          </cell>
          <cell r="F722" t="str">
            <v>PO</v>
          </cell>
          <cell r="G722" t="str">
            <v>14/PO/LOG-SBY/V/21</v>
          </cell>
          <cell r="I722">
            <v>44311</v>
          </cell>
          <cell r="J722" t="str">
            <v/>
          </cell>
          <cell r="K722" t="str">
            <v>085695114750</v>
          </cell>
          <cell r="L722" t="str">
            <v>DRIVER</v>
          </cell>
          <cell r="Q722" t="str">
            <v>MADIUN</v>
          </cell>
          <cell r="R722" t="str">
            <v>ANTERAJA</v>
          </cell>
          <cell r="S722" t="str">
            <v>MALANG</v>
          </cell>
          <cell r="T722" t="str">
            <v>3521062804940001</v>
          </cell>
          <cell r="U722" t="str">
            <v>SEUMUR HIDUP</v>
          </cell>
          <cell r="V722" t="str">
            <v>HIJAU</v>
          </cell>
          <cell r="W722" t="str">
            <v>B1</v>
          </cell>
          <cell r="X722" t="str">
            <v>15419404000042</v>
          </cell>
          <cell r="Y722">
            <v>45736</v>
          </cell>
          <cell r="Z722" t="str">
            <v>NGAWI</v>
          </cell>
          <cell r="AA722">
            <v>34452</v>
          </cell>
          <cell r="AB722" t="str">
            <v>PLEMBANG RT21 RW4 GARON BALEREJO MADIUN</v>
          </cell>
          <cell r="AC722" t="str">
            <v>KAWIN</v>
          </cell>
          <cell r="AD722" t="str">
            <v>ISLAM</v>
          </cell>
          <cell r="AE722" t="str">
            <v>LAKI-LAKI</v>
          </cell>
          <cell r="AF722" t="str">
            <v>SMA</v>
          </cell>
          <cell r="AG722" t="str">
            <v>SUKOCO</v>
          </cell>
          <cell r="AH722" t="str">
            <v>BCA</v>
          </cell>
          <cell r="AI722" t="str">
            <v>3280400318</v>
          </cell>
          <cell r="AJ722" t="str">
            <v>3519101109190015</v>
          </cell>
          <cell r="AL722">
            <v>44682</v>
          </cell>
          <cell r="AM722">
            <v>44773</v>
          </cell>
          <cell r="AN722" t="str">
            <v>PKWT 1</v>
          </cell>
          <cell r="AO722" t="str">
            <v>71 hari</v>
          </cell>
          <cell r="AP722" t="str">
            <v xml:space="preserve">1 Tahun  0 Bulan 26 Hari </v>
          </cell>
          <cell r="AQ722" t="str">
            <v>SUDAH</v>
          </cell>
          <cell r="AR722">
            <v>44676</v>
          </cell>
          <cell r="AS722" t="str">
            <v>SUDAH</v>
          </cell>
          <cell r="AT722">
            <v>44432</v>
          </cell>
          <cell r="AU722" t="str">
            <v>SUDAH</v>
          </cell>
          <cell r="AV722">
            <v>44462</v>
          </cell>
          <cell r="AW722" t="str">
            <v xml:space="preserve">0 Tahun  7 Bulan 28 Hari </v>
          </cell>
          <cell r="AX722" t="str">
            <v>IN CLASS</v>
          </cell>
          <cell r="AY722">
            <v>90</v>
          </cell>
          <cell r="AZ722">
            <v>90</v>
          </cell>
          <cell r="BA722" t="str">
            <v>SUDAH</v>
          </cell>
          <cell r="BC722">
            <v>44390</v>
          </cell>
          <cell r="BD722" t="str">
            <v>GARON BALEREJO</v>
          </cell>
          <cell r="BE722" t="str">
            <v>SUDAH</v>
          </cell>
          <cell r="BG722">
            <v>44450</v>
          </cell>
          <cell r="BI722" t="str">
            <v>BELUM</v>
          </cell>
          <cell r="BV722" t="str">
            <v>0000741988236</v>
          </cell>
          <cell r="BW722" t="str">
            <v>SUDAH</v>
          </cell>
          <cell r="BX722" t="str">
            <v>PBI</v>
          </cell>
          <cell r="BY722" t="str">
            <v>21041847191</v>
          </cell>
          <cell r="BZ722" t="str">
            <v>SUDAH</v>
          </cell>
          <cell r="CG722" t="str">
            <v>iqbalwahyu2107@gmail.com</v>
          </cell>
        </row>
        <row r="723">
          <cell r="C723" t="str">
            <v>2216</v>
          </cell>
          <cell r="D723" t="str">
            <v>JOKO HANTANTO</v>
          </cell>
          <cell r="E723" t="str">
            <v>PT. MBK</v>
          </cell>
          <cell r="F723" t="str">
            <v>PO</v>
          </cell>
          <cell r="G723" t="str">
            <v>14/PO/LOG-SBY/V/21</v>
          </cell>
          <cell r="I723">
            <v>44313</v>
          </cell>
          <cell r="J723" t="str">
            <v/>
          </cell>
          <cell r="K723" t="str">
            <v>085235511611</v>
          </cell>
          <cell r="L723" t="str">
            <v>DRIVER</v>
          </cell>
          <cell r="Q723" t="str">
            <v>MADIUN</v>
          </cell>
          <cell r="R723" t="str">
            <v>ANTERAJA</v>
          </cell>
          <cell r="S723" t="str">
            <v>MALANG</v>
          </cell>
          <cell r="T723" t="str">
            <v>3520161705790004</v>
          </cell>
          <cell r="U723" t="str">
            <v>SEUMUR HIDUP</v>
          </cell>
          <cell r="V723" t="str">
            <v>HIJAU</v>
          </cell>
          <cell r="W723" t="str">
            <v>B1</v>
          </cell>
          <cell r="X723" t="str">
            <v>15437905000239</v>
          </cell>
          <cell r="Y723">
            <v>46187</v>
          </cell>
          <cell r="Z723" t="str">
            <v>YOGYAKARTA</v>
          </cell>
          <cell r="AA723">
            <v>28992</v>
          </cell>
          <cell r="AB723" t="str">
            <v>DALEMAN RT7 RW3 NGARIBOYO KEC NGARIBOYO KAB MAGETAN</v>
          </cell>
          <cell r="AC723" t="str">
            <v>KAWIN</v>
          </cell>
          <cell r="AD723" t="str">
            <v>ISLAM</v>
          </cell>
          <cell r="AE723" t="str">
            <v>LAKI-LAKI</v>
          </cell>
          <cell r="AF723" t="str">
            <v>SMA</v>
          </cell>
          <cell r="AG723" t="str">
            <v>JOKO HANTANTO</v>
          </cell>
          <cell r="AH723" t="str">
            <v>BCA</v>
          </cell>
          <cell r="AI723" t="str">
            <v>7915310176</v>
          </cell>
          <cell r="AJ723" t="str">
            <v>3520161707090001</v>
          </cell>
          <cell r="AL723">
            <v>44682</v>
          </cell>
          <cell r="AM723">
            <v>44773</v>
          </cell>
          <cell r="AN723" t="str">
            <v>PKWT 1</v>
          </cell>
          <cell r="AO723" t="str">
            <v>71 hari</v>
          </cell>
          <cell r="AP723" t="str">
            <v xml:space="preserve">1 Tahun  0 Bulan 24 Hari </v>
          </cell>
          <cell r="AQ723" t="str">
            <v>SUDAH</v>
          </cell>
          <cell r="AR723">
            <v>44676</v>
          </cell>
          <cell r="AS723" t="str">
            <v>SUDAH</v>
          </cell>
          <cell r="AT723">
            <v>44432</v>
          </cell>
          <cell r="AU723" t="str">
            <v>SUDAH</v>
          </cell>
          <cell r="AV723">
            <v>44462</v>
          </cell>
          <cell r="AW723" t="str">
            <v xml:space="preserve">0 Tahun  7 Bulan 28 Hari </v>
          </cell>
          <cell r="AX723" t="str">
            <v>IN CLASS</v>
          </cell>
          <cell r="AY723">
            <v>80</v>
          </cell>
          <cell r="AZ723">
            <v>80</v>
          </cell>
          <cell r="BA723" t="str">
            <v>SUDAH</v>
          </cell>
          <cell r="BC723">
            <v>44410</v>
          </cell>
          <cell r="BD723" t="str">
            <v>GARON BALEREJO</v>
          </cell>
          <cell r="BE723" t="str">
            <v>SUDAH</v>
          </cell>
          <cell r="BG723">
            <v>44462</v>
          </cell>
          <cell r="BI723" t="str">
            <v>BELUM</v>
          </cell>
          <cell r="BV723" t="str">
            <v>0001766141267</v>
          </cell>
          <cell r="BW723" t="str">
            <v>SUDAH</v>
          </cell>
          <cell r="BX723" t="str">
            <v>PERUSAHAAN</v>
          </cell>
          <cell r="BY723" t="str">
            <v>21041847290</v>
          </cell>
          <cell r="BZ723" t="str">
            <v>SUDAH</v>
          </cell>
        </row>
        <row r="724">
          <cell r="C724" t="str">
            <v>2220</v>
          </cell>
          <cell r="D724" t="str">
            <v>UKAS SUHERLAN</v>
          </cell>
          <cell r="E724" t="str">
            <v>PT. MBK</v>
          </cell>
          <cell r="F724" t="str">
            <v>PO</v>
          </cell>
          <cell r="G724" t="str">
            <v>11/PO/LOG-SBY/IV/21</v>
          </cell>
          <cell r="H724">
            <v>44313</v>
          </cell>
          <cell r="I724">
            <v>44314</v>
          </cell>
          <cell r="J724">
            <v>1</v>
          </cell>
          <cell r="K724" t="str">
            <v>085742857008</v>
          </cell>
          <cell r="L724" t="str">
            <v>DRIVER</v>
          </cell>
          <cell r="Q724" t="str">
            <v>TEGAL</v>
          </cell>
          <cell r="R724" t="str">
            <v>ANTERAJA</v>
          </cell>
          <cell r="S724" t="str">
            <v>SEMARANG</v>
          </cell>
          <cell r="T724" t="str">
            <v>3201212511850001</v>
          </cell>
          <cell r="U724" t="str">
            <v>SEUMUR HIDUP</v>
          </cell>
          <cell r="V724" t="str">
            <v>HIJAU</v>
          </cell>
          <cell r="W724" t="str">
            <v>B1</v>
          </cell>
          <cell r="X724" t="str">
            <v>14318511000174</v>
          </cell>
          <cell r="Y724">
            <v>46117</v>
          </cell>
          <cell r="Z724" t="str">
            <v>BOGOR</v>
          </cell>
          <cell r="AA724">
            <v>31376</v>
          </cell>
          <cell r="AB724" t="str">
            <v>GG. ANGGREK NO. 10 DS. RENGASBANDUNG KEC. JATIBARANG KAB. BREBES JAWA TENGAH</v>
          </cell>
          <cell r="AC724" t="str">
            <v>KAWIN ANAK 3</v>
          </cell>
          <cell r="AD724" t="str">
            <v>ISLAM</v>
          </cell>
          <cell r="AE724" t="str">
            <v>LAKI-LAKI</v>
          </cell>
          <cell r="AF724" t="str">
            <v>SMA</v>
          </cell>
          <cell r="AG724" t="str">
            <v>UKAS SUHERLAN</v>
          </cell>
          <cell r="AH724" t="str">
            <v>BCA</v>
          </cell>
          <cell r="AI724" t="str">
            <v>1330360794</v>
          </cell>
          <cell r="AJ724" t="str">
            <v>3329072411150004</v>
          </cell>
          <cell r="AK724" t="str">
            <v>57.385.615.0-434.000</v>
          </cell>
          <cell r="AL724">
            <v>44682</v>
          </cell>
          <cell r="AM724">
            <v>44773</v>
          </cell>
          <cell r="AN724" t="str">
            <v>PKWT 1</v>
          </cell>
          <cell r="AO724" t="str">
            <v>71 hari</v>
          </cell>
          <cell r="AP724" t="str">
            <v xml:space="preserve">1 Tahun  0 Bulan 23 Hari </v>
          </cell>
          <cell r="AQ724" t="str">
            <v>SUDAH</v>
          </cell>
          <cell r="AR724">
            <v>44676</v>
          </cell>
          <cell r="AS724" t="str">
            <v>SUDAH</v>
          </cell>
          <cell r="AT724">
            <v>44370</v>
          </cell>
          <cell r="AU724" t="str">
            <v>SUDAH</v>
          </cell>
          <cell r="AV724">
            <v>44421</v>
          </cell>
          <cell r="AW724" t="str">
            <v xml:space="preserve">0 Tahun  9 Bulan 8 Hari </v>
          </cell>
          <cell r="AX724" t="str">
            <v>IN CLASS</v>
          </cell>
          <cell r="AY724">
            <v>100</v>
          </cell>
          <cell r="AZ724">
            <v>75</v>
          </cell>
          <cell r="BA724" t="str">
            <v>SUDAH</v>
          </cell>
          <cell r="BC724">
            <v>44224</v>
          </cell>
          <cell r="BD724" t="str">
            <v>TEGAL</v>
          </cell>
          <cell r="BE724" t="str">
            <v>SUDAH</v>
          </cell>
          <cell r="BG724">
            <v>44238</v>
          </cell>
          <cell r="BH724" t="str">
            <v>TEGAL</v>
          </cell>
          <cell r="BI724" t="str">
            <v>BELUM</v>
          </cell>
          <cell r="BV724" t="str">
            <v>0002086157259</v>
          </cell>
          <cell r="BW724" t="str">
            <v>SUDAH</v>
          </cell>
          <cell r="BX724" t="str">
            <v>PERUSAHAAN</v>
          </cell>
          <cell r="BY724" t="str">
            <v>21041846151</v>
          </cell>
          <cell r="BZ724" t="str">
            <v>SUDAH</v>
          </cell>
          <cell r="CG724" t="str">
            <v>tidak ada</v>
          </cell>
        </row>
        <row r="725">
          <cell r="C725" t="str">
            <v>2221</v>
          </cell>
          <cell r="D725" t="str">
            <v>RYAN ADI PRASETYO</v>
          </cell>
          <cell r="E725" t="str">
            <v>PT. MBK</v>
          </cell>
          <cell r="F725" t="str">
            <v>PO</v>
          </cell>
          <cell r="G725" t="str">
            <v>11/PO/LOG-SBY/IV/21</v>
          </cell>
          <cell r="H725">
            <v>44313</v>
          </cell>
          <cell r="I725">
            <v>44315</v>
          </cell>
          <cell r="J725">
            <v>2</v>
          </cell>
          <cell r="K725" t="str">
            <v>085786762776</v>
          </cell>
          <cell r="L725" t="str">
            <v>DRIVER</v>
          </cell>
          <cell r="Q725" t="str">
            <v>KUDUS</v>
          </cell>
          <cell r="R725" t="str">
            <v>ANTERAJA</v>
          </cell>
          <cell r="S725" t="str">
            <v>SEMARANG</v>
          </cell>
          <cell r="T725" t="str">
            <v>3319030108920002</v>
          </cell>
          <cell r="U725" t="str">
            <v>SEUMUR HIDUP</v>
          </cell>
          <cell r="V725" t="str">
            <v>PUTIH</v>
          </cell>
          <cell r="W725" t="str">
            <v>B1</v>
          </cell>
          <cell r="X725" t="str">
            <v>920814370548</v>
          </cell>
          <cell r="Y725">
            <v>46231</v>
          </cell>
          <cell r="Z725" t="str">
            <v>KUDUS</v>
          </cell>
          <cell r="AA725">
            <v>33817</v>
          </cell>
          <cell r="AB725" t="str">
            <v>PRAMBATAN KIDUL RT 007/002 KALIWUNGU KUDUS JATENG</v>
          </cell>
          <cell r="AC725" t="str">
            <v>KAWIN</v>
          </cell>
          <cell r="AD725" t="str">
            <v>ISLAM</v>
          </cell>
          <cell r="AE725" t="str">
            <v>LAKI-LAKI</v>
          </cell>
          <cell r="AF725" t="str">
            <v>SMA</v>
          </cell>
          <cell r="AG725" t="str">
            <v>RYAN ADI PRASETYO</v>
          </cell>
          <cell r="AH725" t="str">
            <v>BCA</v>
          </cell>
          <cell r="AI725" t="str">
            <v>0310621650</v>
          </cell>
          <cell r="AJ725" t="str">
            <v>33199010404190001</v>
          </cell>
          <cell r="AK725" t="str">
            <v>73.749.603.4-506.000</v>
          </cell>
          <cell r="AL725">
            <v>44682</v>
          </cell>
          <cell r="AM725">
            <v>44773</v>
          </cell>
          <cell r="AN725" t="str">
            <v>PKWT 1</v>
          </cell>
          <cell r="AO725" t="str">
            <v>71 hari</v>
          </cell>
          <cell r="AP725" t="str">
            <v xml:space="preserve">1 Tahun  0 Bulan 22 Hari </v>
          </cell>
          <cell r="AQ725" t="str">
            <v>SUDAH</v>
          </cell>
          <cell r="AR725">
            <v>44432</v>
          </cell>
          <cell r="AS725" t="str">
            <v>SUDAH</v>
          </cell>
          <cell r="AT725">
            <v>44432</v>
          </cell>
          <cell r="AU725" t="str">
            <v>SUDAH</v>
          </cell>
          <cell r="AV725">
            <v>44438</v>
          </cell>
          <cell r="AW725" t="str">
            <v xml:space="preserve">0 Tahun  8 Bulan 21 Hari </v>
          </cell>
          <cell r="AX725" t="str">
            <v>IN CLASS</v>
          </cell>
          <cell r="AY725">
            <v>100</v>
          </cell>
          <cell r="AZ725">
            <v>75</v>
          </cell>
          <cell r="BA725" t="str">
            <v>SUDAH</v>
          </cell>
          <cell r="BC725">
            <v>44413</v>
          </cell>
          <cell r="BD725" t="str">
            <v>GOR DJARUM JATI KUDUS</v>
          </cell>
          <cell r="BE725" t="str">
            <v>SUDAH</v>
          </cell>
          <cell r="BG725">
            <v>44581</v>
          </cell>
          <cell r="BI725" t="str">
            <v>BELUM</v>
          </cell>
          <cell r="BV725" t="str">
            <v>0001431436836</v>
          </cell>
          <cell r="BW725" t="str">
            <v>SUDAH</v>
          </cell>
          <cell r="BX725" t="str">
            <v>PERUSAHAAN</v>
          </cell>
          <cell r="BY725" t="str">
            <v>21041846557</v>
          </cell>
          <cell r="BZ725" t="str">
            <v>SUDAH</v>
          </cell>
        </row>
        <row r="726">
          <cell r="C726" t="str">
            <v>2228</v>
          </cell>
          <cell r="D726" t="str">
            <v>ARDIAN FEBRI SAPUTRA</v>
          </cell>
          <cell r="E726" t="str">
            <v>PT. MBK</v>
          </cell>
          <cell r="I726">
            <v>44317</v>
          </cell>
          <cell r="J726" t="str">
            <v/>
          </cell>
          <cell r="K726" t="str">
            <v>085774831538</v>
          </cell>
          <cell r="L726" t="str">
            <v>DRIVER</v>
          </cell>
          <cell r="Q726" t="str">
            <v>YOGYAKARTA</v>
          </cell>
          <cell r="R726" t="str">
            <v>ANTERAJA</v>
          </cell>
          <cell r="S726" t="str">
            <v>SEMARANG</v>
          </cell>
          <cell r="T726" t="str">
            <v>3471051002830002</v>
          </cell>
          <cell r="U726" t="str">
            <v>SEUMUR HIDUP</v>
          </cell>
          <cell r="V726" t="str">
            <v>HIJAU</v>
          </cell>
          <cell r="W726" t="str">
            <v>B1</v>
          </cell>
          <cell r="X726" t="str">
            <v>830214480214</v>
          </cell>
          <cell r="Y726">
            <v>44967</v>
          </cell>
          <cell r="Z726" t="str">
            <v>YOGYAKARTA</v>
          </cell>
          <cell r="AA726">
            <v>30357</v>
          </cell>
          <cell r="AB726" t="str">
            <v xml:space="preserve">BERJO WETAN RT 001/007 SIDOLUHUR GODEAN SLEMAN </v>
          </cell>
          <cell r="AC726" t="str">
            <v>KAWIN ANAK 3</v>
          </cell>
          <cell r="AD726" t="str">
            <v>ISLAM</v>
          </cell>
          <cell r="AE726" t="str">
            <v>LAKI-LAKI</v>
          </cell>
          <cell r="AF726" t="str">
            <v>SMP</v>
          </cell>
          <cell r="AG726" t="str">
            <v>ARDIAN FEBRI SAPUTRA</v>
          </cell>
          <cell r="AH726" t="str">
            <v>BCA</v>
          </cell>
          <cell r="AI726" t="str">
            <v>6975323271</v>
          </cell>
          <cell r="AJ726" t="str">
            <v>3471051002830002</v>
          </cell>
          <cell r="AL726">
            <v>44682</v>
          </cell>
          <cell r="AM726">
            <v>44773</v>
          </cell>
          <cell r="AN726" t="str">
            <v>PKWT 1</v>
          </cell>
          <cell r="AO726" t="str">
            <v>71 hari</v>
          </cell>
          <cell r="AP726" t="str">
            <v xml:space="preserve">1 Tahun  0 Bulan 20 Hari </v>
          </cell>
          <cell r="AQ726" t="str">
            <v>SUDAH</v>
          </cell>
          <cell r="AR726">
            <v>44454</v>
          </cell>
          <cell r="AS726" t="str">
            <v>SUDAH</v>
          </cell>
          <cell r="AT726">
            <v>44454</v>
          </cell>
          <cell r="AU726" t="str">
            <v>SUDAH</v>
          </cell>
          <cell r="AV726">
            <v>44420</v>
          </cell>
          <cell r="AW726" t="str">
            <v xml:space="preserve">0 Tahun  9 Bulan 9 Hari </v>
          </cell>
          <cell r="AX726" t="str">
            <v>IN CLASS</v>
          </cell>
          <cell r="AY726">
            <v>95</v>
          </cell>
          <cell r="AZ726">
            <v>95</v>
          </cell>
          <cell r="BA726" t="str">
            <v>SUDAH</v>
          </cell>
          <cell r="BC726">
            <v>44270</v>
          </cell>
          <cell r="BD726" t="str">
            <v>BALAI DESA SUMPIUH</v>
          </cell>
          <cell r="BE726" t="str">
            <v>SUDAH</v>
          </cell>
          <cell r="BG726">
            <v>44439</v>
          </cell>
          <cell r="BH726" t="str">
            <v>HUB JOGJA</v>
          </cell>
          <cell r="BI726" t="str">
            <v>BELUM</v>
          </cell>
          <cell r="BV726" t="str">
            <v>0001129711263</v>
          </cell>
          <cell r="BW726" t="str">
            <v>SUDAH</v>
          </cell>
          <cell r="BX726" t="str">
            <v>PBI</v>
          </cell>
          <cell r="BY726" t="str">
            <v>21041846243</v>
          </cell>
          <cell r="BZ726" t="str">
            <v>SUDAH</v>
          </cell>
        </row>
        <row r="727">
          <cell r="C727" t="str">
            <v>2229</v>
          </cell>
          <cell r="D727" t="str">
            <v>I KADEK PUTRA ADNYANA</v>
          </cell>
          <cell r="E727" t="str">
            <v>PT. MBK</v>
          </cell>
          <cell r="I727">
            <v>44319</v>
          </cell>
          <cell r="J727" t="str">
            <v/>
          </cell>
          <cell r="K727" t="str">
            <v>082146791205</v>
          </cell>
          <cell r="L727" t="str">
            <v>DRIVER</v>
          </cell>
          <cell r="Q727" t="str">
            <v>DENPASAR</v>
          </cell>
          <cell r="R727" t="str">
            <v>CIRCLE K</v>
          </cell>
          <cell r="S727" t="str">
            <v>MALANG</v>
          </cell>
          <cell r="T727" t="str">
            <v>5171030809960003</v>
          </cell>
          <cell r="U727" t="str">
            <v>SEUMUR HIDUP</v>
          </cell>
          <cell r="V727" t="str">
            <v>HIJAU</v>
          </cell>
          <cell r="W727" t="str">
            <v>B1</v>
          </cell>
          <cell r="X727" t="str">
            <v>16179609000195</v>
          </cell>
          <cell r="Y727">
            <v>46139</v>
          </cell>
          <cell r="Z727" t="str">
            <v>DENPASAR</v>
          </cell>
          <cell r="AA727">
            <v>35316</v>
          </cell>
          <cell r="AB727" t="str">
            <v>JL. BUKIT TUNGGAL VIIB/5 DPS BRI LINK GLOGOR DUSUN CELOCOR DS. PEMECUTAN KEC. DENPASAR BARAT KOTA DENPASAR</v>
          </cell>
          <cell r="AC727" t="str">
            <v>LAJANG</v>
          </cell>
          <cell r="AD727" t="str">
            <v>HINDU</v>
          </cell>
          <cell r="AE727" t="str">
            <v>LAKI-LAKI</v>
          </cell>
          <cell r="AF727" t="str">
            <v>SMA</v>
          </cell>
          <cell r="AG727" t="str">
            <v>KADEK PUTRA ADNYANA</v>
          </cell>
          <cell r="AH727" t="str">
            <v>BCA</v>
          </cell>
          <cell r="AI727" t="str">
            <v>6485022493</v>
          </cell>
          <cell r="AJ727" t="str">
            <v>5171030304070100</v>
          </cell>
          <cell r="AL727">
            <v>44682</v>
          </cell>
          <cell r="AM727">
            <v>44773</v>
          </cell>
          <cell r="AN727" t="str">
            <v>PKWT 1</v>
          </cell>
          <cell r="AO727" t="str">
            <v>71 hari</v>
          </cell>
          <cell r="AP727" t="str">
            <v xml:space="preserve">1 Tahun  0 Bulan 18 Hari </v>
          </cell>
          <cell r="AQ727" t="str">
            <v>SUDAH</v>
          </cell>
          <cell r="AR727">
            <v>44392</v>
          </cell>
          <cell r="AS727" t="str">
            <v>SUDAH</v>
          </cell>
          <cell r="AT727">
            <v>44392</v>
          </cell>
          <cell r="AU727" t="str">
            <v>SUDAH</v>
          </cell>
          <cell r="AV727">
            <v>44614</v>
          </cell>
          <cell r="AW727" t="str">
            <v xml:space="preserve">0 Tahun  2 Bulan 29 Hari </v>
          </cell>
          <cell r="AX727" t="str">
            <v>IN CLASS</v>
          </cell>
          <cell r="AY727">
            <v>95</v>
          </cell>
          <cell r="AZ727">
            <v>75</v>
          </cell>
          <cell r="BA727" t="str">
            <v>SUDAH</v>
          </cell>
          <cell r="BC727">
            <v>44380</v>
          </cell>
          <cell r="BD727" t="str">
            <v>PUSKESMAS 1 DENPASAR</v>
          </cell>
          <cell r="BE727" t="str">
            <v>SUDAH</v>
          </cell>
          <cell r="BG727">
            <v>44408</v>
          </cell>
          <cell r="BH727" t="str">
            <v>PUSKESMAS 1 DENPASAR</v>
          </cell>
          <cell r="BI727" t="str">
            <v>BELUM</v>
          </cell>
          <cell r="BV727" t="str">
            <v>0002662802447</v>
          </cell>
          <cell r="BW727" t="str">
            <v>SUDAH</v>
          </cell>
          <cell r="BX727" t="str">
            <v>PERUSAHAAN</v>
          </cell>
          <cell r="BY727" t="str">
            <v>21041846185</v>
          </cell>
          <cell r="BZ727" t="str">
            <v>SUDAH</v>
          </cell>
        </row>
        <row r="728">
          <cell r="C728" t="str">
            <v>2231</v>
          </cell>
          <cell r="D728" t="str">
            <v>OKI HERMAWAN</v>
          </cell>
          <cell r="E728" t="str">
            <v>PT. MBK</v>
          </cell>
          <cell r="F728" t="str">
            <v>PO</v>
          </cell>
          <cell r="G728" t="str">
            <v>45/PO-JKT1/V/21</v>
          </cell>
          <cell r="H728">
            <v>44321</v>
          </cell>
          <cell r="I728">
            <v>44317</v>
          </cell>
          <cell r="J728">
            <v>-4</v>
          </cell>
          <cell r="K728" t="str">
            <v>087791025348</v>
          </cell>
          <cell r="L728" t="str">
            <v>DRIVER</v>
          </cell>
          <cell r="Q728" t="str">
            <v>BANDUNG</v>
          </cell>
          <cell r="R728" t="str">
            <v>ANTERAJA</v>
          </cell>
          <cell r="S728" t="str">
            <v>JAKARTA 1</v>
          </cell>
          <cell r="T728" t="str">
            <v>3175062810800031</v>
          </cell>
          <cell r="U728" t="str">
            <v>SEUMUR HIDUP</v>
          </cell>
          <cell r="V728" t="str">
            <v>TRONTON</v>
          </cell>
          <cell r="W728" t="str">
            <v>B2</v>
          </cell>
          <cell r="X728" t="str">
            <v>13318010000036</v>
          </cell>
          <cell r="Y728">
            <v>45593</v>
          </cell>
          <cell r="Z728" t="str">
            <v>BANYUMAS</v>
          </cell>
          <cell r="AA728">
            <v>29522</v>
          </cell>
          <cell r="AB728" t="str">
            <v>JL. CIPAGERAN RT 04/22 GG. KEBON JERUK KEL. CIPAGERAN KEC CIMAHI UTARA</v>
          </cell>
          <cell r="AC728" t="str">
            <v>KAWIN ANAK 3</v>
          </cell>
          <cell r="AD728" t="str">
            <v>ISLAM</v>
          </cell>
          <cell r="AE728" t="str">
            <v>LAKI-LAKI</v>
          </cell>
          <cell r="AF728" t="str">
            <v>SMA</v>
          </cell>
          <cell r="AG728" t="str">
            <v>OKI HERMAWAN</v>
          </cell>
          <cell r="AH728" t="str">
            <v>BCA</v>
          </cell>
          <cell r="AI728" t="str">
            <v>1392862298</v>
          </cell>
          <cell r="AJ728" t="str">
            <v>3277033110170031</v>
          </cell>
          <cell r="AL728">
            <v>44682</v>
          </cell>
          <cell r="AM728">
            <v>44773</v>
          </cell>
          <cell r="AN728" t="str">
            <v>PKWT 1</v>
          </cell>
          <cell r="AO728" t="str">
            <v>71 hari</v>
          </cell>
          <cell r="AP728" t="str">
            <v xml:space="preserve">1 Tahun  0 Bulan 20 Hari </v>
          </cell>
          <cell r="AQ728" t="str">
            <v>SUDAH</v>
          </cell>
          <cell r="AR728">
            <v>44370</v>
          </cell>
          <cell r="AS728" t="str">
            <v>SUDAH</v>
          </cell>
          <cell r="AT728">
            <v>44370</v>
          </cell>
          <cell r="AU728" t="str">
            <v>SUDAH</v>
          </cell>
          <cell r="AV728">
            <v>44639</v>
          </cell>
          <cell r="AW728" t="str">
            <v xml:space="preserve">0 Tahun  2 Bulan 2 Hari </v>
          </cell>
          <cell r="AX728" t="str">
            <v>IN CLASS</v>
          </cell>
          <cell r="AY728">
            <v>90</v>
          </cell>
          <cell r="AZ728">
            <v>75</v>
          </cell>
          <cell r="BA728" t="str">
            <v>SUDAH</v>
          </cell>
          <cell r="BC728">
            <v>44393</v>
          </cell>
          <cell r="BE728" t="str">
            <v>SUDAH</v>
          </cell>
          <cell r="BG728">
            <v>44491</v>
          </cell>
          <cell r="BI728" t="str">
            <v>BELUM</v>
          </cell>
          <cell r="BV728" t="str">
            <v>0001523766879</v>
          </cell>
          <cell r="BW728" t="str">
            <v>SUDAH</v>
          </cell>
          <cell r="BX728" t="str">
            <v>PERUSAHAAN</v>
          </cell>
          <cell r="BY728" t="str">
            <v>21041846631</v>
          </cell>
          <cell r="BZ728" t="str">
            <v>SUDAH</v>
          </cell>
        </row>
        <row r="729">
          <cell r="C729" t="str">
            <v>2232</v>
          </cell>
          <cell r="D729" t="str">
            <v>SUPARMAN</v>
          </cell>
          <cell r="E729" t="str">
            <v>PT. MBK</v>
          </cell>
          <cell r="F729" t="str">
            <v>PO</v>
          </cell>
          <cell r="G729" t="str">
            <v>45/PO-JKT1/V/21</v>
          </cell>
          <cell r="H729">
            <v>44321</v>
          </cell>
          <cell r="I729">
            <v>44318</v>
          </cell>
          <cell r="J729">
            <v>-3</v>
          </cell>
          <cell r="K729" t="str">
            <v>087889931398</v>
          </cell>
          <cell r="L729" t="str">
            <v>DRIVER</v>
          </cell>
          <cell r="Q729" t="str">
            <v>BANDUNG</v>
          </cell>
          <cell r="R729" t="str">
            <v>ANTERAJA</v>
          </cell>
          <cell r="S729" t="str">
            <v>JAKARTA 1</v>
          </cell>
          <cell r="T729" t="str">
            <v>3211061707900003</v>
          </cell>
          <cell r="U729" t="str">
            <v>SEUMUR HIDUP</v>
          </cell>
          <cell r="V729" t="str">
            <v>CDD</v>
          </cell>
          <cell r="W729" t="str">
            <v>B1</v>
          </cell>
          <cell r="X729" t="str">
            <v>900713320764</v>
          </cell>
          <cell r="Y729">
            <v>44759</v>
          </cell>
          <cell r="Z729" t="str">
            <v>SUMEDANG</v>
          </cell>
          <cell r="AA729">
            <v>33071</v>
          </cell>
          <cell r="AB729" t="str">
            <v>DUSUN CIJELER RT 01/02 KEC SITURAJA KEB. SUMEDANG</v>
          </cell>
          <cell r="AC729" t="str">
            <v>LAJANG</v>
          </cell>
          <cell r="AD729" t="str">
            <v>ISLAM</v>
          </cell>
          <cell r="AE729" t="str">
            <v>LAKI-LAKI</v>
          </cell>
          <cell r="AF729" t="str">
            <v>SMA</v>
          </cell>
          <cell r="AG729" t="str">
            <v>SUPARMAN</v>
          </cell>
          <cell r="AH729" t="str">
            <v>BCA</v>
          </cell>
          <cell r="AI729" t="str">
            <v>2832361306</v>
          </cell>
          <cell r="AJ729" t="str">
            <v>3211061403160002</v>
          </cell>
          <cell r="AL729">
            <v>44682</v>
          </cell>
          <cell r="AM729">
            <v>44773</v>
          </cell>
          <cell r="AN729" t="str">
            <v>PKWT 1</v>
          </cell>
          <cell r="AO729" t="str">
            <v>71 hari</v>
          </cell>
          <cell r="AP729" t="str">
            <v xml:space="preserve">1 Tahun  0 Bulan 19 Hari </v>
          </cell>
          <cell r="AQ729" t="str">
            <v>SUDAH</v>
          </cell>
          <cell r="AR729">
            <v>44432</v>
          </cell>
          <cell r="AS729" t="str">
            <v>SUDAH</v>
          </cell>
          <cell r="AT729">
            <v>44432</v>
          </cell>
          <cell r="AU729" t="str">
            <v>SUDAH</v>
          </cell>
          <cell r="AV729">
            <v>44639</v>
          </cell>
          <cell r="AW729" t="str">
            <v xml:space="preserve">0 Tahun  2 Bulan 2 Hari </v>
          </cell>
          <cell r="AX729" t="str">
            <v>IN CLASS</v>
          </cell>
          <cell r="AY729">
            <v>100</v>
          </cell>
          <cell r="AZ729">
            <v>75</v>
          </cell>
          <cell r="BA729" t="str">
            <v>SUDAH</v>
          </cell>
          <cell r="BC729">
            <v>44368</v>
          </cell>
          <cell r="BE729" t="str">
            <v>SUDAH</v>
          </cell>
          <cell r="BG729">
            <v>44405</v>
          </cell>
          <cell r="BI729" t="str">
            <v>BELUM</v>
          </cell>
          <cell r="BV729" t="str">
            <v>0001666268919</v>
          </cell>
          <cell r="BW729" t="str">
            <v>SUDAH</v>
          </cell>
          <cell r="BX729" t="str">
            <v>PERUSAHAAN</v>
          </cell>
          <cell r="BY729" t="str">
            <v>21041846227</v>
          </cell>
          <cell r="BZ729" t="str">
            <v>SUDAH</v>
          </cell>
          <cell r="CG729" t="str">
            <v>tresnopalupi812@gmail.com</v>
          </cell>
        </row>
        <row r="730">
          <cell r="C730" t="str">
            <v>2233</v>
          </cell>
          <cell r="D730" t="str">
            <v>DEDI ROHMAN ABDUL ROSID</v>
          </cell>
          <cell r="E730" t="str">
            <v>PT. MBK</v>
          </cell>
          <cell r="F730" t="str">
            <v>PO</v>
          </cell>
          <cell r="G730" t="str">
            <v>45/PO-JKT1/V/21</v>
          </cell>
          <cell r="H730">
            <v>44321</v>
          </cell>
          <cell r="I730">
            <v>44320</v>
          </cell>
          <cell r="J730">
            <v>-1</v>
          </cell>
          <cell r="K730" t="str">
            <v>085746002488</v>
          </cell>
          <cell r="L730" t="str">
            <v>DRIVER</v>
          </cell>
          <cell r="Q730" t="str">
            <v>BANDUNG</v>
          </cell>
          <cell r="R730" t="str">
            <v>ANTERAJA</v>
          </cell>
          <cell r="S730" t="str">
            <v>JAKARTA 1</v>
          </cell>
          <cell r="T730" t="str">
            <v>3204332112920002</v>
          </cell>
          <cell r="U730" t="str">
            <v>SEUMUR HIDUP</v>
          </cell>
          <cell r="V730" t="str">
            <v>CDD</v>
          </cell>
          <cell r="W730" t="str">
            <v>B1</v>
          </cell>
          <cell r="X730" t="str">
            <v>13329212000140</v>
          </cell>
          <cell r="Y730">
            <v>46044</v>
          </cell>
          <cell r="Z730" t="str">
            <v>BANDUNG</v>
          </cell>
          <cell r="AA730">
            <v>33959</v>
          </cell>
          <cell r="AB730" t="str">
            <v>DUSUN DARMAWANGI KEC. 012/004 DS. DARMAWANGI KEC. TOMO KAB. SUMEDANG</v>
          </cell>
          <cell r="AC730" t="str">
            <v>KAWIN</v>
          </cell>
          <cell r="AD730" t="str">
            <v>ISLAM</v>
          </cell>
          <cell r="AE730" t="str">
            <v>LAKI-LAKI</v>
          </cell>
          <cell r="AF730" t="str">
            <v>SMA</v>
          </cell>
          <cell r="AG730" t="str">
            <v>DEDI ROHMAN ABDUL ROSID</v>
          </cell>
          <cell r="AH730" t="str">
            <v>BCA</v>
          </cell>
          <cell r="AI730" t="str">
            <v>3760898847</v>
          </cell>
          <cell r="AJ730" t="str">
            <v>3211242801200000</v>
          </cell>
          <cell r="AL730">
            <v>44682</v>
          </cell>
          <cell r="AM730">
            <v>44773</v>
          </cell>
          <cell r="AN730" t="str">
            <v>PKWT 1</v>
          </cell>
          <cell r="AO730" t="str">
            <v>71 hari</v>
          </cell>
          <cell r="AP730" t="str">
            <v xml:space="preserve">1 Tahun  0 Bulan 17 Hari </v>
          </cell>
          <cell r="AQ730" t="str">
            <v>SUDAH</v>
          </cell>
          <cell r="AR730">
            <v>44432</v>
          </cell>
          <cell r="AS730" t="str">
            <v>SUDAH</v>
          </cell>
          <cell r="AT730">
            <v>44515</v>
          </cell>
          <cell r="AU730" t="str">
            <v>SUDAH</v>
          </cell>
          <cell r="AV730">
            <v>44639</v>
          </cell>
          <cell r="AW730" t="str">
            <v xml:space="preserve">0 Tahun  2 Bulan 2 Hari </v>
          </cell>
          <cell r="AX730" t="str">
            <v>IN CLASS</v>
          </cell>
          <cell r="AY730">
            <v>90</v>
          </cell>
          <cell r="AZ730">
            <v>75</v>
          </cell>
          <cell r="BA730" t="str">
            <v>SUDAH</v>
          </cell>
          <cell r="BC730">
            <v>44396</v>
          </cell>
          <cell r="BE730" t="str">
            <v>SUDAH</v>
          </cell>
          <cell r="BG730">
            <v>44436</v>
          </cell>
          <cell r="BI730" t="str">
            <v>BELUM</v>
          </cell>
          <cell r="BV730" t="str">
            <v>0003083679292</v>
          </cell>
          <cell r="BW730" t="str">
            <v>SUDAH</v>
          </cell>
          <cell r="BX730" t="str">
            <v>PERUSAHAAN</v>
          </cell>
          <cell r="BY730" t="str">
            <v>21055225516</v>
          </cell>
          <cell r="BZ730" t="str">
            <v>SUDAH</v>
          </cell>
          <cell r="CG730" t="str">
            <v>adeirvan63@gmail.com</v>
          </cell>
        </row>
        <row r="731">
          <cell r="C731" t="str">
            <v>2234</v>
          </cell>
          <cell r="D731" t="str">
            <v>OKTAVRIGIT DANICKO S</v>
          </cell>
          <cell r="E731" t="str">
            <v>PT. MBK</v>
          </cell>
          <cell r="F731" t="str">
            <v>PO</v>
          </cell>
          <cell r="G731" t="str">
            <v>45/PO-JKT1/V/21</v>
          </cell>
          <cell r="H731">
            <v>44321</v>
          </cell>
          <cell r="I731">
            <v>44320</v>
          </cell>
          <cell r="J731">
            <v>-1</v>
          </cell>
          <cell r="K731" t="str">
            <v>085222009917</v>
          </cell>
          <cell r="L731" t="str">
            <v>DRIVER</v>
          </cell>
          <cell r="Q731" t="str">
            <v>BANDUNG</v>
          </cell>
          <cell r="R731" t="str">
            <v>ANTERAJA</v>
          </cell>
          <cell r="S731" t="str">
            <v>JAKARTA 1</v>
          </cell>
          <cell r="T731" t="str">
            <v>3273271410890004</v>
          </cell>
          <cell r="U731" t="str">
            <v>SEUMUR HIDUP</v>
          </cell>
          <cell r="V731" t="str">
            <v>CDD</v>
          </cell>
          <cell r="W731" t="str">
            <v>B1</v>
          </cell>
          <cell r="X731" t="str">
            <v>13278910000143</v>
          </cell>
          <cell r="Y731">
            <v>46119</v>
          </cell>
          <cell r="Z731" t="str">
            <v>BANDUNG</v>
          </cell>
          <cell r="AA731">
            <v>32795</v>
          </cell>
          <cell r="AB731" t="str">
            <v>JL. RIUNG SALUYU AX NO. 36 RT 005/014 KEL. CISARANTEUN KIDUL KEC. GEDEBAGEKOTA BANDUNG</v>
          </cell>
          <cell r="AC731" t="str">
            <v>KAWIN</v>
          </cell>
          <cell r="AD731" t="str">
            <v>ISLAM</v>
          </cell>
          <cell r="AE731" t="str">
            <v>LAKI-LAKI</v>
          </cell>
          <cell r="AF731" t="str">
            <v>SMA</v>
          </cell>
          <cell r="AG731" t="str">
            <v>OKTAVRIGIT</v>
          </cell>
          <cell r="AH731" t="str">
            <v>BCA</v>
          </cell>
          <cell r="AI731" t="str">
            <v>6395286173</v>
          </cell>
          <cell r="AJ731" t="str">
            <v>3273272712170004</v>
          </cell>
          <cell r="AL731">
            <v>44682</v>
          </cell>
          <cell r="AM731">
            <v>44773</v>
          </cell>
          <cell r="AN731" t="str">
            <v>PKWT 1</v>
          </cell>
          <cell r="AO731" t="str">
            <v>71 hari</v>
          </cell>
          <cell r="AP731" t="str">
            <v xml:space="preserve">1 Tahun  0 Bulan 17 Hari </v>
          </cell>
          <cell r="AQ731" t="str">
            <v>SUDAH</v>
          </cell>
          <cell r="AR731">
            <v>44432</v>
          </cell>
          <cell r="AS731" t="str">
            <v>SUDAH</v>
          </cell>
          <cell r="AT731">
            <v>44432</v>
          </cell>
          <cell r="AU731" t="str">
            <v>SUDAH</v>
          </cell>
          <cell r="AV731">
            <v>44639</v>
          </cell>
          <cell r="AW731" t="str">
            <v xml:space="preserve">0 Tahun  2 Bulan 2 Hari </v>
          </cell>
          <cell r="AX731" t="str">
            <v>IN CLASS</v>
          </cell>
          <cell r="AY731">
            <v>100</v>
          </cell>
          <cell r="AZ731">
            <v>75</v>
          </cell>
          <cell r="BA731" t="str">
            <v>SUDAH</v>
          </cell>
          <cell r="BC731">
            <v>44399</v>
          </cell>
          <cell r="BE731" t="str">
            <v>SUDAH</v>
          </cell>
          <cell r="BG731">
            <v>44432</v>
          </cell>
          <cell r="BI731" t="str">
            <v>BELUM</v>
          </cell>
          <cell r="BV731" t="str">
            <v>0001288455401</v>
          </cell>
          <cell r="BW731" t="str">
            <v>SUDAH</v>
          </cell>
          <cell r="BX731" t="str">
            <v>PERUSAHAAN</v>
          </cell>
          <cell r="BY731" t="str">
            <v>21041846581</v>
          </cell>
          <cell r="BZ731" t="str">
            <v>SUDAH</v>
          </cell>
          <cell r="CH731">
            <v>44333</v>
          </cell>
        </row>
        <row r="732">
          <cell r="C732" t="str">
            <v>2235</v>
          </cell>
          <cell r="D732" t="str">
            <v>CHOERUN NASIHIN</v>
          </cell>
          <cell r="E732" t="str">
            <v>PT. MBK</v>
          </cell>
          <cell r="F732" t="str">
            <v>PO</v>
          </cell>
          <cell r="G732" t="str">
            <v>45/PO-JKT1/V/21</v>
          </cell>
          <cell r="H732">
            <v>44321</v>
          </cell>
          <cell r="I732">
            <v>44320</v>
          </cell>
          <cell r="J732">
            <v>-1</v>
          </cell>
          <cell r="K732" t="str">
            <v>081220584596</v>
          </cell>
          <cell r="L732" t="str">
            <v>DRIVER</v>
          </cell>
          <cell r="Q732" t="str">
            <v>BANDUNG</v>
          </cell>
          <cell r="R732" t="str">
            <v>ANTERAJA</v>
          </cell>
          <cell r="S732" t="str">
            <v>JAKARTA 1</v>
          </cell>
          <cell r="T732" t="str">
            <v>3276022611870010</v>
          </cell>
          <cell r="U732" t="str">
            <v>SEUMUR HIDUP</v>
          </cell>
          <cell r="V732" t="str">
            <v>WING</v>
          </cell>
          <cell r="W732" t="str">
            <v>B2 UMUM</v>
          </cell>
          <cell r="X732" t="str">
            <v>871113340841</v>
          </cell>
          <cell r="Y732">
            <v>44885</v>
          </cell>
          <cell r="Z732" t="str">
            <v>GARUT</v>
          </cell>
          <cell r="AA732">
            <v>32101</v>
          </cell>
          <cell r="AB732" t="str">
            <v>KP. NGENOL RT 010/003 KEL. GUNUNGHEJO KEC. DARANGDAN KAB. PURWAKARTA</v>
          </cell>
          <cell r="AC732" t="str">
            <v>KAWIN ANAK 1</v>
          </cell>
          <cell r="AD732" t="str">
            <v>ISLAM</v>
          </cell>
          <cell r="AE732" t="str">
            <v>LAKI-LAKI</v>
          </cell>
          <cell r="AF732" t="str">
            <v>SMA</v>
          </cell>
          <cell r="AG732" t="str">
            <v>CHOERUN NASIHIN</v>
          </cell>
          <cell r="AH732" t="str">
            <v>BCA</v>
          </cell>
          <cell r="AI732" t="str">
            <v>1480924645</v>
          </cell>
          <cell r="AJ732" t="str">
            <v>3214061611160005</v>
          </cell>
          <cell r="AL732">
            <v>44682</v>
          </cell>
          <cell r="AM732">
            <v>44773</v>
          </cell>
          <cell r="AN732" t="str">
            <v>PKWT 1</v>
          </cell>
          <cell r="AO732" t="str">
            <v>71 hari</v>
          </cell>
          <cell r="AP732" t="str">
            <v xml:space="preserve">1 Tahun  0 Bulan 17 Hari </v>
          </cell>
          <cell r="AQ732" t="str">
            <v>SUDAH</v>
          </cell>
          <cell r="AR732">
            <v>44411</v>
          </cell>
          <cell r="AS732" t="str">
            <v>SUDAH</v>
          </cell>
          <cell r="AT732">
            <v>44411</v>
          </cell>
          <cell r="AU732" t="str">
            <v>SUDAH</v>
          </cell>
          <cell r="AV732">
            <v>44639</v>
          </cell>
          <cell r="AW732" t="str">
            <v xml:space="preserve">0 Tahun  2 Bulan 2 Hari </v>
          </cell>
          <cell r="AX732" t="str">
            <v>IN CLASS</v>
          </cell>
          <cell r="AY732">
            <v>80</v>
          </cell>
          <cell r="AZ732">
            <v>75</v>
          </cell>
          <cell r="BA732" t="str">
            <v>SUDAH</v>
          </cell>
          <cell r="BC732">
            <v>44398</v>
          </cell>
          <cell r="BE732" t="str">
            <v>SUDAH</v>
          </cell>
          <cell r="BG732">
            <v>44439</v>
          </cell>
          <cell r="BI732" t="str">
            <v>BELUM</v>
          </cell>
          <cell r="BV732" t="str">
            <v>0001778190489</v>
          </cell>
          <cell r="BW732" t="str">
            <v>SUDAH</v>
          </cell>
          <cell r="BX732" t="str">
            <v>PERUSAHAAN</v>
          </cell>
          <cell r="BY732" t="str">
            <v>21041846433</v>
          </cell>
          <cell r="BZ732" t="str">
            <v>SUDAH</v>
          </cell>
        </row>
        <row r="733">
          <cell r="C733" t="str">
            <v>2236</v>
          </cell>
          <cell r="D733" t="str">
            <v>SUDRAJAT</v>
          </cell>
          <cell r="E733" t="str">
            <v>PT. MBK</v>
          </cell>
          <cell r="I733">
            <v>44320</v>
          </cell>
          <cell r="J733" t="str">
            <v/>
          </cell>
          <cell r="K733" t="str">
            <v>087712384088</v>
          </cell>
          <cell r="L733" t="str">
            <v>DRIVER</v>
          </cell>
          <cell r="Q733" t="str">
            <v>BANDUNG</v>
          </cell>
          <cell r="R733" t="str">
            <v>ANTERAJA</v>
          </cell>
          <cell r="S733" t="str">
            <v>JAKARTA 1</v>
          </cell>
          <cell r="T733" t="str">
            <v>3277011205820001</v>
          </cell>
          <cell r="U733" t="str">
            <v>SEUMUR HIDUP</v>
          </cell>
          <cell r="V733" t="str">
            <v>FUSO</v>
          </cell>
          <cell r="W733" t="str">
            <v>B2 UMUM</v>
          </cell>
          <cell r="X733" t="str">
            <v>13318112000466</v>
          </cell>
          <cell r="Y733">
            <v>46365</v>
          </cell>
          <cell r="Z733" t="str">
            <v>CIMAHI</v>
          </cell>
          <cell r="AA733">
            <v>29718</v>
          </cell>
          <cell r="AB733" t="str">
            <v>KP. SARADAN RT 003/002 KEL. LEUWIGAJAH KEC. CIMAHI SELATAN KOTA CIMAHI</v>
          </cell>
          <cell r="AC733" t="str">
            <v>KAWIN</v>
          </cell>
          <cell r="AD733" t="str">
            <v>ISLAM</v>
          </cell>
          <cell r="AE733" t="str">
            <v>LAKI-LAKI</v>
          </cell>
          <cell r="AF733" t="str">
            <v>SMP</v>
          </cell>
          <cell r="AG733" t="str">
            <v>SUDRAJAT</v>
          </cell>
          <cell r="AH733" t="str">
            <v>BCA</v>
          </cell>
          <cell r="AI733" t="str">
            <v>1393190403</v>
          </cell>
          <cell r="AJ733" t="str">
            <v>3277011610110005</v>
          </cell>
          <cell r="AL733">
            <v>44682</v>
          </cell>
          <cell r="AM733">
            <v>44773</v>
          </cell>
          <cell r="AN733" t="str">
            <v>PKWT 1</v>
          </cell>
          <cell r="AO733" t="str">
            <v>71 hari</v>
          </cell>
          <cell r="AP733" t="str">
            <v xml:space="preserve">1 Tahun  0 Bulan 17 Hari </v>
          </cell>
          <cell r="AQ733" t="str">
            <v>SUDAH</v>
          </cell>
          <cell r="AR733">
            <v>44432</v>
          </cell>
          <cell r="AS733" t="str">
            <v>SUDAH</v>
          </cell>
          <cell r="AT733">
            <v>44432</v>
          </cell>
          <cell r="AU733" t="str">
            <v>SUDAH</v>
          </cell>
          <cell r="AV733">
            <v>44639</v>
          </cell>
          <cell r="AW733" t="str">
            <v xml:space="preserve">0 Tahun  2 Bulan 2 Hari </v>
          </cell>
          <cell r="AX733" t="str">
            <v>IN CLASS</v>
          </cell>
          <cell r="AY733">
            <v>100</v>
          </cell>
          <cell r="AZ733">
            <v>75</v>
          </cell>
          <cell r="BA733" t="str">
            <v>SUDAH</v>
          </cell>
          <cell r="BC733">
            <v>44371</v>
          </cell>
          <cell r="BE733" t="str">
            <v>SUDAH</v>
          </cell>
          <cell r="BG733">
            <v>44404</v>
          </cell>
          <cell r="BI733" t="str">
            <v>BELUM</v>
          </cell>
          <cell r="BV733" t="str">
            <v>0003091952057</v>
          </cell>
          <cell r="BW733" t="str">
            <v>SUDAH</v>
          </cell>
          <cell r="BX733" t="str">
            <v>PERUSAHAAN</v>
          </cell>
          <cell r="BY733" t="str">
            <v>21041846201</v>
          </cell>
          <cell r="BZ733" t="str">
            <v>SUDAH</v>
          </cell>
          <cell r="CI733">
            <v>44491</v>
          </cell>
        </row>
        <row r="734">
          <cell r="C734" t="str">
            <v>2237</v>
          </cell>
          <cell r="D734" t="str">
            <v>YADI SOFIAN</v>
          </cell>
          <cell r="E734" t="str">
            <v>PT. MBK</v>
          </cell>
          <cell r="I734">
            <v>44320</v>
          </cell>
          <cell r="J734" t="str">
            <v/>
          </cell>
          <cell r="K734" t="str">
            <v>082240254397</v>
          </cell>
          <cell r="L734" t="str">
            <v>DRIVER</v>
          </cell>
          <cell r="Q734" t="str">
            <v>BANDUNG</v>
          </cell>
          <cell r="R734" t="str">
            <v>ANTERAJA</v>
          </cell>
          <cell r="S734" t="str">
            <v>JAKARTA 1</v>
          </cell>
          <cell r="T734" t="str">
            <v>3217010509940002</v>
          </cell>
          <cell r="U734" t="str">
            <v>SEUMUR HIDUP</v>
          </cell>
          <cell r="V734" t="str">
            <v>FUSO</v>
          </cell>
          <cell r="W734" t="str">
            <v>B1 UMUM</v>
          </cell>
          <cell r="X734" t="str">
            <v>940913311809</v>
          </cell>
          <cell r="Y734">
            <v>45540</v>
          </cell>
          <cell r="Z734" t="str">
            <v>BANDUNG</v>
          </cell>
          <cell r="AA734">
            <v>34582</v>
          </cell>
          <cell r="AB734" t="str">
            <v>KP. SUKAJADI RT 003/002 KEL. LEMBANG KEC. LEMBANG KAB. BANDUNG</v>
          </cell>
          <cell r="AC734" t="str">
            <v>LAJANG</v>
          </cell>
          <cell r="AD734" t="str">
            <v>ISLAM</v>
          </cell>
          <cell r="AE734" t="str">
            <v>LAKI-LAKI</v>
          </cell>
          <cell r="AF734" t="str">
            <v>SMA</v>
          </cell>
          <cell r="AG734" t="str">
            <v>YADI SOFIAN</v>
          </cell>
          <cell r="AH734" t="str">
            <v>BCA</v>
          </cell>
          <cell r="AI734" t="str">
            <v>1370011580</v>
          </cell>
          <cell r="AJ734" t="str">
            <v>3217013004058598</v>
          </cell>
          <cell r="AL734">
            <v>44682</v>
          </cell>
          <cell r="AM734">
            <v>44773</v>
          </cell>
          <cell r="AN734" t="str">
            <v>PKWT 1</v>
          </cell>
          <cell r="AO734" t="str">
            <v>71 hari</v>
          </cell>
          <cell r="AP734" t="str">
            <v xml:space="preserve">1 Tahun  0 Bulan 17 Hari </v>
          </cell>
          <cell r="AQ734" t="str">
            <v>SUDAH</v>
          </cell>
          <cell r="AR734">
            <v>44432</v>
          </cell>
          <cell r="AS734" t="str">
            <v>SUDAH</v>
          </cell>
          <cell r="AT734">
            <v>44432</v>
          </cell>
          <cell r="AU734" t="str">
            <v>SUDAH</v>
          </cell>
          <cell r="AV734">
            <v>44639</v>
          </cell>
          <cell r="AW734" t="str">
            <v xml:space="preserve">0 Tahun  2 Bulan 2 Hari </v>
          </cell>
          <cell r="AX734" t="str">
            <v>IN CLASS</v>
          </cell>
          <cell r="AY734">
            <v>100</v>
          </cell>
          <cell r="AZ734">
            <v>75</v>
          </cell>
          <cell r="BA734" t="str">
            <v>SUDAH</v>
          </cell>
          <cell r="BC734">
            <v>44401</v>
          </cell>
          <cell r="BE734" t="str">
            <v>SUDAH</v>
          </cell>
          <cell r="BG734">
            <v>44431</v>
          </cell>
          <cell r="BI734" t="str">
            <v>BELUM</v>
          </cell>
          <cell r="BV734" t="str">
            <v>0001777510956</v>
          </cell>
          <cell r="BW734" t="str">
            <v>SUDAH</v>
          </cell>
          <cell r="BX734" t="str">
            <v>PBI</v>
          </cell>
          <cell r="BY734" t="str">
            <v>21041846573</v>
          </cell>
          <cell r="BZ734" t="str">
            <v>SUDAH</v>
          </cell>
        </row>
        <row r="735">
          <cell r="C735" t="str">
            <v>2238</v>
          </cell>
          <cell r="D735" t="str">
            <v>PEPEN EFENDI</v>
          </cell>
          <cell r="E735" t="str">
            <v>PT. MBK</v>
          </cell>
          <cell r="I735">
            <v>44320</v>
          </cell>
          <cell r="J735" t="str">
            <v/>
          </cell>
          <cell r="K735" t="str">
            <v>082240362476</v>
          </cell>
          <cell r="L735" t="str">
            <v>DRIVER</v>
          </cell>
          <cell r="Q735" t="str">
            <v>BANDUNG</v>
          </cell>
          <cell r="R735" t="str">
            <v>ANTERAJA</v>
          </cell>
          <cell r="S735" t="str">
            <v>JAKARTA 1</v>
          </cell>
          <cell r="T735" t="str">
            <v>3217011401870009</v>
          </cell>
          <cell r="U735" t="str">
            <v>SEUMUR HIDUP</v>
          </cell>
          <cell r="V735" t="str">
            <v>CDD</v>
          </cell>
          <cell r="W735" t="str">
            <v>B1 UMUM</v>
          </cell>
          <cell r="X735" t="str">
            <v>13318701000254</v>
          </cell>
          <cell r="Y735">
            <v>45980</v>
          </cell>
          <cell r="Z735" t="str">
            <v>BANDUNG</v>
          </cell>
          <cell r="AA735">
            <v>31791</v>
          </cell>
          <cell r="AB735" t="str">
            <v>GG. PAK OMO RT 001/002 KEL. LEMBANG KEC. LEMBANG KAB. BANDUNG</v>
          </cell>
          <cell r="AC735" t="str">
            <v>KAWIN ANAK 1</v>
          </cell>
          <cell r="AD735" t="str">
            <v>ISLAM</v>
          </cell>
          <cell r="AE735" t="str">
            <v>LAKI-LAKI</v>
          </cell>
          <cell r="AF735" t="str">
            <v>SMP</v>
          </cell>
          <cell r="AG735" t="str">
            <v>PEPEN EFENDI</v>
          </cell>
          <cell r="AH735" t="str">
            <v>BCA</v>
          </cell>
          <cell r="AI735" t="str">
            <v>1371480353</v>
          </cell>
          <cell r="AJ735" t="str">
            <v>3217010202160009</v>
          </cell>
          <cell r="AL735">
            <v>44682</v>
          </cell>
          <cell r="AM735">
            <v>44773</v>
          </cell>
          <cell r="AN735" t="str">
            <v>PKWT 1</v>
          </cell>
          <cell r="AO735" t="str">
            <v>71 hari</v>
          </cell>
          <cell r="AP735" t="str">
            <v xml:space="preserve">1 Tahun  0 Bulan 17 Hari </v>
          </cell>
          <cell r="AQ735" t="str">
            <v>SUDAH</v>
          </cell>
          <cell r="AR735">
            <v>44370</v>
          </cell>
          <cell r="AS735" t="str">
            <v>SUDAH</v>
          </cell>
          <cell r="AT735">
            <v>44370</v>
          </cell>
          <cell r="AU735" t="str">
            <v>SUDAH</v>
          </cell>
          <cell r="AV735">
            <v>44639</v>
          </cell>
          <cell r="AW735" t="str">
            <v xml:space="preserve">0 Tahun  2 Bulan 2 Hari </v>
          </cell>
          <cell r="AX735" t="str">
            <v>IN CLASS</v>
          </cell>
          <cell r="AY735">
            <v>100</v>
          </cell>
          <cell r="AZ735">
            <v>75</v>
          </cell>
          <cell r="BA735" t="str">
            <v>SUDAH</v>
          </cell>
          <cell r="BC735">
            <v>44400</v>
          </cell>
          <cell r="BE735" t="str">
            <v>SUDAH</v>
          </cell>
          <cell r="BG735">
            <v>44438</v>
          </cell>
          <cell r="BI735" t="str">
            <v>BELUM</v>
          </cell>
          <cell r="BV735" t="str">
            <v>0001090794172</v>
          </cell>
          <cell r="BW735" t="str">
            <v>SUDAH</v>
          </cell>
          <cell r="BX735" t="str">
            <v>PERUSAHAAN</v>
          </cell>
          <cell r="BY735" t="str">
            <v>21041846540</v>
          </cell>
          <cell r="BZ735" t="str">
            <v>SUDAH</v>
          </cell>
        </row>
        <row r="736">
          <cell r="C736" t="str">
            <v>2241</v>
          </cell>
          <cell r="D736" t="str">
            <v>FIRAS AINUR RIZQI SAPUTRA</v>
          </cell>
          <cell r="E736" t="str">
            <v>PT. MBK</v>
          </cell>
          <cell r="F736" t="str">
            <v>PO</v>
          </cell>
          <cell r="G736" t="str">
            <v>08/PO/LOG-SBY/III/21</v>
          </cell>
          <cell r="H736">
            <v>44286</v>
          </cell>
          <cell r="I736">
            <v>44309</v>
          </cell>
          <cell r="J736">
            <v>23</v>
          </cell>
          <cell r="K736" t="str">
            <v>082245715043</v>
          </cell>
          <cell r="L736" t="str">
            <v>DRIVER</v>
          </cell>
          <cell r="Q736" t="str">
            <v>JEMBER</v>
          </cell>
          <cell r="R736" t="str">
            <v>ANTERAJA</v>
          </cell>
          <cell r="S736" t="str">
            <v>MALANG</v>
          </cell>
          <cell r="T736" t="str">
            <v>3509130404930003</v>
          </cell>
          <cell r="U736" t="str">
            <v>SEUMUR HIDUP</v>
          </cell>
          <cell r="V736" t="str">
            <v>HIJAU</v>
          </cell>
          <cell r="W736" t="str">
            <v>B1</v>
          </cell>
          <cell r="X736" t="str">
            <v>15329304000371</v>
          </cell>
          <cell r="Y736">
            <v>46468</v>
          </cell>
          <cell r="Z736" t="str">
            <v>JEMBER</v>
          </cell>
          <cell r="AA736">
            <v>34063</v>
          </cell>
          <cell r="AB736" t="str">
            <v>JL. DHARMAWANGSA 125 RT.3 RW.3 KRAJAN DESA KALIWINING KEC. RAMBIPUJI - JEMBER</v>
          </cell>
          <cell r="AC736" t="str">
            <v>KAWIN</v>
          </cell>
          <cell r="AD736" t="str">
            <v>ISLAM</v>
          </cell>
          <cell r="AE736" t="str">
            <v>LAKI-LAKI</v>
          </cell>
          <cell r="AF736" t="str">
            <v>SMA</v>
          </cell>
          <cell r="AG736" t="str">
            <v>FIRAS AINUR RIZQI SAPUTRA</v>
          </cell>
          <cell r="AH736" t="str">
            <v>BCA</v>
          </cell>
          <cell r="AI736" t="str">
            <v>3330324871</v>
          </cell>
          <cell r="AJ736" t="str">
            <v>3509132407210001</v>
          </cell>
          <cell r="AL736">
            <v>44682</v>
          </cell>
          <cell r="AM736">
            <v>44773</v>
          </cell>
          <cell r="AN736" t="str">
            <v>PKWT 1</v>
          </cell>
          <cell r="AO736" t="str">
            <v>71 hari</v>
          </cell>
          <cell r="AP736" t="str">
            <v xml:space="preserve">1 Tahun  0 Bulan 28 Hari </v>
          </cell>
          <cell r="AQ736" t="str">
            <v>SUDAH</v>
          </cell>
          <cell r="AR736">
            <v>44676</v>
          </cell>
          <cell r="AS736" t="str">
            <v>SUDAH</v>
          </cell>
          <cell r="AT736">
            <v>44432</v>
          </cell>
          <cell r="AU736" t="str">
            <v>SUDAH</v>
          </cell>
          <cell r="AV736">
            <v>44465</v>
          </cell>
          <cell r="AW736" t="str">
            <v xml:space="preserve">0 Tahun  7 Bulan 25 Hari </v>
          </cell>
          <cell r="AX736" t="str">
            <v>IN CLASS</v>
          </cell>
          <cell r="AY736">
            <v>85</v>
          </cell>
          <cell r="AZ736">
            <v>85</v>
          </cell>
          <cell r="BA736" t="str">
            <v>SUDAH</v>
          </cell>
          <cell r="BC736">
            <v>44384</v>
          </cell>
          <cell r="BD736" t="str">
            <v>RSU BALADHIKA HUSADA</v>
          </cell>
          <cell r="BE736" t="str">
            <v>SUDAH</v>
          </cell>
          <cell r="BG736">
            <v>44547</v>
          </cell>
          <cell r="BI736" t="str">
            <v>BELUM</v>
          </cell>
          <cell r="BV736" t="str">
            <v>0001312551516</v>
          </cell>
          <cell r="BW736" t="str">
            <v>SUDAH</v>
          </cell>
          <cell r="BX736" t="str">
            <v>PERUSAHAAN</v>
          </cell>
          <cell r="BY736" t="str">
            <v>21041847167</v>
          </cell>
          <cell r="BZ736" t="str">
            <v>SUDAH</v>
          </cell>
          <cell r="CG736" t="str">
            <v>tidak ada</v>
          </cell>
        </row>
        <row r="737">
          <cell r="C737" t="str">
            <v>2243</v>
          </cell>
          <cell r="D737" t="str">
            <v>NIKIYANA DUL GOFUR</v>
          </cell>
          <cell r="E737" t="str">
            <v>PT. MBK</v>
          </cell>
          <cell r="F737" t="str">
            <v>PO</v>
          </cell>
          <cell r="G737" t="str">
            <v>52/PO-JKT1/V/21</v>
          </cell>
          <cell r="H737">
            <v>44320</v>
          </cell>
          <cell r="I737">
            <v>44320</v>
          </cell>
          <cell r="J737">
            <v>0</v>
          </cell>
          <cell r="K737" t="str">
            <v>088809069307</v>
          </cell>
          <cell r="P737" t="str">
            <v>DISPATCHER</v>
          </cell>
          <cell r="Q737" t="str">
            <v>BEKASI</v>
          </cell>
          <cell r="R737" t="str">
            <v>ANTERAJA</v>
          </cell>
          <cell r="S737" t="str">
            <v>JAKARTA 1</v>
          </cell>
          <cell r="T737" t="str">
            <v>3216082311970009</v>
          </cell>
          <cell r="U737" t="str">
            <v>SEUMUR HIDUP</v>
          </cell>
          <cell r="V737" t="str">
            <v>NON DRIVER</v>
          </cell>
          <cell r="W737" t="str">
            <v>NON DRIVER</v>
          </cell>
          <cell r="X737" t="str">
            <v>NON DRIVER</v>
          </cell>
          <cell r="Y737" t="str">
            <v>NON DRIVER</v>
          </cell>
          <cell r="Z737" t="str">
            <v>BEKASI</v>
          </cell>
          <cell r="AA737">
            <v>35757</v>
          </cell>
          <cell r="AB737" t="str">
            <v>KP. KETAPANG RT 001/002 KEL. KALIJAYA KEC. CIKARANG BARAT KAB. BEKASI</v>
          </cell>
          <cell r="AC737" t="str">
            <v>LAJANG</v>
          </cell>
          <cell r="AD737" t="str">
            <v>ISLAM</v>
          </cell>
          <cell r="AE737" t="str">
            <v>LAKI-LAKI</v>
          </cell>
          <cell r="AF737" t="str">
            <v>SMA</v>
          </cell>
          <cell r="AG737" t="str">
            <v>NIKIYANA DUL GOFUR</v>
          </cell>
          <cell r="AH737" t="str">
            <v>BCA</v>
          </cell>
          <cell r="AI737" t="str">
            <v>7035042725</v>
          </cell>
          <cell r="AJ737" t="str">
            <v>3216081310120035</v>
          </cell>
          <cell r="AL737">
            <v>44682</v>
          </cell>
          <cell r="AM737">
            <v>44773</v>
          </cell>
          <cell r="AN737" t="str">
            <v>PKWT 1</v>
          </cell>
          <cell r="AO737" t="str">
            <v>71 hari</v>
          </cell>
          <cell r="AP737" t="str">
            <v xml:space="preserve">1 Tahun  0 Bulan 17 Hari </v>
          </cell>
          <cell r="AQ737" t="str">
            <v>NON DRIVER</v>
          </cell>
          <cell r="AR737" t="str">
            <v>NON DRIVER</v>
          </cell>
          <cell r="AS737" t="str">
            <v>SUDAH</v>
          </cell>
          <cell r="AT737">
            <v>44432</v>
          </cell>
          <cell r="AU737" t="str">
            <v>NON DRIVER</v>
          </cell>
          <cell r="AV737" t="str">
            <v>NON DRIVER</v>
          </cell>
          <cell r="AW737" t="str">
            <v/>
          </cell>
          <cell r="AX737" t="str">
            <v>NON DRIVER</v>
          </cell>
          <cell r="AY737" t="str">
            <v>NON DRIVER</v>
          </cell>
          <cell r="AZ737" t="str">
            <v>NON DRIVER</v>
          </cell>
          <cell r="BA737" t="str">
            <v>SUDAH</v>
          </cell>
          <cell r="BC737">
            <v>44401</v>
          </cell>
          <cell r="BE737" t="str">
            <v>SUDAH</v>
          </cell>
          <cell r="BG737">
            <v>44429</v>
          </cell>
          <cell r="BI737" t="str">
            <v>BELUM</v>
          </cell>
          <cell r="BV737" t="str">
            <v>0002510249073</v>
          </cell>
          <cell r="BW737" t="str">
            <v>SUDAH</v>
          </cell>
          <cell r="BX737" t="str">
            <v>PERUSAHAAN</v>
          </cell>
          <cell r="BY737" t="str">
            <v>21041846375</v>
          </cell>
          <cell r="BZ737" t="str">
            <v>SUDAH</v>
          </cell>
          <cell r="CG737" t="str">
            <v>alfithoeka@gmail.com</v>
          </cell>
        </row>
        <row r="738">
          <cell r="C738" t="str">
            <v>2245</v>
          </cell>
          <cell r="D738" t="str">
            <v>IQBAL WAHYU SETIAWAN</v>
          </cell>
          <cell r="E738" t="str">
            <v>PT. MBK</v>
          </cell>
          <cell r="F738" t="str">
            <v>PO</v>
          </cell>
          <cell r="G738" t="str">
            <v>14/PO/LOG-SBY/V/21</v>
          </cell>
          <cell r="H738">
            <v>44324</v>
          </cell>
          <cell r="I738">
            <v>44319</v>
          </cell>
          <cell r="J738">
            <v>-5</v>
          </cell>
          <cell r="K738" t="str">
            <v>089670289344</v>
          </cell>
          <cell r="L738" t="str">
            <v>DRIVER</v>
          </cell>
          <cell r="Q738" t="str">
            <v>PURWOKERTO</v>
          </cell>
          <cell r="R738" t="str">
            <v>ANTERAJA</v>
          </cell>
          <cell r="S738" t="str">
            <v>SEMARANG</v>
          </cell>
          <cell r="T738" t="str">
            <v>3303060806990002</v>
          </cell>
          <cell r="U738" t="str">
            <v>SEUMUR HIDUP</v>
          </cell>
          <cell r="V738" t="str">
            <v>HIJAU</v>
          </cell>
          <cell r="W738" t="str">
            <v>B1</v>
          </cell>
          <cell r="X738" t="str">
            <v>14249906000119</v>
          </cell>
          <cell r="Y738">
            <v>45931</v>
          </cell>
          <cell r="Z738" t="str">
            <v>SIDAKANGEN</v>
          </cell>
          <cell r="AA738">
            <v>36319</v>
          </cell>
          <cell r="AB738" t="str">
            <v>SIDAKANGEN RT 004/002 KEL. SIDAKANGEN KEC. KALIMANAH KAB. PURBALINGGA</v>
          </cell>
          <cell r="AC738" t="str">
            <v>LAJANG</v>
          </cell>
          <cell r="AD738" t="str">
            <v>ISLAM</v>
          </cell>
          <cell r="AE738" t="str">
            <v>LAKI-LAKI</v>
          </cell>
          <cell r="AF738" t="str">
            <v>SMA</v>
          </cell>
          <cell r="AG738" t="str">
            <v>IQBAL WAHYU SETIAWAN</v>
          </cell>
          <cell r="AH738" t="str">
            <v>BCA</v>
          </cell>
          <cell r="AI738" t="str">
            <v>0970740329</v>
          </cell>
          <cell r="AJ738" t="str">
            <v>3303062001090007</v>
          </cell>
          <cell r="AL738">
            <v>44682</v>
          </cell>
          <cell r="AM738">
            <v>44773</v>
          </cell>
          <cell r="AN738" t="str">
            <v>PKWT 1</v>
          </cell>
          <cell r="AO738" t="str">
            <v>71 hari</v>
          </cell>
          <cell r="AP738" t="str">
            <v xml:space="preserve">1 Tahun  0 Bulan 18 Hari </v>
          </cell>
          <cell r="AQ738" t="str">
            <v>SUDAH</v>
          </cell>
          <cell r="AR738">
            <v>44432</v>
          </cell>
          <cell r="AS738" t="str">
            <v>SUDAH</v>
          </cell>
          <cell r="AT738">
            <v>44432</v>
          </cell>
          <cell r="AU738" t="str">
            <v>SUDAH</v>
          </cell>
          <cell r="AV738">
            <v>44425</v>
          </cell>
          <cell r="AW738" t="str">
            <v xml:space="preserve">0 Tahun  9 Bulan 4 Hari </v>
          </cell>
          <cell r="AX738" t="str">
            <v>IN CLASS</v>
          </cell>
          <cell r="AY738">
            <v>90</v>
          </cell>
          <cell r="AZ738">
            <v>75</v>
          </cell>
          <cell r="BA738" t="str">
            <v>SUDAH</v>
          </cell>
          <cell r="BC738">
            <v>44403</v>
          </cell>
          <cell r="BD738" t="str">
            <v>RS.MARGONO</v>
          </cell>
          <cell r="BE738" t="str">
            <v>SUDAH</v>
          </cell>
          <cell r="BG738">
            <v>44433</v>
          </cell>
          <cell r="BH738" t="str">
            <v>RS.MARGONO</v>
          </cell>
          <cell r="BI738" t="str">
            <v>BELUM</v>
          </cell>
          <cell r="BM738">
            <v>44470</v>
          </cell>
          <cell r="BN738" t="str">
            <v>ONLINE</v>
          </cell>
          <cell r="BO738">
            <v>90</v>
          </cell>
          <cell r="BV738" t="str">
            <v>0002274244929</v>
          </cell>
          <cell r="BW738" t="str">
            <v>SUDAH</v>
          </cell>
          <cell r="BX738" t="str">
            <v>PERUSAHAAN</v>
          </cell>
          <cell r="BY738" t="str">
            <v>21041846367</v>
          </cell>
          <cell r="BZ738" t="str">
            <v>SUDAH</v>
          </cell>
          <cell r="CG738" t="str">
            <v>dhitayani@gmail.com</v>
          </cell>
        </row>
        <row r="739">
          <cell r="C739" t="str">
            <v>2246</v>
          </cell>
          <cell r="D739" t="str">
            <v>JAKA DWI KURNIAWAN</v>
          </cell>
          <cell r="E739" t="str">
            <v>PT. MBK</v>
          </cell>
          <cell r="F739" t="str">
            <v>PO</v>
          </cell>
          <cell r="G739" t="str">
            <v>14/PO/LOG-SBY/V/21</v>
          </cell>
          <cell r="H739">
            <v>44324</v>
          </cell>
          <cell r="I739">
            <v>44319</v>
          </cell>
          <cell r="J739">
            <v>-5</v>
          </cell>
          <cell r="K739" t="str">
            <v>085227346655</v>
          </cell>
          <cell r="P739" t="str">
            <v>DISPATCHER</v>
          </cell>
          <cell r="Q739" t="str">
            <v>PURWOKERTO</v>
          </cell>
          <cell r="R739" t="str">
            <v>ANTERAJA</v>
          </cell>
          <cell r="S739" t="str">
            <v>SEMARANG</v>
          </cell>
          <cell r="T739" t="str">
            <v>3302242810860003</v>
          </cell>
          <cell r="U739" t="str">
            <v>SEUMUR HIDUP</v>
          </cell>
          <cell r="V739" t="str">
            <v>NON DRIVER</v>
          </cell>
          <cell r="W739" t="str">
            <v>NON DRIVER</v>
          </cell>
          <cell r="X739" t="str">
            <v>NON DRIVER</v>
          </cell>
          <cell r="Y739" t="str">
            <v>NON DRIVER</v>
          </cell>
          <cell r="Z739" t="str">
            <v>JAKARTA</v>
          </cell>
          <cell r="AA739">
            <v>31713</v>
          </cell>
          <cell r="AB739" t="str">
            <v>PERUM KCVRI NO. 25 RT 006/006 KEL. BERKOH KEC. PURWOKERTO SELATAN KAB. BANYUMAS</v>
          </cell>
          <cell r="AC739" t="str">
            <v>KAWIN</v>
          </cell>
          <cell r="AD739" t="str">
            <v>ISLAM</v>
          </cell>
          <cell r="AE739" t="str">
            <v>LAKI-LAKI</v>
          </cell>
          <cell r="AF739" t="str">
            <v>SMA</v>
          </cell>
          <cell r="AG739" t="str">
            <v>JAKA DWI KURNIAWAN</v>
          </cell>
          <cell r="AH739" t="str">
            <v>BCA</v>
          </cell>
          <cell r="AI739" t="str">
            <v>0462257005</v>
          </cell>
          <cell r="AJ739" t="str">
            <v>3302242408110003</v>
          </cell>
          <cell r="AL739">
            <v>44652</v>
          </cell>
          <cell r="AM739">
            <v>44742</v>
          </cell>
          <cell r="AN739" t="str">
            <v>PKWT 2</v>
          </cell>
          <cell r="AO739" t="str">
            <v>40 hari</v>
          </cell>
          <cell r="AP739" t="str">
            <v xml:space="preserve">1 Tahun  0 Bulan 18 Hari </v>
          </cell>
          <cell r="AQ739" t="str">
            <v>NON DRIVER</v>
          </cell>
          <cell r="AR739" t="str">
            <v>NON DRIVER</v>
          </cell>
          <cell r="AS739" t="str">
            <v>SUDAH</v>
          </cell>
          <cell r="AT739">
            <v>44454</v>
          </cell>
          <cell r="AU739" t="str">
            <v>NON DRIVER</v>
          </cell>
          <cell r="AV739" t="str">
            <v>NON DRIVER</v>
          </cell>
          <cell r="AW739" t="str">
            <v/>
          </cell>
          <cell r="AX739" t="str">
            <v>NON DRIVER</v>
          </cell>
          <cell r="AY739" t="str">
            <v>NON DRIVER</v>
          </cell>
          <cell r="AZ739" t="str">
            <v>NON DRIVER</v>
          </cell>
          <cell r="BA739" t="str">
            <v>SUDAH</v>
          </cell>
          <cell r="BC739">
            <v>44451</v>
          </cell>
          <cell r="BD739" t="str">
            <v>RS.DKT</v>
          </cell>
          <cell r="BE739" t="str">
            <v>SUDAH</v>
          </cell>
          <cell r="BG739">
            <v>44481</v>
          </cell>
          <cell r="BH739" t="str">
            <v>RS.DKT</v>
          </cell>
          <cell r="BI739" t="str">
            <v>BELUM</v>
          </cell>
          <cell r="BM739">
            <v>44470</v>
          </cell>
          <cell r="BN739" t="str">
            <v>ONLINE</v>
          </cell>
          <cell r="BO739">
            <v>90</v>
          </cell>
          <cell r="BV739" t="str">
            <v>0000081924006</v>
          </cell>
          <cell r="BW739" t="str">
            <v>SUDAH</v>
          </cell>
          <cell r="BX739" t="str">
            <v>PBI</v>
          </cell>
          <cell r="BY739" t="str">
            <v>21041846276</v>
          </cell>
          <cell r="BZ739" t="str">
            <v>SUDAH</v>
          </cell>
        </row>
        <row r="740">
          <cell r="C740" t="str">
            <v>2247</v>
          </cell>
          <cell r="D740" t="str">
            <v>YULIANTO</v>
          </cell>
          <cell r="E740" t="str">
            <v>PT. MBK</v>
          </cell>
          <cell r="F740" t="str">
            <v>PO</v>
          </cell>
          <cell r="G740" t="str">
            <v>23-2/PO/LOG-SBY/VI/21</v>
          </cell>
          <cell r="I740">
            <v>44319</v>
          </cell>
          <cell r="J740" t="str">
            <v/>
          </cell>
          <cell r="K740" t="str">
            <v>081229909811</v>
          </cell>
          <cell r="L740" t="str">
            <v>DRIVER</v>
          </cell>
          <cell r="Q740" t="str">
            <v>PURWOKERTO</v>
          </cell>
          <cell r="R740" t="str">
            <v>ANTERAJA</v>
          </cell>
          <cell r="S740" t="str">
            <v>SEMARANG</v>
          </cell>
          <cell r="T740" t="str">
            <v>3302203007910002</v>
          </cell>
          <cell r="U740" t="str">
            <v>SEUMUR HIDUP</v>
          </cell>
          <cell r="V740" t="str">
            <v>HIJAU</v>
          </cell>
          <cell r="W740" t="str">
            <v>B1</v>
          </cell>
          <cell r="X740" t="str">
            <v>14149104001633</v>
          </cell>
          <cell r="Y740">
            <v>45819</v>
          </cell>
          <cell r="Z740" t="str">
            <v>BANYUMAS</v>
          </cell>
          <cell r="AA740">
            <v>33449</v>
          </cell>
          <cell r="AB740" t="str">
            <v>LEDUG RT 003/001 KEL. LEDUG KEC. KEMBARAN KAB. BANYUMAS</v>
          </cell>
          <cell r="AC740" t="str">
            <v>KAWIN</v>
          </cell>
          <cell r="AD740" t="str">
            <v>ISLAM</v>
          </cell>
          <cell r="AE740" t="str">
            <v>LAKI-LAKI</v>
          </cell>
          <cell r="AF740" t="str">
            <v>SMA</v>
          </cell>
          <cell r="AG740" t="str">
            <v>YULIANTO</v>
          </cell>
          <cell r="AH740" t="str">
            <v>BCA</v>
          </cell>
          <cell r="AI740" t="str">
            <v>0462140281</v>
          </cell>
          <cell r="AJ740" t="str">
            <v>3302200808170008</v>
          </cell>
          <cell r="AK740" t="str">
            <v>11.652.266.5-521.000</v>
          </cell>
          <cell r="AL740">
            <v>44682</v>
          </cell>
          <cell r="AM740">
            <v>44773</v>
          </cell>
          <cell r="AN740" t="str">
            <v>PKWT 1</v>
          </cell>
          <cell r="AO740" t="str">
            <v>71 hari</v>
          </cell>
          <cell r="AP740" t="str">
            <v xml:space="preserve">1 Tahun  0 Bulan 18 Hari </v>
          </cell>
          <cell r="AQ740" t="str">
            <v>SUDAH</v>
          </cell>
          <cell r="AR740">
            <v>44432</v>
          </cell>
          <cell r="AS740" t="str">
            <v>SUDAH</v>
          </cell>
          <cell r="AT740">
            <v>44432</v>
          </cell>
          <cell r="AU740" t="str">
            <v>SUDAH</v>
          </cell>
          <cell r="AV740">
            <v>44425</v>
          </cell>
          <cell r="AW740" t="str">
            <v xml:space="preserve">0 Tahun  9 Bulan 4 Hari </v>
          </cell>
          <cell r="AX740" t="str">
            <v>IN CLASS</v>
          </cell>
          <cell r="AY740">
            <v>100</v>
          </cell>
          <cell r="AZ740">
            <v>75</v>
          </cell>
          <cell r="BA740" t="str">
            <v>SUDAH</v>
          </cell>
          <cell r="BC740">
            <v>44432</v>
          </cell>
          <cell r="BD740" t="str">
            <v>GOR PURWOKERTO</v>
          </cell>
          <cell r="BE740" t="str">
            <v>SUDAH</v>
          </cell>
          <cell r="BG740">
            <v>44469</v>
          </cell>
          <cell r="BH740" t="str">
            <v>GOR.PURWOKRTO</v>
          </cell>
          <cell r="BI740" t="str">
            <v>BELUM</v>
          </cell>
          <cell r="BM740">
            <v>44470</v>
          </cell>
          <cell r="BN740" t="str">
            <v>ONLINE</v>
          </cell>
          <cell r="BO740">
            <v>95</v>
          </cell>
          <cell r="BV740" t="str">
            <v>0000529863568</v>
          </cell>
          <cell r="BW740" t="str">
            <v>SUDAH</v>
          </cell>
          <cell r="BX740" t="str">
            <v>PBI</v>
          </cell>
          <cell r="BY740" t="str">
            <v>21041846524</v>
          </cell>
          <cell r="BZ740" t="str">
            <v>SUDAH</v>
          </cell>
        </row>
        <row r="741">
          <cell r="C741" t="str">
            <v>2248</v>
          </cell>
          <cell r="D741" t="str">
            <v>RICHO ANDI HERMAWAN</v>
          </cell>
          <cell r="E741" t="str">
            <v>PT. MBK</v>
          </cell>
          <cell r="I741">
            <v>44321</v>
          </cell>
          <cell r="J741" t="str">
            <v/>
          </cell>
          <cell r="K741" t="str">
            <v>081779572493</v>
          </cell>
          <cell r="L741" t="str">
            <v>DRIVER</v>
          </cell>
          <cell r="Q741" t="str">
            <v>REMBANG</v>
          </cell>
          <cell r="R741" t="str">
            <v>PT. SUMBER ALFARIA TRIJAYA TBK</v>
          </cell>
          <cell r="S741" t="str">
            <v>MALANG</v>
          </cell>
          <cell r="T741" t="str">
            <v>3317070102920001</v>
          </cell>
          <cell r="U741" t="str">
            <v>SEUMUR HIDUP</v>
          </cell>
          <cell r="V741" t="str">
            <v>HIJAU</v>
          </cell>
          <cell r="W741" t="str">
            <v>B1</v>
          </cell>
          <cell r="X741" t="str">
            <v>920214390431</v>
          </cell>
          <cell r="Y741">
            <v>44958</v>
          </cell>
          <cell r="Z741" t="str">
            <v>REMBANG</v>
          </cell>
          <cell r="AA741">
            <v>33635</v>
          </cell>
          <cell r="AB741" t="str">
            <v>DS. TULUNG RT 001/001 KEL. TULUNG KEC. PAMOTAN KAB. RREMBANG</v>
          </cell>
          <cell r="AC741" t="str">
            <v>KAWIN</v>
          </cell>
          <cell r="AD741" t="str">
            <v>ISLAM</v>
          </cell>
          <cell r="AE741" t="str">
            <v>LAKI-LAKI</v>
          </cell>
          <cell r="AF741" t="str">
            <v>SMA</v>
          </cell>
          <cell r="AG741" t="str">
            <v>RICHO ANDI HERMAWAN</v>
          </cell>
          <cell r="AH741" t="str">
            <v>BCA</v>
          </cell>
          <cell r="AI741" t="str">
            <v>7835233626</v>
          </cell>
          <cell r="AJ741" t="str">
            <v>331707101140004</v>
          </cell>
          <cell r="AL741">
            <v>44682</v>
          </cell>
          <cell r="AM741">
            <v>44773</v>
          </cell>
          <cell r="AN741" t="str">
            <v>PKWT 1</v>
          </cell>
          <cell r="AO741" t="str">
            <v>71 hari</v>
          </cell>
          <cell r="AP741" t="str">
            <v xml:space="preserve">1 Tahun  0 Bulan 16 Hari </v>
          </cell>
          <cell r="AQ741" t="str">
            <v>SUDAH</v>
          </cell>
          <cell r="AR741">
            <v>44432</v>
          </cell>
          <cell r="AS741" t="str">
            <v>SUDAH</v>
          </cell>
          <cell r="AT741">
            <v>44432</v>
          </cell>
          <cell r="AU741" t="str">
            <v>SUDAH</v>
          </cell>
          <cell r="AV741">
            <v>44516</v>
          </cell>
          <cell r="AW741" t="str">
            <v xml:space="preserve">0 Tahun  6 Bulan 5 Hari </v>
          </cell>
          <cell r="AX741" t="str">
            <v>IN CLASS</v>
          </cell>
          <cell r="AY741">
            <v>85</v>
          </cell>
          <cell r="AZ741">
            <v>80</v>
          </cell>
          <cell r="BA741" t="str">
            <v>SUDAH</v>
          </cell>
          <cell r="BC741">
            <v>44488</v>
          </cell>
          <cell r="BD741" t="str">
            <v>PUSKESMAS LASEM</v>
          </cell>
          <cell r="BE741" t="str">
            <v>SUDAH</v>
          </cell>
          <cell r="BG741">
            <v>44609</v>
          </cell>
          <cell r="BI741" t="str">
            <v>BELUM</v>
          </cell>
          <cell r="BV741" t="str">
            <v>0000583981389</v>
          </cell>
          <cell r="BW741" t="str">
            <v>SUDAH</v>
          </cell>
          <cell r="BX741" t="str">
            <v>PBI</v>
          </cell>
          <cell r="BY741" t="str">
            <v>21041846565</v>
          </cell>
          <cell r="BZ741" t="str">
            <v>SUDAH</v>
          </cell>
        </row>
        <row r="742">
          <cell r="C742" t="str">
            <v>2250</v>
          </cell>
          <cell r="D742" t="str">
            <v>APRILEO KRISNA ADI PUTRA</v>
          </cell>
          <cell r="E742" t="str">
            <v>PT. MBK</v>
          </cell>
          <cell r="F742" t="str">
            <v>PO</v>
          </cell>
          <cell r="G742" t="str">
            <v>12/PO/LOG-SBY/IV/21</v>
          </cell>
          <cell r="H742">
            <v>44316</v>
          </cell>
          <cell r="I742">
            <v>44318</v>
          </cell>
          <cell r="J742">
            <v>2</v>
          </cell>
          <cell r="K742" t="str">
            <v>0881026639931</v>
          </cell>
          <cell r="L742" t="str">
            <v>DRIVER</v>
          </cell>
          <cell r="Q742" t="str">
            <v>MALANG</v>
          </cell>
          <cell r="R742" t="str">
            <v>ANTERAJA</v>
          </cell>
          <cell r="S742" t="str">
            <v>MALANG</v>
          </cell>
          <cell r="T742" t="str">
            <v>3507072504970002</v>
          </cell>
          <cell r="U742" t="str">
            <v>SEUMUR HIDUP</v>
          </cell>
          <cell r="V742" t="str">
            <v>HIJAU</v>
          </cell>
          <cell r="W742" t="str">
            <v>B1</v>
          </cell>
          <cell r="X742" t="str">
            <v>970415260763</v>
          </cell>
          <cell r="Y742">
            <v>45041</v>
          </cell>
          <cell r="Z742" t="str">
            <v>MALANG</v>
          </cell>
          <cell r="AA742">
            <v>35545</v>
          </cell>
          <cell r="AB742" t="str">
            <v>JL.PONCOKUSUMO RT07 RW08 DESA PONCOKUSUMO KABUPATEN MALANG</v>
          </cell>
          <cell r="AC742" t="str">
            <v>KAWIN</v>
          </cell>
          <cell r="AD742" t="str">
            <v>ISLAM</v>
          </cell>
          <cell r="AE742" t="str">
            <v>LAKI-LAKI</v>
          </cell>
          <cell r="AF742" t="str">
            <v>SMA</v>
          </cell>
          <cell r="AG742" t="str">
            <v>APRILEO KRISNA ADI PUTRA</v>
          </cell>
          <cell r="AH742" t="str">
            <v>BCA</v>
          </cell>
          <cell r="AI742" t="str">
            <v>3660362346</v>
          </cell>
          <cell r="AJ742" t="str">
            <v>3507072202210000</v>
          </cell>
          <cell r="AL742">
            <v>44682</v>
          </cell>
          <cell r="AM742">
            <v>44773</v>
          </cell>
          <cell r="AN742" t="str">
            <v>PKWT 1</v>
          </cell>
          <cell r="AO742" t="str">
            <v>71 hari</v>
          </cell>
          <cell r="AP742" t="str">
            <v xml:space="preserve">1 Tahun  0 Bulan 19 Hari </v>
          </cell>
          <cell r="AQ742" t="str">
            <v>SUDAH</v>
          </cell>
          <cell r="AR742">
            <v>44369</v>
          </cell>
          <cell r="AS742" t="str">
            <v>SUDAH</v>
          </cell>
          <cell r="AT742">
            <v>44369</v>
          </cell>
          <cell r="AU742" t="str">
            <v>SUDAH</v>
          </cell>
          <cell r="AV742">
            <v>44418</v>
          </cell>
          <cell r="AW742" t="str">
            <v xml:space="preserve">0 Tahun  9 Bulan 11 Hari </v>
          </cell>
          <cell r="AX742" t="str">
            <v>IN CLASS</v>
          </cell>
          <cell r="AY742">
            <v>80</v>
          </cell>
          <cell r="AZ742">
            <v>80</v>
          </cell>
          <cell r="BA742" t="str">
            <v>SUDAH</v>
          </cell>
          <cell r="BC742">
            <v>44406</v>
          </cell>
          <cell r="BD742" t="str">
            <v>BLIMBING</v>
          </cell>
          <cell r="BE742" t="str">
            <v>SUDAH</v>
          </cell>
          <cell r="BG742">
            <v>44456</v>
          </cell>
          <cell r="BH742" t="str">
            <v>RS PANTI WALUYO</v>
          </cell>
          <cell r="BI742" t="str">
            <v>BELUM</v>
          </cell>
          <cell r="BV742" t="str">
            <v>0002099035282</v>
          </cell>
          <cell r="BW742" t="str">
            <v>SUDAH</v>
          </cell>
          <cell r="BX742" t="str">
            <v>PERUSAHAAN</v>
          </cell>
          <cell r="BY742" t="str">
            <v>21041846862</v>
          </cell>
          <cell r="BZ742" t="str">
            <v>SUDAH</v>
          </cell>
          <cell r="CG742" t="str">
            <v>dwipranowo50@gmail.com</v>
          </cell>
        </row>
        <row r="743">
          <cell r="C743" t="str">
            <v>2251</v>
          </cell>
          <cell r="D743" t="str">
            <v>AGUS DWI CAHYONO</v>
          </cell>
          <cell r="E743" t="str">
            <v>PT. MBK</v>
          </cell>
          <cell r="F743" t="str">
            <v>PO</v>
          </cell>
          <cell r="G743" t="str">
            <v>12/PO/LOG-SBY/IV/21</v>
          </cell>
          <cell r="H743">
            <v>44316</v>
          </cell>
          <cell r="I743">
            <v>44319</v>
          </cell>
          <cell r="J743">
            <v>3</v>
          </cell>
          <cell r="K743" t="str">
            <v>081233884964</v>
          </cell>
          <cell r="L743" t="str">
            <v>DRIVER</v>
          </cell>
          <cell r="Q743" t="str">
            <v>MALANG</v>
          </cell>
          <cell r="R743" t="str">
            <v>ANTERAJA</v>
          </cell>
          <cell r="S743" t="str">
            <v>MALANG</v>
          </cell>
          <cell r="T743" t="str">
            <v>3507181208910003</v>
          </cell>
          <cell r="U743" t="str">
            <v>SEUMUR HIDUP</v>
          </cell>
          <cell r="V743" t="str">
            <v>HIJAU</v>
          </cell>
          <cell r="W743" t="str">
            <v>B1</v>
          </cell>
          <cell r="X743" t="str">
            <v>910829320315</v>
          </cell>
          <cell r="Y743">
            <v>45150</v>
          </cell>
          <cell r="Z743" t="str">
            <v>MALANG</v>
          </cell>
          <cell r="AA743">
            <v>33462</v>
          </cell>
          <cell r="AB743" t="str">
            <v>JL PUDAK NO110 RT021 RW006 KEL SEKARPURO KEC PAKIS KAB MALANG</v>
          </cell>
          <cell r="AC743" t="str">
            <v>KAWIN</v>
          </cell>
          <cell r="AD743" t="str">
            <v>ISLAM</v>
          </cell>
          <cell r="AE743" t="str">
            <v>LAKI-LAKI</v>
          </cell>
          <cell r="AF743" t="str">
            <v>SMA</v>
          </cell>
          <cell r="AG743" t="str">
            <v>AGUS DWI CAHYONO</v>
          </cell>
          <cell r="AH743" t="str">
            <v>BCA</v>
          </cell>
          <cell r="AI743" t="str">
            <v>8161544191</v>
          </cell>
          <cell r="AJ743" t="str">
            <v>3507183005170000</v>
          </cell>
          <cell r="AL743">
            <v>44682</v>
          </cell>
          <cell r="AM743">
            <v>44773</v>
          </cell>
          <cell r="AN743" t="str">
            <v>PKWT 1</v>
          </cell>
          <cell r="AO743" t="str">
            <v>71 hari</v>
          </cell>
          <cell r="AP743" t="str">
            <v xml:space="preserve">1 Tahun  0 Bulan 18 Hari </v>
          </cell>
          <cell r="AQ743" t="str">
            <v>SUDAH</v>
          </cell>
          <cell r="AR743">
            <v>44368</v>
          </cell>
          <cell r="AS743" t="str">
            <v>SUDAH</v>
          </cell>
          <cell r="AT743">
            <v>44368</v>
          </cell>
          <cell r="AU743" t="str">
            <v>SUDAH</v>
          </cell>
          <cell r="AV743">
            <v>44439</v>
          </cell>
          <cell r="AW743" t="str">
            <v xml:space="preserve">0 Tahun  8 Bulan 20 Hari </v>
          </cell>
          <cell r="AX743" t="str">
            <v>IN CLASS</v>
          </cell>
          <cell r="AY743">
            <v>85</v>
          </cell>
          <cell r="AZ743">
            <v>85</v>
          </cell>
          <cell r="BA743" t="str">
            <v>SUDAH</v>
          </cell>
          <cell r="BC743">
            <v>44450</v>
          </cell>
          <cell r="BD743" t="str">
            <v>GAJAYANA MALANG</v>
          </cell>
          <cell r="BE743" t="str">
            <v>SUDAH</v>
          </cell>
          <cell r="BG743">
            <v>44449</v>
          </cell>
          <cell r="BH743" t="str">
            <v>GAJAYANA MALANG</v>
          </cell>
          <cell r="BI743" t="str">
            <v>BELUM</v>
          </cell>
          <cell r="BV743" t="str">
            <v>0003083707563</v>
          </cell>
          <cell r="BW743" t="str">
            <v>SUDAH</v>
          </cell>
          <cell r="BX743" t="str">
            <v>PERUSAHAAN</v>
          </cell>
          <cell r="BY743" t="str">
            <v>21041846789</v>
          </cell>
          <cell r="BZ743" t="str">
            <v>SUDAH</v>
          </cell>
        </row>
        <row r="744">
          <cell r="C744" t="str">
            <v>2253</v>
          </cell>
          <cell r="D744" t="str">
            <v>RISQI DWI SETYAWAN</v>
          </cell>
          <cell r="E744" t="str">
            <v>PT. MBK</v>
          </cell>
          <cell r="I744">
            <v>44143</v>
          </cell>
          <cell r="J744" t="str">
            <v/>
          </cell>
          <cell r="K744" t="str">
            <v>08813573351</v>
          </cell>
          <cell r="L744" t="str">
            <v>DRIVER</v>
          </cell>
          <cell r="Q744" t="str">
            <v>JEMBER</v>
          </cell>
          <cell r="R744" t="str">
            <v>ANTERAJA</v>
          </cell>
          <cell r="S744" t="str">
            <v>MALANG</v>
          </cell>
          <cell r="T744" t="str">
            <v>3511160709950001</v>
          </cell>
          <cell r="U744" t="str">
            <v>SEUMUR HIDUP</v>
          </cell>
          <cell r="V744" t="str">
            <v>HIJAU</v>
          </cell>
          <cell r="W744" t="str">
            <v>B1</v>
          </cell>
          <cell r="X744" t="str">
            <v>15309509000082</v>
          </cell>
          <cell r="Y744">
            <v>45979</v>
          </cell>
          <cell r="Z744" t="str">
            <v xml:space="preserve">BONDOWOSO </v>
          </cell>
          <cell r="AA744">
            <v>34949</v>
          </cell>
          <cell r="AB744" t="str">
            <v xml:space="preserve">KRAJAN 02 RT 003/008 DESA PRAJEKAN KIDUL KEC PRAJEKAN </v>
          </cell>
          <cell r="AC744" t="str">
            <v>LAJANG</v>
          </cell>
          <cell r="AD744" t="str">
            <v>ISLAM</v>
          </cell>
          <cell r="AE744" t="str">
            <v>LAKI-LAKI</v>
          </cell>
          <cell r="AF744" t="str">
            <v>SMA</v>
          </cell>
          <cell r="AG744" t="str">
            <v>RISQI DWI SETYAWAN</v>
          </cell>
          <cell r="AH744" t="str">
            <v>BCA</v>
          </cell>
          <cell r="AI744" t="str">
            <v>0391085667</v>
          </cell>
          <cell r="AJ744" t="str">
            <v>3511162908180001</v>
          </cell>
          <cell r="AL744">
            <v>44682</v>
          </cell>
          <cell r="AM744">
            <v>44773</v>
          </cell>
          <cell r="AN744" t="str">
            <v>PKWT 1</v>
          </cell>
          <cell r="AO744" t="str">
            <v>71 hari</v>
          </cell>
          <cell r="AP744" t="str">
            <v xml:space="preserve">1 Tahun  6 Bulan 13 Hari </v>
          </cell>
          <cell r="AQ744" t="str">
            <v>SUDAH</v>
          </cell>
          <cell r="AR744">
            <v>44432</v>
          </cell>
          <cell r="AS744" t="str">
            <v>SUDAH</v>
          </cell>
          <cell r="AT744">
            <v>44432</v>
          </cell>
          <cell r="AU744" t="str">
            <v>SUDAH</v>
          </cell>
          <cell r="AV744">
            <v>44465</v>
          </cell>
          <cell r="AW744" t="str">
            <v xml:space="preserve">0 Tahun  7 Bulan 25 Hari </v>
          </cell>
          <cell r="AX744" t="str">
            <v>IN CLASS</v>
          </cell>
          <cell r="AY744">
            <v>90</v>
          </cell>
          <cell r="AZ744">
            <v>90</v>
          </cell>
          <cell r="BA744" t="str">
            <v>SUDAH</v>
          </cell>
          <cell r="BC744">
            <v>44507</v>
          </cell>
          <cell r="BD744" t="str">
            <v>PUSKESMAS BESUKI</v>
          </cell>
          <cell r="BE744" t="str">
            <v>SUDAH</v>
          </cell>
          <cell r="BG744">
            <v>44422</v>
          </cell>
          <cell r="BI744" t="str">
            <v>BELUM</v>
          </cell>
          <cell r="BV744" t="str">
            <v>0001537842036</v>
          </cell>
          <cell r="BW744" t="str">
            <v>SUDAH</v>
          </cell>
          <cell r="BX744" t="str">
            <v>PERUSAHAAN</v>
          </cell>
          <cell r="BY744" t="str">
            <v>20092336344</v>
          </cell>
          <cell r="BZ744" t="str">
            <v>SUDAH</v>
          </cell>
        </row>
        <row r="745">
          <cell r="C745" t="str">
            <v>2261</v>
          </cell>
          <cell r="D745" t="str">
            <v>TRESNO PALUPI</v>
          </cell>
          <cell r="E745" t="str">
            <v>PT. MBK</v>
          </cell>
          <cell r="F745" t="str">
            <v>PO</v>
          </cell>
          <cell r="G745" t="str">
            <v>14/PO/LOG-SBY/V/21</v>
          </cell>
          <cell r="H745">
            <v>44324</v>
          </cell>
          <cell r="I745">
            <v>44321</v>
          </cell>
          <cell r="J745">
            <v>-3</v>
          </cell>
          <cell r="K745" t="str">
            <v>082315079414</v>
          </cell>
          <cell r="L745" t="str">
            <v>DRIVER</v>
          </cell>
          <cell r="Q745" t="str">
            <v>TEGAL</v>
          </cell>
          <cell r="R745" t="str">
            <v>ANTERAJA</v>
          </cell>
          <cell r="S745" t="str">
            <v>SEMARANG</v>
          </cell>
          <cell r="T745" t="str">
            <v>3328161005000005</v>
          </cell>
          <cell r="U745" t="str">
            <v>SEUMUR HIDUP</v>
          </cell>
          <cell r="V745" t="str">
            <v>HIJAU</v>
          </cell>
          <cell r="W745" t="str">
            <v>B1 UMUM</v>
          </cell>
          <cell r="X745" t="str">
            <v>950914301178</v>
          </cell>
          <cell r="Y745">
            <v>45422</v>
          </cell>
          <cell r="Z745" t="str">
            <v>TEGAL</v>
          </cell>
          <cell r="AA745">
            <v>36656</v>
          </cell>
          <cell r="AB745" t="str">
            <v>DS. HARJASARI RT 02/03 SURADADI TEGAL</v>
          </cell>
          <cell r="AC745" t="str">
            <v>LAJANG</v>
          </cell>
          <cell r="AD745" t="str">
            <v>ISLAM</v>
          </cell>
          <cell r="AE745" t="str">
            <v>LAKI-LAKI</v>
          </cell>
          <cell r="AF745" t="str">
            <v>SMA</v>
          </cell>
          <cell r="AG745" t="str">
            <v>TRESNO PALUPI</v>
          </cell>
          <cell r="AH745" t="str">
            <v>BCA</v>
          </cell>
          <cell r="AI745" t="str">
            <v>3600246711</v>
          </cell>
          <cell r="AJ745" t="str">
            <v>3328162302087536</v>
          </cell>
          <cell r="AL745">
            <v>44682</v>
          </cell>
          <cell r="AM745">
            <v>44773</v>
          </cell>
          <cell r="AN745" t="str">
            <v>PKWT 1</v>
          </cell>
          <cell r="AO745" t="str">
            <v>71 hari</v>
          </cell>
          <cell r="AP745" t="str">
            <v xml:space="preserve">1 Tahun  0 Bulan 16 Hari </v>
          </cell>
          <cell r="AQ745" t="str">
            <v>SUDAH</v>
          </cell>
          <cell r="AR745">
            <v>44432</v>
          </cell>
          <cell r="AS745" t="str">
            <v>SUDAH</v>
          </cell>
          <cell r="AT745">
            <v>44432</v>
          </cell>
          <cell r="AU745" t="str">
            <v>SUDAH</v>
          </cell>
          <cell r="AV745">
            <v>44421</v>
          </cell>
          <cell r="AW745" t="str">
            <v xml:space="preserve">0 Tahun  9 Bulan 8 Hari </v>
          </cell>
          <cell r="AX745" t="str">
            <v>IN CLASS</v>
          </cell>
          <cell r="AY745">
            <v>85</v>
          </cell>
          <cell r="AZ745">
            <v>75</v>
          </cell>
          <cell r="BA745" t="str">
            <v>SUDAH</v>
          </cell>
          <cell r="BC745">
            <v>44417</v>
          </cell>
          <cell r="BD745" t="str">
            <v>BREBES</v>
          </cell>
          <cell r="BE745" t="str">
            <v>SUDAH</v>
          </cell>
          <cell r="BG745">
            <v>44491</v>
          </cell>
          <cell r="BH745" t="str">
            <v>rs slawi</v>
          </cell>
          <cell r="BI745" t="str">
            <v>BELUM</v>
          </cell>
          <cell r="BV745" t="str">
            <v>0002116755314</v>
          </cell>
          <cell r="BW745" t="str">
            <v>SUDAH</v>
          </cell>
          <cell r="BX745" t="str">
            <v>PBI</v>
          </cell>
          <cell r="BY745" t="str">
            <v>21041846300</v>
          </cell>
          <cell r="BZ745" t="str">
            <v>SUDAH</v>
          </cell>
          <cell r="CC745" t="str">
            <v>PROPERTY DAMAGE</v>
          </cell>
          <cell r="CD745">
            <v>44350</v>
          </cell>
        </row>
        <row r="746">
          <cell r="C746" t="str">
            <v>2262</v>
          </cell>
          <cell r="D746" t="str">
            <v>M. ADE IRVAN</v>
          </cell>
          <cell r="E746" t="str">
            <v>PT. MBK</v>
          </cell>
          <cell r="F746" t="str">
            <v>PO</v>
          </cell>
          <cell r="G746" t="str">
            <v>14/PO/LOG-SBY/V/21</v>
          </cell>
          <cell r="H746">
            <v>44324</v>
          </cell>
          <cell r="I746">
            <v>44321</v>
          </cell>
          <cell r="J746">
            <v>-3</v>
          </cell>
          <cell r="K746" t="str">
            <v>0895378388223</v>
          </cell>
          <cell r="L746" t="str">
            <v>DRIVER</v>
          </cell>
          <cell r="Q746" t="str">
            <v>TEGAL</v>
          </cell>
          <cell r="R746" t="str">
            <v>ANTERAJA</v>
          </cell>
          <cell r="S746" t="str">
            <v>SEMARANG</v>
          </cell>
          <cell r="T746" t="str">
            <v>3328142809920001</v>
          </cell>
          <cell r="U746" t="str">
            <v>SEUMUR HIDUP</v>
          </cell>
          <cell r="V746" t="str">
            <v>HIJAU</v>
          </cell>
          <cell r="W746" t="str">
            <v>B1</v>
          </cell>
          <cell r="X746" t="str">
            <v>14319209000214</v>
          </cell>
          <cell r="Y746">
            <v>45197</v>
          </cell>
          <cell r="Z746" t="str">
            <v>TEGAL</v>
          </cell>
          <cell r="AA746">
            <v>33875</v>
          </cell>
          <cell r="AB746" t="str">
            <v>DS. BANJARATMA RT 006/008 KEC. BULAKAMBA KAB. BREBES</v>
          </cell>
          <cell r="AC746" t="str">
            <v>KAWIN ANAK 1</v>
          </cell>
          <cell r="AD746" t="str">
            <v>ISLAM</v>
          </cell>
          <cell r="AE746" t="str">
            <v>LAKI-LAKI</v>
          </cell>
          <cell r="AF746" t="str">
            <v>SMA</v>
          </cell>
          <cell r="AG746" t="str">
            <v>M. ADE IRVAN</v>
          </cell>
          <cell r="AH746" t="str">
            <v>BCA</v>
          </cell>
          <cell r="AI746" t="str">
            <v>1310653272</v>
          </cell>
          <cell r="AJ746" t="str">
            <v>3329142101200005</v>
          </cell>
          <cell r="AL746">
            <v>44682</v>
          </cell>
          <cell r="AM746">
            <v>44773</v>
          </cell>
          <cell r="AN746" t="str">
            <v>PKWT 1</v>
          </cell>
          <cell r="AO746" t="str">
            <v>71 hari</v>
          </cell>
          <cell r="AP746" t="str">
            <v xml:space="preserve">1 Tahun  0 Bulan 16 Hari </v>
          </cell>
          <cell r="AQ746" t="str">
            <v>SUDAH</v>
          </cell>
          <cell r="AR746">
            <v>44411</v>
          </cell>
          <cell r="AS746" t="str">
            <v>SUDAH</v>
          </cell>
          <cell r="AT746">
            <v>44392</v>
          </cell>
          <cell r="AU746" t="str">
            <v>SUDAH</v>
          </cell>
          <cell r="AV746">
            <v>44421</v>
          </cell>
          <cell r="AW746" t="str">
            <v xml:space="preserve">0 Tahun  9 Bulan 8 Hari </v>
          </cell>
          <cell r="AX746" t="str">
            <v>IN CLASS</v>
          </cell>
          <cell r="AY746">
            <v>100</v>
          </cell>
          <cell r="AZ746">
            <v>75</v>
          </cell>
          <cell r="BA746" t="str">
            <v>SUDAH</v>
          </cell>
          <cell r="BC746">
            <v>44416</v>
          </cell>
          <cell r="BD746" t="str">
            <v>BREBES</v>
          </cell>
          <cell r="BE746" t="str">
            <v>SUDAH</v>
          </cell>
          <cell r="BG746">
            <v>44488</v>
          </cell>
          <cell r="BH746" t="str">
            <v>BREBES</v>
          </cell>
          <cell r="BI746" t="str">
            <v>BELUM</v>
          </cell>
          <cell r="BV746" t="str">
            <v>0002038681866</v>
          </cell>
          <cell r="BW746" t="str">
            <v>SUDAH</v>
          </cell>
          <cell r="BX746" t="str">
            <v>PBI</v>
          </cell>
          <cell r="BY746" t="str">
            <v>21041846599</v>
          </cell>
          <cell r="BZ746" t="str">
            <v>SUDAH</v>
          </cell>
        </row>
        <row r="747">
          <cell r="C747" t="str">
            <v>2268</v>
          </cell>
          <cell r="D747" t="str">
            <v>M. ALI MUBAROK</v>
          </cell>
          <cell r="E747" t="str">
            <v>PT. MBK</v>
          </cell>
          <cell r="I747">
            <v>44325</v>
          </cell>
          <cell r="J747" t="str">
            <v/>
          </cell>
          <cell r="K747" t="str">
            <v>085655672305</v>
          </cell>
          <cell r="L747" t="str">
            <v>DRIVER</v>
          </cell>
          <cell r="Q747" t="str">
            <v>PONTIANAK</v>
          </cell>
          <cell r="R747" t="str">
            <v>PT. SUMBER ALFARIA TRIJAYA TBK</v>
          </cell>
          <cell r="S747" t="str">
            <v>JAKARTA 2</v>
          </cell>
          <cell r="T747" t="str">
            <v>3506133105950001</v>
          </cell>
          <cell r="U747" t="str">
            <v>SEUMUR HIDUP</v>
          </cell>
          <cell r="W747" t="str">
            <v>B1</v>
          </cell>
          <cell r="X747" t="str">
            <v>10149505000091</v>
          </cell>
          <cell r="Y747">
            <v>46147</v>
          </cell>
          <cell r="Z747" t="str">
            <v>SURABAYA</v>
          </cell>
          <cell r="AA747">
            <v>34850</v>
          </cell>
          <cell r="AB747" t="str">
            <v>ALINA RT 002/005 KEL. DURIAN KEC. SUNGAI AMBAWANG KEB. KUBU RAYA</v>
          </cell>
          <cell r="AC747" t="str">
            <v>KAWIN</v>
          </cell>
          <cell r="AD747" t="str">
            <v>ISLAM</v>
          </cell>
          <cell r="AE747" t="str">
            <v>LAKI-LAKI</v>
          </cell>
          <cell r="AF747" t="str">
            <v>SMA</v>
          </cell>
          <cell r="AG747" t="str">
            <v>M. ALI MOBAROK</v>
          </cell>
          <cell r="AH747" t="str">
            <v>BCA</v>
          </cell>
          <cell r="AI747" t="str">
            <v>7155179627</v>
          </cell>
          <cell r="AJ747" t="str">
            <v>6112032309200001</v>
          </cell>
          <cell r="AL747">
            <v>44652</v>
          </cell>
          <cell r="AM747">
            <v>44742</v>
          </cell>
          <cell r="AN747" t="str">
            <v>PKWT 1</v>
          </cell>
          <cell r="AO747" t="str">
            <v>40 hari</v>
          </cell>
          <cell r="AP747" t="str">
            <v xml:space="preserve">1 Tahun  0 Bulan 12 Hari </v>
          </cell>
          <cell r="AQ747" t="str">
            <v>SUDAH</v>
          </cell>
          <cell r="AR747">
            <v>44476</v>
          </cell>
          <cell r="AS747" t="str">
            <v>SUDAH</v>
          </cell>
          <cell r="AT747">
            <v>44476</v>
          </cell>
          <cell r="AU747" t="str">
            <v>SUDAH</v>
          </cell>
          <cell r="AV747">
            <v>44438</v>
          </cell>
          <cell r="AW747" t="str">
            <v xml:space="preserve">0 Tahun  8 Bulan 21 Hari </v>
          </cell>
          <cell r="AX747" t="str">
            <v>ON LINE</v>
          </cell>
          <cell r="AY747">
            <v>90</v>
          </cell>
          <cell r="AZ747">
            <v>75</v>
          </cell>
          <cell r="BA747" t="str">
            <v>SUDAH</v>
          </cell>
          <cell r="BC747">
            <v>44399</v>
          </cell>
          <cell r="BE747" t="str">
            <v>SUDAH</v>
          </cell>
          <cell r="BG747">
            <v>44427</v>
          </cell>
          <cell r="BI747" t="str">
            <v>BELUM</v>
          </cell>
          <cell r="BV747" t="str">
            <v>0003083724448</v>
          </cell>
          <cell r="BW747" t="str">
            <v>SUDAH</v>
          </cell>
          <cell r="BX747" t="str">
            <v>PERUSAHAAN</v>
          </cell>
          <cell r="BY747" t="str">
            <v>21041846136</v>
          </cell>
          <cell r="BZ747" t="str">
            <v>SUDAH</v>
          </cell>
        </row>
        <row r="748">
          <cell r="C748" t="str">
            <v>2270</v>
          </cell>
          <cell r="D748" t="str">
            <v>BAMBANG SUTRISNO</v>
          </cell>
          <cell r="E748" t="str">
            <v>PT. MBK</v>
          </cell>
          <cell r="I748">
            <v>44326</v>
          </cell>
          <cell r="J748" t="str">
            <v/>
          </cell>
          <cell r="K748" t="str">
            <v>087884890427</v>
          </cell>
          <cell r="L748" t="str">
            <v>DRIVER</v>
          </cell>
          <cell r="Q748" t="str">
            <v>JEMBER</v>
          </cell>
          <cell r="R748" t="str">
            <v>ANTERAJA</v>
          </cell>
          <cell r="S748" t="str">
            <v>MALANG</v>
          </cell>
          <cell r="T748" t="str">
            <v>3509120704850010</v>
          </cell>
          <cell r="U748" t="str">
            <v>SEUMUR HIDUP</v>
          </cell>
          <cell r="V748" t="str">
            <v>HIJAU</v>
          </cell>
          <cell r="W748" t="str">
            <v>B1</v>
          </cell>
          <cell r="X748" t="str">
            <v>8504-1532-3206</v>
          </cell>
          <cell r="Y748">
            <v>45389</v>
          </cell>
          <cell r="Z748" t="str">
            <v>KARAWANG</v>
          </cell>
          <cell r="AA748">
            <v>31144</v>
          </cell>
          <cell r="AB748" t="str">
            <v>DUSUN TEGAL REJO RT 01 RW 019 SABRANG AMBULU KAB.JEMBER</v>
          </cell>
          <cell r="AC748" t="str">
            <v>KAWIN</v>
          </cell>
          <cell r="AD748" t="str">
            <v>ISLAM</v>
          </cell>
          <cell r="AE748" t="str">
            <v>LAKI-LAKI</v>
          </cell>
          <cell r="AF748" t="str">
            <v>SMA</v>
          </cell>
          <cell r="AG748" t="str">
            <v>BAMBANG  SUTRISNO</v>
          </cell>
          <cell r="AH748" t="str">
            <v>BCA</v>
          </cell>
          <cell r="AI748" t="str">
            <v>3320468026</v>
          </cell>
          <cell r="AJ748" t="str">
            <v>3509122904140001</v>
          </cell>
          <cell r="AL748">
            <v>44682</v>
          </cell>
          <cell r="AM748">
            <v>44773</v>
          </cell>
          <cell r="AN748" t="str">
            <v>PKWT 1</v>
          </cell>
          <cell r="AO748" t="str">
            <v>71 hari</v>
          </cell>
          <cell r="AP748" t="str">
            <v xml:space="preserve">1 Tahun  0 Bulan 11 Hari </v>
          </cell>
          <cell r="AQ748" t="str">
            <v>SUDAH</v>
          </cell>
          <cell r="AR748">
            <v>44432</v>
          </cell>
          <cell r="AS748" t="str">
            <v>SUDAH</v>
          </cell>
          <cell r="AT748">
            <v>44432</v>
          </cell>
          <cell r="AU748" t="str">
            <v>SUDAH</v>
          </cell>
          <cell r="AV748">
            <v>44465</v>
          </cell>
          <cell r="AW748" t="str">
            <v xml:space="preserve">0 Tahun  7 Bulan 25 Hari </v>
          </cell>
          <cell r="AX748" t="str">
            <v>IN CLASS</v>
          </cell>
          <cell r="AY748">
            <v>80</v>
          </cell>
          <cell r="AZ748">
            <v>80</v>
          </cell>
          <cell r="BA748" t="str">
            <v>SUDAH</v>
          </cell>
          <cell r="BC748">
            <v>44399</v>
          </cell>
          <cell r="BD748" t="str">
            <v>PURWOREJO</v>
          </cell>
          <cell r="BE748" t="str">
            <v>SUDAH</v>
          </cell>
          <cell r="BG748">
            <v>44523</v>
          </cell>
          <cell r="BI748" t="str">
            <v>BELUM</v>
          </cell>
          <cell r="BV748" t="str">
            <v>0002143457739</v>
          </cell>
          <cell r="BW748" t="str">
            <v>SUDAH</v>
          </cell>
          <cell r="BX748" t="str">
            <v>PERUSAHAAN</v>
          </cell>
          <cell r="BY748" t="str">
            <v>21011322274</v>
          </cell>
          <cell r="BZ748" t="str">
            <v>SUDAH</v>
          </cell>
        </row>
        <row r="749">
          <cell r="C749" t="str">
            <v>2271</v>
          </cell>
          <cell r="D749" t="str">
            <v>AHMAD MUAYYAD</v>
          </cell>
          <cell r="E749" t="str">
            <v>PT. MBK</v>
          </cell>
          <cell r="I749">
            <v>44311</v>
          </cell>
          <cell r="J749" t="str">
            <v/>
          </cell>
          <cell r="K749" t="str">
            <v>0895386954863</v>
          </cell>
          <cell r="P749" t="str">
            <v>ADMIN DISPATCHER</v>
          </cell>
          <cell r="Q749" t="str">
            <v>REMBANG</v>
          </cell>
          <cell r="R749" t="str">
            <v>PT. SUMBER ALFARIA TRIJAYA TBK</v>
          </cell>
          <cell r="S749" t="str">
            <v>MALANG</v>
          </cell>
          <cell r="T749" t="str">
            <v>3317140801990002</v>
          </cell>
          <cell r="U749" t="str">
            <v>SEUMUR HIDUP</v>
          </cell>
          <cell r="V749" t="str">
            <v>NON DRIVER</v>
          </cell>
          <cell r="W749" t="str">
            <v>NON DRIVER</v>
          </cell>
          <cell r="X749" t="str">
            <v>NON DRIVER</v>
          </cell>
          <cell r="Y749" t="str">
            <v>NON DRIVER</v>
          </cell>
          <cell r="Z749" t="str">
            <v>REMBANG</v>
          </cell>
          <cell r="AA749">
            <v>36168</v>
          </cell>
          <cell r="AB749" t="str">
            <v>KARANG TURI RT 001/001 KEL. KARANG TURI KEC. LASEM KAB. REMBANG</v>
          </cell>
          <cell r="AC749" t="str">
            <v>LAJANG</v>
          </cell>
          <cell r="AD749" t="str">
            <v>ISLAM</v>
          </cell>
          <cell r="AE749" t="str">
            <v>LAKI-LAKI</v>
          </cell>
          <cell r="AF749" t="str">
            <v>SMA</v>
          </cell>
          <cell r="AG749" t="str">
            <v>AHMAD MUAYYAD</v>
          </cell>
          <cell r="AH749" t="str">
            <v>BCA</v>
          </cell>
          <cell r="AI749" t="str">
            <v>7835233219</v>
          </cell>
          <cell r="AJ749" t="str">
            <v>3317142801090008</v>
          </cell>
          <cell r="AL749">
            <v>44682</v>
          </cell>
          <cell r="AM749">
            <v>44773</v>
          </cell>
          <cell r="AN749" t="str">
            <v>PKWT 1</v>
          </cell>
          <cell r="AO749" t="str">
            <v>71 hari</v>
          </cell>
          <cell r="AP749" t="str">
            <v xml:space="preserve">1 Tahun  0 Bulan 26 Hari </v>
          </cell>
          <cell r="AQ749" t="str">
            <v>NON DRIVER</v>
          </cell>
          <cell r="AR749" t="str">
            <v>NON DRIVER</v>
          </cell>
          <cell r="AS749" t="str">
            <v>SUDAH</v>
          </cell>
          <cell r="AT749">
            <v>44432</v>
          </cell>
          <cell r="AU749" t="str">
            <v>NON DRIVER</v>
          </cell>
          <cell r="AV749" t="str">
            <v>NON DRIVER</v>
          </cell>
          <cell r="AW749" t="str">
            <v/>
          </cell>
          <cell r="AX749" t="str">
            <v>NON DRIVER</v>
          </cell>
          <cell r="AY749" t="str">
            <v>NON DRIVER</v>
          </cell>
          <cell r="AZ749" t="str">
            <v>NON DRIVER</v>
          </cell>
          <cell r="BA749" t="str">
            <v>SUDAH</v>
          </cell>
          <cell r="BC749">
            <v>44398</v>
          </cell>
          <cell r="BD749" t="str">
            <v>BALDES KARANG TURI</v>
          </cell>
          <cell r="BE749" t="str">
            <v>SUDAH</v>
          </cell>
          <cell r="BG749">
            <v>44427</v>
          </cell>
          <cell r="BH749" t="str">
            <v>BALDES KARANG TURI</v>
          </cell>
          <cell r="BI749" t="str">
            <v>BELUM</v>
          </cell>
          <cell r="BV749" t="str">
            <v>0002002911333</v>
          </cell>
          <cell r="BW749" t="str">
            <v>SUDAH</v>
          </cell>
          <cell r="BX749" t="str">
            <v>PERUSAHAAN</v>
          </cell>
          <cell r="BY749" t="str">
            <v>21041846284</v>
          </cell>
          <cell r="BZ749" t="str">
            <v>SUDAH</v>
          </cell>
        </row>
        <row r="750">
          <cell r="C750" t="str">
            <v>2274</v>
          </cell>
          <cell r="D750" t="str">
            <v>DERI ARVIANTO</v>
          </cell>
          <cell r="E750" t="str">
            <v>PT. MBK</v>
          </cell>
          <cell r="I750">
            <v>44320</v>
          </cell>
          <cell r="J750" t="str">
            <v/>
          </cell>
          <cell r="K750" t="str">
            <v>085852631299</v>
          </cell>
          <cell r="L750" t="str">
            <v>DRIVER</v>
          </cell>
          <cell r="Q750" t="str">
            <v>SURABAYA</v>
          </cell>
          <cell r="R750" t="str">
            <v>ANTERAJA</v>
          </cell>
          <cell r="S750" t="str">
            <v>MALANG</v>
          </cell>
          <cell r="T750" t="str">
            <v>3506092111940001</v>
          </cell>
          <cell r="U750" t="str">
            <v>SEUMUR HIDUP</v>
          </cell>
          <cell r="V750" t="str">
            <v>HIJAU</v>
          </cell>
          <cell r="W750" t="str">
            <v>B1</v>
          </cell>
          <cell r="X750" t="str">
            <v>941115340420</v>
          </cell>
          <cell r="Y750">
            <v>45251</v>
          </cell>
          <cell r="Z750" t="str">
            <v>LAMONGAN</v>
          </cell>
          <cell r="AA750">
            <v>34659</v>
          </cell>
          <cell r="AB750" t="str">
            <v>DSN.PRANGGANG TIMUR RT.06 RW 01 PRANGGANG PLOSOKLATEN</v>
          </cell>
          <cell r="AC750" t="str">
            <v>KAWIN ANAK 1</v>
          </cell>
          <cell r="AD750" t="str">
            <v>ISLAM</v>
          </cell>
          <cell r="AE750" t="str">
            <v>LAKI-LAKI</v>
          </cell>
          <cell r="AF750" t="str">
            <v>SMA</v>
          </cell>
          <cell r="AG750" t="str">
            <v>DERI ARVIANTO</v>
          </cell>
          <cell r="AH750" t="str">
            <v>BCA</v>
          </cell>
          <cell r="AI750" t="str">
            <v>1400907061</v>
          </cell>
          <cell r="AJ750" t="str">
            <v>3525100805190000</v>
          </cell>
          <cell r="AL750">
            <v>44682</v>
          </cell>
          <cell r="AM750">
            <v>44773</v>
          </cell>
          <cell r="AN750" t="str">
            <v>PKWT 1</v>
          </cell>
          <cell r="AO750" t="str">
            <v>71 hari</v>
          </cell>
          <cell r="AP750" t="str">
            <v xml:space="preserve">1 Tahun  0 Bulan 17 Hari </v>
          </cell>
          <cell r="AQ750" t="str">
            <v>SUDAH</v>
          </cell>
          <cell r="AR750">
            <v>44432</v>
          </cell>
          <cell r="AS750" t="str">
            <v>SUDAH</v>
          </cell>
          <cell r="AT750">
            <v>44432</v>
          </cell>
          <cell r="AU750" t="str">
            <v>SUDAH</v>
          </cell>
          <cell r="AV750">
            <v>44462</v>
          </cell>
          <cell r="AW750" t="str">
            <v xml:space="preserve">0 Tahun  7 Bulan 28 Hari </v>
          </cell>
          <cell r="AX750" t="str">
            <v>IN CLASS</v>
          </cell>
          <cell r="AY750">
            <v>85</v>
          </cell>
          <cell r="AZ750">
            <v>80</v>
          </cell>
          <cell r="BA750" t="str">
            <v>SUDAH</v>
          </cell>
          <cell r="BC750">
            <v>44427</v>
          </cell>
          <cell r="BD750" t="str">
            <v>BLOOTO</v>
          </cell>
          <cell r="BE750" t="str">
            <v>SUDAH</v>
          </cell>
          <cell r="BG750">
            <v>44527</v>
          </cell>
          <cell r="BI750" t="str">
            <v>BELUM</v>
          </cell>
          <cell r="BV750" t="str">
            <v>0003083704738</v>
          </cell>
          <cell r="BW750" t="str">
            <v>SUDAH</v>
          </cell>
          <cell r="BX750" t="str">
            <v>PERUSAHAAN</v>
          </cell>
          <cell r="BY750" t="str">
            <v>21041847274</v>
          </cell>
          <cell r="BZ750" t="str">
            <v>SUDAH</v>
          </cell>
        </row>
        <row r="751">
          <cell r="C751" t="str">
            <v>2277</v>
          </cell>
          <cell r="D751" t="str">
            <v>RIZAL ANANDHITA</v>
          </cell>
          <cell r="E751" t="str">
            <v>PT. MBK</v>
          </cell>
          <cell r="I751">
            <v>44320</v>
          </cell>
          <cell r="J751" t="str">
            <v/>
          </cell>
          <cell r="K751" t="str">
            <v>085731592883</v>
          </cell>
          <cell r="L751" t="str">
            <v>DRIVER</v>
          </cell>
          <cell r="Q751" t="str">
            <v>SURABAYA</v>
          </cell>
          <cell r="R751" t="str">
            <v>ANTERAJA</v>
          </cell>
          <cell r="S751" t="str">
            <v>MALANG</v>
          </cell>
          <cell r="T751" t="str">
            <v>3578082207830005</v>
          </cell>
          <cell r="U751" t="str">
            <v>SEUMUR HIDUP</v>
          </cell>
          <cell r="V751" t="str">
            <v>HIJAU</v>
          </cell>
          <cell r="W751" t="str">
            <v>B1</v>
          </cell>
          <cell r="X751" t="str">
            <v>15148307000889</v>
          </cell>
          <cell r="Y751">
            <v>46118</v>
          </cell>
          <cell r="Z751" t="str">
            <v>SURABAYA</v>
          </cell>
          <cell r="AA751">
            <v>30519</v>
          </cell>
          <cell r="AB751" t="str">
            <v>KARANG MENUR 2/15 RT.07 RW.07 AIRLANGGA</v>
          </cell>
          <cell r="AC751" t="str">
            <v>KAWIN ANAK 1</v>
          </cell>
          <cell r="AD751" t="str">
            <v>ISLAM</v>
          </cell>
          <cell r="AE751" t="str">
            <v>LAKI-LAKI</v>
          </cell>
          <cell r="AF751" t="str">
            <v>SMA</v>
          </cell>
          <cell r="AG751" t="str">
            <v>RIZAL ANANDHITA</v>
          </cell>
          <cell r="AH751" t="str">
            <v>BCA</v>
          </cell>
          <cell r="AI751" t="str">
            <v>8291200206</v>
          </cell>
          <cell r="AJ751" t="str">
            <v>3578080201120020</v>
          </cell>
          <cell r="AK751" t="str">
            <v>358461820606000</v>
          </cell>
          <cell r="AL751">
            <v>44682</v>
          </cell>
          <cell r="AM751">
            <v>44773</v>
          </cell>
          <cell r="AN751" t="str">
            <v>PKWT 1</v>
          </cell>
          <cell r="AO751" t="str">
            <v>71 hari</v>
          </cell>
          <cell r="AP751" t="str">
            <v xml:space="preserve">1 Tahun  0 Bulan 17 Hari </v>
          </cell>
          <cell r="AQ751" t="str">
            <v>SUDAH</v>
          </cell>
          <cell r="AR751">
            <v>44432</v>
          </cell>
          <cell r="AS751" t="str">
            <v>SUDAH</v>
          </cell>
          <cell r="AT751">
            <v>44432</v>
          </cell>
          <cell r="AU751" t="str">
            <v>SUDAH</v>
          </cell>
          <cell r="AV751">
            <v>44462</v>
          </cell>
          <cell r="AW751" t="str">
            <v xml:space="preserve">0 Tahun  7 Bulan 28 Hari </v>
          </cell>
          <cell r="AX751" t="str">
            <v>IN CLASS</v>
          </cell>
          <cell r="AY751">
            <v>85</v>
          </cell>
          <cell r="AZ751">
            <v>75</v>
          </cell>
          <cell r="BA751" t="str">
            <v>SUDAH</v>
          </cell>
          <cell r="BC751">
            <v>44427</v>
          </cell>
          <cell r="BD751" t="str">
            <v>PUCANG SEWU</v>
          </cell>
          <cell r="BE751" t="str">
            <v>SUDAH</v>
          </cell>
          <cell r="BG751">
            <v>44581</v>
          </cell>
          <cell r="BI751" t="str">
            <v>BELUM</v>
          </cell>
          <cell r="BV751" t="str">
            <v>0001150722977</v>
          </cell>
          <cell r="BW751" t="str">
            <v>SUDAH</v>
          </cell>
          <cell r="BX751" t="str">
            <v>PERUSAHAAN</v>
          </cell>
          <cell r="BY751" t="str">
            <v>21041847209</v>
          </cell>
          <cell r="BZ751" t="str">
            <v>SUDAH</v>
          </cell>
        </row>
        <row r="752">
          <cell r="C752" t="str">
            <v>2278</v>
          </cell>
          <cell r="D752" t="str">
            <v>SISUYANTO DIANTORO</v>
          </cell>
          <cell r="E752" t="str">
            <v>PT. MBK</v>
          </cell>
          <cell r="F752" t="str">
            <v>PO</v>
          </cell>
          <cell r="G752" t="str">
            <v>14/PO/LOG-SBY/V/21</v>
          </cell>
          <cell r="H752">
            <v>44322</v>
          </cell>
          <cell r="I752">
            <v>44321</v>
          </cell>
          <cell r="J752">
            <v>-1</v>
          </cell>
          <cell r="K752" t="str">
            <v>082315079414</v>
          </cell>
          <cell r="L752" t="str">
            <v>DRIVER</v>
          </cell>
          <cell r="Q752" t="str">
            <v>MADIUN</v>
          </cell>
          <cell r="R752" t="str">
            <v>ANTERAJA</v>
          </cell>
          <cell r="S752" t="str">
            <v>MALANG</v>
          </cell>
          <cell r="T752" t="str">
            <v>3522220107910001</v>
          </cell>
          <cell r="U752" t="str">
            <v>SEUMUR HIDUP</v>
          </cell>
          <cell r="V752" t="str">
            <v>HIJAU</v>
          </cell>
          <cell r="W752" t="str">
            <v>B1</v>
          </cell>
          <cell r="X752" t="str">
            <v>15429107000163</v>
          </cell>
          <cell r="Y752">
            <v>46051</v>
          </cell>
          <cell r="Z752" t="str">
            <v>BOJONEGORO</v>
          </cell>
          <cell r="AA752">
            <v>33420</v>
          </cell>
          <cell r="AB752" t="str">
            <v>PADAS RT03 RW01 KEC PADAS KAB NGAWI</v>
          </cell>
          <cell r="AC752" t="str">
            <v>KAWIN</v>
          </cell>
          <cell r="AD752" t="str">
            <v>ISLAM</v>
          </cell>
          <cell r="AE752" t="str">
            <v>LAKI-LAKI</v>
          </cell>
          <cell r="AF752" t="str">
            <v>SMA</v>
          </cell>
          <cell r="AG752" t="str">
            <v>SISUYANTO DIANTORO</v>
          </cell>
          <cell r="AH752" t="str">
            <v>BCA</v>
          </cell>
          <cell r="AI752" t="str">
            <v>0881482176</v>
          </cell>
          <cell r="AJ752" t="str">
            <v>3521082703180004</v>
          </cell>
          <cell r="AL752">
            <v>44682</v>
          </cell>
          <cell r="AM752">
            <v>44773</v>
          </cell>
          <cell r="AN752" t="str">
            <v>PKWT 1</v>
          </cell>
          <cell r="AO752" t="str">
            <v>71 hari</v>
          </cell>
          <cell r="AP752" t="str">
            <v xml:space="preserve">1 Tahun  0 Bulan 16 Hari </v>
          </cell>
          <cell r="AQ752" t="str">
            <v>SUDAH</v>
          </cell>
          <cell r="AR752">
            <v>44432</v>
          </cell>
          <cell r="AS752" t="str">
            <v>SUDAH</v>
          </cell>
          <cell r="AT752">
            <v>44432</v>
          </cell>
          <cell r="AU752" t="str">
            <v>SUDAH</v>
          </cell>
          <cell r="AV752">
            <v>44462</v>
          </cell>
          <cell r="AW752" t="str">
            <v xml:space="preserve">0 Tahun  7 Bulan 28 Hari </v>
          </cell>
          <cell r="AX752" t="str">
            <v>IN CLASS</v>
          </cell>
          <cell r="AY752">
            <v>90</v>
          </cell>
          <cell r="AZ752">
            <v>90</v>
          </cell>
          <cell r="BA752" t="str">
            <v>SUDAH</v>
          </cell>
          <cell r="BC752">
            <v>44410</v>
          </cell>
          <cell r="BD752" t="str">
            <v>GARON BALEREJO</v>
          </cell>
          <cell r="BE752" t="str">
            <v>SUDAH</v>
          </cell>
          <cell r="BG752">
            <v>44466</v>
          </cell>
          <cell r="BI752" t="str">
            <v>BELUM</v>
          </cell>
          <cell r="BV752" t="str">
            <v>0002457037326</v>
          </cell>
          <cell r="BW752" t="str">
            <v>SUDAH</v>
          </cell>
          <cell r="BX752" t="str">
            <v>PERUSAHAAN</v>
          </cell>
          <cell r="BY752" t="str">
            <v>21041847258</v>
          </cell>
          <cell r="BZ752" t="str">
            <v>SUDAH</v>
          </cell>
        </row>
        <row r="753">
          <cell r="C753" t="str">
            <v>2280</v>
          </cell>
          <cell r="D753" t="str">
            <v>HASBI HK</v>
          </cell>
          <cell r="E753" t="str">
            <v>PT. MBK</v>
          </cell>
          <cell r="I753">
            <v>44326</v>
          </cell>
          <cell r="J753" t="str">
            <v/>
          </cell>
          <cell r="K753" t="str">
            <v>085242252292</v>
          </cell>
          <cell r="L753" t="str">
            <v>DRIVER</v>
          </cell>
          <cell r="Q753" t="str">
            <v>MAKASAR</v>
          </cell>
          <cell r="R753" t="str">
            <v>ANTERAJA</v>
          </cell>
          <cell r="S753" t="str">
            <v>MALANG</v>
          </cell>
          <cell r="T753" t="str">
            <v>7371062003800004</v>
          </cell>
          <cell r="U753" t="str">
            <v>SEUMUR HIDUP</v>
          </cell>
          <cell r="W753" t="str">
            <v>B2 UMUM</v>
          </cell>
          <cell r="X753" t="str">
            <v>19058003000571</v>
          </cell>
          <cell r="Y753">
            <v>46456</v>
          </cell>
          <cell r="Z753" t="str">
            <v>UJUNG PANDANG</v>
          </cell>
          <cell r="AA753">
            <v>29300</v>
          </cell>
          <cell r="AB753" t="str">
            <v>JL. MACCINI GUSUNG STP 4 NO. 18 RT 008/002 KEL. MACCINI GUSUNG KEC. MAKASSAR KOTA MAKASSAR</v>
          </cell>
          <cell r="AC753" t="str">
            <v>KAWIN</v>
          </cell>
          <cell r="AD753" t="str">
            <v>ISLAM</v>
          </cell>
          <cell r="AE753" t="str">
            <v>LAKI-LAKI</v>
          </cell>
          <cell r="AF753" t="str">
            <v>SMA</v>
          </cell>
          <cell r="AG753" t="str">
            <v>H HASBI HK SE</v>
          </cell>
          <cell r="AH753" t="str">
            <v>BCA</v>
          </cell>
          <cell r="AI753" t="str">
            <v>7890703121</v>
          </cell>
          <cell r="AJ753" t="str">
            <v>7371032010160008</v>
          </cell>
          <cell r="AL753">
            <v>44682</v>
          </cell>
          <cell r="AM753">
            <v>44773</v>
          </cell>
          <cell r="AN753" t="str">
            <v>PKWT 1</v>
          </cell>
          <cell r="AO753" t="str">
            <v>71 hari</v>
          </cell>
          <cell r="AP753" t="str">
            <v xml:space="preserve">1 Tahun  0 Bulan 11 Hari </v>
          </cell>
          <cell r="AQ753" t="str">
            <v>SUDAH</v>
          </cell>
          <cell r="AR753">
            <v>44432</v>
          </cell>
          <cell r="AS753" t="str">
            <v>SUDAH</v>
          </cell>
          <cell r="AT753">
            <v>44432</v>
          </cell>
          <cell r="AU753" t="str">
            <v>SUDAH</v>
          </cell>
          <cell r="AV753">
            <v>44418</v>
          </cell>
          <cell r="AW753" t="str">
            <v xml:space="preserve">0 Tahun  9 Bulan 11 Hari </v>
          </cell>
          <cell r="AX753" t="str">
            <v>ON LINE</v>
          </cell>
          <cell r="AY753">
            <v>100</v>
          </cell>
          <cell r="AZ753">
            <v>100</v>
          </cell>
          <cell r="BA753" t="str">
            <v>SUDAH</v>
          </cell>
          <cell r="BC753">
            <v>44429</v>
          </cell>
          <cell r="BD753" t="str">
            <v>TUNKAMASEANG - 18040601</v>
          </cell>
          <cell r="BE753" t="str">
            <v>SUDAH</v>
          </cell>
          <cell r="BG753">
            <v>44464</v>
          </cell>
          <cell r="BH753" t="str">
            <v>TUNKAMASEANG - 18040601</v>
          </cell>
          <cell r="BI753" t="str">
            <v>BELUM</v>
          </cell>
          <cell r="BV753" t="str">
            <v>0001243818843</v>
          </cell>
          <cell r="BW753" t="str">
            <v>SUDAH</v>
          </cell>
          <cell r="BX753" t="str">
            <v>PERUSAHAAN</v>
          </cell>
          <cell r="BY753" t="str">
            <v>21041846474</v>
          </cell>
          <cell r="BZ753" t="str">
            <v>SUDAH</v>
          </cell>
        </row>
        <row r="754">
          <cell r="C754" t="str">
            <v>2281</v>
          </cell>
          <cell r="D754" t="str">
            <v>SUDARMIN</v>
          </cell>
          <cell r="E754" t="str">
            <v>PT. MBK</v>
          </cell>
          <cell r="F754" t="str">
            <v>PO</v>
          </cell>
          <cell r="G754" t="str">
            <v>36/JKT2/V/2021</v>
          </cell>
          <cell r="H754">
            <v>44327</v>
          </cell>
          <cell r="I754">
            <v>44326</v>
          </cell>
          <cell r="J754">
            <v>-1</v>
          </cell>
          <cell r="K754" t="str">
            <v>088247254417</v>
          </cell>
          <cell r="L754" t="str">
            <v>DRIVER</v>
          </cell>
          <cell r="Q754" t="str">
            <v>MAKASAR</v>
          </cell>
          <cell r="R754" t="str">
            <v>ANTERAJA</v>
          </cell>
          <cell r="S754" t="str">
            <v>MALANG</v>
          </cell>
          <cell r="T754" t="str">
            <v>7309141708780005</v>
          </cell>
          <cell r="U754" t="str">
            <v>SEUMUR HIDUP</v>
          </cell>
          <cell r="W754" t="str">
            <v>B2 UMUM</v>
          </cell>
          <cell r="X754" t="str">
            <v>19227808000037</v>
          </cell>
          <cell r="Y754">
            <v>46247</v>
          </cell>
          <cell r="Z754" t="str">
            <v>PANGALAWAKKANG</v>
          </cell>
          <cell r="AA754">
            <v>28719</v>
          </cell>
          <cell r="AB754" t="str">
            <v>JL. A. JAMIL DG PABUNDU NO. 173 RT 000/000 KEL. TURIKALE KEC. TURIKALE KAB. MAROS</v>
          </cell>
          <cell r="AC754" t="str">
            <v>KAWIN</v>
          </cell>
          <cell r="AD754" t="str">
            <v>ISLAM</v>
          </cell>
          <cell r="AE754" t="str">
            <v>LAKI-LAKI</v>
          </cell>
          <cell r="AF754" t="str">
            <v>SMA</v>
          </cell>
          <cell r="AG754" t="str">
            <v>SUDARMIN</v>
          </cell>
          <cell r="AH754" t="str">
            <v>BCA</v>
          </cell>
          <cell r="AI754" t="str">
            <v>7990963651</v>
          </cell>
          <cell r="AJ754" t="str">
            <v>7309140403110002</v>
          </cell>
          <cell r="AL754">
            <v>44682</v>
          </cell>
          <cell r="AM754">
            <v>44773</v>
          </cell>
          <cell r="AN754" t="str">
            <v>PKWT 1</v>
          </cell>
          <cell r="AO754" t="str">
            <v>71 hari</v>
          </cell>
          <cell r="AP754" t="str">
            <v xml:space="preserve">1 Tahun  0 Bulan 11 Hari </v>
          </cell>
          <cell r="AQ754" t="str">
            <v>SUDAH</v>
          </cell>
          <cell r="AR754">
            <v>44432</v>
          </cell>
          <cell r="AS754" t="str">
            <v>SUDAH</v>
          </cell>
          <cell r="AT754">
            <v>44432</v>
          </cell>
          <cell r="AU754" t="str">
            <v>SUDAH</v>
          </cell>
          <cell r="AV754">
            <v>44418</v>
          </cell>
          <cell r="AW754" t="str">
            <v xml:space="preserve">0 Tahun  9 Bulan 11 Hari </v>
          </cell>
          <cell r="AX754" t="str">
            <v>ON LINE</v>
          </cell>
          <cell r="AY754">
            <v>100</v>
          </cell>
          <cell r="AZ754">
            <v>100</v>
          </cell>
          <cell r="BA754" t="str">
            <v>SUDAH</v>
          </cell>
          <cell r="BC754">
            <v>44443</v>
          </cell>
          <cell r="BD754" t="str">
            <v>PUSKESMAS KARUWISI</v>
          </cell>
          <cell r="BE754" t="str">
            <v>SUDAH</v>
          </cell>
          <cell r="BF754" t="str">
            <v>MENUNGGU JADWAL VAKSIN II BULAN NOVEMBER 2021</v>
          </cell>
          <cell r="BG754">
            <v>44491</v>
          </cell>
          <cell r="BH754" t="str">
            <v>POS VAKSINNASI 2 KODIM 1422 PUSKESMAS TURIKALE</v>
          </cell>
          <cell r="BI754" t="str">
            <v>BELUM</v>
          </cell>
          <cell r="BV754" t="str">
            <v>0002483822733</v>
          </cell>
          <cell r="BW754" t="str">
            <v>SUDAH</v>
          </cell>
          <cell r="BX754" t="str">
            <v>PERUSAHAAN</v>
          </cell>
          <cell r="BY754" t="str">
            <v>21041846458</v>
          </cell>
          <cell r="BZ754" t="str">
            <v>SUDAH</v>
          </cell>
          <cell r="CG754" t="str">
            <v>heribekenheri@gmail.com</v>
          </cell>
        </row>
        <row r="755">
          <cell r="C755" t="str">
            <v>2282</v>
          </cell>
          <cell r="D755" t="str">
            <v>DWI PRANOWO</v>
          </cell>
          <cell r="E755" t="str">
            <v>PT. MBK</v>
          </cell>
          <cell r="F755" t="str">
            <v>PO</v>
          </cell>
          <cell r="G755" t="str">
            <v>14/PO/LOG-SBY/V/21</v>
          </cell>
          <cell r="H755">
            <v>44324</v>
          </cell>
          <cell r="I755">
            <v>44325</v>
          </cell>
          <cell r="J755">
            <v>1</v>
          </cell>
          <cell r="K755" t="str">
            <v>085780376535</v>
          </cell>
          <cell r="L755" t="str">
            <v>DRIVER</v>
          </cell>
          <cell r="Q755" t="str">
            <v>PURWOKERTO</v>
          </cell>
          <cell r="R755" t="str">
            <v>ANTERAJA</v>
          </cell>
          <cell r="S755" t="str">
            <v>SEMARANG</v>
          </cell>
          <cell r="T755" t="str">
            <v>3307060912880005</v>
          </cell>
          <cell r="U755" t="str">
            <v>SEUMUR HIDUP</v>
          </cell>
          <cell r="V755" t="str">
            <v>HIJAU</v>
          </cell>
          <cell r="W755" t="str">
            <v>B1</v>
          </cell>
          <cell r="X755" t="str">
            <v>14148812000066</v>
          </cell>
          <cell r="Y755">
            <v>45622</v>
          </cell>
          <cell r="Z755" t="str">
            <v>WONOSOBO</v>
          </cell>
          <cell r="AA755">
            <v>32486</v>
          </cell>
          <cell r="AB755" t="str">
            <v>JL. KAMADAKA GG. BALONG RT 003/004 KEC. KEDUNG BANTENG</v>
          </cell>
          <cell r="AC755" t="str">
            <v>KAWIN ANAK 1</v>
          </cell>
          <cell r="AD755" t="str">
            <v>ISLAM</v>
          </cell>
          <cell r="AE755" t="str">
            <v>LAKI-LAKI</v>
          </cell>
          <cell r="AF755" t="str">
            <v>SMP</v>
          </cell>
          <cell r="AG755" t="str">
            <v>DWI PRANOWO</v>
          </cell>
          <cell r="AH755" t="str">
            <v>BCA</v>
          </cell>
          <cell r="AI755" t="str">
            <v>0462289845</v>
          </cell>
          <cell r="AJ755" t="str">
            <v>3302232010200001</v>
          </cell>
          <cell r="AL755">
            <v>44682</v>
          </cell>
          <cell r="AM755">
            <v>44773</v>
          </cell>
          <cell r="AN755" t="str">
            <v>PKWT 1</v>
          </cell>
          <cell r="AO755" t="str">
            <v>71 hari</v>
          </cell>
          <cell r="AP755" t="str">
            <v xml:space="preserve">1 Tahun  0 Bulan 12 Hari </v>
          </cell>
          <cell r="AQ755" t="str">
            <v>SUDAH</v>
          </cell>
          <cell r="AR755">
            <v>44432</v>
          </cell>
          <cell r="AS755" t="str">
            <v>SUDAH</v>
          </cell>
          <cell r="AT755">
            <v>44432</v>
          </cell>
          <cell r="AU755" t="str">
            <v>SUDAH</v>
          </cell>
          <cell r="AV755">
            <v>44425</v>
          </cell>
          <cell r="AW755" t="str">
            <v xml:space="preserve">0 Tahun  9 Bulan 4 Hari </v>
          </cell>
          <cell r="AX755" t="str">
            <v>IN CLASS</v>
          </cell>
          <cell r="AY755">
            <v>85</v>
          </cell>
          <cell r="AZ755">
            <v>75</v>
          </cell>
          <cell r="BA755" t="str">
            <v>SUDAH</v>
          </cell>
          <cell r="BC755">
            <v>44451</v>
          </cell>
          <cell r="BD755" t="str">
            <v>GOR PURWOKERTO</v>
          </cell>
          <cell r="BE755" t="str">
            <v>SUDAH</v>
          </cell>
          <cell r="BG755">
            <v>44481</v>
          </cell>
          <cell r="BH755" t="str">
            <v>GOR.PURWOKRTO</v>
          </cell>
          <cell r="BI755" t="str">
            <v>BELUM</v>
          </cell>
          <cell r="BM755">
            <v>44470</v>
          </cell>
          <cell r="BN755" t="str">
            <v>ONLINE</v>
          </cell>
          <cell r="BO755">
            <v>85</v>
          </cell>
          <cell r="BV755" t="str">
            <v>0002872896737</v>
          </cell>
          <cell r="BW755" t="str">
            <v>SUDAH</v>
          </cell>
          <cell r="BX755" t="str">
            <v>PERUSAHAAN</v>
          </cell>
          <cell r="BY755" t="str">
            <v>21041846144</v>
          </cell>
          <cell r="BZ755" t="str">
            <v>SUDAH</v>
          </cell>
          <cell r="CG755" t="str">
            <v>yulianteraja@gmail.com</v>
          </cell>
        </row>
        <row r="756">
          <cell r="C756" t="str">
            <v>2286</v>
          </cell>
          <cell r="D756" t="str">
            <v>RIZKI PRAYOGA</v>
          </cell>
          <cell r="E756" t="str">
            <v>PT. MBK</v>
          </cell>
          <cell r="I756">
            <v>44331</v>
          </cell>
          <cell r="J756" t="str">
            <v/>
          </cell>
          <cell r="K756" t="str">
            <v>083142194466</v>
          </cell>
          <cell r="L756" t="str">
            <v>DRIVER</v>
          </cell>
          <cell r="Q756" t="str">
            <v>BANJARMASIN</v>
          </cell>
          <cell r="R756" t="str">
            <v>PT. SUMBER ALFARIA TRIJAYA TBK</v>
          </cell>
          <cell r="S756" t="str">
            <v>JAKARTA 2</v>
          </cell>
          <cell r="T756" t="str">
            <v>6303080309950001</v>
          </cell>
          <cell r="U756" t="str">
            <v>SEUMUR HIDUP</v>
          </cell>
          <cell r="W756" t="str">
            <v>B2 UMUM</v>
          </cell>
          <cell r="X756" t="str">
            <v>18339509000010</v>
          </cell>
          <cell r="Y756">
            <v>45974</v>
          </cell>
          <cell r="Z756" t="str">
            <v>SIMPANG EMPAT</v>
          </cell>
          <cell r="AA756">
            <v>34945</v>
          </cell>
          <cell r="AB756" t="str">
            <v>DS. SUNGKAI BARU RT 002/000 KEL. SUNGKAI BARU KEC. SIMPANG EMPAT KAB. BANJAR</v>
          </cell>
          <cell r="AC756" t="str">
            <v>LAJANG</v>
          </cell>
          <cell r="AD756" t="str">
            <v>ISLAM</v>
          </cell>
          <cell r="AE756" t="str">
            <v>LAKI-LAKI</v>
          </cell>
          <cell r="AF756" t="str">
            <v>SMA</v>
          </cell>
          <cell r="AG756" t="str">
            <v>RIZKI PRAYOGA</v>
          </cell>
          <cell r="AH756" t="str">
            <v>BCA</v>
          </cell>
          <cell r="AI756" t="str">
            <v>7820545600</v>
          </cell>
          <cell r="AJ756" t="str">
            <v>6303081707180006</v>
          </cell>
          <cell r="AL756">
            <v>44682</v>
          </cell>
          <cell r="AM756">
            <v>44773</v>
          </cell>
          <cell r="AN756" t="str">
            <v>PKWT 1</v>
          </cell>
          <cell r="AO756" t="str">
            <v>71 hari</v>
          </cell>
          <cell r="AP756" t="str">
            <v xml:space="preserve">1 Tahun  0 Bulan 6 Hari </v>
          </cell>
          <cell r="AQ756" t="str">
            <v>SUDAH</v>
          </cell>
          <cell r="AR756">
            <v>44432</v>
          </cell>
          <cell r="AS756" t="str">
            <v>SUDAH</v>
          </cell>
          <cell r="AT756">
            <v>44432</v>
          </cell>
          <cell r="AU756" t="str">
            <v>SUDAH</v>
          </cell>
          <cell r="AV756">
            <v>44503</v>
          </cell>
          <cell r="AW756" t="str">
            <v xml:space="preserve">0 Tahun  6 Bulan 18 Hari </v>
          </cell>
          <cell r="AX756" t="str">
            <v>IN CLASS</v>
          </cell>
          <cell r="AY756">
            <v>75</v>
          </cell>
          <cell r="AZ756">
            <v>95</v>
          </cell>
          <cell r="BA756" t="str">
            <v>SUDAH</v>
          </cell>
          <cell r="BC756">
            <v>44455</v>
          </cell>
          <cell r="BD756" t="str">
            <v>SIMPANG EMPAT</v>
          </cell>
          <cell r="BE756" t="str">
            <v>SUDAH</v>
          </cell>
          <cell r="BG756">
            <v>44483</v>
          </cell>
          <cell r="BH756" t="str">
            <v>SIMPANG EMPAT</v>
          </cell>
          <cell r="BI756" t="str">
            <v>BELUM</v>
          </cell>
          <cell r="BV756" t="str">
            <v>0002299288836</v>
          </cell>
          <cell r="BW756" t="str">
            <v>SUDAH</v>
          </cell>
          <cell r="BX756" t="str">
            <v>PERUSAHAAN</v>
          </cell>
          <cell r="BY756" t="str">
            <v>21046001232</v>
          </cell>
          <cell r="BZ756" t="str">
            <v>SUDAH</v>
          </cell>
          <cell r="CG756" t="str">
            <v>adhanmuhammad85@gmail.com</v>
          </cell>
        </row>
        <row r="757">
          <cell r="C757" t="str">
            <v>2292</v>
          </cell>
          <cell r="D757" t="str">
            <v>IRFAN EFENDI</v>
          </cell>
          <cell r="E757" t="str">
            <v>PT. MBK</v>
          </cell>
          <cell r="F757" t="str">
            <v>PO</v>
          </cell>
          <cell r="G757" t="str">
            <v>14/PO/LOG-SBY/V/21</v>
          </cell>
          <cell r="H757">
            <v>44322</v>
          </cell>
          <cell r="I757">
            <v>44328</v>
          </cell>
          <cell r="J757">
            <v>6</v>
          </cell>
          <cell r="K757" t="str">
            <v>085231708281</v>
          </cell>
          <cell r="L757" t="str">
            <v>DRIVER</v>
          </cell>
          <cell r="Q757" t="str">
            <v>MALANG</v>
          </cell>
          <cell r="R757" t="str">
            <v>ANTERAJA</v>
          </cell>
          <cell r="S757" t="str">
            <v>MALANG</v>
          </cell>
          <cell r="T757" t="str">
            <v>3513141604870004</v>
          </cell>
          <cell r="U757" t="str">
            <v>SEUMUR HIDUP</v>
          </cell>
          <cell r="V757" t="str">
            <v>HIJAU</v>
          </cell>
          <cell r="W757" t="str">
            <v>B1</v>
          </cell>
          <cell r="X757" t="str">
            <v>15608704000059</v>
          </cell>
          <cell r="Y757">
            <v>46085</v>
          </cell>
          <cell r="Z757" t="str">
            <v>PROBOLINGGO</v>
          </cell>
          <cell r="AA757">
            <v>31883</v>
          </cell>
          <cell r="AB757" t="str">
            <v>JL.NOYO GENGGONG RT03 RW02 JATI MAYANGAN PROBOLINGGO</v>
          </cell>
          <cell r="AC757" t="str">
            <v>KAWIN</v>
          </cell>
          <cell r="AD757" t="str">
            <v>ISLAM</v>
          </cell>
          <cell r="AE757" t="str">
            <v>LAKI-LAKI</v>
          </cell>
          <cell r="AF757" t="str">
            <v>SMA</v>
          </cell>
          <cell r="AG757" t="str">
            <v>IRFAN EFENDI</v>
          </cell>
          <cell r="AH757" t="str">
            <v>BCA</v>
          </cell>
          <cell r="AI757" t="str">
            <v>2015818181</v>
          </cell>
          <cell r="AJ757" t="str">
            <v>357403280820001</v>
          </cell>
          <cell r="AL757">
            <v>44621</v>
          </cell>
          <cell r="AM757">
            <v>44712</v>
          </cell>
          <cell r="AN757" t="str">
            <v>PKWT 2</v>
          </cell>
          <cell r="AO757" t="str">
            <v>10 hari</v>
          </cell>
          <cell r="AP757" t="str">
            <v xml:space="preserve">1 Tahun  0 Bulan 9 Hari </v>
          </cell>
          <cell r="AQ757" t="str">
            <v>SUDAH</v>
          </cell>
          <cell r="AR757">
            <v>44432</v>
          </cell>
          <cell r="AS757" t="str">
            <v>SUDAH</v>
          </cell>
          <cell r="AT757">
            <v>44432</v>
          </cell>
          <cell r="AU757" t="str">
            <v>SUDAH</v>
          </cell>
          <cell r="AV757">
            <v>44439</v>
          </cell>
          <cell r="AW757" t="str">
            <v xml:space="preserve">0 Tahun  8 Bulan 20 Hari </v>
          </cell>
          <cell r="AX757" t="str">
            <v>IN CLASS</v>
          </cell>
          <cell r="AY757">
            <v>80</v>
          </cell>
          <cell r="AZ757">
            <v>80</v>
          </cell>
          <cell r="BA757" t="str">
            <v>SUDAH</v>
          </cell>
          <cell r="BC757">
            <v>44383</v>
          </cell>
          <cell r="BD757" t="str">
            <v>PUSKESMAS CISADEA</v>
          </cell>
          <cell r="BE757" t="str">
            <v>SUDAH</v>
          </cell>
          <cell r="BG757">
            <v>44418</v>
          </cell>
          <cell r="BH757" t="str">
            <v>PUSKESMAS CISADEA</v>
          </cell>
          <cell r="BI757" t="str">
            <v>BELUM</v>
          </cell>
          <cell r="BV757" t="str">
            <v>0000713022895</v>
          </cell>
          <cell r="BW757" t="str">
            <v>SUDAH</v>
          </cell>
          <cell r="BX757" t="str">
            <v>PERUSAHAAN</v>
          </cell>
          <cell r="BY757" t="str">
            <v>21046001372</v>
          </cell>
          <cell r="BZ757" t="str">
            <v>SUDAH</v>
          </cell>
        </row>
        <row r="758">
          <cell r="C758" t="str">
            <v>2295</v>
          </cell>
          <cell r="D758" t="str">
            <v>HARRY FAJAR KUSUMA YUDHIYANTO</v>
          </cell>
          <cell r="E758" t="str">
            <v>PT. MBK</v>
          </cell>
          <cell r="I758">
            <v>44322</v>
          </cell>
          <cell r="J758" t="str">
            <v/>
          </cell>
          <cell r="K758" t="str">
            <v>085707945533</v>
          </cell>
          <cell r="L758" t="str">
            <v>DRIVER</v>
          </cell>
          <cell r="Q758" t="str">
            <v>JOMBANG</v>
          </cell>
          <cell r="R758" t="str">
            <v>ANTERAJA</v>
          </cell>
          <cell r="S758" t="str">
            <v>MALANG</v>
          </cell>
          <cell r="T758" t="str">
            <v>3517121011860001</v>
          </cell>
          <cell r="U758" t="str">
            <v>SEUMUR HIDUP</v>
          </cell>
          <cell r="V758" t="str">
            <v>HIJAU</v>
          </cell>
          <cell r="W758" t="str">
            <v>B1</v>
          </cell>
          <cell r="X758" t="str">
            <v>15568611000172</v>
          </cell>
          <cell r="Y758">
            <v>45915</v>
          </cell>
          <cell r="Z758" t="str">
            <v>BONDOWOSO</v>
          </cell>
          <cell r="AA758">
            <v>31726</v>
          </cell>
          <cell r="AB758" t="str">
            <v>DSN TONDOWULAN RT1 RW1 DESA TEMUWULAN KEC PERAK JOMBANG</v>
          </cell>
          <cell r="AC758" t="str">
            <v>KAWIN</v>
          </cell>
          <cell r="AD758" t="str">
            <v>ISLAM</v>
          </cell>
          <cell r="AE758" t="str">
            <v>LAKI-LAKI</v>
          </cell>
          <cell r="AF758" t="str">
            <v>SMA</v>
          </cell>
          <cell r="AG758" t="str">
            <v>HARRY FAJAR</v>
          </cell>
          <cell r="AH758" t="str">
            <v>BCA</v>
          </cell>
          <cell r="AI758" t="str">
            <v>1131237583</v>
          </cell>
          <cell r="AJ758" t="str">
            <v>3517010612160001</v>
          </cell>
          <cell r="AL758">
            <v>44682</v>
          </cell>
          <cell r="AM758">
            <v>44773</v>
          </cell>
          <cell r="AN758" t="str">
            <v>PKWT 2</v>
          </cell>
          <cell r="AO758" t="str">
            <v>71 hari</v>
          </cell>
          <cell r="AP758" t="str">
            <v xml:space="preserve">1 Tahun  0 Bulan 15 Hari </v>
          </cell>
          <cell r="AQ758" t="str">
            <v>SUDAH</v>
          </cell>
          <cell r="AR758">
            <v>44432</v>
          </cell>
          <cell r="AS758" t="str">
            <v>SUDAH</v>
          </cell>
          <cell r="AT758">
            <v>44432</v>
          </cell>
          <cell r="AU758" t="str">
            <v>SUDAH</v>
          </cell>
          <cell r="AV758">
            <v>44461</v>
          </cell>
          <cell r="AW758" t="str">
            <v xml:space="preserve">0 Tahun  7 Bulan 29 Hari </v>
          </cell>
          <cell r="AX758" t="str">
            <v>IN CLASS</v>
          </cell>
          <cell r="AY758">
            <v>90</v>
          </cell>
          <cell r="AZ758">
            <v>90</v>
          </cell>
          <cell r="BA758" t="str">
            <v>SUDAH</v>
          </cell>
          <cell r="BC758">
            <v>44376</v>
          </cell>
          <cell r="BD758" t="str">
            <v>JOMBANG</v>
          </cell>
          <cell r="BE758" t="str">
            <v>SUDAH</v>
          </cell>
          <cell r="BG758">
            <v>44433</v>
          </cell>
          <cell r="BH758" t="str">
            <v>JOMBANG</v>
          </cell>
          <cell r="BI758" t="str">
            <v>BELUM</v>
          </cell>
          <cell r="BV758" t="str">
            <v>0001477173227</v>
          </cell>
          <cell r="BW758" t="str">
            <v>SUDAH</v>
          </cell>
          <cell r="BX758" t="str">
            <v>PERUSAHAAN</v>
          </cell>
          <cell r="BY758" t="str">
            <v>21046001240</v>
          </cell>
          <cell r="BZ758" t="str">
            <v>SUDAH</v>
          </cell>
        </row>
        <row r="759">
          <cell r="C759" t="str">
            <v>2301</v>
          </cell>
          <cell r="D759" t="str">
            <v>ALVIAN NUR ROFIQ</v>
          </cell>
          <cell r="E759" t="str">
            <v>PT. MBK</v>
          </cell>
          <cell r="F759" t="str">
            <v>PO</v>
          </cell>
          <cell r="G759" t="str">
            <v>14/PO/LOG-SBY/V/21</v>
          </cell>
          <cell r="H759">
            <v>44322</v>
          </cell>
          <cell r="I759">
            <v>44328</v>
          </cell>
          <cell r="J759">
            <v>6</v>
          </cell>
          <cell r="K759" t="str">
            <v>085735822815</v>
          </cell>
          <cell r="L759" t="str">
            <v>DRIVER</v>
          </cell>
          <cell r="Q759" t="str">
            <v>SURABAYA</v>
          </cell>
          <cell r="R759" t="str">
            <v>ANTERAJA</v>
          </cell>
          <cell r="S759" t="str">
            <v>MALANG</v>
          </cell>
          <cell r="T759" t="str">
            <v>3518142007980002</v>
          </cell>
          <cell r="U759" t="str">
            <v>SEUMUR HIDUP</v>
          </cell>
          <cell r="V759" t="str">
            <v>HIJAU</v>
          </cell>
          <cell r="W759" t="str">
            <v>B1</v>
          </cell>
          <cell r="X759" t="str">
            <v>980715380457</v>
          </cell>
          <cell r="Y759">
            <v>45493</v>
          </cell>
          <cell r="Z759" t="str">
            <v>MALANG</v>
          </cell>
          <cell r="AA759">
            <v>35996</v>
          </cell>
          <cell r="AB759" t="str">
            <v>JIPANGAN RT13 RW04 KUTOREJO KEC BAGOR KAB NGANJUK</v>
          </cell>
          <cell r="AC759" t="str">
            <v>LAJANG</v>
          </cell>
          <cell r="AD759" t="str">
            <v>ISLAM</v>
          </cell>
          <cell r="AE759" t="str">
            <v>LAKI-LAKI</v>
          </cell>
          <cell r="AF759" t="str">
            <v>SMA</v>
          </cell>
          <cell r="AG759" t="str">
            <v>ALVIAN NUR ROFIQ</v>
          </cell>
          <cell r="AH759" t="str">
            <v>BCA</v>
          </cell>
          <cell r="AI759" t="str">
            <v>1410741501</v>
          </cell>
          <cell r="AJ759" t="str">
            <v>3518140812060004</v>
          </cell>
          <cell r="AL759">
            <v>44682</v>
          </cell>
          <cell r="AM759">
            <v>44773</v>
          </cell>
          <cell r="AN759" t="str">
            <v>PKWT 2</v>
          </cell>
          <cell r="AO759" t="str">
            <v>71 hari</v>
          </cell>
          <cell r="AP759" t="str">
            <v xml:space="preserve">1 Tahun  0 Bulan 9 Hari </v>
          </cell>
          <cell r="AQ759" t="str">
            <v>SUDAH</v>
          </cell>
          <cell r="AR759">
            <v>44432</v>
          </cell>
          <cell r="AS759" t="str">
            <v>SUDAH</v>
          </cell>
          <cell r="AT759">
            <v>44432</v>
          </cell>
          <cell r="AU759" t="str">
            <v>SUDAH</v>
          </cell>
          <cell r="AV759">
            <v>44461</v>
          </cell>
          <cell r="AW759" t="str">
            <v xml:space="preserve">0 Tahun  7 Bulan 29 Hari </v>
          </cell>
          <cell r="AX759" t="str">
            <v>IN CLASS</v>
          </cell>
          <cell r="AY759">
            <v>80</v>
          </cell>
          <cell r="AZ759">
            <v>80</v>
          </cell>
          <cell r="BA759" t="str">
            <v>SUDAH</v>
          </cell>
          <cell r="BC759">
            <v>44441</v>
          </cell>
          <cell r="BD759" t="str">
            <v>JOMBANG</v>
          </cell>
          <cell r="BE759" t="str">
            <v>SUDAH</v>
          </cell>
          <cell r="BG759">
            <v>44474</v>
          </cell>
          <cell r="BH759" t="str">
            <v>JOMBANG</v>
          </cell>
          <cell r="BI759" t="str">
            <v>BELUM</v>
          </cell>
          <cell r="BV759" t="str">
            <v>0000736319259</v>
          </cell>
          <cell r="BW759" t="str">
            <v>SUDAH</v>
          </cell>
          <cell r="BX759" t="str">
            <v>PERUSAHAAN</v>
          </cell>
          <cell r="BY759" t="str">
            <v>21046001265</v>
          </cell>
          <cell r="BZ759" t="str">
            <v>SUDAH</v>
          </cell>
        </row>
        <row r="760">
          <cell r="C760" t="str">
            <v>2302</v>
          </cell>
          <cell r="D760" t="str">
            <v>SYARIFUDIN KARNADI</v>
          </cell>
          <cell r="E760" t="str">
            <v>PT. MBK</v>
          </cell>
          <cell r="I760">
            <v>44333</v>
          </cell>
          <cell r="J760" t="str">
            <v/>
          </cell>
          <cell r="K760" t="str">
            <v>085694203192</v>
          </cell>
          <cell r="P760" t="str">
            <v>ADMIN DISPATCHER</v>
          </cell>
          <cell r="Q760" t="str">
            <v>TAMBUN</v>
          </cell>
          <cell r="R760" t="str">
            <v>PT. ADI SARANA ARMADA, TBK</v>
          </cell>
          <cell r="S760" t="str">
            <v>JAKARTA 1</v>
          </cell>
          <cell r="T760" t="str">
            <v>3275010501920010</v>
          </cell>
          <cell r="U760" t="str">
            <v>SEUMUR HIDUP</v>
          </cell>
          <cell r="V760" t="str">
            <v>NON DRIVER</v>
          </cell>
          <cell r="W760" t="str">
            <v>NON DRIVER</v>
          </cell>
          <cell r="X760" t="str">
            <v>NON DRIVER</v>
          </cell>
          <cell r="Y760" t="str">
            <v>NON DRIVER</v>
          </cell>
          <cell r="Z760" t="str">
            <v xml:space="preserve">BEKASI </v>
          </cell>
          <cell r="AA760">
            <v>33608</v>
          </cell>
          <cell r="AB760" t="str">
            <v>KP. RAWA AREN NO. 25 RT 001/002 KEL. AREN JAYA KEC. BEKASI TIMUR</v>
          </cell>
          <cell r="AC760" t="str">
            <v>KAWIN</v>
          </cell>
          <cell r="AD760" t="str">
            <v>ISLAM</v>
          </cell>
          <cell r="AE760" t="str">
            <v>LAKI-LAKI</v>
          </cell>
          <cell r="AF760" t="str">
            <v>SMA</v>
          </cell>
          <cell r="AG760" t="str">
            <v>SYARIPUDIN KARNADI</v>
          </cell>
          <cell r="AH760" t="str">
            <v>BCA</v>
          </cell>
          <cell r="AI760" t="str">
            <v>5780972132</v>
          </cell>
          <cell r="AJ760" t="str">
            <v>3275011907067349</v>
          </cell>
          <cell r="AL760">
            <v>44682</v>
          </cell>
          <cell r="AM760">
            <v>44773</v>
          </cell>
          <cell r="AN760" t="str">
            <v>PKWT 1</v>
          </cell>
          <cell r="AO760" t="str">
            <v>71 hari</v>
          </cell>
          <cell r="AP760" t="str">
            <v xml:space="preserve">1 Tahun  0 Bulan 4 Hari </v>
          </cell>
          <cell r="AQ760" t="str">
            <v>NON DRIVER</v>
          </cell>
          <cell r="AR760" t="str">
            <v>NON DRIVER</v>
          </cell>
          <cell r="AS760" t="str">
            <v>SUDAH</v>
          </cell>
          <cell r="AT760">
            <v>44432</v>
          </cell>
          <cell r="AU760" t="str">
            <v>NON DRIVER</v>
          </cell>
          <cell r="AV760" t="str">
            <v>NON DRIVER</v>
          </cell>
          <cell r="AW760" t="str">
            <v/>
          </cell>
          <cell r="AX760" t="str">
            <v>NON DRIVER</v>
          </cell>
          <cell r="AY760" t="str">
            <v>NON DRIVER</v>
          </cell>
          <cell r="AZ760" t="str">
            <v>NON DRIVER</v>
          </cell>
          <cell r="BA760" t="str">
            <v>SUDAH</v>
          </cell>
          <cell r="BC760">
            <v>44392</v>
          </cell>
          <cell r="BE760" t="str">
            <v>SUDAH</v>
          </cell>
          <cell r="BG760">
            <v>44420</v>
          </cell>
          <cell r="BI760" t="str">
            <v>BELUM</v>
          </cell>
          <cell r="BV760" t="str">
            <v>0001773159401</v>
          </cell>
          <cell r="BW760" t="str">
            <v>SUDAH</v>
          </cell>
          <cell r="BX760" t="str">
            <v>PERUSAHAAN</v>
          </cell>
          <cell r="BY760" t="str">
            <v>21041846425</v>
          </cell>
          <cell r="BZ760" t="str">
            <v>SUDAH</v>
          </cell>
        </row>
        <row r="761">
          <cell r="C761" t="str">
            <v>2303</v>
          </cell>
          <cell r="D761" t="str">
            <v>CANDRA IRAWAN</v>
          </cell>
          <cell r="E761" t="str">
            <v>PT. MBK</v>
          </cell>
          <cell r="F761" t="str">
            <v>PO</v>
          </cell>
          <cell r="G761" t="str">
            <v>04/MDN/V/2021</v>
          </cell>
          <cell r="I761">
            <v>44325</v>
          </cell>
          <cell r="J761" t="str">
            <v/>
          </cell>
          <cell r="K761" t="str">
            <v>085262681626</v>
          </cell>
          <cell r="L761" t="str">
            <v>DRIVER</v>
          </cell>
          <cell r="Q761" t="str">
            <v>MEDAN</v>
          </cell>
          <cell r="R761" t="str">
            <v>ANTERAJA</v>
          </cell>
          <cell r="S761" t="str">
            <v>MEDAN</v>
          </cell>
          <cell r="T761" t="str">
            <v>1207310406900001</v>
          </cell>
          <cell r="U761" t="str">
            <v>SEUMUR HIDUP</v>
          </cell>
          <cell r="V761">
            <v>0</v>
          </cell>
          <cell r="W761" t="str">
            <v>B2 UMUM</v>
          </cell>
          <cell r="X761" t="str">
            <v>900625282008</v>
          </cell>
          <cell r="Y761">
            <v>45447</v>
          </cell>
          <cell r="Z761" t="str">
            <v>TG. GARBUS KP</v>
          </cell>
          <cell r="AA761">
            <v>33028</v>
          </cell>
          <cell r="AB761" t="str">
            <v>DUSUN I-A RT 000/000 KEL. PURWODADI KEC. PAGAR MERBAU KAB. DELI SERDANG</v>
          </cell>
          <cell r="AC761" t="str">
            <v>LAJANG</v>
          </cell>
          <cell r="AD761" t="str">
            <v>ISLAM</v>
          </cell>
          <cell r="AE761" t="str">
            <v>LAKI-LAKI</v>
          </cell>
          <cell r="AF761" t="str">
            <v>SMA</v>
          </cell>
          <cell r="AG761" t="str">
            <v>CANDRA IRAWAN</v>
          </cell>
          <cell r="AH761" t="str">
            <v>BCA</v>
          </cell>
          <cell r="AI761" t="str">
            <v>8195342748</v>
          </cell>
          <cell r="AJ761" t="str">
            <v>1207310210190002</v>
          </cell>
          <cell r="AL761">
            <v>44682</v>
          </cell>
          <cell r="AM761">
            <v>44773</v>
          </cell>
          <cell r="AN761" t="str">
            <v>PKWT 1</v>
          </cell>
          <cell r="AO761" t="str">
            <v>71 hari</v>
          </cell>
          <cell r="AP761" t="str">
            <v xml:space="preserve">1 Tahun  0 Bulan 12 Hari </v>
          </cell>
          <cell r="AQ761" t="str">
            <v>SUDAH</v>
          </cell>
          <cell r="AR761">
            <v>44440</v>
          </cell>
          <cell r="AS761" t="str">
            <v>SUDAH</v>
          </cell>
          <cell r="AT761">
            <v>44440</v>
          </cell>
          <cell r="AU761" t="str">
            <v>SUDAH</v>
          </cell>
          <cell r="AV761">
            <v>44428</v>
          </cell>
          <cell r="AW761" t="str">
            <v xml:space="preserve">0 Tahun  9 Bulan 1 Hari </v>
          </cell>
          <cell r="AX761" t="str">
            <v>IN CLASS</v>
          </cell>
          <cell r="AY761">
            <v>90</v>
          </cell>
          <cell r="AZ761">
            <v>75</v>
          </cell>
          <cell r="BA761" t="str">
            <v>SUDAH</v>
          </cell>
          <cell r="BC761">
            <v>44375</v>
          </cell>
          <cell r="BE761" t="str">
            <v>SUDAH</v>
          </cell>
          <cell r="BG761">
            <v>44405</v>
          </cell>
          <cell r="BI761" t="str">
            <v>BELUM</v>
          </cell>
          <cell r="BV761" t="str">
            <v>0002280806616</v>
          </cell>
          <cell r="BW761" t="str">
            <v>SUDAH</v>
          </cell>
          <cell r="BX761" t="str">
            <v>PERUSAHAAN</v>
          </cell>
          <cell r="BY761" t="str">
            <v>21041846417</v>
          </cell>
          <cell r="BZ761" t="str">
            <v>SUDAH</v>
          </cell>
        </row>
        <row r="762">
          <cell r="C762" t="str">
            <v>2304</v>
          </cell>
          <cell r="D762" t="str">
            <v>KASMADI</v>
          </cell>
          <cell r="E762" t="str">
            <v>PT. MBK</v>
          </cell>
          <cell r="F762" t="str">
            <v>PO</v>
          </cell>
          <cell r="G762" t="str">
            <v>04/MDN/V/2021</v>
          </cell>
          <cell r="I762">
            <v>44326</v>
          </cell>
          <cell r="J762" t="str">
            <v/>
          </cell>
          <cell r="K762" t="str">
            <v>081391183161</v>
          </cell>
          <cell r="L762" t="str">
            <v>DRIVER</v>
          </cell>
          <cell r="Q762" t="str">
            <v>MEDAN</v>
          </cell>
          <cell r="R762" t="str">
            <v>ANTERAJA</v>
          </cell>
          <cell r="S762" t="str">
            <v>MEDAN</v>
          </cell>
          <cell r="T762" t="str">
            <v>1271180603740004</v>
          </cell>
          <cell r="U762" t="str">
            <v>SEUMUR HIDUP</v>
          </cell>
          <cell r="V762">
            <v>0</v>
          </cell>
          <cell r="W762" t="str">
            <v>B1 UMUM</v>
          </cell>
          <cell r="X762" t="str">
            <v>07147403000051</v>
          </cell>
          <cell r="Y762">
            <v>45708</v>
          </cell>
          <cell r="Z762" t="str">
            <v>MEDAN</v>
          </cell>
          <cell r="AA762">
            <v>27094</v>
          </cell>
          <cell r="AB762" t="str">
            <v>JALAN M.TAUFIK NO.91DESA TEGAL REJO MEDAN PERJUANGAN</v>
          </cell>
          <cell r="AC762" t="str">
            <v>KAWIN</v>
          </cell>
          <cell r="AD762" t="str">
            <v>ISLAM</v>
          </cell>
          <cell r="AE762" t="str">
            <v>LAKI-LAKI</v>
          </cell>
          <cell r="AF762" t="str">
            <v>SMA</v>
          </cell>
          <cell r="AG762" t="str">
            <v>KASMADI</v>
          </cell>
          <cell r="AH762" t="str">
            <v>BCA</v>
          </cell>
          <cell r="AI762" t="str">
            <v>8280229726</v>
          </cell>
          <cell r="AJ762" t="str">
            <v>1271181008100005</v>
          </cell>
          <cell r="AL762">
            <v>44682</v>
          </cell>
          <cell r="AM762">
            <v>44773</v>
          </cell>
          <cell r="AN762" t="str">
            <v>PKWT 1</v>
          </cell>
          <cell r="AO762" t="str">
            <v>71 hari</v>
          </cell>
          <cell r="AP762" t="str">
            <v xml:space="preserve">1 Tahun  0 Bulan 11 Hari </v>
          </cell>
          <cell r="AQ762" t="str">
            <v>SUDAH</v>
          </cell>
          <cell r="AR762">
            <v>44475</v>
          </cell>
          <cell r="AS762" t="str">
            <v>SUDAH</v>
          </cell>
          <cell r="AT762">
            <v>44475</v>
          </cell>
          <cell r="AU762" t="str">
            <v>SUDAH</v>
          </cell>
          <cell r="AV762">
            <v>44428</v>
          </cell>
          <cell r="AW762" t="str">
            <v xml:space="preserve">0 Tahun  9 Bulan 1 Hari </v>
          </cell>
          <cell r="AX762" t="str">
            <v>IN CLASS</v>
          </cell>
          <cell r="AY762">
            <v>90</v>
          </cell>
          <cell r="AZ762">
            <v>75</v>
          </cell>
          <cell r="BA762" t="str">
            <v>SUDAH</v>
          </cell>
          <cell r="BC762">
            <v>44377</v>
          </cell>
          <cell r="BE762" t="str">
            <v>SUDAH</v>
          </cell>
          <cell r="BG762">
            <v>44405</v>
          </cell>
          <cell r="BI762" t="str">
            <v>BELUM</v>
          </cell>
          <cell r="BV762" t="str">
            <v>0001865885949</v>
          </cell>
          <cell r="BW762" t="str">
            <v>SUDAH</v>
          </cell>
          <cell r="BX762" t="str">
            <v>PERUSAHAAN</v>
          </cell>
          <cell r="BY762" t="str">
            <v>21041846946</v>
          </cell>
          <cell r="BZ762" t="str">
            <v>SUDAH</v>
          </cell>
        </row>
        <row r="763">
          <cell r="C763" t="str">
            <v>2307</v>
          </cell>
          <cell r="D763" t="str">
            <v>HERI SUTIKNO</v>
          </cell>
          <cell r="E763" t="str">
            <v>PT. MBK</v>
          </cell>
          <cell r="F763" t="str">
            <v>PO</v>
          </cell>
          <cell r="G763" t="str">
            <v>16/PO/LOG-SBY/V/21</v>
          </cell>
          <cell r="H763">
            <v>44333</v>
          </cell>
          <cell r="I763">
            <v>44332</v>
          </cell>
          <cell r="J763">
            <v>-1</v>
          </cell>
          <cell r="K763" t="str">
            <v>085240376852</v>
          </cell>
          <cell r="L763" t="str">
            <v>DRIVER</v>
          </cell>
          <cell r="Q763" t="str">
            <v>KUDUS</v>
          </cell>
          <cell r="R763" t="str">
            <v>ANTERAJA</v>
          </cell>
          <cell r="S763" t="str">
            <v>SEMARANG</v>
          </cell>
          <cell r="T763" t="str">
            <v>3319011503910003</v>
          </cell>
          <cell r="U763" t="str">
            <v>SEUMUR HIDUP</v>
          </cell>
          <cell r="V763" t="str">
            <v>HIJAU</v>
          </cell>
          <cell r="W763" t="str">
            <v>B1</v>
          </cell>
          <cell r="X763" t="str">
            <v>14379103000219</v>
          </cell>
          <cell r="Y763">
            <v>46141</v>
          </cell>
          <cell r="Z763" t="str">
            <v>KUDUS</v>
          </cell>
          <cell r="AA763">
            <v>33312</v>
          </cell>
          <cell r="AB763" t="str">
            <v>PRINGSEWU BAKALAN KRAPYAK RT 001/003 KEC. KALIWUNGU KUDUS</v>
          </cell>
          <cell r="AC763" t="str">
            <v>KAWIN ANAK 1</v>
          </cell>
          <cell r="AD763" t="str">
            <v>ISLAM</v>
          </cell>
          <cell r="AE763" t="str">
            <v>LAKI-LAKI</v>
          </cell>
          <cell r="AF763" t="str">
            <v>SMP</v>
          </cell>
          <cell r="AG763" t="str">
            <v>HERI SUTIKNO</v>
          </cell>
          <cell r="AH763" t="str">
            <v>BCA</v>
          </cell>
          <cell r="AI763" t="str">
            <v>8365299508</v>
          </cell>
          <cell r="AJ763" t="str">
            <v>3319010904180002</v>
          </cell>
          <cell r="AL763">
            <v>44621</v>
          </cell>
          <cell r="AM763">
            <v>44712</v>
          </cell>
          <cell r="AN763" t="str">
            <v>PKWT 2</v>
          </cell>
          <cell r="AO763" t="str">
            <v>10 hari</v>
          </cell>
          <cell r="AP763" t="str">
            <v xml:space="preserve">1 Tahun  0 Bulan 5 Hari </v>
          </cell>
          <cell r="AQ763" t="str">
            <v>SUDAH</v>
          </cell>
          <cell r="AR763">
            <v>44411</v>
          </cell>
          <cell r="AS763" t="str">
            <v>SUDAH</v>
          </cell>
          <cell r="AT763">
            <v>44411</v>
          </cell>
          <cell r="AU763" t="str">
            <v>SUDAH</v>
          </cell>
          <cell r="AV763">
            <v>44438</v>
          </cell>
          <cell r="AW763" t="str">
            <v xml:space="preserve">0 Tahun  8 Bulan 21 Hari </v>
          </cell>
          <cell r="AX763" t="str">
            <v>IN CLASS</v>
          </cell>
          <cell r="AY763">
            <v>100</v>
          </cell>
          <cell r="AZ763">
            <v>75</v>
          </cell>
          <cell r="BA763" t="str">
            <v>SUDAH</v>
          </cell>
          <cell r="BC763">
            <v>44413</v>
          </cell>
          <cell r="BD763" t="str">
            <v>GOR DJARUM JATI KUDUS</v>
          </cell>
          <cell r="BE763" t="str">
            <v>SUDAH</v>
          </cell>
          <cell r="BF763" t="str">
            <v>BELUM ADA JADWAL</v>
          </cell>
          <cell r="BG763">
            <v>44470</v>
          </cell>
          <cell r="BH763" t="str">
            <v>RS KARTIKA HUSADA</v>
          </cell>
          <cell r="BI763" t="str">
            <v>BELUM</v>
          </cell>
          <cell r="BV763" t="str">
            <v>0001959451975</v>
          </cell>
          <cell r="BW763" t="str">
            <v>SUDAH</v>
          </cell>
          <cell r="BX763" t="str">
            <v>PERUSAHAAN</v>
          </cell>
          <cell r="BY763" t="str">
            <v>21045999691</v>
          </cell>
          <cell r="BZ763" t="str">
            <v>SUDAH</v>
          </cell>
          <cell r="CG763" t="str">
            <v>adegustiawan06062@gmail.com</v>
          </cell>
        </row>
        <row r="764">
          <cell r="C764" t="str">
            <v>2308</v>
          </cell>
          <cell r="D764" t="str">
            <v>YULI ADI SANTOSO</v>
          </cell>
          <cell r="E764" t="str">
            <v>PT. MBK</v>
          </cell>
          <cell r="F764" t="str">
            <v>PO</v>
          </cell>
          <cell r="G764" t="str">
            <v>13/PO/LOG-SBY/IV/21</v>
          </cell>
          <cell r="H764">
            <v>44316</v>
          </cell>
          <cell r="I764">
            <v>44322</v>
          </cell>
          <cell r="J764">
            <v>6</v>
          </cell>
          <cell r="K764" t="str">
            <v>082138842207</v>
          </cell>
          <cell r="L764" t="str">
            <v>DRIVER</v>
          </cell>
          <cell r="Q764" t="str">
            <v>SOLO</v>
          </cell>
          <cell r="R764" t="str">
            <v>ANTERAJA</v>
          </cell>
          <cell r="S764" t="str">
            <v>SEMARANG</v>
          </cell>
          <cell r="T764" t="str">
            <v>3311122507840003</v>
          </cell>
          <cell r="U764" t="str">
            <v>SEUMUR HIDUP</v>
          </cell>
          <cell r="V764" t="str">
            <v>HIJAU</v>
          </cell>
          <cell r="W764" t="str">
            <v>B1</v>
          </cell>
          <cell r="X764" t="str">
            <v>14448407000192</v>
          </cell>
          <cell r="Y764">
            <v>46006</v>
          </cell>
          <cell r="Z764" t="str">
            <v>SUKOHARJO</v>
          </cell>
          <cell r="AA764">
            <v>30888</v>
          </cell>
          <cell r="AB764" t="str">
            <v>GAYAM RT 037 KEL. ARGOSARI KEC. SEDAYU KAB. BANTUL</v>
          </cell>
          <cell r="AC764" t="str">
            <v>KAWIN</v>
          </cell>
          <cell r="AD764" t="str">
            <v>ISLAM</v>
          </cell>
          <cell r="AE764" t="str">
            <v>LAKI-LAKI</v>
          </cell>
          <cell r="AF764" t="str">
            <v>SMP</v>
          </cell>
          <cell r="AG764" t="str">
            <v>YULI ADI SANTOSO</v>
          </cell>
          <cell r="AH764" t="str">
            <v>BCA</v>
          </cell>
          <cell r="AI764" t="str">
            <v>8020644584</v>
          </cell>
          <cell r="AJ764" t="str">
            <v>3402171011160002</v>
          </cell>
          <cell r="AL764">
            <v>44682</v>
          </cell>
          <cell r="AM764">
            <v>44773</v>
          </cell>
          <cell r="AN764" t="str">
            <v>PKWT 1</v>
          </cell>
          <cell r="AO764" t="str">
            <v>71 hari</v>
          </cell>
          <cell r="AP764" t="str">
            <v xml:space="preserve">1 Tahun  0 Bulan 15 Hari </v>
          </cell>
          <cell r="AQ764" t="str">
            <v>SUDAH</v>
          </cell>
          <cell r="AR764">
            <v>44432</v>
          </cell>
          <cell r="AS764" t="str">
            <v>SUDAH</v>
          </cell>
          <cell r="AT764">
            <v>44432</v>
          </cell>
          <cell r="AU764" t="str">
            <v>SUDAH</v>
          </cell>
          <cell r="AV764">
            <v>44420</v>
          </cell>
          <cell r="AW764" t="str">
            <v xml:space="preserve">0 Tahun  9 Bulan 9 Hari </v>
          </cell>
          <cell r="AX764" t="str">
            <v>IN CLASS</v>
          </cell>
          <cell r="AY764">
            <v>90</v>
          </cell>
          <cell r="AZ764">
            <v>90</v>
          </cell>
          <cell r="BA764" t="str">
            <v>SUDAH</v>
          </cell>
          <cell r="BC764">
            <v>44411</v>
          </cell>
          <cell r="BD764" t="str">
            <v>HUB JOGJA</v>
          </cell>
          <cell r="BE764" t="str">
            <v>SUDAH</v>
          </cell>
          <cell r="BG764">
            <v>44439</v>
          </cell>
          <cell r="BH764" t="str">
            <v>HUB JOGJA</v>
          </cell>
          <cell r="BI764" t="str">
            <v>BELUM</v>
          </cell>
          <cell r="BV764" t="str">
            <v>0001524839927</v>
          </cell>
          <cell r="BW764" t="str">
            <v>SUDAH</v>
          </cell>
          <cell r="BX764" t="str">
            <v>PBI</v>
          </cell>
          <cell r="BY764" t="str">
            <v>21041846219</v>
          </cell>
          <cell r="BZ764" t="str">
            <v>SUDAH</v>
          </cell>
          <cell r="CG764" t="str">
            <v>fanieza1927@gmail.com</v>
          </cell>
        </row>
        <row r="765">
          <cell r="C765" t="str">
            <v>2312</v>
          </cell>
          <cell r="D765" t="str">
            <v>NURHIDAYAT RAHMAN</v>
          </cell>
          <cell r="E765" t="str">
            <v>PT. MBK</v>
          </cell>
          <cell r="F765" t="str">
            <v>PO</v>
          </cell>
          <cell r="G765" t="str">
            <v>52/JKT2/V/2021</v>
          </cell>
          <cell r="H765">
            <v>44333</v>
          </cell>
          <cell r="I765">
            <v>44335</v>
          </cell>
          <cell r="J765">
            <v>2</v>
          </cell>
          <cell r="K765" t="str">
            <v>085208777258</v>
          </cell>
          <cell r="L765" t="str">
            <v>DRIVER</v>
          </cell>
          <cell r="Q765" t="str">
            <v>PARE PARE</v>
          </cell>
          <cell r="R765" t="str">
            <v>ANTERAJA</v>
          </cell>
          <cell r="S765" t="str">
            <v>MALANG</v>
          </cell>
          <cell r="T765" t="str">
            <v>7372041602950002</v>
          </cell>
          <cell r="U765" t="str">
            <v>SEUMUR HIDUP</v>
          </cell>
          <cell r="W765" t="str">
            <v>B1</v>
          </cell>
          <cell r="X765" t="str">
            <v>19289502000033</v>
          </cell>
          <cell r="Y765">
            <v>46152</v>
          </cell>
          <cell r="Z765" t="str">
            <v>PAREPARE</v>
          </cell>
          <cell r="AA765">
            <v>34746</v>
          </cell>
          <cell r="AB765" t="str">
            <v>JL. BUMI HARAPAN BACUKIKI BARAT KOTA PAREPARE</v>
          </cell>
          <cell r="AC765" t="str">
            <v>KAWIN</v>
          </cell>
          <cell r="AD765" t="str">
            <v>ISLAM</v>
          </cell>
          <cell r="AE765" t="str">
            <v>LAKI-LAKI</v>
          </cell>
          <cell r="AF765" t="str">
            <v>SMA</v>
          </cell>
          <cell r="AG765" t="str">
            <v>NURHIDAYAT RAHMAN</v>
          </cell>
          <cell r="AH765" t="str">
            <v>BCA</v>
          </cell>
          <cell r="AI765" t="str">
            <v>8460337462</v>
          </cell>
          <cell r="AJ765" t="str">
            <v>7605082411160005</v>
          </cell>
          <cell r="AL765">
            <v>44621</v>
          </cell>
          <cell r="AM765">
            <v>44712</v>
          </cell>
          <cell r="AN765" t="str">
            <v>PKWT 2</v>
          </cell>
          <cell r="AO765" t="str">
            <v>10 hari</v>
          </cell>
          <cell r="AP765" t="str">
            <v xml:space="preserve">1 Tahun  0 Bulan 2 Hari </v>
          </cell>
          <cell r="AQ765" t="str">
            <v>SUDAH</v>
          </cell>
          <cell r="AR765">
            <v>44396</v>
          </cell>
          <cell r="AS765" t="str">
            <v>SUDAH</v>
          </cell>
          <cell r="AT765">
            <v>44396</v>
          </cell>
          <cell r="AU765" t="str">
            <v>SUDAH</v>
          </cell>
          <cell r="AV765">
            <v>44418</v>
          </cell>
          <cell r="AW765" t="str">
            <v xml:space="preserve">0 Tahun  9 Bulan 11 Hari </v>
          </cell>
          <cell r="AX765" t="str">
            <v>ON LINE</v>
          </cell>
          <cell r="AY765">
            <v>100</v>
          </cell>
          <cell r="AZ765">
            <v>100</v>
          </cell>
          <cell r="BA765" t="str">
            <v>SUDAH</v>
          </cell>
          <cell r="BC765">
            <v>44431</v>
          </cell>
          <cell r="BD765" t="str">
            <v>DEPKES</v>
          </cell>
          <cell r="BE765" t="str">
            <v>SUDAH</v>
          </cell>
          <cell r="BG765">
            <v>44632</v>
          </cell>
          <cell r="BI765" t="str">
            <v>BELUM</v>
          </cell>
          <cell r="BV765" t="str">
            <v>0001317591538</v>
          </cell>
          <cell r="BW765" t="str">
            <v>SUDAH</v>
          </cell>
          <cell r="BX765" t="str">
            <v>PBI</v>
          </cell>
          <cell r="BY765" t="str">
            <v>21046000002</v>
          </cell>
          <cell r="BZ765" t="str">
            <v>SUDAH</v>
          </cell>
          <cell r="CG765" t="str">
            <v>ferryarde@gmail.com</v>
          </cell>
        </row>
        <row r="766">
          <cell r="C766" t="str">
            <v>2313</v>
          </cell>
          <cell r="D766" t="str">
            <v>ANDI BOKI PAGGARU</v>
          </cell>
          <cell r="E766" t="str">
            <v>PT. MBK</v>
          </cell>
          <cell r="I766">
            <v>44335</v>
          </cell>
          <cell r="J766" t="str">
            <v/>
          </cell>
          <cell r="K766" t="str">
            <v>085256115232</v>
          </cell>
          <cell r="L766" t="str">
            <v>DRIVER</v>
          </cell>
          <cell r="Q766" t="str">
            <v>PARE PARE</v>
          </cell>
          <cell r="R766" t="str">
            <v>ANTERAJA</v>
          </cell>
          <cell r="S766" t="str">
            <v>MALANG</v>
          </cell>
          <cell r="T766" t="str">
            <v>7324030303790002</v>
          </cell>
          <cell r="U766" t="str">
            <v>SEUMUR HIDUP</v>
          </cell>
          <cell r="W766" t="str">
            <v>B2 UMUM</v>
          </cell>
          <cell r="X766" t="str">
            <v>790319310371</v>
          </cell>
          <cell r="Y766">
            <v>44988</v>
          </cell>
          <cell r="Z766" t="str">
            <v>PINRANG</v>
          </cell>
          <cell r="AA766">
            <v>28917</v>
          </cell>
          <cell r="AB766" t="str">
            <v>JL. DANAU TEMPE NO. 21 DS. ASULI KEC. TOWUTI</v>
          </cell>
          <cell r="AC766" t="str">
            <v>KAWIN ANAK 3</v>
          </cell>
          <cell r="AD766" t="str">
            <v>ISLAM</v>
          </cell>
          <cell r="AE766" t="str">
            <v>LAKI-LAKI</v>
          </cell>
          <cell r="AF766" t="str">
            <v>SMA</v>
          </cell>
          <cell r="AG766" t="str">
            <v>ANDI BOKI PAGGARU</v>
          </cell>
          <cell r="AH766" t="str">
            <v>BCA</v>
          </cell>
          <cell r="AI766" t="str">
            <v>8460409986</v>
          </cell>
          <cell r="AJ766" t="str">
            <v>7371130408040240</v>
          </cell>
          <cell r="AL766">
            <v>44621</v>
          </cell>
          <cell r="AM766">
            <v>44712</v>
          </cell>
          <cell r="AN766" t="str">
            <v>PKWT 2</v>
          </cell>
          <cell r="AO766" t="str">
            <v>10 hari</v>
          </cell>
          <cell r="AP766" t="str">
            <v xml:space="preserve">1 Tahun  0 Bulan 2 Hari </v>
          </cell>
          <cell r="AQ766" t="str">
            <v>SUDAH</v>
          </cell>
          <cell r="AR766">
            <v>44396</v>
          </cell>
          <cell r="AS766" t="str">
            <v>SUDAH</v>
          </cell>
          <cell r="AT766">
            <v>44396</v>
          </cell>
          <cell r="AU766" t="str">
            <v>SUDAH</v>
          </cell>
          <cell r="AV766">
            <v>44420</v>
          </cell>
          <cell r="AW766" t="str">
            <v xml:space="preserve">0 Tahun  9 Bulan 9 Hari </v>
          </cell>
          <cell r="AX766" t="str">
            <v>ON LINE</v>
          </cell>
          <cell r="AY766">
            <v>100</v>
          </cell>
          <cell r="AZ766">
            <v>100</v>
          </cell>
          <cell r="BA766" t="str">
            <v>SUDAH</v>
          </cell>
          <cell r="BC766">
            <v>44490</v>
          </cell>
          <cell r="BD766" t="str">
            <v>PUSKESMAS MATTIROBULU KAB. PINRANG</v>
          </cell>
          <cell r="BE766" t="str">
            <v>SUDAH</v>
          </cell>
          <cell r="BG766">
            <v>44661</v>
          </cell>
          <cell r="BI766" t="str">
            <v>BELUM</v>
          </cell>
          <cell r="BV766" t="str">
            <v>0002036276291</v>
          </cell>
          <cell r="BW766" t="str">
            <v>SUDAH</v>
          </cell>
          <cell r="BX766" t="str">
            <v>PERUSAHAAN</v>
          </cell>
          <cell r="BY766" t="str">
            <v>21046000374</v>
          </cell>
          <cell r="BZ766" t="str">
            <v>SUDAH</v>
          </cell>
          <cell r="CG766" t="str">
            <v>anggaraa977@gmail.com</v>
          </cell>
        </row>
        <row r="767">
          <cell r="C767" t="str">
            <v>2314</v>
          </cell>
          <cell r="D767" t="str">
            <v>RUSMIN HUSNI</v>
          </cell>
          <cell r="E767" t="str">
            <v>PT. MBK</v>
          </cell>
          <cell r="F767" t="str">
            <v>PO</v>
          </cell>
          <cell r="G767" t="str">
            <v>52/JKT2/V/2021</v>
          </cell>
          <cell r="H767">
            <v>44333</v>
          </cell>
          <cell r="I767">
            <v>44335</v>
          </cell>
          <cell r="J767">
            <v>2</v>
          </cell>
          <cell r="K767" t="str">
            <v>085299196718</v>
          </cell>
          <cell r="L767" t="str">
            <v>DRIVER</v>
          </cell>
          <cell r="Q767" t="str">
            <v>PARE PARE</v>
          </cell>
          <cell r="R767" t="str">
            <v>ANTERAJA</v>
          </cell>
          <cell r="S767" t="str">
            <v>MALANG</v>
          </cell>
          <cell r="T767" t="str">
            <v>7372040591870002</v>
          </cell>
          <cell r="U767" t="str">
            <v>SEUMUR HIDUP</v>
          </cell>
          <cell r="W767" t="str">
            <v>B1</v>
          </cell>
          <cell r="X767" t="str">
            <v>19288701000046</v>
          </cell>
          <cell r="Y767">
            <v>46152</v>
          </cell>
          <cell r="Z767" t="str">
            <v>PAREPARE</v>
          </cell>
          <cell r="AA767">
            <v>31782</v>
          </cell>
          <cell r="AB767" t="str">
            <v>JL. BAUMASSEPE NO. 177 CAPPA GALUNG BACUKIKI BARAT KOTA PAREPARE</v>
          </cell>
          <cell r="AC767" t="str">
            <v>KAWIN ANAK 2</v>
          </cell>
          <cell r="AD767" t="str">
            <v>ISLAM</v>
          </cell>
          <cell r="AE767" t="str">
            <v>LAKI-LAKI</v>
          </cell>
          <cell r="AF767" t="str">
            <v>SMA</v>
          </cell>
          <cell r="AG767" t="str">
            <v>RUSMIN HUSNI</v>
          </cell>
          <cell r="AH767" t="str">
            <v>BCA</v>
          </cell>
          <cell r="AI767" t="str">
            <v>8460409994</v>
          </cell>
          <cell r="AJ767" t="str">
            <v>7372042803120006</v>
          </cell>
          <cell r="AL767">
            <v>44621</v>
          </cell>
          <cell r="AM767">
            <v>44712</v>
          </cell>
          <cell r="AN767" t="str">
            <v>PKWT 2</v>
          </cell>
          <cell r="AO767" t="str">
            <v>10 hari</v>
          </cell>
          <cell r="AP767" t="str">
            <v xml:space="preserve">1 Tahun  0 Bulan 2 Hari </v>
          </cell>
          <cell r="AQ767" t="str">
            <v>SUDAH</v>
          </cell>
          <cell r="AR767">
            <v>44396</v>
          </cell>
          <cell r="AS767" t="str">
            <v>SUDAH</v>
          </cell>
          <cell r="AT767">
            <v>44396</v>
          </cell>
          <cell r="AU767" t="str">
            <v>SUDAH</v>
          </cell>
          <cell r="AV767">
            <v>44419</v>
          </cell>
          <cell r="AW767" t="str">
            <v xml:space="preserve">0 Tahun  9 Bulan 10 Hari </v>
          </cell>
          <cell r="AX767" t="str">
            <v>ON LINE</v>
          </cell>
          <cell r="AY767">
            <v>80</v>
          </cell>
          <cell r="AZ767">
            <v>80</v>
          </cell>
          <cell r="BA767" t="str">
            <v>SUDAH</v>
          </cell>
          <cell r="BC767">
            <v>44490</v>
          </cell>
          <cell r="BD767" t="str">
            <v>DEPKES</v>
          </cell>
          <cell r="BE767" t="str">
            <v>SUDAH</v>
          </cell>
          <cell r="BG767">
            <v>44641</v>
          </cell>
          <cell r="BI767" t="str">
            <v>BELUM</v>
          </cell>
          <cell r="BV767" t="str">
            <v>0001246221371</v>
          </cell>
          <cell r="BW767" t="str">
            <v>SUDAH</v>
          </cell>
          <cell r="BX767" t="str">
            <v>PBI</v>
          </cell>
          <cell r="BY767" t="str">
            <v>21046000424</v>
          </cell>
          <cell r="BZ767" t="str">
            <v>SUDAH</v>
          </cell>
          <cell r="CC767" t="str">
            <v>PROPERTY DAMAGE</v>
          </cell>
          <cell r="CD767">
            <v>44352</v>
          </cell>
          <cell r="CG767" t="str">
            <v>arisurabaya2810@gmail.com</v>
          </cell>
        </row>
        <row r="768">
          <cell r="C768" t="str">
            <v>2315</v>
          </cell>
          <cell r="D768" t="str">
            <v>BAMBANG SULISTIO</v>
          </cell>
          <cell r="E768" t="str">
            <v>PT. MBK</v>
          </cell>
          <cell r="F768" t="str">
            <v>PO</v>
          </cell>
          <cell r="G768" t="str">
            <v>022/PO-JKT2/V/2021</v>
          </cell>
          <cell r="H768">
            <v>44333</v>
          </cell>
          <cell r="I768">
            <v>44335</v>
          </cell>
          <cell r="J768">
            <v>2</v>
          </cell>
          <cell r="K768" t="str">
            <v>085271776568</v>
          </cell>
          <cell r="P768" t="str">
            <v>DISPATCHER</v>
          </cell>
          <cell r="Q768" t="str">
            <v>PALEMBANG</v>
          </cell>
          <cell r="R768" t="str">
            <v>ANTERAJA</v>
          </cell>
          <cell r="S768" t="str">
            <v>PALEMBANG</v>
          </cell>
          <cell r="T768" t="str">
            <v>1606012712890002</v>
          </cell>
          <cell r="U768" t="str">
            <v>SEUMUR HIDUP</v>
          </cell>
          <cell r="V768" t="str">
            <v>NON DRIVER</v>
          </cell>
          <cell r="W768" t="str">
            <v>NON DRIVER</v>
          </cell>
          <cell r="X768" t="str">
            <v>NON DRIVER</v>
          </cell>
          <cell r="Y768" t="str">
            <v>NON DRIVER</v>
          </cell>
          <cell r="Z768" t="str">
            <v>BANDAR JAYA</v>
          </cell>
          <cell r="AA768">
            <v>32869</v>
          </cell>
          <cell r="AB768" t="str">
            <v>JL. HM. ASYIQ AQIL KM. 16 PERUMAHAN GRIYA CITRA SUKAJADI BLOK C. 19 RT 096/017 SUKAJADI TALANG KELAPA BANYUASIN</v>
          </cell>
          <cell r="AC768" t="str">
            <v>KAWIN ANAK 1</v>
          </cell>
          <cell r="AD768" t="str">
            <v>ISLAM</v>
          </cell>
          <cell r="AE768" t="str">
            <v>LAKI-LAKI</v>
          </cell>
          <cell r="AF768" t="str">
            <v>SMA</v>
          </cell>
          <cell r="AG768" t="str">
            <v>BAMBANG SULISTIO</v>
          </cell>
          <cell r="AH768" t="str">
            <v>BCA</v>
          </cell>
          <cell r="AI768" t="str">
            <v>6175250526</v>
          </cell>
          <cell r="AJ768" t="str">
            <v>1607102308180005</v>
          </cell>
          <cell r="AL768">
            <v>44621</v>
          </cell>
          <cell r="AM768">
            <v>44712</v>
          </cell>
          <cell r="AN768" t="str">
            <v>PKWT 2</v>
          </cell>
          <cell r="AO768" t="str">
            <v>10 hari</v>
          </cell>
          <cell r="AP768" t="str">
            <v xml:space="preserve">1 Tahun  0 Bulan 2 Hari </v>
          </cell>
          <cell r="AQ768" t="str">
            <v>NON DRIVER</v>
          </cell>
          <cell r="AR768" t="str">
            <v>NON DRIVER</v>
          </cell>
          <cell r="AS768" t="str">
            <v>SUDAH</v>
          </cell>
          <cell r="AT768">
            <v>44432</v>
          </cell>
          <cell r="AU768" t="str">
            <v>NON DRIVER</v>
          </cell>
          <cell r="AV768" t="str">
            <v>NON DRIVER</v>
          </cell>
          <cell r="AW768" t="str">
            <v/>
          </cell>
          <cell r="AX768" t="str">
            <v>NON DRIVER</v>
          </cell>
          <cell r="AY768" t="str">
            <v>NON DRIVER</v>
          </cell>
          <cell r="AZ768" t="str">
            <v>NON DRIVER</v>
          </cell>
          <cell r="BA768" t="str">
            <v>SUDAH</v>
          </cell>
          <cell r="BC768">
            <v>44418</v>
          </cell>
          <cell r="BE768" t="str">
            <v>SUDAH</v>
          </cell>
          <cell r="BG768">
            <v>44446</v>
          </cell>
          <cell r="BI768" t="str">
            <v>BELUM</v>
          </cell>
          <cell r="BV768" t="str">
            <v>0001632587073</v>
          </cell>
          <cell r="BW768" t="str">
            <v>SUDAH</v>
          </cell>
          <cell r="BX768" t="str">
            <v>PERUSAHAAN</v>
          </cell>
          <cell r="BY768" t="str">
            <v>21046001398</v>
          </cell>
          <cell r="BZ768" t="str">
            <v>SUDAH</v>
          </cell>
          <cell r="CG768" t="str">
            <v xml:space="preserve">robbyrachmatismail@gmail.com </v>
          </cell>
        </row>
        <row r="769">
          <cell r="C769" t="str">
            <v>2317</v>
          </cell>
          <cell r="D769" t="str">
            <v>DONI RAHMAT</v>
          </cell>
          <cell r="E769" t="str">
            <v>PT. MBK</v>
          </cell>
          <cell r="F769" t="str">
            <v>PO</v>
          </cell>
          <cell r="G769" t="str">
            <v>05/MDN/V/2021</v>
          </cell>
          <cell r="H769">
            <v>44333</v>
          </cell>
          <cell r="I769">
            <v>44335</v>
          </cell>
          <cell r="J769">
            <v>2</v>
          </cell>
          <cell r="K769" t="str">
            <v>082129862590</v>
          </cell>
          <cell r="L769" t="str">
            <v>DRIVER</v>
          </cell>
          <cell r="Q769" t="str">
            <v>PEKANBARU</v>
          </cell>
          <cell r="R769" t="str">
            <v>ANTERAJA</v>
          </cell>
          <cell r="S769" t="str">
            <v>MEDAN</v>
          </cell>
          <cell r="T769" t="str">
            <v>1471021505950001</v>
          </cell>
          <cell r="U769" t="str">
            <v>SEUMUR HIDUP</v>
          </cell>
          <cell r="V769">
            <v>0</v>
          </cell>
          <cell r="W769" t="str">
            <v>B1</v>
          </cell>
          <cell r="X769" t="str">
            <v>09149505000469</v>
          </cell>
          <cell r="Y769">
            <v>46253</v>
          </cell>
          <cell r="Z769" t="str">
            <v>PEKANBARU</v>
          </cell>
          <cell r="AA769">
            <v>34834</v>
          </cell>
          <cell r="AB769" t="str">
            <v>JL. JEND SUDIRMAN GG. DAMAI NO 10</v>
          </cell>
          <cell r="AC769" t="str">
            <v>KAWIN</v>
          </cell>
          <cell r="AD769" t="str">
            <v>ISLAM</v>
          </cell>
          <cell r="AE769" t="str">
            <v>LAKI-LAKI</v>
          </cell>
          <cell r="AF769" t="str">
            <v>SMA</v>
          </cell>
          <cell r="AG769" t="str">
            <v>DONI RAHMAT</v>
          </cell>
          <cell r="AH769" t="str">
            <v>BCA</v>
          </cell>
          <cell r="AI769" t="str">
            <v>0343277927</v>
          </cell>
          <cell r="AJ769" t="str">
            <v>1471072309190028</v>
          </cell>
          <cell r="AL769">
            <v>44621</v>
          </cell>
          <cell r="AM769">
            <v>44712</v>
          </cell>
          <cell r="AN769" t="str">
            <v>PKWT 2</v>
          </cell>
          <cell r="AO769" t="str">
            <v>10 hari</v>
          </cell>
          <cell r="AP769" t="str">
            <v xml:space="preserve">1 Tahun  0 Bulan 2 Hari </v>
          </cell>
          <cell r="AQ769" t="str">
            <v>SUDAH</v>
          </cell>
          <cell r="AR769">
            <v>44432</v>
          </cell>
          <cell r="AS769" t="str">
            <v>SUDAH</v>
          </cell>
          <cell r="AT769">
            <v>44452</v>
          </cell>
          <cell r="AU769" t="str">
            <v>SUDAH</v>
          </cell>
          <cell r="AV769">
            <v>44472</v>
          </cell>
          <cell r="AW769" t="str">
            <v xml:space="preserve">0 Tahun  7 Bulan 18 Hari </v>
          </cell>
          <cell r="AX769" t="str">
            <v>ON LINE</v>
          </cell>
          <cell r="AY769">
            <v>85</v>
          </cell>
          <cell r="AZ769">
            <v>85</v>
          </cell>
          <cell r="BA769" t="str">
            <v>SUDAH</v>
          </cell>
          <cell r="BC769">
            <v>44386</v>
          </cell>
          <cell r="BD769" t="str">
            <v>KANTOR KEJATI PEKANBARU</v>
          </cell>
          <cell r="BE769" t="str">
            <v>BELUM</v>
          </cell>
          <cell r="BF769" t="str">
            <v>Vaksin Belum Tersedia</v>
          </cell>
          <cell r="BI769" t="str">
            <v>BELUM</v>
          </cell>
          <cell r="BV769" t="str">
            <v>0001311586481</v>
          </cell>
          <cell r="BW769" t="str">
            <v>SUDAH</v>
          </cell>
          <cell r="BX769" t="str">
            <v>PERUSAHAAN</v>
          </cell>
          <cell r="BY769" t="str">
            <v>21046000317</v>
          </cell>
          <cell r="BZ769" t="str">
            <v>SUDAH</v>
          </cell>
        </row>
        <row r="770">
          <cell r="C770" t="str">
            <v>2318</v>
          </cell>
          <cell r="D770" t="str">
            <v>EKO SUSANTO</v>
          </cell>
          <cell r="E770" t="str">
            <v>PT. MBK</v>
          </cell>
          <cell r="F770" t="str">
            <v>PO</v>
          </cell>
          <cell r="G770" t="str">
            <v>05/MDN/V/2021</v>
          </cell>
          <cell r="H770">
            <v>44333</v>
          </cell>
          <cell r="I770">
            <v>44336</v>
          </cell>
          <cell r="J770">
            <v>3</v>
          </cell>
          <cell r="K770" t="str">
            <v>082384465287</v>
          </cell>
          <cell r="L770" t="str">
            <v>DRIVER</v>
          </cell>
          <cell r="Q770" t="str">
            <v>PEKANBARU</v>
          </cell>
          <cell r="R770" t="str">
            <v>ANTERAJA</v>
          </cell>
          <cell r="S770" t="str">
            <v>MEDAN</v>
          </cell>
          <cell r="T770" t="str">
            <v>1471110705870001</v>
          </cell>
          <cell r="U770" t="str">
            <v>SEUMUR HIDUP</v>
          </cell>
          <cell r="V770">
            <v>0</v>
          </cell>
          <cell r="W770" t="str">
            <v>B1</v>
          </cell>
          <cell r="X770" t="str">
            <v>09148705000410</v>
          </cell>
          <cell r="Y770">
            <v>46415</v>
          </cell>
          <cell r="Z770" t="str">
            <v>PEKANBARU</v>
          </cell>
          <cell r="AA770">
            <v>31904</v>
          </cell>
          <cell r="AB770" t="str">
            <v>JL. KULIM GG. CEMARA NO. 04 KEL. TIRTA SIAK KEC PAYUNG SEKAKI</v>
          </cell>
          <cell r="AC770" t="str">
            <v>KAWIN</v>
          </cell>
          <cell r="AD770" t="str">
            <v>ISLAM</v>
          </cell>
          <cell r="AE770" t="str">
            <v>LAKI-LAKI</v>
          </cell>
          <cell r="AF770" t="str">
            <v>SMA</v>
          </cell>
          <cell r="AG770" t="str">
            <v>EKO SUSANTO</v>
          </cell>
          <cell r="AH770" t="str">
            <v>BCA</v>
          </cell>
          <cell r="AI770" t="str">
            <v>8230457086</v>
          </cell>
          <cell r="AJ770" t="str">
            <v>1471111403110013</v>
          </cell>
          <cell r="AL770">
            <v>44621</v>
          </cell>
          <cell r="AM770">
            <v>44712</v>
          </cell>
          <cell r="AN770" t="str">
            <v>PKWT 2</v>
          </cell>
          <cell r="AO770" t="str">
            <v>10 hari</v>
          </cell>
          <cell r="AP770" t="str">
            <v xml:space="preserve">1 Tahun  0 Bulan 1 Hari </v>
          </cell>
          <cell r="AQ770" t="str">
            <v>SUDAH</v>
          </cell>
          <cell r="AR770">
            <v>44432</v>
          </cell>
          <cell r="AS770" t="str">
            <v>SUDAH</v>
          </cell>
          <cell r="AT770">
            <v>44452</v>
          </cell>
          <cell r="AU770" t="str">
            <v>SUDAH</v>
          </cell>
          <cell r="AV770">
            <v>44472</v>
          </cell>
          <cell r="AW770" t="str">
            <v xml:space="preserve">0 Tahun  7 Bulan 18 Hari </v>
          </cell>
          <cell r="AX770" t="str">
            <v>ON LINE</v>
          </cell>
          <cell r="AY770">
            <v>80</v>
          </cell>
          <cell r="AZ770">
            <v>80</v>
          </cell>
          <cell r="BA770" t="str">
            <v>SUDAH</v>
          </cell>
          <cell r="BC770">
            <v>44386</v>
          </cell>
          <cell r="BD770" t="str">
            <v>RSIA ANDINI</v>
          </cell>
          <cell r="BE770" t="str">
            <v>SUDAH</v>
          </cell>
          <cell r="BG770">
            <v>44412</v>
          </cell>
          <cell r="BH770" t="str">
            <v>RSIA ANDINI</v>
          </cell>
          <cell r="BI770" t="str">
            <v>BELUM</v>
          </cell>
          <cell r="BV770" t="str">
            <v>0001246221371</v>
          </cell>
          <cell r="BW770" t="str">
            <v>SUDAH</v>
          </cell>
          <cell r="BX770" t="str">
            <v>PERUSAHAAN</v>
          </cell>
          <cell r="BY770" t="str">
            <v>21046000457</v>
          </cell>
          <cell r="BZ770" t="str">
            <v>SUDAH</v>
          </cell>
        </row>
        <row r="771">
          <cell r="C771" t="str">
            <v>2320</v>
          </cell>
          <cell r="D771" t="str">
            <v>INDRA GUNA LAKSAMANA</v>
          </cell>
          <cell r="E771" t="str">
            <v>PT. MBK</v>
          </cell>
          <cell r="F771" t="str">
            <v>PO</v>
          </cell>
          <cell r="G771" t="str">
            <v>54/JKT2/V/2021</v>
          </cell>
          <cell r="H771">
            <v>44335</v>
          </cell>
          <cell r="I771">
            <v>44335</v>
          </cell>
          <cell r="J771">
            <v>0</v>
          </cell>
          <cell r="K771" t="str">
            <v>0895385260036</v>
          </cell>
          <cell r="L771" t="str">
            <v>DRIVER</v>
          </cell>
          <cell r="Q771" t="str">
            <v>BENGKULU</v>
          </cell>
          <cell r="R771" t="str">
            <v>ANTERAJA</v>
          </cell>
          <cell r="S771" t="str">
            <v>PALEMBANG</v>
          </cell>
          <cell r="T771" t="str">
            <v>1771010801020004</v>
          </cell>
          <cell r="U771" t="str">
            <v>SEUMUR HIDUP</v>
          </cell>
          <cell r="W771" t="str">
            <v>B1</v>
          </cell>
          <cell r="X771" t="str">
            <v>26390201000197</v>
          </cell>
          <cell r="Y771">
            <v>46398</v>
          </cell>
          <cell r="Z771" t="str">
            <v>BENGKULU</v>
          </cell>
          <cell r="AA771">
            <v>37264</v>
          </cell>
          <cell r="AB771" t="str">
            <v>JL. DP NEGARA RT 004/001 KEC. SELEBAR</v>
          </cell>
          <cell r="AC771" t="str">
            <v>LAJANG</v>
          </cell>
          <cell r="AD771" t="str">
            <v>ISLAM</v>
          </cell>
          <cell r="AE771" t="str">
            <v>LAKI-LAKI</v>
          </cell>
          <cell r="AF771" t="str">
            <v>SMA</v>
          </cell>
          <cell r="AG771" t="str">
            <v>INDRA GUNA LAKSAMANA</v>
          </cell>
          <cell r="AH771" t="str">
            <v>BCA</v>
          </cell>
          <cell r="AI771" t="str">
            <v>6555261938</v>
          </cell>
          <cell r="AJ771" t="str">
            <v>1771011301080010</v>
          </cell>
          <cell r="AL771">
            <v>44621</v>
          </cell>
          <cell r="AM771">
            <v>44712</v>
          </cell>
          <cell r="AN771" t="str">
            <v>PKWT 2</v>
          </cell>
          <cell r="AO771" t="str">
            <v>10 hari</v>
          </cell>
          <cell r="AP771" t="str">
            <v xml:space="preserve">1 Tahun  0 Bulan 2 Hari </v>
          </cell>
          <cell r="AQ771" t="str">
            <v>SUDAH</v>
          </cell>
          <cell r="AR771">
            <v>44432</v>
          </cell>
          <cell r="AS771" t="str">
            <v>SUDAH</v>
          </cell>
          <cell r="AT771">
            <v>44432</v>
          </cell>
          <cell r="AU771" t="str">
            <v>SUDAH</v>
          </cell>
          <cell r="AV771">
            <v>44512</v>
          </cell>
          <cell r="AW771" t="str">
            <v xml:space="preserve">0 Tahun  6 Bulan 9 Hari </v>
          </cell>
          <cell r="AX771" t="str">
            <v>ON LINE</v>
          </cell>
          <cell r="AY771">
            <v>90</v>
          </cell>
          <cell r="AZ771">
            <v>0</v>
          </cell>
          <cell r="BA771" t="str">
            <v>SUDAH</v>
          </cell>
          <cell r="BC771">
            <v>44456</v>
          </cell>
          <cell r="BE771" t="str">
            <v>BELUM</v>
          </cell>
          <cell r="BI771" t="str">
            <v>BELUM</v>
          </cell>
          <cell r="BV771" t="str">
            <v>0001808398179</v>
          </cell>
          <cell r="BW771" t="str">
            <v>SUDAH</v>
          </cell>
          <cell r="BX771" t="str">
            <v>PERUSAHAAN</v>
          </cell>
          <cell r="BY771" t="str">
            <v>21045999626</v>
          </cell>
          <cell r="BZ771" t="str">
            <v>SUDAH</v>
          </cell>
        </row>
        <row r="772">
          <cell r="C772" t="str">
            <v>2321</v>
          </cell>
          <cell r="D772" t="str">
            <v>FERDIAN RAHMAT</v>
          </cell>
          <cell r="E772" t="str">
            <v>PT. MBK</v>
          </cell>
          <cell r="F772" t="str">
            <v>PO</v>
          </cell>
          <cell r="G772" t="str">
            <v>54/JKT2/V/2021</v>
          </cell>
          <cell r="H772">
            <v>44335</v>
          </cell>
          <cell r="I772">
            <v>44335</v>
          </cell>
          <cell r="J772">
            <v>0</v>
          </cell>
          <cell r="K772" t="str">
            <v>085283172100</v>
          </cell>
          <cell r="L772" t="str">
            <v>DRIVER</v>
          </cell>
          <cell r="Q772" t="str">
            <v>BENGKULU</v>
          </cell>
          <cell r="R772" t="str">
            <v>ANTERAJA</v>
          </cell>
          <cell r="S772" t="str">
            <v>PALEMBANG</v>
          </cell>
          <cell r="T772" t="str">
            <v>1771071102900001</v>
          </cell>
          <cell r="U772" t="str">
            <v>SEUMUR HIDUP</v>
          </cell>
          <cell r="W772" t="str">
            <v>B1</v>
          </cell>
          <cell r="X772" t="str">
            <v>26399002000092</v>
          </cell>
          <cell r="Y772">
            <v>46240</v>
          </cell>
          <cell r="Z772" t="str">
            <v>BENGKULU</v>
          </cell>
          <cell r="AA772">
            <v>32915</v>
          </cell>
          <cell r="AB772" t="str">
            <v>JL. KESWARI NO. 07 RT 06/02 ANGGUT ATAS RATU SAMBAN BENGKULU</v>
          </cell>
          <cell r="AC772" t="str">
            <v>LAJANG</v>
          </cell>
          <cell r="AD772" t="str">
            <v>ISLAM</v>
          </cell>
          <cell r="AE772" t="str">
            <v>LAKI-LAKI</v>
          </cell>
          <cell r="AF772" t="str">
            <v>SMA</v>
          </cell>
          <cell r="AG772" t="str">
            <v>FERDIAN RAHMAT</v>
          </cell>
          <cell r="AH772" t="str">
            <v>BCA</v>
          </cell>
          <cell r="AI772" t="str">
            <v>0581485882</v>
          </cell>
          <cell r="AJ772" t="str">
            <v>1771072611070045</v>
          </cell>
          <cell r="AL772">
            <v>44621</v>
          </cell>
          <cell r="AM772">
            <v>44712</v>
          </cell>
          <cell r="AN772" t="str">
            <v>PKWT 2</v>
          </cell>
          <cell r="AO772" t="str">
            <v>10 hari</v>
          </cell>
          <cell r="AP772" t="str">
            <v xml:space="preserve">1 Tahun  0 Bulan 2 Hari </v>
          </cell>
          <cell r="AQ772" t="str">
            <v>SUDAH</v>
          </cell>
          <cell r="AR772">
            <v>44420</v>
          </cell>
          <cell r="AS772" t="str">
            <v>SUDAH</v>
          </cell>
          <cell r="AT772">
            <v>44420</v>
          </cell>
          <cell r="AU772" t="str">
            <v>SUDAH</v>
          </cell>
          <cell r="AV772">
            <v>44512</v>
          </cell>
          <cell r="AW772" t="str">
            <v xml:space="preserve">0 Tahun  6 Bulan 9 Hari </v>
          </cell>
          <cell r="AX772" t="str">
            <v>ON LINE</v>
          </cell>
          <cell r="AY772">
            <v>80</v>
          </cell>
          <cell r="AZ772">
            <v>0</v>
          </cell>
          <cell r="BA772" t="str">
            <v>SUDAH</v>
          </cell>
          <cell r="BC772">
            <v>44456</v>
          </cell>
          <cell r="BE772" t="str">
            <v>BELUM</v>
          </cell>
          <cell r="BI772" t="str">
            <v>BELUM</v>
          </cell>
          <cell r="BV772" t="str">
            <v>0000031602881</v>
          </cell>
          <cell r="BW772" t="str">
            <v>SUDAH</v>
          </cell>
          <cell r="BX772" t="str">
            <v>PERUSAHAAN</v>
          </cell>
          <cell r="BY772" t="str">
            <v>21046000515</v>
          </cell>
          <cell r="BZ772" t="str">
            <v>SUDAH</v>
          </cell>
        </row>
        <row r="773">
          <cell r="C773" t="str">
            <v>2325</v>
          </cell>
          <cell r="D773" t="str">
            <v>ERWIN SULISTIOWARNO</v>
          </cell>
          <cell r="E773" t="str">
            <v>PT. MBK</v>
          </cell>
          <cell r="I773">
            <v>44317</v>
          </cell>
          <cell r="J773" t="str">
            <v/>
          </cell>
          <cell r="K773" t="str">
            <v>082230859677</v>
          </cell>
          <cell r="P773" t="str">
            <v>DISPATCHER</v>
          </cell>
          <cell r="Q773" t="str">
            <v>SURABAYA</v>
          </cell>
          <cell r="R773" t="str">
            <v>ANTERAJA</v>
          </cell>
          <cell r="S773" t="str">
            <v>MALANG</v>
          </cell>
          <cell r="T773" t="str">
            <v>3526030207940005</v>
          </cell>
          <cell r="U773" t="str">
            <v>SEUMUR HIDUP</v>
          </cell>
          <cell r="V773" t="str">
            <v>NON DRIVER</v>
          </cell>
          <cell r="W773" t="str">
            <v>NON DRIVER</v>
          </cell>
          <cell r="X773" t="str">
            <v>NON DRIVER</v>
          </cell>
          <cell r="Y773" t="str">
            <v>NON DRIVER</v>
          </cell>
          <cell r="Z773" t="str">
            <v xml:space="preserve">BANGKALAN </v>
          </cell>
          <cell r="AA773">
            <v>34517</v>
          </cell>
          <cell r="AB773" t="str">
            <v>JL. SAWUT LAUT NO. 05 RT 005/010 KEL. TUNJUNG KEC. BURNEH KAB. BANGKALAN</v>
          </cell>
          <cell r="AC773" t="str">
            <v>LAJANG</v>
          </cell>
          <cell r="AD773" t="str">
            <v>ISLAM</v>
          </cell>
          <cell r="AE773" t="str">
            <v>LAKI-LAKI</v>
          </cell>
          <cell r="AF773" t="str">
            <v>SMA</v>
          </cell>
          <cell r="AG773" t="str">
            <v>ERWIN SULISTIOWARNO</v>
          </cell>
          <cell r="AH773" t="str">
            <v>BCA</v>
          </cell>
          <cell r="AI773" t="str">
            <v>1851575656</v>
          </cell>
          <cell r="AJ773" t="str">
            <v>3526031204060310</v>
          </cell>
          <cell r="AL773">
            <v>44682</v>
          </cell>
          <cell r="AM773">
            <v>44773</v>
          </cell>
          <cell r="AN773" t="str">
            <v>PKWT 1</v>
          </cell>
          <cell r="AO773" t="str">
            <v>71 hari</v>
          </cell>
          <cell r="AP773" t="str">
            <v xml:space="preserve">1 Tahun  0 Bulan 20 Hari </v>
          </cell>
          <cell r="AQ773" t="str">
            <v>NON DRIVER</v>
          </cell>
          <cell r="AR773" t="str">
            <v>NON DRIVER</v>
          </cell>
          <cell r="AS773" t="str">
            <v>SUDAH</v>
          </cell>
          <cell r="AT773">
            <v>44369</v>
          </cell>
          <cell r="AU773" t="str">
            <v>NON DRIVER</v>
          </cell>
          <cell r="AV773" t="str">
            <v>NON DRIVER</v>
          </cell>
          <cell r="AW773" t="str">
            <v/>
          </cell>
          <cell r="AX773" t="str">
            <v>NON DRIVER</v>
          </cell>
          <cell r="AY773" t="str">
            <v>NON DRIVER</v>
          </cell>
          <cell r="AZ773" t="str">
            <v>NON DRIVER</v>
          </cell>
          <cell r="BA773" t="str">
            <v>SUDAH</v>
          </cell>
          <cell r="BC773">
            <v>44415</v>
          </cell>
          <cell r="BD773" t="str">
            <v>BP. RUMKITAL SOEKANTYO JAHJA</v>
          </cell>
          <cell r="BE773" t="str">
            <v>SUDAH</v>
          </cell>
          <cell r="BG773">
            <v>44271</v>
          </cell>
          <cell r="BI773" t="str">
            <v>BELUM</v>
          </cell>
          <cell r="BV773" t="str">
            <v>0000116225673</v>
          </cell>
          <cell r="BW773" t="str">
            <v>SUDAH</v>
          </cell>
          <cell r="BX773" t="str">
            <v>PERUSAHAAN</v>
          </cell>
          <cell r="BY773" t="str">
            <v>21041847225</v>
          </cell>
          <cell r="BZ773" t="str">
            <v>SUDAH</v>
          </cell>
          <cell r="CG773" t="str">
            <v>andisaputra15676@gmail.com</v>
          </cell>
        </row>
        <row r="774">
          <cell r="C774" t="str">
            <v>2328</v>
          </cell>
          <cell r="D774" t="str">
            <v>KUFWANI</v>
          </cell>
          <cell r="E774" t="str">
            <v>PT. MBK</v>
          </cell>
          <cell r="F774" t="str">
            <v>PO</v>
          </cell>
          <cell r="G774" t="str">
            <v>14/PO/LOG-SBY/V/21</v>
          </cell>
          <cell r="H774">
            <v>44322</v>
          </cell>
          <cell r="I774">
            <v>44327</v>
          </cell>
          <cell r="J774">
            <v>5</v>
          </cell>
          <cell r="K774" t="str">
            <v>082331587985</v>
          </cell>
          <cell r="L774" t="str">
            <v>DRIVER</v>
          </cell>
          <cell r="Q774" t="str">
            <v>SURABAYA</v>
          </cell>
          <cell r="R774" t="str">
            <v>ANTERAJA</v>
          </cell>
          <cell r="S774" t="str">
            <v>MALANG</v>
          </cell>
          <cell r="T774" t="str">
            <v>3578082707910001</v>
          </cell>
          <cell r="U774" t="str">
            <v>SEUMUR HIDUP</v>
          </cell>
          <cell r="V774" t="str">
            <v>HIJAU</v>
          </cell>
          <cell r="W774" t="str">
            <v>B1</v>
          </cell>
          <cell r="X774" t="str">
            <v>15537907000430</v>
          </cell>
          <cell r="Y774">
            <v>46113</v>
          </cell>
          <cell r="Z774" t="str">
            <v>SURABAYA</v>
          </cell>
          <cell r="AA774">
            <v>29065</v>
          </cell>
          <cell r="AB774" t="str">
            <v>KEMBANG KUNING KULON 2/21-A 007/006 , PAKIS - SAWAHAN</v>
          </cell>
          <cell r="AC774" t="str">
            <v>KAWIN</v>
          </cell>
          <cell r="AD774" t="str">
            <v>ISLAM</v>
          </cell>
          <cell r="AE774" t="str">
            <v>LAKI-LAKI</v>
          </cell>
          <cell r="AF774" t="str">
            <v>SMA</v>
          </cell>
          <cell r="AG774" t="str">
            <v>KUFWANI</v>
          </cell>
          <cell r="AH774" t="str">
            <v>BCA</v>
          </cell>
          <cell r="AI774" t="str">
            <v>4640029671</v>
          </cell>
          <cell r="AJ774" t="str">
            <v>3578061412120000</v>
          </cell>
          <cell r="AK774" t="str">
            <v>813007804614000</v>
          </cell>
          <cell r="AL774">
            <v>44682</v>
          </cell>
          <cell r="AM774">
            <v>44773</v>
          </cell>
          <cell r="AN774" t="str">
            <v>PKWT 1</v>
          </cell>
          <cell r="AO774" t="str">
            <v>71 hari</v>
          </cell>
          <cell r="AP774" t="str">
            <v xml:space="preserve">1 Tahun  0 Bulan 10 Hari </v>
          </cell>
          <cell r="AQ774" t="str">
            <v>SUDAH</v>
          </cell>
          <cell r="AR774">
            <v>44432</v>
          </cell>
          <cell r="AS774" t="str">
            <v>SUDAH</v>
          </cell>
          <cell r="AT774">
            <v>44432</v>
          </cell>
          <cell r="AU774" t="str">
            <v>SUDAH</v>
          </cell>
          <cell r="AV774">
            <v>44586</v>
          </cell>
          <cell r="AW774" t="str">
            <v xml:space="preserve">0 Tahun  3 Bulan 26 Hari </v>
          </cell>
          <cell r="AX774" t="str">
            <v>IN CLASS</v>
          </cell>
          <cell r="AY774">
            <v>85</v>
          </cell>
          <cell r="AZ774">
            <v>100</v>
          </cell>
          <cell r="BA774" t="str">
            <v>SUDAH</v>
          </cell>
          <cell r="BC774">
            <v>44421</v>
          </cell>
          <cell r="BD774" t="str">
            <v>BANDARA JUANDA T2</v>
          </cell>
          <cell r="BE774" t="str">
            <v>BELUM</v>
          </cell>
          <cell r="BI774" t="str">
            <v>BELUM</v>
          </cell>
          <cell r="BV774" t="str">
            <v>0001467516497</v>
          </cell>
          <cell r="BW774" t="str">
            <v>SUDAH</v>
          </cell>
          <cell r="BX774" t="str">
            <v>PERUSAHAAN</v>
          </cell>
          <cell r="BY774" t="str">
            <v>21046001067</v>
          </cell>
          <cell r="BZ774" t="str">
            <v>SUDAH</v>
          </cell>
          <cell r="CC774" t="str">
            <v>PROPERTY DAMAGE</v>
          </cell>
          <cell r="CD774">
            <v>44370</v>
          </cell>
          <cell r="CH774">
            <v>44375</v>
          </cell>
        </row>
        <row r="775">
          <cell r="C775" t="str">
            <v>2329</v>
          </cell>
          <cell r="D775" t="str">
            <v>HARIS SETIAWAN</v>
          </cell>
          <cell r="E775" t="str">
            <v>PT. MBK</v>
          </cell>
          <cell r="F775" t="str">
            <v>PO</v>
          </cell>
          <cell r="G775" t="str">
            <v>14/PO/LOG-SBY/V/21</v>
          </cell>
          <cell r="H775">
            <v>44322</v>
          </cell>
          <cell r="I775">
            <v>44327</v>
          </cell>
          <cell r="J775">
            <v>5</v>
          </cell>
          <cell r="K775" t="str">
            <v>085733765680</v>
          </cell>
          <cell r="L775" t="str">
            <v>DRIVER</v>
          </cell>
          <cell r="Q775" t="str">
            <v>SURABAYA</v>
          </cell>
          <cell r="R775" t="str">
            <v>ANTERAJA</v>
          </cell>
          <cell r="S775" t="str">
            <v>MALANG</v>
          </cell>
          <cell r="T775" t="str">
            <v>3525100510930002</v>
          </cell>
          <cell r="U775" t="str">
            <v>SEUMUR HIDUP</v>
          </cell>
          <cell r="V775" t="str">
            <v>HIJAU</v>
          </cell>
          <cell r="W775" t="str">
            <v>B1</v>
          </cell>
          <cell r="X775" t="str">
            <v>860615532278</v>
          </cell>
          <cell r="Y775">
            <v>45930</v>
          </cell>
          <cell r="Z775" t="str">
            <v>SURABAYA</v>
          </cell>
          <cell r="AA775">
            <v>31593</v>
          </cell>
          <cell r="AB775" t="str">
            <v>SUKOMULYO 001/001 SUKOMULYO, MANYAR - SBY</v>
          </cell>
          <cell r="AC775" t="str">
            <v>KAWIN</v>
          </cell>
          <cell r="AD775" t="str">
            <v>ISLAM</v>
          </cell>
          <cell r="AE775" t="str">
            <v>LAKI-LAKI</v>
          </cell>
          <cell r="AF775" t="str">
            <v>SMA</v>
          </cell>
          <cell r="AG775" t="str">
            <v>HARIS SETIAWAN</v>
          </cell>
          <cell r="AH775" t="str">
            <v>BCA</v>
          </cell>
          <cell r="AI775" t="str">
            <v>7901320091</v>
          </cell>
          <cell r="AJ775" t="str">
            <v>3517211506150000</v>
          </cell>
          <cell r="AL775">
            <v>44682</v>
          </cell>
          <cell r="AM775">
            <v>44773</v>
          </cell>
          <cell r="AN775" t="str">
            <v>PKWT 1</v>
          </cell>
          <cell r="AO775" t="str">
            <v>71 hari</v>
          </cell>
          <cell r="AP775" t="str">
            <v xml:space="preserve">1 Tahun  0 Bulan 10 Hari </v>
          </cell>
          <cell r="AQ775" t="str">
            <v>SUDAH</v>
          </cell>
          <cell r="AR775">
            <v>44432</v>
          </cell>
          <cell r="AS775" t="str">
            <v>SUDAH</v>
          </cell>
          <cell r="AT775">
            <v>44432</v>
          </cell>
          <cell r="AU775" t="str">
            <v>SUDAH</v>
          </cell>
          <cell r="AV775">
            <v>44462</v>
          </cell>
          <cell r="AW775" t="str">
            <v xml:space="preserve">0 Tahun  7 Bulan 28 Hari </v>
          </cell>
          <cell r="AX775" t="str">
            <v>IN CLASS</v>
          </cell>
          <cell r="AY775">
            <v>85</v>
          </cell>
          <cell r="AZ775">
            <v>85</v>
          </cell>
          <cell r="BA775" t="str">
            <v>SUDAH</v>
          </cell>
          <cell r="BC775">
            <v>44401</v>
          </cell>
          <cell r="BD775" t="str">
            <v>RUMKITAL SOEKANTYO JAHJA</v>
          </cell>
          <cell r="BE775" t="str">
            <v>SUDAH</v>
          </cell>
          <cell r="BG775">
            <v>44415</v>
          </cell>
          <cell r="BI775" t="str">
            <v>SUDAH</v>
          </cell>
          <cell r="BK775">
            <v>44676</v>
          </cell>
          <cell r="BV775" t="str">
            <v>0000895690023</v>
          </cell>
          <cell r="BW775" t="str">
            <v>SUDAH</v>
          </cell>
          <cell r="BX775" t="str">
            <v>PBI</v>
          </cell>
          <cell r="BY775" t="str">
            <v>21046000986</v>
          </cell>
          <cell r="BZ775" t="str">
            <v>SUDAH</v>
          </cell>
        </row>
        <row r="776">
          <cell r="C776" t="str">
            <v>2332</v>
          </cell>
          <cell r="D776" t="str">
            <v>DANI EKA PRASETYO</v>
          </cell>
          <cell r="E776" t="str">
            <v>PT. MBK</v>
          </cell>
          <cell r="F776" t="str">
            <v>PO</v>
          </cell>
          <cell r="G776" t="str">
            <v>14/PO/LOG-SBY/V/21</v>
          </cell>
          <cell r="H776">
            <v>44322</v>
          </cell>
          <cell r="I776">
            <v>44327</v>
          </cell>
          <cell r="J776">
            <v>5</v>
          </cell>
          <cell r="K776" t="str">
            <v>085335727292</v>
          </cell>
          <cell r="L776" t="str">
            <v>DRIVER</v>
          </cell>
          <cell r="Q776" t="str">
            <v>SURABAYA</v>
          </cell>
          <cell r="R776" t="str">
            <v>ANTERAJA</v>
          </cell>
          <cell r="S776" t="str">
            <v>MALANG</v>
          </cell>
          <cell r="T776" t="str">
            <v>3518101001960003</v>
          </cell>
          <cell r="U776" t="str">
            <v>SEUMUR HIDUP</v>
          </cell>
          <cell r="V776" t="str">
            <v>HIJAU</v>
          </cell>
          <cell r="W776" t="str">
            <v>B1</v>
          </cell>
          <cell r="X776" t="str">
            <v>960115380636</v>
          </cell>
          <cell r="Y776">
            <v>45301</v>
          </cell>
          <cell r="Z776" t="str">
            <v>SURABAYA</v>
          </cell>
          <cell r="AA776">
            <v>28144</v>
          </cell>
          <cell r="AB776" t="str">
            <v>DUSUN KANDEG RT.04 RW.04 WAUNG</v>
          </cell>
          <cell r="AC776" t="str">
            <v>KAWIN</v>
          </cell>
          <cell r="AD776" t="str">
            <v>ISLAM</v>
          </cell>
          <cell r="AE776" t="str">
            <v>LAKI-LAKI</v>
          </cell>
          <cell r="AF776" t="str">
            <v>SMA</v>
          </cell>
          <cell r="AG776" t="str">
            <v>DANI EKA PRASETYA</v>
          </cell>
          <cell r="AH776" t="str">
            <v>BCA</v>
          </cell>
          <cell r="AI776" t="str">
            <v>8935195124</v>
          </cell>
          <cell r="AJ776" t="str">
            <v>3578102402120044</v>
          </cell>
          <cell r="AL776">
            <v>44682</v>
          </cell>
          <cell r="AM776">
            <v>44773</v>
          </cell>
          <cell r="AN776" t="str">
            <v>PKWT 1</v>
          </cell>
          <cell r="AO776" t="str">
            <v>71 hari</v>
          </cell>
          <cell r="AP776" t="str">
            <v xml:space="preserve">1 Tahun  0 Bulan 10 Hari </v>
          </cell>
          <cell r="AQ776" t="str">
            <v>SUDAH</v>
          </cell>
          <cell r="AR776">
            <v>44432</v>
          </cell>
          <cell r="AS776" t="str">
            <v>SUDAH</v>
          </cell>
          <cell r="AT776">
            <v>44432</v>
          </cell>
          <cell r="AU776" t="str">
            <v>SUDAH</v>
          </cell>
          <cell r="AV776">
            <v>44586</v>
          </cell>
          <cell r="AW776" t="str">
            <v xml:space="preserve">0 Tahun  3 Bulan 26 Hari </v>
          </cell>
          <cell r="AX776" t="str">
            <v>IN CLASS</v>
          </cell>
          <cell r="AY776">
            <v>85</v>
          </cell>
          <cell r="AZ776">
            <v>80</v>
          </cell>
          <cell r="BA776" t="str">
            <v>SUDAH</v>
          </cell>
          <cell r="BC776">
            <v>44427</v>
          </cell>
          <cell r="BD776" t="str">
            <v>GELORA 10 NOVEMBER</v>
          </cell>
          <cell r="BE776" t="str">
            <v>SUDAH</v>
          </cell>
          <cell r="BG776">
            <v>44433</v>
          </cell>
          <cell r="BI776" t="str">
            <v>BELUM</v>
          </cell>
          <cell r="BV776" t="str">
            <v>0003085500521</v>
          </cell>
          <cell r="BW776" t="str">
            <v>SUDAH</v>
          </cell>
          <cell r="BX776" t="str">
            <v>PERUSAHAAN</v>
          </cell>
          <cell r="BY776" t="str">
            <v>21046000952</v>
          </cell>
          <cell r="BZ776" t="str">
            <v>SUDAH</v>
          </cell>
        </row>
        <row r="777">
          <cell r="C777" t="str">
            <v>2339</v>
          </cell>
          <cell r="D777" t="str">
            <v>ACHMAD FERRY.A</v>
          </cell>
          <cell r="E777" t="str">
            <v>PT. MBK</v>
          </cell>
          <cell r="I777">
            <v>44327</v>
          </cell>
          <cell r="J777" t="str">
            <v/>
          </cell>
          <cell r="K777" t="str">
            <v>081391682092</v>
          </cell>
          <cell r="L777" t="str">
            <v>DRIVER</v>
          </cell>
          <cell r="Q777" t="str">
            <v>SURABAYA</v>
          </cell>
          <cell r="R777" t="str">
            <v>ANTERAJA</v>
          </cell>
          <cell r="S777" t="str">
            <v>MALANG</v>
          </cell>
          <cell r="T777" t="str">
            <v>3578132404980005</v>
          </cell>
          <cell r="U777" t="str">
            <v>SEUMUR HIDUP</v>
          </cell>
          <cell r="V777" t="str">
            <v>HIJAU</v>
          </cell>
          <cell r="W777" t="str">
            <v>B1</v>
          </cell>
          <cell r="X777" t="str">
            <v>15148310000123</v>
          </cell>
          <cell r="Y777">
            <v>45572</v>
          </cell>
          <cell r="Z777" t="str">
            <v>SURABAYA</v>
          </cell>
          <cell r="AA777">
            <v>29166</v>
          </cell>
          <cell r="AB777" t="str">
            <v>JLN.DEMAK TIMUR NO. 55 A ,SBY</v>
          </cell>
          <cell r="AC777" t="str">
            <v>KAWIN</v>
          </cell>
          <cell r="AD777" t="str">
            <v>ISLAM</v>
          </cell>
          <cell r="AE777" t="str">
            <v>LAKI-LAKI</v>
          </cell>
          <cell r="AF777" t="str">
            <v>SMA</v>
          </cell>
          <cell r="AG777" t="str">
            <v>ACHMAD FERRY A</v>
          </cell>
          <cell r="AH777" t="str">
            <v>BCA</v>
          </cell>
          <cell r="AI777" t="str">
            <v>0100527910</v>
          </cell>
          <cell r="AJ777" t="str">
            <v>3578310101085290</v>
          </cell>
          <cell r="AL777">
            <v>44682</v>
          </cell>
          <cell r="AM777">
            <v>44773</v>
          </cell>
          <cell r="AN777" t="str">
            <v>PKWT 1</v>
          </cell>
          <cell r="AO777" t="str">
            <v>71 hari</v>
          </cell>
          <cell r="AP777" t="str">
            <v xml:space="preserve">1 Tahun  0 Bulan 10 Hari </v>
          </cell>
          <cell r="AQ777" t="str">
            <v>SUDAH</v>
          </cell>
          <cell r="AR777">
            <v>44432</v>
          </cell>
          <cell r="AS777" t="str">
            <v>SUDAH</v>
          </cell>
          <cell r="AT777">
            <v>44432</v>
          </cell>
          <cell r="AU777" t="str">
            <v>SUDAH</v>
          </cell>
          <cell r="AV777">
            <v>44587</v>
          </cell>
          <cell r="AW777" t="str">
            <v xml:space="preserve">0 Tahun  3 Bulan 25 Hari </v>
          </cell>
          <cell r="AX777" t="str">
            <v>IN CLASS</v>
          </cell>
          <cell r="AY777">
            <v>85</v>
          </cell>
          <cell r="AZ777">
            <v>100</v>
          </cell>
          <cell r="BA777" t="str">
            <v>SUDAH</v>
          </cell>
          <cell r="BC777">
            <v>44387</v>
          </cell>
          <cell r="BD777" t="str">
            <v>SEKAPUK</v>
          </cell>
          <cell r="BE777" t="str">
            <v>SUDAH</v>
          </cell>
          <cell r="BG777">
            <v>44434</v>
          </cell>
          <cell r="BH777" t="str">
            <v>RS BHAYANGKARA SURABAYA</v>
          </cell>
          <cell r="BI777" t="str">
            <v>BELUM</v>
          </cell>
          <cell r="BV777" t="str">
            <v>0001702109057</v>
          </cell>
          <cell r="BW777" t="str">
            <v>SUDAH</v>
          </cell>
          <cell r="BX777" t="str">
            <v>PBI</v>
          </cell>
          <cell r="BY777" t="str">
            <v>21046001133</v>
          </cell>
          <cell r="BZ777" t="str">
            <v>SUDAH</v>
          </cell>
        </row>
        <row r="778">
          <cell r="C778" t="str">
            <v>2341</v>
          </cell>
          <cell r="D778" t="str">
            <v>MUNANDAR</v>
          </cell>
          <cell r="E778" t="str">
            <v>PT. MBK</v>
          </cell>
          <cell r="F778" t="str">
            <v>PO</v>
          </cell>
          <cell r="G778" t="str">
            <v>14/PO/LOG-SBY/V/21</v>
          </cell>
          <cell r="H778">
            <v>44322</v>
          </cell>
          <cell r="I778">
            <v>44334</v>
          </cell>
          <cell r="J778">
            <v>12</v>
          </cell>
          <cell r="K778" t="str">
            <v>08563035156</v>
          </cell>
          <cell r="L778" t="str">
            <v>DRIVER</v>
          </cell>
          <cell r="Q778" t="str">
            <v>SURABAYA</v>
          </cell>
          <cell r="R778" t="str">
            <v>ANTERAJA</v>
          </cell>
          <cell r="S778" t="str">
            <v>MALANG</v>
          </cell>
          <cell r="T778" t="str">
            <v>3578270906840001</v>
          </cell>
          <cell r="U778" t="str">
            <v>SEUMUR HIDUP</v>
          </cell>
          <cell r="V778" t="str">
            <v>HIJAU</v>
          </cell>
          <cell r="W778" t="str">
            <v>B1</v>
          </cell>
          <cell r="X778" t="str">
            <v>15419302000071</v>
          </cell>
          <cell r="Y778">
            <v>46056</v>
          </cell>
          <cell r="Z778" t="str">
            <v>KUTAI KARTA NEGARA</v>
          </cell>
          <cell r="AA778">
            <v>34008</v>
          </cell>
          <cell r="AB778" t="str">
            <v>SIMOREJO SARI A 7/3  006/006 SIMOMULYO BARU, SUKOMANUNGGAL, SBY</v>
          </cell>
          <cell r="AC778" t="str">
            <v>KAWIN</v>
          </cell>
          <cell r="AD778" t="str">
            <v>ISLAM</v>
          </cell>
          <cell r="AE778" t="str">
            <v>LAKI-LAKI</v>
          </cell>
          <cell r="AF778" t="str">
            <v>SMA</v>
          </cell>
          <cell r="AG778" t="str">
            <v>MUNANDAR</v>
          </cell>
          <cell r="AH778" t="str">
            <v>BCA</v>
          </cell>
          <cell r="AI778" t="str">
            <v>4630108999</v>
          </cell>
          <cell r="AJ778" t="str">
            <v>3578271311120010</v>
          </cell>
          <cell r="AK778" t="str">
            <v>441825528604000</v>
          </cell>
          <cell r="AL778">
            <v>44682</v>
          </cell>
          <cell r="AM778">
            <v>44773</v>
          </cell>
          <cell r="AN778" t="str">
            <v>PKWT 1</v>
          </cell>
          <cell r="AO778" t="str">
            <v>71 hari</v>
          </cell>
          <cell r="AP778" t="str">
            <v xml:space="preserve">1 Tahun  0 Bulan 3 Hari </v>
          </cell>
          <cell r="AQ778" t="str">
            <v>SUDAH</v>
          </cell>
          <cell r="AR778">
            <v>44432</v>
          </cell>
          <cell r="AS778" t="str">
            <v>SUDAH</v>
          </cell>
          <cell r="AT778">
            <v>44432</v>
          </cell>
          <cell r="AU778" t="str">
            <v>SUDAH</v>
          </cell>
          <cell r="AV778">
            <v>44462</v>
          </cell>
          <cell r="AW778" t="str">
            <v xml:space="preserve">0 Tahun  7 Bulan 28 Hari </v>
          </cell>
          <cell r="AX778" t="str">
            <v>IN CLASS</v>
          </cell>
          <cell r="AY778">
            <v>85</v>
          </cell>
          <cell r="AZ778">
            <v>90</v>
          </cell>
          <cell r="BA778" t="str">
            <v>SUDAH</v>
          </cell>
          <cell r="BC778">
            <v>44427</v>
          </cell>
          <cell r="BD778" t="str">
            <v>GELORA 10 NOVEMBER</v>
          </cell>
          <cell r="BE778" t="str">
            <v>SUDAH</v>
          </cell>
          <cell r="BG778">
            <v>44478</v>
          </cell>
          <cell r="BI778" t="str">
            <v>BELUM</v>
          </cell>
          <cell r="BV778" t="str">
            <v>0001144197628</v>
          </cell>
          <cell r="BW778" t="str">
            <v>SUDAH</v>
          </cell>
          <cell r="BX778" t="str">
            <v>PERUSAHAAN</v>
          </cell>
          <cell r="BY778" t="str">
            <v>21046000846</v>
          </cell>
          <cell r="BZ778" t="str">
            <v>SUDAH</v>
          </cell>
        </row>
        <row r="779">
          <cell r="C779" t="str">
            <v>2343</v>
          </cell>
          <cell r="D779" t="str">
            <v>ARI GUNAWAN</v>
          </cell>
          <cell r="E779" t="str">
            <v>PT. MBK</v>
          </cell>
          <cell r="F779" t="str">
            <v>PO</v>
          </cell>
          <cell r="G779" t="str">
            <v>14/PO/LOG-SBY/V/21</v>
          </cell>
          <cell r="H779">
            <v>44322</v>
          </cell>
          <cell r="I779">
            <v>44327</v>
          </cell>
          <cell r="J779">
            <v>5</v>
          </cell>
          <cell r="K779" t="str">
            <v>087763333249</v>
          </cell>
          <cell r="L779" t="str">
            <v>DRIVER</v>
          </cell>
          <cell r="Q779" t="str">
            <v>SURABAYA</v>
          </cell>
          <cell r="R779" t="str">
            <v>ANTERAJA</v>
          </cell>
          <cell r="S779" t="str">
            <v>MALANG</v>
          </cell>
          <cell r="T779" t="str">
            <v>3578152810940002</v>
          </cell>
          <cell r="U779" t="str">
            <v>SEUMUR HIDUP</v>
          </cell>
          <cell r="V779" t="str">
            <v>HIJAU</v>
          </cell>
          <cell r="W779" t="str">
            <v>B1</v>
          </cell>
          <cell r="X779" t="str">
            <v>15149410000874</v>
          </cell>
          <cell r="Y779">
            <v>46149</v>
          </cell>
          <cell r="Z779" t="str">
            <v>SURABAYA</v>
          </cell>
          <cell r="AA779">
            <v>34635</v>
          </cell>
          <cell r="AB779" t="str">
            <v>SEDAYU 7/32 RT.07 RW.03 MOROKREMBANGAN</v>
          </cell>
          <cell r="AC779" t="str">
            <v>KAWIN</v>
          </cell>
          <cell r="AD779" t="str">
            <v>ISLAM</v>
          </cell>
          <cell r="AE779" t="str">
            <v>LAKI-LAKI</v>
          </cell>
          <cell r="AF779" t="str">
            <v>SMA</v>
          </cell>
          <cell r="AG779" t="str">
            <v>ARI GUNAWAN</v>
          </cell>
          <cell r="AH779" t="str">
            <v>BCA</v>
          </cell>
          <cell r="AI779" t="str">
            <v>4680267834</v>
          </cell>
          <cell r="AJ779" t="str">
            <v>3578151208200000</v>
          </cell>
          <cell r="AL779">
            <v>44682</v>
          </cell>
          <cell r="AM779">
            <v>44773</v>
          </cell>
          <cell r="AN779" t="str">
            <v>PKWT 1</v>
          </cell>
          <cell r="AO779" t="str">
            <v>71 hari</v>
          </cell>
          <cell r="AP779" t="str">
            <v xml:space="preserve">1 Tahun  0 Bulan 10 Hari </v>
          </cell>
          <cell r="AQ779" t="str">
            <v>SUDAH</v>
          </cell>
          <cell r="AR779">
            <v>44432</v>
          </cell>
          <cell r="AS779" t="str">
            <v>SUDAH</v>
          </cell>
          <cell r="AT779">
            <v>44432</v>
          </cell>
          <cell r="AU779" t="str">
            <v>SUDAH</v>
          </cell>
          <cell r="AV779">
            <v>44462</v>
          </cell>
          <cell r="AW779" t="str">
            <v xml:space="preserve">0 Tahun  7 Bulan 28 Hari </v>
          </cell>
          <cell r="AX779" t="str">
            <v>IN CLASS</v>
          </cell>
          <cell r="AY779">
            <v>85</v>
          </cell>
          <cell r="AZ779">
            <v>80</v>
          </cell>
          <cell r="BA779" t="str">
            <v>SUDAH</v>
          </cell>
          <cell r="BC779">
            <v>44415</v>
          </cell>
          <cell r="BD779" t="str">
            <v>PUCANG SEWU</v>
          </cell>
          <cell r="BE779" t="str">
            <v>SUDAH</v>
          </cell>
          <cell r="BG779">
            <v>44520</v>
          </cell>
          <cell r="BI779" t="str">
            <v>BELUM</v>
          </cell>
          <cell r="BV779" t="str">
            <v>0001702121714</v>
          </cell>
          <cell r="BW779" t="str">
            <v>SUDAH</v>
          </cell>
          <cell r="BX779" t="str">
            <v>PBI</v>
          </cell>
          <cell r="BY779" t="str">
            <v>21046000978</v>
          </cell>
          <cell r="BZ779" t="str">
            <v>SUDAH</v>
          </cell>
        </row>
        <row r="780">
          <cell r="C780" t="str">
            <v>2348</v>
          </cell>
          <cell r="D780" t="str">
            <v>ROBBY RACHMAT ISMAIL</v>
          </cell>
          <cell r="E780" t="str">
            <v>PT. MBK</v>
          </cell>
          <cell r="F780" t="str">
            <v>PO</v>
          </cell>
          <cell r="G780" t="str">
            <v>14/PO/LOG-SBY/V/21</v>
          </cell>
          <cell r="H780">
            <v>44322</v>
          </cell>
          <cell r="I780">
            <v>44327</v>
          </cell>
          <cell r="J780">
            <v>5</v>
          </cell>
          <cell r="K780" t="str">
            <v>085336288204</v>
          </cell>
          <cell r="L780" t="str">
            <v>DRIVER</v>
          </cell>
          <cell r="Q780" t="str">
            <v>SURABAYA</v>
          </cell>
          <cell r="R780" t="str">
            <v>ANTERAJA</v>
          </cell>
          <cell r="S780" t="str">
            <v>MALANG</v>
          </cell>
          <cell r="T780" t="str">
            <v>3516161307940001</v>
          </cell>
          <cell r="U780" t="str">
            <v>SEUMUR HIDUP</v>
          </cell>
          <cell r="V780" t="str">
            <v>HIJAU</v>
          </cell>
          <cell r="W780" t="str">
            <v>B1</v>
          </cell>
          <cell r="X780" t="str">
            <v>15569407000078</v>
          </cell>
          <cell r="Y780">
            <v>46036</v>
          </cell>
          <cell r="Z780" t="str">
            <v>MOJOKERTO</v>
          </cell>
          <cell r="AA780">
            <v>34528</v>
          </cell>
          <cell r="AB780" t="str">
            <v xml:space="preserve">MANUNGGAL KIDUL RT.2 RW.1 NGUSIKAN </v>
          </cell>
          <cell r="AC780" t="str">
            <v>KAWIN</v>
          </cell>
          <cell r="AD780" t="str">
            <v>ISLAM</v>
          </cell>
          <cell r="AE780" t="str">
            <v>LAKI-LAKI</v>
          </cell>
          <cell r="AF780" t="str">
            <v>SMA</v>
          </cell>
          <cell r="AG780" t="str">
            <v>ROBBY RACHMAT ISMAIL</v>
          </cell>
          <cell r="AH780" t="str">
            <v>BCA</v>
          </cell>
          <cell r="AI780" t="str">
            <v>1131335267</v>
          </cell>
          <cell r="AJ780" t="str">
            <v>3578140201080645</v>
          </cell>
          <cell r="AL780">
            <v>44682</v>
          </cell>
          <cell r="AM780">
            <v>44773</v>
          </cell>
          <cell r="AN780" t="str">
            <v>PKWT 1</v>
          </cell>
          <cell r="AO780" t="str">
            <v>71 hari</v>
          </cell>
          <cell r="AP780" t="str">
            <v xml:space="preserve">1 Tahun  0 Bulan 10 Hari </v>
          </cell>
          <cell r="AQ780" t="str">
            <v>SUDAH</v>
          </cell>
          <cell r="AR780">
            <v>44432</v>
          </cell>
          <cell r="AS780" t="str">
            <v>SUDAH</v>
          </cell>
          <cell r="AT780">
            <v>44432</v>
          </cell>
          <cell r="AU780" t="str">
            <v>SUDAH</v>
          </cell>
          <cell r="AV780">
            <v>44584</v>
          </cell>
          <cell r="AW780" t="str">
            <v xml:space="preserve">0 Tahun  3 Bulan 28 Hari </v>
          </cell>
          <cell r="AX780" t="str">
            <v>IN CLASS</v>
          </cell>
          <cell r="AY780">
            <v>85</v>
          </cell>
          <cell r="AZ780">
            <v>80</v>
          </cell>
          <cell r="BA780" t="str">
            <v>SUDAH</v>
          </cell>
          <cell r="BC780">
            <v>44421</v>
          </cell>
          <cell r="BD780" t="str">
            <v>BANDARA JUANDA T2</v>
          </cell>
          <cell r="BE780" t="str">
            <v>SUDAH</v>
          </cell>
          <cell r="BG780">
            <v>44434</v>
          </cell>
          <cell r="BH780" t="str">
            <v>KEBOAN</v>
          </cell>
          <cell r="BI780" t="str">
            <v>BELUM</v>
          </cell>
          <cell r="BV780" t="str">
            <v>0001830330808</v>
          </cell>
          <cell r="BW780" t="str">
            <v>SUDAH</v>
          </cell>
          <cell r="BX780" t="str">
            <v>PBI</v>
          </cell>
          <cell r="BY780" t="str">
            <v>21046001000</v>
          </cell>
          <cell r="BZ780" t="str">
            <v>SUDAH</v>
          </cell>
          <cell r="CG780" t="str">
            <v>agutzjava@gmail.com</v>
          </cell>
        </row>
        <row r="781">
          <cell r="C781" t="str">
            <v>2352</v>
          </cell>
          <cell r="D781" t="str">
            <v>JULHAM</v>
          </cell>
          <cell r="E781" t="str">
            <v>PT. MBK</v>
          </cell>
          <cell r="F781" t="str">
            <v>PO</v>
          </cell>
          <cell r="G781" t="str">
            <v>04/MDN/V/2021</v>
          </cell>
          <cell r="H781">
            <v>44333</v>
          </cell>
          <cell r="I781">
            <v>44336</v>
          </cell>
          <cell r="J781">
            <v>3</v>
          </cell>
          <cell r="K781" t="str">
            <v>083171008892</v>
          </cell>
          <cell r="L781" t="str">
            <v>DRIVER</v>
          </cell>
          <cell r="Q781" t="str">
            <v>MEDAN</v>
          </cell>
          <cell r="R781" t="str">
            <v>PT. MEDAN DISTRIBUSINDO RAYA</v>
          </cell>
          <cell r="S781" t="str">
            <v>MEDAN</v>
          </cell>
          <cell r="T781" t="str">
            <v>1271131710860003</v>
          </cell>
          <cell r="U781" t="str">
            <v>SEUMUR HIDUP</v>
          </cell>
          <cell r="V781">
            <v>0</v>
          </cell>
          <cell r="W781" t="str">
            <v>B1 UMUM</v>
          </cell>
          <cell r="X781" t="str">
            <v>861107180255</v>
          </cell>
          <cell r="Y781">
            <v>45613</v>
          </cell>
          <cell r="Z781" t="str">
            <v>MEDAN</v>
          </cell>
          <cell r="AA781">
            <v>31733</v>
          </cell>
          <cell r="AB781" t="str">
            <v>Dusun I Tanjung Morawa Deli Serdang</v>
          </cell>
          <cell r="AC781" t="str">
            <v>KAWIN</v>
          </cell>
          <cell r="AD781" t="str">
            <v>ISLAM</v>
          </cell>
          <cell r="AE781" t="str">
            <v>LAKI-LAKI</v>
          </cell>
          <cell r="AF781" t="str">
            <v>SMA</v>
          </cell>
          <cell r="AG781" t="str">
            <v>JULHAM</v>
          </cell>
          <cell r="AH781" t="str">
            <v>BCA</v>
          </cell>
          <cell r="AI781" t="str">
            <v>7985384819</v>
          </cell>
          <cell r="AJ781" t="str">
            <v>1207020507170012</v>
          </cell>
          <cell r="AL781">
            <v>44621</v>
          </cell>
          <cell r="AM781">
            <v>44712</v>
          </cell>
          <cell r="AN781" t="str">
            <v>PKWT 2</v>
          </cell>
          <cell r="AO781" t="str">
            <v>10 hari</v>
          </cell>
          <cell r="AP781" t="str">
            <v xml:space="preserve">1 Tahun  0 Bulan 1 Hari </v>
          </cell>
          <cell r="AQ781" t="str">
            <v>SUDAH</v>
          </cell>
          <cell r="AR781">
            <v>44475</v>
          </cell>
          <cell r="AS781" t="str">
            <v>SUDAH</v>
          </cell>
          <cell r="AT781">
            <v>44475</v>
          </cell>
          <cell r="AU781" t="str">
            <v>SUDAH</v>
          </cell>
          <cell r="AV781">
            <v>44586</v>
          </cell>
          <cell r="AW781" t="str">
            <v xml:space="preserve">0 Tahun  3 Bulan 26 Hari </v>
          </cell>
          <cell r="AX781" t="str">
            <v>IN CLASS</v>
          </cell>
          <cell r="AY781">
            <v>85</v>
          </cell>
          <cell r="AZ781">
            <v>85</v>
          </cell>
          <cell r="BA781" t="str">
            <v>SUDAH</v>
          </cell>
          <cell r="BC781">
            <v>44376</v>
          </cell>
          <cell r="BE781" t="str">
            <v>SUDAH</v>
          </cell>
          <cell r="BG781">
            <v>44403</v>
          </cell>
          <cell r="BH781" t="str">
            <v>Pagar Merbau</v>
          </cell>
          <cell r="BI781" t="str">
            <v>BELUM</v>
          </cell>
          <cell r="BV781" t="str">
            <v>0000267691588</v>
          </cell>
          <cell r="BW781" t="str">
            <v>SUDAH</v>
          </cell>
          <cell r="BX781" t="str">
            <v>PBI</v>
          </cell>
          <cell r="BY781" t="str">
            <v>21046000796</v>
          </cell>
          <cell r="BZ781" t="str">
            <v>SUDAH</v>
          </cell>
        </row>
        <row r="782">
          <cell r="C782" t="str">
            <v>2353</v>
          </cell>
          <cell r="D782" t="str">
            <v>JOTAN RINCAS PANAMBA</v>
          </cell>
          <cell r="E782" t="str">
            <v>PT. MBK</v>
          </cell>
          <cell r="I782">
            <v>44335</v>
          </cell>
          <cell r="J782" t="str">
            <v/>
          </cell>
          <cell r="K782" t="str">
            <v>082333077399</v>
          </cell>
          <cell r="L782" t="str">
            <v>DRIVER</v>
          </cell>
          <cell r="Q782" t="str">
            <v>MANADO</v>
          </cell>
          <cell r="R782" t="str">
            <v>PT. SUMBER ALFARIA TRIJAYA TBK</v>
          </cell>
          <cell r="S782" t="str">
            <v>MALANG</v>
          </cell>
          <cell r="T782" t="str">
            <v>7172052707980001</v>
          </cell>
          <cell r="U782" t="str">
            <v>SEUMUR HIDUP</v>
          </cell>
          <cell r="W782" t="str">
            <v>B1</v>
          </cell>
          <cell r="X782" t="str">
            <v>980720250090</v>
          </cell>
          <cell r="Y782">
            <v>45500</v>
          </cell>
          <cell r="Z782" t="str">
            <v>BITUNG</v>
          </cell>
          <cell r="AA782">
            <v>36003</v>
          </cell>
          <cell r="AB782" t="str">
            <v>WANGULER RT 00/07 KEL. MANEMBO-NEMBO KEC. MATUARI KOTA BITUNG</v>
          </cell>
          <cell r="AC782" t="str">
            <v>LAJANG</v>
          </cell>
          <cell r="AD782" t="str">
            <v>KRISTEN</v>
          </cell>
          <cell r="AE782" t="str">
            <v>LAKI-LAKI</v>
          </cell>
          <cell r="AF782" t="str">
            <v>SMA</v>
          </cell>
          <cell r="AG782" t="str">
            <v>JOTAN RINCAS PANAMBA</v>
          </cell>
          <cell r="AH782" t="str">
            <v>BCA</v>
          </cell>
          <cell r="AI782" t="str">
            <v>0530405508</v>
          </cell>
          <cell r="AJ782" t="str">
            <v>7105130211200004</v>
          </cell>
          <cell r="AL782">
            <v>44652</v>
          </cell>
          <cell r="AM782">
            <v>44742</v>
          </cell>
          <cell r="AN782" t="str">
            <v>PKWT 2</v>
          </cell>
          <cell r="AO782" t="str">
            <v>40 hari</v>
          </cell>
          <cell r="AP782" t="str">
            <v xml:space="preserve">1 Tahun  0 Bulan 2 Hari </v>
          </cell>
          <cell r="AQ782" t="str">
            <v>SUDAH</v>
          </cell>
          <cell r="AR782">
            <v>44432</v>
          </cell>
          <cell r="AS782" t="str">
            <v>SUDAH</v>
          </cell>
          <cell r="AT782">
            <v>44432</v>
          </cell>
          <cell r="AU782" t="str">
            <v>SUDAH</v>
          </cell>
          <cell r="AV782">
            <v>44431</v>
          </cell>
          <cell r="AW782" t="str">
            <v xml:space="preserve">0 Tahun  8 Bulan 28 Hari </v>
          </cell>
          <cell r="AX782" t="str">
            <v>IN CLASS</v>
          </cell>
          <cell r="AY782">
            <v>70</v>
          </cell>
          <cell r="AZ782">
            <v>80</v>
          </cell>
          <cell r="BA782" t="str">
            <v>SUDAH</v>
          </cell>
          <cell r="BC782">
            <v>44382</v>
          </cell>
          <cell r="BD782" t="str">
            <v>PUSKESMAS SAGERAT</v>
          </cell>
          <cell r="BE782" t="str">
            <v>SUDAH</v>
          </cell>
          <cell r="BG782">
            <v>44587</v>
          </cell>
          <cell r="BI782" t="str">
            <v>BELUM</v>
          </cell>
          <cell r="BV782" t="str">
            <v>0000911428953</v>
          </cell>
          <cell r="BW782" t="str">
            <v>SUDAH</v>
          </cell>
          <cell r="BX782" t="str">
            <v>PERUSAHAAN</v>
          </cell>
          <cell r="BY782" t="str">
            <v>21046000168</v>
          </cell>
          <cell r="BZ782" t="str">
            <v>SUDAH</v>
          </cell>
        </row>
        <row r="783">
          <cell r="C783" t="str">
            <v>2355</v>
          </cell>
          <cell r="D783" t="str">
            <v>RUDI MULYANTO</v>
          </cell>
          <cell r="E783" t="str">
            <v>PT. MBK</v>
          </cell>
          <cell r="F783" t="str">
            <v>PO</v>
          </cell>
          <cell r="G783" t="str">
            <v>55/JKT2/V/2021</v>
          </cell>
          <cell r="H783">
            <v>44333</v>
          </cell>
          <cell r="I783">
            <v>44336</v>
          </cell>
          <cell r="J783">
            <v>3</v>
          </cell>
          <cell r="K783" t="str">
            <v>082374315444</v>
          </cell>
          <cell r="L783" t="str">
            <v>DRIVER</v>
          </cell>
          <cell r="Q783" t="str">
            <v>PALEMBANG</v>
          </cell>
          <cell r="R783" t="str">
            <v>ANTERAJA</v>
          </cell>
          <cell r="S783" t="str">
            <v>PALEMBANG</v>
          </cell>
          <cell r="T783" t="str">
            <v>1607100703900006</v>
          </cell>
          <cell r="U783" t="str">
            <v>SEUMUR HIDUP</v>
          </cell>
          <cell r="W783" t="str">
            <v>B1</v>
          </cell>
          <cell r="X783" t="str">
            <v>1117-9003-000032</v>
          </cell>
          <cell r="Y783">
            <v>46208</v>
          </cell>
          <cell r="Z783" t="str">
            <v>SUKAMORO</v>
          </cell>
          <cell r="AA783">
            <v>32939</v>
          </cell>
          <cell r="AB783" t="str">
            <v>JL. TALANG BULUH RT 28/06 KM. 18 KEL. SUKAMORO KEC. TALPA</v>
          </cell>
          <cell r="AC783" t="str">
            <v>KAWIN ANAK 1</v>
          </cell>
          <cell r="AD783" t="str">
            <v>ISLAM</v>
          </cell>
          <cell r="AE783" t="str">
            <v>LAKI-LAKI</v>
          </cell>
          <cell r="AF783" t="str">
            <v>SMA</v>
          </cell>
          <cell r="AG783" t="str">
            <v>RUDI MULYANTO</v>
          </cell>
          <cell r="AH783" t="str">
            <v>BCA</v>
          </cell>
          <cell r="AI783" t="str">
            <v>6175259329</v>
          </cell>
          <cell r="AJ783" t="str">
            <v>1607101110180015</v>
          </cell>
          <cell r="AL783">
            <v>44621</v>
          </cell>
          <cell r="AM783">
            <v>44712</v>
          </cell>
          <cell r="AN783" t="str">
            <v>PKWT 2</v>
          </cell>
          <cell r="AO783" t="str">
            <v>10 hari</v>
          </cell>
          <cell r="AP783" t="str">
            <v xml:space="preserve">1 Tahun  0 Bulan 1 Hari </v>
          </cell>
          <cell r="AQ783" t="str">
            <v>SUDAH</v>
          </cell>
          <cell r="AR783">
            <v>44432</v>
          </cell>
          <cell r="AS783" t="str">
            <v>SUDAH</v>
          </cell>
          <cell r="AT783">
            <v>44432</v>
          </cell>
          <cell r="AU783" t="str">
            <v>SUDAH</v>
          </cell>
          <cell r="AV783">
            <v>44621</v>
          </cell>
          <cell r="AW783" t="str">
            <v xml:space="preserve">0 Tahun  2 Bulan 20 Hari </v>
          </cell>
          <cell r="AX783" t="str">
            <v>ON LINE</v>
          </cell>
          <cell r="AY783">
            <v>90</v>
          </cell>
          <cell r="AZ783">
            <v>75</v>
          </cell>
          <cell r="BA783" t="str">
            <v>SUDAH</v>
          </cell>
          <cell r="BC783">
            <v>44456</v>
          </cell>
          <cell r="BE783" t="str">
            <v>SUDAH</v>
          </cell>
          <cell r="BG783">
            <v>44484</v>
          </cell>
          <cell r="BI783" t="str">
            <v>BELUM</v>
          </cell>
          <cell r="BV783" t="str">
            <v>0001861475409</v>
          </cell>
          <cell r="BW783" t="str">
            <v>SUDAH</v>
          </cell>
          <cell r="BX783" t="str">
            <v>PERUSAHAAN</v>
          </cell>
          <cell r="BY783" t="str">
            <v>21046000473</v>
          </cell>
          <cell r="BZ783" t="str">
            <v>SUDAH</v>
          </cell>
        </row>
        <row r="784">
          <cell r="C784" t="str">
            <v>2358</v>
          </cell>
          <cell r="D784" t="str">
            <v>ANDI SAPUTRA</v>
          </cell>
          <cell r="E784" t="str">
            <v>PT. MBK</v>
          </cell>
          <cell r="F784" t="str">
            <v>PO</v>
          </cell>
          <cell r="G784" t="str">
            <v>17/PO/LOG-SBY/V/21</v>
          </cell>
          <cell r="H784">
            <v>44333</v>
          </cell>
          <cell r="I784">
            <v>44336</v>
          </cell>
          <cell r="J784">
            <v>3</v>
          </cell>
          <cell r="K784" t="str">
            <v>085878269858</v>
          </cell>
          <cell r="L784" t="str">
            <v>DRIVER</v>
          </cell>
          <cell r="Q784" t="str">
            <v>PURWOKERTO</v>
          </cell>
          <cell r="R784" t="str">
            <v>ANTERAJA</v>
          </cell>
          <cell r="S784" t="str">
            <v>SEMARANG</v>
          </cell>
          <cell r="T784" t="str">
            <v>3302111408960001</v>
          </cell>
          <cell r="U784" t="str">
            <v>SEUMUR HIDUP</v>
          </cell>
          <cell r="V784" t="str">
            <v>HIJAU</v>
          </cell>
          <cell r="W784" t="str">
            <v>B1</v>
          </cell>
          <cell r="X784" t="str">
            <v>960814140981</v>
          </cell>
          <cell r="Y784">
            <v>45518</v>
          </cell>
          <cell r="Z784" t="str">
            <v>BANYUMAS</v>
          </cell>
          <cell r="AA784">
            <v>35291</v>
          </cell>
          <cell r="AB784" t="str">
            <v>PAPRINGAN RT 04/05 KEC. BANYUMAS KAB. BANYUMAS</v>
          </cell>
          <cell r="AC784" t="str">
            <v>LAJANG</v>
          </cell>
          <cell r="AD784" t="str">
            <v>ISLAM</v>
          </cell>
          <cell r="AE784" t="str">
            <v>LAKI-LAKI</v>
          </cell>
          <cell r="AF784" t="str">
            <v>SMA</v>
          </cell>
          <cell r="AG784" t="str">
            <v>ANDI SAPUTRA</v>
          </cell>
          <cell r="AH784" t="str">
            <v>BCA</v>
          </cell>
          <cell r="AI784" t="str">
            <v>3580714799</v>
          </cell>
          <cell r="AJ784" t="str">
            <v>3302110509060085</v>
          </cell>
          <cell r="AL784">
            <v>44621</v>
          </cell>
          <cell r="AM784">
            <v>44712</v>
          </cell>
          <cell r="AN784" t="str">
            <v>PKWT 2</v>
          </cell>
          <cell r="AO784" t="str">
            <v>10 hari</v>
          </cell>
          <cell r="AP784" t="str">
            <v xml:space="preserve">1 Tahun  0 Bulan 1 Hari </v>
          </cell>
          <cell r="AQ784" t="str">
            <v>SUDAH</v>
          </cell>
          <cell r="AR784">
            <v>44432</v>
          </cell>
          <cell r="AS784" t="str">
            <v>SUDAH</v>
          </cell>
          <cell r="AT784">
            <v>44432</v>
          </cell>
          <cell r="AU784" t="str">
            <v>SUDAH</v>
          </cell>
          <cell r="AV784">
            <v>44425</v>
          </cell>
          <cell r="AW784" t="str">
            <v xml:space="preserve">0 Tahun  9 Bulan 4 Hari </v>
          </cell>
          <cell r="AX784" t="str">
            <v>IN CLASS</v>
          </cell>
          <cell r="AY784">
            <v>100</v>
          </cell>
          <cell r="AZ784">
            <v>75</v>
          </cell>
          <cell r="BA784" t="str">
            <v>SUDAH</v>
          </cell>
          <cell r="BC784">
            <v>44427</v>
          </cell>
          <cell r="BD784" t="str">
            <v>GOR.PURWOKERTO</v>
          </cell>
          <cell r="BE784" t="str">
            <v>SUDAH</v>
          </cell>
          <cell r="BG784">
            <v>44459</v>
          </cell>
          <cell r="BH784" t="str">
            <v>GOR.PURWOKRTO</v>
          </cell>
          <cell r="BI784" t="str">
            <v>BELUM</v>
          </cell>
          <cell r="BM784">
            <v>44470</v>
          </cell>
          <cell r="BN784" t="str">
            <v>ONLINE</v>
          </cell>
          <cell r="BO784">
            <v>95</v>
          </cell>
          <cell r="BV784" t="str">
            <v>0002890556932</v>
          </cell>
          <cell r="BW784" t="str">
            <v>SUDAH</v>
          </cell>
          <cell r="BX784" t="str">
            <v>PERUSAHAAN</v>
          </cell>
          <cell r="BY784" t="str">
            <v>21046000226</v>
          </cell>
          <cell r="BZ784" t="str">
            <v>SUDAH</v>
          </cell>
        </row>
        <row r="785">
          <cell r="C785" t="str">
            <v>2359</v>
          </cell>
          <cell r="D785" t="str">
            <v>OKTAFIANUS F SAGENA</v>
          </cell>
          <cell r="E785" t="str">
            <v>PT. MBK</v>
          </cell>
          <cell r="F785" t="str">
            <v>PO</v>
          </cell>
          <cell r="G785" t="str">
            <v>022/PO-JKT2/V/2021</v>
          </cell>
          <cell r="H785">
            <v>44333</v>
          </cell>
          <cell r="I785">
            <v>44336</v>
          </cell>
          <cell r="J785">
            <v>3</v>
          </cell>
          <cell r="K785" t="str">
            <v>085248094120</v>
          </cell>
          <cell r="O785" t="str">
            <v>CHECKER</v>
          </cell>
          <cell r="Q785" t="str">
            <v>GORONTALO</v>
          </cell>
          <cell r="R785" t="str">
            <v>PT. SUMBER ALFARIA TRIJAYA TBK</v>
          </cell>
          <cell r="S785" t="str">
            <v>MALANG</v>
          </cell>
          <cell r="T785" t="str">
            <v>7504120910970001</v>
          </cell>
          <cell r="U785" t="str">
            <v>SEUMUR HIDUP</v>
          </cell>
          <cell r="V785" t="str">
            <v>NON DRIVER</v>
          </cell>
          <cell r="W785" t="str">
            <v>NON DRIVER</v>
          </cell>
          <cell r="X785" t="str">
            <v>NON DRIVER</v>
          </cell>
          <cell r="Y785" t="str">
            <v>NON DRIVER</v>
          </cell>
          <cell r="Z785" t="str">
            <v>POPAYATO</v>
          </cell>
          <cell r="AA785">
            <v>35712</v>
          </cell>
          <cell r="AB785" t="str">
            <v>JL. RAYA TOLANGOHULA LINGKUNGAN II RT -/- KEL. KAYU MERAH KEC. LIMBOTO KAB. GORONTALO</v>
          </cell>
          <cell r="AC785" t="str">
            <v>LAJANG</v>
          </cell>
          <cell r="AD785" t="str">
            <v>KRISTEN</v>
          </cell>
          <cell r="AE785" t="str">
            <v>LAKI-LAKI</v>
          </cell>
          <cell r="AF785" t="str">
            <v>SMA</v>
          </cell>
          <cell r="AG785" t="str">
            <v>OKTAFIANUS F SAGENA</v>
          </cell>
          <cell r="AH785" t="str">
            <v>BCA</v>
          </cell>
          <cell r="AI785" t="str">
            <v>7975373452</v>
          </cell>
          <cell r="AJ785" t="str">
            <v>7501011911070005</v>
          </cell>
          <cell r="AL785">
            <v>44621</v>
          </cell>
          <cell r="AM785">
            <v>44712</v>
          </cell>
          <cell r="AN785" t="str">
            <v>PKWT 2</v>
          </cell>
          <cell r="AO785" t="str">
            <v>10 hari</v>
          </cell>
          <cell r="AP785" t="str">
            <v xml:space="preserve">1 Tahun  0 Bulan 1 Hari </v>
          </cell>
          <cell r="AQ785" t="str">
            <v>NON DRIVER</v>
          </cell>
          <cell r="AR785" t="str">
            <v>NON DRIVER</v>
          </cell>
          <cell r="AS785" t="str">
            <v>SUDAH</v>
          </cell>
          <cell r="AT785">
            <v>44379</v>
          </cell>
          <cell r="AU785" t="str">
            <v>NON DRIVER</v>
          </cell>
          <cell r="AV785" t="str">
            <v>NON DRIVER</v>
          </cell>
          <cell r="AW785" t="str">
            <v/>
          </cell>
          <cell r="AX785" t="str">
            <v>NON DRIVER</v>
          </cell>
          <cell r="AY785" t="str">
            <v>NON DRIVER</v>
          </cell>
          <cell r="AZ785" t="str">
            <v>NON DRIVER</v>
          </cell>
          <cell r="BA785" t="str">
            <v>SUDAH</v>
          </cell>
          <cell r="BC785">
            <v>44441</v>
          </cell>
          <cell r="BD785" t="str">
            <v>POLRES KAB GORONTALO</v>
          </cell>
          <cell r="BE785" t="str">
            <v>SUDAH</v>
          </cell>
          <cell r="BG785">
            <v>44548</v>
          </cell>
          <cell r="BI785" t="str">
            <v>BELUM</v>
          </cell>
          <cell r="BV785" t="str">
            <v>0002357507395</v>
          </cell>
          <cell r="BW785" t="str">
            <v>SUDAH</v>
          </cell>
          <cell r="BX785" t="str">
            <v>PERUSAHAAN</v>
          </cell>
          <cell r="BY785" t="str">
            <v>21046000556</v>
          </cell>
          <cell r="BZ785" t="str">
            <v>SUDAH</v>
          </cell>
        </row>
        <row r="786">
          <cell r="C786" t="str">
            <v>2361</v>
          </cell>
          <cell r="D786" t="str">
            <v>ISMANTO</v>
          </cell>
          <cell r="E786" t="str">
            <v>PT. MBK</v>
          </cell>
          <cell r="F786" t="str">
            <v>PO</v>
          </cell>
          <cell r="G786" t="str">
            <v>14/PO/LOG-SBY/V/21</v>
          </cell>
          <cell r="H786">
            <v>44322</v>
          </cell>
          <cell r="I786">
            <v>44333</v>
          </cell>
          <cell r="J786">
            <v>11</v>
          </cell>
          <cell r="K786" t="str">
            <v>085648701109</v>
          </cell>
          <cell r="L786" t="str">
            <v>DRIVER</v>
          </cell>
          <cell r="Q786" t="str">
            <v>MALANG</v>
          </cell>
          <cell r="R786" t="str">
            <v>ANTERAJA</v>
          </cell>
          <cell r="S786" t="str">
            <v>MALANG</v>
          </cell>
          <cell r="T786" t="str">
            <v>3507182006890004</v>
          </cell>
          <cell r="U786" t="str">
            <v>SEUMUR HIDUP</v>
          </cell>
          <cell r="V786" t="str">
            <v>HIJAU</v>
          </cell>
          <cell r="W786" t="str">
            <v>B1</v>
          </cell>
          <cell r="X786" t="str">
            <v>890615261499</v>
          </cell>
          <cell r="Y786">
            <v>45463</v>
          </cell>
          <cell r="Z786" t="str">
            <v>MALANG</v>
          </cell>
          <cell r="AA786">
            <v>35601</v>
          </cell>
          <cell r="AB786" t="str">
            <v>JL MELATI NO 08  RT14 RW08 KEL SEKARPURO KEC PAKIS KAB MALANG</v>
          </cell>
          <cell r="AC786" t="str">
            <v>KAWIN</v>
          </cell>
          <cell r="AD786" t="str">
            <v>ISLAM</v>
          </cell>
          <cell r="AE786" t="str">
            <v>LAKI-LAKI</v>
          </cell>
          <cell r="AF786" t="str">
            <v>SMA</v>
          </cell>
          <cell r="AG786" t="str">
            <v>ISMANTO</v>
          </cell>
          <cell r="AH786" t="str">
            <v>BCA</v>
          </cell>
          <cell r="AI786" t="str">
            <v>4390809951</v>
          </cell>
          <cell r="AJ786" t="str">
            <v>3573012610070182</v>
          </cell>
          <cell r="AL786">
            <v>44621</v>
          </cell>
          <cell r="AM786">
            <v>44712</v>
          </cell>
          <cell r="AN786" t="str">
            <v>PKWT 2</v>
          </cell>
          <cell r="AO786" t="str">
            <v>10 hari</v>
          </cell>
          <cell r="AP786" t="str">
            <v xml:space="preserve">1 Tahun  0 Bulan 4 Hari </v>
          </cell>
          <cell r="AQ786" t="str">
            <v>SUDAH</v>
          </cell>
          <cell r="AR786">
            <v>44368</v>
          </cell>
          <cell r="AS786" t="str">
            <v>SUDAH</v>
          </cell>
          <cell r="AT786">
            <v>44368</v>
          </cell>
          <cell r="AU786" t="str">
            <v>SUDAH</v>
          </cell>
          <cell r="AV786">
            <v>44439</v>
          </cell>
          <cell r="AW786" t="str">
            <v xml:space="preserve">0 Tahun  8 Bulan 20 Hari </v>
          </cell>
          <cell r="AX786" t="str">
            <v>IN CLASS</v>
          </cell>
          <cell r="AY786">
            <v>85</v>
          </cell>
          <cell r="AZ786">
            <v>85</v>
          </cell>
          <cell r="BA786" t="str">
            <v>SUDAH</v>
          </cell>
          <cell r="BC786">
            <v>44449</v>
          </cell>
          <cell r="BD786" t="str">
            <v>GAJAYANA MALANG</v>
          </cell>
          <cell r="BE786" t="str">
            <v>SUDAH</v>
          </cell>
          <cell r="BG786">
            <v>44449</v>
          </cell>
          <cell r="BH786" t="str">
            <v>GAJAYANA MALANG</v>
          </cell>
          <cell r="BI786" t="str">
            <v>BELUM</v>
          </cell>
          <cell r="BV786" t="str">
            <v>0002160442383</v>
          </cell>
          <cell r="BW786" t="str">
            <v>SUDAH</v>
          </cell>
          <cell r="BX786" t="str">
            <v>PBI</v>
          </cell>
          <cell r="BY786" t="str">
            <v>21046000341</v>
          </cell>
          <cell r="BZ786" t="str">
            <v>SUDAH</v>
          </cell>
        </row>
        <row r="787">
          <cell r="C787" t="str">
            <v>2364</v>
          </cell>
          <cell r="D787" t="str">
            <v>OXRIL PIKI PRADIKA</v>
          </cell>
          <cell r="E787" t="str">
            <v>PT. MBK</v>
          </cell>
          <cell r="F787" t="str">
            <v>PO</v>
          </cell>
          <cell r="G787" t="str">
            <v>14/PO/LOG-SBY/V/21</v>
          </cell>
          <cell r="H787">
            <v>44322</v>
          </cell>
          <cell r="I787">
            <v>44335</v>
          </cell>
          <cell r="J787">
            <v>13</v>
          </cell>
          <cell r="K787" t="str">
            <v>085236927782</v>
          </cell>
          <cell r="L787" t="str">
            <v>DRIVER</v>
          </cell>
          <cell r="Q787" t="str">
            <v>MADIUN</v>
          </cell>
          <cell r="R787" t="str">
            <v>ANTERAJA</v>
          </cell>
          <cell r="S787" t="str">
            <v>MALANG</v>
          </cell>
          <cell r="T787" t="str">
            <v>3519122711990001</v>
          </cell>
          <cell r="U787" t="str">
            <v>SEUMUR HIDUP</v>
          </cell>
          <cell r="V787" t="str">
            <v>HIJAU</v>
          </cell>
          <cell r="W787" t="str">
            <v>B1</v>
          </cell>
          <cell r="X787" t="str">
            <v>15419910000615</v>
          </cell>
          <cell r="Y787">
            <v>46160</v>
          </cell>
          <cell r="Z787" t="str">
            <v>MADIUN</v>
          </cell>
          <cell r="AA787">
            <v>36460</v>
          </cell>
          <cell r="AB787" t="str">
            <v>DS SILOREJO RT08 RW03 SIDOREJO KEC SARADAN KAB MADIUN</v>
          </cell>
          <cell r="AC787" t="str">
            <v>LAJANG</v>
          </cell>
          <cell r="AD787" t="str">
            <v>ISLAM</v>
          </cell>
          <cell r="AE787" t="str">
            <v>LAKI-LAKI</v>
          </cell>
          <cell r="AF787" t="str">
            <v>SMA</v>
          </cell>
          <cell r="AG787" t="str">
            <v>OXKRIL PIKI PRADIKA</v>
          </cell>
          <cell r="AH787" t="str">
            <v>BCA</v>
          </cell>
          <cell r="AI787" t="str">
            <v>3280400229</v>
          </cell>
          <cell r="AJ787" t="str">
            <v>3519122702990893</v>
          </cell>
          <cell r="AL787">
            <v>44621</v>
          </cell>
          <cell r="AM787">
            <v>44712</v>
          </cell>
          <cell r="AN787" t="str">
            <v>PKWT 2</v>
          </cell>
          <cell r="AO787" t="str">
            <v>10 hari</v>
          </cell>
          <cell r="AP787" t="str">
            <v xml:space="preserve">1 Tahun  0 Bulan 2 Hari </v>
          </cell>
          <cell r="AQ787" t="str">
            <v>SUDAH</v>
          </cell>
          <cell r="AR787">
            <v>44432</v>
          </cell>
          <cell r="AS787" t="str">
            <v>SUDAH</v>
          </cell>
          <cell r="AT787">
            <v>44432</v>
          </cell>
          <cell r="AU787" t="str">
            <v>SUDAH</v>
          </cell>
          <cell r="AV787">
            <v>44462</v>
          </cell>
          <cell r="AW787" t="str">
            <v xml:space="preserve">0 Tahun  7 Bulan 28 Hari </v>
          </cell>
          <cell r="AX787" t="str">
            <v>IN CLASS</v>
          </cell>
          <cell r="AY787">
            <v>80</v>
          </cell>
          <cell r="AZ787">
            <v>80</v>
          </cell>
          <cell r="BA787" t="str">
            <v>SUDAH</v>
          </cell>
          <cell r="BC787">
            <v>44427</v>
          </cell>
          <cell r="BD787" t="str">
            <v>LUWES NGAWI</v>
          </cell>
          <cell r="BE787" t="str">
            <v>SUDAH</v>
          </cell>
          <cell r="BG787">
            <v>44466</v>
          </cell>
          <cell r="BI787" t="str">
            <v>BELUM</v>
          </cell>
          <cell r="BV787" t="str">
            <v>0000737286388</v>
          </cell>
          <cell r="BW787" t="str">
            <v>SUDAH</v>
          </cell>
          <cell r="BX787" t="str">
            <v>PBI</v>
          </cell>
          <cell r="BY787" t="str">
            <v>21046000044</v>
          </cell>
          <cell r="BZ787" t="str">
            <v>SUDAH</v>
          </cell>
        </row>
        <row r="788">
          <cell r="C788" t="str">
            <v>2365</v>
          </cell>
          <cell r="D788" t="str">
            <v>HAFI WARDANA</v>
          </cell>
          <cell r="E788" t="str">
            <v>PT. MBK</v>
          </cell>
          <cell r="F788" t="str">
            <v>PO</v>
          </cell>
          <cell r="G788" t="str">
            <v>14/PO/LOG-SBY/V/21</v>
          </cell>
          <cell r="H788">
            <v>44322</v>
          </cell>
          <cell r="I788">
            <v>44336</v>
          </cell>
          <cell r="J788">
            <v>14</v>
          </cell>
          <cell r="K788" t="str">
            <v>089515037116</v>
          </cell>
          <cell r="L788" t="str">
            <v>DRIVER</v>
          </cell>
          <cell r="Q788" t="str">
            <v>MADIUN</v>
          </cell>
          <cell r="R788" t="str">
            <v>ANTERAJA</v>
          </cell>
          <cell r="S788" t="str">
            <v>MALANG</v>
          </cell>
          <cell r="T788" t="str">
            <v>3519041304960002</v>
          </cell>
          <cell r="U788" t="str">
            <v>SEUMUR HIDUP</v>
          </cell>
          <cell r="V788" t="str">
            <v>HIJAU</v>
          </cell>
          <cell r="W788" t="str">
            <v>B1</v>
          </cell>
          <cell r="X788" t="str">
            <v>25269604000684</v>
          </cell>
          <cell r="Y788">
            <v>46159</v>
          </cell>
          <cell r="Z788" t="str">
            <v>MADIUN</v>
          </cell>
          <cell r="AA788">
            <v>35168</v>
          </cell>
          <cell r="AB788" t="str">
            <v>JATISARI RT14 RW04 KEC GEGER KAB MADIUN</v>
          </cell>
          <cell r="AC788" t="str">
            <v>LAJANG</v>
          </cell>
          <cell r="AD788" t="str">
            <v>ISLAM</v>
          </cell>
          <cell r="AE788" t="str">
            <v>LAKI-LAKI</v>
          </cell>
          <cell r="AF788" t="str">
            <v>SMA</v>
          </cell>
          <cell r="AG788" t="str">
            <v>HAFI WARDANA</v>
          </cell>
          <cell r="AH788" t="str">
            <v>BCA</v>
          </cell>
          <cell r="AI788" t="str">
            <v>1772247626</v>
          </cell>
          <cell r="AJ788" t="str">
            <v>3519041304960002</v>
          </cell>
          <cell r="AL788">
            <v>44621</v>
          </cell>
          <cell r="AM788">
            <v>44712</v>
          </cell>
          <cell r="AN788" t="str">
            <v>PKWT 2</v>
          </cell>
          <cell r="AO788" t="str">
            <v>10 hari</v>
          </cell>
          <cell r="AP788" t="str">
            <v xml:space="preserve">1 Tahun  0 Bulan 1 Hari </v>
          </cell>
          <cell r="AQ788" t="str">
            <v>SUDAH</v>
          </cell>
          <cell r="AR788">
            <v>44432</v>
          </cell>
          <cell r="AS788" t="str">
            <v>SUDAH</v>
          </cell>
          <cell r="AT788">
            <v>44432</v>
          </cell>
          <cell r="AU788" t="str">
            <v>SUDAH</v>
          </cell>
          <cell r="AV788">
            <v>44462</v>
          </cell>
          <cell r="AW788" t="str">
            <v xml:space="preserve">0 Tahun  7 Bulan 28 Hari </v>
          </cell>
          <cell r="AX788" t="str">
            <v>IN CLASS</v>
          </cell>
          <cell r="AY788">
            <v>90</v>
          </cell>
          <cell r="AZ788">
            <v>90</v>
          </cell>
          <cell r="BA788" t="str">
            <v>SUDAH</v>
          </cell>
          <cell r="BC788">
            <v>44390</v>
          </cell>
          <cell r="BD788" t="str">
            <v>GARON BALEREJO</v>
          </cell>
          <cell r="BE788" t="str">
            <v>SUDAH</v>
          </cell>
          <cell r="BG788">
            <v>44462</v>
          </cell>
          <cell r="BI788" t="str">
            <v>BELUM</v>
          </cell>
          <cell r="BV788" t="str">
            <v>0003085510307</v>
          </cell>
          <cell r="BW788" t="str">
            <v>SUDAH</v>
          </cell>
          <cell r="BX788" t="str">
            <v>PERUSAHAAN</v>
          </cell>
          <cell r="BY788" t="str">
            <v>21045999865</v>
          </cell>
          <cell r="BZ788" t="str">
            <v>SUDAH</v>
          </cell>
        </row>
        <row r="789">
          <cell r="C789" t="str">
            <v>2366</v>
          </cell>
          <cell r="D789" t="str">
            <v>DIKI RUBY MARSEDIAWAN</v>
          </cell>
          <cell r="E789" t="str">
            <v>PT. MBK</v>
          </cell>
          <cell r="F789" t="str">
            <v>PO</v>
          </cell>
          <cell r="G789" t="str">
            <v>14/PO/LOG-SBY/V/21</v>
          </cell>
          <cell r="H789">
            <v>44322</v>
          </cell>
          <cell r="I789">
            <v>44336</v>
          </cell>
          <cell r="J789">
            <v>14</v>
          </cell>
          <cell r="K789" t="str">
            <v>082232244057</v>
          </cell>
          <cell r="L789" t="str">
            <v>DRIVER</v>
          </cell>
          <cell r="Q789" t="str">
            <v>MADIUN</v>
          </cell>
          <cell r="R789" t="str">
            <v>ANTERAJA</v>
          </cell>
          <cell r="S789" t="str">
            <v>MALANG</v>
          </cell>
          <cell r="T789" t="str">
            <v>3520172811950001</v>
          </cell>
          <cell r="U789" t="str">
            <v>SEUMUR HIDUP</v>
          </cell>
          <cell r="V789" t="str">
            <v>HIJAU</v>
          </cell>
          <cell r="W789" t="str">
            <v>B1</v>
          </cell>
          <cell r="X789" t="str">
            <v>25269511000602</v>
          </cell>
          <cell r="Y789">
            <v>46160</v>
          </cell>
          <cell r="Z789" t="str">
            <v>MAGETAN</v>
          </cell>
          <cell r="AA789">
            <v>35031</v>
          </cell>
          <cell r="AB789" t="str">
            <v>TORO RT03 RW01 KEC NGUNTORONADI KAB MAGETAN</v>
          </cell>
          <cell r="AC789" t="str">
            <v>LAJANG</v>
          </cell>
          <cell r="AD789" t="str">
            <v>ISLAM</v>
          </cell>
          <cell r="AE789" t="str">
            <v>LAKI-LAKI</v>
          </cell>
          <cell r="AF789" t="str">
            <v>SMA</v>
          </cell>
          <cell r="AG789" t="str">
            <v xml:space="preserve">DIKI RUBY MARSEDIAWAN </v>
          </cell>
          <cell r="AH789" t="str">
            <v>BCA</v>
          </cell>
          <cell r="AI789" t="str">
            <v>1771880491</v>
          </cell>
          <cell r="AJ789" t="str">
            <v>3520171901082274</v>
          </cell>
          <cell r="AL789">
            <v>44621</v>
          </cell>
          <cell r="AM789">
            <v>44712</v>
          </cell>
          <cell r="AN789" t="str">
            <v>PKWT 2</v>
          </cell>
          <cell r="AO789" t="str">
            <v>10 hari</v>
          </cell>
          <cell r="AP789" t="str">
            <v xml:space="preserve">1 Tahun  0 Bulan 1 Hari </v>
          </cell>
          <cell r="AQ789" t="str">
            <v>SUDAH</v>
          </cell>
          <cell r="AR789">
            <v>44432</v>
          </cell>
          <cell r="AS789" t="str">
            <v>SUDAH</v>
          </cell>
          <cell r="AT789">
            <v>44432</v>
          </cell>
          <cell r="AU789" t="str">
            <v>SUDAH</v>
          </cell>
          <cell r="AV789">
            <v>44462</v>
          </cell>
          <cell r="AW789" t="str">
            <v xml:space="preserve">0 Tahun  7 Bulan 28 Hari </v>
          </cell>
          <cell r="AX789" t="str">
            <v>IN CLASS</v>
          </cell>
          <cell r="AY789">
            <v>80</v>
          </cell>
          <cell r="AZ789">
            <v>80</v>
          </cell>
          <cell r="BA789" t="str">
            <v>SUDAH</v>
          </cell>
          <cell r="BC789">
            <v>44415</v>
          </cell>
          <cell r="BD789" t="str">
            <v>LUWES NGAWI</v>
          </cell>
          <cell r="BE789" t="str">
            <v>SUDAH</v>
          </cell>
          <cell r="BG789">
            <v>44450</v>
          </cell>
          <cell r="BI789" t="str">
            <v>BELUM</v>
          </cell>
          <cell r="BV789" t="str">
            <v>0000166374235</v>
          </cell>
          <cell r="BW789" t="str">
            <v>SUDAH</v>
          </cell>
          <cell r="BX789" t="str">
            <v>PERUSAHAAN</v>
          </cell>
          <cell r="BY789" t="str">
            <v>21045999824</v>
          </cell>
          <cell r="BZ789" t="str">
            <v>SUDAH</v>
          </cell>
        </row>
        <row r="790">
          <cell r="C790" t="str">
            <v>2367</v>
          </cell>
          <cell r="D790" t="str">
            <v>SANDRA WAHYU EKA SAPUTRA</v>
          </cell>
          <cell r="E790" t="str">
            <v>PT. MBK</v>
          </cell>
          <cell r="F790" t="str">
            <v>PO</v>
          </cell>
          <cell r="G790" t="str">
            <v>14/PO/LOG-SBY/V/21</v>
          </cell>
          <cell r="H790">
            <v>44322</v>
          </cell>
          <cell r="I790">
            <v>44336</v>
          </cell>
          <cell r="J790">
            <v>14</v>
          </cell>
          <cell r="K790" t="str">
            <v>082111177995</v>
          </cell>
          <cell r="L790" t="str">
            <v>DRIVER</v>
          </cell>
          <cell r="Q790" t="str">
            <v>MADIUN</v>
          </cell>
          <cell r="R790" t="str">
            <v>ANTERAJA</v>
          </cell>
          <cell r="S790" t="str">
            <v>MALANG</v>
          </cell>
          <cell r="T790" t="str">
            <v>3519081608930001</v>
          </cell>
          <cell r="U790" t="str">
            <v>SEUMUR HIDUP</v>
          </cell>
          <cell r="V790" t="str">
            <v>HIJAU</v>
          </cell>
          <cell r="W790" t="str">
            <v>B1</v>
          </cell>
          <cell r="X790" t="str">
            <v>25269308000399</v>
          </cell>
          <cell r="Y790">
            <v>46160</v>
          </cell>
          <cell r="Z790" t="str">
            <v>MADIUN</v>
          </cell>
          <cell r="AA790">
            <v>34197</v>
          </cell>
          <cell r="AB790" t="str">
            <v>DSN CANDI  RT22 RW04 KEL BAGI KEC MADIUN KAB MADIUN</v>
          </cell>
          <cell r="AC790" t="str">
            <v>KAWIN</v>
          </cell>
          <cell r="AD790" t="str">
            <v>ISLAM</v>
          </cell>
          <cell r="AE790" t="str">
            <v>LAKI-LAKI</v>
          </cell>
          <cell r="AF790" t="str">
            <v>SMA</v>
          </cell>
          <cell r="AG790" t="str">
            <v>SANDRA WAHYU EKA SAPUTRA</v>
          </cell>
          <cell r="AH790" t="str">
            <v>BCA</v>
          </cell>
          <cell r="AI790" t="str">
            <v>1772248827</v>
          </cell>
          <cell r="AJ790" t="str">
            <v>3501091512150005</v>
          </cell>
          <cell r="AL790">
            <v>44621</v>
          </cell>
          <cell r="AM790">
            <v>44712</v>
          </cell>
          <cell r="AN790" t="str">
            <v>PKWT 2</v>
          </cell>
          <cell r="AO790" t="str">
            <v>10 hari</v>
          </cell>
          <cell r="AP790" t="str">
            <v xml:space="preserve">1 Tahun  0 Bulan 1 Hari </v>
          </cell>
          <cell r="AQ790" t="str">
            <v>SUDAH</v>
          </cell>
          <cell r="AR790">
            <v>44432</v>
          </cell>
          <cell r="AS790" t="str">
            <v>SUDAH</v>
          </cell>
          <cell r="AT790">
            <v>44432</v>
          </cell>
          <cell r="AU790" t="str">
            <v>SUDAH</v>
          </cell>
          <cell r="AV790">
            <v>44462</v>
          </cell>
          <cell r="AW790" t="str">
            <v xml:space="preserve">0 Tahun  7 Bulan 28 Hari </v>
          </cell>
          <cell r="AX790" t="str">
            <v>IN CLASS</v>
          </cell>
          <cell r="AY790">
            <v>90</v>
          </cell>
          <cell r="AZ790">
            <v>90</v>
          </cell>
          <cell r="BA790" t="str">
            <v>SUDAH</v>
          </cell>
          <cell r="BC790">
            <v>44427</v>
          </cell>
          <cell r="BD790" t="str">
            <v>GARON BALEREJO</v>
          </cell>
          <cell r="BE790" t="str">
            <v>SUDAH</v>
          </cell>
          <cell r="BG790">
            <v>44466</v>
          </cell>
          <cell r="BI790" t="str">
            <v>BELUM</v>
          </cell>
          <cell r="BV790" t="str">
            <v>0003085511534</v>
          </cell>
          <cell r="BW790" t="str">
            <v>SUDAH</v>
          </cell>
          <cell r="BX790" t="str">
            <v>PERUSAHAAN</v>
          </cell>
          <cell r="BY790" t="str">
            <v>21046001281</v>
          </cell>
          <cell r="BZ790" t="str">
            <v>SUDAH</v>
          </cell>
        </row>
        <row r="791">
          <cell r="C791" t="str">
            <v>2368</v>
          </cell>
          <cell r="D791" t="str">
            <v>AGUS ISWANTO</v>
          </cell>
          <cell r="E791" t="str">
            <v>PT. MBK</v>
          </cell>
          <cell r="I791">
            <v>44332</v>
          </cell>
          <cell r="J791" t="str">
            <v/>
          </cell>
          <cell r="K791" t="str">
            <v>085338720864</v>
          </cell>
          <cell r="L791" t="str">
            <v>DRIVER</v>
          </cell>
          <cell r="Q791" t="str">
            <v>TEGAL</v>
          </cell>
          <cell r="R791" t="str">
            <v>ANTERAJA</v>
          </cell>
          <cell r="S791" t="str">
            <v>SEMARANG</v>
          </cell>
          <cell r="T791" t="str">
            <v>3328170207890007</v>
          </cell>
          <cell r="U791" t="str">
            <v>SEUMUR HIDUP</v>
          </cell>
          <cell r="V791" t="str">
            <v>HIJAU</v>
          </cell>
          <cell r="W791" t="str">
            <v>B1</v>
          </cell>
          <cell r="X791" t="str">
            <v>890714301616</v>
          </cell>
          <cell r="Y791">
            <v>45109</v>
          </cell>
          <cell r="Z791" t="str">
            <v>TEGAL</v>
          </cell>
          <cell r="AA791">
            <v>32691</v>
          </cell>
          <cell r="AB791" t="str">
            <v>BANJATRURI WARUREJA TEGAL</v>
          </cell>
          <cell r="AC791" t="str">
            <v>KAWIN ANAK 1</v>
          </cell>
          <cell r="AD791" t="str">
            <v>ISLAM</v>
          </cell>
          <cell r="AE791" t="str">
            <v>LAKI-LAKI</v>
          </cell>
          <cell r="AF791" t="str">
            <v>SMP</v>
          </cell>
          <cell r="AG791" t="str">
            <v>AGUS ISWANTO</v>
          </cell>
          <cell r="AH791" t="str">
            <v>BCA</v>
          </cell>
          <cell r="AI791" t="str">
            <v>1320457625</v>
          </cell>
          <cell r="AJ791" t="str">
            <v>3328170601170009</v>
          </cell>
          <cell r="AK791" t="str">
            <v>81.132.774.1-501.000</v>
          </cell>
          <cell r="AL791">
            <v>44621</v>
          </cell>
          <cell r="AM791">
            <v>44712</v>
          </cell>
          <cell r="AN791" t="str">
            <v>PKWT 2</v>
          </cell>
          <cell r="AO791" t="str">
            <v>10 hari</v>
          </cell>
          <cell r="AP791" t="str">
            <v xml:space="preserve">1 Tahun  0 Bulan 5 Hari </v>
          </cell>
          <cell r="AQ791" t="str">
            <v>SUDAH</v>
          </cell>
          <cell r="AR791">
            <v>44392</v>
          </cell>
          <cell r="AS791" t="str">
            <v>SUDAH</v>
          </cell>
          <cell r="AT791">
            <v>44392</v>
          </cell>
          <cell r="AU791" t="str">
            <v>SUDAH</v>
          </cell>
          <cell r="AV791">
            <v>44421</v>
          </cell>
          <cell r="AW791" t="str">
            <v xml:space="preserve">0 Tahun  9 Bulan 8 Hari </v>
          </cell>
          <cell r="AX791" t="str">
            <v>IN CLASS</v>
          </cell>
          <cell r="AY791">
            <v>100</v>
          </cell>
          <cell r="AZ791">
            <v>85</v>
          </cell>
          <cell r="BA791" t="str">
            <v>SUDAH</v>
          </cell>
          <cell r="BC791">
            <v>44416</v>
          </cell>
          <cell r="BD791" t="str">
            <v>TEGAL</v>
          </cell>
          <cell r="BE791" t="str">
            <v>SUDAH</v>
          </cell>
          <cell r="BG791">
            <v>44488</v>
          </cell>
          <cell r="BH791" t="str">
            <v>TEGAL</v>
          </cell>
          <cell r="BI791" t="str">
            <v>BELUM</v>
          </cell>
          <cell r="BV791" t="str">
            <v>0001031494059</v>
          </cell>
          <cell r="BW791" t="str">
            <v>SUDAH</v>
          </cell>
          <cell r="BX791" t="str">
            <v>PBI</v>
          </cell>
          <cell r="BY791" t="str">
            <v>21046000432</v>
          </cell>
          <cell r="BZ791" t="str">
            <v>SUDAH</v>
          </cell>
        </row>
        <row r="792">
          <cell r="C792" t="str">
            <v>2369</v>
          </cell>
          <cell r="D792" t="str">
            <v>KGS M BADARUDIN</v>
          </cell>
          <cell r="E792" t="str">
            <v>PT. MBK</v>
          </cell>
          <cell r="F792" t="str">
            <v>PO</v>
          </cell>
          <cell r="G792" t="str">
            <v>55/JKT2/V/2021</v>
          </cell>
          <cell r="H792">
            <v>44333</v>
          </cell>
          <cell r="I792">
            <v>44340</v>
          </cell>
          <cell r="J792">
            <v>7</v>
          </cell>
          <cell r="K792" t="str">
            <v>088268363885</v>
          </cell>
          <cell r="L792" t="str">
            <v>DRIVER</v>
          </cell>
          <cell r="Q792" t="str">
            <v>PALEMBANG</v>
          </cell>
          <cell r="R792" t="str">
            <v>ANTERAJA</v>
          </cell>
          <cell r="S792" t="str">
            <v>PALEMBANG</v>
          </cell>
          <cell r="T792" t="str">
            <v>1671052104860005</v>
          </cell>
          <cell r="U792" t="str">
            <v>SEUMUR HIDUP</v>
          </cell>
          <cell r="W792" t="str">
            <v>B1</v>
          </cell>
          <cell r="X792" t="str">
            <v>1117-8604-000501</v>
          </cell>
          <cell r="Y792">
            <v>45768</v>
          </cell>
          <cell r="Z792" t="str">
            <v>PALEMBANG</v>
          </cell>
          <cell r="AA792">
            <v>31523</v>
          </cell>
          <cell r="AB792" t="str">
            <v>JL. SAYANGAN LRG GUBAH LAUT NO. 38 RT 005/002</v>
          </cell>
          <cell r="AC792" t="str">
            <v>KAWIN ANAK 2</v>
          </cell>
          <cell r="AD792" t="str">
            <v>ISLAM</v>
          </cell>
          <cell r="AE792" t="str">
            <v>LAKI-LAKI</v>
          </cell>
          <cell r="AF792" t="str">
            <v>SMA</v>
          </cell>
          <cell r="AG792" t="str">
            <v>KGS M BADARUDIN</v>
          </cell>
          <cell r="AH792" t="str">
            <v>BCA</v>
          </cell>
          <cell r="AI792" t="str">
            <v>0451015591</v>
          </cell>
          <cell r="AJ792" t="str">
            <v>1671051611070016</v>
          </cell>
          <cell r="AL792">
            <v>44621</v>
          </cell>
          <cell r="AM792">
            <v>44712</v>
          </cell>
          <cell r="AN792" t="str">
            <v>PKWT 2</v>
          </cell>
          <cell r="AO792" t="str">
            <v>10 hari</v>
          </cell>
          <cell r="AP792" t="str">
            <v xml:space="preserve">0 Tahun  11 Bulan 27 Hari </v>
          </cell>
          <cell r="AQ792" t="str">
            <v>SUDAH</v>
          </cell>
          <cell r="AR792">
            <v>44432</v>
          </cell>
          <cell r="AS792" t="str">
            <v>SUDAH</v>
          </cell>
          <cell r="AT792">
            <v>44432</v>
          </cell>
          <cell r="AU792" t="str">
            <v>SUDAH</v>
          </cell>
          <cell r="AV792">
            <v>44621</v>
          </cell>
          <cell r="AW792" t="str">
            <v xml:space="preserve">0 Tahun  2 Bulan 20 Hari </v>
          </cell>
          <cell r="AX792" t="str">
            <v>ON LINE</v>
          </cell>
          <cell r="AY792">
            <v>80</v>
          </cell>
          <cell r="AZ792">
            <v>85</v>
          </cell>
          <cell r="BA792" t="str">
            <v>SUDAH</v>
          </cell>
          <cell r="BC792">
            <v>44426</v>
          </cell>
          <cell r="BE792" t="str">
            <v>BELUM</v>
          </cell>
          <cell r="BI792" t="str">
            <v>BELUM</v>
          </cell>
          <cell r="BV792" t="str">
            <v>0001851176924</v>
          </cell>
          <cell r="BW792" t="str">
            <v>SUDAH</v>
          </cell>
          <cell r="BX792" t="str">
            <v>PERUSAHAAN</v>
          </cell>
          <cell r="BY792" t="str">
            <v>21046000747</v>
          </cell>
          <cell r="BZ792" t="str">
            <v>SUDAH</v>
          </cell>
          <cell r="CG792" t="str">
            <v>zaenalarifinbomber250386@gmail.com</v>
          </cell>
        </row>
        <row r="793">
          <cell r="C793" t="str">
            <v>2370</v>
          </cell>
          <cell r="D793" t="str">
            <v>DANAR SINATRIA</v>
          </cell>
          <cell r="E793" t="str">
            <v>PT. MBK</v>
          </cell>
          <cell r="F793" t="str">
            <v>PO</v>
          </cell>
          <cell r="G793" t="str">
            <v>14/PO/LOG-SBY/V/21</v>
          </cell>
          <cell r="H793">
            <v>44322</v>
          </cell>
          <cell r="I793">
            <v>44336</v>
          </cell>
          <cell r="J793">
            <v>14</v>
          </cell>
          <cell r="K793" t="str">
            <v>081328761273</v>
          </cell>
          <cell r="L793" t="str">
            <v>DRIVER</v>
          </cell>
          <cell r="Q793" t="str">
            <v>JOMBANG</v>
          </cell>
          <cell r="R793" t="str">
            <v>ANTERAJA</v>
          </cell>
          <cell r="S793" t="str">
            <v>MALANG</v>
          </cell>
          <cell r="T793" t="str">
            <v>3521142005960001</v>
          </cell>
          <cell r="U793" t="str">
            <v>SEUMUR HIDUP</v>
          </cell>
          <cell r="V793" t="str">
            <v>HIJAU</v>
          </cell>
          <cell r="W793" t="str">
            <v>B1</v>
          </cell>
          <cell r="X793" t="str">
            <v>15429605000135</v>
          </cell>
          <cell r="Y793">
            <v>46009</v>
          </cell>
          <cell r="Z793" t="str">
            <v>MALANG</v>
          </cell>
          <cell r="AA793">
            <v>35996</v>
          </cell>
          <cell r="AB793" t="str">
            <v>SUMBER II RT04 RW02 KEL SUMBER KEC PANGKUR KAB NGAWI</v>
          </cell>
          <cell r="AC793" t="str">
            <v>LAJANG</v>
          </cell>
          <cell r="AD793" t="str">
            <v>ISLAM</v>
          </cell>
          <cell r="AE793" t="str">
            <v>LAKI-LAKI</v>
          </cell>
          <cell r="AF793" t="str">
            <v>SMA</v>
          </cell>
          <cell r="AG793" t="str">
            <v>DANAR SINATRIA</v>
          </cell>
          <cell r="AH793" t="str">
            <v>BCA</v>
          </cell>
          <cell r="AI793" t="str">
            <v>8935199201</v>
          </cell>
          <cell r="AJ793" t="str">
            <v>3521141106200001</v>
          </cell>
          <cell r="AL793">
            <v>44621</v>
          </cell>
          <cell r="AM793">
            <v>44712</v>
          </cell>
          <cell r="AN793" t="str">
            <v>PKWT 2</v>
          </cell>
          <cell r="AO793" t="str">
            <v>10 hari</v>
          </cell>
          <cell r="AP793" t="str">
            <v xml:space="preserve">1 Tahun  0 Bulan 1 Hari </v>
          </cell>
          <cell r="AQ793" t="str">
            <v>SUDAH</v>
          </cell>
          <cell r="AR793">
            <v>44432</v>
          </cell>
          <cell r="AS793" t="str">
            <v>SUDAH</v>
          </cell>
          <cell r="AT793">
            <v>44448</v>
          </cell>
          <cell r="AU793" t="str">
            <v>SUDAH</v>
          </cell>
          <cell r="AV793">
            <v>44461</v>
          </cell>
          <cell r="AW793" t="str">
            <v xml:space="preserve">0 Tahun  7 Bulan 29 Hari </v>
          </cell>
          <cell r="AX793" t="str">
            <v>IN CLASS</v>
          </cell>
          <cell r="AY793">
            <v>80</v>
          </cell>
          <cell r="AZ793">
            <v>80</v>
          </cell>
          <cell r="BA793" t="str">
            <v>SUDAH</v>
          </cell>
          <cell r="BC793">
            <v>44450</v>
          </cell>
          <cell r="BD793" t="str">
            <v>JOMBANG</v>
          </cell>
          <cell r="BE793" t="str">
            <v>SUDAH</v>
          </cell>
          <cell r="BG793">
            <v>44482</v>
          </cell>
          <cell r="BH793" t="str">
            <v>JOMBANG</v>
          </cell>
          <cell r="BI793" t="str">
            <v>BELUM</v>
          </cell>
          <cell r="BV793" t="str">
            <v>0002810319355</v>
          </cell>
          <cell r="BW793" t="str">
            <v>SUDAH</v>
          </cell>
          <cell r="BX793" t="str">
            <v>PBI</v>
          </cell>
          <cell r="BY793" t="str">
            <v>21046000705</v>
          </cell>
          <cell r="BZ793" t="str">
            <v>SUDAH</v>
          </cell>
        </row>
        <row r="794">
          <cell r="C794" t="str">
            <v>2371</v>
          </cell>
          <cell r="D794" t="str">
            <v>M ALI RIDHO</v>
          </cell>
          <cell r="E794" t="str">
            <v>PT. MBK</v>
          </cell>
          <cell r="I794">
            <v>44336</v>
          </cell>
          <cell r="J794" t="str">
            <v/>
          </cell>
          <cell r="K794" t="str">
            <v>085645591716</v>
          </cell>
          <cell r="L794" t="str">
            <v>DRIVER</v>
          </cell>
          <cell r="Q794" t="str">
            <v>JOMBANG</v>
          </cell>
          <cell r="R794" t="str">
            <v>ANTERAJA</v>
          </cell>
          <cell r="S794" t="str">
            <v>MALANG</v>
          </cell>
          <cell r="T794" t="str">
            <v>3517190908910001</v>
          </cell>
          <cell r="U794" t="str">
            <v>SEUMUR HIDUP</v>
          </cell>
          <cell r="V794" t="str">
            <v>HIJAU</v>
          </cell>
          <cell r="W794" t="str">
            <v>B1</v>
          </cell>
          <cell r="X794" t="str">
            <v>15569108000144</v>
          </cell>
          <cell r="Y794">
            <v>45854</v>
          </cell>
          <cell r="Z794" t="str">
            <v>MALANG</v>
          </cell>
          <cell r="AA794">
            <v>35996</v>
          </cell>
          <cell r="AB794" t="str">
            <v>DUSUN BANJAR ANYAR RT/RW 08/01 KEL/DESA SUMBERAGUNG KEC. PETERONGAN JOMBANG</v>
          </cell>
          <cell r="AC794" t="str">
            <v>LAJANG</v>
          </cell>
          <cell r="AD794" t="str">
            <v>ISLAM</v>
          </cell>
          <cell r="AE794" t="str">
            <v>LAKI-LAKI</v>
          </cell>
          <cell r="AF794" t="str">
            <v>SMA</v>
          </cell>
          <cell r="AG794" t="str">
            <v>M ALI RODHO</v>
          </cell>
          <cell r="AH794" t="str">
            <v>BCA</v>
          </cell>
          <cell r="AI794" t="str">
            <v>1131959660</v>
          </cell>
          <cell r="AJ794" t="str">
            <v>3517190908910001</v>
          </cell>
          <cell r="AL794">
            <v>44621</v>
          </cell>
          <cell r="AM794">
            <v>44712</v>
          </cell>
          <cell r="AN794" t="str">
            <v>PKWT 2</v>
          </cell>
          <cell r="AO794" t="str">
            <v>10 hari</v>
          </cell>
          <cell r="AP794" t="str">
            <v xml:space="preserve">1 Tahun  0 Bulan 1 Hari </v>
          </cell>
          <cell r="AQ794" t="str">
            <v>SUDAH</v>
          </cell>
          <cell r="AR794">
            <v>44432</v>
          </cell>
          <cell r="AS794" t="str">
            <v>SUDAH</v>
          </cell>
          <cell r="AT794">
            <v>44432</v>
          </cell>
          <cell r="AU794" t="str">
            <v>SUDAH</v>
          </cell>
          <cell r="AV794">
            <v>44461</v>
          </cell>
          <cell r="AW794" t="str">
            <v xml:space="preserve">0 Tahun  7 Bulan 29 Hari </v>
          </cell>
          <cell r="AX794" t="str">
            <v>IN CLASS</v>
          </cell>
          <cell r="AY794">
            <v>90</v>
          </cell>
          <cell r="AZ794">
            <v>90</v>
          </cell>
          <cell r="BA794" t="str">
            <v>SUDAH</v>
          </cell>
          <cell r="BC794">
            <v>44415</v>
          </cell>
          <cell r="BD794" t="str">
            <v>JOMBANG</v>
          </cell>
          <cell r="BE794" t="str">
            <v>SUDAH</v>
          </cell>
          <cell r="BG794">
            <v>44444</v>
          </cell>
          <cell r="BH794" t="str">
            <v>JOMBANG</v>
          </cell>
          <cell r="BI794" t="str">
            <v>BELUM</v>
          </cell>
          <cell r="BV794" t="str">
            <v>0002899622992</v>
          </cell>
          <cell r="BW794" t="str">
            <v>SUDAH</v>
          </cell>
          <cell r="BX794" t="str">
            <v>PERUSAHAAN</v>
          </cell>
          <cell r="BY794" t="str">
            <v>21046000689</v>
          </cell>
          <cell r="BZ794" t="str">
            <v>SUDAH</v>
          </cell>
        </row>
        <row r="795">
          <cell r="C795" t="str">
            <v>2372</v>
          </cell>
          <cell r="D795" t="str">
            <v>ANASRULLAH</v>
          </cell>
          <cell r="E795" t="str">
            <v>PT. MBK</v>
          </cell>
          <cell r="I795">
            <v>44335</v>
          </cell>
          <cell r="J795" t="str">
            <v/>
          </cell>
          <cell r="K795" t="str">
            <v>085787675876</v>
          </cell>
          <cell r="L795" t="str">
            <v>DRIVER</v>
          </cell>
          <cell r="Q795" t="str">
            <v>BANJARMASIN</v>
          </cell>
          <cell r="R795" t="str">
            <v>ANTERAJA</v>
          </cell>
          <cell r="S795" t="str">
            <v>JAKARTA 2</v>
          </cell>
          <cell r="T795" t="str">
            <v>6371040404900013</v>
          </cell>
          <cell r="U795" t="str">
            <v>SEUMUR HIDUP</v>
          </cell>
          <cell r="W795" t="str">
            <v>B1 UMUM</v>
          </cell>
          <cell r="X795" t="str">
            <v>900418150031</v>
          </cell>
          <cell r="Y795">
            <v>45386</v>
          </cell>
          <cell r="Z795" t="str">
            <v>BANJARMASIN</v>
          </cell>
          <cell r="AA795">
            <v>32967</v>
          </cell>
          <cell r="AB795" t="str">
            <v>JL. ALALAK UTARA RT 007/001 KEL. ALALAK UTARA KEC. BANJARMASIN UTARA KOTA BANJARMASIN</v>
          </cell>
          <cell r="AC795" t="str">
            <v>KAWIN ANAK 2</v>
          </cell>
          <cell r="AD795" t="str">
            <v>ISLAM</v>
          </cell>
          <cell r="AE795" t="str">
            <v>LAKI-LAKI</v>
          </cell>
          <cell r="AF795" t="str">
            <v>SMP</v>
          </cell>
          <cell r="AG795" t="str">
            <v>ANASRULLAH</v>
          </cell>
          <cell r="AH795" t="str">
            <v>BCA</v>
          </cell>
          <cell r="AI795" t="str">
            <v>8275410205</v>
          </cell>
          <cell r="AJ795" t="str">
            <v>6371042410080025</v>
          </cell>
          <cell r="AL795">
            <v>44621</v>
          </cell>
          <cell r="AM795">
            <v>44712</v>
          </cell>
          <cell r="AN795" t="str">
            <v>PKWT 2</v>
          </cell>
          <cell r="AO795" t="str">
            <v>10 hari</v>
          </cell>
          <cell r="AP795" t="str">
            <v xml:space="preserve">1 Tahun  0 Bulan 2 Hari </v>
          </cell>
          <cell r="AQ795" t="str">
            <v>SUDAH</v>
          </cell>
          <cell r="AR795">
            <v>44432</v>
          </cell>
          <cell r="AS795" t="str">
            <v>SUDAH</v>
          </cell>
          <cell r="AT795">
            <v>44432</v>
          </cell>
          <cell r="AU795" t="str">
            <v>SUDAH</v>
          </cell>
          <cell r="AV795">
            <v>44531</v>
          </cell>
          <cell r="AW795" t="str">
            <v xml:space="preserve">0 Tahun  5 Bulan 20 Hari </v>
          </cell>
          <cell r="AX795" t="str">
            <v>IN CLASS</v>
          </cell>
          <cell r="AY795">
            <v>65</v>
          </cell>
          <cell r="AZ795">
            <v>80</v>
          </cell>
          <cell r="BA795" t="str">
            <v>SUDAH</v>
          </cell>
          <cell r="BC795">
            <v>44452</v>
          </cell>
          <cell r="BD795" t="str">
            <v>ALALAK TENGAH</v>
          </cell>
          <cell r="BE795" t="str">
            <v>SUDAH</v>
          </cell>
          <cell r="BG795">
            <v>44480</v>
          </cell>
          <cell r="BH795" t="str">
            <v>ALALAK TENGAH</v>
          </cell>
          <cell r="BI795" t="str">
            <v>BELUM</v>
          </cell>
          <cell r="BV795" t="str">
            <v>0002431312119</v>
          </cell>
          <cell r="BW795" t="str">
            <v>SUDAH</v>
          </cell>
          <cell r="BX795" t="str">
            <v>PERUSAHAAN</v>
          </cell>
          <cell r="BY795" t="str">
            <v>21046000028</v>
          </cell>
          <cell r="BZ795" t="str">
            <v>SUDAH</v>
          </cell>
        </row>
        <row r="796">
          <cell r="C796" t="str">
            <v>2373</v>
          </cell>
          <cell r="D796" t="str">
            <v>ZULFIKAR</v>
          </cell>
          <cell r="E796" t="str">
            <v>PT. MBK</v>
          </cell>
          <cell r="I796">
            <v>44334</v>
          </cell>
          <cell r="J796" t="str">
            <v/>
          </cell>
          <cell r="K796" t="str">
            <v>082287951179</v>
          </cell>
          <cell r="L796" t="str">
            <v>DRIVER</v>
          </cell>
          <cell r="Q796" t="str">
            <v>MEDAN</v>
          </cell>
          <cell r="R796" t="str">
            <v>ANTERAJA</v>
          </cell>
          <cell r="S796" t="str">
            <v>MEDAN</v>
          </cell>
          <cell r="T796" t="str">
            <v>1108102910870001</v>
          </cell>
          <cell r="U796" t="str">
            <v>SEUMUR HIDUP</v>
          </cell>
          <cell r="V796">
            <v>0</v>
          </cell>
          <cell r="W796" t="str">
            <v>B1 UMUM</v>
          </cell>
          <cell r="X796" t="str">
            <v>871006170464</v>
          </cell>
          <cell r="Y796">
            <v>45228</v>
          </cell>
          <cell r="Z796" t="str">
            <v>PANTE</v>
          </cell>
          <cell r="AA796">
            <v>32079</v>
          </cell>
          <cell r="AB796" t="str">
            <v>JL. PARKIT XVII NO. 84 RT -/- KEL. KENANGAN KEC. PERCUT SEI TUAN</v>
          </cell>
          <cell r="AC796" t="str">
            <v>KAWIN</v>
          </cell>
          <cell r="AD796" t="str">
            <v>ISLAM</v>
          </cell>
          <cell r="AE796" t="str">
            <v>LAKI-LAKI</v>
          </cell>
          <cell r="AF796" t="str">
            <v>SMA</v>
          </cell>
          <cell r="AG796" t="str">
            <v>ZULFIKAR</v>
          </cell>
          <cell r="AH796" t="str">
            <v>BCA</v>
          </cell>
          <cell r="AI796" t="str">
            <v>1951428481</v>
          </cell>
          <cell r="AJ796" t="str">
            <v>1207262202170002</v>
          </cell>
          <cell r="AL796">
            <v>44621</v>
          </cell>
          <cell r="AM796">
            <v>44712</v>
          </cell>
          <cell r="AN796" t="str">
            <v>PKWT 2</v>
          </cell>
          <cell r="AO796" t="str">
            <v>10 hari</v>
          </cell>
          <cell r="AP796" t="str">
            <v xml:space="preserve">1 Tahun  0 Bulan 3 Hari </v>
          </cell>
          <cell r="AQ796" t="str">
            <v>SUDAH</v>
          </cell>
          <cell r="AR796">
            <v>44413</v>
          </cell>
          <cell r="AS796" t="str">
            <v>SUDAH</v>
          </cell>
          <cell r="AT796">
            <v>44440</v>
          </cell>
          <cell r="AU796" t="str">
            <v>SUDAH</v>
          </cell>
          <cell r="AV796">
            <v>44428</v>
          </cell>
          <cell r="AW796" t="str">
            <v xml:space="preserve">0 Tahun  9 Bulan 1 Hari </v>
          </cell>
          <cell r="AX796" t="str">
            <v>IN CLASS</v>
          </cell>
          <cell r="AY796">
            <v>80</v>
          </cell>
          <cell r="AZ796">
            <v>85</v>
          </cell>
          <cell r="BA796" t="str">
            <v>SUDAH</v>
          </cell>
          <cell r="BC796">
            <v>44381</v>
          </cell>
          <cell r="BE796" t="str">
            <v>SUDAH</v>
          </cell>
          <cell r="BG796">
            <v>44409</v>
          </cell>
          <cell r="BI796" t="str">
            <v>BELUM</v>
          </cell>
          <cell r="BV796" t="str">
            <v>0000224406044</v>
          </cell>
          <cell r="BW796" t="str">
            <v>SUDAH</v>
          </cell>
          <cell r="BX796" t="str">
            <v>PBI</v>
          </cell>
          <cell r="BY796" t="str">
            <v>21046001356</v>
          </cell>
          <cell r="BZ796" t="str">
            <v>SUDAH</v>
          </cell>
          <cell r="CG796" t="str">
            <v>rizal.afinardo@gmail.com</v>
          </cell>
        </row>
        <row r="797">
          <cell r="C797" t="str">
            <v>2374</v>
          </cell>
          <cell r="D797" t="str">
            <v>ZULHIDAYAT</v>
          </cell>
          <cell r="E797" t="str">
            <v>PT. MBK</v>
          </cell>
          <cell r="I797">
            <v>44335</v>
          </cell>
          <cell r="J797" t="str">
            <v/>
          </cell>
          <cell r="K797" t="str">
            <v>083198898912</v>
          </cell>
          <cell r="L797" t="str">
            <v>DRIVER</v>
          </cell>
          <cell r="Q797" t="str">
            <v>MEDAN</v>
          </cell>
          <cell r="R797" t="str">
            <v>ANTERAJA</v>
          </cell>
          <cell r="S797" t="str">
            <v>MEDAN</v>
          </cell>
          <cell r="T797" t="str">
            <v>1207260803740006</v>
          </cell>
          <cell r="U797" t="str">
            <v>SEUMUR HIDUP</v>
          </cell>
          <cell r="V797">
            <v>0</v>
          </cell>
          <cell r="W797" t="str">
            <v>B1</v>
          </cell>
          <cell r="X797" t="str">
            <v>740307141654</v>
          </cell>
          <cell r="Y797">
            <v>45359</v>
          </cell>
          <cell r="Z797" t="str">
            <v>MEDAN</v>
          </cell>
          <cell r="AA797">
            <v>27096</v>
          </cell>
          <cell r="AB797" t="str">
            <v>JL. PIPIT VII NO. 22 RT 001/001 KEL. KENANGAN BARU KEC. PERCUT SEI TUAN</v>
          </cell>
          <cell r="AC797" t="str">
            <v>LAJANG</v>
          </cell>
          <cell r="AD797" t="str">
            <v>ISLAM</v>
          </cell>
          <cell r="AE797" t="str">
            <v>LAKI-LAKI</v>
          </cell>
          <cell r="AF797" t="str">
            <v>SMA</v>
          </cell>
          <cell r="AG797" t="str">
            <v>ZULHIDAYAT</v>
          </cell>
          <cell r="AH797" t="str">
            <v>BCA</v>
          </cell>
          <cell r="AI797" t="str">
            <v>1951432046</v>
          </cell>
          <cell r="AJ797" t="str">
            <v>1207261105150007</v>
          </cell>
          <cell r="AL797">
            <v>44621</v>
          </cell>
          <cell r="AM797">
            <v>44712</v>
          </cell>
          <cell r="AN797" t="str">
            <v>PKWT 2</v>
          </cell>
          <cell r="AO797" t="str">
            <v>10 hari</v>
          </cell>
          <cell r="AP797" t="str">
            <v xml:space="preserve">1 Tahun  0 Bulan 2 Hari </v>
          </cell>
          <cell r="AQ797" t="str">
            <v>SUDAH</v>
          </cell>
          <cell r="AR797">
            <v>44440</v>
          </cell>
          <cell r="AS797" t="str">
            <v>SUDAH</v>
          </cell>
          <cell r="AT797">
            <v>44440</v>
          </cell>
          <cell r="AU797" t="str">
            <v>SUDAH</v>
          </cell>
          <cell r="AV797">
            <v>44428</v>
          </cell>
          <cell r="AW797" t="str">
            <v xml:space="preserve">0 Tahun  9 Bulan 1 Hari </v>
          </cell>
          <cell r="AX797" t="str">
            <v>IN CLASS</v>
          </cell>
          <cell r="AY797">
            <v>70</v>
          </cell>
          <cell r="AZ797">
            <v>85</v>
          </cell>
          <cell r="BA797" t="str">
            <v>SUDAH</v>
          </cell>
          <cell r="BC797">
            <v>44377</v>
          </cell>
          <cell r="BE797" t="str">
            <v>SUDAH</v>
          </cell>
          <cell r="BG797">
            <v>44405</v>
          </cell>
          <cell r="BI797" t="str">
            <v>BELUM</v>
          </cell>
          <cell r="BV797" t="str">
            <v>0001491383946</v>
          </cell>
          <cell r="BW797" t="str">
            <v>SUDAH</v>
          </cell>
          <cell r="BX797" t="str">
            <v>PERUSAHAAN</v>
          </cell>
          <cell r="BY797" t="str">
            <v>21046000259</v>
          </cell>
          <cell r="BZ797" t="str">
            <v>SUDAH</v>
          </cell>
          <cell r="CG797" t="str">
            <v>sandybangbros804@gmail.com</v>
          </cell>
        </row>
        <row r="798">
          <cell r="C798" t="str">
            <v>2375</v>
          </cell>
          <cell r="D798" t="str">
            <v>RIKI ANDIKO</v>
          </cell>
          <cell r="E798" t="str">
            <v>PT. MBK</v>
          </cell>
          <cell r="I798">
            <v>44335</v>
          </cell>
          <cell r="J798" t="str">
            <v/>
          </cell>
          <cell r="K798" t="str">
            <v>085276473607</v>
          </cell>
          <cell r="L798" t="str">
            <v>DRIVER</v>
          </cell>
          <cell r="Q798" t="str">
            <v>MEDAN</v>
          </cell>
          <cell r="R798" t="str">
            <v>ANTERAJA</v>
          </cell>
          <cell r="S798" t="str">
            <v>MEDAN</v>
          </cell>
          <cell r="T798" t="str">
            <v>1207310210930001</v>
          </cell>
          <cell r="U798" t="str">
            <v>SEUMUR HIDUP</v>
          </cell>
          <cell r="V798">
            <v>0</v>
          </cell>
          <cell r="W798" t="str">
            <v>B1 UMUM</v>
          </cell>
          <cell r="X798" t="str">
            <v>07279310000062</v>
          </cell>
          <cell r="Y798">
            <v>45628</v>
          </cell>
          <cell r="Z798" t="str">
            <v>JATI BARU</v>
          </cell>
          <cell r="AA798">
            <v>34244</v>
          </cell>
          <cell r="AB798" t="str">
            <v>DUSUN HARAPAN RT -/- KEL. JATIBARU KEC. PAGAR MERBAU KAB. DELI SERDANG</v>
          </cell>
          <cell r="AC798" t="str">
            <v>KAWIN</v>
          </cell>
          <cell r="AD798" t="str">
            <v>ISLAM</v>
          </cell>
          <cell r="AE798" t="str">
            <v>LAKI-LAKI</v>
          </cell>
          <cell r="AF798" t="str">
            <v>SMA</v>
          </cell>
          <cell r="AG798" t="str">
            <v>RIKI ANDIKO</v>
          </cell>
          <cell r="AH798" t="str">
            <v>BCA</v>
          </cell>
          <cell r="AI798" t="str">
            <v>7985528128</v>
          </cell>
          <cell r="AJ798" t="str">
            <v>1207312112170004</v>
          </cell>
          <cell r="AL798">
            <v>44621</v>
          </cell>
          <cell r="AM798">
            <v>44712</v>
          </cell>
          <cell r="AN798" t="str">
            <v>PKWT 2</v>
          </cell>
          <cell r="AO798" t="str">
            <v>10 hari</v>
          </cell>
          <cell r="AP798" t="str">
            <v xml:space="preserve">1 Tahun  0 Bulan 2 Hari </v>
          </cell>
          <cell r="AQ798" t="str">
            <v>SUDAH</v>
          </cell>
          <cell r="AR798">
            <v>44413</v>
          </cell>
          <cell r="AS798" t="str">
            <v>SUDAH</v>
          </cell>
          <cell r="AT798">
            <v>44440</v>
          </cell>
          <cell r="AU798" t="str">
            <v>SUDAH</v>
          </cell>
          <cell r="AV798">
            <v>44429</v>
          </cell>
          <cell r="AW798" t="str">
            <v xml:space="preserve">0 Tahun  9 Bulan 0 Hari </v>
          </cell>
          <cell r="AX798" t="str">
            <v>IN CLASS</v>
          </cell>
          <cell r="AY798">
            <v>70</v>
          </cell>
          <cell r="AZ798">
            <v>85</v>
          </cell>
          <cell r="BA798" t="str">
            <v>SUDAH</v>
          </cell>
          <cell r="BC798">
            <v>44373</v>
          </cell>
          <cell r="BE798" t="str">
            <v>SUDAH</v>
          </cell>
          <cell r="BG798">
            <v>44403</v>
          </cell>
          <cell r="BI798" t="str">
            <v>BELUM</v>
          </cell>
          <cell r="BV798" t="str">
            <v>0002209186743</v>
          </cell>
          <cell r="BW798" t="str">
            <v>SUDAH</v>
          </cell>
          <cell r="BX798" t="str">
            <v>PERUSAHAAN</v>
          </cell>
          <cell r="BY798" t="str">
            <v>21046000549</v>
          </cell>
          <cell r="BZ798" t="str">
            <v>SUDAH</v>
          </cell>
          <cell r="CG798" t="str">
            <v>Wawanmaboekwawanjayen@gmail.com</v>
          </cell>
        </row>
        <row r="799">
          <cell r="C799" t="str">
            <v>2376</v>
          </cell>
          <cell r="D799" t="str">
            <v>RONI SYAHPUTRA</v>
          </cell>
          <cell r="E799" t="str">
            <v>PT. MBK</v>
          </cell>
          <cell r="I799">
            <v>44337</v>
          </cell>
          <cell r="J799" t="str">
            <v/>
          </cell>
          <cell r="K799" t="str">
            <v>085358375267</v>
          </cell>
          <cell r="L799" t="str">
            <v>DRIVER</v>
          </cell>
          <cell r="Q799" t="str">
            <v>MEDAN</v>
          </cell>
          <cell r="R799" t="str">
            <v>ANTERAJA</v>
          </cell>
          <cell r="S799" t="str">
            <v>MEDAN</v>
          </cell>
          <cell r="T799" t="str">
            <v>1271030810840003</v>
          </cell>
          <cell r="U799" t="str">
            <v>SEUMUR HIDUP</v>
          </cell>
          <cell r="V799">
            <v>0</v>
          </cell>
          <cell r="W799" t="str">
            <v>B1</v>
          </cell>
          <cell r="X799" t="str">
            <v>07148410000286</v>
          </cell>
          <cell r="Y799">
            <v>45925</v>
          </cell>
          <cell r="Z799" t="str">
            <v>MEDAN</v>
          </cell>
          <cell r="AA799">
            <v>30963</v>
          </cell>
          <cell r="AB799" t="str">
            <v>JL. SETIA LUHUR LXXI NO. 1122 A-DWIKORA  KEL DWIKORA KEC. MEDAN HELVETIA KOTA MEDAN</v>
          </cell>
          <cell r="AC799" t="str">
            <v>KAWIN</v>
          </cell>
          <cell r="AD799" t="str">
            <v>ISLAM</v>
          </cell>
          <cell r="AE799" t="str">
            <v>LAKI-LAKI</v>
          </cell>
          <cell r="AF799" t="str">
            <v>SMA</v>
          </cell>
          <cell r="AG799" t="str">
            <v>RONI SYAHPUTRA</v>
          </cell>
          <cell r="AH799" t="str">
            <v>BCA</v>
          </cell>
          <cell r="AI799" t="str">
            <v>7865380640</v>
          </cell>
          <cell r="AJ799" t="str">
            <v>1271031603110007</v>
          </cell>
          <cell r="AL799">
            <v>44621</v>
          </cell>
          <cell r="AM799">
            <v>44712</v>
          </cell>
          <cell r="AN799" t="str">
            <v>PKWT 2</v>
          </cell>
          <cell r="AO799" t="str">
            <v>10 hari</v>
          </cell>
          <cell r="AP799" t="str">
            <v xml:space="preserve">1 Tahun  0 Bulan 0 Hari </v>
          </cell>
          <cell r="AQ799" t="str">
            <v>SUDAH</v>
          </cell>
          <cell r="AR799">
            <v>44413</v>
          </cell>
          <cell r="AS799" t="str">
            <v>SUDAH</v>
          </cell>
          <cell r="AT799">
            <v>44440</v>
          </cell>
          <cell r="AU799" t="str">
            <v>SUDAH</v>
          </cell>
          <cell r="AV799">
            <v>44428</v>
          </cell>
          <cell r="AW799" t="str">
            <v xml:space="preserve">0 Tahun  9 Bulan 1 Hari </v>
          </cell>
          <cell r="AX799" t="str">
            <v>IN CLASS</v>
          </cell>
          <cell r="AY799">
            <v>80</v>
          </cell>
          <cell r="AZ799">
            <v>85</v>
          </cell>
          <cell r="BA799" t="str">
            <v>SUDAH</v>
          </cell>
          <cell r="BC799">
            <v>44371</v>
          </cell>
          <cell r="BE799" t="str">
            <v>SUDAH</v>
          </cell>
          <cell r="BG799">
            <v>44399</v>
          </cell>
          <cell r="BI799" t="str">
            <v>BELUM</v>
          </cell>
          <cell r="BV799" t="str">
            <v>0001623827597</v>
          </cell>
          <cell r="BW799" t="str">
            <v>SUDAH</v>
          </cell>
          <cell r="BX799" t="str">
            <v>PERUSAHAAN</v>
          </cell>
          <cell r="BY799" t="str">
            <v>21046001380</v>
          </cell>
          <cell r="BZ799" t="str">
            <v>SUDAH</v>
          </cell>
          <cell r="CG799" t="str">
            <v>bfhaikal@gmail.com</v>
          </cell>
        </row>
        <row r="800">
          <cell r="C800" t="str">
            <v>2377</v>
          </cell>
          <cell r="D800" t="str">
            <v>TRISNO KRISTIANTO</v>
          </cell>
          <cell r="E800" t="str">
            <v>PT. MBK</v>
          </cell>
          <cell r="I800">
            <v>44340</v>
          </cell>
          <cell r="J800" t="str">
            <v/>
          </cell>
          <cell r="K800" t="str">
            <v>083872361951</v>
          </cell>
          <cell r="L800" t="str">
            <v>DRIVER</v>
          </cell>
          <cell r="Q800" t="str">
            <v>CIKARANG</v>
          </cell>
          <cell r="R800" t="str">
            <v>APL</v>
          </cell>
          <cell r="S800" t="str">
            <v>JAKARTA 1</v>
          </cell>
          <cell r="T800" t="str">
            <v>3215012812970001</v>
          </cell>
          <cell r="U800" t="str">
            <v>SEUMUR HIDUP</v>
          </cell>
          <cell r="W800" t="str">
            <v>B1 UMUM</v>
          </cell>
          <cell r="X800" t="str">
            <v>9712131678624</v>
          </cell>
          <cell r="Y800">
            <v>45654</v>
          </cell>
          <cell r="Z800" t="str">
            <v>KARAWANG</v>
          </cell>
          <cell r="AA800">
            <v>35792</v>
          </cell>
          <cell r="AB800" t="str">
            <v>Karawang</v>
          </cell>
          <cell r="AC800" t="str">
            <v>LAJANG</v>
          </cell>
          <cell r="AD800" t="str">
            <v>ISLAM</v>
          </cell>
          <cell r="AE800" t="str">
            <v>LAKI-LAKI</v>
          </cell>
          <cell r="AF800" t="str">
            <v>SMA</v>
          </cell>
          <cell r="AG800" t="str">
            <v>TRISNO KRISTIANTO</v>
          </cell>
          <cell r="AH800" t="str">
            <v>BCA</v>
          </cell>
          <cell r="AI800" t="str">
            <v>8730708026</v>
          </cell>
          <cell r="AJ800" t="str">
            <v>3215010408070011</v>
          </cell>
          <cell r="AL800">
            <v>44621</v>
          </cell>
          <cell r="AM800">
            <v>44712</v>
          </cell>
          <cell r="AN800" t="str">
            <v>PKWT 2</v>
          </cell>
          <cell r="AO800" t="str">
            <v>10 hari</v>
          </cell>
          <cell r="AP800" t="str">
            <v xml:space="preserve">0 Tahun  11 Bulan 27 Hari </v>
          </cell>
          <cell r="AQ800" t="str">
            <v>SUDAH</v>
          </cell>
          <cell r="AR800">
            <v>44432</v>
          </cell>
          <cell r="AS800" t="str">
            <v>SUDAH</v>
          </cell>
          <cell r="AT800">
            <v>44518</v>
          </cell>
          <cell r="AU800" t="str">
            <v>SUDAH</v>
          </cell>
          <cell r="AV800">
            <v>44697</v>
          </cell>
          <cell r="AW800" t="str">
            <v xml:space="preserve">0 Tahun  0 Bulan 5 Hari </v>
          </cell>
          <cell r="AX800" t="str">
            <v>ON LINE</v>
          </cell>
          <cell r="BA800" t="str">
            <v>SUDAH</v>
          </cell>
          <cell r="BC800">
            <v>44394</v>
          </cell>
          <cell r="BE800" t="str">
            <v>SUDAH</v>
          </cell>
          <cell r="BG800">
            <v>44422</v>
          </cell>
          <cell r="BI800" t="str">
            <v>BELUM</v>
          </cell>
          <cell r="BV800" t="str">
            <v>0001668190364</v>
          </cell>
          <cell r="BW800" t="str">
            <v>SUDAH</v>
          </cell>
          <cell r="BX800" t="str">
            <v>PBI</v>
          </cell>
          <cell r="BY800" t="str">
            <v>21046000010</v>
          </cell>
          <cell r="BZ800" t="str">
            <v>SUDAH</v>
          </cell>
          <cell r="CG800" t="str">
            <v>keviiincahyo@gmail.com</v>
          </cell>
        </row>
        <row r="801">
          <cell r="C801" t="str">
            <v>2379</v>
          </cell>
          <cell r="D801" t="str">
            <v>SUPRIWARMAN</v>
          </cell>
          <cell r="E801" t="str">
            <v>PT. MBK</v>
          </cell>
          <cell r="F801" t="str">
            <v>PO</v>
          </cell>
          <cell r="G801" t="str">
            <v>54/JKT2/V/2021</v>
          </cell>
          <cell r="H801">
            <v>44335</v>
          </cell>
          <cell r="I801">
            <v>44336</v>
          </cell>
          <cell r="J801">
            <v>1</v>
          </cell>
          <cell r="K801" t="str">
            <v>082371772742</v>
          </cell>
          <cell r="L801" t="str">
            <v>DRIVER</v>
          </cell>
          <cell r="Q801" t="str">
            <v>BENGKULU</v>
          </cell>
          <cell r="R801" t="str">
            <v>ANTERAJA</v>
          </cell>
          <cell r="S801" t="str">
            <v>PALEMBANG</v>
          </cell>
          <cell r="T801" t="str">
            <v>1771060910830005</v>
          </cell>
          <cell r="U801" t="str">
            <v>SEUMUR HIDUP</v>
          </cell>
          <cell r="W801" t="str">
            <v>B1</v>
          </cell>
          <cell r="X801" t="str">
            <v>263983100000105</v>
          </cell>
          <cell r="Y801">
            <v>45208</v>
          </cell>
          <cell r="Z801" t="str">
            <v>MUARA RUPIT</v>
          </cell>
          <cell r="AA801">
            <v>30598</v>
          </cell>
          <cell r="AB801" t="str">
            <v>JL. PLAMBOYAN 1GG. PALM SKIP BKL</v>
          </cell>
          <cell r="AC801" t="str">
            <v>KAWIN ANAK 2</v>
          </cell>
          <cell r="AD801" t="str">
            <v>ISLAM</v>
          </cell>
          <cell r="AE801" t="str">
            <v>LAKI-LAKI</v>
          </cell>
          <cell r="AF801" t="str">
            <v>SMA</v>
          </cell>
          <cell r="AG801" t="str">
            <v>SUPRIWARMAN</v>
          </cell>
          <cell r="AH801" t="str">
            <v>BCA</v>
          </cell>
          <cell r="AI801" t="str">
            <v>0581316916</v>
          </cell>
          <cell r="AJ801" t="str">
            <v>1771062006120004</v>
          </cell>
          <cell r="AL801">
            <v>44621</v>
          </cell>
          <cell r="AM801">
            <v>44712</v>
          </cell>
          <cell r="AN801" t="str">
            <v>PKWT 2</v>
          </cell>
          <cell r="AO801" t="str">
            <v>10 hari</v>
          </cell>
          <cell r="AP801" t="str">
            <v xml:space="preserve">1 Tahun  0 Bulan 1 Hari </v>
          </cell>
          <cell r="AQ801" t="str">
            <v>SUDAH</v>
          </cell>
          <cell r="AR801">
            <v>44370</v>
          </cell>
          <cell r="AS801" t="str">
            <v>SUDAH</v>
          </cell>
          <cell r="AT801">
            <v>44370</v>
          </cell>
          <cell r="AU801" t="str">
            <v>SUDAH</v>
          </cell>
          <cell r="AV801">
            <v>44512</v>
          </cell>
          <cell r="AW801" t="str">
            <v xml:space="preserve">0 Tahun  6 Bulan 9 Hari </v>
          </cell>
          <cell r="AX801" t="str">
            <v>ON LINE</v>
          </cell>
          <cell r="AY801">
            <v>75</v>
          </cell>
          <cell r="AZ801">
            <v>0</v>
          </cell>
          <cell r="BA801" t="str">
            <v>SUDAH</v>
          </cell>
          <cell r="BC801">
            <v>44456</v>
          </cell>
          <cell r="BE801" t="str">
            <v>BELUM</v>
          </cell>
          <cell r="BI801" t="str">
            <v>BELUM</v>
          </cell>
          <cell r="BV801" t="str">
            <v>0001279896017</v>
          </cell>
          <cell r="BW801" t="str">
            <v>SUDAH</v>
          </cell>
          <cell r="BX801" t="str">
            <v>PBI</v>
          </cell>
          <cell r="BY801" t="str">
            <v>21046000531</v>
          </cell>
          <cell r="BZ801" t="str">
            <v>SUDAH</v>
          </cell>
          <cell r="CG801" t="str">
            <v>novelbaabud83@gmail.com</v>
          </cell>
        </row>
        <row r="802">
          <cell r="C802" t="str">
            <v>2380</v>
          </cell>
          <cell r="D802" t="str">
            <v>FEBRI KURNIAWAN</v>
          </cell>
          <cell r="E802" t="str">
            <v>PT. MBK</v>
          </cell>
          <cell r="F802" t="str">
            <v>PO</v>
          </cell>
          <cell r="G802" t="str">
            <v>54/JKT2/V/2021</v>
          </cell>
          <cell r="H802">
            <v>44335</v>
          </cell>
          <cell r="I802">
            <v>44336</v>
          </cell>
          <cell r="J802">
            <v>1</v>
          </cell>
          <cell r="K802" t="str">
            <v>082294032949</v>
          </cell>
          <cell r="L802" t="str">
            <v>DRIVER</v>
          </cell>
          <cell r="Q802" t="str">
            <v>BENGKULU</v>
          </cell>
          <cell r="R802" t="str">
            <v>ANTERAJA</v>
          </cell>
          <cell r="S802" t="str">
            <v>PALEMBANG</v>
          </cell>
          <cell r="T802" t="str">
            <v>1703100104990002</v>
          </cell>
          <cell r="U802" t="str">
            <v>SEUMUR HIDUP</v>
          </cell>
          <cell r="W802" t="str">
            <v>B1</v>
          </cell>
          <cell r="X802" t="str">
            <v>26399904000180</v>
          </cell>
          <cell r="Y802">
            <v>46300</v>
          </cell>
          <cell r="Z802" t="str">
            <v>LAIS</v>
          </cell>
          <cell r="AA802">
            <v>36251</v>
          </cell>
          <cell r="AB802" t="str">
            <v>DS. JAGOBAYO KEC. LAIS KENGKULU UTARA</v>
          </cell>
          <cell r="AC802" t="str">
            <v>LAJANG</v>
          </cell>
          <cell r="AD802" t="str">
            <v>ISLAM</v>
          </cell>
          <cell r="AE802" t="str">
            <v>LAKI-LAKI</v>
          </cell>
          <cell r="AF802" t="str">
            <v>SMA</v>
          </cell>
          <cell r="AG802" t="str">
            <v>FEBRI KURNIAWAN</v>
          </cell>
          <cell r="AH802" t="str">
            <v>BCA</v>
          </cell>
          <cell r="AI802" t="str">
            <v>6555263825</v>
          </cell>
          <cell r="AJ802" t="str">
            <v>1703101204120001</v>
          </cell>
          <cell r="AL802">
            <v>44621</v>
          </cell>
          <cell r="AM802">
            <v>44712</v>
          </cell>
          <cell r="AN802" t="str">
            <v>PKWT 2</v>
          </cell>
          <cell r="AO802" t="str">
            <v>10 hari</v>
          </cell>
          <cell r="AP802" t="str">
            <v xml:space="preserve">1 Tahun  0 Bulan 1 Hari </v>
          </cell>
          <cell r="AQ802" t="str">
            <v>SUDAH</v>
          </cell>
          <cell r="AR802">
            <v>44379</v>
          </cell>
          <cell r="AS802" t="str">
            <v>SUDAH</v>
          </cell>
          <cell r="AT802">
            <v>44420</v>
          </cell>
          <cell r="AU802" t="str">
            <v>SUDAH</v>
          </cell>
          <cell r="AV802">
            <v>44518</v>
          </cell>
          <cell r="AW802" t="str">
            <v xml:space="preserve">0 Tahun  6 Bulan 3 Hari </v>
          </cell>
          <cell r="AX802" t="str">
            <v>ON LINE</v>
          </cell>
          <cell r="AY802">
            <v>90</v>
          </cell>
          <cell r="AZ802">
            <v>0</v>
          </cell>
          <cell r="BA802" t="str">
            <v>SUDAH</v>
          </cell>
          <cell r="BC802">
            <v>44456</v>
          </cell>
          <cell r="BE802" t="str">
            <v>BELUM</v>
          </cell>
          <cell r="BI802" t="str">
            <v>BELUM</v>
          </cell>
          <cell r="BV802" t="str">
            <v>0000276338417</v>
          </cell>
          <cell r="BW802" t="str">
            <v>SUDAH</v>
          </cell>
          <cell r="BX802" t="str">
            <v>PBI</v>
          </cell>
          <cell r="BY802" t="str">
            <v>21046000150</v>
          </cell>
          <cell r="BZ802" t="str">
            <v>SUDAH</v>
          </cell>
          <cell r="CG802" t="str">
            <v>Eko.susilo.bjn@gmail.com</v>
          </cell>
        </row>
        <row r="803">
          <cell r="C803" t="str">
            <v>2381</v>
          </cell>
          <cell r="D803" t="str">
            <v>ZAENAL ARIFIN</v>
          </cell>
          <cell r="E803" t="str">
            <v>PT. MBK</v>
          </cell>
          <cell r="F803" t="str">
            <v>PO</v>
          </cell>
          <cell r="G803" t="str">
            <v>17/PO/LOG-SBY/V/21</v>
          </cell>
          <cell r="H803">
            <v>44333</v>
          </cell>
          <cell r="I803">
            <v>44341</v>
          </cell>
          <cell r="J803">
            <v>8</v>
          </cell>
          <cell r="K803" t="str">
            <v>085802233461</v>
          </cell>
          <cell r="L803" t="str">
            <v>DRIVER</v>
          </cell>
          <cell r="Q803" t="str">
            <v>KUDUS</v>
          </cell>
          <cell r="R803" t="str">
            <v>ANTERAJA</v>
          </cell>
          <cell r="S803" t="str">
            <v>SEMARANG</v>
          </cell>
          <cell r="T803" t="str">
            <v>3319090507860004</v>
          </cell>
          <cell r="U803" t="str">
            <v>SEUMUR HIDUP</v>
          </cell>
          <cell r="V803" t="str">
            <v>PUTIH</v>
          </cell>
          <cell r="W803" t="str">
            <v>B1</v>
          </cell>
          <cell r="X803" t="str">
            <v>14378607000101</v>
          </cell>
          <cell r="Y803">
            <v>45602</v>
          </cell>
          <cell r="Z803" t="str">
            <v>KUDUS</v>
          </cell>
          <cell r="AA803">
            <v>31598</v>
          </cell>
          <cell r="AB803" t="str">
            <v>DESA. PIJI RT 04/04 KEC. DAWE KAB. KUDUS</v>
          </cell>
          <cell r="AC803" t="str">
            <v>KAWIN ANAK 2</v>
          </cell>
          <cell r="AD803" t="str">
            <v>ISLAM</v>
          </cell>
          <cell r="AE803" t="str">
            <v>LAKI-LAKI</v>
          </cell>
          <cell r="AF803" t="str">
            <v>SMA</v>
          </cell>
          <cell r="AG803" t="str">
            <v>ZAENAL ARIFIN</v>
          </cell>
          <cell r="AH803" t="str">
            <v>BCA</v>
          </cell>
          <cell r="AI803" t="str">
            <v>0310624501</v>
          </cell>
          <cell r="AJ803" t="str">
            <v>3319092202210005</v>
          </cell>
          <cell r="AL803">
            <v>44621</v>
          </cell>
          <cell r="AM803">
            <v>44712</v>
          </cell>
          <cell r="AN803" t="str">
            <v>PKWT 2</v>
          </cell>
          <cell r="AO803" t="str">
            <v>10 hari</v>
          </cell>
          <cell r="AP803" t="str">
            <v xml:space="preserve">0 Tahun  11 Bulan 26 Hari </v>
          </cell>
          <cell r="AQ803" t="str">
            <v>SUDAH</v>
          </cell>
          <cell r="AR803">
            <v>44432</v>
          </cell>
          <cell r="AS803" t="str">
            <v>SUDAH</v>
          </cell>
          <cell r="AT803">
            <v>44432</v>
          </cell>
          <cell r="AU803" t="str">
            <v>SUDAH</v>
          </cell>
          <cell r="AV803">
            <v>44438</v>
          </cell>
          <cell r="AW803" t="str">
            <v xml:space="preserve">0 Tahun  8 Bulan 21 Hari </v>
          </cell>
          <cell r="AX803" t="str">
            <v>IN CLASS</v>
          </cell>
          <cell r="AY803">
            <v>100</v>
          </cell>
          <cell r="AZ803">
            <v>85</v>
          </cell>
          <cell r="BA803" t="str">
            <v>SUDAH</v>
          </cell>
          <cell r="BC803">
            <v>44422</v>
          </cell>
          <cell r="BD803" t="str">
            <v>RS KARTIKA HUSADA</v>
          </cell>
          <cell r="BE803" t="str">
            <v>SUDAH</v>
          </cell>
          <cell r="BG803">
            <v>44487</v>
          </cell>
          <cell r="BH803" t="str">
            <v>GOR DJARUM JATI KUDUS</v>
          </cell>
          <cell r="BI803" t="str">
            <v>BELUM</v>
          </cell>
          <cell r="BV803" t="str">
            <v>0002216635233</v>
          </cell>
          <cell r="BW803" t="str">
            <v>SUDAH</v>
          </cell>
          <cell r="BX803" t="str">
            <v>PERUSAHAAN</v>
          </cell>
          <cell r="BY803" t="str">
            <v>21045999675</v>
          </cell>
          <cell r="BZ803" t="str">
            <v>SUDAH</v>
          </cell>
          <cell r="CG803" t="str">
            <v>isningsri@gmail.com</v>
          </cell>
        </row>
        <row r="804">
          <cell r="C804" t="str">
            <v>2382</v>
          </cell>
          <cell r="D804" t="str">
            <v>MURSIDUL AMIN</v>
          </cell>
          <cell r="E804" t="str">
            <v>PT. MBK</v>
          </cell>
          <cell r="I804">
            <v>44341</v>
          </cell>
          <cell r="J804" t="str">
            <v/>
          </cell>
          <cell r="K804" t="str">
            <v>081350504926</v>
          </cell>
          <cell r="L804" t="str">
            <v>DRIVER</v>
          </cell>
          <cell r="Q804" t="str">
            <v>BANJARMASIN</v>
          </cell>
          <cell r="R804" t="str">
            <v>PT. SUMBER ALFARIA TRIJAYA TBK</v>
          </cell>
          <cell r="S804" t="str">
            <v>JAKARTA 2</v>
          </cell>
          <cell r="T804" t="str">
            <v>6301052308990001</v>
          </cell>
          <cell r="U804" t="str">
            <v>SEUMUR HIDUP</v>
          </cell>
          <cell r="W804" t="str">
            <v>B1</v>
          </cell>
          <cell r="X804" t="str">
            <v>18159908000117</v>
          </cell>
          <cell r="Y804">
            <v>46082</v>
          </cell>
          <cell r="Z804" t="str">
            <v>BENUA RAYA</v>
          </cell>
          <cell r="AA804">
            <v>36395</v>
          </cell>
          <cell r="AB804" t="str">
            <v>JL. TARUNA JAYA RT 008/003 KEL. BENUA RAYA KEC. BATI-BATI KAB. TANAH LAUT</v>
          </cell>
          <cell r="AC804" t="str">
            <v>LAJANG</v>
          </cell>
          <cell r="AD804" t="str">
            <v>ISLAM</v>
          </cell>
          <cell r="AE804" t="str">
            <v>LAKI-LAKI</v>
          </cell>
          <cell r="AF804" t="str">
            <v>SMA</v>
          </cell>
          <cell r="AG804" t="str">
            <v>MURSIDUL AMIN</v>
          </cell>
          <cell r="AH804" t="str">
            <v>BCA</v>
          </cell>
          <cell r="AI804" t="str">
            <v>7895483893</v>
          </cell>
          <cell r="AJ804" t="str">
            <v>6301050508140002</v>
          </cell>
          <cell r="AL804">
            <v>44621</v>
          </cell>
          <cell r="AM804">
            <v>44712</v>
          </cell>
          <cell r="AN804" t="str">
            <v>PKWT 2</v>
          </cell>
          <cell r="AO804" t="str">
            <v>10 hari</v>
          </cell>
          <cell r="AP804" t="str">
            <v xml:space="preserve">0 Tahun  11 Bulan 26 Hari </v>
          </cell>
          <cell r="AQ804" t="str">
            <v>SUDAH</v>
          </cell>
          <cell r="AR804">
            <v>44432</v>
          </cell>
          <cell r="AS804" t="str">
            <v>SUDAH</v>
          </cell>
          <cell r="AT804">
            <v>44432</v>
          </cell>
          <cell r="AU804" t="str">
            <v>SUDAH</v>
          </cell>
          <cell r="AV804">
            <v>44531</v>
          </cell>
          <cell r="AW804" t="str">
            <v xml:space="preserve">0 Tahun  5 Bulan 20 Hari </v>
          </cell>
          <cell r="AX804" t="str">
            <v>IN CLASS</v>
          </cell>
          <cell r="AY804">
            <v>75</v>
          </cell>
          <cell r="AZ804">
            <v>100</v>
          </cell>
          <cell r="BA804" t="str">
            <v>SUDAH</v>
          </cell>
          <cell r="BC804">
            <v>44383</v>
          </cell>
          <cell r="BD804" t="str">
            <v>PUKESMAS TELUK TELUK TIRAM DARAT</v>
          </cell>
          <cell r="BE804" t="str">
            <v>SUDAH</v>
          </cell>
          <cell r="BG804">
            <v>44459</v>
          </cell>
          <cell r="BH804" t="str">
            <v>BATI-BATI</v>
          </cell>
          <cell r="BI804" t="str">
            <v>BELUM</v>
          </cell>
          <cell r="BV804" t="str">
            <v>0002679944837</v>
          </cell>
          <cell r="BW804" t="str">
            <v>SUDAH</v>
          </cell>
          <cell r="BX804" t="str">
            <v>PERUSAHAAN</v>
          </cell>
          <cell r="BY804" t="str">
            <v>21046000119</v>
          </cell>
          <cell r="BZ804" t="str">
            <v>SUDAH</v>
          </cell>
        </row>
        <row r="805">
          <cell r="C805" t="str">
            <v>2383</v>
          </cell>
          <cell r="D805" t="str">
            <v>MUHAMMAD NASIR</v>
          </cell>
          <cell r="E805" t="str">
            <v>PT. MBK</v>
          </cell>
          <cell r="I805">
            <v>44341</v>
          </cell>
          <cell r="J805" t="str">
            <v/>
          </cell>
          <cell r="K805" t="str">
            <v>082254918734</v>
          </cell>
          <cell r="L805" t="str">
            <v>DRIVER</v>
          </cell>
          <cell r="Q805" t="str">
            <v>BANJARMASIN</v>
          </cell>
          <cell r="R805" t="str">
            <v>PT. SUMBER ALFARIA TRIJAYA TBK</v>
          </cell>
          <cell r="S805" t="str">
            <v>JAKARTA 2</v>
          </cell>
          <cell r="T805" t="str">
            <v>6301082103950001</v>
          </cell>
          <cell r="U805" t="str">
            <v>SEUMUR HIDUP</v>
          </cell>
          <cell r="W805" t="str">
            <v>B2 UMUM</v>
          </cell>
          <cell r="X805" t="str">
            <v>18339603000011</v>
          </cell>
          <cell r="Y805">
            <v>45975</v>
          </cell>
          <cell r="Z805" t="str">
            <v>TAMBANG ULANG</v>
          </cell>
          <cell r="AA805">
            <v>35139</v>
          </cell>
          <cell r="AB805" t="str">
            <v>SUNGAI PINANG RT 002/001 KEL. SUNGAI PINANG KEC. TAMBANG ULANG KAB. TANAH LAUT</v>
          </cell>
          <cell r="AC805" t="str">
            <v>KAWIN ANAK 1</v>
          </cell>
          <cell r="AD805" t="str">
            <v>ISLAM</v>
          </cell>
          <cell r="AE805" t="str">
            <v>LAKI-LAKI</v>
          </cell>
          <cell r="AF805" t="str">
            <v>SMA</v>
          </cell>
          <cell r="AG805" t="str">
            <v>MUHAMMAD NASIR</v>
          </cell>
          <cell r="AH805" t="str">
            <v>BCA</v>
          </cell>
          <cell r="AI805" t="str">
            <v>8275390964</v>
          </cell>
          <cell r="AJ805" t="str">
            <v>6301080910180003</v>
          </cell>
          <cell r="AL805">
            <v>44621</v>
          </cell>
          <cell r="AM805">
            <v>44712</v>
          </cell>
          <cell r="AN805" t="str">
            <v>PKWT 2</v>
          </cell>
          <cell r="AO805" t="str">
            <v>10 hari</v>
          </cell>
          <cell r="AP805" t="str">
            <v xml:space="preserve">0 Tahun  11 Bulan 26 Hari </v>
          </cell>
          <cell r="AQ805" t="str">
            <v>SUDAH</v>
          </cell>
          <cell r="AR805">
            <v>44370</v>
          </cell>
          <cell r="AS805" t="str">
            <v>SUDAH</v>
          </cell>
          <cell r="AT805">
            <v>44370</v>
          </cell>
          <cell r="AU805" t="str">
            <v>SUDAH</v>
          </cell>
          <cell r="AV805">
            <v>44503</v>
          </cell>
          <cell r="AW805" t="str">
            <v xml:space="preserve">0 Tahun  6 Bulan 18 Hari </v>
          </cell>
          <cell r="AX805" t="str">
            <v>IN CLASS</v>
          </cell>
          <cell r="AY805">
            <v>75</v>
          </cell>
          <cell r="AZ805">
            <v>95</v>
          </cell>
          <cell r="BA805" t="str">
            <v>SUDAH</v>
          </cell>
          <cell r="BC805">
            <v>44383</v>
          </cell>
          <cell r="BD805" t="str">
            <v>PUKESMAS TELUK TELUK TIRAM DARAT</v>
          </cell>
          <cell r="BE805" t="str">
            <v>SUDAH</v>
          </cell>
          <cell r="BG805">
            <v>44459</v>
          </cell>
          <cell r="BH805" t="str">
            <v>BATI-BATI</v>
          </cell>
          <cell r="BI805" t="str">
            <v>BELUM</v>
          </cell>
          <cell r="BV805" t="str">
            <v>0002069417259</v>
          </cell>
          <cell r="BW805" t="str">
            <v>SUDAH</v>
          </cell>
          <cell r="BX805" t="str">
            <v>PERUSAHAAN</v>
          </cell>
          <cell r="BY805" t="str">
            <v>21046001224</v>
          </cell>
          <cell r="BZ805" t="str">
            <v>SUDAH</v>
          </cell>
          <cell r="CC805" t="str">
            <v>PROPERTY DAMAGE</v>
          </cell>
          <cell r="CD805">
            <v>44343</v>
          </cell>
        </row>
        <row r="806">
          <cell r="C806" t="str">
            <v>2384</v>
          </cell>
          <cell r="D806" t="str">
            <v>ARMAN SILO</v>
          </cell>
          <cell r="E806" t="str">
            <v>PT. MBK</v>
          </cell>
          <cell r="I806">
            <v>44341</v>
          </cell>
          <cell r="J806" t="str">
            <v/>
          </cell>
          <cell r="K806" t="str">
            <v>081237168424</v>
          </cell>
          <cell r="L806" t="str">
            <v>DRIVER</v>
          </cell>
          <cell r="Q806" t="str">
            <v>JEMBER</v>
          </cell>
          <cell r="R806" t="str">
            <v>ANTERAJA</v>
          </cell>
          <cell r="S806" t="str">
            <v>MALANG</v>
          </cell>
          <cell r="T806" t="str">
            <v>3510141001000002</v>
          </cell>
          <cell r="U806" t="str">
            <v>SEUMUR HIDUP</v>
          </cell>
          <cell r="V806" t="str">
            <v>HIJAU</v>
          </cell>
          <cell r="W806" t="str">
            <v>B1</v>
          </cell>
          <cell r="X806" t="str">
            <v>15330001000161</v>
          </cell>
          <cell r="Y806">
            <v>46166</v>
          </cell>
          <cell r="Z806" t="str">
            <v xml:space="preserve">BANYUWANGI </v>
          </cell>
          <cell r="AA806">
            <v>36535</v>
          </cell>
          <cell r="AB806" t="str">
            <v>DSN KAMBPUNG TENGAH RT 002/001/SUKOJATI BLIMBINGSARI</v>
          </cell>
          <cell r="AC806" t="str">
            <v>LAJANG</v>
          </cell>
          <cell r="AD806" t="str">
            <v>ISLAM</v>
          </cell>
          <cell r="AE806" t="str">
            <v>LAKI-LAKI</v>
          </cell>
          <cell r="AF806" t="str">
            <v>SMA</v>
          </cell>
          <cell r="AG806" t="str">
            <v>ARMAN SILO</v>
          </cell>
          <cell r="AH806" t="str">
            <v>BCA</v>
          </cell>
          <cell r="AI806" t="str">
            <v>2640507643</v>
          </cell>
          <cell r="AJ806" t="str">
            <v>3510252811190005</v>
          </cell>
          <cell r="AL806">
            <v>44621</v>
          </cell>
          <cell r="AM806">
            <v>44712</v>
          </cell>
          <cell r="AN806" t="str">
            <v>PKWT 2</v>
          </cell>
          <cell r="AO806" t="str">
            <v>10 hari</v>
          </cell>
          <cell r="AP806" t="str">
            <v xml:space="preserve">0 Tahun  11 Bulan 26 Hari </v>
          </cell>
          <cell r="AQ806" t="str">
            <v>SUDAH</v>
          </cell>
          <cell r="AR806">
            <v>44432</v>
          </cell>
          <cell r="AS806" t="str">
            <v>SUDAH</v>
          </cell>
          <cell r="AT806">
            <v>44432</v>
          </cell>
          <cell r="AU806" t="str">
            <v>SUDAH</v>
          </cell>
          <cell r="AV806">
            <v>44465</v>
          </cell>
          <cell r="AW806" t="str">
            <v xml:space="preserve">0 Tahun  7 Bulan 25 Hari </v>
          </cell>
          <cell r="AX806" t="str">
            <v>IN CLASS</v>
          </cell>
          <cell r="AY806">
            <v>90</v>
          </cell>
          <cell r="AZ806">
            <v>90</v>
          </cell>
          <cell r="BA806" t="str">
            <v>SUDAH</v>
          </cell>
          <cell r="BC806">
            <v>44384</v>
          </cell>
          <cell r="BD806" t="str">
            <v>TK ABA PENDIL</v>
          </cell>
          <cell r="BE806" t="str">
            <v>SUDAH</v>
          </cell>
          <cell r="BG806">
            <v>44414</v>
          </cell>
          <cell r="BI806" t="str">
            <v>BELUM</v>
          </cell>
          <cell r="BV806" t="str">
            <v>0003089042368</v>
          </cell>
          <cell r="BW806" t="str">
            <v>SUDAH</v>
          </cell>
          <cell r="BX806" t="str">
            <v>PERUSAHAAN</v>
          </cell>
          <cell r="BY806" t="str">
            <v>21046000366</v>
          </cell>
          <cell r="BZ806" t="str">
            <v>SUDAH</v>
          </cell>
        </row>
        <row r="807">
          <cell r="C807" t="str">
            <v>2385</v>
          </cell>
          <cell r="D807" t="str">
            <v>RIZAL AFINARDO</v>
          </cell>
          <cell r="E807" t="str">
            <v>PT. MBK</v>
          </cell>
          <cell r="F807" t="str">
            <v>PO</v>
          </cell>
          <cell r="G807" t="str">
            <v>14/PO/LOG-SBY/V/21</v>
          </cell>
          <cell r="H807">
            <v>44322</v>
          </cell>
          <cell r="I807">
            <v>44331</v>
          </cell>
          <cell r="J807">
            <v>9</v>
          </cell>
          <cell r="K807" t="str">
            <v>087750273629</v>
          </cell>
          <cell r="L807" t="str">
            <v>DRIVER</v>
          </cell>
          <cell r="Q807" t="str">
            <v>MADURA</v>
          </cell>
          <cell r="R807" t="str">
            <v>ANTERAJA</v>
          </cell>
          <cell r="S807" t="str">
            <v>MALANG</v>
          </cell>
          <cell r="T807" t="str">
            <v>3512142911950002</v>
          </cell>
          <cell r="U807" t="str">
            <v>SEUMUR HIDUP</v>
          </cell>
          <cell r="V807" t="str">
            <v>HIJAU</v>
          </cell>
          <cell r="W807" t="str">
            <v>B1</v>
          </cell>
          <cell r="X807" t="str">
            <v>15499511000128</v>
          </cell>
          <cell r="Y807">
            <v>45995</v>
          </cell>
          <cell r="Z807" t="str">
            <v>PAMEKASAN</v>
          </cell>
          <cell r="AA807">
            <v>35032</v>
          </cell>
          <cell r="AB807" t="str">
            <v>JL. LAWANGAN DAYA II RT 008/003 KEL. LAWANGAN DAYA KEC. PADEMAYU KEB. PAMEKASAN</v>
          </cell>
          <cell r="AC807" t="str">
            <v>LAJANG</v>
          </cell>
          <cell r="AD807" t="str">
            <v>ISLAM</v>
          </cell>
          <cell r="AE807" t="str">
            <v>LAKI-LAKI</v>
          </cell>
          <cell r="AF807" t="str">
            <v>SMA</v>
          </cell>
          <cell r="AG807" t="str">
            <v>RIZAL AFINARDO</v>
          </cell>
          <cell r="AH807" t="str">
            <v>BCA</v>
          </cell>
          <cell r="AI807" t="str">
            <v>1921056546</v>
          </cell>
          <cell r="AJ807" t="str">
            <v>3528022011130002</v>
          </cell>
          <cell r="AL807">
            <v>44682</v>
          </cell>
          <cell r="AM807">
            <v>44773</v>
          </cell>
          <cell r="AN807" t="str">
            <v>PKWT 1</v>
          </cell>
          <cell r="AO807" t="str">
            <v>71 hari</v>
          </cell>
          <cell r="AP807" t="str">
            <v xml:space="preserve">1 Tahun  0 Bulan 6 Hari </v>
          </cell>
          <cell r="AQ807" t="str">
            <v>SUDAH</v>
          </cell>
          <cell r="AR807">
            <v>44432</v>
          </cell>
          <cell r="AS807" t="str">
            <v>SUDAH</v>
          </cell>
          <cell r="AT807">
            <v>44518</v>
          </cell>
          <cell r="AU807" t="str">
            <v>SUDAH</v>
          </cell>
          <cell r="AV807">
            <v>44434</v>
          </cell>
          <cell r="AW807" t="str">
            <v xml:space="preserve">0 Tahun  8 Bulan 25 Hari </v>
          </cell>
          <cell r="AX807" t="str">
            <v>ON LINE</v>
          </cell>
          <cell r="BA807" t="str">
            <v>SUDAH</v>
          </cell>
          <cell r="BC807">
            <v>44414</v>
          </cell>
          <cell r="BD807" t="str">
            <v>PAMEKASAN</v>
          </cell>
          <cell r="BE807" t="str">
            <v>SUDAH</v>
          </cell>
          <cell r="BG807">
            <v>44456</v>
          </cell>
          <cell r="BH807" t="str">
            <v>SAMPANG</v>
          </cell>
          <cell r="BI807" t="str">
            <v>BELUM</v>
          </cell>
          <cell r="BV807" t="str">
            <v>0002075008138</v>
          </cell>
          <cell r="BW807" t="str">
            <v>SUDAH</v>
          </cell>
          <cell r="BX807" t="str">
            <v>PERUSAHAAN</v>
          </cell>
          <cell r="BY807" t="str">
            <v>21046000648</v>
          </cell>
          <cell r="BZ807" t="str">
            <v>SUDAH</v>
          </cell>
        </row>
        <row r="808">
          <cell r="C808" t="str">
            <v>2386</v>
          </cell>
          <cell r="D808" t="str">
            <v>SANDI BUDIMAN</v>
          </cell>
          <cell r="E808" t="str">
            <v>PT. MBK</v>
          </cell>
          <cell r="F808" t="str">
            <v>PO</v>
          </cell>
          <cell r="G808" t="str">
            <v>14/PO/LOG-SBY/V/21</v>
          </cell>
          <cell r="H808">
            <v>44322</v>
          </cell>
          <cell r="I808">
            <v>44331</v>
          </cell>
          <cell r="J808">
            <v>9</v>
          </cell>
          <cell r="K808" t="str">
            <v>081217548525</v>
          </cell>
          <cell r="L808" t="str">
            <v>DRIVER</v>
          </cell>
          <cell r="Q808" t="str">
            <v>MADURA</v>
          </cell>
          <cell r="R808" t="str">
            <v>ANTERAJA</v>
          </cell>
          <cell r="S808" t="str">
            <v>MALANG</v>
          </cell>
          <cell r="T808" t="str">
            <v>3529011605900001</v>
          </cell>
          <cell r="U808" t="str">
            <v>SEUMUR HIDUP</v>
          </cell>
          <cell r="V808" t="str">
            <v>HIJAU</v>
          </cell>
          <cell r="W808" t="str">
            <v>B1 UMUM</v>
          </cell>
          <cell r="X808" t="str">
            <v>15499005000067</v>
          </cell>
          <cell r="Y808">
            <v>46158</v>
          </cell>
          <cell r="Z808" t="str">
            <v>SUMENEP</v>
          </cell>
          <cell r="AA808">
            <v>33009</v>
          </cell>
          <cell r="AB808" t="str">
            <v>JL. LAWANGAN DAYA II RT 008/003 KEL. LAWANGAN DAYA KEC. PADEMAYU KEB. PAMEKASAN</v>
          </cell>
          <cell r="AC808" t="str">
            <v>LAJANG</v>
          </cell>
          <cell r="AD808" t="str">
            <v>ISLAM</v>
          </cell>
          <cell r="AE808" t="str">
            <v>LAKI-LAKI</v>
          </cell>
          <cell r="AF808" t="str">
            <v>SMA</v>
          </cell>
          <cell r="AG808" t="str">
            <v>SANDI BUDIMAN</v>
          </cell>
          <cell r="AH808" t="str">
            <v>BCA</v>
          </cell>
          <cell r="AI808" t="str">
            <v>1921056295</v>
          </cell>
          <cell r="AJ808" t="str">
            <v>3528022605110005</v>
          </cell>
          <cell r="AL808">
            <v>44682</v>
          </cell>
          <cell r="AM808">
            <v>44773</v>
          </cell>
          <cell r="AN808" t="str">
            <v>PKWT 1</v>
          </cell>
          <cell r="AO808" t="str">
            <v>71 hari</v>
          </cell>
          <cell r="AP808" t="str">
            <v xml:space="preserve">1 Tahun  0 Bulan 6 Hari </v>
          </cell>
          <cell r="AQ808" t="str">
            <v>SUDAH</v>
          </cell>
          <cell r="AR808">
            <v>44432</v>
          </cell>
          <cell r="AS808" t="str">
            <v>SUDAH</v>
          </cell>
          <cell r="AT808">
            <v>44518</v>
          </cell>
          <cell r="AU808" t="str">
            <v>SUDAH</v>
          </cell>
          <cell r="AV808">
            <v>44434</v>
          </cell>
          <cell r="AW808" t="str">
            <v xml:space="preserve">0 Tahun  8 Bulan 25 Hari </v>
          </cell>
          <cell r="AX808" t="str">
            <v>ON LINE</v>
          </cell>
          <cell r="BA808" t="str">
            <v>SUDAH</v>
          </cell>
          <cell r="BC808">
            <v>44384</v>
          </cell>
          <cell r="BD808" t="str">
            <v>SAMPANG</v>
          </cell>
          <cell r="BE808" t="str">
            <v>SUDAH</v>
          </cell>
          <cell r="BG808">
            <v>44456</v>
          </cell>
          <cell r="BH808" t="str">
            <v>SAMPANG</v>
          </cell>
          <cell r="BI808" t="str">
            <v>BELUM</v>
          </cell>
          <cell r="BV808" t="str">
            <v>0001542056883</v>
          </cell>
          <cell r="BW808" t="str">
            <v>SUDAH</v>
          </cell>
          <cell r="BX808" t="str">
            <v>PERUSAHAAN</v>
          </cell>
          <cell r="BY808" t="str">
            <v>21046000606</v>
          </cell>
          <cell r="BZ808" t="str">
            <v>SUDAH</v>
          </cell>
        </row>
        <row r="809">
          <cell r="C809" t="str">
            <v>2387</v>
          </cell>
          <cell r="D809" t="str">
            <v>MUHAMMAD ABUNAWAN</v>
          </cell>
          <cell r="E809" t="str">
            <v>PT. MBK</v>
          </cell>
          <cell r="I809">
            <v>44334</v>
          </cell>
          <cell r="J809" t="str">
            <v/>
          </cell>
          <cell r="K809" t="str">
            <v>082333904295</v>
          </cell>
          <cell r="L809" t="str">
            <v>DRIVER</v>
          </cell>
          <cell r="Q809" t="str">
            <v>MADURA</v>
          </cell>
          <cell r="R809" t="str">
            <v>ANTERAJA</v>
          </cell>
          <cell r="S809" t="str">
            <v>MALANG</v>
          </cell>
          <cell r="T809" t="str">
            <v>3512142712980006</v>
          </cell>
          <cell r="U809" t="str">
            <v>SEUMUR HIDUP</v>
          </cell>
          <cell r="V809" t="str">
            <v>HIJAU</v>
          </cell>
          <cell r="W809" t="str">
            <v>B1</v>
          </cell>
          <cell r="X809" t="str">
            <v>15499801000182</v>
          </cell>
          <cell r="Y809">
            <v>46152</v>
          </cell>
          <cell r="Z809" t="str">
            <v>PAMEKASAN</v>
          </cell>
          <cell r="AA809">
            <v>35816</v>
          </cell>
          <cell r="AB809" t="str">
            <v>JL. LAWANGAN DAYA II RT 008/003 KEL. LAWANGAN DAYA KEC. PADEMAYU KEB. PAMEKASAN</v>
          </cell>
          <cell r="AC809" t="str">
            <v>LAJANG</v>
          </cell>
          <cell r="AD809" t="str">
            <v>ISLAM</v>
          </cell>
          <cell r="AE809" t="str">
            <v>LAKI-LAKI</v>
          </cell>
          <cell r="AF809" t="str">
            <v>SMA</v>
          </cell>
          <cell r="AG809" t="str">
            <v>MUHAMMAD ABUNAWAN</v>
          </cell>
          <cell r="AH809" t="str">
            <v>BCA</v>
          </cell>
          <cell r="AI809" t="str">
            <v>1921056554</v>
          </cell>
          <cell r="AJ809" t="str">
            <v>'3528022011130002</v>
          </cell>
          <cell r="AL809">
            <v>44621</v>
          </cell>
          <cell r="AM809">
            <v>44712</v>
          </cell>
          <cell r="AN809" t="str">
            <v>PKWT 2</v>
          </cell>
          <cell r="AO809" t="str">
            <v>10 hari</v>
          </cell>
          <cell r="AP809" t="str">
            <v xml:space="preserve">1 Tahun  0 Bulan 3 Hari </v>
          </cell>
          <cell r="AQ809" t="str">
            <v>SUDAH</v>
          </cell>
          <cell r="AR809">
            <v>44432</v>
          </cell>
          <cell r="AS809" t="str">
            <v>SUDAH</v>
          </cell>
          <cell r="AT809">
            <v>44518</v>
          </cell>
          <cell r="AU809" t="str">
            <v>SUDAH</v>
          </cell>
          <cell r="AV809">
            <v>44434</v>
          </cell>
          <cell r="AW809" t="str">
            <v xml:space="preserve">0 Tahun  8 Bulan 25 Hari </v>
          </cell>
          <cell r="AX809" t="str">
            <v>ON LINE</v>
          </cell>
          <cell r="BA809" t="str">
            <v>SUDAH</v>
          </cell>
          <cell r="BC809">
            <v>44417</v>
          </cell>
          <cell r="BD809" t="str">
            <v>PAMEKASAN</v>
          </cell>
          <cell r="BE809" t="str">
            <v>SUDAH</v>
          </cell>
          <cell r="BG809">
            <v>44529</v>
          </cell>
          <cell r="BH809" t="str">
            <v>SAMPANG</v>
          </cell>
          <cell r="BI809" t="str">
            <v>BELUM</v>
          </cell>
          <cell r="BV809" t="str">
            <v>0002075009332</v>
          </cell>
          <cell r="BW809" t="str">
            <v>SUDAH</v>
          </cell>
          <cell r="BX809" t="str">
            <v>PERUSAHAAN</v>
          </cell>
          <cell r="BY809" t="str">
            <v>21046000754</v>
          </cell>
          <cell r="BZ809" t="str">
            <v>SUDAH</v>
          </cell>
        </row>
        <row r="810">
          <cell r="C810" t="str">
            <v>2388</v>
          </cell>
          <cell r="D810" t="str">
            <v>ZAINAL ARIFIN</v>
          </cell>
          <cell r="E810" t="str">
            <v>PT. MBK</v>
          </cell>
          <cell r="I810">
            <v>44338</v>
          </cell>
          <cell r="J810" t="str">
            <v/>
          </cell>
          <cell r="K810" t="str">
            <v>082333325182</v>
          </cell>
          <cell r="L810" t="str">
            <v>DRIVER</v>
          </cell>
          <cell r="Q810" t="str">
            <v>MADURA</v>
          </cell>
          <cell r="R810" t="str">
            <v>ANTERAJA</v>
          </cell>
          <cell r="S810" t="str">
            <v>MALANG</v>
          </cell>
          <cell r="T810" t="str">
            <v>3528021809790006</v>
          </cell>
          <cell r="U810" t="str">
            <v>SEUMUR HIDUP</v>
          </cell>
          <cell r="V810" t="str">
            <v>HIJAU</v>
          </cell>
          <cell r="W810" t="str">
            <v>B1</v>
          </cell>
          <cell r="X810" t="str">
            <v>15497909000127</v>
          </cell>
          <cell r="Y810">
            <v>46159</v>
          </cell>
          <cell r="Z810" t="str">
            <v>PAMEKASAN</v>
          </cell>
          <cell r="AA810">
            <v>29116</v>
          </cell>
          <cell r="AB810" t="str">
            <v>JLN.STADION GG.09 RT.07 RW.03 PAMEKASAN</v>
          </cell>
          <cell r="AC810" t="str">
            <v>KAWIN</v>
          </cell>
          <cell r="AD810" t="str">
            <v>ISLAM</v>
          </cell>
          <cell r="AE810" t="str">
            <v>LAKI-LAKI</v>
          </cell>
          <cell r="AF810" t="str">
            <v>SMA</v>
          </cell>
          <cell r="AG810" t="str">
            <v>ZAINAL ARIFIN</v>
          </cell>
          <cell r="AH810" t="str">
            <v>BCA</v>
          </cell>
          <cell r="AI810" t="str">
            <v>1921057640</v>
          </cell>
          <cell r="AJ810" t="str">
            <v>3528021809790006</v>
          </cell>
          <cell r="AL810">
            <v>44621</v>
          </cell>
          <cell r="AM810">
            <v>44712</v>
          </cell>
          <cell r="AN810" t="str">
            <v>PKWT 2</v>
          </cell>
          <cell r="AO810" t="str">
            <v>10 hari</v>
          </cell>
          <cell r="AP810" t="str">
            <v xml:space="preserve">0 Tahun  11 Bulan 29 Hari </v>
          </cell>
          <cell r="AQ810" t="str">
            <v>SUDAH</v>
          </cell>
          <cell r="AR810">
            <v>44432</v>
          </cell>
          <cell r="AS810" t="str">
            <v>SUDAH</v>
          </cell>
          <cell r="AT810">
            <v>44432</v>
          </cell>
          <cell r="AU810" t="str">
            <v>SUDAH</v>
          </cell>
          <cell r="AV810">
            <v>44585</v>
          </cell>
          <cell r="AW810" t="str">
            <v xml:space="preserve">0 Tahun  3 Bulan 27 Hari </v>
          </cell>
          <cell r="AX810" t="str">
            <v>ON LINE</v>
          </cell>
          <cell r="AY810">
            <v>85</v>
          </cell>
          <cell r="AZ810">
            <v>85</v>
          </cell>
          <cell r="BA810" t="str">
            <v>SUDAH</v>
          </cell>
          <cell r="BC810">
            <v>44378</v>
          </cell>
          <cell r="BD810" t="str">
            <v>SAMPANG</v>
          </cell>
          <cell r="BE810" t="str">
            <v>SUDAH</v>
          </cell>
          <cell r="BG810">
            <v>44431</v>
          </cell>
          <cell r="BI810" t="str">
            <v>BELUM</v>
          </cell>
          <cell r="BV810" t="str">
            <v>0001048438067</v>
          </cell>
          <cell r="BW810" t="str">
            <v>SUDAH</v>
          </cell>
          <cell r="BX810" t="str">
            <v>PBI</v>
          </cell>
          <cell r="BY810" t="str">
            <v>21045999733</v>
          </cell>
          <cell r="BZ810" t="str">
            <v>SUDAH</v>
          </cell>
        </row>
        <row r="811">
          <cell r="C811" t="str">
            <v>2389</v>
          </cell>
          <cell r="D811" t="str">
            <v>KEVIN DWI CAHYO</v>
          </cell>
          <cell r="E811" t="str">
            <v>PT. MBK</v>
          </cell>
          <cell r="I811">
            <v>44324</v>
          </cell>
          <cell r="J811" t="str">
            <v/>
          </cell>
          <cell r="K811" t="str">
            <v>081217577798</v>
          </cell>
          <cell r="L811" t="str">
            <v>DRIVER</v>
          </cell>
          <cell r="Q811" t="str">
            <v>SURABAYA</v>
          </cell>
          <cell r="R811" t="str">
            <v>ANTERAJA</v>
          </cell>
          <cell r="S811" t="str">
            <v>MALANG</v>
          </cell>
          <cell r="T811" t="str">
            <v>3578218039800004</v>
          </cell>
          <cell r="U811" t="str">
            <v>SEUMUR HIDUP</v>
          </cell>
          <cell r="V811" t="str">
            <v>HIJAU</v>
          </cell>
          <cell r="W811" t="str">
            <v>B1</v>
          </cell>
          <cell r="X811" t="str">
            <v>15149803002268</v>
          </cell>
          <cell r="Y811">
            <v>46115</v>
          </cell>
          <cell r="Z811" t="str">
            <v>SURABAYA</v>
          </cell>
          <cell r="AA811">
            <v>35872</v>
          </cell>
          <cell r="AB811" t="str">
            <v>JEMUR WONOSARI IAIN 130 A RT.08 RW.03 SURABAYA</v>
          </cell>
          <cell r="AC811" t="str">
            <v>LAJANG</v>
          </cell>
          <cell r="AD811" t="str">
            <v>ISLAM</v>
          </cell>
          <cell r="AE811" t="str">
            <v>LAKI-LAKI</v>
          </cell>
          <cell r="AF811" t="str">
            <v>SMA</v>
          </cell>
          <cell r="AG811" t="str">
            <v>KEVIN DWI CAHYO</v>
          </cell>
          <cell r="AH811" t="str">
            <v>BCA</v>
          </cell>
          <cell r="AI811" t="str">
            <v>8221059018</v>
          </cell>
          <cell r="AJ811" t="str">
            <v>3578132104170013</v>
          </cell>
          <cell r="AL811">
            <v>44682</v>
          </cell>
          <cell r="AM811">
            <v>44773</v>
          </cell>
          <cell r="AN811" t="str">
            <v>PKWT 1</v>
          </cell>
          <cell r="AO811" t="str">
            <v>71 hari</v>
          </cell>
          <cell r="AP811" t="str">
            <v xml:space="preserve">1 Tahun  0 Bulan 13 Hari </v>
          </cell>
          <cell r="AQ811" t="str">
            <v>SUDAH</v>
          </cell>
          <cell r="AR811">
            <v>44432</v>
          </cell>
          <cell r="AS811" t="str">
            <v>SUDAH</v>
          </cell>
          <cell r="AT811">
            <v>44432</v>
          </cell>
          <cell r="AU811" t="str">
            <v>SUDAH</v>
          </cell>
          <cell r="AV811">
            <v>44587</v>
          </cell>
          <cell r="AW811" t="str">
            <v xml:space="preserve">0 Tahun  3 Bulan 25 Hari </v>
          </cell>
          <cell r="AX811" t="str">
            <v>IN CLASS</v>
          </cell>
          <cell r="AY811">
            <v>85</v>
          </cell>
          <cell r="AZ811">
            <v>85</v>
          </cell>
          <cell r="BA811" t="str">
            <v>SUDAH</v>
          </cell>
          <cell r="BC811">
            <v>44427</v>
          </cell>
          <cell r="BD811" t="str">
            <v>RUMKITAL SOEKANTYO JAHJA</v>
          </cell>
          <cell r="BE811" t="str">
            <v>SUDAH</v>
          </cell>
          <cell r="BG811">
            <v>44503</v>
          </cell>
          <cell r="BH811" t="str">
            <v>JEMURSARI</v>
          </cell>
          <cell r="BI811" t="str">
            <v>SUDAH</v>
          </cell>
          <cell r="BK811">
            <v>44635</v>
          </cell>
          <cell r="BL811" t="str">
            <v>JEMURSARI</v>
          </cell>
          <cell r="BV811" t="str">
            <v>0001395920351</v>
          </cell>
          <cell r="BW811" t="str">
            <v>SUDAH</v>
          </cell>
          <cell r="BX811" t="str">
            <v>PBI</v>
          </cell>
          <cell r="BY811" t="str">
            <v>21046001125</v>
          </cell>
          <cell r="BZ811" t="str">
            <v>SUDAH</v>
          </cell>
        </row>
        <row r="812">
          <cell r="C812" t="str">
            <v>2390</v>
          </cell>
          <cell r="D812" t="str">
            <v>NOVEL TAUFAN</v>
          </cell>
          <cell r="E812" t="str">
            <v>PT. MBK</v>
          </cell>
          <cell r="I812">
            <v>44340</v>
          </cell>
          <cell r="J812" t="str">
            <v/>
          </cell>
          <cell r="K812" t="str">
            <v>082299009259</v>
          </cell>
          <cell r="L812" t="str">
            <v>DRIVER</v>
          </cell>
          <cell r="Q812" t="str">
            <v>SURABAYA</v>
          </cell>
          <cell r="R812" t="str">
            <v>ANTERAJA</v>
          </cell>
          <cell r="S812" t="str">
            <v>MALANG</v>
          </cell>
          <cell r="T812" t="str">
            <v>3578310611830001</v>
          </cell>
          <cell r="U812" t="str">
            <v>SEUMUR HIDUP</v>
          </cell>
          <cell r="V812" t="str">
            <v>HIJAU</v>
          </cell>
          <cell r="W812" t="str">
            <v>B1</v>
          </cell>
          <cell r="X812" t="str">
            <v>15148311001135</v>
          </cell>
          <cell r="Y812">
            <v>46076</v>
          </cell>
          <cell r="Z812" t="str">
            <v>SURABYA</v>
          </cell>
          <cell r="AA812">
            <v>30626</v>
          </cell>
          <cell r="AB812" t="str">
            <v>CANDI LEMPUNG BLOK.46-B NO.05 RT.06 RW.09 SURABAYA</v>
          </cell>
          <cell r="AC812" t="str">
            <v>KAWIN</v>
          </cell>
          <cell r="AD812" t="str">
            <v>ISLAM</v>
          </cell>
          <cell r="AE812" t="str">
            <v>LAKI-LAKI</v>
          </cell>
          <cell r="AF812" t="str">
            <v>SMA</v>
          </cell>
          <cell r="AG812" t="str">
            <v>NOVEL TAUFANI</v>
          </cell>
          <cell r="AH812" t="str">
            <v>BCA</v>
          </cell>
          <cell r="AI812" t="str">
            <v>0870062249</v>
          </cell>
          <cell r="AJ812" t="str">
            <v>3578210402160005</v>
          </cell>
          <cell r="AK812" t="str">
            <v>799777610604000</v>
          </cell>
          <cell r="AL812">
            <v>44621</v>
          </cell>
          <cell r="AM812">
            <v>44712</v>
          </cell>
          <cell r="AN812" t="str">
            <v>PKWT 2</v>
          </cell>
          <cell r="AO812" t="str">
            <v>10 hari</v>
          </cell>
          <cell r="AP812" t="str">
            <v xml:space="preserve">0 Tahun  11 Bulan 27 Hari </v>
          </cell>
          <cell r="AQ812" t="str">
            <v>SUDAH</v>
          </cell>
          <cell r="AR812">
            <v>44432</v>
          </cell>
          <cell r="AS812" t="str">
            <v>SUDAH</v>
          </cell>
          <cell r="AT812">
            <v>44432</v>
          </cell>
          <cell r="AU812" t="str">
            <v>SUDAH</v>
          </cell>
          <cell r="AV812">
            <v>44462</v>
          </cell>
          <cell r="AW812" t="str">
            <v xml:space="preserve">0 Tahun  7 Bulan 28 Hari </v>
          </cell>
          <cell r="AX812" t="str">
            <v>IN CLASS</v>
          </cell>
          <cell r="AY812">
            <v>85</v>
          </cell>
          <cell r="AZ812">
            <v>100</v>
          </cell>
          <cell r="BA812" t="str">
            <v>SUDAH</v>
          </cell>
          <cell r="BC812">
            <v>44415</v>
          </cell>
          <cell r="BD812" t="str">
            <v>GELORA 10 NOVEMBER</v>
          </cell>
          <cell r="BE812" t="str">
            <v>SUDAH</v>
          </cell>
          <cell r="BG812">
            <v>44452</v>
          </cell>
          <cell r="BH812" t="str">
            <v>LONTAR</v>
          </cell>
          <cell r="BI812" t="str">
            <v>SUDAH</v>
          </cell>
          <cell r="BK812">
            <v>44674</v>
          </cell>
          <cell r="BV812" t="str">
            <v>0001706140394</v>
          </cell>
          <cell r="BW812" t="str">
            <v>SUDAH</v>
          </cell>
          <cell r="BX812" t="str">
            <v>PERUSAHAAN</v>
          </cell>
          <cell r="BY812" t="str">
            <v>21046001075</v>
          </cell>
          <cell r="BZ812" t="str">
            <v>SUDAH</v>
          </cell>
        </row>
        <row r="813">
          <cell r="C813" t="str">
            <v>2391</v>
          </cell>
          <cell r="D813" t="str">
            <v>EKO SUSILO</v>
          </cell>
          <cell r="E813" t="str">
            <v>PT. MBK</v>
          </cell>
          <cell r="I813">
            <v>44340</v>
          </cell>
          <cell r="J813" t="str">
            <v/>
          </cell>
          <cell r="K813" t="str">
            <v>085730067675</v>
          </cell>
          <cell r="L813" t="str">
            <v>DRIVER</v>
          </cell>
          <cell r="Q813" t="str">
            <v>SURABAYA</v>
          </cell>
          <cell r="R813" t="str">
            <v>ANTERAJA</v>
          </cell>
          <cell r="S813" t="str">
            <v>MALANG</v>
          </cell>
          <cell r="T813" t="str">
            <v>3522210110820004</v>
          </cell>
          <cell r="U813" t="str">
            <v>SEUMUR HIDUP</v>
          </cell>
          <cell r="V813" t="str">
            <v>HIJAU</v>
          </cell>
          <cell r="W813" t="str">
            <v>B1</v>
          </cell>
          <cell r="X813" t="str">
            <v>821015461096</v>
          </cell>
          <cell r="Y813">
            <v>45566</v>
          </cell>
          <cell r="Z813" t="str">
            <v>BOJONEGORO</v>
          </cell>
          <cell r="AA813">
            <v>30225</v>
          </cell>
          <cell r="AB813" t="str">
            <v>DUSUN KEDUNGGAMPENG RT.14 RW.06 TEMAYANG</v>
          </cell>
          <cell r="AC813" t="str">
            <v>KAWIN</v>
          </cell>
          <cell r="AD813" t="str">
            <v>ISLAM</v>
          </cell>
          <cell r="AE813" t="str">
            <v>LAKI-LAKI</v>
          </cell>
          <cell r="AF813" t="str">
            <v>SMA</v>
          </cell>
          <cell r="AG813" t="str">
            <v>EKO SUSILO</v>
          </cell>
          <cell r="AH813" t="str">
            <v>BCA</v>
          </cell>
          <cell r="AI813" t="str">
            <v>5200424711</v>
          </cell>
          <cell r="AJ813" t="str">
            <v>352221111110005</v>
          </cell>
          <cell r="AL813">
            <v>44621</v>
          </cell>
          <cell r="AM813">
            <v>44712</v>
          </cell>
          <cell r="AN813" t="str">
            <v>PKWT 2</v>
          </cell>
          <cell r="AO813" t="str">
            <v>10 hari</v>
          </cell>
          <cell r="AP813" t="str">
            <v xml:space="preserve">0 Tahun  11 Bulan 27 Hari </v>
          </cell>
          <cell r="AQ813" t="str">
            <v>SUDAH</v>
          </cell>
          <cell r="AR813">
            <v>44369</v>
          </cell>
          <cell r="AS813" t="str">
            <v>SUDAH</v>
          </cell>
          <cell r="AT813">
            <v>44369</v>
          </cell>
          <cell r="AU813" t="str">
            <v>SUDAH</v>
          </cell>
          <cell r="AV813">
            <v>44462</v>
          </cell>
          <cell r="AW813" t="str">
            <v xml:space="preserve">0 Tahun  7 Bulan 28 Hari </v>
          </cell>
          <cell r="AX813" t="str">
            <v>IN CLASS</v>
          </cell>
          <cell r="AY813">
            <v>85</v>
          </cell>
          <cell r="AZ813">
            <v>90</v>
          </cell>
          <cell r="BA813" t="str">
            <v>SUDAH</v>
          </cell>
          <cell r="BC813">
            <v>44427</v>
          </cell>
          <cell r="BD813" t="str">
            <v>BLOOTO</v>
          </cell>
          <cell r="BE813" t="str">
            <v>SUDAH</v>
          </cell>
          <cell r="BG813">
            <v>44420</v>
          </cell>
          <cell r="BI813" t="str">
            <v>BELUM</v>
          </cell>
          <cell r="BV813" t="str">
            <v>0002729227588</v>
          </cell>
          <cell r="BW813" t="str">
            <v>SUDAH</v>
          </cell>
          <cell r="BX813" t="str">
            <v>PBI</v>
          </cell>
          <cell r="BY813" t="str">
            <v>21046001026</v>
          </cell>
          <cell r="BZ813" t="str">
            <v>SUDAH</v>
          </cell>
        </row>
        <row r="814">
          <cell r="C814" t="str">
            <v>2392</v>
          </cell>
          <cell r="D814" t="str">
            <v>DANANG SETIAWAN</v>
          </cell>
          <cell r="E814" t="str">
            <v>PT. MBK</v>
          </cell>
          <cell r="I814">
            <v>44341</v>
          </cell>
          <cell r="J814" t="str">
            <v/>
          </cell>
          <cell r="K814" t="str">
            <v>085808706308</v>
          </cell>
          <cell r="L814" t="str">
            <v>DRIVER</v>
          </cell>
          <cell r="Q814" t="str">
            <v>SURABAYA</v>
          </cell>
          <cell r="R814" t="str">
            <v>ANTERAJA</v>
          </cell>
          <cell r="S814" t="str">
            <v>MALANG</v>
          </cell>
          <cell r="T814" t="str">
            <v>3506212004920001</v>
          </cell>
          <cell r="U814" t="str">
            <v>SEUMUR HIDUP</v>
          </cell>
          <cell r="V814" t="str">
            <v>HIJAU</v>
          </cell>
          <cell r="W814" t="str">
            <v>B1</v>
          </cell>
          <cell r="X814" t="str">
            <v>15359204000276</v>
          </cell>
          <cell r="Y814">
            <v>46163</v>
          </cell>
          <cell r="Z814" t="str">
            <v>KEDIRI</v>
          </cell>
          <cell r="AA814">
            <v>33714</v>
          </cell>
          <cell r="AB814" t="str">
            <v>DSN.WONOREJO RT.03 RW.01 WONOREJO</v>
          </cell>
          <cell r="AC814" t="str">
            <v>LAJANG</v>
          </cell>
          <cell r="AD814" t="str">
            <v>ISLAM</v>
          </cell>
          <cell r="AE814" t="str">
            <v>LAKI-LAKI</v>
          </cell>
          <cell r="AF814" t="str">
            <v>SMA</v>
          </cell>
          <cell r="AG814" t="str">
            <v>DANANG SETIAWAN</v>
          </cell>
          <cell r="AH814" t="str">
            <v>BCA</v>
          </cell>
          <cell r="AI814" t="str">
            <v>3630069717</v>
          </cell>
          <cell r="AJ814" t="str">
            <v>3514210905180012</v>
          </cell>
          <cell r="AK814" t="str">
            <v>959505579655000</v>
          </cell>
          <cell r="AL814">
            <v>44621</v>
          </cell>
          <cell r="AM814">
            <v>44712</v>
          </cell>
          <cell r="AN814" t="str">
            <v>PKWT 2</v>
          </cell>
          <cell r="AO814" t="str">
            <v>10 hari</v>
          </cell>
          <cell r="AP814" t="str">
            <v xml:space="preserve">0 Tahun  11 Bulan 26 Hari </v>
          </cell>
          <cell r="AQ814" t="str">
            <v>SUDAH</v>
          </cell>
          <cell r="AR814">
            <v>44432</v>
          </cell>
          <cell r="AS814" t="str">
            <v>SUDAH</v>
          </cell>
          <cell r="AT814">
            <v>44432</v>
          </cell>
          <cell r="AU814" t="str">
            <v>SUDAH</v>
          </cell>
          <cell r="AV814">
            <v>44462</v>
          </cell>
          <cell r="AW814" t="str">
            <v xml:space="preserve">0 Tahun  7 Bulan 28 Hari </v>
          </cell>
          <cell r="AX814" t="str">
            <v>IN CLASS</v>
          </cell>
          <cell r="AY814">
            <v>85</v>
          </cell>
          <cell r="AZ814">
            <v>100</v>
          </cell>
          <cell r="BA814" t="str">
            <v>SUDAH</v>
          </cell>
          <cell r="BC814">
            <v>44415</v>
          </cell>
          <cell r="BD814" t="str">
            <v>SEKAPUK</v>
          </cell>
          <cell r="BE814" t="str">
            <v>SUDAH</v>
          </cell>
          <cell r="BG814">
            <v>44494</v>
          </cell>
          <cell r="BH814" t="str">
            <v>RS BHAYANGKARA SURABAYA</v>
          </cell>
          <cell r="BI814" t="str">
            <v>BELUM</v>
          </cell>
          <cell r="BV814" t="str">
            <v>0002678782342</v>
          </cell>
          <cell r="BW814" t="str">
            <v>SUDAH</v>
          </cell>
          <cell r="BX814" t="str">
            <v>PERUSAHAAN</v>
          </cell>
          <cell r="BY814" t="str">
            <v>21046000887</v>
          </cell>
          <cell r="BZ814" t="str">
            <v>SUDAH</v>
          </cell>
        </row>
        <row r="815">
          <cell r="C815" t="str">
            <v>2393</v>
          </cell>
          <cell r="D815" t="str">
            <v>OKY HARIANTO</v>
          </cell>
          <cell r="E815" t="str">
            <v>PT. MBK</v>
          </cell>
          <cell r="I815">
            <v>44343</v>
          </cell>
          <cell r="J815" t="str">
            <v/>
          </cell>
          <cell r="K815" t="str">
            <v>08126685273</v>
          </cell>
          <cell r="P815" t="str">
            <v>DISPATCHER</v>
          </cell>
          <cell r="Q815" t="str">
            <v>PADANG</v>
          </cell>
          <cell r="R815" t="str">
            <v>ANTERAJA</v>
          </cell>
          <cell r="S815" t="str">
            <v>MEDAN</v>
          </cell>
          <cell r="T815" t="str">
            <v>1371011510900003</v>
          </cell>
          <cell r="U815" t="str">
            <v>SEUMUR HIDUP</v>
          </cell>
          <cell r="V815" t="str">
            <v>NON DRIVER</v>
          </cell>
          <cell r="W815" t="str">
            <v>NON DRIVER</v>
          </cell>
          <cell r="X815" t="str">
            <v>NON DRIVER</v>
          </cell>
          <cell r="Y815" t="str">
            <v>NON DRIVER</v>
          </cell>
          <cell r="Z815" t="str">
            <v>BATAM</v>
          </cell>
          <cell r="AA815">
            <v>33161</v>
          </cell>
          <cell r="AB815" t="str">
            <v>KOMP CENDANA BLOK D/8 RT 004/002 KEL. TARANTANG KEC. LUBUK KILANG KOTA PADANG</v>
          </cell>
          <cell r="AC815" t="str">
            <v>KAWIN</v>
          </cell>
          <cell r="AD815" t="str">
            <v>ISLAM</v>
          </cell>
          <cell r="AE815" t="str">
            <v>LAKI-LAKI</v>
          </cell>
          <cell r="AF815" t="str">
            <v>SMA</v>
          </cell>
          <cell r="AG815" t="str">
            <v>OKY HARIANTO</v>
          </cell>
          <cell r="AH815" t="str">
            <v>BCA</v>
          </cell>
          <cell r="AI815" t="str">
            <v>8050501371</v>
          </cell>
          <cell r="AJ815" t="str">
            <v>1371070602140004</v>
          </cell>
          <cell r="AL815">
            <v>44652</v>
          </cell>
          <cell r="AM815">
            <v>44742</v>
          </cell>
          <cell r="AN815" t="str">
            <v>PKWT 1</v>
          </cell>
          <cell r="AO815" t="str">
            <v>40 hari</v>
          </cell>
          <cell r="AP815" t="str">
            <v xml:space="preserve">0 Tahun  11 Bulan 24 Hari </v>
          </cell>
          <cell r="AQ815" t="str">
            <v>NON DRIVER</v>
          </cell>
          <cell r="AR815" t="str">
            <v>NON DRIVER</v>
          </cell>
          <cell r="AS815" t="str">
            <v>SUDAH</v>
          </cell>
          <cell r="AT815">
            <v>44396</v>
          </cell>
          <cell r="AU815" t="str">
            <v>NON DRIVER</v>
          </cell>
          <cell r="AV815" t="str">
            <v>NON DRIVER</v>
          </cell>
          <cell r="AW815" t="str">
            <v/>
          </cell>
          <cell r="AX815" t="str">
            <v>NON DRIVER</v>
          </cell>
          <cell r="AY815" t="str">
            <v>NON DRIVER</v>
          </cell>
          <cell r="AZ815" t="str">
            <v>NON DRIVER</v>
          </cell>
          <cell r="BA815" t="str">
            <v>SUDAH</v>
          </cell>
          <cell r="BC815">
            <v>44386</v>
          </cell>
          <cell r="BE815" t="str">
            <v>SUDAH</v>
          </cell>
          <cell r="BG815">
            <v>44519</v>
          </cell>
          <cell r="BI815" t="str">
            <v>BELUM</v>
          </cell>
          <cell r="BV815" t="str">
            <v>0001282160654</v>
          </cell>
          <cell r="BW815" t="str">
            <v>SUDAH</v>
          </cell>
          <cell r="BX815" t="str">
            <v>PERUSAHAAN</v>
          </cell>
          <cell r="BY815" t="str">
            <v>21046000382</v>
          </cell>
          <cell r="BZ815" t="str">
            <v>SUDAH</v>
          </cell>
        </row>
        <row r="816">
          <cell r="C816" t="str">
            <v>2394</v>
          </cell>
          <cell r="D816" t="str">
            <v>M RIZAL</v>
          </cell>
          <cell r="E816" t="str">
            <v>PT. MBK</v>
          </cell>
          <cell r="F816" t="str">
            <v>PO</v>
          </cell>
          <cell r="G816" t="str">
            <v>55/JKT2/V/2021</v>
          </cell>
          <cell r="H816">
            <v>44333</v>
          </cell>
          <cell r="I816">
            <v>44337</v>
          </cell>
          <cell r="J816">
            <v>4</v>
          </cell>
          <cell r="K816" t="str">
            <v>081274404867</v>
          </cell>
          <cell r="L816" t="str">
            <v>DRIVER</v>
          </cell>
          <cell r="Q816" t="str">
            <v>PALEMBANG</v>
          </cell>
          <cell r="R816" t="str">
            <v>ANTERAJA</v>
          </cell>
          <cell r="S816" t="str">
            <v>PALEMBANG</v>
          </cell>
          <cell r="T816" t="str">
            <v>1671131507780001</v>
          </cell>
          <cell r="U816" t="str">
            <v>SEUMUR HIDUP</v>
          </cell>
          <cell r="W816" t="str">
            <v>B1 UMUM</v>
          </cell>
          <cell r="X816" t="str">
            <v>780711171712</v>
          </cell>
          <cell r="Y816">
            <v>46226</v>
          </cell>
          <cell r="Z816" t="str">
            <v>PALEMBANG</v>
          </cell>
          <cell r="AA816">
            <v>28686</v>
          </cell>
          <cell r="AB816" t="str">
            <v>JL. REMIFA NO. 548 RT 014/003 KEL. OGAN BARU KEC. KERTAPATI KOTA PALEMBANG</v>
          </cell>
          <cell r="AC816" t="str">
            <v>LAJANG</v>
          </cell>
          <cell r="AD816" t="str">
            <v>ISLAM</v>
          </cell>
          <cell r="AE816" t="str">
            <v>LAKI-LAKI</v>
          </cell>
          <cell r="AF816" t="str">
            <v>SMA</v>
          </cell>
          <cell r="AG816" t="str">
            <v>M RIZAL</v>
          </cell>
          <cell r="AH816" t="str">
            <v>BCA</v>
          </cell>
          <cell r="AI816" t="str">
            <v>1140369965</v>
          </cell>
          <cell r="AJ816" t="str">
            <v>1671130704110001</v>
          </cell>
          <cell r="AL816">
            <v>44621</v>
          </cell>
          <cell r="AM816">
            <v>44712</v>
          </cell>
          <cell r="AN816" t="str">
            <v>PKWT 2</v>
          </cell>
          <cell r="AO816" t="str">
            <v>10 hari</v>
          </cell>
          <cell r="AP816" t="str">
            <v xml:space="preserve">1 Tahun  0 Bulan 0 Hari </v>
          </cell>
          <cell r="AQ816" t="str">
            <v>SUDAH</v>
          </cell>
          <cell r="AR816">
            <v>44379</v>
          </cell>
          <cell r="AS816" t="str">
            <v>SUDAH</v>
          </cell>
          <cell r="AT816">
            <v>44432</v>
          </cell>
          <cell r="AU816" t="str">
            <v>SUDAH</v>
          </cell>
          <cell r="AV816">
            <v>44621</v>
          </cell>
          <cell r="AW816" t="str">
            <v xml:space="preserve">0 Tahun  2 Bulan 20 Hari </v>
          </cell>
          <cell r="AX816" t="str">
            <v>ON LINE</v>
          </cell>
          <cell r="AY816">
            <v>100</v>
          </cell>
          <cell r="AZ816">
            <v>85</v>
          </cell>
          <cell r="BA816" t="str">
            <v>SUDAH</v>
          </cell>
          <cell r="BC816">
            <v>44509</v>
          </cell>
          <cell r="BE816" t="str">
            <v>BELUM</v>
          </cell>
          <cell r="BI816" t="str">
            <v>BELUM</v>
          </cell>
          <cell r="BV816" t="str">
            <v>0002672382598</v>
          </cell>
          <cell r="BW816" t="str">
            <v>SUDAH</v>
          </cell>
          <cell r="BX816" t="str">
            <v>PBI</v>
          </cell>
          <cell r="BY816" t="str">
            <v>21046000713</v>
          </cell>
          <cell r="BZ816" t="str">
            <v>SUDAH</v>
          </cell>
        </row>
        <row r="817">
          <cell r="C817" t="str">
            <v>2395</v>
          </cell>
          <cell r="D817" t="str">
            <v>SANDI</v>
          </cell>
          <cell r="E817" t="str">
            <v>PT. MBK</v>
          </cell>
          <cell r="F817" t="str">
            <v>PO</v>
          </cell>
          <cell r="G817" t="str">
            <v>68/PO-JKT1/V/21</v>
          </cell>
          <cell r="I817">
            <v>44343</v>
          </cell>
          <cell r="J817" t="str">
            <v/>
          </cell>
          <cell r="K817" t="str">
            <v>083192575276</v>
          </cell>
          <cell r="L817" t="str">
            <v>DRIVER</v>
          </cell>
          <cell r="Q817" t="str">
            <v>PALEMBANG</v>
          </cell>
          <cell r="R817" t="str">
            <v>ANTERAJA</v>
          </cell>
          <cell r="S817" t="str">
            <v>PALEMBANG</v>
          </cell>
          <cell r="T817" t="str">
            <v>1671081707930005</v>
          </cell>
          <cell r="U817" t="str">
            <v>SEUMUR HIDUP</v>
          </cell>
          <cell r="W817" t="str">
            <v>B1</v>
          </cell>
          <cell r="X817" t="str">
            <v>1117-9307-000518</v>
          </cell>
          <cell r="Y817">
            <v>46224</v>
          </cell>
          <cell r="Z817" t="str">
            <v>PALEMBANG</v>
          </cell>
          <cell r="AA817">
            <v>34167</v>
          </cell>
          <cell r="AB817" t="str">
            <v>KOMP YUKA BLOK  QQ, RT. 13 RW. 07 SAKO PALEMBANG</v>
          </cell>
          <cell r="AC817" t="str">
            <v>LAJANG</v>
          </cell>
          <cell r="AD817" t="str">
            <v>ISLAM</v>
          </cell>
          <cell r="AE817" t="str">
            <v>LAKI-LAKI</v>
          </cell>
          <cell r="AF817" t="str">
            <v>SMA</v>
          </cell>
          <cell r="AG817" t="str">
            <v>SANDI</v>
          </cell>
          <cell r="AH817" t="str">
            <v>BCA</v>
          </cell>
          <cell r="AI817" t="str">
            <v>1510803945</v>
          </cell>
          <cell r="AJ817" t="str">
            <v>1671081302080037</v>
          </cell>
          <cell r="AL817">
            <v>44621</v>
          </cell>
          <cell r="AM817">
            <v>44712</v>
          </cell>
          <cell r="AN817" t="str">
            <v>PKWT 2</v>
          </cell>
          <cell r="AO817" t="str">
            <v>10 hari</v>
          </cell>
          <cell r="AP817" t="str">
            <v xml:space="preserve">0 Tahun  11 Bulan 24 Hari </v>
          </cell>
          <cell r="AQ817" t="str">
            <v>SUDAH</v>
          </cell>
          <cell r="AR817">
            <v>44432</v>
          </cell>
          <cell r="AS817" t="str">
            <v>SUDAH</v>
          </cell>
          <cell r="AT817">
            <v>44432</v>
          </cell>
          <cell r="AU817" t="str">
            <v>SUDAH</v>
          </cell>
          <cell r="AV817">
            <v>44621</v>
          </cell>
          <cell r="AW817" t="str">
            <v xml:space="preserve">0 Tahun  2 Bulan 20 Hari </v>
          </cell>
          <cell r="AX817" t="str">
            <v>ON LINE</v>
          </cell>
          <cell r="AY817">
            <v>90</v>
          </cell>
          <cell r="AZ817">
            <v>85</v>
          </cell>
          <cell r="BA817" t="str">
            <v>SUDAH</v>
          </cell>
          <cell r="BC817">
            <v>44426</v>
          </cell>
          <cell r="BE817" t="str">
            <v>BELUM</v>
          </cell>
          <cell r="BI817" t="str">
            <v>BELUM</v>
          </cell>
          <cell r="BV817" t="str">
            <v>0000325429334</v>
          </cell>
          <cell r="BW817" t="str">
            <v>SUDAH</v>
          </cell>
          <cell r="BX817" t="str">
            <v>PBI</v>
          </cell>
          <cell r="BY817" t="str">
            <v>21046000903</v>
          </cell>
          <cell r="BZ817" t="str">
            <v>SUDAH</v>
          </cell>
        </row>
        <row r="818">
          <cell r="C818" t="str">
            <v>2397</v>
          </cell>
          <cell r="D818" t="str">
            <v>TARYANA EFENDI</v>
          </cell>
          <cell r="E818" t="str">
            <v>PT. MBK</v>
          </cell>
          <cell r="F818" t="str">
            <v>PO</v>
          </cell>
          <cell r="G818" t="str">
            <v>78/PO-JKT1/XI/21</v>
          </cell>
          <cell r="I818">
            <v>44338</v>
          </cell>
          <cell r="J818" t="str">
            <v/>
          </cell>
          <cell r="K818" t="str">
            <v>081386708746</v>
          </cell>
          <cell r="L818" t="str">
            <v>DRIVER</v>
          </cell>
          <cell r="Q818" t="str">
            <v>BANDUNG</v>
          </cell>
          <cell r="R818" t="str">
            <v>CREDIBOOK</v>
          </cell>
          <cell r="S818" t="str">
            <v>JAKARTA 1</v>
          </cell>
          <cell r="T818" t="str">
            <v>3217070704860020</v>
          </cell>
          <cell r="U818" t="str">
            <v>SEUMUR HIDUP</v>
          </cell>
          <cell r="V818" t="str">
            <v>CDD</v>
          </cell>
          <cell r="W818" t="str">
            <v>B1 UMUM</v>
          </cell>
          <cell r="X818" t="str">
            <v>8604 1331 2287</v>
          </cell>
          <cell r="Y818">
            <v>45389</v>
          </cell>
          <cell r="Z818" t="str">
            <v>BANDUNG</v>
          </cell>
          <cell r="AA818">
            <v>31509</v>
          </cell>
          <cell r="AB818" t="str">
            <v>KP KEBON KELAPA RT002/RW003 DESA CIPATAT KEC CIPATAT KAB BANDUNG</v>
          </cell>
          <cell r="AC818" t="str">
            <v>KAWIN</v>
          </cell>
          <cell r="AD818" t="str">
            <v>ISLAM</v>
          </cell>
          <cell r="AE818" t="str">
            <v>LAKI-LAKI</v>
          </cell>
          <cell r="AF818" t="str">
            <v>PAKET B</v>
          </cell>
          <cell r="AG818" t="str">
            <v>TARYANA EFENDI</v>
          </cell>
          <cell r="AH818" t="str">
            <v>BCA</v>
          </cell>
          <cell r="AI818" t="str">
            <v>2780210934</v>
          </cell>
          <cell r="AJ818" t="str">
            <v>3217071704080014</v>
          </cell>
          <cell r="AL818">
            <v>44621</v>
          </cell>
          <cell r="AM818">
            <v>44712</v>
          </cell>
          <cell r="AN818" t="str">
            <v>PKWT 2</v>
          </cell>
          <cell r="AO818" t="str">
            <v>10 hari</v>
          </cell>
          <cell r="AP818" t="str">
            <v xml:space="preserve">0 Tahun  11 Bulan 29 Hari </v>
          </cell>
          <cell r="AQ818" t="str">
            <v>SUDAH</v>
          </cell>
          <cell r="AR818">
            <v>44432</v>
          </cell>
          <cell r="AS818" t="str">
            <v>SUDAH</v>
          </cell>
          <cell r="AT818">
            <v>44432</v>
          </cell>
          <cell r="AU818" t="str">
            <v>SUDAH</v>
          </cell>
          <cell r="AV818">
            <v>44518</v>
          </cell>
          <cell r="AW818" t="str">
            <v xml:space="preserve">0 Tahun  6 Bulan 3 Hari </v>
          </cell>
          <cell r="AX818" t="str">
            <v>IN CLASS</v>
          </cell>
          <cell r="AY818">
            <v>90</v>
          </cell>
          <cell r="AZ818">
            <v>85</v>
          </cell>
          <cell r="BA818" t="str">
            <v>SUDAH</v>
          </cell>
          <cell r="BC818">
            <v>44399</v>
          </cell>
          <cell r="BE818" t="str">
            <v>SUDAH</v>
          </cell>
          <cell r="BG818">
            <v>44491</v>
          </cell>
          <cell r="BI818" t="str">
            <v>BELUM</v>
          </cell>
          <cell r="BV818" t="str">
            <v>0001778190502</v>
          </cell>
          <cell r="BW818" t="str">
            <v>SUDAH</v>
          </cell>
          <cell r="BX818" t="str">
            <v>PERUSAHAAN</v>
          </cell>
          <cell r="BY818" t="str">
            <v>21046000655</v>
          </cell>
          <cell r="BZ818" t="str">
            <v>SUDAH</v>
          </cell>
        </row>
        <row r="819">
          <cell r="C819" t="str">
            <v>2399</v>
          </cell>
          <cell r="D819" t="str">
            <v>IBNU M RAMADAN</v>
          </cell>
          <cell r="E819" t="str">
            <v>PT. MBK</v>
          </cell>
          <cell r="F819" t="str">
            <v>PO</v>
          </cell>
          <cell r="G819" t="str">
            <v>56/PO-JKT1/V/21</v>
          </cell>
          <cell r="H819">
            <v>44338</v>
          </cell>
          <cell r="I819">
            <v>44338</v>
          </cell>
          <cell r="J819">
            <v>0</v>
          </cell>
          <cell r="K819" t="str">
            <v>089528838027</v>
          </cell>
          <cell r="L819" t="str">
            <v>DRIVER</v>
          </cell>
          <cell r="Q819" t="str">
            <v>BANDUNG</v>
          </cell>
          <cell r="R819" t="str">
            <v>ANTERAJA</v>
          </cell>
          <cell r="S819" t="str">
            <v>JAKARTA 1</v>
          </cell>
          <cell r="T819" t="str">
            <v>3217082702950013</v>
          </cell>
          <cell r="U819" t="str">
            <v>SEUMUR HIDUP</v>
          </cell>
          <cell r="V819" t="str">
            <v>FUSO</v>
          </cell>
          <cell r="W819" t="str">
            <v>B1 UMUM</v>
          </cell>
          <cell r="X819" t="str">
            <v>1331 9502 000208</v>
          </cell>
          <cell r="Y819">
            <v>45708</v>
          </cell>
          <cell r="Z819" t="str">
            <v>BANDUNG</v>
          </cell>
          <cell r="AA819">
            <v>34757</v>
          </cell>
          <cell r="AB819" t="str">
            <v xml:space="preserve">KP CIMAREME RT01/RW03 DESA CIMERANG KEC BATU JAJAR KAB BANDUNG </v>
          </cell>
          <cell r="AC819" t="str">
            <v>KAWIN</v>
          </cell>
          <cell r="AD819" t="str">
            <v>ISLAM</v>
          </cell>
          <cell r="AE819" t="str">
            <v>LAKI-LAKI</v>
          </cell>
          <cell r="AF819" t="str">
            <v>SMA</v>
          </cell>
          <cell r="AG819" t="str">
            <v>IBNU M RAMADAN</v>
          </cell>
          <cell r="AH819" t="str">
            <v>BCA</v>
          </cell>
          <cell r="AI819" t="str">
            <v>1393204480</v>
          </cell>
          <cell r="AJ819" t="str">
            <v>3217081202190020</v>
          </cell>
          <cell r="AL819">
            <v>44621</v>
          </cell>
          <cell r="AM819">
            <v>44712</v>
          </cell>
          <cell r="AN819" t="str">
            <v>PKWT 2</v>
          </cell>
          <cell r="AO819" t="str">
            <v>10 hari</v>
          </cell>
          <cell r="AP819" t="str">
            <v xml:space="preserve">0 Tahun  11 Bulan 29 Hari </v>
          </cell>
          <cell r="AQ819" t="str">
            <v>SUDAH</v>
          </cell>
          <cell r="AR819">
            <v>44432</v>
          </cell>
          <cell r="AS819" t="str">
            <v>SUDAH</v>
          </cell>
          <cell r="AT819">
            <v>44432</v>
          </cell>
          <cell r="AU819" t="str">
            <v>SUDAH</v>
          </cell>
          <cell r="AV819">
            <v>44639</v>
          </cell>
          <cell r="AW819" t="str">
            <v xml:space="preserve">0 Tahun  2 Bulan 2 Hari </v>
          </cell>
          <cell r="AX819" t="str">
            <v>IN CLASS</v>
          </cell>
          <cell r="AY819">
            <v>90</v>
          </cell>
          <cell r="AZ819">
            <v>85</v>
          </cell>
          <cell r="BA819" t="str">
            <v>SUDAH</v>
          </cell>
          <cell r="BC819">
            <v>44408</v>
          </cell>
          <cell r="BE819" t="str">
            <v>SUDAH</v>
          </cell>
          <cell r="BG819">
            <v>44436</v>
          </cell>
          <cell r="BI819" t="str">
            <v>BELUM</v>
          </cell>
          <cell r="BV819" t="str">
            <v>0002398997891</v>
          </cell>
          <cell r="BW819" t="str">
            <v>SUDAH</v>
          </cell>
          <cell r="BX819" t="str">
            <v>PERUSAHAAN</v>
          </cell>
          <cell r="BY819" t="str">
            <v>21046000622</v>
          </cell>
          <cell r="BZ819" t="str">
            <v>SUDAH</v>
          </cell>
        </row>
        <row r="820">
          <cell r="C820" t="str">
            <v>2400</v>
          </cell>
          <cell r="D820" t="str">
            <v>JAJANG NURJAMAN</v>
          </cell>
          <cell r="E820" t="str">
            <v>PT. MBK</v>
          </cell>
          <cell r="F820" t="str">
            <v>PO</v>
          </cell>
          <cell r="G820" t="str">
            <v>56/PO-JKT1/V/21</v>
          </cell>
          <cell r="H820">
            <v>44338</v>
          </cell>
          <cell r="I820">
            <v>44338</v>
          </cell>
          <cell r="J820">
            <v>0</v>
          </cell>
          <cell r="K820" t="str">
            <v>081222509023</v>
          </cell>
          <cell r="L820" t="str">
            <v>DRIVER</v>
          </cell>
          <cell r="Q820" t="str">
            <v>BANDUNG</v>
          </cell>
          <cell r="R820" t="str">
            <v>ANTERAJA</v>
          </cell>
          <cell r="S820" t="str">
            <v>JAKARTA 1</v>
          </cell>
          <cell r="T820" t="str">
            <v>3217050204820025</v>
          </cell>
          <cell r="U820" t="str">
            <v>SEUMUR HIDUP</v>
          </cell>
          <cell r="V820" t="str">
            <v>FUSO</v>
          </cell>
          <cell r="W820" t="str">
            <v>B1 UMUM</v>
          </cell>
          <cell r="X820" t="str">
            <v>13318204000077</v>
          </cell>
          <cell r="Y820">
            <v>45739</v>
          </cell>
          <cell r="Z820" t="str">
            <v>BANDUNG</v>
          </cell>
          <cell r="AA820">
            <v>30043</v>
          </cell>
          <cell r="AB820" t="str">
            <v>KP. TAPOS RT 003/001 KEL. SIRNAREJA KEC. CIPEUNDEUY KAB. BANDUNG BARAT</v>
          </cell>
          <cell r="AC820" t="str">
            <v>KAWIN</v>
          </cell>
          <cell r="AD820" t="str">
            <v>ISLAM</v>
          </cell>
          <cell r="AE820" t="str">
            <v>LAKI-LAKI</v>
          </cell>
          <cell r="AF820" t="str">
            <v>SMA</v>
          </cell>
          <cell r="AG820" t="str">
            <v>JAJANG NURJAMAN</v>
          </cell>
          <cell r="AH820" t="str">
            <v>BCA</v>
          </cell>
          <cell r="AI820" t="str">
            <v>1393207705</v>
          </cell>
          <cell r="AJ820" t="str">
            <v>3217050510170015</v>
          </cell>
          <cell r="AL820">
            <v>44621</v>
          </cell>
          <cell r="AM820">
            <v>44712</v>
          </cell>
          <cell r="AN820" t="str">
            <v>PKWT 2</v>
          </cell>
          <cell r="AO820" t="str">
            <v>10 hari</v>
          </cell>
          <cell r="AP820" t="str">
            <v xml:space="preserve">0 Tahun  11 Bulan 29 Hari </v>
          </cell>
          <cell r="AQ820" t="str">
            <v>SUDAH</v>
          </cell>
          <cell r="AR820">
            <v>44432</v>
          </cell>
          <cell r="AS820" t="str">
            <v>SUDAH</v>
          </cell>
          <cell r="AT820">
            <v>44432</v>
          </cell>
          <cell r="AU820" t="str">
            <v>SUDAH</v>
          </cell>
          <cell r="AV820">
            <v>44639</v>
          </cell>
          <cell r="AW820" t="str">
            <v xml:space="preserve">0 Tahun  2 Bulan 2 Hari </v>
          </cell>
          <cell r="AX820" t="str">
            <v>IN CLASS</v>
          </cell>
          <cell r="AY820">
            <v>80</v>
          </cell>
          <cell r="AZ820">
            <v>85</v>
          </cell>
          <cell r="BA820" t="str">
            <v>SUDAH</v>
          </cell>
          <cell r="BC820">
            <v>44393</v>
          </cell>
          <cell r="BE820" t="str">
            <v>SUDAH</v>
          </cell>
          <cell r="BG820">
            <v>44469</v>
          </cell>
          <cell r="BH820" t="str">
            <v>CIPEUNDEUY</v>
          </cell>
          <cell r="BI820" t="str">
            <v>BELUM</v>
          </cell>
          <cell r="BV820" t="str">
            <v>0003099652075</v>
          </cell>
          <cell r="BW820" t="str">
            <v>SUDAH</v>
          </cell>
          <cell r="BX820" t="str">
            <v>PERUSAHAAN</v>
          </cell>
          <cell r="BY820" t="str">
            <v>21045999543</v>
          </cell>
          <cell r="BZ820" t="str">
            <v>SUDAH</v>
          </cell>
        </row>
        <row r="821">
          <cell r="C821" t="str">
            <v>2402</v>
          </cell>
          <cell r="D821" t="str">
            <v>YANA MULYANA</v>
          </cell>
          <cell r="E821" t="str">
            <v>PT. MBK</v>
          </cell>
          <cell r="F821" t="str">
            <v>PO</v>
          </cell>
          <cell r="G821" t="str">
            <v>56/PO-JKT1/V/21</v>
          </cell>
          <cell r="H821">
            <v>44338</v>
          </cell>
          <cell r="I821">
            <v>44338</v>
          </cell>
          <cell r="J821">
            <v>0</v>
          </cell>
          <cell r="K821" t="str">
            <v>088293959282</v>
          </cell>
          <cell r="L821" t="str">
            <v>DRIVER</v>
          </cell>
          <cell r="Q821" t="str">
            <v>BANDUNG</v>
          </cell>
          <cell r="R821" t="str">
            <v>ANTERAJA</v>
          </cell>
          <cell r="S821" t="str">
            <v>JAKARTA 1</v>
          </cell>
          <cell r="T821" t="str">
            <v>3217031707720005</v>
          </cell>
          <cell r="U821" t="str">
            <v>SEUMUR HIDUP</v>
          </cell>
          <cell r="V821" t="str">
            <v>FUSO</v>
          </cell>
          <cell r="W821" t="str">
            <v>B2 UMUM</v>
          </cell>
          <cell r="X821" t="str">
            <v>720713310574</v>
          </cell>
          <cell r="Y821">
            <v>45124</v>
          </cell>
          <cell r="Z821" t="str">
            <v xml:space="preserve">BANDUNG </v>
          </cell>
          <cell r="AA821">
            <v>26497</v>
          </cell>
          <cell r="AB821" t="str">
            <v>KP. PARI RT 005/006 KEL. JAMBUDIPA KEC. CISARUA KAB. BANDUNG BARAT</v>
          </cell>
          <cell r="AC821" t="str">
            <v>KAWIN</v>
          </cell>
          <cell r="AD821" t="str">
            <v>ISLAM</v>
          </cell>
          <cell r="AE821" t="str">
            <v>LAKI-LAKI</v>
          </cell>
          <cell r="AF821" t="str">
            <v>SMA</v>
          </cell>
          <cell r="AG821" t="str">
            <v>YANA MULYANA</v>
          </cell>
          <cell r="AH821" t="str">
            <v>BCA</v>
          </cell>
          <cell r="AI821" t="str">
            <v>4530184671</v>
          </cell>
          <cell r="AJ821" t="str">
            <v>3217031306080009</v>
          </cell>
          <cell r="AL821">
            <v>44621</v>
          </cell>
          <cell r="AM821">
            <v>44712</v>
          </cell>
          <cell r="AN821" t="str">
            <v>PKWT 2</v>
          </cell>
          <cell r="AO821" t="str">
            <v>10 hari</v>
          </cell>
          <cell r="AP821" t="str">
            <v xml:space="preserve">0 Tahun  11 Bulan 29 Hari </v>
          </cell>
          <cell r="AQ821" t="str">
            <v>SUDAH</v>
          </cell>
          <cell r="AR821">
            <v>44432</v>
          </cell>
          <cell r="AS821" t="str">
            <v>SUDAH</v>
          </cell>
          <cell r="AT821">
            <v>44432</v>
          </cell>
          <cell r="AU821" t="str">
            <v>SUDAH</v>
          </cell>
          <cell r="AV821">
            <v>44639</v>
          </cell>
          <cell r="AW821" t="str">
            <v xml:space="preserve">0 Tahun  2 Bulan 2 Hari </v>
          </cell>
          <cell r="AX821" t="str">
            <v>IN CLASS</v>
          </cell>
          <cell r="AY821">
            <v>100</v>
          </cell>
          <cell r="AZ821">
            <v>85</v>
          </cell>
          <cell r="BA821" t="str">
            <v>SUDAH</v>
          </cell>
          <cell r="BC821">
            <v>44398</v>
          </cell>
          <cell r="BE821" t="str">
            <v>SUDAH</v>
          </cell>
          <cell r="BG821">
            <v>44445</v>
          </cell>
          <cell r="BI821" t="str">
            <v>BELUM</v>
          </cell>
          <cell r="BV821" t="str">
            <v>0001523767149</v>
          </cell>
          <cell r="BW821" t="str">
            <v>SUDAH</v>
          </cell>
          <cell r="BX821" t="str">
            <v>PERUSAHAAN</v>
          </cell>
          <cell r="BY821" t="str">
            <v>21045999535</v>
          </cell>
          <cell r="BZ821" t="str">
            <v>SUDAH</v>
          </cell>
          <cell r="CG821" t="str">
            <v>agungagebty77@gmail.com</v>
          </cell>
        </row>
        <row r="822">
          <cell r="C822" t="str">
            <v>2403</v>
          </cell>
          <cell r="D822" t="str">
            <v>NURDIN</v>
          </cell>
          <cell r="E822" t="str">
            <v>PT. MBK</v>
          </cell>
          <cell r="I822">
            <v>44338</v>
          </cell>
          <cell r="J822" t="str">
            <v/>
          </cell>
          <cell r="K822" t="str">
            <v>083128377910</v>
          </cell>
          <cell r="L822" t="str">
            <v>DRIVER</v>
          </cell>
          <cell r="Q822" t="str">
            <v>BANDUNG</v>
          </cell>
          <cell r="R822" t="str">
            <v>ANTERAJA</v>
          </cell>
          <cell r="S822" t="str">
            <v>JAKARTA 1</v>
          </cell>
          <cell r="T822" t="str">
            <v>3204362105910001</v>
          </cell>
          <cell r="U822" t="str">
            <v>SEUMUR HIDUP</v>
          </cell>
          <cell r="V822" t="str">
            <v>CDD</v>
          </cell>
          <cell r="W822" t="str">
            <v>B1</v>
          </cell>
          <cell r="X822" t="str">
            <v>9109 1343 2176</v>
          </cell>
          <cell r="Y822">
            <v>45541</v>
          </cell>
          <cell r="Z822" t="str">
            <v>BANDUNG</v>
          </cell>
          <cell r="AA822">
            <v>33487</v>
          </cell>
          <cell r="AB822" t="str">
            <v xml:space="preserve">KP SUDI RT02/RW08 DESA SUDI KEC IBUN KAB BANDUNG </v>
          </cell>
          <cell r="AC822" t="str">
            <v>KAWIN</v>
          </cell>
          <cell r="AD822" t="str">
            <v>ISLAM</v>
          </cell>
          <cell r="AE822" t="str">
            <v>LAKI-LAKI</v>
          </cell>
          <cell r="AF822" t="str">
            <v>SMA</v>
          </cell>
          <cell r="AG822" t="str">
            <v>NURDIN</v>
          </cell>
          <cell r="AH822" t="str">
            <v>BCA</v>
          </cell>
          <cell r="AI822" t="str">
            <v>3760903735</v>
          </cell>
          <cell r="AJ822" t="str">
            <v>3204363112180003</v>
          </cell>
          <cell r="AL822">
            <v>44621</v>
          </cell>
          <cell r="AM822">
            <v>44712</v>
          </cell>
          <cell r="AN822" t="str">
            <v>PKWT 2</v>
          </cell>
          <cell r="AO822" t="str">
            <v>10 hari</v>
          </cell>
          <cell r="AP822" t="str">
            <v xml:space="preserve">0 Tahun  11 Bulan 29 Hari </v>
          </cell>
          <cell r="AQ822" t="str">
            <v>SUDAH</v>
          </cell>
          <cell r="AR822">
            <v>44432</v>
          </cell>
          <cell r="AS822" t="str">
            <v>SUDAH</v>
          </cell>
          <cell r="AT822">
            <v>44432</v>
          </cell>
          <cell r="AU822" t="str">
            <v>SUDAH</v>
          </cell>
          <cell r="AV822">
            <v>44639</v>
          </cell>
          <cell r="AW822" t="str">
            <v xml:space="preserve">0 Tahun  2 Bulan 2 Hari </v>
          </cell>
          <cell r="AX822" t="str">
            <v>IN CLASS</v>
          </cell>
          <cell r="AY822">
            <v>85</v>
          </cell>
          <cell r="AZ822">
            <v>85</v>
          </cell>
          <cell r="BA822" t="str">
            <v>SUDAH</v>
          </cell>
          <cell r="BC822">
            <v>44419</v>
          </cell>
          <cell r="BE822" t="str">
            <v>SUDAH</v>
          </cell>
          <cell r="BG822">
            <v>44447</v>
          </cell>
          <cell r="BI822" t="str">
            <v>SUDAH</v>
          </cell>
          <cell r="BK822">
            <v>44631</v>
          </cell>
          <cell r="BV822" t="str">
            <v>0002355530073</v>
          </cell>
          <cell r="BW822" t="str">
            <v>SUDAH</v>
          </cell>
          <cell r="BX822" t="str">
            <v>PERUSAHAAN</v>
          </cell>
          <cell r="BY822" t="str">
            <v>21065975571</v>
          </cell>
          <cell r="BZ822" t="str">
            <v>SUDAH</v>
          </cell>
          <cell r="CG822" t="str">
            <v>chandraibnuwardana93@gmail.com</v>
          </cell>
        </row>
        <row r="823">
          <cell r="C823" t="str">
            <v>2404</v>
          </cell>
          <cell r="D823" t="str">
            <v>INDRA PRATAMA</v>
          </cell>
          <cell r="E823" t="str">
            <v>PT. MBK</v>
          </cell>
          <cell r="I823">
            <v>44338</v>
          </cell>
          <cell r="J823" t="str">
            <v/>
          </cell>
          <cell r="K823" t="str">
            <v>089637555748</v>
          </cell>
          <cell r="L823" t="str">
            <v>DRIVER</v>
          </cell>
          <cell r="Q823" t="str">
            <v>BANDUNG</v>
          </cell>
          <cell r="R823" t="str">
            <v>ANTERAJA</v>
          </cell>
          <cell r="S823" t="str">
            <v>JAKARTA 1</v>
          </cell>
          <cell r="T823" t="str">
            <v>3277031907940029</v>
          </cell>
          <cell r="U823" t="str">
            <v>SEUMUR HIDUP</v>
          </cell>
          <cell r="V823" t="str">
            <v>FUSO</v>
          </cell>
          <cell r="W823" t="str">
            <v>B1 UMUM</v>
          </cell>
          <cell r="X823" t="str">
            <v>940713311926</v>
          </cell>
          <cell r="Y823">
            <v>45492</v>
          </cell>
          <cell r="Z823" t="str">
            <v>CIMAHI</v>
          </cell>
          <cell r="AA823">
            <v>34534</v>
          </cell>
          <cell r="AB823" t="str">
            <v>KP. CIBOGO RT 004/012 KEL. PANGAUBAN KEC. BATUJAJAR KAB. BANDUNG BARAT</v>
          </cell>
          <cell r="AC823" t="str">
            <v>KAWIN ANAK 2</v>
          </cell>
          <cell r="AD823" t="str">
            <v>ISLAM</v>
          </cell>
          <cell r="AE823" t="str">
            <v>LAKI-LAKI</v>
          </cell>
          <cell r="AF823" t="str">
            <v>SMA</v>
          </cell>
          <cell r="AG823" t="str">
            <v>INDRA PRATAMA</v>
          </cell>
          <cell r="AH823" t="str">
            <v>BCA</v>
          </cell>
          <cell r="AI823" t="str">
            <v>2831560462</v>
          </cell>
          <cell r="AJ823" t="str">
            <v>3217091210160017</v>
          </cell>
          <cell r="AL823">
            <v>44621</v>
          </cell>
          <cell r="AM823">
            <v>44712</v>
          </cell>
          <cell r="AN823" t="str">
            <v>PKWT 2</v>
          </cell>
          <cell r="AO823" t="str">
            <v>10 hari</v>
          </cell>
          <cell r="AP823" t="str">
            <v xml:space="preserve">0 Tahun  11 Bulan 29 Hari </v>
          </cell>
          <cell r="AQ823" t="str">
            <v>SUDAH</v>
          </cell>
          <cell r="AR823">
            <v>44432</v>
          </cell>
          <cell r="AS823" t="str">
            <v>SUDAH</v>
          </cell>
          <cell r="AT823">
            <v>44432</v>
          </cell>
          <cell r="AU823" t="str">
            <v>SUDAH</v>
          </cell>
          <cell r="AV823">
            <v>44639</v>
          </cell>
          <cell r="AW823" t="str">
            <v xml:space="preserve">0 Tahun  2 Bulan 2 Hari </v>
          </cell>
          <cell r="AX823" t="str">
            <v>IN CLASS</v>
          </cell>
          <cell r="AY823">
            <v>100</v>
          </cell>
          <cell r="AZ823">
            <v>85</v>
          </cell>
          <cell r="BA823" t="str">
            <v>SUDAH</v>
          </cell>
          <cell r="BC823">
            <v>44388</v>
          </cell>
          <cell r="BE823" t="str">
            <v>SUDAH</v>
          </cell>
          <cell r="BG823">
            <v>44492</v>
          </cell>
          <cell r="BI823" t="str">
            <v>SUDAH</v>
          </cell>
          <cell r="BK823">
            <v>44635</v>
          </cell>
          <cell r="BV823" t="str">
            <v>0000513767406</v>
          </cell>
          <cell r="BW823" t="str">
            <v>SUDAH</v>
          </cell>
          <cell r="BX823" t="str">
            <v>PERUSAHAAN</v>
          </cell>
          <cell r="BY823" t="str">
            <v>21046000697</v>
          </cell>
          <cell r="BZ823" t="str">
            <v>SUDAH</v>
          </cell>
          <cell r="CG823" t="str">
            <v>Cahayaaja165@gmail.com</v>
          </cell>
        </row>
        <row r="824">
          <cell r="C824" t="str">
            <v>2405</v>
          </cell>
          <cell r="D824" t="str">
            <v>KOSWARA</v>
          </cell>
          <cell r="E824" t="str">
            <v>PT. MBK</v>
          </cell>
          <cell r="I824">
            <v>44341</v>
          </cell>
          <cell r="J824" t="str">
            <v/>
          </cell>
          <cell r="K824" t="str">
            <v>081320418682</v>
          </cell>
          <cell r="L824" t="str">
            <v>DRIVER</v>
          </cell>
          <cell r="Q824" t="str">
            <v>TASIK KOTA</v>
          </cell>
          <cell r="R824" t="str">
            <v>ANTERAJA</v>
          </cell>
          <cell r="S824" t="str">
            <v>JAKARTA 1</v>
          </cell>
          <cell r="T824" t="str">
            <v>3206140906900003</v>
          </cell>
          <cell r="U824" t="str">
            <v>SEUMUR HIDUP</v>
          </cell>
          <cell r="W824" t="str">
            <v>B1</v>
          </cell>
          <cell r="X824" t="str">
            <v>13468912000119</v>
          </cell>
          <cell r="Y824">
            <v>46372</v>
          </cell>
          <cell r="Z824" t="str">
            <v>TASIKMALAYA</v>
          </cell>
          <cell r="AA824">
            <v>32859</v>
          </cell>
          <cell r="AB824" t="str">
            <v>KP. SUKAMAJU RT 013/003 KEL. TANJUNGSARI KEC. SALAWU KAB. TASIKMALAYA</v>
          </cell>
          <cell r="AC824" t="str">
            <v>KAWIN</v>
          </cell>
          <cell r="AD824" t="str">
            <v>ISLAM</v>
          </cell>
          <cell r="AE824" t="str">
            <v>LAKI-LAKI</v>
          </cell>
          <cell r="AF824" t="str">
            <v>SMA</v>
          </cell>
          <cell r="AG824" t="str">
            <v>KOSWARA</v>
          </cell>
          <cell r="AH824" t="str">
            <v>BCA</v>
          </cell>
          <cell r="AI824" t="str">
            <v>4530184981</v>
          </cell>
          <cell r="AJ824" t="str">
            <v>3206140708140014</v>
          </cell>
          <cell r="AL824">
            <v>44621</v>
          </cell>
          <cell r="AM824">
            <v>44712</v>
          </cell>
          <cell r="AN824" t="str">
            <v>PKWT 2</v>
          </cell>
          <cell r="AO824" t="str">
            <v>10 hari</v>
          </cell>
          <cell r="AP824" t="str">
            <v xml:space="preserve">0 Tahun  11 Bulan 26 Hari </v>
          </cell>
          <cell r="AQ824" t="str">
            <v>SUDAH</v>
          </cell>
          <cell r="AR824">
            <v>44432</v>
          </cell>
          <cell r="AS824" t="str">
            <v>SUDAH</v>
          </cell>
          <cell r="AT824">
            <v>44432</v>
          </cell>
          <cell r="AU824" t="str">
            <v>SUDAH</v>
          </cell>
          <cell r="AV824">
            <v>44506</v>
          </cell>
          <cell r="AW824" t="str">
            <v xml:space="preserve">0 Tahun  6 Bulan 15 Hari </v>
          </cell>
          <cell r="AX824" t="str">
            <v>IN CLASS</v>
          </cell>
          <cell r="AY824">
            <v>90</v>
          </cell>
          <cell r="AZ824">
            <v>85</v>
          </cell>
          <cell r="BA824" t="str">
            <v>SUDAH</v>
          </cell>
          <cell r="BC824">
            <v>44398</v>
          </cell>
          <cell r="BE824" t="str">
            <v>SUDAH</v>
          </cell>
          <cell r="BG824">
            <v>44472</v>
          </cell>
          <cell r="BI824" t="str">
            <v>BELUM</v>
          </cell>
          <cell r="BV824" t="str">
            <v>0003085531389</v>
          </cell>
          <cell r="BW824" t="str">
            <v>SUDAH</v>
          </cell>
          <cell r="BX824" t="str">
            <v>PERUSAHAAN</v>
          </cell>
          <cell r="BY824" t="str">
            <v>21046001182</v>
          </cell>
          <cell r="BZ824" t="str">
            <v>SUDAH</v>
          </cell>
          <cell r="CG824" t="str">
            <v xml:space="preserve"> eddysempurna@gmail.com</v>
          </cell>
        </row>
        <row r="825">
          <cell r="C825" t="str">
            <v>2406</v>
          </cell>
          <cell r="D825" t="str">
            <v>DENI BAROKAH</v>
          </cell>
          <cell r="E825" t="str">
            <v>PT. MBK</v>
          </cell>
          <cell r="I825">
            <v>44341</v>
          </cell>
          <cell r="J825" t="str">
            <v/>
          </cell>
          <cell r="K825" t="str">
            <v>089671687554</v>
          </cell>
          <cell r="L825" t="str">
            <v>DRIVER</v>
          </cell>
          <cell r="Q825" t="str">
            <v>BANDUNG</v>
          </cell>
          <cell r="R825" t="str">
            <v>ANTERAJA</v>
          </cell>
          <cell r="S825" t="str">
            <v>JAKARTA 1</v>
          </cell>
          <cell r="T825" t="str">
            <v>3273212611860002</v>
          </cell>
          <cell r="U825" t="str">
            <v>SEUMUR HIDUP</v>
          </cell>
          <cell r="V825" t="str">
            <v>CDD</v>
          </cell>
          <cell r="W825" t="str">
            <v>B1</v>
          </cell>
          <cell r="X825" t="str">
            <v>861113054134</v>
          </cell>
          <cell r="Y825">
            <v>46212</v>
          </cell>
          <cell r="Z825" t="str">
            <v>BANDUNG</v>
          </cell>
          <cell r="AA825">
            <v>31742</v>
          </cell>
          <cell r="AB825" t="str">
            <v>JL. NARADIREJA RT 002/004 KEL. WATES KEC. BANDUNG KIDUL KOTA BANDUNG</v>
          </cell>
          <cell r="AC825" t="str">
            <v>LAJANG</v>
          </cell>
          <cell r="AD825" t="str">
            <v>ISLAM</v>
          </cell>
          <cell r="AE825" t="str">
            <v>LAKI-LAKI</v>
          </cell>
          <cell r="AF825" t="str">
            <v>SMA</v>
          </cell>
          <cell r="AG825" t="str">
            <v>DENI BAROKAH</v>
          </cell>
          <cell r="AH825" t="str">
            <v>BCA</v>
          </cell>
          <cell r="AI825" t="str">
            <v>3370688035</v>
          </cell>
          <cell r="AJ825" t="str">
            <v>3273212202170000</v>
          </cell>
          <cell r="AL825">
            <v>44621</v>
          </cell>
          <cell r="AM825">
            <v>44712</v>
          </cell>
          <cell r="AN825" t="str">
            <v>PKWT 2</v>
          </cell>
          <cell r="AO825" t="str">
            <v>10 hari</v>
          </cell>
          <cell r="AP825" t="str">
            <v xml:space="preserve">0 Tahun  11 Bulan 26 Hari </v>
          </cell>
          <cell r="AQ825" t="str">
            <v>SUDAH</v>
          </cell>
          <cell r="AR825">
            <v>44432</v>
          </cell>
          <cell r="AS825" t="str">
            <v>SUDAH</v>
          </cell>
          <cell r="AT825">
            <v>44432</v>
          </cell>
          <cell r="AU825" t="str">
            <v>SUDAH</v>
          </cell>
          <cell r="AV825">
            <v>44639</v>
          </cell>
          <cell r="AW825" t="str">
            <v xml:space="preserve">0 Tahun  2 Bulan 2 Hari </v>
          </cell>
          <cell r="AX825" t="str">
            <v>IN CLASS</v>
          </cell>
          <cell r="AY825">
            <v>80</v>
          </cell>
          <cell r="AZ825">
            <v>85</v>
          </cell>
          <cell r="BA825" t="str">
            <v>SUDAH</v>
          </cell>
          <cell r="BC825">
            <v>44412</v>
          </cell>
          <cell r="BE825" t="str">
            <v>SUDAH</v>
          </cell>
          <cell r="BG825">
            <v>44440</v>
          </cell>
          <cell r="BI825" t="str">
            <v>BELUM</v>
          </cell>
          <cell r="BV825" t="str">
            <v>0002182589122</v>
          </cell>
          <cell r="BW825" t="str">
            <v>SUDAH</v>
          </cell>
          <cell r="BX825" t="str">
            <v>PERUSAHAAN</v>
          </cell>
          <cell r="BY825" t="str">
            <v>21046000721</v>
          </cell>
          <cell r="BZ825" t="str">
            <v>SUDAH</v>
          </cell>
          <cell r="CC825" t="str">
            <v>PROPERTY DAMAGE</v>
          </cell>
          <cell r="CD825">
            <v>44469</v>
          </cell>
          <cell r="CG825" t="str">
            <v>khamiikhwanul7150@gmail.com</v>
          </cell>
        </row>
        <row r="826">
          <cell r="C826" t="str">
            <v>2408</v>
          </cell>
          <cell r="D826" t="str">
            <v>NANA HERI</v>
          </cell>
          <cell r="E826" t="str">
            <v>PT. MBK</v>
          </cell>
          <cell r="I826">
            <v>44341</v>
          </cell>
          <cell r="J826" t="str">
            <v/>
          </cell>
          <cell r="K826" t="str">
            <v>085974214648</v>
          </cell>
          <cell r="L826" t="str">
            <v>DRIVER</v>
          </cell>
          <cell r="Q826" t="str">
            <v>BANDUNG</v>
          </cell>
          <cell r="R826" t="str">
            <v>ANTERAJA</v>
          </cell>
          <cell r="S826" t="str">
            <v>JAKARTA 1</v>
          </cell>
          <cell r="T826" t="str">
            <v>3277012907910018</v>
          </cell>
          <cell r="U826" t="str">
            <v>SEUMUR HIDUP</v>
          </cell>
          <cell r="V826" t="str">
            <v>CDD</v>
          </cell>
          <cell r="W826" t="str">
            <v>B1</v>
          </cell>
          <cell r="X826" t="str">
            <v>9107 1331 1842</v>
          </cell>
          <cell r="Y826">
            <v>45938</v>
          </cell>
          <cell r="Z826" t="str">
            <v>BANDUNG</v>
          </cell>
          <cell r="AA826">
            <v>33448</v>
          </cell>
          <cell r="AB826" t="str">
            <v xml:space="preserve">KP LEUWEUNG GEDE RT06/RW011 DESA CIBEUREM KEC CIMAHI KAB BANDUNG BARAT </v>
          </cell>
          <cell r="AC826" t="str">
            <v>KAWIN</v>
          </cell>
          <cell r="AD826" t="str">
            <v>ISLAM</v>
          </cell>
          <cell r="AE826" t="str">
            <v>LAKI-LAKI</v>
          </cell>
          <cell r="AF826" t="str">
            <v>SMA</v>
          </cell>
          <cell r="AG826" t="str">
            <v>NANA HERI</v>
          </cell>
          <cell r="AH826" t="str">
            <v>BCA</v>
          </cell>
          <cell r="AI826" t="str">
            <v>1390696066</v>
          </cell>
          <cell r="AJ826" t="str">
            <v>3277012508170006</v>
          </cell>
          <cell r="AL826">
            <v>44621</v>
          </cell>
          <cell r="AM826">
            <v>44712</v>
          </cell>
          <cell r="AN826" t="str">
            <v>PKWT 2</v>
          </cell>
          <cell r="AO826" t="str">
            <v>10 hari</v>
          </cell>
          <cell r="AP826" t="str">
            <v xml:space="preserve">0 Tahun  11 Bulan 26 Hari </v>
          </cell>
          <cell r="AQ826" t="str">
            <v>SUDAH</v>
          </cell>
          <cell r="AR826">
            <v>44432</v>
          </cell>
          <cell r="AS826" t="str">
            <v>SUDAH</v>
          </cell>
          <cell r="AT826">
            <v>44432</v>
          </cell>
          <cell r="AU826" t="str">
            <v>SUDAH</v>
          </cell>
          <cell r="AV826">
            <v>44639</v>
          </cell>
          <cell r="AW826" t="str">
            <v xml:space="preserve">0 Tahun  2 Bulan 2 Hari </v>
          </cell>
          <cell r="AX826" t="str">
            <v>IN CLASS</v>
          </cell>
          <cell r="AY826">
            <v>100</v>
          </cell>
          <cell r="AZ826">
            <v>85</v>
          </cell>
          <cell r="BA826" t="str">
            <v>SUDAH</v>
          </cell>
          <cell r="BC826">
            <v>44434</v>
          </cell>
          <cell r="BE826" t="str">
            <v>SUDAH</v>
          </cell>
          <cell r="BG826">
            <v>44515</v>
          </cell>
          <cell r="BI826" t="str">
            <v>BELUM</v>
          </cell>
          <cell r="BV826" t="str">
            <v>0002140556139</v>
          </cell>
          <cell r="BW826" t="str">
            <v>SUDAH</v>
          </cell>
          <cell r="BX826" t="str">
            <v>PERUSAHAAN</v>
          </cell>
          <cell r="BY826" t="str">
            <v>21046000663</v>
          </cell>
          <cell r="BZ826" t="str">
            <v>SUDAH</v>
          </cell>
          <cell r="CG826" t="str">
            <v>bambang.andymerdeka@gmail.com</v>
          </cell>
        </row>
        <row r="827">
          <cell r="C827" t="str">
            <v>2409</v>
          </cell>
          <cell r="D827" t="str">
            <v>IMAM SAMUDRA</v>
          </cell>
          <cell r="E827" t="str">
            <v>PT. MBK</v>
          </cell>
          <cell r="I827">
            <v>44343</v>
          </cell>
          <cell r="J827" t="str">
            <v/>
          </cell>
          <cell r="K827" t="str">
            <v>081254269327</v>
          </cell>
          <cell r="O827" t="str">
            <v>CHECKER</v>
          </cell>
          <cell r="Q827" t="str">
            <v>PONTIANAK</v>
          </cell>
          <cell r="R827" t="str">
            <v>PT. SUMBER ALFARIA TRIJAYA TBK</v>
          </cell>
          <cell r="S827" t="str">
            <v>JAKARTA 2</v>
          </cell>
          <cell r="T827" t="str">
            <v>3202331209980001</v>
          </cell>
          <cell r="U827" t="str">
            <v>SEUMUR HIDUP</v>
          </cell>
          <cell r="V827" t="str">
            <v>NON DRIVER</v>
          </cell>
          <cell r="W827" t="str">
            <v>NON DRIVER</v>
          </cell>
          <cell r="X827" t="str">
            <v>NON DRIVER</v>
          </cell>
          <cell r="Y827" t="str">
            <v>NON DRIVER</v>
          </cell>
          <cell r="Z827" t="str">
            <v>TANJUNG PASIR</v>
          </cell>
          <cell r="AA827">
            <v>36050</v>
          </cell>
          <cell r="AB827" t="str">
            <v>JL. TRITURA GG. MULTIJAYA RT 002/008 KEL. TANJUNG HILIR KEC.PONTIANAK TIMUR KOTA PONTIANAK</v>
          </cell>
          <cell r="AC827" t="str">
            <v>LAJANG</v>
          </cell>
          <cell r="AD827" t="str">
            <v>ISLAM</v>
          </cell>
          <cell r="AE827" t="str">
            <v>LAKI-LAKI</v>
          </cell>
          <cell r="AF827" t="str">
            <v>SMA</v>
          </cell>
          <cell r="AG827" t="str">
            <v>IMAM SAMUDRA</v>
          </cell>
          <cell r="AH827" t="str">
            <v>BCA</v>
          </cell>
          <cell r="AI827" t="str">
            <v>7925424455</v>
          </cell>
          <cell r="AJ827" t="str">
            <v>6171021601200001</v>
          </cell>
          <cell r="AL827">
            <v>44652</v>
          </cell>
          <cell r="AM827">
            <v>44742</v>
          </cell>
          <cell r="AN827" t="str">
            <v>PKWT 1</v>
          </cell>
          <cell r="AO827" t="str">
            <v>40 hari</v>
          </cell>
          <cell r="AP827" t="str">
            <v xml:space="preserve">0 Tahun  11 Bulan 24 Hari </v>
          </cell>
          <cell r="AQ827" t="str">
            <v>NON DRIVER</v>
          </cell>
          <cell r="AR827" t="str">
            <v>NON DRIVER</v>
          </cell>
          <cell r="AS827" t="str">
            <v>SUDAH</v>
          </cell>
          <cell r="AT827">
            <v>44379</v>
          </cell>
          <cell r="AU827" t="str">
            <v>NON DRIVER</v>
          </cell>
          <cell r="AV827" t="str">
            <v>NON DRIVER</v>
          </cell>
          <cell r="AW827" t="str">
            <v/>
          </cell>
          <cell r="AX827" t="str">
            <v>NON DRIVER</v>
          </cell>
          <cell r="AY827" t="str">
            <v>NON DRIVER</v>
          </cell>
          <cell r="AZ827" t="str">
            <v>NON DRIVER</v>
          </cell>
          <cell r="BA827" t="str">
            <v>SUDAH</v>
          </cell>
          <cell r="BC827">
            <v>44509</v>
          </cell>
          <cell r="BE827" t="str">
            <v>BELUM</v>
          </cell>
          <cell r="BI827" t="str">
            <v>BELUM</v>
          </cell>
          <cell r="BV827" t="str">
            <v>0002511031206</v>
          </cell>
          <cell r="BW827" t="str">
            <v>SUDAH</v>
          </cell>
          <cell r="BX827" t="str">
            <v>PERUSAHAAN</v>
          </cell>
          <cell r="BY827" t="str">
            <v>21046001216</v>
          </cell>
          <cell r="BZ827" t="str">
            <v>SUDAH</v>
          </cell>
          <cell r="CC827" t="str">
            <v>PROPERTY DAMAGE</v>
          </cell>
          <cell r="CG827" t="str">
            <v>suyantosby01@gmail.com</v>
          </cell>
          <cell r="CH827">
            <v>44447</v>
          </cell>
        </row>
        <row r="828">
          <cell r="C828" t="str">
            <v>2411</v>
          </cell>
          <cell r="D828" t="str">
            <v>ANGGA SAPUTRA</v>
          </cell>
          <cell r="E828" t="str">
            <v>PT. MBK</v>
          </cell>
          <cell r="I828">
            <v>44345</v>
          </cell>
          <cell r="J828" t="str">
            <v/>
          </cell>
          <cell r="K828" t="str">
            <v>085388116616</v>
          </cell>
          <cell r="L828" t="str">
            <v>DRIVER</v>
          </cell>
          <cell r="Q828" t="str">
            <v>PONTIANAK</v>
          </cell>
          <cell r="R828" t="str">
            <v>PT. SUMBER ALFARIA TRIJAYA TBK</v>
          </cell>
          <cell r="S828" t="str">
            <v>JAKARTA 2</v>
          </cell>
          <cell r="T828" t="str">
            <v>6112012312970007</v>
          </cell>
          <cell r="U828" t="str">
            <v>SEUMUR HIDUP</v>
          </cell>
          <cell r="W828" t="str">
            <v>B1</v>
          </cell>
          <cell r="X828" t="str">
            <v>10149712000080</v>
          </cell>
          <cell r="Y828">
            <v>46055</v>
          </cell>
          <cell r="Z828" t="str">
            <v>SRI MEDAN</v>
          </cell>
          <cell r="AA828">
            <v>35787</v>
          </cell>
          <cell r="AB828" t="str">
            <v>GG. CEMPAKA PUTIH I NO. 21 RT 001/003 KEL. PARIT BARU KEC. SUNGAI RAYA KAB. KUBU RAYA</v>
          </cell>
          <cell r="AC828" t="str">
            <v>LAJANG</v>
          </cell>
          <cell r="AD828" t="str">
            <v>ISLAM</v>
          </cell>
          <cell r="AE828" t="str">
            <v>LAKI-LAKI</v>
          </cell>
          <cell r="AF828" t="str">
            <v>SMP</v>
          </cell>
          <cell r="AG828" t="str">
            <v>ANGGA SAPUTRA</v>
          </cell>
          <cell r="AH828" t="str">
            <v>BCA</v>
          </cell>
          <cell r="AI828" t="str">
            <v>0292665570</v>
          </cell>
          <cell r="AJ828" t="str">
            <v>6112012209200021</v>
          </cell>
          <cell r="AL828">
            <v>44652</v>
          </cell>
          <cell r="AM828">
            <v>44742</v>
          </cell>
          <cell r="AN828" t="str">
            <v>PKWT 1</v>
          </cell>
          <cell r="AO828" t="str">
            <v>40 hari</v>
          </cell>
          <cell r="AP828" t="str">
            <v xml:space="preserve">0 Tahun  11 Bulan 22 Hari </v>
          </cell>
          <cell r="AQ828" t="str">
            <v>SUDAH</v>
          </cell>
          <cell r="AR828">
            <v>44432</v>
          </cell>
          <cell r="AS828" t="str">
            <v>SUDAH</v>
          </cell>
          <cell r="AT828">
            <v>44432</v>
          </cell>
          <cell r="AU828" t="str">
            <v>SUDAH</v>
          </cell>
          <cell r="AV828">
            <v>44438</v>
          </cell>
          <cell r="AW828" t="str">
            <v xml:space="preserve">0 Tahun  8 Bulan 21 Hari </v>
          </cell>
          <cell r="AX828" t="str">
            <v>ON LINE</v>
          </cell>
          <cell r="AY828">
            <v>85</v>
          </cell>
          <cell r="AZ828">
            <v>85</v>
          </cell>
          <cell r="BA828" t="str">
            <v>SUDAH</v>
          </cell>
          <cell r="BC828">
            <v>44391</v>
          </cell>
          <cell r="BE828" t="str">
            <v>SUDAH</v>
          </cell>
          <cell r="BG828">
            <v>44408</v>
          </cell>
          <cell r="BI828" t="str">
            <v>BELUM</v>
          </cell>
          <cell r="BV828" t="str">
            <v>0003085541921</v>
          </cell>
          <cell r="BW828" t="str">
            <v>SUDAH</v>
          </cell>
          <cell r="BX828" t="str">
            <v>PERUSAHAAN</v>
          </cell>
          <cell r="BY828" t="str">
            <v>21045999949</v>
          </cell>
          <cell r="BZ828" t="str">
            <v>SUDAH</v>
          </cell>
        </row>
        <row r="829">
          <cell r="C829" t="str">
            <v>2414</v>
          </cell>
          <cell r="D829" t="str">
            <v>DIKO PARIANTO</v>
          </cell>
          <cell r="E829" t="str">
            <v>PT. MBK</v>
          </cell>
          <cell r="I829">
            <v>44346</v>
          </cell>
          <cell r="J829" t="str">
            <v/>
          </cell>
          <cell r="K829" t="str">
            <v>08980866820</v>
          </cell>
          <cell r="L829" t="str">
            <v>DRIVER</v>
          </cell>
          <cell r="Q829" t="str">
            <v>PALEMBANG</v>
          </cell>
          <cell r="R829" t="str">
            <v>ANTERAJA</v>
          </cell>
          <cell r="S829" t="str">
            <v>PALEMBANG</v>
          </cell>
          <cell r="T829" t="str">
            <v>1671031204920004</v>
          </cell>
          <cell r="U829" t="str">
            <v>SEUMUR HIDUP</v>
          </cell>
          <cell r="W829" t="str">
            <v>B1 UMUM</v>
          </cell>
          <cell r="X829" t="str">
            <v>25269204000300</v>
          </cell>
          <cell r="Y829">
            <v>46051</v>
          </cell>
          <cell r="Z829" t="str">
            <v>PALEMBANG</v>
          </cell>
          <cell r="AA829">
            <v>33706</v>
          </cell>
          <cell r="AB829" t="str">
            <v>JL. A YANI LR AMILIN NO 992 TANGGA TANGKAT PALEMBANG</v>
          </cell>
          <cell r="AC829" t="str">
            <v>LAJANG</v>
          </cell>
          <cell r="AD829" t="str">
            <v>ISLAM</v>
          </cell>
          <cell r="AE829" t="str">
            <v>LAKI-LAKI</v>
          </cell>
          <cell r="AF829" t="str">
            <v>SMA</v>
          </cell>
          <cell r="AG829" t="str">
            <v>DIKO PARIANTO</v>
          </cell>
          <cell r="AH829" t="str">
            <v>BCA</v>
          </cell>
          <cell r="AI829" t="str">
            <v>8570408136</v>
          </cell>
          <cell r="AJ829" t="str">
            <v>1671031304200006</v>
          </cell>
          <cell r="AL829">
            <v>44621</v>
          </cell>
          <cell r="AM829">
            <v>44712</v>
          </cell>
          <cell r="AN829" t="str">
            <v>PKWT 2</v>
          </cell>
          <cell r="AO829" t="str">
            <v>10 hari</v>
          </cell>
          <cell r="AP829" t="str">
            <v xml:space="preserve">0 Tahun  11 Bulan 21 Hari </v>
          </cell>
          <cell r="AQ829" t="str">
            <v>SUDAH</v>
          </cell>
          <cell r="AR829">
            <v>44370</v>
          </cell>
          <cell r="AS829" t="str">
            <v>SUDAH</v>
          </cell>
          <cell r="AT829">
            <v>44370</v>
          </cell>
          <cell r="AU829" t="str">
            <v>SUDAH</v>
          </cell>
          <cell r="AV829">
            <v>44621</v>
          </cell>
          <cell r="AW829" t="str">
            <v xml:space="preserve">0 Tahun  2 Bulan 20 Hari </v>
          </cell>
          <cell r="AX829" t="str">
            <v>ON LINE</v>
          </cell>
          <cell r="AY829">
            <v>90</v>
          </cell>
          <cell r="AZ829">
            <v>85</v>
          </cell>
          <cell r="BA829" t="str">
            <v>SUDAH</v>
          </cell>
          <cell r="BC829">
            <v>44417</v>
          </cell>
          <cell r="BE829" t="str">
            <v>BELUM</v>
          </cell>
          <cell r="BI829" t="str">
            <v>BELUM</v>
          </cell>
          <cell r="BV829" t="str">
            <v>0001455015161</v>
          </cell>
          <cell r="BW829" t="str">
            <v>SUDAH</v>
          </cell>
          <cell r="BX829" t="str">
            <v>PERUSAHAAN</v>
          </cell>
          <cell r="BY829" t="str">
            <v>21046000333</v>
          </cell>
          <cell r="BZ829" t="str">
            <v>SUDAH</v>
          </cell>
        </row>
        <row r="830">
          <cell r="C830" t="str">
            <v>2415</v>
          </cell>
          <cell r="D830" t="str">
            <v>AGUNG BUDI SUSANTO</v>
          </cell>
          <cell r="E830" t="str">
            <v>PT. MBK</v>
          </cell>
          <cell r="I830">
            <v>44346</v>
          </cell>
          <cell r="J830" t="str">
            <v/>
          </cell>
          <cell r="K830" t="str">
            <v>087837288959</v>
          </cell>
          <cell r="L830" t="str">
            <v>DRIVER</v>
          </cell>
          <cell r="Q830" t="str">
            <v>YOGYAKARTA</v>
          </cell>
          <cell r="R830" t="str">
            <v>ANTERAJA</v>
          </cell>
          <cell r="S830" t="str">
            <v>SEMARANG</v>
          </cell>
          <cell r="T830" t="str">
            <v>3402162811770002</v>
          </cell>
          <cell r="U830" t="str">
            <v>SEUMUR HIDUP</v>
          </cell>
          <cell r="V830" t="str">
            <v>KUNING</v>
          </cell>
          <cell r="W830" t="str">
            <v>B2 UMUM</v>
          </cell>
          <cell r="X830" t="str">
            <v>14537711000079</v>
          </cell>
          <cell r="Y830">
            <v>46338</v>
          </cell>
          <cell r="Z830" t="str">
            <v>YOGYAKARTA</v>
          </cell>
          <cell r="AA830">
            <v>35762</v>
          </cell>
          <cell r="AB830" t="str">
            <v>JANTEN RT 02 NGESTIHARJO KASIHAN BANTUL</v>
          </cell>
          <cell r="AC830" t="str">
            <v>KAWIN ANAK 2</v>
          </cell>
          <cell r="AD830" t="str">
            <v>ISLAM</v>
          </cell>
          <cell r="AE830" t="str">
            <v>LAKI-LAKI</v>
          </cell>
          <cell r="AF830" t="str">
            <v>SMA</v>
          </cell>
          <cell r="AG830" t="str">
            <v>AGUNG BUDI SUSANTO</v>
          </cell>
          <cell r="AH830" t="str">
            <v>BCA</v>
          </cell>
          <cell r="AI830" t="str">
            <v>8020634261</v>
          </cell>
          <cell r="AJ830" t="str">
            <v>3402160309050028</v>
          </cell>
          <cell r="AL830">
            <v>44621</v>
          </cell>
          <cell r="AM830">
            <v>44712</v>
          </cell>
          <cell r="AN830" t="str">
            <v>PKWT 2</v>
          </cell>
          <cell r="AO830" t="str">
            <v>10 hari</v>
          </cell>
          <cell r="AP830" t="str">
            <v xml:space="preserve">0 Tahun  11 Bulan 21 Hari </v>
          </cell>
          <cell r="AQ830" t="str">
            <v>SUDAH</v>
          </cell>
          <cell r="AR830">
            <v>44370</v>
          </cell>
          <cell r="AS830" t="str">
            <v>SUDAH</v>
          </cell>
          <cell r="AT830">
            <v>44370</v>
          </cell>
          <cell r="AU830" t="str">
            <v>SUDAH</v>
          </cell>
          <cell r="AV830">
            <v>44420</v>
          </cell>
          <cell r="AW830" t="str">
            <v xml:space="preserve">0 Tahun  9 Bulan 9 Hari </v>
          </cell>
          <cell r="AX830" t="str">
            <v>IN CLASS</v>
          </cell>
          <cell r="AY830">
            <v>95</v>
          </cell>
          <cell r="AZ830">
            <v>95</v>
          </cell>
          <cell r="BA830" t="str">
            <v>SUDAH</v>
          </cell>
          <cell r="BC830">
            <v>44411</v>
          </cell>
          <cell r="BD830" t="str">
            <v>HUB JOGJA</v>
          </cell>
          <cell r="BE830" t="str">
            <v>SUDAH</v>
          </cell>
          <cell r="BG830">
            <v>44439</v>
          </cell>
          <cell r="BH830" t="str">
            <v>HUB JOGJA</v>
          </cell>
          <cell r="BI830" t="str">
            <v>BELUM</v>
          </cell>
          <cell r="BV830" t="str">
            <v>0001034688058</v>
          </cell>
          <cell r="BW830" t="str">
            <v>SUDAH</v>
          </cell>
          <cell r="BX830" t="str">
            <v>PBI</v>
          </cell>
          <cell r="BY830" t="str">
            <v>21046000507</v>
          </cell>
          <cell r="BZ830" t="str">
            <v>SUDAH</v>
          </cell>
        </row>
        <row r="831">
          <cell r="C831" t="str">
            <v>2419</v>
          </cell>
          <cell r="D831" t="str">
            <v>CHANDRA IBNU WARDANA</v>
          </cell>
          <cell r="E831" t="str">
            <v>PT. MBK</v>
          </cell>
          <cell r="I831">
            <v>44340</v>
          </cell>
          <cell r="J831" t="str">
            <v/>
          </cell>
          <cell r="K831" t="str">
            <v>082243838599</v>
          </cell>
          <cell r="L831" t="str">
            <v>DRIVER</v>
          </cell>
          <cell r="Q831" t="str">
            <v>KUDUS</v>
          </cell>
          <cell r="R831" t="str">
            <v>ANTERAJA</v>
          </cell>
          <cell r="S831" t="str">
            <v>SEMARANG</v>
          </cell>
          <cell r="T831" t="str">
            <v>3319013105930007</v>
          </cell>
          <cell r="U831" t="str">
            <v>SEUMUR HIDUP</v>
          </cell>
          <cell r="V831" t="str">
            <v>PUTIH</v>
          </cell>
          <cell r="W831" t="str">
            <v>B1</v>
          </cell>
          <cell r="X831" t="str">
            <v>14379305000019</v>
          </cell>
          <cell r="Y831">
            <v>45491</v>
          </cell>
          <cell r="Z831" t="str">
            <v>KUDUS</v>
          </cell>
          <cell r="AA831">
            <v>34120</v>
          </cell>
          <cell r="AB831" t="str">
            <v>DS JETAK KEDUNGDOWO RT 07/05 KALIWUNGU KUDUS</v>
          </cell>
          <cell r="AC831" t="str">
            <v>KAWIN ANAK 1</v>
          </cell>
          <cell r="AD831" t="str">
            <v>ISLAM</v>
          </cell>
          <cell r="AE831" t="str">
            <v>LAKI-LAKI</v>
          </cell>
          <cell r="AF831" t="str">
            <v>SMA</v>
          </cell>
          <cell r="AG831" t="str">
            <v>CHANDRA IBNU WARDANA</v>
          </cell>
          <cell r="AH831" t="str">
            <v>BCA</v>
          </cell>
          <cell r="AI831" t="str">
            <v>0310628867</v>
          </cell>
          <cell r="AJ831" t="str">
            <v>331901290190004</v>
          </cell>
          <cell r="AK831" t="str">
            <v>82.531.464.4-506.000</v>
          </cell>
          <cell r="AL831">
            <v>44621</v>
          </cell>
          <cell r="AM831">
            <v>44712</v>
          </cell>
          <cell r="AN831" t="str">
            <v>PKWT 2</v>
          </cell>
          <cell r="AO831" t="str">
            <v>10 hari</v>
          </cell>
          <cell r="AP831" t="str">
            <v xml:space="preserve">0 Tahun  11 Bulan 27 Hari </v>
          </cell>
          <cell r="AQ831" t="str">
            <v>SUDAH</v>
          </cell>
          <cell r="AR831">
            <v>44362</v>
          </cell>
          <cell r="AS831" t="str">
            <v>SUDAH</v>
          </cell>
          <cell r="AT831">
            <v>44362</v>
          </cell>
          <cell r="AU831" t="str">
            <v>SUDAH</v>
          </cell>
          <cell r="AV831">
            <v>44438</v>
          </cell>
          <cell r="AW831" t="str">
            <v xml:space="preserve">0 Tahun  8 Bulan 21 Hari </v>
          </cell>
          <cell r="AX831" t="str">
            <v>IN CLASS</v>
          </cell>
          <cell r="AY831">
            <v>100</v>
          </cell>
          <cell r="AZ831">
            <v>85</v>
          </cell>
          <cell r="BA831" t="str">
            <v>SUDAH</v>
          </cell>
          <cell r="BC831">
            <v>44418</v>
          </cell>
          <cell r="BD831" t="str">
            <v>KLINIK POLRES KUDUS</v>
          </cell>
          <cell r="BE831" t="str">
            <v>SUDAH</v>
          </cell>
          <cell r="BF831" t="str">
            <v>BELUM ADA JADWAL</v>
          </cell>
          <cell r="BG831">
            <v>44491</v>
          </cell>
          <cell r="BH831" t="str">
            <v>RS SUNAN KUDUS</v>
          </cell>
          <cell r="BI831" t="str">
            <v>BELUM</v>
          </cell>
          <cell r="BV831" t="str">
            <v>0001314337847</v>
          </cell>
          <cell r="BW831" t="str">
            <v>SUDAH</v>
          </cell>
          <cell r="BX831" t="str">
            <v>PERUSAHAAN</v>
          </cell>
          <cell r="BY831" t="str">
            <v>21046001331</v>
          </cell>
          <cell r="BZ831" t="str">
            <v>SUDAH</v>
          </cell>
          <cell r="CG831" t="str">
            <v>catursiam14@gmail.com</v>
          </cell>
        </row>
        <row r="832">
          <cell r="C832" t="str">
            <v>2421</v>
          </cell>
          <cell r="D832" t="str">
            <v>NURHUDA</v>
          </cell>
          <cell r="E832" t="str">
            <v>PT. MBK</v>
          </cell>
          <cell r="I832">
            <v>44346</v>
          </cell>
          <cell r="J832" t="str">
            <v/>
          </cell>
          <cell r="K832" t="str">
            <v>085330361922</v>
          </cell>
          <cell r="L832" t="str">
            <v>DRIVER</v>
          </cell>
          <cell r="Q832" t="str">
            <v>LAMONGAN</v>
          </cell>
          <cell r="R832" t="str">
            <v>ANTERAJA</v>
          </cell>
          <cell r="S832" t="str">
            <v>MALANG</v>
          </cell>
          <cell r="T832" t="str">
            <v>3524191406790003</v>
          </cell>
          <cell r="U832" t="str">
            <v>SEUMUR HIDUP</v>
          </cell>
          <cell r="V832" t="str">
            <v>HIJAU</v>
          </cell>
          <cell r="W832" t="str">
            <v>B1</v>
          </cell>
          <cell r="X832" t="str">
            <v>790615481388</v>
          </cell>
          <cell r="Y832">
            <v>46187</v>
          </cell>
          <cell r="Z832" t="str">
            <v>LAMONGAN</v>
          </cell>
          <cell r="AA832">
            <v>29020</v>
          </cell>
          <cell r="AB832" t="str">
            <v>SUKOREJO RT.01 RW.02 KEMBANG BAHU</v>
          </cell>
          <cell r="AC832" t="str">
            <v>KAWIN</v>
          </cell>
          <cell r="AD832" t="str">
            <v>ISLAM</v>
          </cell>
          <cell r="AE832" t="str">
            <v>LAKI-LAKI</v>
          </cell>
          <cell r="AF832" t="str">
            <v>SMA</v>
          </cell>
          <cell r="AG832" t="str">
            <v>NURHUDA</v>
          </cell>
          <cell r="AH832" t="str">
            <v>BCA</v>
          </cell>
          <cell r="AI832" t="str">
            <v>3301099531</v>
          </cell>
          <cell r="AJ832" t="str">
            <v>3524192201190001</v>
          </cell>
          <cell r="AL832">
            <v>44652</v>
          </cell>
          <cell r="AM832">
            <v>44742</v>
          </cell>
          <cell r="AN832" t="str">
            <v>PKWT 1</v>
          </cell>
          <cell r="AO832" t="str">
            <v>40 hari</v>
          </cell>
          <cell r="AP832" t="str">
            <v xml:space="preserve">0 Tahun  11 Bulan 21 Hari </v>
          </cell>
          <cell r="AQ832" t="str">
            <v>SUDAH</v>
          </cell>
          <cell r="AR832">
            <v>44432</v>
          </cell>
          <cell r="AS832" t="str">
            <v>SUDAH</v>
          </cell>
          <cell r="AT832">
            <v>44432</v>
          </cell>
          <cell r="AU832" t="str">
            <v>SUDAH</v>
          </cell>
          <cell r="AV832">
            <v>44432</v>
          </cell>
          <cell r="AW832" t="str">
            <v xml:space="preserve">0 Tahun  8 Bulan 27 Hari </v>
          </cell>
          <cell r="AX832" t="str">
            <v>IN CLASS</v>
          </cell>
          <cell r="AY832">
            <v>75</v>
          </cell>
          <cell r="AZ832">
            <v>75</v>
          </cell>
          <cell r="BA832" t="str">
            <v>SUDAH</v>
          </cell>
          <cell r="BC832">
            <v>44420</v>
          </cell>
          <cell r="BD832" t="str">
            <v>POLRES LAMONGAN</v>
          </cell>
          <cell r="BE832" t="str">
            <v>SUDAH</v>
          </cell>
          <cell r="BG832">
            <v>44573</v>
          </cell>
          <cell r="BI832" t="str">
            <v>BELUM</v>
          </cell>
          <cell r="BV832" t="str">
            <v>0003085543528</v>
          </cell>
          <cell r="BW832" t="str">
            <v>SUDAH</v>
          </cell>
          <cell r="BX832" t="str">
            <v>PERUSAHAAN</v>
          </cell>
          <cell r="BY832" t="str">
            <v>21046000036</v>
          </cell>
          <cell r="BZ832" t="str">
            <v>SUDAH</v>
          </cell>
          <cell r="CG832" t="str">
            <v>Baharinofian@gmail.com</v>
          </cell>
        </row>
        <row r="833">
          <cell r="C833" t="str">
            <v>2423</v>
          </cell>
          <cell r="D833" t="str">
            <v>EDO BAYU HARI SAPUTRA</v>
          </cell>
          <cell r="E833" t="str">
            <v>PT. MBK</v>
          </cell>
          <cell r="I833">
            <v>44341</v>
          </cell>
          <cell r="J833" t="str">
            <v/>
          </cell>
          <cell r="K833" t="str">
            <v>085707141414</v>
          </cell>
          <cell r="L833" t="str">
            <v>DRIVER</v>
          </cell>
          <cell r="Q833" t="str">
            <v>SURABAYA</v>
          </cell>
          <cell r="R833" t="str">
            <v>ANTERAJA</v>
          </cell>
          <cell r="S833" t="str">
            <v>MALANG</v>
          </cell>
          <cell r="T833" t="str">
            <v>3578142209930002</v>
          </cell>
          <cell r="U833" t="str">
            <v>SEUMUR HIDUP</v>
          </cell>
          <cell r="V833" t="str">
            <v>HIJAU</v>
          </cell>
          <cell r="W833" t="str">
            <v>B1</v>
          </cell>
          <cell r="X833" t="str">
            <v>15149309001201</v>
          </cell>
          <cell r="Y833">
            <v>46153</v>
          </cell>
          <cell r="Z833" t="str">
            <v>SURABAYA</v>
          </cell>
          <cell r="AA833">
            <v>34234</v>
          </cell>
          <cell r="AB833" t="str">
            <v>MANUKAN LOR 1 B / 06 , 002/012  MANUKAN KULON , TANDES-SURABAYA</v>
          </cell>
          <cell r="AC833" t="str">
            <v>KAWIN ANAK 3</v>
          </cell>
          <cell r="AD833" t="str">
            <v>ISLAM</v>
          </cell>
          <cell r="AE833" t="str">
            <v>LAKI-LAKI</v>
          </cell>
          <cell r="AF833" t="str">
            <v>SMA</v>
          </cell>
          <cell r="AG833" t="str">
            <v>EDO BAYU HARI SAPUTRA</v>
          </cell>
          <cell r="AH833" t="str">
            <v>BCA</v>
          </cell>
          <cell r="AI833" t="str">
            <v>5065275373</v>
          </cell>
          <cell r="AJ833" t="str">
            <v>3578140201080645</v>
          </cell>
          <cell r="AL833">
            <v>44621</v>
          </cell>
          <cell r="AM833">
            <v>44712</v>
          </cell>
          <cell r="AN833" t="str">
            <v>PKWT 2</v>
          </cell>
          <cell r="AO833" t="str">
            <v>10 hari</v>
          </cell>
          <cell r="AP833" t="str">
            <v xml:space="preserve">0 Tahun  11 Bulan 26 Hari </v>
          </cell>
          <cell r="AQ833" t="str">
            <v>SUDAH</v>
          </cell>
          <cell r="AR833">
            <v>44326</v>
          </cell>
          <cell r="AS833" t="str">
            <v>SUDAH</v>
          </cell>
          <cell r="AT833">
            <v>44326</v>
          </cell>
          <cell r="AU833" t="str">
            <v>SUDAH</v>
          </cell>
          <cell r="AV833">
            <v>44584</v>
          </cell>
          <cell r="AW833" t="str">
            <v xml:space="preserve">0 Tahun  3 Bulan 28 Hari </v>
          </cell>
          <cell r="AX833" t="str">
            <v>IN CLASS</v>
          </cell>
          <cell r="AY833">
            <v>85</v>
          </cell>
          <cell r="AZ833">
            <v>80</v>
          </cell>
          <cell r="BA833" t="str">
            <v>SUDAH</v>
          </cell>
          <cell r="BC833">
            <v>44421</v>
          </cell>
          <cell r="BD833" t="str">
            <v>PUCANG SEWU</v>
          </cell>
          <cell r="BE833" t="str">
            <v>SUDAH</v>
          </cell>
          <cell r="BG833">
            <v>44513</v>
          </cell>
          <cell r="BI833" t="str">
            <v>SUDAH</v>
          </cell>
          <cell r="BK833">
            <v>44665</v>
          </cell>
          <cell r="BV833" t="str">
            <v>0002882319298</v>
          </cell>
          <cell r="BW833" t="str">
            <v>SUDAH</v>
          </cell>
          <cell r="BX833" t="str">
            <v>PBI</v>
          </cell>
          <cell r="BY833" t="str">
            <v>21046001083</v>
          </cell>
          <cell r="BZ833" t="str">
            <v>SUDAH</v>
          </cell>
        </row>
        <row r="834">
          <cell r="C834" t="str">
            <v>2426</v>
          </cell>
          <cell r="D834" t="str">
            <v>BAMBANG ADI MERDEKA</v>
          </cell>
          <cell r="E834" t="str">
            <v>PT. MBK</v>
          </cell>
          <cell r="I834">
            <v>44345</v>
          </cell>
          <cell r="J834" t="str">
            <v/>
          </cell>
          <cell r="K834" t="str">
            <v>085646166463</v>
          </cell>
          <cell r="L834" t="str">
            <v>DRIVER</v>
          </cell>
          <cell r="Q834" t="str">
            <v>SURABAYA</v>
          </cell>
          <cell r="R834" t="str">
            <v>ANTERAJA</v>
          </cell>
          <cell r="S834" t="str">
            <v>MALANG</v>
          </cell>
          <cell r="T834" t="str">
            <v>3578131605880001</v>
          </cell>
          <cell r="U834" t="str">
            <v>SEUMUR HIDUP</v>
          </cell>
          <cell r="V834" t="str">
            <v>HIJAU</v>
          </cell>
          <cell r="W834" t="str">
            <v>B1</v>
          </cell>
          <cell r="X834" t="str">
            <v>15148805001158</v>
          </cell>
          <cell r="Y834">
            <v>46153</v>
          </cell>
          <cell r="Z834" t="str">
            <v>SURABAYA</v>
          </cell>
          <cell r="AA834">
            <v>32279</v>
          </cell>
          <cell r="AB834" t="str">
            <v>JLN. DEMAK TIMUR  IV / 7  004, 006  GUNDIH , BUBUTAN - SURABAYA</v>
          </cell>
          <cell r="AC834" t="str">
            <v>KAWIN ANAK 2</v>
          </cell>
          <cell r="AD834" t="str">
            <v>ISLAM</v>
          </cell>
          <cell r="AE834" t="str">
            <v>LAKI-LAKI</v>
          </cell>
          <cell r="AF834" t="str">
            <v>SMA</v>
          </cell>
          <cell r="AG834" t="str">
            <v>BAMBANG ANDY MERDEKA</v>
          </cell>
          <cell r="AH834" t="str">
            <v>BCA</v>
          </cell>
          <cell r="AI834" t="str">
            <v>5190131841</v>
          </cell>
          <cell r="AJ834" t="str">
            <v>3578132104170013</v>
          </cell>
          <cell r="AL834">
            <v>44621</v>
          </cell>
          <cell r="AM834">
            <v>44712</v>
          </cell>
          <cell r="AN834" t="str">
            <v>PKWT 2</v>
          </cell>
          <cell r="AO834" t="str">
            <v>10 hari</v>
          </cell>
          <cell r="AP834" t="str">
            <v xml:space="preserve">0 Tahun  11 Bulan 22 Hari </v>
          </cell>
          <cell r="AQ834" t="str">
            <v>SUDAH</v>
          </cell>
          <cell r="AR834">
            <v>44326</v>
          </cell>
          <cell r="AS834" t="str">
            <v>SUDAH</v>
          </cell>
          <cell r="AT834">
            <v>44326</v>
          </cell>
          <cell r="AU834" t="str">
            <v>SUDAH</v>
          </cell>
          <cell r="AV834">
            <v>44462</v>
          </cell>
          <cell r="AW834" t="str">
            <v xml:space="preserve">0 Tahun  7 Bulan 28 Hari </v>
          </cell>
          <cell r="AX834" t="str">
            <v>IN CLASS</v>
          </cell>
          <cell r="AY834">
            <v>85</v>
          </cell>
          <cell r="AZ834">
            <v>100</v>
          </cell>
          <cell r="BA834" t="str">
            <v>SUDAH</v>
          </cell>
          <cell r="BC834">
            <v>44427</v>
          </cell>
          <cell r="BD834" t="str">
            <v>BANDARA JUANDA T2</v>
          </cell>
          <cell r="BE834" t="str">
            <v>SUDAH</v>
          </cell>
          <cell r="BG834">
            <v>44520</v>
          </cell>
          <cell r="BI834" t="str">
            <v>BELUM</v>
          </cell>
          <cell r="BV834" t="str">
            <v>0000790023846</v>
          </cell>
          <cell r="BW834" t="str">
            <v>SUDAH</v>
          </cell>
          <cell r="BX834" t="str">
            <v>PERUSAHAAN</v>
          </cell>
          <cell r="BY834" t="str">
            <v>21046000879</v>
          </cell>
          <cell r="BZ834" t="str">
            <v>SUDAH</v>
          </cell>
        </row>
        <row r="835">
          <cell r="C835" t="str">
            <v>2430</v>
          </cell>
          <cell r="D835" t="str">
            <v>MARLON HARIS EFENDI</v>
          </cell>
          <cell r="E835" t="str">
            <v>PT. MBK</v>
          </cell>
          <cell r="F835" t="str">
            <v>PO</v>
          </cell>
          <cell r="G835" t="str">
            <v>14/PO/LOG-SBY/V/21</v>
          </cell>
          <cell r="H835">
            <v>44322</v>
          </cell>
          <cell r="I835">
            <v>44344</v>
          </cell>
          <cell r="J835">
            <v>22</v>
          </cell>
          <cell r="K835" t="str">
            <v>085331673475</v>
          </cell>
          <cell r="L835" t="str">
            <v>DRIVER</v>
          </cell>
          <cell r="Q835" t="str">
            <v>MALANG</v>
          </cell>
          <cell r="R835" t="str">
            <v>ANTERAJA</v>
          </cell>
          <cell r="S835" t="str">
            <v>MALANG</v>
          </cell>
          <cell r="T835" t="str">
            <v>3571020808790000</v>
          </cell>
          <cell r="U835" t="str">
            <v>SEUMUR HIDUP</v>
          </cell>
          <cell r="V835" t="str">
            <v>HIJAU</v>
          </cell>
          <cell r="W835" t="str">
            <v>B1</v>
          </cell>
          <cell r="X835" t="str">
            <v>790815281199</v>
          </cell>
          <cell r="Y835">
            <v>45146</v>
          </cell>
          <cell r="Z835" t="str">
            <v>KEDIRI</v>
          </cell>
          <cell r="AA835">
            <v>29075</v>
          </cell>
          <cell r="AB835" t="str">
            <v>JL JOYOBOYO NO 17 B  KEDIRI</v>
          </cell>
          <cell r="AC835" t="str">
            <v>KAWIN</v>
          </cell>
          <cell r="AD835" t="str">
            <v>ISLAM</v>
          </cell>
          <cell r="AE835" t="str">
            <v>LAKI-LAKI</v>
          </cell>
          <cell r="AF835" t="str">
            <v>SMA</v>
          </cell>
          <cell r="AG835" t="str">
            <v>MARLON HARIS</v>
          </cell>
          <cell r="AH835" t="str">
            <v>BCA</v>
          </cell>
          <cell r="AI835" t="str">
            <v>1991418704</v>
          </cell>
          <cell r="AJ835" t="str">
            <v>3571022503100000</v>
          </cell>
          <cell r="AL835">
            <v>44621</v>
          </cell>
          <cell r="AM835">
            <v>44712</v>
          </cell>
          <cell r="AN835" t="str">
            <v>PKWT 2</v>
          </cell>
          <cell r="AO835" t="str">
            <v>10 hari</v>
          </cell>
          <cell r="AP835" t="str">
            <v xml:space="preserve">0 Tahun  11 Bulan 23 Hari </v>
          </cell>
          <cell r="AQ835" t="str">
            <v>SUDAH</v>
          </cell>
          <cell r="AR835">
            <v>44368</v>
          </cell>
          <cell r="AS835" t="str">
            <v>SUDAH</v>
          </cell>
          <cell r="AT835">
            <v>44368</v>
          </cell>
          <cell r="AU835" t="str">
            <v>SUDAH</v>
          </cell>
          <cell r="AV835">
            <v>44566</v>
          </cell>
          <cell r="AW835" t="str">
            <v xml:space="preserve">0 Tahun  4 Bulan 16 Hari </v>
          </cell>
          <cell r="AX835" t="str">
            <v>IN CLASS</v>
          </cell>
          <cell r="AY835">
            <v>80</v>
          </cell>
          <cell r="AZ835">
            <v>80</v>
          </cell>
          <cell r="BA835" t="str">
            <v>SUDAH</v>
          </cell>
          <cell r="BC835">
            <v>44415</v>
          </cell>
          <cell r="BD835" t="str">
            <v>PUSKESMAS PASURUAN</v>
          </cell>
          <cell r="BE835" t="str">
            <v>SUDAH</v>
          </cell>
          <cell r="BG835">
            <v>44456</v>
          </cell>
          <cell r="BH835" t="str">
            <v>BALAI DESA PURWODADI</v>
          </cell>
          <cell r="BI835" t="str">
            <v>BELUM</v>
          </cell>
          <cell r="BV835" t="str">
            <v>0003089044877</v>
          </cell>
          <cell r="BW835" t="str">
            <v>SUDAH</v>
          </cell>
          <cell r="BX835" t="str">
            <v>PERUSAHAAN</v>
          </cell>
          <cell r="BY835" t="str">
            <v>21046000739</v>
          </cell>
          <cell r="BZ835" t="str">
            <v>SUDAH</v>
          </cell>
        </row>
        <row r="836">
          <cell r="C836" t="str">
            <v>2431</v>
          </cell>
          <cell r="D836" t="str">
            <v>ACHMAD SULAIMAN</v>
          </cell>
          <cell r="E836" t="str">
            <v>PT. MBK</v>
          </cell>
          <cell r="F836" t="str">
            <v>PO</v>
          </cell>
          <cell r="G836" t="str">
            <v>14/PO/LOG-SBY/V/21</v>
          </cell>
          <cell r="H836">
            <v>44322</v>
          </cell>
          <cell r="I836">
            <v>44345</v>
          </cell>
          <cell r="J836">
            <v>23</v>
          </cell>
          <cell r="K836" t="str">
            <v>082293777470</v>
          </cell>
          <cell r="L836" t="str">
            <v>DRIVER</v>
          </cell>
          <cell r="Q836" t="str">
            <v>MALANG</v>
          </cell>
          <cell r="R836" t="str">
            <v>ANTERAJA</v>
          </cell>
          <cell r="S836" t="str">
            <v>MALANG</v>
          </cell>
          <cell r="T836" t="str">
            <v>3507252701880000</v>
          </cell>
          <cell r="U836" t="str">
            <v>SEUMUR HIDUP</v>
          </cell>
          <cell r="V836" t="str">
            <v>HIJAU</v>
          </cell>
          <cell r="W836" t="str">
            <v>B1</v>
          </cell>
          <cell r="X836" t="str">
            <v>830115262874</v>
          </cell>
          <cell r="Y836">
            <v>44950</v>
          </cell>
          <cell r="Z836" t="str">
            <v>MALANG</v>
          </cell>
          <cell r="AA836">
            <v>30340</v>
          </cell>
          <cell r="AB836" t="str">
            <v>JL DOROWATI SELATAN MULYOARJO LAWANG</v>
          </cell>
          <cell r="AC836" t="str">
            <v>KAWIN</v>
          </cell>
          <cell r="AD836" t="str">
            <v>ISLAM</v>
          </cell>
          <cell r="AE836" t="str">
            <v>LAKI-LAKI</v>
          </cell>
          <cell r="AF836" t="str">
            <v>SMA</v>
          </cell>
          <cell r="AG836" t="str">
            <v>ACHMAD SULAIMAN</v>
          </cell>
          <cell r="AH836" t="str">
            <v>BCA</v>
          </cell>
          <cell r="AI836" t="str">
            <v>3680099684</v>
          </cell>
          <cell r="AJ836" t="str">
            <v>3507252712170000</v>
          </cell>
          <cell r="AL836">
            <v>44621</v>
          </cell>
          <cell r="AM836">
            <v>44712</v>
          </cell>
          <cell r="AN836" t="str">
            <v>PKWT 2</v>
          </cell>
          <cell r="AO836" t="str">
            <v>10 hari</v>
          </cell>
          <cell r="AP836" t="str">
            <v xml:space="preserve">0 Tahun  11 Bulan 22 Hari </v>
          </cell>
          <cell r="AQ836" t="str">
            <v>SUDAH</v>
          </cell>
          <cell r="AR836">
            <v>44432</v>
          </cell>
          <cell r="AS836" t="str">
            <v>SUDAH</v>
          </cell>
          <cell r="AT836">
            <v>44432</v>
          </cell>
          <cell r="AU836" t="str">
            <v>SUDAH</v>
          </cell>
          <cell r="AV836">
            <v>44439</v>
          </cell>
          <cell r="AW836" t="str">
            <v xml:space="preserve">0 Tahun  8 Bulan 20 Hari </v>
          </cell>
          <cell r="AX836" t="str">
            <v>IN CLASS</v>
          </cell>
          <cell r="AY836">
            <v>85</v>
          </cell>
          <cell r="AZ836">
            <v>85</v>
          </cell>
          <cell r="BA836" t="str">
            <v>SUDAH</v>
          </cell>
          <cell r="BC836">
            <v>44423</v>
          </cell>
          <cell r="BD836" t="str">
            <v>SAWOJAJAR</v>
          </cell>
          <cell r="BE836" t="str">
            <v>SUDAH</v>
          </cell>
          <cell r="BG836">
            <v>44450</v>
          </cell>
          <cell r="BH836" t="str">
            <v>GIANT</v>
          </cell>
          <cell r="BI836" t="str">
            <v>BELUM</v>
          </cell>
          <cell r="BV836" t="str">
            <v>0000682891481</v>
          </cell>
          <cell r="BW836" t="str">
            <v>SUDAH</v>
          </cell>
          <cell r="BX836" t="str">
            <v>PERUSAHAAN</v>
          </cell>
          <cell r="BY836" t="str">
            <v>21046000820</v>
          </cell>
          <cell r="BZ836" t="str">
            <v>SUDAH</v>
          </cell>
          <cell r="CG836" t="str">
            <v>kudusk820@gmail.com</v>
          </cell>
        </row>
        <row r="837">
          <cell r="C837" t="str">
            <v>2432</v>
          </cell>
          <cell r="D837" t="str">
            <v>STENLY KASENGKANG</v>
          </cell>
          <cell r="E837" t="str">
            <v>PT. MBK</v>
          </cell>
          <cell r="I837">
            <v>44348</v>
          </cell>
          <cell r="J837" t="str">
            <v/>
          </cell>
          <cell r="K837" t="str">
            <v>081340080108</v>
          </cell>
          <cell r="L837" t="str">
            <v>DRIVER</v>
          </cell>
          <cell r="Q837" t="str">
            <v>MANADO</v>
          </cell>
          <cell r="R837" t="str">
            <v>PT. SUMBER ALFARIA TRIJAYA TBK</v>
          </cell>
          <cell r="S837" t="str">
            <v>MALANG</v>
          </cell>
          <cell r="T837" t="str">
            <v>7106020809820002</v>
          </cell>
          <cell r="U837" t="str">
            <v>SEUMUR HIDUP</v>
          </cell>
          <cell r="W837" t="str">
            <v>B2 UMUM</v>
          </cell>
          <cell r="X837" t="str">
            <v>820920160285</v>
          </cell>
          <cell r="Y837">
            <v>44812</v>
          </cell>
          <cell r="Z837" t="str">
            <v>MANADO</v>
          </cell>
          <cell r="AA837">
            <v>30202</v>
          </cell>
          <cell r="AB837" t="str">
            <v>JAGA VIII RT 000/000 KEL. KAUDETAN KEC. KAUDETAN KAB. MINAHASA UTARA</v>
          </cell>
          <cell r="AC837" t="str">
            <v>KAWIN ANAK 1</v>
          </cell>
          <cell r="AD837" t="str">
            <v>KRISTEN</v>
          </cell>
          <cell r="AE837" t="str">
            <v>LAKI-LAKI</v>
          </cell>
          <cell r="AF837" t="str">
            <v>SMA</v>
          </cell>
          <cell r="AG837" t="str">
            <v>STENLY KASENGKANG</v>
          </cell>
          <cell r="AH837" t="str">
            <v>BCA</v>
          </cell>
          <cell r="AI837" t="str">
            <v>0530263100</v>
          </cell>
          <cell r="AJ837" t="str">
            <v>7106021203090004</v>
          </cell>
          <cell r="AL837">
            <v>44621</v>
          </cell>
          <cell r="AM837">
            <v>44712</v>
          </cell>
          <cell r="AN837" t="str">
            <v>PKWT 2</v>
          </cell>
          <cell r="AO837" t="str">
            <v>10 hari</v>
          </cell>
          <cell r="AP837" t="str">
            <v xml:space="preserve">0 Tahun  11 Bulan 20 Hari </v>
          </cell>
          <cell r="AQ837" t="str">
            <v>SUDAH</v>
          </cell>
          <cell r="AR837">
            <v>44432</v>
          </cell>
          <cell r="AS837" t="str">
            <v>SUDAH</v>
          </cell>
          <cell r="AT837">
            <v>44370</v>
          </cell>
          <cell r="AU837" t="str">
            <v>SUDAH</v>
          </cell>
          <cell r="AV837">
            <v>44436</v>
          </cell>
          <cell r="AW837" t="str">
            <v xml:space="preserve">0 Tahun  8 Bulan 23 Hari </v>
          </cell>
          <cell r="AX837" t="str">
            <v>IN CLASS</v>
          </cell>
          <cell r="AY837">
            <v>90</v>
          </cell>
          <cell r="AZ837">
            <v>100</v>
          </cell>
          <cell r="BA837" t="str">
            <v>SUDAH</v>
          </cell>
          <cell r="BC837">
            <v>44426</v>
          </cell>
          <cell r="BD837" t="str">
            <v>DINKES PROVINSI SULUT - N0001822</v>
          </cell>
          <cell r="BE837" t="str">
            <v>SUDAH</v>
          </cell>
          <cell r="BG837">
            <v>44516</v>
          </cell>
          <cell r="BI837" t="str">
            <v>BELUM</v>
          </cell>
          <cell r="BV837" t="str">
            <v>0000907129506</v>
          </cell>
          <cell r="BW837" t="str">
            <v>SUDAH</v>
          </cell>
          <cell r="BX837" t="str">
            <v>PERUSAHAAN</v>
          </cell>
          <cell r="BY837" t="str">
            <v>21045999816</v>
          </cell>
          <cell r="BZ837" t="str">
            <v>SUDAH</v>
          </cell>
        </row>
        <row r="838">
          <cell r="C838" t="str">
            <v>2433</v>
          </cell>
          <cell r="D838" t="str">
            <v>CATUR SIAM AWALLUDIN</v>
          </cell>
          <cell r="E838" t="str">
            <v>PT. MBK</v>
          </cell>
          <cell r="I838">
            <v>44348</v>
          </cell>
          <cell r="J838" t="str">
            <v/>
          </cell>
          <cell r="K838" t="str">
            <v>081226046372</v>
          </cell>
          <cell r="L838" t="str">
            <v>DRIVER</v>
          </cell>
          <cell r="Q838" t="str">
            <v>PURWOKERTO</v>
          </cell>
          <cell r="R838" t="str">
            <v>ANTERAJA</v>
          </cell>
          <cell r="S838" t="str">
            <v>SEMARANG</v>
          </cell>
          <cell r="T838" t="str">
            <v>3302240603920002</v>
          </cell>
          <cell r="U838" t="str">
            <v>SEUMUR HIDUP</v>
          </cell>
          <cell r="V838" t="str">
            <v>HIJAU</v>
          </cell>
          <cell r="W838" t="str">
            <v>B1</v>
          </cell>
          <cell r="X838" t="str">
            <v>14149203000338</v>
          </cell>
          <cell r="Y838">
            <v>46087</v>
          </cell>
          <cell r="Z838" t="str">
            <v>BANYUMAS</v>
          </cell>
          <cell r="AA838">
            <v>33669</v>
          </cell>
          <cell r="AB838" t="str">
            <v>PASIRKIDUL RT 001/004 PRWOKERTO BARAT</v>
          </cell>
          <cell r="AC838" t="str">
            <v>KAWIN ANAK 2</v>
          </cell>
          <cell r="AD838" t="str">
            <v>ISLAM</v>
          </cell>
          <cell r="AE838" t="str">
            <v>LAKI-LAKI</v>
          </cell>
          <cell r="AF838" t="str">
            <v>SMA</v>
          </cell>
          <cell r="AG838" t="str">
            <v>CATUR SIAM AWALLUDIN</v>
          </cell>
          <cell r="AH838" t="str">
            <v>BCA</v>
          </cell>
          <cell r="AI838" t="str">
            <v>0462315463</v>
          </cell>
          <cell r="AJ838" t="str">
            <v>3302251607180009</v>
          </cell>
          <cell r="AL838">
            <v>44621</v>
          </cell>
          <cell r="AM838">
            <v>44712</v>
          </cell>
          <cell r="AN838" t="str">
            <v>PKWT 2</v>
          </cell>
          <cell r="AO838" t="str">
            <v>10 hari</v>
          </cell>
          <cell r="AP838" t="str">
            <v xml:space="preserve">0 Tahun  11 Bulan 20 Hari </v>
          </cell>
          <cell r="AQ838" t="str">
            <v>SUDAH</v>
          </cell>
          <cell r="AR838">
            <v>44432</v>
          </cell>
          <cell r="AS838" t="str">
            <v>SUDAH</v>
          </cell>
          <cell r="AT838">
            <v>44432</v>
          </cell>
          <cell r="AU838" t="str">
            <v>SUDAH</v>
          </cell>
          <cell r="AV838">
            <v>44425</v>
          </cell>
          <cell r="AW838" t="str">
            <v xml:space="preserve">0 Tahun  9 Bulan 4 Hari </v>
          </cell>
          <cell r="AX838" t="str">
            <v>IN CLASS</v>
          </cell>
          <cell r="AY838">
            <v>100</v>
          </cell>
          <cell r="AZ838">
            <v>80</v>
          </cell>
          <cell r="BA838" t="str">
            <v>SUDAH</v>
          </cell>
          <cell r="BC838">
            <v>44432</v>
          </cell>
          <cell r="BD838" t="str">
            <v>POLRES.BANJARNEGARA</v>
          </cell>
          <cell r="BE838" t="str">
            <v>SUDAH</v>
          </cell>
          <cell r="BG838">
            <v>44464</v>
          </cell>
          <cell r="BH838" t="str">
            <v>PORES.BANJAR NEGARA</v>
          </cell>
          <cell r="BI838" t="str">
            <v>BELUM</v>
          </cell>
          <cell r="BM838">
            <v>44470</v>
          </cell>
          <cell r="BN838" t="str">
            <v>ONLINE</v>
          </cell>
          <cell r="BO838">
            <v>90</v>
          </cell>
          <cell r="BV838" t="str">
            <v>0001960005093</v>
          </cell>
          <cell r="BW838" t="str">
            <v>SUDAH</v>
          </cell>
          <cell r="BX838" t="str">
            <v>PERUSAHAAN</v>
          </cell>
          <cell r="BY838" t="str">
            <v>21046001414</v>
          </cell>
          <cell r="BZ838" t="str">
            <v>SUDAH</v>
          </cell>
        </row>
        <row r="839">
          <cell r="C839" t="str">
            <v>2434</v>
          </cell>
          <cell r="D839" t="str">
            <v>NOFIAN BAHARI</v>
          </cell>
          <cell r="E839" t="str">
            <v>PT. MBK</v>
          </cell>
          <cell r="I839">
            <v>44348</v>
          </cell>
          <cell r="J839" t="str">
            <v/>
          </cell>
          <cell r="K839" t="str">
            <v>089682442070</v>
          </cell>
          <cell r="L839" t="str">
            <v>DRIVER</v>
          </cell>
          <cell r="Q839" t="str">
            <v>PURWOKERTO</v>
          </cell>
          <cell r="R839" t="str">
            <v>ANTERAJA</v>
          </cell>
          <cell r="S839" t="str">
            <v>SEMARANG</v>
          </cell>
          <cell r="T839" t="str">
            <v>3302162611930001</v>
          </cell>
          <cell r="U839" t="str">
            <v>SEUMUR HIDUP</v>
          </cell>
          <cell r="V839" t="str">
            <v>HIJAU</v>
          </cell>
          <cell r="W839" t="str">
            <v>B1 UMUM</v>
          </cell>
          <cell r="X839" t="str">
            <v>14149311000212</v>
          </cell>
          <cell r="Y839">
            <v>45963</v>
          </cell>
          <cell r="Z839" t="str">
            <v>BANYUMAS</v>
          </cell>
          <cell r="AA839">
            <v>34299</v>
          </cell>
          <cell r="AB839" t="str">
            <v>DESA BANJARANYAR RT 003/003</v>
          </cell>
          <cell r="AC839" t="str">
            <v>KAWIN ANAK 1</v>
          </cell>
          <cell r="AD839" t="str">
            <v>ISLAM</v>
          </cell>
          <cell r="AE839" t="str">
            <v>LAKI-LAKI</v>
          </cell>
          <cell r="AF839" t="str">
            <v>SMP</v>
          </cell>
          <cell r="AG839" t="str">
            <v>NOFIAN BAHARI</v>
          </cell>
          <cell r="AH839" t="str">
            <v>BCA</v>
          </cell>
          <cell r="AI839" t="str">
            <v>0961039974</v>
          </cell>
          <cell r="AJ839" t="str">
            <v>3302162402210004</v>
          </cell>
          <cell r="AL839">
            <v>44621</v>
          </cell>
          <cell r="AM839">
            <v>44712</v>
          </cell>
          <cell r="AN839" t="str">
            <v>PKWT 2</v>
          </cell>
          <cell r="AO839" t="str">
            <v>10 hari</v>
          </cell>
          <cell r="AP839" t="str">
            <v xml:space="preserve">0 Tahun  11 Bulan 20 Hari </v>
          </cell>
          <cell r="AQ839" t="str">
            <v>SUDAH</v>
          </cell>
          <cell r="AR839">
            <v>44432</v>
          </cell>
          <cell r="AS839" t="str">
            <v>SUDAH</v>
          </cell>
          <cell r="AT839">
            <v>44432</v>
          </cell>
          <cell r="AU839" t="str">
            <v>SUDAH</v>
          </cell>
          <cell r="AV839">
            <v>44425</v>
          </cell>
          <cell r="AW839" t="str">
            <v xml:space="preserve">0 Tahun  9 Bulan 4 Hari </v>
          </cell>
          <cell r="AX839" t="str">
            <v>IN CLASS</v>
          </cell>
          <cell r="AY839">
            <v>100</v>
          </cell>
          <cell r="AZ839">
            <v>80</v>
          </cell>
          <cell r="BA839" t="str">
            <v>SUDAH</v>
          </cell>
          <cell r="BC839">
            <v>44433</v>
          </cell>
          <cell r="BD839" t="str">
            <v>GOR.PURWOKERTO</v>
          </cell>
          <cell r="BE839" t="str">
            <v>SUDAH</v>
          </cell>
          <cell r="BG839">
            <v>44469</v>
          </cell>
          <cell r="BH839" t="str">
            <v>GOR.PURWOKRTO</v>
          </cell>
          <cell r="BI839" t="str">
            <v>BELUM</v>
          </cell>
          <cell r="BM839">
            <v>44470</v>
          </cell>
          <cell r="BN839" t="str">
            <v>ONLINE</v>
          </cell>
          <cell r="BO839">
            <v>90</v>
          </cell>
          <cell r="BV839" t="str">
            <v>0000526906258</v>
          </cell>
          <cell r="BW839" t="str">
            <v>SUDAH</v>
          </cell>
          <cell r="BX839" t="str">
            <v>PBI</v>
          </cell>
          <cell r="BY839" t="str">
            <v>21045999857</v>
          </cell>
          <cell r="BZ839" t="str">
            <v>SUDAH</v>
          </cell>
        </row>
        <row r="840">
          <cell r="C840" t="str">
            <v>2436</v>
          </cell>
          <cell r="D840" t="str">
            <v>BAMBANG ASMADI</v>
          </cell>
          <cell r="E840" t="str">
            <v>PT. MBK</v>
          </cell>
          <cell r="F840" t="str">
            <v>PO</v>
          </cell>
          <cell r="G840" t="str">
            <v>07/MDN/V/2021</v>
          </cell>
          <cell r="H840">
            <v>44347</v>
          </cell>
          <cell r="I840">
            <v>44349</v>
          </cell>
          <cell r="J840">
            <v>2</v>
          </cell>
          <cell r="K840" t="str">
            <v>082290391579</v>
          </cell>
          <cell r="L840" t="str">
            <v>DRIVER</v>
          </cell>
          <cell r="Q840" t="str">
            <v>PEKANBARU</v>
          </cell>
          <cell r="R840" t="str">
            <v>ANTERAJA</v>
          </cell>
          <cell r="S840" t="str">
            <v>MEDAN</v>
          </cell>
          <cell r="T840" t="str">
            <v>1471091111790142</v>
          </cell>
          <cell r="U840" t="str">
            <v>SEUMUR HIDUP</v>
          </cell>
          <cell r="V840">
            <v>0</v>
          </cell>
          <cell r="W840" t="str">
            <v>B1 UMUM</v>
          </cell>
          <cell r="X840" t="str">
            <v>27407911000061</v>
          </cell>
          <cell r="Y840">
            <v>46167</v>
          </cell>
          <cell r="Z840" t="str">
            <v>PEKANBARU</v>
          </cell>
          <cell r="AA840">
            <v>29170</v>
          </cell>
          <cell r="AB840" t="str">
            <v>JL. KARTAMA RAYA PERUM RINDU SERUMPUN BLOK G NO. 1</v>
          </cell>
          <cell r="AC840" t="str">
            <v>KAWIN</v>
          </cell>
          <cell r="AD840" t="str">
            <v>ISLAM</v>
          </cell>
          <cell r="AE840" t="str">
            <v>LAKI-LAKI</v>
          </cell>
          <cell r="AF840" t="str">
            <v>SMA</v>
          </cell>
          <cell r="AG840" t="str">
            <v>BAMBANG ASMADI</v>
          </cell>
          <cell r="AH840" t="str">
            <v>BCA</v>
          </cell>
          <cell r="AI840" t="str">
            <v>8455699807</v>
          </cell>
          <cell r="AJ840" t="str">
            <v>1471090312080039</v>
          </cell>
          <cell r="AL840">
            <v>44621</v>
          </cell>
          <cell r="AM840">
            <v>44712</v>
          </cell>
          <cell r="AN840" t="str">
            <v>PKWT 2</v>
          </cell>
          <cell r="AO840" t="str">
            <v>10 hari</v>
          </cell>
          <cell r="AP840" t="str">
            <v xml:space="preserve">0 Tahun  11 Bulan 19 Hari </v>
          </cell>
          <cell r="AQ840" t="str">
            <v>SUDAH</v>
          </cell>
          <cell r="AR840">
            <v>44370</v>
          </cell>
          <cell r="AS840" t="str">
            <v>SUDAH</v>
          </cell>
          <cell r="AT840">
            <v>44370</v>
          </cell>
          <cell r="AU840" t="str">
            <v>SUDAH</v>
          </cell>
          <cell r="AV840">
            <v>44472</v>
          </cell>
          <cell r="AW840" t="str">
            <v xml:space="preserve">0 Tahun  7 Bulan 18 Hari </v>
          </cell>
          <cell r="AX840" t="str">
            <v>ON LINE</v>
          </cell>
          <cell r="AY840">
            <v>80</v>
          </cell>
          <cell r="AZ840">
            <v>80</v>
          </cell>
          <cell r="BA840" t="str">
            <v>SUDAH</v>
          </cell>
          <cell r="BC840">
            <v>44390</v>
          </cell>
          <cell r="BD840" t="str">
            <v>RS JIWA TAMPAN PROVINSI RIAU</v>
          </cell>
          <cell r="BE840" t="str">
            <v>BELUM</v>
          </cell>
          <cell r="BF840" t="str">
            <v>Vaksin Belum Tersedia</v>
          </cell>
          <cell r="BI840" t="str">
            <v>BELUM</v>
          </cell>
          <cell r="BV840" t="str">
            <v>0001421822259</v>
          </cell>
          <cell r="BW840" t="str">
            <v>SUDAH</v>
          </cell>
          <cell r="BX840" t="str">
            <v>PERUSAHAAN</v>
          </cell>
          <cell r="BY840" t="str">
            <v>21045999568</v>
          </cell>
          <cell r="BZ840" t="str">
            <v>SUDAH</v>
          </cell>
        </row>
        <row r="841">
          <cell r="C841" t="str">
            <v>2437</v>
          </cell>
          <cell r="D841" t="str">
            <v>DONI HERI YULINANTO</v>
          </cell>
          <cell r="E841" t="str">
            <v>PT. MBK</v>
          </cell>
          <cell r="I841">
            <v>44348</v>
          </cell>
          <cell r="J841" t="str">
            <v/>
          </cell>
          <cell r="K841" t="str">
            <v>082218125341</v>
          </cell>
          <cell r="L841" t="str">
            <v>DRIVER</v>
          </cell>
          <cell r="Q841" t="str">
            <v>MALANG</v>
          </cell>
          <cell r="R841" t="str">
            <v>ANTERAJA</v>
          </cell>
          <cell r="S841" t="str">
            <v>MALANG</v>
          </cell>
          <cell r="T841" t="str">
            <v>3510030307780004</v>
          </cell>
          <cell r="U841" t="str">
            <v>SEUMUR HIDUP</v>
          </cell>
          <cell r="V841" t="str">
            <v>HIJAU</v>
          </cell>
          <cell r="W841" t="str">
            <v>B1</v>
          </cell>
          <cell r="X841" t="str">
            <v>780715262711</v>
          </cell>
          <cell r="Y841">
            <v>46230</v>
          </cell>
          <cell r="Z841" t="str">
            <v>MALANG</v>
          </cell>
          <cell r="AA841">
            <v>28674</v>
          </cell>
          <cell r="AB841" t="str">
            <v>JL KAUMAN RT09 RW02 PAKISAJI KAB MALANG</v>
          </cell>
          <cell r="AC841" t="str">
            <v>KAWIN</v>
          </cell>
          <cell r="AD841" t="str">
            <v>ISLAM</v>
          </cell>
          <cell r="AE841" t="str">
            <v>LAKI-LAKI</v>
          </cell>
          <cell r="AF841" t="str">
            <v>SMA</v>
          </cell>
          <cell r="AG841" t="str">
            <v>DONI HERI</v>
          </cell>
          <cell r="AH841" t="str">
            <v>BCA</v>
          </cell>
          <cell r="AI841" t="str">
            <v>6130324183</v>
          </cell>
          <cell r="AJ841" t="str">
            <v>3507192506040499</v>
          </cell>
          <cell r="AL841">
            <v>44621</v>
          </cell>
          <cell r="AM841">
            <v>44712</v>
          </cell>
          <cell r="AN841" t="str">
            <v>PKWT 2</v>
          </cell>
          <cell r="AO841" t="str">
            <v>10 hari</v>
          </cell>
          <cell r="AP841" t="str">
            <v xml:space="preserve">0 Tahun  11 Bulan 20 Hari </v>
          </cell>
          <cell r="AQ841" t="str">
            <v>SUDAH</v>
          </cell>
          <cell r="AR841">
            <v>44368</v>
          </cell>
          <cell r="AS841" t="str">
            <v>SUDAH</v>
          </cell>
          <cell r="AT841">
            <v>44368</v>
          </cell>
          <cell r="AU841" t="str">
            <v>SUDAH</v>
          </cell>
          <cell r="AV841">
            <v>44566</v>
          </cell>
          <cell r="AW841" t="str">
            <v xml:space="preserve">0 Tahun  4 Bulan 16 Hari </v>
          </cell>
          <cell r="AX841" t="str">
            <v>IN CLASS</v>
          </cell>
          <cell r="AY841">
            <v>80</v>
          </cell>
          <cell r="AZ841">
            <v>80</v>
          </cell>
          <cell r="BA841" t="str">
            <v>SUDAH</v>
          </cell>
          <cell r="BC841">
            <v>44439</v>
          </cell>
          <cell r="BD841" t="str">
            <v>GAJAYANA MALANG</v>
          </cell>
          <cell r="BE841" t="str">
            <v>SUDAH</v>
          </cell>
          <cell r="BG841">
            <v>44449</v>
          </cell>
          <cell r="BH841" t="str">
            <v>GAJAYANA MALANG</v>
          </cell>
          <cell r="BI841" t="str">
            <v>BELUM</v>
          </cell>
          <cell r="BV841" t="str">
            <v>0001404903565</v>
          </cell>
          <cell r="BW841" t="str">
            <v>SUDAH</v>
          </cell>
          <cell r="BX841" t="str">
            <v>PERUSAHAAN</v>
          </cell>
          <cell r="BY841" t="str">
            <v>19078342581</v>
          </cell>
          <cell r="BZ841" t="str">
            <v>SUDAH</v>
          </cell>
          <cell r="CG841" t="str">
            <v>adjiuhuy88@gmail.com/bayu</v>
          </cell>
        </row>
        <row r="842">
          <cell r="C842" t="str">
            <v>2438</v>
          </cell>
          <cell r="D842" t="str">
            <v>NUR AMIN HIDAYATULLOH</v>
          </cell>
          <cell r="E842" t="str">
            <v>PT. MBK</v>
          </cell>
          <cell r="F842" t="str">
            <v>PO</v>
          </cell>
          <cell r="G842" t="str">
            <v>14/PO/LOG-SBY/V/21</v>
          </cell>
          <cell r="H842">
            <v>44322</v>
          </cell>
          <cell r="I842">
            <v>44348</v>
          </cell>
          <cell r="J842">
            <v>26</v>
          </cell>
          <cell r="K842" t="str">
            <v>081339670295</v>
          </cell>
          <cell r="L842" t="str">
            <v>DRIVER</v>
          </cell>
          <cell r="Q842" t="str">
            <v>MALANG</v>
          </cell>
          <cell r="R842" t="str">
            <v>ANTERAJA</v>
          </cell>
          <cell r="S842" t="str">
            <v>MALANG</v>
          </cell>
          <cell r="T842" t="str">
            <v>3507331601940000</v>
          </cell>
          <cell r="U842" t="str">
            <v>SEUMUR HIDUP</v>
          </cell>
          <cell r="V842" t="str">
            <v>HIJAU</v>
          </cell>
          <cell r="W842" t="str">
            <v>B1</v>
          </cell>
          <cell r="X842" t="str">
            <v>1619940100061</v>
          </cell>
          <cell r="Y842">
            <v>45093</v>
          </cell>
          <cell r="Z842" t="str">
            <v>MALANG</v>
          </cell>
          <cell r="AA842">
            <v>34350</v>
          </cell>
          <cell r="AB842" t="str">
            <v>DUSUN KRAJAN RT.RW 036/004 KEL.DESA KANIGORO KECAMATAN PAGELARAN KAB.MALANG</v>
          </cell>
          <cell r="AC842" t="str">
            <v>KAWIN</v>
          </cell>
          <cell r="AD842" t="str">
            <v>ISLAM</v>
          </cell>
          <cell r="AE842" t="str">
            <v>LAKI-LAKI</v>
          </cell>
          <cell r="AF842" t="str">
            <v>SMA</v>
          </cell>
          <cell r="AG842" t="str">
            <v>NUR AMIN HIDAYATULLOH</v>
          </cell>
          <cell r="AH842" t="str">
            <v>BCA</v>
          </cell>
          <cell r="AI842" t="str">
            <v>7705215863</v>
          </cell>
          <cell r="AJ842" t="str">
            <v>3507330902180000</v>
          </cell>
          <cell r="AL842">
            <v>44621</v>
          </cell>
          <cell r="AM842">
            <v>44712</v>
          </cell>
          <cell r="AN842" t="str">
            <v>PKWT 2</v>
          </cell>
          <cell r="AO842" t="str">
            <v>10 hari</v>
          </cell>
          <cell r="AP842" t="str">
            <v xml:space="preserve">0 Tahun  11 Bulan 20 Hari </v>
          </cell>
          <cell r="AQ842" t="str">
            <v>SUDAH</v>
          </cell>
          <cell r="AR842">
            <v>44369</v>
          </cell>
          <cell r="AS842" t="str">
            <v>SUDAH</v>
          </cell>
          <cell r="AT842">
            <v>44369</v>
          </cell>
          <cell r="AU842" t="str">
            <v>SUDAH</v>
          </cell>
          <cell r="AV842">
            <v>44566</v>
          </cell>
          <cell r="AW842" t="str">
            <v xml:space="preserve">0 Tahun  4 Bulan 16 Hari </v>
          </cell>
          <cell r="AX842" t="str">
            <v>IN CLASS</v>
          </cell>
          <cell r="AY842">
            <v>80</v>
          </cell>
          <cell r="AZ842">
            <v>80</v>
          </cell>
          <cell r="BA842" t="str">
            <v>SUDAH</v>
          </cell>
          <cell r="BC842">
            <v>44438</v>
          </cell>
          <cell r="BD842" t="str">
            <v>LAPANGAN GAJAYANA</v>
          </cell>
          <cell r="BE842" t="str">
            <v>SUDAH</v>
          </cell>
          <cell r="BG842">
            <v>44466</v>
          </cell>
          <cell r="BH842" t="str">
            <v>PUSKESMAS BLIMBING</v>
          </cell>
          <cell r="BI842" t="str">
            <v>BELUM</v>
          </cell>
          <cell r="BV842" t="str">
            <v>0002892244048</v>
          </cell>
          <cell r="BW842" t="str">
            <v>SUDAH</v>
          </cell>
          <cell r="BX842" t="str">
            <v>PERUSAHAAN</v>
          </cell>
          <cell r="BY842" t="str">
            <v>21046000762</v>
          </cell>
          <cell r="BZ842" t="str">
            <v>SUDAH</v>
          </cell>
        </row>
        <row r="843">
          <cell r="C843" t="str">
            <v>2439</v>
          </cell>
          <cell r="D843" t="str">
            <v>DENNY SAMUJI</v>
          </cell>
          <cell r="E843" t="str">
            <v>PT. MBK</v>
          </cell>
          <cell r="I843">
            <v>44348</v>
          </cell>
          <cell r="J843" t="str">
            <v/>
          </cell>
          <cell r="K843" t="str">
            <v>082288855575</v>
          </cell>
          <cell r="L843" t="str">
            <v>DRIVER</v>
          </cell>
          <cell r="Q843" t="str">
            <v>MALANG</v>
          </cell>
          <cell r="R843" t="str">
            <v>ANTERAJA</v>
          </cell>
          <cell r="S843" t="str">
            <v>MALANG</v>
          </cell>
          <cell r="T843" t="str">
            <v>3507071111810003</v>
          </cell>
          <cell r="U843" t="str">
            <v>SEUMUR HIDUP</v>
          </cell>
          <cell r="V843" t="str">
            <v>HIJAU</v>
          </cell>
          <cell r="W843" t="str">
            <v>B1</v>
          </cell>
          <cell r="X843" t="str">
            <v>15268111000144</v>
          </cell>
          <cell r="Y843">
            <v>45712</v>
          </cell>
          <cell r="Z843" t="str">
            <v>MALANG</v>
          </cell>
          <cell r="AA843">
            <v>29901</v>
          </cell>
          <cell r="AB843" t="str">
            <v>DUSUN BAPAN RT.RW 073/013 KEL.DESA KARANGNONGKO KECAMATAN PONCOKUSUMO, KAB.MALANG</v>
          </cell>
          <cell r="AC843" t="str">
            <v>KAWIN</v>
          </cell>
          <cell r="AD843" t="str">
            <v>ISLAM</v>
          </cell>
          <cell r="AE843" t="str">
            <v>LAKI-LAKI</v>
          </cell>
          <cell r="AF843" t="str">
            <v>SMA</v>
          </cell>
          <cell r="AG843" t="str">
            <v>DENNY SAMUJI</v>
          </cell>
          <cell r="AH843" t="str">
            <v>BCA</v>
          </cell>
          <cell r="AI843" t="str">
            <v>3660411673</v>
          </cell>
          <cell r="AJ843" t="str">
            <v>3507070902120000</v>
          </cell>
          <cell r="AL843">
            <v>44621</v>
          </cell>
          <cell r="AM843">
            <v>44712</v>
          </cell>
          <cell r="AN843" t="str">
            <v>PKWT 2</v>
          </cell>
          <cell r="AO843" t="str">
            <v>10 hari</v>
          </cell>
          <cell r="AP843" t="str">
            <v xml:space="preserve">0 Tahun  11 Bulan 20 Hari </v>
          </cell>
          <cell r="AQ843" t="str">
            <v>SUDAH</v>
          </cell>
          <cell r="AR843">
            <v>44432</v>
          </cell>
          <cell r="AS843" t="str">
            <v>SUDAH</v>
          </cell>
          <cell r="AT843">
            <v>44432</v>
          </cell>
          <cell r="AU843" t="str">
            <v>SUDAH</v>
          </cell>
          <cell r="AV843">
            <v>44439</v>
          </cell>
          <cell r="AW843" t="str">
            <v xml:space="preserve">0 Tahun  8 Bulan 20 Hari </v>
          </cell>
          <cell r="AX843" t="str">
            <v>IN CLASS</v>
          </cell>
          <cell r="AY843">
            <v>95</v>
          </cell>
          <cell r="AZ843">
            <v>95</v>
          </cell>
          <cell r="BA843" t="str">
            <v>SUDAH</v>
          </cell>
          <cell r="BC843">
            <v>44421</v>
          </cell>
          <cell r="BD843" t="str">
            <v>GAJAYANA MALANG</v>
          </cell>
          <cell r="BE843" t="str">
            <v>SUDAH</v>
          </cell>
          <cell r="BG843">
            <v>44449</v>
          </cell>
          <cell r="BH843" t="str">
            <v>GAJAYANA MALANG</v>
          </cell>
          <cell r="BI843" t="str">
            <v>BELUM</v>
          </cell>
          <cell r="BV843" t="str">
            <v>0002495641509</v>
          </cell>
          <cell r="BW843" t="str">
            <v>SUDAH</v>
          </cell>
          <cell r="BX843" t="str">
            <v>PBI</v>
          </cell>
          <cell r="BY843" t="str">
            <v>21046001141</v>
          </cell>
          <cell r="BZ843" t="str">
            <v>SUDAH</v>
          </cell>
        </row>
        <row r="844">
          <cell r="C844" t="str">
            <v>2440</v>
          </cell>
          <cell r="D844" t="str">
            <v>RIZQI AMALIA</v>
          </cell>
          <cell r="E844" t="str">
            <v>PT. MBK</v>
          </cell>
          <cell r="F844" t="str">
            <v>PO</v>
          </cell>
          <cell r="G844" t="str">
            <v>19/PO/LOG-SBY/VI/21</v>
          </cell>
          <cell r="H844">
            <v>44351</v>
          </cell>
          <cell r="I844">
            <v>44348</v>
          </cell>
          <cell r="J844">
            <v>-3</v>
          </cell>
          <cell r="K844" t="str">
            <v>0881036697022</v>
          </cell>
          <cell r="P844" t="str">
            <v>ADMIN DISPATCHER</v>
          </cell>
          <cell r="Q844" t="str">
            <v>MALANG</v>
          </cell>
          <cell r="R844" t="str">
            <v>ANTERAJA</v>
          </cell>
          <cell r="S844" t="str">
            <v>MALANG</v>
          </cell>
          <cell r="T844" t="str">
            <v>3507246203000003</v>
          </cell>
          <cell r="U844" t="str">
            <v>SEUMUR HIDUP</v>
          </cell>
          <cell r="V844" t="str">
            <v>NON DRIVER</v>
          </cell>
          <cell r="W844" t="str">
            <v>NON DRIVER</v>
          </cell>
          <cell r="X844" t="str">
            <v>NON DRIVER</v>
          </cell>
          <cell r="Y844" t="str">
            <v>NON DRIVER</v>
          </cell>
          <cell r="Z844" t="str">
            <v>MALANG</v>
          </cell>
          <cell r="AA844">
            <v>36607</v>
          </cell>
          <cell r="AB844" t="str">
            <v>JL. SUROPATI NO. 48 RT 003/005 KEL. LOSARI KEC. SINGOSARI KAB. MALANG</v>
          </cell>
          <cell r="AC844" t="str">
            <v>LAJANG</v>
          </cell>
          <cell r="AD844" t="str">
            <v>ISLAM</v>
          </cell>
          <cell r="AE844" t="str">
            <v>LAKI-LAKI</v>
          </cell>
          <cell r="AF844" t="str">
            <v>SMA</v>
          </cell>
          <cell r="AG844" t="str">
            <v>RIZQI AMALIA</v>
          </cell>
          <cell r="AH844" t="str">
            <v>BCA</v>
          </cell>
          <cell r="AI844" t="str">
            <v>3680260621</v>
          </cell>
          <cell r="AJ844" t="str">
            <v>3507242404060010</v>
          </cell>
          <cell r="AL844">
            <v>44682</v>
          </cell>
          <cell r="AM844">
            <v>44773</v>
          </cell>
          <cell r="AN844" t="str">
            <v>PKWT 1</v>
          </cell>
          <cell r="AO844" t="str">
            <v>71 hari</v>
          </cell>
          <cell r="AP844" t="str">
            <v xml:space="preserve">0 Tahun  11 Bulan 20 Hari </v>
          </cell>
          <cell r="AQ844" t="str">
            <v>NON DRIVER</v>
          </cell>
          <cell r="AR844" t="str">
            <v>NON DRIVER</v>
          </cell>
          <cell r="AS844" t="str">
            <v>SUDAH</v>
          </cell>
          <cell r="AT844">
            <v>44369</v>
          </cell>
          <cell r="AU844" t="str">
            <v>NON DRIVER</v>
          </cell>
          <cell r="AV844" t="str">
            <v>NON DRIVER</v>
          </cell>
          <cell r="AW844" t="str">
            <v/>
          </cell>
          <cell r="AX844" t="str">
            <v>NON DRIVER</v>
          </cell>
          <cell r="AY844" t="str">
            <v>NON DRIVER</v>
          </cell>
          <cell r="AZ844" t="str">
            <v>NON DRIVER</v>
          </cell>
          <cell r="BA844" t="str">
            <v>SUDAH</v>
          </cell>
          <cell r="BC844">
            <v>44456</v>
          </cell>
          <cell r="BD844" t="str">
            <v>GAJAYANA MALANG</v>
          </cell>
          <cell r="BE844" t="str">
            <v>SUDAH</v>
          </cell>
          <cell r="BG844">
            <v>44499</v>
          </cell>
          <cell r="BI844" t="str">
            <v>BELUM</v>
          </cell>
          <cell r="BV844" t="str">
            <v>0003088878186</v>
          </cell>
          <cell r="BW844" t="str">
            <v>SUDAH</v>
          </cell>
          <cell r="BX844" t="str">
            <v>PERUSAHAAN</v>
          </cell>
          <cell r="BY844" t="str">
            <v>21046000572</v>
          </cell>
          <cell r="BZ844" t="str">
            <v>SUDAH</v>
          </cell>
        </row>
        <row r="845">
          <cell r="C845" t="str">
            <v>2444</v>
          </cell>
          <cell r="D845" t="str">
            <v>MOH MALCHAN</v>
          </cell>
          <cell r="E845" t="str">
            <v>PT. MBK</v>
          </cell>
          <cell r="I845">
            <v>44348</v>
          </cell>
          <cell r="J845" t="str">
            <v/>
          </cell>
          <cell r="K845" t="str">
            <v>081901960566</v>
          </cell>
          <cell r="L845" t="str">
            <v>DRIVER</v>
          </cell>
          <cell r="Q845" t="str">
            <v>KUDUS</v>
          </cell>
          <cell r="R845" t="str">
            <v>ANTERAJA</v>
          </cell>
          <cell r="S845" t="str">
            <v>SEMARANG</v>
          </cell>
          <cell r="T845" t="str">
            <v>3319081206860004</v>
          </cell>
          <cell r="U845" t="str">
            <v>SEUMUR HIDUP</v>
          </cell>
          <cell r="V845" t="str">
            <v>PUTIH</v>
          </cell>
          <cell r="W845" t="str">
            <v>B2</v>
          </cell>
          <cell r="X845" t="str">
            <v>14378606000045</v>
          </cell>
          <cell r="Y845">
            <v>45477</v>
          </cell>
          <cell r="Z845" t="str">
            <v>KUDUS</v>
          </cell>
          <cell r="AA845">
            <v>31575</v>
          </cell>
          <cell r="AB845" t="str">
            <v>KUDUS</v>
          </cell>
          <cell r="AC845" t="str">
            <v>KAWIN ANAK 3</v>
          </cell>
          <cell r="AD845" t="str">
            <v>ISLAM</v>
          </cell>
          <cell r="AE845" t="str">
            <v>LAKI-LAKI</v>
          </cell>
          <cell r="AF845" t="str">
            <v>SMA</v>
          </cell>
          <cell r="AG845" t="str">
            <v>MOH MALCHAN</v>
          </cell>
          <cell r="AH845" t="str">
            <v>BCA</v>
          </cell>
          <cell r="AI845" t="str">
            <v>0310628751</v>
          </cell>
          <cell r="AJ845" t="str">
            <v>3319081909110005</v>
          </cell>
          <cell r="AL845">
            <v>44621</v>
          </cell>
          <cell r="AM845">
            <v>44712</v>
          </cell>
          <cell r="AN845" t="str">
            <v>PKWT 2</v>
          </cell>
          <cell r="AO845" t="str">
            <v>10 hari</v>
          </cell>
          <cell r="AP845" t="str">
            <v xml:space="preserve">0 Tahun  11 Bulan 20 Hari </v>
          </cell>
          <cell r="AQ845" t="str">
            <v>SUDAH</v>
          </cell>
          <cell r="AR845">
            <v>44361</v>
          </cell>
          <cell r="AS845" t="str">
            <v>SUDAH</v>
          </cell>
          <cell r="AT845">
            <v>44361</v>
          </cell>
          <cell r="AU845" t="str">
            <v>SUDAH</v>
          </cell>
          <cell r="AV845">
            <v>44438</v>
          </cell>
          <cell r="AW845" t="str">
            <v xml:space="preserve">0 Tahun  8 Bulan 21 Hari </v>
          </cell>
          <cell r="AX845" t="str">
            <v>IN CLASS</v>
          </cell>
          <cell r="AY845">
            <v>100</v>
          </cell>
          <cell r="AZ845">
            <v>80</v>
          </cell>
          <cell r="BA845" t="str">
            <v>SUDAH</v>
          </cell>
          <cell r="BC845">
            <v>44425</v>
          </cell>
          <cell r="BD845" t="str">
            <v>KLINIK POLRES KUDUS</v>
          </cell>
          <cell r="BE845" t="str">
            <v>SUDAH</v>
          </cell>
          <cell r="BF845" t="str">
            <v>BELUM ADA JADWAL</v>
          </cell>
          <cell r="BG845">
            <v>44671</v>
          </cell>
          <cell r="BI845" t="str">
            <v>BELUM</v>
          </cell>
          <cell r="BV845" t="str">
            <v>0000592031338</v>
          </cell>
          <cell r="BW845" t="str">
            <v>SUDAH</v>
          </cell>
          <cell r="BX845" t="str">
            <v>PBI</v>
          </cell>
          <cell r="BY845" t="str">
            <v>21046001158</v>
          </cell>
          <cell r="BZ845" t="str">
            <v>SUDAH</v>
          </cell>
        </row>
        <row r="846">
          <cell r="C846" t="str">
            <v>2447</v>
          </cell>
          <cell r="D846" t="str">
            <v>MARTHO PAKAYA</v>
          </cell>
          <cell r="E846" t="str">
            <v>PT. MBK</v>
          </cell>
          <cell r="I846">
            <v>44350</v>
          </cell>
          <cell r="J846" t="str">
            <v/>
          </cell>
          <cell r="K846" t="str">
            <v>082271199399</v>
          </cell>
          <cell r="L846" t="str">
            <v>DRIVER</v>
          </cell>
          <cell r="Q846" t="str">
            <v>GORONTALO</v>
          </cell>
          <cell r="R846" t="str">
            <v>PT. SUMBER ALFARIA TRIJAYA TBK</v>
          </cell>
          <cell r="S846" t="str">
            <v>MALANG</v>
          </cell>
          <cell r="T846" t="str">
            <v>7504012303870001</v>
          </cell>
          <cell r="U846" t="str">
            <v>SEUMUR HIDUP</v>
          </cell>
          <cell r="W846" t="str">
            <v>B2 UMUM</v>
          </cell>
          <cell r="X846" t="str">
            <v>20198703000012</v>
          </cell>
          <cell r="Y846">
            <v>45707</v>
          </cell>
          <cell r="Z846" t="str">
            <v>TAHELE</v>
          </cell>
          <cell r="AA846">
            <v>31859</v>
          </cell>
          <cell r="AB846" t="str">
            <v>DUSUN II RT-/- KEL. HUTABOHU KEC. LIMBOTO BARAT KAB. GORONTALO</v>
          </cell>
          <cell r="AC846" t="str">
            <v>KAWIN</v>
          </cell>
          <cell r="AD846" t="str">
            <v>ISLAM</v>
          </cell>
          <cell r="AE846" t="str">
            <v>LAKI-LAKI</v>
          </cell>
          <cell r="AF846" t="str">
            <v>SMA</v>
          </cell>
          <cell r="AG846" t="str">
            <v>MARTHO PAKAYA</v>
          </cell>
          <cell r="AH846" t="str">
            <v>BCA</v>
          </cell>
          <cell r="AI846" t="str">
            <v>7975568148</v>
          </cell>
          <cell r="AJ846" t="str">
            <v>7501172603200001</v>
          </cell>
          <cell r="AL846">
            <v>44621</v>
          </cell>
          <cell r="AM846">
            <v>44712</v>
          </cell>
          <cell r="AN846" t="str">
            <v>PKWT 2</v>
          </cell>
          <cell r="AO846" t="str">
            <v>10 hari</v>
          </cell>
          <cell r="AP846" t="str">
            <v xml:space="preserve">0 Tahun  11 Bulan 18 Hari </v>
          </cell>
          <cell r="AQ846" t="str">
            <v>SUDAH</v>
          </cell>
          <cell r="AR846">
            <v>44379</v>
          </cell>
          <cell r="AS846" t="str">
            <v>SUDAH</v>
          </cell>
          <cell r="AT846">
            <v>44454</v>
          </cell>
          <cell r="AU846" t="str">
            <v>SUDAH</v>
          </cell>
          <cell r="AV846">
            <v>44635</v>
          </cell>
          <cell r="AW846" t="str">
            <v xml:space="preserve">0 Tahun  2 Bulan 6 Hari </v>
          </cell>
          <cell r="AX846" t="str">
            <v>ON LINE</v>
          </cell>
          <cell r="AY846">
            <v>78</v>
          </cell>
          <cell r="AZ846">
            <v>78</v>
          </cell>
          <cell r="BA846" t="str">
            <v>SUDAH</v>
          </cell>
          <cell r="BC846">
            <v>44441</v>
          </cell>
          <cell r="BD846" t="str">
            <v>POLRES KAB GORONTALO</v>
          </cell>
          <cell r="BE846" t="str">
            <v>SUDAH</v>
          </cell>
          <cell r="BG846">
            <v>44548</v>
          </cell>
          <cell r="BI846" t="str">
            <v>BELUM</v>
          </cell>
          <cell r="BV846" t="str">
            <v>0001787119828</v>
          </cell>
          <cell r="BW846" t="str">
            <v>SUDAH</v>
          </cell>
          <cell r="BX846" t="str">
            <v>PERUSAHAAN</v>
          </cell>
          <cell r="BY846" t="str">
            <v>21045999832</v>
          </cell>
          <cell r="BZ846" t="str">
            <v>SUDAH</v>
          </cell>
        </row>
        <row r="847">
          <cell r="C847" t="str">
            <v>2448</v>
          </cell>
          <cell r="D847" t="str">
            <v>SAMRI DANIAL SUNBANU</v>
          </cell>
          <cell r="E847" t="str">
            <v>PT. MBK</v>
          </cell>
          <cell r="F847" t="str">
            <v>PO</v>
          </cell>
          <cell r="G847" t="str">
            <v>04/PO/LOG-SBY/II/21</v>
          </cell>
          <cell r="H847">
            <v>44237</v>
          </cell>
          <cell r="I847">
            <v>44350</v>
          </cell>
          <cell r="J847">
            <v>113</v>
          </cell>
          <cell r="K847" t="str">
            <v>081237095862</v>
          </cell>
          <cell r="L847" t="str">
            <v>DRIVER</v>
          </cell>
          <cell r="Q847" t="str">
            <v>DENPASAR</v>
          </cell>
          <cell r="R847" t="str">
            <v>ANTERAJA</v>
          </cell>
          <cell r="S847" t="str">
            <v>MALANG</v>
          </cell>
          <cell r="T847" t="str">
            <v>5302030309960003</v>
          </cell>
          <cell r="U847" t="str">
            <v>SEUMUR HIDUP</v>
          </cell>
          <cell r="V847" t="str">
            <v>PUTIH</v>
          </cell>
          <cell r="W847" t="str">
            <v>B1</v>
          </cell>
          <cell r="X847" t="str">
            <v>16189609000554</v>
          </cell>
          <cell r="Y847">
            <v>46063</v>
          </cell>
          <cell r="Z847" t="str">
            <v>FATUKOTO</v>
          </cell>
          <cell r="AA847">
            <v>35311</v>
          </cell>
          <cell r="AB847" t="str">
            <v>NEFOMTASA RT 002/015 KEL. FATUKOTO KEC. MOLLO UTARA KAB. TIMOR TENGAH SELATAN</v>
          </cell>
          <cell r="AC847" t="str">
            <v>LAJANG</v>
          </cell>
          <cell r="AD847" t="str">
            <v>KRISTEN</v>
          </cell>
          <cell r="AE847" t="str">
            <v>LAKI-LAKI</v>
          </cell>
          <cell r="AF847" t="str">
            <v>SMA</v>
          </cell>
          <cell r="AG847" t="str">
            <v>SAMRI DANIAL SUNBANU</v>
          </cell>
          <cell r="AH847" t="str">
            <v>BCA</v>
          </cell>
          <cell r="AI847" t="str">
            <v>6115353458</v>
          </cell>
          <cell r="AJ847" t="str">
            <v>5302032501082481</v>
          </cell>
          <cell r="AL847">
            <v>44621</v>
          </cell>
          <cell r="AM847">
            <v>44712</v>
          </cell>
          <cell r="AN847" t="str">
            <v>PKWT 2</v>
          </cell>
          <cell r="AO847" t="str">
            <v>10 hari</v>
          </cell>
          <cell r="AP847" t="str">
            <v xml:space="preserve">0 Tahun  11 Bulan 18 Hari </v>
          </cell>
          <cell r="AQ847" t="str">
            <v>SUDAH</v>
          </cell>
          <cell r="AR847">
            <v>44432</v>
          </cell>
          <cell r="AS847" t="str">
            <v>SUDAH</v>
          </cell>
          <cell r="AT847">
            <v>44432</v>
          </cell>
          <cell r="AU847" t="str">
            <v>SUDAH</v>
          </cell>
          <cell r="AV847">
            <v>44438</v>
          </cell>
          <cell r="AW847" t="str">
            <v xml:space="preserve">0 Tahun  8 Bulan 21 Hari </v>
          </cell>
          <cell r="AX847" t="str">
            <v>ON LINE</v>
          </cell>
          <cell r="AY847">
            <v>90</v>
          </cell>
          <cell r="AZ847">
            <v>80</v>
          </cell>
          <cell r="BA847" t="str">
            <v>SUDAH</v>
          </cell>
          <cell r="BC847">
            <v>44398</v>
          </cell>
          <cell r="BD847" t="str">
            <v>POLRES KLUNGKUNG</v>
          </cell>
          <cell r="BE847" t="str">
            <v>SUDAH</v>
          </cell>
          <cell r="BG847">
            <v>44426</v>
          </cell>
          <cell r="BH847" t="str">
            <v>POLRES KLUNGKUNG</v>
          </cell>
          <cell r="BI847" t="str">
            <v>BELUM</v>
          </cell>
          <cell r="BV847" t="str">
            <v>0000852941542</v>
          </cell>
          <cell r="BW847" t="str">
            <v>SUDAH</v>
          </cell>
          <cell r="BX847" t="str">
            <v>PBI</v>
          </cell>
          <cell r="BY847" t="str">
            <v>21045999923</v>
          </cell>
          <cell r="BZ847" t="str">
            <v>SUDAH</v>
          </cell>
        </row>
        <row r="848">
          <cell r="C848" t="str">
            <v>2450</v>
          </cell>
          <cell r="D848" t="str">
            <v>DHANI REZA MARISA</v>
          </cell>
          <cell r="E848" t="str">
            <v>PT. MBK</v>
          </cell>
          <cell r="I848">
            <v>44351</v>
          </cell>
          <cell r="J848" t="str">
            <v/>
          </cell>
          <cell r="K848" t="str">
            <v>081362602796</v>
          </cell>
          <cell r="L848" t="str">
            <v>DRIVER</v>
          </cell>
          <cell r="Q848" t="str">
            <v>ACEH</v>
          </cell>
          <cell r="R848" t="str">
            <v>ANTERAJA</v>
          </cell>
          <cell r="S848" t="str">
            <v>MEDAN</v>
          </cell>
          <cell r="T848" t="str">
            <v>1106123108880004</v>
          </cell>
          <cell r="U848" t="str">
            <v>SEUMUR HIDUP</v>
          </cell>
          <cell r="V848">
            <v>0</v>
          </cell>
          <cell r="W848" t="str">
            <v>B1</v>
          </cell>
          <cell r="X848" t="str">
            <v>06148808000040</v>
          </cell>
          <cell r="Y848">
            <v>45818</v>
          </cell>
          <cell r="Z848" t="str">
            <v>TUNGKOP</v>
          </cell>
          <cell r="AA848">
            <v>32386</v>
          </cell>
          <cell r="AB848" t="str">
            <v>JURONG LAM KUTO RT -/- KEL. BALOHAN KEC. SUKAJAYA KOTA SABANG</v>
          </cell>
          <cell r="AC848" t="str">
            <v>LAJANG</v>
          </cell>
          <cell r="AD848" t="str">
            <v>ISLAM</v>
          </cell>
          <cell r="AE848" t="str">
            <v>LAKI-LAKI</v>
          </cell>
          <cell r="AF848" t="str">
            <v>SMA</v>
          </cell>
          <cell r="AG848" t="str">
            <v>DHANI REZA MARISA</v>
          </cell>
          <cell r="AH848" t="str">
            <v>BCA</v>
          </cell>
          <cell r="AI848" t="str">
            <v>7167223968</v>
          </cell>
          <cell r="AJ848" t="str">
            <v>1172021601140002</v>
          </cell>
          <cell r="AL848">
            <v>44621</v>
          </cell>
          <cell r="AM848">
            <v>44712</v>
          </cell>
          <cell r="AN848" t="str">
            <v>PKWT 2</v>
          </cell>
          <cell r="AO848" t="str">
            <v>10 hari</v>
          </cell>
          <cell r="AP848" t="str">
            <v xml:space="preserve">0 Tahun  11 Bulan 17 Hari </v>
          </cell>
          <cell r="AQ848" t="str">
            <v>SUDAH</v>
          </cell>
          <cell r="AR848">
            <v>44370</v>
          </cell>
          <cell r="AS848" t="str">
            <v>SUDAH</v>
          </cell>
          <cell r="AT848">
            <v>44370</v>
          </cell>
          <cell r="AU848" t="str">
            <v>SUDAH</v>
          </cell>
          <cell r="AV848">
            <v>44439</v>
          </cell>
          <cell r="AW848" t="str">
            <v xml:space="preserve">0 Tahun  8 Bulan 20 Hari </v>
          </cell>
          <cell r="AX848" t="str">
            <v>IN CLASS</v>
          </cell>
          <cell r="AY848">
            <v>90</v>
          </cell>
          <cell r="AZ848">
            <v>75</v>
          </cell>
          <cell r="BA848" t="str">
            <v>SUDAH</v>
          </cell>
          <cell r="BC848">
            <v>44400</v>
          </cell>
          <cell r="BE848" t="str">
            <v>SUDAH</v>
          </cell>
          <cell r="BG848">
            <v>44446</v>
          </cell>
          <cell r="BH848" t="str">
            <v>Polres Aceh</v>
          </cell>
          <cell r="BI848" t="str">
            <v>BELUM</v>
          </cell>
          <cell r="BV848" t="str">
            <v>0002147583205</v>
          </cell>
          <cell r="BW848" t="str">
            <v>SUDAH</v>
          </cell>
          <cell r="BX848" t="str">
            <v>PBI</v>
          </cell>
          <cell r="BY848" t="str">
            <v>21045999980</v>
          </cell>
          <cell r="BZ848" t="str">
            <v>SUDAH</v>
          </cell>
        </row>
        <row r="849">
          <cell r="C849" t="str">
            <v>2452</v>
          </cell>
          <cell r="D849" t="str">
            <v>MUHAMMAD ROMLI</v>
          </cell>
          <cell r="E849" t="str">
            <v>PT. MBK</v>
          </cell>
          <cell r="I849">
            <v>44350</v>
          </cell>
          <cell r="J849" t="str">
            <v/>
          </cell>
          <cell r="K849" t="str">
            <v>081321343626</v>
          </cell>
          <cell r="L849" t="str">
            <v>DRIVER</v>
          </cell>
          <cell r="Q849" t="str">
            <v>BANDUNG</v>
          </cell>
          <cell r="R849" t="str">
            <v>ANTERAJA</v>
          </cell>
          <cell r="S849" t="str">
            <v>JAKARTA 1</v>
          </cell>
          <cell r="T849" t="str">
            <v>3211061007870007</v>
          </cell>
          <cell r="U849" t="str">
            <v>SEUMUR HIDUP</v>
          </cell>
          <cell r="V849" t="str">
            <v>FUSO</v>
          </cell>
          <cell r="W849" t="str">
            <v>B2 UMUM</v>
          </cell>
          <cell r="X849" t="str">
            <v>13328707000095</v>
          </cell>
          <cell r="Y849">
            <v>45938</v>
          </cell>
          <cell r="Z849" t="str">
            <v>SUMEDANG</v>
          </cell>
          <cell r="AA849">
            <v>31968</v>
          </cell>
          <cell r="AB849" t="str">
            <v>DUSUN CIPADUNG RT 003/008 KEL. SITURAJA UTARA KEC. SITURAJA KAB. SUMEDANG</v>
          </cell>
          <cell r="AC849" t="str">
            <v>KAWIN ANAK 2</v>
          </cell>
          <cell r="AD849" t="str">
            <v>ISLAM</v>
          </cell>
          <cell r="AE849" t="str">
            <v>LAKI-LAKI</v>
          </cell>
          <cell r="AF849" t="str">
            <v>SMA</v>
          </cell>
          <cell r="AG849" t="str">
            <v>MUHAMMAD ROMLI</v>
          </cell>
          <cell r="AH849" t="str">
            <v>BCA</v>
          </cell>
          <cell r="AI849" t="str">
            <v>1393215210</v>
          </cell>
          <cell r="AJ849" t="str">
            <v>3211062206110000</v>
          </cell>
          <cell r="AL849">
            <v>44621</v>
          </cell>
          <cell r="AM849">
            <v>44712</v>
          </cell>
          <cell r="AN849" t="str">
            <v>PKWT 2</v>
          </cell>
          <cell r="AO849" t="str">
            <v>10 hari</v>
          </cell>
          <cell r="AP849" t="str">
            <v xml:space="preserve">0 Tahun  11 Bulan 18 Hari </v>
          </cell>
          <cell r="AQ849" t="str">
            <v>SUDAH</v>
          </cell>
          <cell r="AR849">
            <v>44432</v>
          </cell>
          <cell r="AS849" t="str">
            <v>SUDAH</v>
          </cell>
          <cell r="AT849">
            <v>44432</v>
          </cell>
          <cell r="AU849" t="str">
            <v>SUDAH</v>
          </cell>
          <cell r="AV849">
            <v>44639</v>
          </cell>
          <cell r="AW849" t="str">
            <v xml:space="preserve">0 Tahun  2 Bulan 2 Hari </v>
          </cell>
          <cell r="AX849" t="str">
            <v>IN CLASS</v>
          </cell>
          <cell r="AY849">
            <v>100</v>
          </cell>
          <cell r="AZ849">
            <v>80</v>
          </cell>
          <cell r="BA849" t="str">
            <v>SUDAH</v>
          </cell>
          <cell r="BC849">
            <v>44441</v>
          </cell>
          <cell r="BD849" t="str">
            <v>SITU RAJA</v>
          </cell>
          <cell r="BE849" t="str">
            <v>SUDAH</v>
          </cell>
          <cell r="BG849">
            <v>44438</v>
          </cell>
          <cell r="BI849" t="str">
            <v>BELUM</v>
          </cell>
          <cell r="BV849" t="str">
            <v>0001478263419</v>
          </cell>
          <cell r="BW849" t="str">
            <v>SUDAH</v>
          </cell>
          <cell r="BX849" t="str">
            <v>PERUSAHAAN</v>
          </cell>
          <cell r="BY849" t="str">
            <v>21046000440</v>
          </cell>
          <cell r="BZ849" t="str">
            <v>SUDAH</v>
          </cell>
        </row>
        <row r="850">
          <cell r="C850" t="str">
            <v>2453</v>
          </cell>
          <cell r="D850" t="str">
            <v>ADI SUMARDI</v>
          </cell>
          <cell r="E850" t="str">
            <v>PT. MBK</v>
          </cell>
          <cell r="I850">
            <v>44350</v>
          </cell>
          <cell r="J850" t="str">
            <v/>
          </cell>
          <cell r="K850" t="str">
            <v>085883618960</v>
          </cell>
          <cell r="L850" t="str">
            <v>DRIVER</v>
          </cell>
          <cell r="Q850" t="str">
            <v>BANDUNG</v>
          </cell>
          <cell r="R850" t="str">
            <v>ANTERAJA</v>
          </cell>
          <cell r="S850" t="str">
            <v>JAKARTA 1</v>
          </cell>
          <cell r="T850" t="str">
            <v>3217030405890017</v>
          </cell>
          <cell r="U850" t="str">
            <v>SEUMUR HIDUP</v>
          </cell>
          <cell r="V850" t="str">
            <v>CDD</v>
          </cell>
          <cell r="W850" t="str">
            <v>B1 UMUM</v>
          </cell>
          <cell r="X850" t="str">
            <v>860513312476</v>
          </cell>
          <cell r="Y850">
            <v>45416</v>
          </cell>
          <cell r="Z850" t="str">
            <v>BANDUNG</v>
          </cell>
          <cell r="AA850">
            <v>32632</v>
          </cell>
          <cell r="AB850" t="str">
            <v>JL. PASIRLANGU RT 004/001 KEL. PASIRLANGU KEC. CISARUA KAB. BANDUNG</v>
          </cell>
          <cell r="AC850" t="str">
            <v>KAWIN</v>
          </cell>
          <cell r="AD850" t="str">
            <v>ISLAM</v>
          </cell>
          <cell r="AE850" t="str">
            <v>LAKI-LAKI</v>
          </cell>
          <cell r="AF850" t="str">
            <v>SMA</v>
          </cell>
          <cell r="AG850" t="str">
            <v>ADI SUMARDI</v>
          </cell>
          <cell r="AH850" t="str">
            <v>BCA</v>
          </cell>
          <cell r="AI850" t="str">
            <v>4530187905</v>
          </cell>
          <cell r="AJ850" t="str">
            <v>3217030908120006</v>
          </cell>
          <cell r="AL850">
            <v>44621</v>
          </cell>
          <cell r="AM850">
            <v>44712</v>
          </cell>
          <cell r="AN850" t="str">
            <v>PKWT 2</v>
          </cell>
          <cell r="AO850" t="str">
            <v>10 hari</v>
          </cell>
          <cell r="AP850" t="str">
            <v xml:space="preserve">0 Tahun  11 Bulan 18 Hari </v>
          </cell>
          <cell r="AQ850" t="str">
            <v>SUDAH</v>
          </cell>
          <cell r="AR850">
            <v>44370</v>
          </cell>
          <cell r="AS850" t="str">
            <v>SUDAH</v>
          </cell>
          <cell r="AT850">
            <v>44370</v>
          </cell>
          <cell r="AU850" t="str">
            <v>SUDAH</v>
          </cell>
          <cell r="AV850">
            <v>44639</v>
          </cell>
          <cell r="AW850" t="str">
            <v xml:space="preserve">0 Tahun  2 Bulan 2 Hari </v>
          </cell>
          <cell r="AX850" t="str">
            <v>IN CLASS</v>
          </cell>
          <cell r="AY850">
            <v>100</v>
          </cell>
          <cell r="AZ850">
            <v>80</v>
          </cell>
          <cell r="BA850" t="str">
            <v>SUDAH</v>
          </cell>
          <cell r="BC850">
            <v>44445</v>
          </cell>
          <cell r="BE850" t="str">
            <v>SUDAH</v>
          </cell>
          <cell r="BG850">
            <v>44538</v>
          </cell>
          <cell r="BI850" t="str">
            <v>BELUM</v>
          </cell>
          <cell r="BV850" t="str">
            <v>0001608007375</v>
          </cell>
          <cell r="BW850" t="str">
            <v>SUDAH</v>
          </cell>
          <cell r="BX850" t="str">
            <v>PERUSAHAAN</v>
          </cell>
          <cell r="BY850" t="str">
            <v>21045999709</v>
          </cell>
          <cell r="BZ850" t="str">
            <v>SUDAH</v>
          </cell>
        </row>
        <row r="851">
          <cell r="C851" t="str">
            <v>2454</v>
          </cell>
          <cell r="D851" t="str">
            <v>BUNGSU RAMADAN</v>
          </cell>
          <cell r="E851" t="str">
            <v>PT. MBK</v>
          </cell>
          <cell r="I851">
            <v>44350</v>
          </cell>
          <cell r="J851" t="str">
            <v/>
          </cell>
          <cell r="K851" t="str">
            <v>081775457663</v>
          </cell>
          <cell r="L851" t="str">
            <v>DRIVER</v>
          </cell>
          <cell r="Q851" t="str">
            <v>BANDUNG</v>
          </cell>
          <cell r="R851" t="str">
            <v>ANTERAJA</v>
          </cell>
          <cell r="S851" t="str">
            <v>JAKARTA 1</v>
          </cell>
          <cell r="T851" t="str">
            <v>3273301303940004</v>
          </cell>
          <cell r="U851" t="str">
            <v>SEUMUR HIDUP</v>
          </cell>
          <cell r="V851" t="str">
            <v>CDD</v>
          </cell>
          <cell r="W851" t="str">
            <v>B1</v>
          </cell>
          <cell r="X851" t="str">
            <v>13059403001339</v>
          </cell>
          <cell r="Y851">
            <v>46163</v>
          </cell>
          <cell r="Z851" t="str">
            <v>BANDUNG</v>
          </cell>
          <cell r="AA851">
            <v>34406</v>
          </cell>
          <cell r="AB851" t="str">
            <v>JL. SEKEMIRUNG KIDUL NO. B23 RT 002/010 KEL. CIGADUNG KEC. CIBEUNYING KALER KOTA BANDUNG</v>
          </cell>
          <cell r="AC851" t="str">
            <v>KAWIN</v>
          </cell>
          <cell r="AD851" t="str">
            <v>ISLAM</v>
          </cell>
          <cell r="AE851" t="str">
            <v>LAKI-LAKI</v>
          </cell>
          <cell r="AF851" t="str">
            <v>SMA</v>
          </cell>
          <cell r="AG851" t="str">
            <v>BUNGSU RAMADAN</v>
          </cell>
          <cell r="AH851" t="str">
            <v>BCA</v>
          </cell>
          <cell r="AI851" t="str">
            <v>4372203572</v>
          </cell>
          <cell r="AJ851" t="str">
            <v>3273182112170006</v>
          </cell>
          <cell r="AL851">
            <v>44621</v>
          </cell>
          <cell r="AM851">
            <v>44712</v>
          </cell>
          <cell r="AN851" t="str">
            <v>PKWT 2</v>
          </cell>
          <cell r="AO851" t="str">
            <v>10 hari</v>
          </cell>
          <cell r="AP851" t="str">
            <v xml:space="preserve">0 Tahun  11 Bulan 18 Hari </v>
          </cell>
          <cell r="AQ851" t="str">
            <v>SUDAH</v>
          </cell>
          <cell r="AR851">
            <v>44370</v>
          </cell>
          <cell r="AS851" t="str">
            <v>SUDAH</v>
          </cell>
          <cell r="AT851">
            <v>44370</v>
          </cell>
          <cell r="AU851" t="str">
            <v>SUDAH</v>
          </cell>
          <cell r="AV851">
            <v>44518</v>
          </cell>
          <cell r="AW851" t="str">
            <v xml:space="preserve">0 Tahun  6 Bulan 3 Hari </v>
          </cell>
          <cell r="AX851" t="str">
            <v>IN CLASS</v>
          </cell>
          <cell r="AY851">
            <v>100</v>
          </cell>
          <cell r="AZ851">
            <v>80</v>
          </cell>
          <cell r="BA851" t="str">
            <v>SUDAH</v>
          </cell>
          <cell r="BC851">
            <v>44378</v>
          </cell>
          <cell r="BE851" t="str">
            <v>SUDAH</v>
          </cell>
          <cell r="BG851">
            <v>44433</v>
          </cell>
          <cell r="BI851" t="str">
            <v>BELUM</v>
          </cell>
          <cell r="BV851" t="str">
            <v>0001523809473</v>
          </cell>
          <cell r="BW851" t="str">
            <v>SUDAH</v>
          </cell>
          <cell r="BX851" t="str">
            <v>PERUSAHAAN</v>
          </cell>
          <cell r="BY851" t="str">
            <v>21045999899</v>
          </cell>
          <cell r="BZ851" t="str">
            <v>SUDAH</v>
          </cell>
        </row>
        <row r="852">
          <cell r="C852" t="str">
            <v>2455</v>
          </cell>
          <cell r="D852" t="str">
            <v>AHMAD RAMADHAN AS'ARI</v>
          </cell>
          <cell r="E852" t="str">
            <v>PT. MBK</v>
          </cell>
          <cell r="I852">
            <v>44350</v>
          </cell>
          <cell r="J852" t="str">
            <v/>
          </cell>
          <cell r="K852" t="str">
            <v>082118753350</v>
          </cell>
          <cell r="L852" t="str">
            <v>DRIVER</v>
          </cell>
          <cell r="Q852" t="str">
            <v>BANDUNG</v>
          </cell>
          <cell r="R852" t="str">
            <v>ANTERAJA</v>
          </cell>
          <cell r="S852" t="str">
            <v>JAKARTA 1</v>
          </cell>
          <cell r="T852" t="str">
            <v>3277010201980014</v>
          </cell>
          <cell r="U852" t="str">
            <v>SEUMUR HIDUP</v>
          </cell>
          <cell r="V852" t="str">
            <v>CDD</v>
          </cell>
          <cell r="W852" t="str">
            <v>B1</v>
          </cell>
          <cell r="X852" t="str">
            <v>980113311242</v>
          </cell>
          <cell r="Y852">
            <v>45293</v>
          </cell>
          <cell r="Z852" t="str">
            <v>BANDUNG</v>
          </cell>
          <cell r="AA852">
            <v>35797</v>
          </cell>
          <cell r="AB852" t="str">
            <v>JL. KP CIBODAS RT 002/010 KEL. UTAMA KEC. CIMAHI SELATAN KOTA CIMAHI</v>
          </cell>
          <cell r="AC852" t="str">
            <v>KAWIN ANAK 1</v>
          </cell>
          <cell r="AD852" t="str">
            <v>ISLAM</v>
          </cell>
          <cell r="AE852" t="str">
            <v>LAKI-LAKI</v>
          </cell>
          <cell r="AF852" t="str">
            <v>SMA</v>
          </cell>
          <cell r="AG852" t="str">
            <v>AHMAD RAMADHAN AS'ARI</v>
          </cell>
          <cell r="AH852" t="str">
            <v>BCA</v>
          </cell>
          <cell r="AI852" t="str">
            <v>1393216844</v>
          </cell>
          <cell r="AJ852" t="str">
            <v>3277012010061370</v>
          </cell>
          <cell r="AL852">
            <v>44621</v>
          </cell>
          <cell r="AM852">
            <v>44712</v>
          </cell>
          <cell r="AN852" t="str">
            <v>PKWT 2</v>
          </cell>
          <cell r="AO852" t="str">
            <v>10 hari</v>
          </cell>
          <cell r="AP852" t="str">
            <v xml:space="preserve">0 Tahun  11 Bulan 18 Hari </v>
          </cell>
          <cell r="AQ852" t="str">
            <v>SUDAH</v>
          </cell>
          <cell r="AR852">
            <v>44432</v>
          </cell>
          <cell r="AS852" t="str">
            <v>SUDAH</v>
          </cell>
          <cell r="AT852">
            <v>44432</v>
          </cell>
          <cell r="AU852" t="str">
            <v>SUDAH</v>
          </cell>
          <cell r="AV852">
            <v>44639</v>
          </cell>
          <cell r="AW852" t="str">
            <v xml:space="preserve">0 Tahun  2 Bulan 2 Hari </v>
          </cell>
          <cell r="AX852" t="str">
            <v>IN CLASS</v>
          </cell>
          <cell r="AY852">
            <v>100</v>
          </cell>
          <cell r="AZ852">
            <v>80</v>
          </cell>
          <cell r="BA852" t="str">
            <v>SUDAH</v>
          </cell>
          <cell r="BC852">
            <v>44418</v>
          </cell>
          <cell r="BE852" t="str">
            <v>SUDAH</v>
          </cell>
          <cell r="BG852">
            <v>44537</v>
          </cell>
          <cell r="BI852" t="str">
            <v>BELUM</v>
          </cell>
          <cell r="BV852" t="str">
            <v>0003088884756</v>
          </cell>
          <cell r="BW852" t="str">
            <v>SUDAH</v>
          </cell>
          <cell r="BX852" t="str">
            <v>PERUSAHAAN</v>
          </cell>
          <cell r="BY852" t="str">
            <v>21045999956</v>
          </cell>
          <cell r="BZ852" t="str">
            <v>SUDAH</v>
          </cell>
        </row>
        <row r="853">
          <cell r="C853" t="str">
            <v>2456</v>
          </cell>
          <cell r="D853" t="str">
            <v>ATENG WAHYUDIN</v>
          </cell>
          <cell r="E853" t="str">
            <v>PT. MBK</v>
          </cell>
          <cell r="F853" t="str">
            <v>PO</v>
          </cell>
          <cell r="G853" t="str">
            <v>78/PO-JKT1/XI/21</v>
          </cell>
          <cell r="I853">
            <v>44350</v>
          </cell>
          <cell r="J853" t="str">
            <v/>
          </cell>
          <cell r="K853" t="str">
            <v>082262394264/081220648012</v>
          </cell>
          <cell r="L853" t="str">
            <v>DRIVER</v>
          </cell>
          <cell r="Q853" t="str">
            <v>BANDUNG</v>
          </cell>
          <cell r="R853" t="str">
            <v>CREDIBOOK</v>
          </cell>
          <cell r="S853" t="str">
            <v>JAKARTA 1</v>
          </cell>
          <cell r="T853" t="str">
            <v>3204280306850014</v>
          </cell>
          <cell r="U853" t="str">
            <v>SEUMUR HIDUP</v>
          </cell>
          <cell r="V853" t="str">
            <v>WING</v>
          </cell>
          <cell r="W853" t="str">
            <v>B2 UMUM</v>
          </cell>
          <cell r="X853" t="str">
            <v>13338506000116</v>
          </cell>
          <cell r="Y853">
            <v>45867</v>
          </cell>
          <cell r="Z853" t="str">
            <v>BANDUNG</v>
          </cell>
          <cell r="AA853">
            <v>31201</v>
          </cell>
          <cell r="AB853" t="str">
            <v>KP. RANCAKUYA RT 005/002 KEL. SANGIANG KEC. RANCAEKEK KAB. BANDUNG</v>
          </cell>
          <cell r="AC853" t="str">
            <v>KAWIN</v>
          </cell>
          <cell r="AD853" t="str">
            <v>ISLAM</v>
          </cell>
          <cell r="AE853" t="str">
            <v>LAKI-LAKI</v>
          </cell>
          <cell r="AF853" t="str">
            <v>SMP</v>
          </cell>
          <cell r="AG853" t="str">
            <v>ATENG WAHYUDIN</v>
          </cell>
          <cell r="AH853" t="str">
            <v>BCA</v>
          </cell>
          <cell r="AI853" t="str">
            <v>3760526559</v>
          </cell>
          <cell r="AJ853" t="str">
            <v>3204281603070002</v>
          </cell>
          <cell r="AL853">
            <v>44621</v>
          </cell>
          <cell r="AM853">
            <v>44712</v>
          </cell>
          <cell r="AN853" t="str">
            <v>PKWT 2</v>
          </cell>
          <cell r="AO853" t="str">
            <v>10 hari</v>
          </cell>
          <cell r="AP853" t="str">
            <v xml:space="preserve">0 Tahun  11 Bulan 18 Hari </v>
          </cell>
          <cell r="AQ853" t="str">
            <v>SUDAH</v>
          </cell>
          <cell r="AR853">
            <v>44432</v>
          </cell>
          <cell r="AS853" t="str">
            <v>SUDAH</v>
          </cell>
          <cell r="AT853">
            <v>44432</v>
          </cell>
          <cell r="AU853" t="str">
            <v>SUDAH</v>
          </cell>
          <cell r="AV853">
            <v>44504</v>
          </cell>
          <cell r="AW853" t="str">
            <v xml:space="preserve">0 Tahun  6 Bulan 17 Hari </v>
          </cell>
          <cell r="AX853" t="str">
            <v>IN CLASS</v>
          </cell>
          <cell r="AY853">
            <v>90</v>
          </cell>
          <cell r="AZ853">
            <v>80</v>
          </cell>
          <cell r="BA853" t="str">
            <v>SUDAH</v>
          </cell>
          <cell r="BC853">
            <v>44394</v>
          </cell>
          <cell r="BE853" t="str">
            <v>SUDAH</v>
          </cell>
          <cell r="BG853">
            <v>44457</v>
          </cell>
          <cell r="BI853" t="str">
            <v>BELUM</v>
          </cell>
          <cell r="BV853" t="str">
            <v>0001742878732</v>
          </cell>
          <cell r="BW853" t="str">
            <v>SUDAH</v>
          </cell>
          <cell r="BX853" t="str">
            <v>PERUSAHAAN</v>
          </cell>
          <cell r="BY853" t="str">
            <v>21046000291</v>
          </cell>
          <cell r="BZ853" t="str">
            <v>SUDAH</v>
          </cell>
        </row>
        <row r="854">
          <cell r="C854" t="str">
            <v>2457</v>
          </cell>
          <cell r="D854" t="str">
            <v>FEBI SAEPUL RAMDAN</v>
          </cell>
          <cell r="E854" t="str">
            <v>PT. MBK</v>
          </cell>
          <cell r="I854">
            <v>44350</v>
          </cell>
          <cell r="J854" t="str">
            <v/>
          </cell>
          <cell r="K854" t="str">
            <v>089624839160</v>
          </cell>
          <cell r="L854" t="str">
            <v>DRIVER</v>
          </cell>
          <cell r="Q854" t="str">
            <v>BANDUNG</v>
          </cell>
          <cell r="R854" t="str">
            <v>ANTERAJA</v>
          </cell>
          <cell r="S854" t="str">
            <v>JAKARTA 1</v>
          </cell>
          <cell r="T854" t="str">
            <v>3277030202950001</v>
          </cell>
          <cell r="U854" t="str">
            <v>SEUMUR HIDUP</v>
          </cell>
          <cell r="V854" t="str">
            <v>CDD</v>
          </cell>
          <cell r="W854" t="str">
            <v>B1 UMUM</v>
          </cell>
          <cell r="X854" t="str">
            <v>13319502000112</v>
          </cell>
          <cell r="Y854">
            <v>45692</v>
          </cell>
          <cell r="Z854" t="str">
            <v>BANDUNG</v>
          </cell>
          <cell r="AA854">
            <v>34732</v>
          </cell>
          <cell r="AB854" t="str">
            <v>TEGAL KAWUNG RT 005/008 KEL. CIPAGERAN KEC. CIMAHI UTARA KOTA CIMAHI</v>
          </cell>
          <cell r="AC854" t="str">
            <v>KAWIN</v>
          </cell>
          <cell r="AD854" t="str">
            <v>ISLAM</v>
          </cell>
          <cell r="AE854" t="str">
            <v>LAKI-LAKI</v>
          </cell>
          <cell r="AF854" t="str">
            <v>SMA</v>
          </cell>
          <cell r="AG854" t="str">
            <v>FEBI SAEPUL RAMDAN</v>
          </cell>
          <cell r="AH854" t="str">
            <v>BCA</v>
          </cell>
          <cell r="AI854" t="str">
            <v>2780168288</v>
          </cell>
          <cell r="AJ854" t="str">
            <v>3277031810180013</v>
          </cell>
          <cell r="AL854">
            <v>44621</v>
          </cell>
          <cell r="AM854">
            <v>44712</v>
          </cell>
          <cell r="AN854" t="str">
            <v>PKWT 2</v>
          </cell>
          <cell r="AO854" t="str">
            <v>10 hari</v>
          </cell>
          <cell r="AP854" t="str">
            <v xml:space="preserve">0 Tahun  11 Bulan 18 Hari </v>
          </cell>
          <cell r="AQ854" t="str">
            <v>SUDAH</v>
          </cell>
          <cell r="AR854">
            <v>44432</v>
          </cell>
          <cell r="AS854" t="str">
            <v>SUDAH</v>
          </cell>
          <cell r="AT854">
            <v>44432</v>
          </cell>
          <cell r="AU854" t="str">
            <v>SUDAH</v>
          </cell>
          <cell r="AV854">
            <v>44639</v>
          </cell>
          <cell r="AW854" t="str">
            <v xml:space="preserve">0 Tahun  2 Bulan 2 Hari </v>
          </cell>
          <cell r="AX854" t="str">
            <v>IN CLASS</v>
          </cell>
          <cell r="AY854">
            <v>100</v>
          </cell>
          <cell r="AZ854">
            <v>80</v>
          </cell>
          <cell r="BA854" t="str">
            <v>SUDAH</v>
          </cell>
          <cell r="BC854">
            <v>44399</v>
          </cell>
          <cell r="BE854" t="str">
            <v>SUDAH</v>
          </cell>
          <cell r="BG854">
            <v>44427</v>
          </cell>
          <cell r="BI854" t="str">
            <v>BELUM</v>
          </cell>
          <cell r="BV854" t="str">
            <v>0001667720531</v>
          </cell>
          <cell r="BW854" t="str">
            <v>SUDAH</v>
          </cell>
          <cell r="BX854" t="str">
            <v>PERUSAHAAN</v>
          </cell>
          <cell r="BY854" t="str">
            <v>21046000416</v>
          </cell>
          <cell r="BZ854" t="str">
            <v>SUDAH</v>
          </cell>
        </row>
        <row r="855">
          <cell r="C855" t="str">
            <v>2459</v>
          </cell>
          <cell r="D855" t="str">
            <v>YAYAT RUHIYAT</v>
          </cell>
          <cell r="E855" t="str">
            <v>PT. MBK</v>
          </cell>
          <cell r="I855">
            <v>44351</v>
          </cell>
          <cell r="J855" t="str">
            <v/>
          </cell>
          <cell r="K855" t="str">
            <v>081222741414</v>
          </cell>
          <cell r="L855" t="str">
            <v>DRIVER</v>
          </cell>
          <cell r="Q855" t="str">
            <v>BANDUNG</v>
          </cell>
          <cell r="R855" t="str">
            <v>ANTERAJA</v>
          </cell>
          <cell r="S855" t="str">
            <v>JAKARTA 1</v>
          </cell>
          <cell r="T855" t="str">
            <v>3210160708820001</v>
          </cell>
          <cell r="U855" t="str">
            <v>SEUMUR HIDUP</v>
          </cell>
          <cell r="V855" t="str">
            <v>TRONTON</v>
          </cell>
          <cell r="W855" t="str">
            <v>B2 UMUM</v>
          </cell>
          <cell r="X855" t="str">
            <v>13398208000094</v>
          </cell>
          <cell r="Y855">
            <v>45902</v>
          </cell>
          <cell r="Z855" t="str">
            <v>MAJALENGKA</v>
          </cell>
          <cell r="AA855">
            <v>30170</v>
          </cell>
          <cell r="AB855" t="str">
            <v>BLOK LEUWIMEKAR RT 003/002 KEL. LEUWILIANG BARU KEC. LIGUNG KAB. MAJALENGKA</v>
          </cell>
          <cell r="AC855" t="str">
            <v>KAWIN</v>
          </cell>
          <cell r="AD855" t="str">
            <v>ISLAM</v>
          </cell>
          <cell r="AE855" t="str">
            <v>LAKI-LAKI</v>
          </cell>
          <cell r="AF855" t="str">
            <v>SD</v>
          </cell>
          <cell r="AG855" t="str">
            <v>YAYAT RUHIYAT</v>
          </cell>
          <cell r="AH855" t="str">
            <v>BCA</v>
          </cell>
          <cell r="AI855" t="str">
            <v>4180586364</v>
          </cell>
          <cell r="AJ855" t="str">
            <v>3210160703070010</v>
          </cell>
          <cell r="AL855">
            <v>44621</v>
          </cell>
          <cell r="AM855">
            <v>44712</v>
          </cell>
          <cell r="AN855" t="str">
            <v>PKWT 2</v>
          </cell>
          <cell r="AO855" t="str">
            <v>10 hari</v>
          </cell>
          <cell r="AP855" t="str">
            <v xml:space="preserve">0 Tahun  11 Bulan 17 Hari </v>
          </cell>
          <cell r="AQ855" t="str">
            <v>SUDAH</v>
          </cell>
          <cell r="AR855">
            <v>44432</v>
          </cell>
          <cell r="AS855" t="str">
            <v>SUDAH</v>
          </cell>
          <cell r="AT855">
            <v>44432</v>
          </cell>
          <cell r="AU855" t="str">
            <v>SUDAH</v>
          </cell>
          <cell r="AV855">
            <v>44639</v>
          </cell>
          <cell r="AW855" t="str">
            <v xml:space="preserve">0 Tahun  2 Bulan 2 Hari </v>
          </cell>
          <cell r="AX855" t="str">
            <v>IN CLASS</v>
          </cell>
          <cell r="AY855">
            <v>80</v>
          </cell>
          <cell r="AZ855">
            <v>80</v>
          </cell>
          <cell r="BA855" t="str">
            <v>SUDAH</v>
          </cell>
          <cell r="BC855">
            <v>44400</v>
          </cell>
          <cell r="BE855" t="str">
            <v>SUDAH</v>
          </cell>
          <cell r="BG855">
            <v>44462</v>
          </cell>
          <cell r="BI855" t="str">
            <v>BELUM</v>
          </cell>
          <cell r="BV855" t="str">
            <v>0001729195795</v>
          </cell>
          <cell r="BW855" t="str">
            <v>SUDAH</v>
          </cell>
          <cell r="BX855" t="str">
            <v>PERUSAHAAN</v>
          </cell>
          <cell r="BY855" t="str">
            <v>21046001349</v>
          </cell>
          <cell r="BZ855" t="str">
            <v>SUDAH</v>
          </cell>
        </row>
        <row r="856">
          <cell r="C856" t="str">
            <v>2460</v>
          </cell>
          <cell r="D856" t="str">
            <v>ROJUDIN PALAH</v>
          </cell>
          <cell r="E856" t="str">
            <v>PT. MBK</v>
          </cell>
          <cell r="F856" t="str">
            <v>PO</v>
          </cell>
          <cell r="G856" t="str">
            <v>60/PO-JKT1/V/21</v>
          </cell>
          <cell r="H856">
            <v>44347</v>
          </cell>
          <cell r="I856">
            <v>44350</v>
          </cell>
          <cell r="J856">
            <v>3</v>
          </cell>
          <cell r="K856" t="str">
            <v>085871693910</v>
          </cell>
          <cell r="L856" t="str">
            <v>DRIVER</v>
          </cell>
          <cell r="Q856" t="str">
            <v>CIANJUR</v>
          </cell>
          <cell r="R856" t="str">
            <v>ANTERAJA</v>
          </cell>
          <cell r="S856" t="str">
            <v>JAKARTA 1</v>
          </cell>
          <cell r="T856" t="str">
            <v>3203250606820005</v>
          </cell>
          <cell r="U856" t="str">
            <v>SEUMUR HIDUP</v>
          </cell>
          <cell r="W856" t="str">
            <v>B1</v>
          </cell>
          <cell r="X856" t="str">
            <v>13278206000055</v>
          </cell>
          <cell r="Y856">
            <v>45811</v>
          </cell>
          <cell r="Z856" t="str">
            <v>CIANJUR</v>
          </cell>
          <cell r="AA856">
            <v>32665</v>
          </cell>
          <cell r="AB856" t="str">
            <v>KP. LEGOK NEUNDET RT 006/002 KEL. CIBANGGALA KEC. CAMPAKAMULYA KAB. CIANJUR</v>
          </cell>
          <cell r="AC856" t="str">
            <v>KAWIN</v>
          </cell>
          <cell r="AD856" t="str">
            <v>ISLAM</v>
          </cell>
          <cell r="AE856" t="str">
            <v>LAKI-LAKI</v>
          </cell>
          <cell r="AF856" t="str">
            <v>SMA</v>
          </cell>
          <cell r="AG856" t="str">
            <v>ROJUDIN PALAH</v>
          </cell>
          <cell r="AH856" t="str">
            <v>BCA</v>
          </cell>
          <cell r="AI856" t="str">
            <v>3480550675</v>
          </cell>
          <cell r="AJ856" t="str">
            <v>3203022502150008</v>
          </cell>
          <cell r="AL856">
            <v>44621</v>
          </cell>
          <cell r="AM856">
            <v>44712</v>
          </cell>
          <cell r="AN856" t="str">
            <v>PKWT 2</v>
          </cell>
          <cell r="AO856" t="str">
            <v>10 hari</v>
          </cell>
          <cell r="AP856" t="str">
            <v xml:space="preserve">0 Tahun  11 Bulan 18 Hari </v>
          </cell>
          <cell r="AQ856" t="str">
            <v>SUDAH</v>
          </cell>
          <cell r="AR856">
            <v>44432</v>
          </cell>
          <cell r="AS856" t="str">
            <v>SUDAH</v>
          </cell>
          <cell r="AT856">
            <v>44432</v>
          </cell>
          <cell r="AU856" t="str">
            <v>SUDAH</v>
          </cell>
          <cell r="AV856">
            <v>44506</v>
          </cell>
          <cell r="AW856" t="str">
            <v xml:space="preserve">0 Tahun  6 Bulan 15 Hari </v>
          </cell>
          <cell r="AX856" t="str">
            <v>IN CLASS</v>
          </cell>
          <cell r="AY856">
            <v>90</v>
          </cell>
          <cell r="AZ856">
            <v>80</v>
          </cell>
          <cell r="BA856" t="str">
            <v>SUDAH</v>
          </cell>
          <cell r="BC856">
            <v>44439</v>
          </cell>
          <cell r="BE856" t="str">
            <v>SUDAH</v>
          </cell>
          <cell r="BG856">
            <v>44499</v>
          </cell>
          <cell r="BI856" t="str">
            <v>BELUM</v>
          </cell>
          <cell r="BV856" t="str">
            <v>0002769550762</v>
          </cell>
          <cell r="BW856" t="str">
            <v>SUDAH</v>
          </cell>
          <cell r="BX856" t="str">
            <v>PERUSAHAAN</v>
          </cell>
          <cell r="BY856" t="str">
            <v>21045999840</v>
          </cell>
          <cell r="BZ856" t="str">
            <v>SUDAH</v>
          </cell>
        </row>
        <row r="857">
          <cell r="C857" t="str">
            <v>2461</v>
          </cell>
          <cell r="D857" t="str">
            <v>ADE IKHWAN NURHASAN</v>
          </cell>
          <cell r="E857" t="str">
            <v>PT. MBK</v>
          </cell>
          <cell r="I857">
            <v>44350</v>
          </cell>
          <cell r="J857" t="str">
            <v/>
          </cell>
          <cell r="K857" t="str">
            <v>081912766461/081212085228</v>
          </cell>
          <cell r="L857" t="str">
            <v>DRIVER</v>
          </cell>
          <cell r="Q857" t="str">
            <v>BANDUNG</v>
          </cell>
          <cell r="R857" t="str">
            <v>ANTERAJA</v>
          </cell>
          <cell r="S857" t="str">
            <v>JAKARTA 1</v>
          </cell>
          <cell r="T857" t="str">
            <v>3211062003950010</v>
          </cell>
          <cell r="U857" t="str">
            <v>SEUMUR HIDUP</v>
          </cell>
          <cell r="V857" t="str">
            <v>CDD</v>
          </cell>
          <cell r="W857" t="str">
            <v>B1</v>
          </cell>
          <cell r="X857" t="str">
            <v>13329503000179</v>
          </cell>
          <cell r="Y857">
            <v>46175</v>
          </cell>
          <cell r="Z857" t="str">
            <v>BANDUNG</v>
          </cell>
          <cell r="AA857">
            <v>34778</v>
          </cell>
          <cell r="AB857" t="str">
            <v>DUSUN CIJELER RT 004/004 KEL. CIJELER KEC. SITURAJA KAB. SUMEDANG</v>
          </cell>
          <cell r="AC857" t="str">
            <v>LAJANG</v>
          </cell>
          <cell r="AD857" t="str">
            <v>ISLAM</v>
          </cell>
          <cell r="AE857" t="str">
            <v>LAKI-LAKI</v>
          </cell>
          <cell r="AF857" t="str">
            <v>SMA</v>
          </cell>
          <cell r="AG857" t="str">
            <v>ADE IHWAN NURHASAN</v>
          </cell>
          <cell r="AH857" t="str">
            <v>BCA</v>
          </cell>
          <cell r="AI857" t="str">
            <v>1611388107</v>
          </cell>
          <cell r="AJ857" t="str">
            <v>3211062507080011</v>
          </cell>
          <cell r="AL857">
            <v>44621</v>
          </cell>
          <cell r="AM857">
            <v>44712</v>
          </cell>
          <cell r="AN857" t="str">
            <v>PKWT 2</v>
          </cell>
          <cell r="AO857" t="str">
            <v>10 hari</v>
          </cell>
          <cell r="AP857" t="str">
            <v xml:space="preserve">0 Tahun  11 Bulan 18 Hari </v>
          </cell>
          <cell r="AQ857" t="str">
            <v>SUDAH</v>
          </cell>
          <cell r="AR857">
            <v>44432</v>
          </cell>
          <cell r="AS857" t="str">
            <v>SUDAH</v>
          </cell>
          <cell r="AT857">
            <v>44432</v>
          </cell>
          <cell r="AU857" t="str">
            <v>SUDAH</v>
          </cell>
          <cell r="AV857">
            <v>44639</v>
          </cell>
          <cell r="AW857" t="str">
            <v xml:space="preserve">0 Tahun  2 Bulan 2 Hari </v>
          </cell>
          <cell r="AX857" t="str">
            <v>IN CLASS</v>
          </cell>
          <cell r="AY857">
            <v>90</v>
          </cell>
          <cell r="AZ857">
            <v>80</v>
          </cell>
          <cell r="BA857" t="str">
            <v>SUDAH</v>
          </cell>
          <cell r="BC857">
            <v>44409</v>
          </cell>
          <cell r="BE857" t="str">
            <v>SUDAH</v>
          </cell>
          <cell r="BG857">
            <v>44437</v>
          </cell>
          <cell r="BI857" t="str">
            <v>BELUM</v>
          </cell>
          <cell r="BV857" t="str">
            <v>0001611664121</v>
          </cell>
          <cell r="BW857" t="str">
            <v>SUDAH</v>
          </cell>
          <cell r="BX857" t="str">
            <v>PERUSAHAAN</v>
          </cell>
          <cell r="BY857" t="str">
            <v>21046000242</v>
          </cell>
          <cell r="BZ857" t="str">
            <v>SUDAH</v>
          </cell>
        </row>
        <row r="858">
          <cell r="C858" t="str">
            <v>2462</v>
          </cell>
          <cell r="D858" t="str">
            <v>PURMANA</v>
          </cell>
          <cell r="E858" t="str">
            <v>PT. MBK</v>
          </cell>
          <cell r="I858">
            <v>44350</v>
          </cell>
          <cell r="J858" t="str">
            <v/>
          </cell>
          <cell r="K858" t="str">
            <v>081312859837</v>
          </cell>
          <cell r="L858" t="str">
            <v>DRIVER</v>
          </cell>
          <cell r="Q858" t="str">
            <v>BANDUNG</v>
          </cell>
          <cell r="R858" t="str">
            <v>ANTERAJA</v>
          </cell>
          <cell r="S858" t="str">
            <v>JAKARTA 1</v>
          </cell>
          <cell r="T858" t="str">
            <v>3211062502820002</v>
          </cell>
          <cell r="U858" t="str">
            <v>SEUMUR HIDUP</v>
          </cell>
          <cell r="V858" t="str">
            <v>CDD</v>
          </cell>
          <cell r="W858" t="str">
            <v>B1</v>
          </cell>
          <cell r="X858" t="str">
            <v>820213320764</v>
          </cell>
          <cell r="Y858">
            <v>45347</v>
          </cell>
          <cell r="Z858" t="str">
            <v>SUMEDANG</v>
          </cell>
          <cell r="AA858">
            <v>30007</v>
          </cell>
          <cell r="AB858" t="str">
            <v>DUSUN CISAMBENG RT 002/007 KEL. CIJELER KEC. SITURAJA KAB. SUMEDANG</v>
          </cell>
          <cell r="AC858" t="str">
            <v>KAWIN</v>
          </cell>
          <cell r="AD858" t="str">
            <v>ISLAM</v>
          </cell>
          <cell r="AE858" t="str">
            <v>LAKI-LAKI</v>
          </cell>
          <cell r="AF858" t="str">
            <v>SMA</v>
          </cell>
          <cell r="AG858" t="str">
            <v>PURMANA</v>
          </cell>
          <cell r="AH858" t="str">
            <v>BCA</v>
          </cell>
          <cell r="AI858" t="str">
            <v>7740833370</v>
          </cell>
          <cell r="AJ858" t="str">
            <v>3211060910090005</v>
          </cell>
          <cell r="AL858">
            <v>44621</v>
          </cell>
          <cell r="AM858">
            <v>44712</v>
          </cell>
          <cell r="AN858" t="str">
            <v>PKWT 2</v>
          </cell>
          <cell r="AO858" t="str">
            <v>10 hari</v>
          </cell>
          <cell r="AP858" t="str">
            <v xml:space="preserve">0 Tahun  11 Bulan 18 Hari </v>
          </cell>
          <cell r="AQ858" t="str">
            <v>SUDAH</v>
          </cell>
          <cell r="AR858">
            <v>44432</v>
          </cell>
          <cell r="AS858" t="str">
            <v>SUDAH</v>
          </cell>
          <cell r="AT858">
            <v>44432</v>
          </cell>
          <cell r="AU858" t="str">
            <v>SUDAH</v>
          </cell>
          <cell r="AV858">
            <v>44639</v>
          </cell>
          <cell r="AW858" t="str">
            <v xml:space="preserve">0 Tahun  2 Bulan 2 Hari </v>
          </cell>
          <cell r="AX858" t="str">
            <v>IN CLASS</v>
          </cell>
          <cell r="AY858">
            <v>100</v>
          </cell>
          <cell r="AZ858">
            <v>80</v>
          </cell>
          <cell r="BA858" t="str">
            <v>SUDAH</v>
          </cell>
          <cell r="BC858">
            <v>44431</v>
          </cell>
          <cell r="BE858" t="str">
            <v>SUDAH</v>
          </cell>
          <cell r="BG858">
            <v>44428</v>
          </cell>
          <cell r="BI858" t="str">
            <v>BELUM</v>
          </cell>
          <cell r="BV858" t="str">
            <v>0002002394709</v>
          </cell>
          <cell r="BW858" t="str">
            <v>SUDAH</v>
          </cell>
          <cell r="BX858" t="str">
            <v>PERUSAHAAN</v>
          </cell>
          <cell r="BY858" t="str">
            <v>21045999634</v>
          </cell>
          <cell r="BZ858" t="str">
            <v>SUDAH</v>
          </cell>
        </row>
        <row r="859">
          <cell r="C859" t="str">
            <v>2463</v>
          </cell>
          <cell r="D859" t="str">
            <v>WAWAN SETIAWAN</v>
          </cell>
          <cell r="E859" t="str">
            <v>PT. MBK</v>
          </cell>
          <cell r="F859" t="str">
            <v>PO</v>
          </cell>
          <cell r="G859" t="str">
            <v>63/PO-JKT/VI/21</v>
          </cell>
          <cell r="H859">
            <v>44351</v>
          </cell>
          <cell r="I859">
            <v>44352</v>
          </cell>
          <cell r="J859">
            <v>1</v>
          </cell>
          <cell r="K859" t="str">
            <v>083822441993</v>
          </cell>
          <cell r="L859" t="str">
            <v>DRIVER</v>
          </cell>
          <cell r="Q859" t="str">
            <v>BANDUNG</v>
          </cell>
          <cell r="R859" t="str">
            <v>ANTERAJA</v>
          </cell>
          <cell r="S859" t="str">
            <v>JAKARTA 1</v>
          </cell>
          <cell r="T859" t="str">
            <v>3217111502920001</v>
          </cell>
          <cell r="U859" t="str">
            <v>SEUMUR HIDUP</v>
          </cell>
          <cell r="V859" t="str">
            <v>CDD</v>
          </cell>
          <cell r="W859" t="str">
            <v>B1</v>
          </cell>
          <cell r="X859" t="str">
            <v>930613311575</v>
          </cell>
          <cell r="Y859">
            <v>44738</v>
          </cell>
          <cell r="Z859" t="str">
            <v>BANDUNG</v>
          </cell>
          <cell r="AA859">
            <v>34146</v>
          </cell>
          <cell r="AB859" t="str">
            <v>KP. PASIRPACET RT 001/010 KEL. MUKAPAYUNG KEC. CILILIN KAB. BANDUNG BARAT</v>
          </cell>
          <cell r="AC859" t="str">
            <v>KAWIN</v>
          </cell>
          <cell r="AD859" t="str">
            <v>ISLAM</v>
          </cell>
          <cell r="AE859" t="str">
            <v>LAKI-LAKI</v>
          </cell>
          <cell r="AF859" t="str">
            <v>SMP</v>
          </cell>
          <cell r="AG859" t="str">
            <v>WAWAN SETIAWAN</v>
          </cell>
          <cell r="AH859" t="str">
            <v>BCA</v>
          </cell>
          <cell r="AI859" t="str">
            <v>1570391751</v>
          </cell>
          <cell r="AJ859" t="str">
            <v>3217110602180002</v>
          </cell>
          <cell r="AL859">
            <v>44621</v>
          </cell>
          <cell r="AM859">
            <v>44712</v>
          </cell>
          <cell r="AN859" t="str">
            <v>PKWT 2</v>
          </cell>
          <cell r="AO859" t="str">
            <v>10 hari</v>
          </cell>
          <cell r="AP859" t="str">
            <v xml:space="preserve">0 Tahun  11 Bulan 16 Hari </v>
          </cell>
          <cell r="AQ859" t="str">
            <v>SUDAH</v>
          </cell>
          <cell r="AR859">
            <v>44432</v>
          </cell>
          <cell r="AS859" t="str">
            <v>SUDAH</v>
          </cell>
          <cell r="AT859">
            <v>44432</v>
          </cell>
          <cell r="AU859" t="str">
            <v>SUDAH</v>
          </cell>
          <cell r="AV859">
            <v>44639</v>
          </cell>
          <cell r="AW859" t="str">
            <v xml:space="preserve">0 Tahun  2 Bulan 2 Hari </v>
          </cell>
          <cell r="AX859" t="str">
            <v>IN CLASS</v>
          </cell>
          <cell r="AY859">
            <v>100</v>
          </cell>
          <cell r="AZ859">
            <v>80</v>
          </cell>
          <cell r="BA859" t="str">
            <v>SUDAH</v>
          </cell>
          <cell r="BC859">
            <v>44410</v>
          </cell>
          <cell r="BE859" t="str">
            <v>SUDAH</v>
          </cell>
          <cell r="BG859">
            <v>44437</v>
          </cell>
          <cell r="BI859" t="str">
            <v>BELUM</v>
          </cell>
          <cell r="BV859" t="str">
            <v>0002893131494</v>
          </cell>
          <cell r="BW859" t="str">
            <v>SUDAH</v>
          </cell>
          <cell r="BX859" t="str">
            <v>PERUSAHAAN</v>
          </cell>
          <cell r="BY859" t="str">
            <v>21046001208</v>
          </cell>
          <cell r="BZ859" t="str">
            <v>SUDAH</v>
          </cell>
        </row>
        <row r="860">
          <cell r="C860" t="str">
            <v>2464</v>
          </cell>
          <cell r="D860" t="str">
            <v>MARASI HASIHOLAN SIAHAAN</v>
          </cell>
          <cell r="E860" t="str">
            <v>PT. MBK</v>
          </cell>
          <cell r="F860" t="str">
            <v>PO</v>
          </cell>
          <cell r="G860" t="str">
            <v>63/PO-JKT/VI/21</v>
          </cell>
          <cell r="H860">
            <v>44351</v>
          </cell>
          <cell r="I860">
            <v>44352</v>
          </cell>
          <cell r="J860">
            <v>1</v>
          </cell>
          <cell r="K860" t="str">
            <v>081395812109</v>
          </cell>
          <cell r="L860" t="str">
            <v>DRIVER</v>
          </cell>
          <cell r="Q860" t="str">
            <v>BANDUNG</v>
          </cell>
          <cell r="R860" t="str">
            <v>ANTERAJA</v>
          </cell>
          <cell r="S860" t="str">
            <v>JAKARTA 1</v>
          </cell>
          <cell r="T860" t="str">
            <v>1202091105750001</v>
          </cell>
          <cell r="U860" t="str">
            <v>SEUMUR HIDUP</v>
          </cell>
          <cell r="V860" t="str">
            <v>FUSO</v>
          </cell>
          <cell r="W860" t="str">
            <v>B1 UMUM</v>
          </cell>
          <cell r="X860" t="str">
            <v>12057505001222</v>
          </cell>
          <cell r="Y860">
            <v>45868</v>
          </cell>
          <cell r="Z860" t="str">
            <v>MEDAN</v>
          </cell>
          <cell r="AA860">
            <v>27525</v>
          </cell>
          <cell r="AB860" t="str">
            <v>JL. CIJAWURU GIRANG V NO. 50 RT 003/013 KEL. SEKEJATI KEC. BUAHBATU KOTA BANDUNG</v>
          </cell>
          <cell r="AC860" t="str">
            <v>KAWIN</v>
          </cell>
          <cell r="AD860" t="str">
            <v>KRISTEN</v>
          </cell>
          <cell r="AE860" t="str">
            <v>LAKI-LAKI</v>
          </cell>
          <cell r="AF860" t="str">
            <v>SMP</v>
          </cell>
          <cell r="AG860" t="str">
            <v>MARASI HASIHOLAN SIAHAAN</v>
          </cell>
          <cell r="AH860" t="str">
            <v>BCA</v>
          </cell>
          <cell r="AI860" t="str">
            <v>1393230634</v>
          </cell>
          <cell r="AJ860" t="str">
            <v>3273221101180010</v>
          </cell>
          <cell r="AL860">
            <v>44621</v>
          </cell>
          <cell r="AM860">
            <v>44712</v>
          </cell>
          <cell r="AN860" t="str">
            <v>PKWT 2</v>
          </cell>
          <cell r="AO860" t="str">
            <v>10 hari</v>
          </cell>
          <cell r="AP860" t="str">
            <v xml:space="preserve">0 Tahun  11 Bulan 16 Hari </v>
          </cell>
          <cell r="AQ860" t="str">
            <v>SUDAH</v>
          </cell>
          <cell r="AR860">
            <v>44432</v>
          </cell>
          <cell r="AS860" t="str">
            <v>SUDAH</v>
          </cell>
          <cell r="AT860">
            <v>44432</v>
          </cell>
          <cell r="AU860" t="str">
            <v>SUDAH</v>
          </cell>
          <cell r="AV860">
            <v>44639</v>
          </cell>
          <cell r="AW860" t="str">
            <v xml:space="preserve">0 Tahun  2 Bulan 2 Hari </v>
          </cell>
          <cell r="AX860" t="str">
            <v>IN CLASS</v>
          </cell>
          <cell r="AY860">
            <v>100</v>
          </cell>
          <cell r="AZ860">
            <v>80</v>
          </cell>
          <cell r="BA860" t="str">
            <v>SUDAH</v>
          </cell>
          <cell r="BC860">
            <v>44400</v>
          </cell>
          <cell r="BE860" t="str">
            <v>SUDAH</v>
          </cell>
          <cell r="BG860">
            <v>44558</v>
          </cell>
          <cell r="BI860" t="str">
            <v>BELUM</v>
          </cell>
          <cell r="BV860" t="str">
            <v>0001242138993</v>
          </cell>
          <cell r="BW860" t="str">
            <v>SUDAH</v>
          </cell>
          <cell r="BX860" t="str">
            <v>PERUSAHAAN</v>
          </cell>
          <cell r="BY860" t="str">
            <v>21045999881</v>
          </cell>
          <cell r="BZ860" t="str">
            <v>SUDAH</v>
          </cell>
        </row>
        <row r="861">
          <cell r="C861" t="str">
            <v>2465</v>
          </cell>
          <cell r="D861" t="str">
            <v>JOHAR PERMANA</v>
          </cell>
          <cell r="E861" t="str">
            <v>PT. MBK</v>
          </cell>
          <cell r="F861" t="str">
            <v>PO</v>
          </cell>
          <cell r="G861" t="str">
            <v>63/PO-JKT/VI/21</v>
          </cell>
          <cell r="H861">
            <v>44351</v>
          </cell>
          <cell r="I861">
            <v>44352</v>
          </cell>
          <cell r="J861">
            <v>1</v>
          </cell>
          <cell r="K861" t="str">
            <v>089688920402</v>
          </cell>
          <cell r="L861" t="str">
            <v>DRIVER</v>
          </cell>
          <cell r="Q861" t="str">
            <v>BANDUNG</v>
          </cell>
          <cell r="R861" t="str">
            <v>ANTERAJA</v>
          </cell>
          <cell r="S861" t="str">
            <v>JAKARTA 1</v>
          </cell>
          <cell r="T861" t="str">
            <v>3273301207920002</v>
          </cell>
          <cell r="U861" t="str">
            <v>SEUMUR HIDUP</v>
          </cell>
          <cell r="V861" t="str">
            <v>CDD</v>
          </cell>
          <cell r="W861" t="str">
            <v>B1</v>
          </cell>
          <cell r="X861" t="str">
            <v>13059207000752</v>
          </cell>
          <cell r="Y861">
            <v>46163</v>
          </cell>
          <cell r="Z861" t="str">
            <v>BANDUNG</v>
          </cell>
          <cell r="AA861">
            <v>33797</v>
          </cell>
          <cell r="AB861" t="str">
            <v>JL. JATIHANDAP RT 002/010 KEL. JATIHANDAP KEC. MANDALAJATI KOTA BANDUNG</v>
          </cell>
          <cell r="AC861" t="str">
            <v>KAWIN ANAK 1</v>
          </cell>
          <cell r="AD861" t="str">
            <v>ISLAM</v>
          </cell>
          <cell r="AE861" t="str">
            <v>LAKI-LAKI</v>
          </cell>
          <cell r="AF861" t="str">
            <v>D3</v>
          </cell>
          <cell r="AG861" t="str">
            <v>JOHAR PERMANA</v>
          </cell>
          <cell r="AH861" t="str">
            <v>BCA</v>
          </cell>
          <cell r="AI861" t="str">
            <v>4372627607</v>
          </cell>
          <cell r="AJ861" t="str">
            <v>3273302501190000</v>
          </cell>
          <cell r="AL861">
            <v>44621</v>
          </cell>
          <cell r="AM861">
            <v>44712</v>
          </cell>
          <cell r="AN861" t="str">
            <v>PKWT 2</v>
          </cell>
          <cell r="AO861" t="str">
            <v>10 hari</v>
          </cell>
          <cell r="AP861" t="str">
            <v xml:space="preserve">0 Tahun  11 Bulan 16 Hari </v>
          </cell>
          <cell r="AQ861" t="str">
            <v>SUDAH</v>
          </cell>
          <cell r="AR861">
            <v>44432</v>
          </cell>
          <cell r="AS861" t="str">
            <v>SUDAH</v>
          </cell>
          <cell r="AT861">
            <v>44432</v>
          </cell>
          <cell r="AU861" t="str">
            <v>SUDAH</v>
          </cell>
          <cell r="AV861">
            <v>44518</v>
          </cell>
          <cell r="AW861" t="str">
            <v xml:space="preserve">0 Tahun  6 Bulan 3 Hari </v>
          </cell>
          <cell r="AX861" t="str">
            <v>IN CLASS</v>
          </cell>
          <cell r="AY861">
            <v>90</v>
          </cell>
          <cell r="AZ861">
            <v>80</v>
          </cell>
          <cell r="BA861" t="str">
            <v>SUDAH</v>
          </cell>
          <cell r="BC861">
            <v>44435</v>
          </cell>
          <cell r="BE861" t="str">
            <v>SUDAH</v>
          </cell>
          <cell r="BG861">
            <v>44490</v>
          </cell>
          <cell r="BH861" t="str">
            <v>MANDALA MEKAR</v>
          </cell>
          <cell r="BI861" t="str">
            <v>BELUM</v>
          </cell>
          <cell r="BV861" t="str">
            <v>0000053877857</v>
          </cell>
          <cell r="BW861" t="str">
            <v>SUDAH</v>
          </cell>
          <cell r="BX861" t="str">
            <v>PERUSAHAAN</v>
          </cell>
          <cell r="BY861" t="str">
            <v>21045999758</v>
          </cell>
          <cell r="BZ861" t="str">
            <v>SUDAH</v>
          </cell>
          <cell r="CG861" t="str">
            <v>rianblora17@gmail.com</v>
          </cell>
        </row>
        <row r="862">
          <cell r="C862" t="str">
            <v>2466</v>
          </cell>
          <cell r="D862" t="str">
            <v>ARIP PURNAMA RAMDHAN</v>
          </cell>
          <cell r="E862" t="str">
            <v>PT. MBK</v>
          </cell>
          <cell r="I862">
            <v>44352</v>
          </cell>
          <cell r="J862" t="str">
            <v/>
          </cell>
          <cell r="K862" t="str">
            <v>08562081005</v>
          </cell>
          <cell r="L862" t="str">
            <v>DRIVER</v>
          </cell>
          <cell r="Q862" t="str">
            <v>BANDUNG</v>
          </cell>
          <cell r="R862" t="str">
            <v>ANTERAJA</v>
          </cell>
          <cell r="S862" t="str">
            <v>JAKARTA 1</v>
          </cell>
          <cell r="T862" t="str">
            <v>3273051511920015</v>
          </cell>
          <cell r="U862" t="str">
            <v>SEUMUR HIDUP</v>
          </cell>
          <cell r="V862" t="str">
            <v>CDD</v>
          </cell>
          <cell r="W862" t="str">
            <v>B1 UMUM</v>
          </cell>
          <cell r="X862" t="str">
            <v>891113052791</v>
          </cell>
          <cell r="Y862">
            <v>45728</v>
          </cell>
          <cell r="Z862" t="str">
            <v>GARUT</v>
          </cell>
          <cell r="AA862">
            <v>33923</v>
          </cell>
          <cell r="AB862" t="str">
            <v>JL. CICALENGKA 4 NO. 39 RT 004/001 KEL. ANTAPANI KIDUL KEC. ANTAPANI KOTA BANDUNG</v>
          </cell>
          <cell r="AC862" t="str">
            <v>KAWIN</v>
          </cell>
          <cell r="AD862" t="str">
            <v>ISLAM</v>
          </cell>
          <cell r="AE862" t="str">
            <v>LAKI-LAKI</v>
          </cell>
          <cell r="AF862" t="str">
            <v>SMP</v>
          </cell>
          <cell r="AG862" t="str">
            <v>ARIP PURNAMA RAMDHAN</v>
          </cell>
          <cell r="AH862" t="str">
            <v>BCA</v>
          </cell>
          <cell r="AI862" t="str">
            <v>4372287113</v>
          </cell>
          <cell r="AJ862" t="str">
            <v>3273202910130006</v>
          </cell>
          <cell r="AL862">
            <v>44621</v>
          </cell>
          <cell r="AM862">
            <v>44712</v>
          </cell>
          <cell r="AN862" t="str">
            <v>PKWT 2</v>
          </cell>
          <cell r="AO862" t="str">
            <v>10 hari</v>
          </cell>
          <cell r="AP862" t="str">
            <v xml:space="preserve">0 Tahun  11 Bulan 16 Hari </v>
          </cell>
          <cell r="AQ862" t="str">
            <v>SUDAH</v>
          </cell>
          <cell r="AR862">
            <v>44432</v>
          </cell>
          <cell r="AS862" t="str">
            <v>SUDAH</v>
          </cell>
          <cell r="AT862">
            <v>44432</v>
          </cell>
          <cell r="AU862" t="str">
            <v>SUDAH</v>
          </cell>
          <cell r="AV862">
            <v>44639</v>
          </cell>
          <cell r="AW862" t="str">
            <v xml:space="preserve">0 Tahun  2 Bulan 2 Hari </v>
          </cell>
          <cell r="AX862" t="str">
            <v>IN CLASS</v>
          </cell>
          <cell r="AY862">
            <v>90</v>
          </cell>
          <cell r="AZ862">
            <v>80</v>
          </cell>
          <cell r="BA862" t="str">
            <v>SUDAH</v>
          </cell>
          <cell r="BC862">
            <v>44436</v>
          </cell>
          <cell r="BE862" t="str">
            <v>SUDAH</v>
          </cell>
          <cell r="BG862">
            <v>44464</v>
          </cell>
          <cell r="BI862" t="str">
            <v>BELUM</v>
          </cell>
          <cell r="BV862" t="str">
            <v>0002182581033</v>
          </cell>
          <cell r="BW862" t="str">
            <v>SUDAH</v>
          </cell>
          <cell r="BX862" t="str">
            <v>PERUSAHAAN</v>
          </cell>
          <cell r="BY862" t="str">
            <v>21075601449</v>
          </cell>
          <cell r="BZ862" t="str">
            <v>SUDAH</v>
          </cell>
          <cell r="CG862" t="str">
            <v>andisuseno1997@gmail.com</v>
          </cell>
        </row>
        <row r="863">
          <cell r="C863" t="str">
            <v>2467</v>
          </cell>
          <cell r="D863" t="str">
            <v>KIKI AHMAD TAHKIK</v>
          </cell>
          <cell r="E863" t="str">
            <v>PT. MBK</v>
          </cell>
          <cell r="I863">
            <v>44352</v>
          </cell>
          <cell r="J863" t="str">
            <v/>
          </cell>
          <cell r="K863" t="str">
            <v>085351364294</v>
          </cell>
          <cell r="L863" t="str">
            <v>DRIVER</v>
          </cell>
          <cell r="Q863" t="str">
            <v>TASIK KOTA</v>
          </cell>
          <cell r="R863" t="str">
            <v>ANTERAJA</v>
          </cell>
          <cell r="S863" t="str">
            <v>JAKARTA 1</v>
          </cell>
          <cell r="T863" t="str">
            <v>3278062909850003</v>
          </cell>
          <cell r="U863" t="str">
            <v>SEUMUR HIDUP</v>
          </cell>
          <cell r="W863" t="str">
            <v>B1</v>
          </cell>
          <cell r="X863" t="str">
            <v>880913340782</v>
          </cell>
          <cell r="Y863">
            <v>46273</v>
          </cell>
          <cell r="Z863" t="str">
            <v>GARUT</v>
          </cell>
          <cell r="AA863">
            <v>32406</v>
          </cell>
          <cell r="AB863" t="str">
            <v>KP. BAKOM RT 001/003 KEL. PANDANASIH KEC. PASIRWANGI KAB. GARUT</v>
          </cell>
          <cell r="AC863" t="str">
            <v>KAWIN</v>
          </cell>
          <cell r="AD863" t="str">
            <v>ISLAM</v>
          </cell>
          <cell r="AE863" t="str">
            <v>LAKI-LAKI</v>
          </cell>
          <cell r="AF863" t="str">
            <v>SMA</v>
          </cell>
          <cell r="AG863" t="str">
            <v>KIKI AHMAD TAHKIK</v>
          </cell>
          <cell r="AH863" t="str">
            <v>BCA</v>
          </cell>
          <cell r="AI863" t="str">
            <v>0540929025</v>
          </cell>
          <cell r="AJ863" t="str">
            <v>3278062303160008</v>
          </cell>
          <cell r="AL863">
            <v>44621</v>
          </cell>
          <cell r="AM863">
            <v>44712</v>
          </cell>
          <cell r="AN863" t="str">
            <v>PKWT 2</v>
          </cell>
          <cell r="AO863" t="str">
            <v>10 hari</v>
          </cell>
          <cell r="AP863" t="str">
            <v xml:space="preserve">0 Tahun  11 Bulan 16 Hari </v>
          </cell>
          <cell r="AQ863" t="str">
            <v>SUDAH</v>
          </cell>
          <cell r="AR863">
            <v>44432</v>
          </cell>
          <cell r="AS863" t="str">
            <v>SUDAH</v>
          </cell>
          <cell r="AT863">
            <v>44432</v>
          </cell>
          <cell r="AU863" t="str">
            <v>SUDAH</v>
          </cell>
          <cell r="AV863">
            <v>44506</v>
          </cell>
          <cell r="AW863" t="str">
            <v xml:space="preserve">0 Tahun  6 Bulan 15 Hari </v>
          </cell>
          <cell r="AX863" t="str">
            <v>IN CLASS</v>
          </cell>
          <cell r="AY863">
            <v>100</v>
          </cell>
          <cell r="AZ863">
            <v>80</v>
          </cell>
          <cell r="BA863" t="str">
            <v>SUDAH</v>
          </cell>
          <cell r="BC863">
            <v>44326</v>
          </cell>
          <cell r="BE863" t="str">
            <v>SUDAH</v>
          </cell>
          <cell r="BG863">
            <v>44431</v>
          </cell>
          <cell r="BI863" t="str">
            <v>BELUM</v>
          </cell>
          <cell r="BV863" t="str">
            <v>0001668853732</v>
          </cell>
          <cell r="BW863" t="str">
            <v>SUDAH</v>
          </cell>
          <cell r="BX863" t="str">
            <v>PERUSAHAAN</v>
          </cell>
          <cell r="BY863" t="str">
            <v>21046000390</v>
          </cell>
          <cell r="BZ863" t="str">
            <v>SUDAH</v>
          </cell>
        </row>
        <row r="864">
          <cell r="C864" t="str">
            <v>2468</v>
          </cell>
          <cell r="D864" t="str">
            <v>IRFAN FERDIANSYAH PRATAMA</v>
          </cell>
          <cell r="E864" t="str">
            <v>PT. MBK</v>
          </cell>
          <cell r="F864" t="str">
            <v>PO</v>
          </cell>
          <cell r="G864" t="str">
            <v>63/PO-JKT/VI/21</v>
          </cell>
          <cell r="H864">
            <v>44351</v>
          </cell>
          <cell r="I864">
            <v>44352</v>
          </cell>
          <cell r="J864">
            <v>1</v>
          </cell>
          <cell r="K864" t="str">
            <v>081224674325</v>
          </cell>
          <cell r="L864" t="str">
            <v>DRIVER</v>
          </cell>
          <cell r="Q864" t="str">
            <v>BANDUNG</v>
          </cell>
          <cell r="R864" t="str">
            <v>ANTERAJA</v>
          </cell>
          <cell r="S864" t="str">
            <v>JAKARTA 1</v>
          </cell>
          <cell r="T864" t="str">
            <v>3204051006920006</v>
          </cell>
          <cell r="U864" t="str">
            <v>SEUMUR HIDUP</v>
          </cell>
          <cell r="V864" t="str">
            <v>CDD</v>
          </cell>
          <cell r="W864" t="str">
            <v>B1</v>
          </cell>
          <cell r="X864" t="str">
            <v>13439206000081</v>
          </cell>
          <cell r="Y864">
            <v>45728</v>
          </cell>
          <cell r="Z864" t="str">
            <v>BANDUNG</v>
          </cell>
          <cell r="AA864">
            <v>33765</v>
          </cell>
          <cell r="AB864" t="str">
            <v>KOMP. BUKIT MEKAR INDAH BLOK H NO. 6 RT 004/021 KEL. CIMEKAR KEC. CILEUNYI KAB. BANDUNG</v>
          </cell>
          <cell r="AC864" t="str">
            <v>KAWIN</v>
          </cell>
          <cell r="AD864" t="str">
            <v>ISLAM</v>
          </cell>
          <cell r="AE864" t="str">
            <v>LAKI-LAKI</v>
          </cell>
          <cell r="AF864" t="str">
            <v>SMA</v>
          </cell>
          <cell r="AG864" t="str">
            <v>IRFAN FERDIANSYAH PRATAMA</v>
          </cell>
          <cell r="AH864" t="str">
            <v>BCA</v>
          </cell>
          <cell r="AI864" t="str">
            <v>4372455075</v>
          </cell>
          <cell r="AJ864" t="str">
            <v>3204051710160002</v>
          </cell>
          <cell r="AL864">
            <v>44621</v>
          </cell>
          <cell r="AM864">
            <v>44712</v>
          </cell>
          <cell r="AN864" t="str">
            <v>PKWT 2</v>
          </cell>
          <cell r="AO864" t="str">
            <v>10 hari</v>
          </cell>
          <cell r="AP864" t="str">
            <v xml:space="preserve">0 Tahun  11 Bulan 16 Hari </v>
          </cell>
          <cell r="AQ864" t="str">
            <v>SUDAH</v>
          </cell>
          <cell r="AR864">
            <v>44432</v>
          </cell>
          <cell r="AS864" t="str">
            <v>SUDAH</v>
          </cell>
          <cell r="AT864">
            <v>44432</v>
          </cell>
          <cell r="AU864" t="str">
            <v>SUDAH</v>
          </cell>
          <cell r="AV864">
            <v>44639</v>
          </cell>
          <cell r="AW864" t="str">
            <v xml:space="preserve">0 Tahun  2 Bulan 2 Hari </v>
          </cell>
          <cell r="AX864" t="str">
            <v>IN CLASS</v>
          </cell>
          <cell r="AY864">
            <v>90</v>
          </cell>
          <cell r="AZ864">
            <v>80</v>
          </cell>
          <cell r="BA864" t="str">
            <v>SUDAH</v>
          </cell>
          <cell r="BC864">
            <v>44414</v>
          </cell>
          <cell r="BE864" t="str">
            <v>SUDAH</v>
          </cell>
          <cell r="BG864">
            <v>44442</v>
          </cell>
          <cell r="BH864" t="str">
            <v>KLINIK POLDA JABAR</v>
          </cell>
          <cell r="BI864" t="str">
            <v>BELUM</v>
          </cell>
          <cell r="BV864" t="str">
            <v>0001522097155</v>
          </cell>
          <cell r="BW864" t="str">
            <v>SUDAH</v>
          </cell>
          <cell r="BX864" t="str">
            <v>PERUSAHAAN</v>
          </cell>
          <cell r="BY864" t="str">
            <v>21045999642</v>
          </cell>
          <cell r="BZ864" t="str">
            <v>SUDAH</v>
          </cell>
          <cell r="CG864" t="str">
            <v>gonoichal@gmail.com</v>
          </cell>
        </row>
        <row r="865">
          <cell r="C865" t="str">
            <v>2469</v>
          </cell>
          <cell r="D865" t="str">
            <v>BUDIMAN SENTOSA</v>
          </cell>
          <cell r="E865" t="str">
            <v>PT. MBK</v>
          </cell>
          <cell r="I865">
            <v>44352</v>
          </cell>
          <cell r="J865" t="str">
            <v/>
          </cell>
          <cell r="K865" t="str">
            <v>083824452519</v>
          </cell>
          <cell r="L865" t="str">
            <v>DRIVER</v>
          </cell>
          <cell r="Q865" t="str">
            <v>BANDUNG</v>
          </cell>
          <cell r="R865" t="str">
            <v>ANTERAJA</v>
          </cell>
          <cell r="S865" t="str">
            <v>JAKARTA 1</v>
          </cell>
          <cell r="T865" t="str">
            <v>3204112505870010</v>
          </cell>
          <cell r="U865" t="str">
            <v>SEUMUR HIDUP</v>
          </cell>
          <cell r="V865" t="str">
            <v>CDD</v>
          </cell>
          <cell r="W865" t="str">
            <v>B1</v>
          </cell>
          <cell r="X865" t="str">
            <v>13438705000563</v>
          </cell>
          <cell r="Y865">
            <v>46175</v>
          </cell>
          <cell r="Z865" t="str">
            <v>BANDUNG</v>
          </cell>
          <cell r="AA865">
            <v>31922</v>
          </cell>
          <cell r="AB865" t="str">
            <v>JL. BABAKAN CISEUREUH TIMUR RT 004/007 KEL. CISEUREUH KEC. REGOL KOTA BANDUNG</v>
          </cell>
          <cell r="AC865" t="str">
            <v>KAWIN ANAK 2</v>
          </cell>
          <cell r="AD865" t="str">
            <v>ISLAM</v>
          </cell>
          <cell r="AE865" t="str">
            <v>LAKI-LAKI</v>
          </cell>
          <cell r="AF865" t="str">
            <v>SMA</v>
          </cell>
          <cell r="AG865" t="str">
            <v>BUDIMAN SENTOSA</v>
          </cell>
          <cell r="AH865" t="str">
            <v>BCA</v>
          </cell>
          <cell r="AI865" t="str">
            <v>6765024165</v>
          </cell>
          <cell r="AJ865" t="str">
            <v>3273110304190036</v>
          </cell>
          <cell r="AL865">
            <v>44621</v>
          </cell>
          <cell r="AM865">
            <v>44712</v>
          </cell>
          <cell r="AN865" t="str">
            <v>PKWT 2</v>
          </cell>
          <cell r="AO865" t="str">
            <v>10 hari</v>
          </cell>
          <cell r="AP865" t="str">
            <v xml:space="preserve">0 Tahun  11 Bulan 16 Hari </v>
          </cell>
          <cell r="AQ865" t="str">
            <v>SUDAH</v>
          </cell>
          <cell r="AR865">
            <v>44432</v>
          </cell>
          <cell r="AS865" t="str">
            <v>SUDAH</v>
          </cell>
          <cell r="AT865">
            <v>44432</v>
          </cell>
          <cell r="AU865" t="str">
            <v>SUDAH</v>
          </cell>
          <cell r="AV865">
            <v>44639</v>
          </cell>
          <cell r="AW865" t="str">
            <v xml:space="preserve">0 Tahun  2 Bulan 2 Hari </v>
          </cell>
          <cell r="AX865" t="str">
            <v>IN CLASS</v>
          </cell>
          <cell r="AY865">
            <v>90</v>
          </cell>
          <cell r="AZ865">
            <v>80</v>
          </cell>
          <cell r="BA865" t="str">
            <v>SUDAH</v>
          </cell>
          <cell r="BC865">
            <v>44400</v>
          </cell>
          <cell r="BE865" t="str">
            <v>SUDAH</v>
          </cell>
          <cell r="BG865">
            <v>44429</v>
          </cell>
          <cell r="BI865" t="str">
            <v>BELUM</v>
          </cell>
          <cell r="BV865" t="str">
            <v>0000417579298</v>
          </cell>
          <cell r="BW865" t="str">
            <v>SUDAH</v>
          </cell>
          <cell r="BX865" t="str">
            <v>PERUSAHAAN</v>
          </cell>
          <cell r="BY865" t="str">
            <v>21045999766</v>
          </cell>
          <cell r="BZ865" t="str">
            <v>SUDAH</v>
          </cell>
        </row>
        <row r="866">
          <cell r="C866" t="str">
            <v>2470</v>
          </cell>
          <cell r="D866" t="str">
            <v>JATNIKA</v>
          </cell>
          <cell r="E866" t="str">
            <v>PT. MBK</v>
          </cell>
          <cell r="F866" t="str">
            <v>PO</v>
          </cell>
          <cell r="G866" t="str">
            <v>63/PO-JKT/VI/21</v>
          </cell>
          <cell r="H866">
            <v>44351</v>
          </cell>
          <cell r="I866">
            <v>44353</v>
          </cell>
          <cell r="J866">
            <v>2</v>
          </cell>
          <cell r="K866" t="str">
            <v>08986950410</v>
          </cell>
          <cell r="L866" t="str">
            <v>DRIVER</v>
          </cell>
          <cell r="Q866" t="str">
            <v>BANDUNG</v>
          </cell>
          <cell r="R866" t="str">
            <v>ANTERAJA</v>
          </cell>
          <cell r="S866" t="str">
            <v>JAKARTA 1</v>
          </cell>
          <cell r="T866" t="str">
            <v>3204051512890003</v>
          </cell>
          <cell r="U866" t="str">
            <v>SEUMUR HIDUP</v>
          </cell>
          <cell r="V866" t="str">
            <v>CDD</v>
          </cell>
          <cell r="W866" t="str">
            <v>B1</v>
          </cell>
          <cell r="X866" t="str">
            <v>891213432185</v>
          </cell>
          <cell r="Y866">
            <v>45275</v>
          </cell>
          <cell r="Z866" t="str">
            <v>BANDUNG</v>
          </cell>
          <cell r="AA866">
            <v>32857</v>
          </cell>
          <cell r="AB866" t="str">
            <v>KP. CIKALANG RT 001/007 KEL. CILEUNYI KULON KEC. CILEUNYI KAB. BANDUNG</v>
          </cell>
          <cell r="AC866" t="str">
            <v>KAWIN ANAK 2</v>
          </cell>
          <cell r="AD866" t="str">
            <v>ISLAM</v>
          </cell>
          <cell r="AE866" t="str">
            <v>LAKI-LAKI</v>
          </cell>
          <cell r="AF866" t="str">
            <v>SMP</v>
          </cell>
          <cell r="AG866" t="str">
            <v>JATNIKA</v>
          </cell>
          <cell r="AH866" t="str">
            <v>BCA</v>
          </cell>
          <cell r="AI866" t="str">
            <v>2801209795</v>
          </cell>
          <cell r="AJ866" t="str">
            <v>3204051010130004</v>
          </cell>
          <cell r="AL866">
            <v>44621</v>
          </cell>
          <cell r="AM866">
            <v>44712</v>
          </cell>
          <cell r="AN866" t="str">
            <v>PKWT 2</v>
          </cell>
          <cell r="AO866" t="str">
            <v>10 hari</v>
          </cell>
          <cell r="AP866" t="str">
            <v xml:space="preserve">0 Tahun  11 Bulan 15 Hari </v>
          </cell>
          <cell r="AQ866" t="str">
            <v>SUDAH</v>
          </cell>
          <cell r="AR866">
            <v>44411</v>
          </cell>
          <cell r="AS866" t="str">
            <v>SUDAH</v>
          </cell>
          <cell r="AT866">
            <v>44411</v>
          </cell>
          <cell r="AU866" t="str">
            <v>SUDAH</v>
          </cell>
          <cell r="AV866">
            <v>44639</v>
          </cell>
          <cell r="AW866" t="str">
            <v xml:space="preserve">0 Tahun  2 Bulan 2 Hari </v>
          </cell>
          <cell r="AX866" t="str">
            <v>IN CLASS</v>
          </cell>
          <cell r="AY866">
            <v>90</v>
          </cell>
          <cell r="AZ866">
            <v>80</v>
          </cell>
          <cell r="BA866" t="str">
            <v>SUDAH</v>
          </cell>
          <cell r="BC866">
            <v>44393</v>
          </cell>
          <cell r="BE866" t="str">
            <v>SUDAH</v>
          </cell>
          <cell r="BG866">
            <v>44421</v>
          </cell>
          <cell r="BH866" t="str">
            <v>KLINIK SESKO AD</v>
          </cell>
          <cell r="BI866" t="str">
            <v>BELUM</v>
          </cell>
          <cell r="BV866" t="str">
            <v>0001648725671</v>
          </cell>
          <cell r="BW866" t="str">
            <v>SUDAH</v>
          </cell>
          <cell r="BX866" t="str">
            <v>PERUSAHAAN</v>
          </cell>
          <cell r="BY866" t="str">
            <v>21045999659</v>
          </cell>
          <cell r="BZ866" t="str">
            <v>SUDAH</v>
          </cell>
        </row>
        <row r="867">
          <cell r="C867" t="str">
            <v>2471</v>
          </cell>
          <cell r="D867" t="str">
            <v>JEJE SUDRAJAT</v>
          </cell>
          <cell r="E867" t="str">
            <v>PT. MBK</v>
          </cell>
          <cell r="F867" t="str">
            <v>PO</v>
          </cell>
          <cell r="G867" t="str">
            <v>63/PO-JKT/VI/21</v>
          </cell>
          <cell r="H867">
            <v>44351</v>
          </cell>
          <cell r="I867">
            <v>44353</v>
          </cell>
          <cell r="J867">
            <v>2</v>
          </cell>
          <cell r="K867" t="str">
            <v>081398557139</v>
          </cell>
          <cell r="L867" t="str">
            <v>DRIVER</v>
          </cell>
          <cell r="Q867" t="str">
            <v>BANDUNG</v>
          </cell>
          <cell r="R867" t="str">
            <v>ANTERAJA</v>
          </cell>
          <cell r="S867" t="str">
            <v>JAKARTA 1</v>
          </cell>
          <cell r="T867" t="str">
            <v>3273230204890007</v>
          </cell>
          <cell r="U867" t="str">
            <v>SEUMUR HIDUP</v>
          </cell>
          <cell r="V867" t="str">
            <v>CDD</v>
          </cell>
          <cell r="W867" t="str">
            <v>B1</v>
          </cell>
          <cell r="X867" t="str">
            <v>910413053921</v>
          </cell>
          <cell r="Y867">
            <v>46178</v>
          </cell>
          <cell r="Z867" t="str">
            <v xml:space="preserve">BANDUNG </v>
          </cell>
          <cell r="AA867">
            <v>32600</v>
          </cell>
          <cell r="AB867" t="str">
            <v xml:space="preserve">RANCABOLANG RT. 001/008 DERWATI KOTA BANDUNG </v>
          </cell>
          <cell r="AC867" t="str">
            <v>KAWIN</v>
          </cell>
          <cell r="AD867" t="str">
            <v>ISLAM</v>
          </cell>
          <cell r="AE867" t="str">
            <v>LAKI-LAKI</v>
          </cell>
          <cell r="AF867" t="str">
            <v>SMA</v>
          </cell>
          <cell r="AG867" t="str">
            <v xml:space="preserve">JEJE SUDRAJAT </v>
          </cell>
          <cell r="AH867" t="str">
            <v>BCA</v>
          </cell>
          <cell r="AI867" t="str">
            <v>2831931584</v>
          </cell>
          <cell r="AJ867" t="str">
            <v>3273231903140007</v>
          </cell>
          <cell r="AL867">
            <v>44621</v>
          </cell>
          <cell r="AM867">
            <v>44712</v>
          </cell>
          <cell r="AN867" t="str">
            <v>PKWT 2</v>
          </cell>
          <cell r="AO867" t="str">
            <v>10 hari</v>
          </cell>
          <cell r="AP867" t="str">
            <v xml:space="preserve">0 Tahun  11 Bulan 15 Hari </v>
          </cell>
          <cell r="AQ867" t="str">
            <v>SUDAH</v>
          </cell>
          <cell r="AR867">
            <v>44411</v>
          </cell>
          <cell r="AS867" t="str">
            <v>SUDAH</v>
          </cell>
          <cell r="AT867">
            <v>44484</v>
          </cell>
          <cell r="AU867" t="str">
            <v>SUDAH</v>
          </cell>
          <cell r="AV867">
            <v>44639</v>
          </cell>
          <cell r="AW867" t="str">
            <v xml:space="preserve">0 Tahun  2 Bulan 2 Hari </v>
          </cell>
          <cell r="AX867" t="str">
            <v>IN CLASS</v>
          </cell>
          <cell r="AY867">
            <v>90</v>
          </cell>
          <cell r="AZ867">
            <v>80</v>
          </cell>
          <cell r="BA867" t="str">
            <v>SUDAH</v>
          </cell>
          <cell r="BC867">
            <v>44502</v>
          </cell>
          <cell r="BE867" t="str">
            <v>SUDAH</v>
          </cell>
          <cell r="BG867">
            <v>44558</v>
          </cell>
          <cell r="BI867" t="str">
            <v>SUDAH</v>
          </cell>
          <cell r="BK867">
            <v>44231</v>
          </cell>
          <cell r="BL867" t="str">
            <v>CIWASTRA</v>
          </cell>
          <cell r="BV867" t="str">
            <v>0002641810937</v>
          </cell>
          <cell r="BW867" t="str">
            <v>SUDAH</v>
          </cell>
          <cell r="BX867" t="str">
            <v>PERUSAHAAN</v>
          </cell>
          <cell r="BY867" t="str">
            <v>21045999790</v>
          </cell>
          <cell r="BZ867" t="str">
            <v>SUDAH</v>
          </cell>
        </row>
        <row r="868">
          <cell r="C868" t="str">
            <v>2472</v>
          </cell>
          <cell r="D868" t="str">
            <v>MUHAMAD ISKANDAR ABDILLAH</v>
          </cell>
          <cell r="E868" t="str">
            <v>PT. MBK</v>
          </cell>
          <cell r="I868">
            <v>44355</v>
          </cell>
          <cell r="J868" t="str">
            <v/>
          </cell>
          <cell r="K868" t="str">
            <v>085524455720</v>
          </cell>
          <cell r="L868" t="str">
            <v>DRIVER</v>
          </cell>
          <cell r="Q868" t="str">
            <v>BANDUNG</v>
          </cell>
          <cell r="R868" t="str">
            <v>ANTERAJA</v>
          </cell>
          <cell r="S868" t="str">
            <v>JAKARTA 1</v>
          </cell>
          <cell r="T868" t="str">
            <v>3277022102000017</v>
          </cell>
          <cell r="U868" t="str">
            <v>SEUMUR HIDUP</v>
          </cell>
          <cell r="V868" t="str">
            <v>CDD</v>
          </cell>
          <cell r="W868" t="str">
            <v>B1</v>
          </cell>
          <cell r="X868" t="str">
            <v>13310002000257</v>
          </cell>
          <cell r="Y868">
            <v>46178</v>
          </cell>
          <cell r="Z868" t="str">
            <v>JAKARTA</v>
          </cell>
          <cell r="AA868">
            <v>36577</v>
          </cell>
          <cell r="AB868" t="str">
            <v>JL. DR. SAM RATULANGI NO. H50 RT 003/013 KEL. BAROS KEC. CIMAHI TENGAH KOTA CIMAHI</v>
          </cell>
          <cell r="AC868" t="str">
            <v>KAWIN ANAK 1</v>
          </cell>
          <cell r="AD868" t="str">
            <v>ISLAM</v>
          </cell>
          <cell r="AE868" t="str">
            <v>LAKI-LAKI</v>
          </cell>
          <cell r="AF868" t="str">
            <v>SMA</v>
          </cell>
          <cell r="AG868" t="str">
            <v>MUHAMAD ISKANDAR</v>
          </cell>
          <cell r="AH868" t="str">
            <v>BCA</v>
          </cell>
          <cell r="AI868" t="str">
            <v>0930071544</v>
          </cell>
          <cell r="AJ868" t="str">
            <v>3277021311061973</v>
          </cell>
          <cell r="AL868">
            <v>44621</v>
          </cell>
          <cell r="AM868">
            <v>44712</v>
          </cell>
          <cell r="AN868" t="str">
            <v>PKWT 2</v>
          </cell>
          <cell r="AO868" t="str">
            <v>10 hari</v>
          </cell>
          <cell r="AP868" t="str">
            <v xml:space="preserve">0 Tahun  11 Bulan 13 Hari </v>
          </cell>
          <cell r="AQ868" t="str">
            <v>SUDAH</v>
          </cell>
          <cell r="AR868">
            <v>44370</v>
          </cell>
          <cell r="AS868" t="str">
            <v>SUDAH</v>
          </cell>
          <cell r="AT868">
            <v>44370</v>
          </cell>
          <cell r="AU868" t="str">
            <v>SUDAH</v>
          </cell>
          <cell r="AV868">
            <v>44639</v>
          </cell>
          <cell r="AW868" t="str">
            <v xml:space="preserve">0 Tahun  2 Bulan 2 Hari </v>
          </cell>
          <cell r="AX868" t="str">
            <v>IN CLASS</v>
          </cell>
          <cell r="AY868">
            <v>100</v>
          </cell>
          <cell r="AZ868">
            <v>80</v>
          </cell>
          <cell r="BA868" t="str">
            <v>SUDAH</v>
          </cell>
          <cell r="BC868">
            <v>44394</v>
          </cell>
          <cell r="BE868" t="str">
            <v>SUDAH</v>
          </cell>
          <cell r="BG868">
            <v>44551</v>
          </cell>
          <cell r="BI868" t="str">
            <v>BELUM</v>
          </cell>
          <cell r="BV868" t="str">
            <v>0002032514335</v>
          </cell>
          <cell r="BW868" t="str">
            <v>SUDAH</v>
          </cell>
          <cell r="BX868" t="str">
            <v>PERUSAHAAN</v>
          </cell>
          <cell r="BY868" t="str">
            <v>21046000481</v>
          </cell>
          <cell r="BZ868" t="str">
            <v>SUDAH</v>
          </cell>
        </row>
        <row r="869">
          <cell r="C869" t="str">
            <v>2473</v>
          </cell>
          <cell r="D869" t="str">
            <v>MUHAIMIN</v>
          </cell>
          <cell r="E869" t="str">
            <v>PT. MBK</v>
          </cell>
          <cell r="I869">
            <v>44352</v>
          </cell>
          <cell r="J869" t="str">
            <v/>
          </cell>
          <cell r="K869" t="str">
            <v>083112293935</v>
          </cell>
          <cell r="O869" t="str">
            <v>CHECKER</v>
          </cell>
          <cell r="Q869" t="str">
            <v>BANJARMASIN</v>
          </cell>
          <cell r="R869" t="str">
            <v>PT. SUMBER ALFARIA TRIJAYA TBK</v>
          </cell>
          <cell r="S869" t="str">
            <v>JAKARTA 2</v>
          </cell>
          <cell r="T869" t="str">
            <v>6301010602960002</v>
          </cell>
          <cell r="U869" t="str">
            <v>SEUMUR HIDUP</v>
          </cell>
          <cell r="V869" t="str">
            <v>NON DRIVER</v>
          </cell>
          <cell r="W869" t="str">
            <v>NON DRIVER</v>
          </cell>
          <cell r="X869" t="str">
            <v>NON DRIVER</v>
          </cell>
          <cell r="Y869" t="str">
            <v>NON DRIVER</v>
          </cell>
          <cell r="Z869" t="str">
            <v>TAKISUNG</v>
          </cell>
          <cell r="AA869">
            <v>35127</v>
          </cell>
          <cell r="AB869" t="str">
            <v>TAKISUNG RT 007/003 KEL. TAKISUNG KEC. TAKISUNG KAB. TANAH LAUT</v>
          </cell>
          <cell r="AC869" t="str">
            <v>LAJANG</v>
          </cell>
          <cell r="AD869" t="str">
            <v>ISLAM</v>
          </cell>
          <cell r="AE869" t="str">
            <v>LAKI-LAKI</v>
          </cell>
          <cell r="AF869" t="str">
            <v>SMA</v>
          </cell>
          <cell r="AG869" t="str">
            <v>MUHAIMIN</v>
          </cell>
          <cell r="AH869" t="str">
            <v>BCA</v>
          </cell>
          <cell r="AI869" t="str">
            <v>7895579009</v>
          </cell>
          <cell r="AJ869" t="str">
            <v>6301010209121068</v>
          </cell>
          <cell r="AL869">
            <v>44621</v>
          </cell>
          <cell r="AM869">
            <v>44712</v>
          </cell>
          <cell r="AN869" t="str">
            <v>PKWT 2</v>
          </cell>
          <cell r="AO869" t="str">
            <v>10 hari</v>
          </cell>
          <cell r="AP869" t="str">
            <v xml:space="preserve">0 Tahun  11 Bulan 16 Hari </v>
          </cell>
          <cell r="AQ869" t="str">
            <v>NON DRIVER</v>
          </cell>
          <cell r="AR869" t="str">
            <v>NON DRIVER</v>
          </cell>
          <cell r="AS869" t="str">
            <v>SUDAH</v>
          </cell>
          <cell r="AT869">
            <v>44432</v>
          </cell>
          <cell r="AU869" t="str">
            <v>NON DRIVER</v>
          </cell>
          <cell r="AV869" t="str">
            <v>NON DRIVER</v>
          </cell>
          <cell r="AW869" t="str">
            <v/>
          </cell>
          <cell r="AX869" t="str">
            <v>NON DRIVER</v>
          </cell>
          <cell r="AY869" t="str">
            <v>NON DRIVER</v>
          </cell>
          <cell r="AZ869" t="str">
            <v>NON DRIVER</v>
          </cell>
          <cell r="BA869" t="str">
            <v>SUDAH</v>
          </cell>
          <cell r="BC869">
            <v>44441</v>
          </cell>
          <cell r="BD869" t="str">
            <v>LIANG ANGGANG</v>
          </cell>
          <cell r="BE869" t="str">
            <v>SUDAH</v>
          </cell>
          <cell r="BG869">
            <v>44515</v>
          </cell>
          <cell r="BI869" t="str">
            <v>BELUM</v>
          </cell>
          <cell r="BV869" t="str">
            <v>0002370614297</v>
          </cell>
          <cell r="BW869" t="str">
            <v>SUDAH</v>
          </cell>
          <cell r="BX869" t="str">
            <v>PERUSAHAAN</v>
          </cell>
          <cell r="BY869" t="str">
            <v>21065975613</v>
          </cell>
          <cell r="BZ869" t="str">
            <v>SUDAH</v>
          </cell>
        </row>
        <row r="870">
          <cell r="C870" t="str">
            <v>2474</v>
          </cell>
          <cell r="D870" t="str">
            <v>ALBA JAKA ROMARA</v>
          </cell>
          <cell r="E870" t="str">
            <v>PT. MBK</v>
          </cell>
          <cell r="F870" t="str">
            <v>PO</v>
          </cell>
          <cell r="G870" t="str">
            <v>59/JKT2/VI/2021</v>
          </cell>
          <cell r="H870">
            <v>44354</v>
          </cell>
          <cell r="I870">
            <v>44354</v>
          </cell>
          <cell r="J870">
            <v>0</v>
          </cell>
          <cell r="K870" t="str">
            <v>082213548799/087714665599</v>
          </cell>
          <cell r="L870" t="str">
            <v>DRIVER</v>
          </cell>
          <cell r="Q870" t="str">
            <v>BANJARMASIN</v>
          </cell>
          <cell r="R870" t="str">
            <v>PT. SUMBER ALFARIA TRIJAYA TBK</v>
          </cell>
          <cell r="S870" t="str">
            <v>JAKARTA 2</v>
          </cell>
          <cell r="T870" t="str">
            <v>6207021201990002</v>
          </cell>
          <cell r="U870" t="str">
            <v>SEUMUR HIDUP</v>
          </cell>
          <cell r="W870" t="str">
            <v>B1</v>
          </cell>
          <cell r="X870" t="str">
            <v>23289901000004</v>
          </cell>
          <cell r="Y870">
            <v>45583</v>
          </cell>
          <cell r="Z870" t="str">
            <v>KUALA KUAYAN</v>
          </cell>
          <cell r="AA870">
            <v>36172</v>
          </cell>
          <cell r="AB870" t="str">
            <v>JL. DIPENOGORO GG. BERUANG RT 017/000 KEL. SIDOREJO KEC. ARUT SELATAN KAB. KOTA WARINGIN BARAT</v>
          </cell>
          <cell r="AC870" t="str">
            <v>LAJANG</v>
          </cell>
          <cell r="AD870" t="str">
            <v>ISLAM</v>
          </cell>
          <cell r="AE870" t="str">
            <v>LAKI-LAKI</v>
          </cell>
          <cell r="AF870" t="str">
            <v>SMA</v>
          </cell>
          <cell r="AG870" t="str">
            <v>ALBA JAKA ROMARA</v>
          </cell>
          <cell r="AH870" t="str">
            <v>BCA</v>
          </cell>
          <cell r="AI870" t="str">
            <v>8585161191</v>
          </cell>
          <cell r="AJ870" t="str">
            <v>6201022401070030</v>
          </cell>
          <cell r="AL870">
            <v>44621</v>
          </cell>
          <cell r="AM870">
            <v>44712</v>
          </cell>
          <cell r="AN870" t="str">
            <v>PKWT 2</v>
          </cell>
          <cell r="AO870" t="str">
            <v>10 hari</v>
          </cell>
          <cell r="AP870" t="str">
            <v xml:space="preserve">0 Tahun  11 Bulan 14 Hari </v>
          </cell>
          <cell r="AQ870" t="str">
            <v>SUDAH</v>
          </cell>
          <cell r="AR870">
            <v>44432</v>
          </cell>
          <cell r="AS870" t="str">
            <v>SUDAH</v>
          </cell>
          <cell r="AT870">
            <v>44432</v>
          </cell>
          <cell r="AU870" t="str">
            <v>SUDAH</v>
          </cell>
          <cell r="AV870">
            <v>44532</v>
          </cell>
          <cell r="AW870" t="str">
            <v xml:space="preserve">0 Tahun  5 Bulan 19 Hari </v>
          </cell>
          <cell r="AX870" t="str">
            <v>IN CLASS</v>
          </cell>
          <cell r="AY870">
            <v>80</v>
          </cell>
          <cell r="AZ870">
            <v>90</v>
          </cell>
          <cell r="BA870" t="str">
            <v>SUDAH</v>
          </cell>
          <cell r="BC870">
            <v>44425</v>
          </cell>
          <cell r="BD870" t="str">
            <v>KASONGAN</v>
          </cell>
          <cell r="BE870" t="str">
            <v>SUDAH</v>
          </cell>
          <cell r="BG870">
            <v>44479</v>
          </cell>
          <cell r="BH870" t="str">
            <v>BASARANG</v>
          </cell>
          <cell r="BI870" t="str">
            <v>BELUM</v>
          </cell>
          <cell r="BV870" t="str">
            <v>0002921494127</v>
          </cell>
          <cell r="BW870" t="str">
            <v>SUDAH</v>
          </cell>
          <cell r="BX870" t="str">
            <v>PERUSAHAAN</v>
          </cell>
          <cell r="BY870" t="str">
            <v>21045999600</v>
          </cell>
          <cell r="BZ870" t="str">
            <v>SUDAH</v>
          </cell>
        </row>
        <row r="871">
          <cell r="C871" t="str">
            <v>2475</v>
          </cell>
          <cell r="D871" t="str">
            <v>RIYANTO</v>
          </cell>
          <cell r="E871" t="str">
            <v>PT. MBK</v>
          </cell>
          <cell r="I871">
            <v>44355</v>
          </cell>
          <cell r="J871" t="str">
            <v/>
          </cell>
          <cell r="K871" t="str">
            <v>082323332587</v>
          </cell>
          <cell r="L871" t="str">
            <v>DRIVER</v>
          </cell>
          <cell r="Q871" t="str">
            <v>REMBANG</v>
          </cell>
          <cell r="R871" t="str">
            <v>PT. SUMBER ALFARIA TRIJAYA TBK</v>
          </cell>
          <cell r="S871" t="str">
            <v>MALANG</v>
          </cell>
          <cell r="T871" t="str">
            <v>3316090706920004</v>
          </cell>
          <cell r="U871" t="str">
            <v>SEUMUR HIDUP</v>
          </cell>
          <cell r="V871" t="str">
            <v>HIJAU</v>
          </cell>
          <cell r="W871" t="str">
            <v>B1</v>
          </cell>
          <cell r="X871" t="str">
            <v>14409206000129</v>
          </cell>
          <cell r="Y871">
            <v>46098</v>
          </cell>
          <cell r="Z871" t="str">
            <v>BLORA</v>
          </cell>
          <cell r="AA871">
            <v>33762</v>
          </cell>
          <cell r="AB871" t="str">
            <v>PELEM RT 003/004 KEL. PELEM KEC. BLORA KAB. BLORA</v>
          </cell>
          <cell r="AC871" t="str">
            <v>KAWIN ANAK 1</v>
          </cell>
          <cell r="AD871" t="str">
            <v>ISLAM</v>
          </cell>
          <cell r="AE871" t="str">
            <v>LAKI-LAKI</v>
          </cell>
          <cell r="AF871" t="str">
            <v>SMP</v>
          </cell>
          <cell r="AG871" t="str">
            <v>RIYANTO</v>
          </cell>
          <cell r="AH871" t="str">
            <v>BCA</v>
          </cell>
          <cell r="AI871" t="str">
            <v>7835230295</v>
          </cell>
          <cell r="AJ871" t="str">
            <v>3316090802180003</v>
          </cell>
          <cell r="AL871">
            <v>44621</v>
          </cell>
          <cell r="AM871">
            <v>44712</v>
          </cell>
          <cell r="AN871" t="str">
            <v>PKWT 2</v>
          </cell>
          <cell r="AO871" t="str">
            <v>10 hari</v>
          </cell>
          <cell r="AP871" t="str">
            <v xml:space="preserve">0 Tahun  11 Bulan 13 Hari </v>
          </cell>
          <cell r="AQ871" t="str">
            <v>SUDAH</v>
          </cell>
          <cell r="AR871">
            <v>44432</v>
          </cell>
          <cell r="AS871" t="str">
            <v>SUDAH</v>
          </cell>
          <cell r="AT871">
            <v>44432</v>
          </cell>
          <cell r="AU871" t="str">
            <v>SUDAH</v>
          </cell>
          <cell r="AV871">
            <v>44439</v>
          </cell>
          <cell r="AW871" t="str">
            <v xml:space="preserve">0 Tahun  8 Bulan 20 Hari </v>
          </cell>
          <cell r="AX871" t="str">
            <v>ON LINE</v>
          </cell>
          <cell r="AY871">
            <v>90</v>
          </cell>
          <cell r="AZ871">
            <v>80</v>
          </cell>
          <cell r="BA871" t="str">
            <v>SUDAH</v>
          </cell>
          <cell r="BC871">
            <v>44488</v>
          </cell>
          <cell r="BD871" t="str">
            <v>PUSKESMAS LASEM</v>
          </cell>
          <cell r="BE871" t="str">
            <v>SUDAH</v>
          </cell>
          <cell r="BG871">
            <v>44444</v>
          </cell>
          <cell r="BI871" t="str">
            <v>BELUM</v>
          </cell>
          <cell r="BV871" t="str">
            <v>0000581210583</v>
          </cell>
          <cell r="BW871" t="str">
            <v>SUDAH</v>
          </cell>
          <cell r="BX871" t="str">
            <v>PBI</v>
          </cell>
          <cell r="BY871" t="str">
            <v>21032312221</v>
          </cell>
          <cell r="BZ871" t="str">
            <v>SUDAH</v>
          </cell>
        </row>
        <row r="872">
          <cell r="C872" t="str">
            <v>2476</v>
          </cell>
          <cell r="D872" t="str">
            <v>ANDI SUSENO</v>
          </cell>
          <cell r="E872" t="str">
            <v>PT. MBK</v>
          </cell>
          <cell r="I872">
            <v>44348</v>
          </cell>
          <cell r="J872" t="str">
            <v/>
          </cell>
          <cell r="K872" t="str">
            <v>081258613571</v>
          </cell>
          <cell r="L872" t="str">
            <v>DRIVER</v>
          </cell>
          <cell r="Q872" t="str">
            <v>SEMARANG</v>
          </cell>
          <cell r="R872" t="str">
            <v>AOP</v>
          </cell>
          <cell r="S872" t="str">
            <v>SEMARANG</v>
          </cell>
          <cell r="T872" t="str">
            <v>3307051804970001</v>
          </cell>
          <cell r="U872" t="str">
            <v>SEUMUR HIDUP</v>
          </cell>
          <cell r="V872" t="str">
            <v>PUTIH</v>
          </cell>
          <cell r="W872" t="str">
            <v>B1</v>
          </cell>
          <cell r="X872" t="str">
            <v>14589704000215</v>
          </cell>
          <cell r="Y872">
            <v>46344</v>
          </cell>
          <cell r="Z872" t="str">
            <v>WONOSOBO</v>
          </cell>
          <cell r="AA872">
            <v>35538</v>
          </cell>
          <cell r="AB872" t="str">
            <v>LIMBANGAN RT 001/004 KALIMENDONG LEKSONO WONOSOBO</v>
          </cell>
          <cell r="AC872" t="str">
            <v>LAJANG</v>
          </cell>
          <cell r="AD872" t="str">
            <v>ISLAM</v>
          </cell>
          <cell r="AE872" t="str">
            <v>LAKI-LAKI</v>
          </cell>
          <cell r="AF872" t="str">
            <v>SMP</v>
          </cell>
          <cell r="AG872" t="str">
            <v>ANDI SUSENO</v>
          </cell>
          <cell r="AH872" t="str">
            <v>BCA</v>
          </cell>
          <cell r="AI872" t="str">
            <v>0801000273</v>
          </cell>
          <cell r="AJ872" t="str">
            <v>330701011080006</v>
          </cell>
          <cell r="AL872">
            <v>44621</v>
          </cell>
          <cell r="AM872">
            <v>44712</v>
          </cell>
          <cell r="AN872" t="str">
            <v>PKWT 2</v>
          </cell>
          <cell r="AO872" t="str">
            <v>10 hari</v>
          </cell>
          <cell r="AP872" t="str">
            <v xml:space="preserve">0 Tahun  11 Bulan 20 Hari </v>
          </cell>
          <cell r="AQ872" t="str">
            <v>SUDAH</v>
          </cell>
          <cell r="AR872">
            <v>44392</v>
          </cell>
          <cell r="AS872" t="str">
            <v>SUDAH</v>
          </cell>
          <cell r="AT872">
            <v>44392</v>
          </cell>
          <cell r="AU872" t="str">
            <v>SUDAH</v>
          </cell>
          <cell r="AV872">
            <v>44430</v>
          </cell>
          <cell r="AW872" t="str">
            <v xml:space="preserve">0 Tahun  8 Bulan 29 Hari </v>
          </cell>
          <cell r="AX872" t="str">
            <v>IN CLASS</v>
          </cell>
          <cell r="AY872">
            <v>100</v>
          </cell>
          <cell r="AZ872">
            <v>80</v>
          </cell>
          <cell r="BA872" t="str">
            <v>SUDAH</v>
          </cell>
          <cell r="BC872">
            <v>44354</v>
          </cell>
          <cell r="BD872" t="str">
            <v>RUMAH SAKIT TENTARA SEMARANG</v>
          </cell>
          <cell r="BE872" t="str">
            <v>SUDAH</v>
          </cell>
          <cell r="BG872">
            <v>44427</v>
          </cell>
          <cell r="BI872" t="str">
            <v>BELUM</v>
          </cell>
          <cell r="BV872" t="str">
            <v>0000547610117</v>
          </cell>
          <cell r="BW872" t="str">
            <v>SUDAH</v>
          </cell>
          <cell r="BX872" t="str">
            <v>PBI</v>
          </cell>
          <cell r="BY872" t="str">
            <v>21046000085</v>
          </cell>
          <cell r="BZ872" t="str">
            <v>SUDAH</v>
          </cell>
          <cell r="CG872" t="str">
            <v>andiokisaputra10@gmail.com</v>
          </cell>
        </row>
        <row r="873">
          <cell r="C873" t="str">
            <v>2477</v>
          </cell>
          <cell r="D873" t="str">
            <v>ASHARI</v>
          </cell>
          <cell r="E873" t="str">
            <v>PT. MBK</v>
          </cell>
          <cell r="I873">
            <v>44352</v>
          </cell>
          <cell r="J873" t="str">
            <v/>
          </cell>
          <cell r="K873" t="str">
            <v>081990966001</v>
          </cell>
          <cell r="L873" t="str">
            <v>DRIVER</v>
          </cell>
          <cell r="Q873" t="str">
            <v>BATAM</v>
          </cell>
          <cell r="R873" t="str">
            <v>ANTERAJA</v>
          </cell>
          <cell r="S873" t="str">
            <v>MEDAN</v>
          </cell>
          <cell r="T873" t="str">
            <v>2171121311689006</v>
          </cell>
          <cell r="U873" t="str">
            <v>SEUMUR HIDUP</v>
          </cell>
          <cell r="V873">
            <v>0</v>
          </cell>
          <cell r="W873" t="str">
            <v>B1</v>
          </cell>
          <cell r="X873" t="str">
            <v>9206811000119</v>
          </cell>
          <cell r="Y873">
            <v>46182</v>
          </cell>
          <cell r="Z873" t="str">
            <v>LAMPUNG</v>
          </cell>
          <cell r="AA873">
            <v>25155</v>
          </cell>
          <cell r="AB873" t="str">
            <v>KOMP TIBAN KOPERASI BLOK S78 RT 004/007 KEL. TIBAN BARU KEC. SEKUPANG KOTA BATAM</v>
          </cell>
          <cell r="AC873" t="str">
            <v>KAWIN ANAK 1</v>
          </cell>
          <cell r="AD873" t="str">
            <v>ISLAM</v>
          </cell>
          <cell r="AE873" t="str">
            <v>LAKI-LAKI</v>
          </cell>
          <cell r="AF873" t="str">
            <v>SMA</v>
          </cell>
          <cell r="AG873" t="str">
            <v>ASHARI</v>
          </cell>
          <cell r="AH873" t="str">
            <v>BCA</v>
          </cell>
          <cell r="AI873" t="str">
            <v>8210091786</v>
          </cell>
          <cell r="AJ873" t="str">
            <v>2171121905080048</v>
          </cell>
          <cell r="AL873">
            <v>44621</v>
          </cell>
          <cell r="AM873">
            <v>44712</v>
          </cell>
          <cell r="AN873" t="str">
            <v>PKWT 2</v>
          </cell>
          <cell r="AO873" t="str">
            <v>10 hari</v>
          </cell>
          <cell r="AP873" t="str">
            <v xml:space="preserve">0 Tahun  11 Bulan 16 Hari </v>
          </cell>
          <cell r="AQ873" t="str">
            <v>SUDAH</v>
          </cell>
          <cell r="AR873">
            <v>44432</v>
          </cell>
          <cell r="AS873" t="str">
            <v>SUDAH</v>
          </cell>
          <cell r="AT873">
            <v>44432</v>
          </cell>
          <cell r="AU873" t="str">
            <v>SUDAH</v>
          </cell>
          <cell r="AV873">
            <v>44471</v>
          </cell>
          <cell r="AW873" t="str">
            <v xml:space="preserve">0 Tahun  7 Bulan 19 Hari </v>
          </cell>
          <cell r="AX873" t="str">
            <v>ON LINE</v>
          </cell>
          <cell r="AY873">
            <v>75</v>
          </cell>
          <cell r="AZ873">
            <v>90</v>
          </cell>
          <cell r="BA873" t="str">
            <v>SUDAH</v>
          </cell>
          <cell r="BC873">
            <v>44370</v>
          </cell>
          <cell r="BE873" t="str">
            <v>SUDAH</v>
          </cell>
          <cell r="BG873">
            <v>44463</v>
          </cell>
          <cell r="BI873" t="str">
            <v>BELUM</v>
          </cell>
          <cell r="BV873" t="str">
            <v>0001178036098</v>
          </cell>
          <cell r="BW873" t="str">
            <v>SUDAH</v>
          </cell>
          <cell r="BX873" t="str">
            <v>PERUSAHAAN</v>
          </cell>
          <cell r="BY873" t="str">
            <v>21046000101</v>
          </cell>
          <cell r="BZ873" t="str">
            <v>SUDAH</v>
          </cell>
        </row>
        <row r="874">
          <cell r="C874" t="str">
            <v>2478</v>
          </cell>
          <cell r="D874" t="str">
            <v>MARGONO</v>
          </cell>
          <cell r="E874" t="str">
            <v>PT. MBK</v>
          </cell>
          <cell r="F874" t="str">
            <v>PO</v>
          </cell>
          <cell r="G874" t="str">
            <v>87/PO/LOG-SBY/I/21</v>
          </cell>
          <cell r="H874">
            <v>44217</v>
          </cell>
          <cell r="I874">
            <v>44356</v>
          </cell>
          <cell r="J874">
            <v>139</v>
          </cell>
          <cell r="K874" t="str">
            <v>081215881160</v>
          </cell>
          <cell r="L874" t="str">
            <v>DRIVER</v>
          </cell>
          <cell r="Q874" t="str">
            <v>REMBANG</v>
          </cell>
          <cell r="R874" t="str">
            <v>PT. SUMBER ALFARIA TRIJAYA TBK</v>
          </cell>
          <cell r="S874" t="str">
            <v>MALANG</v>
          </cell>
          <cell r="T874" t="str">
            <v>3316090706850003</v>
          </cell>
          <cell r="U874" t="str">
            <v>SEUMUR HIDUP</v>
          </cell>
          <cell r="V874" t="str">
            <v>MERAH</v>
          </cell>
          <cell r="W874" t="str">
            <v>B2 UMUM</v>
          </cell>
          <cell r="X874" t="str">
            <v>14408506000080</v>
          </cell>
          <cell r="Y874">
            <v>46028</v>
          </cell>
          <cell r="Z874" t="str">
            <v>BLORA</v>
          </cell>
          <cell r="AA874">
            <v>31570</v>
          </cell>
          <cell r="AB874" t="str">
            <v>SONOREJO RT 001/004 KEL. SONOREJO KEC. BLORA KAB. BLORA</v>
          </cell>
          <cell r="AC874" t="str">
            <v>KAWIN ANAK 2</v>
          </cell>
          <cell r="AD874" t="str">
            <v>ISLAM</v>
          </cell>
          <cell r="AE874" t="str">
            <v>LAKI-LAKI</v>
          </cell>
          <cell r="AF874" t="str">
            <v>SMA</v>
          </cell>
          <cell r="AG874" t="str">
            <v>MARGONO</v>
          </cell>
          <cell r="AH874" t="str">
            <v>BCA</v>
          </cell>
          <cell r="AI874" t="str">
            <v>1960465977</v>
          </cell>
          <cell r="AJ874" t="str">
            <v>3316092601080954</v>
          </cell>
          <cell r="AL874">
            <v>44621</v>
          </cell>
          <cell r="AM874">
            <v>44712</v>
          </cell>
          <cell r="AN874" t="str">
            <v>PKWT 2</v>
          </cell>
          <cell r="AO874" t="str">
            <v>10 hari</v>
          </cell>
          <cell r="AP874" t="str">
            <v xml:space="preserve">0 Tahun  11 Bulan 12 Hari </v>
          </cell>
          <cell r="AQ874" t="str">
            <v>SUDAH</v>
          </cell>
          <cell r="AR874">
            <v>44454</v>
          </cell>
          <cell r="AS874" t="str">
            <v>SUDAH</v>
          </cell>
          <cell r="AT874">
            <v>44454</v>
          </cell>
          <cell r="AU874" t="str">
            <v>SUDAH</v>
          </cell>
          <cell r="AV874">
            <v>44420</v>
          </cell>
          <cell r="AW874" t="str">
            <v xml:space="preserve">0 Tahun  9 Bulan 9 Hari </v>
          </cell>
          <cell r="AX874" t="str">
            <v>IN CLASS</v>
          </cell>
          <cell r="AY874">
            <v>100</v>
          </cell>
          <cell r="AZ874">
            <v>80</v>
          </cell>
          <cell r="BA874" t="str">
            <v>SUDAH</v>
          </cell>
          <cell r="BC874">
            <v>44483</v>
          </cell>
          <cell r="BD874" t="str">
            <v>PUSKESMAS LASEM</v>
          </cell>
          <cell r="BE874" t="str">
            <v>SUDAH</v>
          </cell>
          <cell r="BG874">
            <v>44613</v>
          </cell>
          <cell r="BI874" t="str">
            <v>BELUM</v>
          </cell>
          <cell r="BV874" t="str">
            <v>0003071456054</v>
          </cell>
          <cell r="BW874" t="str">
            <v>SUDAH</v>
          </cell>
          <cell r="BX874" t="str">
            <v>PERUSAHAAN</v>
          </cell>
          <cell r="BY874" t="str">
            <v>21025507852</v>
          </cell>
          <cell r="BZ874" t="str">
            <v>SUDAH</v>
          </cell>
        </row>
        <row r="875">
          <cell r="C875" t="str">
            <v>2479</v>
          </cell>
          <cell r="D875" t="str">
            <v>MULYADI</v>
          </cell>
          <cell r="E875" t="str">
            <v>PT. MBK</v>
          </cell>
          <cell r="I875">
            <v>44357</v>
          </cell>
          <cell r="J875" t="str">
            <v/>
          </cell>
          <cell r="K875" t="str">
            <v>081363304252</v>
          </cell>
          <cell r="L875" t="str">
            <v>DRIVER</v>
          </cell>
          <cell r="Q875" t="str">
            <v>MEDAN</v>
          </cell>
          <cell r="R875" t="str">
            <v>ANTERAJA</v>
          </cell>
          <cell r="S875" t="str">
            <v>MEDAN</v>
          </cell>
          <cell r="T875" t="str">
            <v>1371021103790009</v>
          </cell>
          <cell r="U875" t="str">
            <v>SEUMUR HIDUP</v>
          </cell>
          <cell r="V875">
            <v>0</v>
          </cell>
          <cell r="W875" t="str">
            <v>B1</v>
          </cell>
          <cell r="X875" t="str">
            <v>08147903000213</v>
          </cell>
          <cell r="Y875">
            <v>46222</v>
          </cell>
          <cell r="Z875" t="str">
            <v>PADANG</v>
          </cell>
          <cell r="AA875">
            <v>28925</v>
          </cell>
          <cell r="AB875" t="str">
            <v>JL. PARAK KARAKAH RT 001/008 KEL. KUBU DALAM PARAK KARAKAH KEC. PADANG TIMUR KOTA PADANG</v>
          </cell>
          <cell r="AC875" t="str">
            <v>KAWIN</v>
          </cell>
          <cell r="AD875" t="str">
            <v>ISLAM</v>
          </cell>
          <cell r="AE875" t="str">
            <v>LAKI-LAKI</v>
          </cell>
          <cell r="AF875" t="str">
            <v>D3</v>
          </cell>
          <cell r="AG875" t="str">
            <v>MULYADI</v>
          </cell>
          <cell r="AH875" t="str">
            <v>BCA</v>
          </cell>
          <cell r="AI875" t="str">
            <v>8565159123</v>
          </cell>
          <cell r="AJ875" t="str">
            <v>1371021001120073</v>
          </cell>
          <cell r="AL875">
            <v>44621</v>
          </cell>
          <cell r="AM875">
            <v>44712</v>
          </cell>
          <cell r="AN875" t="str">
            <v>PKWT 2</v>
          </cell>
          <cell r="AO875" t="str">
            <v>10 hari</v>
          </cell>
          <cell r="AP875" t="str">
            <v xml:space="preserve">0 Tahun  11 Bulan 11 Hari </v>
          </cell>
          <cell r="AQ875" t="str">
            <v>SUDAH</v>
          </cell>
          <cell r="AR875">
            <v>44379</v>
          </cell>
          <cell r="AS875" t="str">
            <v>SUDAH</v>
          </cell>
          <cell r="AT875">
            <v>44379</v>
          </cell>
          <cell r="AU875" t="str">
            <v>SUDAH</v>
          </cell>
          <cell r="AV875">
            <v>44471</v>
          </cell>
          <cell r="AW875" t="str">
            <v xml:space="preserve">0 Tahun  7 Bulan 19 Hari </v>
          </cell>
          <cell r="AX875" t="str">
            <v>ON LINE</v>
          </cell>
          <cell r="AY875">
            <v>85</v>
          </cell>
          <cell r="AZ875">
            <v>85</v>
          </cell>
          <cell r="BA875" t="str">
            <v>SUDAH</v>
          </cell>
          <cell r="BC875">
            <v>44377</v>
          </cell>
          <cell r="BE875" t="str">
            <v>SUDAH</v>
          </cell>
          <cell r="BG875">
            <v>44423</v>
          </cell>
          <cell r="BI875" t="str">
            <v>BELUM</v>
          </cell>
          <cell r="BV875" t="str">
            <v>0001385089424</v>
          </cell>
          <cell r="BW875" t="str">
            <v>SUDAH</v>
          </cell>
          <cell r="BX875" t="str">
            <v>PBI</v>
          </cell>
          <cell r="BY875" t="str">
            <v>21046000564</v>
          </cell>
          <cell r="BZ875" t="str">
            <v>SUDAH</v>
          </cell>
        </row>
        <row r="876">
          <cell r="C876" t="str">
            <v>2481</v>
          </cell>
          <cell r="D876" t="str">
            <v>RIO AHMAD RUDIANSYAH</v>
          </cell>
          <cell r="E876" t="str">
            <v>PT. MBK</v>
          </cell>
          <cell r="F876" t="str">
            <v>PO</v>
          </cell>
          <cell r="G876" t="str">
            <v>62/PO-JKT1/V/21</v>
          </cell>
          <cell r="H876">
            <v>44347</v>
          </cell>
          <cell r="I876">
            <v>44357</v>
          </cell>
          <cell r="J876">
            <v>10</v>
          </cell>
          <cell r="K876" t="str">
            <v>081221522982</v>
          </cell>
          <cell r="L876" t="str">
            <v>DRIVER</v>
          </cell>
          <cell r="Q876" t="str">
            <v>BANDUNG</v>
          </cell>
          <cell r="R876" t="str">
            <v>ANTERAJA</v>
          </cell>
          <cell r="S876" t="str">
            <v>JAKARTA 1</v>
          </cell>
          <cell r="T876" t="str">
            <v>3211062808990005</v>
          </cell>
          <cell r="U876" t="str">
            <v>SEUMUR HIDUP</v>
          </cell>
          <cell r="V876" t="str">
            <v>CDD</v>
          </cell>
          <cell r="W876" t="str">
            <v>B1</v>
          </cell>
          <cell r="X876" t="str">
            <v>13329908000115</v>
          </cell>
          <cell r="Y876">
            <v>46052</v>
          </cell>
          <cell r="Z876" t="str">
            <v>SUMEDANG</v>
          </cell>
          <cell r="AA876">
            <v>36400</v>
          </cell>
          <cell r="AB876" t="str">
            <v>DUSUN SETIABAKTI RT 002/004 KEL. SUKATALI KEC. SITURAJA KAB. SUMEDANG</v>
          </cell>
          <cell r="AC876" t="str">
            <v>KAWIN ANAK 1</v>
          </cell>
          <cell r="AD876" t="str">
            <v>ISLAM</v>
          </cell>
          <cell r="AE876" t="str">
            <v>LAKI-LAKI</v>
          </cell>
          <cell r="AF876" t="str">
            <v>SMA</v>
          </cell>
          <cell r="AG876" t="str">
            <v>RIO AHMAD</v>
          </cell>
          <cell r="AH876" t="str">
            <v>BCA</v>
          </cell>
          <cell r="AI876" t="str">
            <v>7740841585</v>
          </cell>
          <cell r="AJ876" t="str">
            <v>3211062303060999</v>
          </cell>
          <cell r="AL876">
            <v>44621</v>
          </cell>
          <cell r="AM876">
            <v>44712</v>
          </cell>
          <cell r="AN876" t="str">
            <v>PKWT 1</v>
          </cell>
          <cell r="AO876" t="str">
            <v>10 hari</v>
          </cell>
          <cell r="AP876" t="str">
            <v xml:space="preserve">0 Tahun  11 Bulan 11 Hari </v>
          </cell>
          <cell r="AQ876" t="str">
            <v>SUDAH</v>
          </cell>
          <cell r="AR876">
            <v>44370</v>
          </cell>
          <cell r="AS876" t="str">
            <v>SUDAH</v>
          </cell>
          <cell r="AT876">
            <v>44484</v>
          </cell>
          <cell r="AU876" t="str">
            <v>SUDAH</v>
          </cell>
          <cell r="AV876">
            <v>44639</v>
          </cell>
          <cell r="AW876" t="str">
            <v xml:space="preserve">0 Tahun  2 Bulan 2 Hari </v>
          </cell>
          <cell r="AX876" t="str">
            <v>ON LINE</v>
          </cell>
          <cell r="AY876">
            <v>90</v>
          </cell>
          <cell r="AZ876">
            <v>80</v>
          </cell>
          <cell r="BA876" t="str">
            <v>SUDAH</v>
          </cell>
          <cell r="BC876">
            <v>44412</v>
          </cell>
          <cell r="BE876" t="str">
            <v>SUDAH</v>
          </cell>
          <cell r="BG876">
            <v>44440</v>
          </cell>
          <cell r="BI876" t="str">
            <v>BELUM</v>
          </cell>
          <cell r="BV876" t="str">
            <v>0002268094353</v>
          </cell>
          <cell r="BW876" t="str">
            <v>SUDAH</v>
          </cell>
          <cell r="BX876" t="str">
            <v>PERUSAHAAN</v>
          </cell>
          <cell r="BY876" t="str">
            <v>21045999592</v>
          </cell>
          <cell r="BZ876" t="str">
            <v>SUDAH</v>
          </cell>
        </row>
        <row r="877">
          <cell r="C877" t="str">
            <v>2482</v>
          </cell>
          <cell r="D877" t="str">
            <v>ALDI PURWANTO</v>
          </cell>
          <cell r="E877" t="str">
            <v>PT. MBK</v>
          </cell>
          <cell r="I877">
            <v>44357</v>
          </cell>
          <cell r="J877" t="str">
            <v/>
          </cell>
          <cell r="K877" t="str">
            <v>082115452277</v>
          </cell>
          <cell r="L877" t="str">
            <v>DRIVER</v>
          </cell>
          <cell r="Q877" t="str">
            <v>BANDUNG</v>
          </cell>
          <cell r="R877" t="str">
            <v>ANTERAJA</v>
          </cell>
          <cell r="S877" t="str">
            <v>JAKARTA 1</v>
          </cell>
          <cell r="T877" t="str">
            <v>3273031810930003</v>
          </cell>
          <cell r="U877" t="str">
            <v>SEUMUR HIDUP</v>
          </cell>
          <cell r="V877" t="str">
            <v>CDD</v>
          </cell>
          <cell r="W877" t="str">
            <v>B1</v>
          </cell>
          <cell r="X877" t="str">
            <v>931013052646</v>
          </cell>
          <cell r="Y877">
            <v>45583</v>
          </cell>
          <cell r="Z877" t="str">
            <v>BANDUNG</v>
          </cell>
          <cell r="AA877">
            <v>34260</v>
          </cell>
          <cell r="AB877" t="str">
            <v>KP. BABAKAN RT 007/004 KEL.BABAKAB KEC. BABAKAN CIPARAY KOTA BANDUNG</v>
          </cell>
          <cell r="AC877" t="str">
            <v>LAJANG</v>
          </cell>
          <cell r="AD877" t="str">
            <v>ISLAM</v>
          </cell>
          <cell r="AE877" t="str">
            <v>LAKI-LAKI</v>
          </cell>
          <cell r="AF877" t="str">
            <v>SMA</v>
          </cell>
          <cell r="AG877" t="str">
            <v>ALDI PURWANTO</v>
          </cell>
          <cell r="AH877" t="str">
            <v>BCA</v>
          </cell>
          <cell r="AI877" t="str">
            <v>0630013046</v>
          </cell>
          <cell r="AJ877" t="str">
            <v>3273030108102756</v>
          </cell>
          <cell r="AL877">
            <v>44621</v>
          </cell>
          <cell r="AM877">
            <v>44712</v>
          </cell>
          <cell r="AN877" t="str">
            <v>PKWT 2</v>
          </cell>
          <cell r="AO877" t="str">
            <v>10 hari</v>
          </cell>
          <cell r="AP877" t="str">
            <v xml:space="preserve">0 Tahun  11 Bulan 11 Hari </v>
          </cell>
          <cell r="AQ877" t="str">
            <v>SUDAH</v>
          </cell>
          <cell r="AR877">
            <v>44413</v>
          </cell>
          <cell r="AS877" t="str">
            <v>SUDAH</v>
          </cell>
          <cell r="AT877">
            <v>44452</v>
          </cell>
          <cell r="AU877" t="str">
            <v>SUDAH</v>
          </cell>
          <cell r="AV877">
            <v>44639</v>
          </cell>
          <cell r="AW877" t="str">
            <v xml:space="preserve">0 Tahun  2 Bulan 2 Hari </v>
          </cell>
          <cell r="AX877" t="str">
            <v>IN CLASS</v>
          </cell>
          <cell r="AY877">
            <v>90</v>
          </cell>
          <cell r="AZ877">
            <v>80</v>
          </cell>
          <cell r="BA877" t="str">
            <v>SUDAH</v>
          </cell>
          <cell r="BC877">
            <v>44407</v>
          </cell>
          <cell r="BE877" t="str">
            <v>SUDAH</v>
          </cell>
          <cell r="BG877">
            <v>44435</v>
          </cell>
          <cell r="BI877" t="str">
            <v>BELUM</v>
          </cell>
          <cell r="BV877" t="str">
            <v>0002892675958</v>
          </cell>
          <cell r="BW877" t="str">
            <v>SUDAH</v>
          </cell>
          <cell r="BX877" t="str">
            <v>PERUSAHAAN</v>
          </cell>
          <cell r="BY877" t="str">
            <v>21045999725</v>
          </cell>
          <cell r="BZ877" t="str">
            <v>SUDAH</v>
          </cell>
          <cell r="CG877" t="str">
            <v>wachiddd01@gmail.com</v>
          </cell>
        </row>
        <row r="878">
          <cell r="C878" t="str">
            <v>2483</v>
          </cell>
          <cell r="D878" t="str">
            <v>BAYU WIDI ATMOKO HARTONO</v>
          </cell>
          <cell r="E878" t="str">
            <v>PT. MBK</v>
          </cell>
          <cell r="I878">
            <v>44358</v>
          </cell>
          <cell r="J878" t="str">
            <v/>
          </cell>
          <cell r="K878" t="str">
            <v>082112776243</v>
          </cell>
          <cell r="P878" t="str">
            <v>DRIVER LEADER</v>
          </cell>
          <cell r="Q878" t="str">
            <v>RAWA BUAYA</v>
          </cell>
          <cell r="R878" t="str">
            <v>ANTERAJA</v>
          </cell>
          <cell r="S878" t="str">
            <v>JAKARTA 2</v>
          </cell>
          <cell r="T878" t="str">
            <v>3216061508940011</v>
          </cell>
          <cell r="U878" t="str">
            <v>SEUMUR HIDUP</v>
          </cell>
          <cell r="V878" t="str">
            <v>NON DRIVER</v>
          </cell>
          <cell r="W878" t="str">
            <v>NON DRIVER</v>
          </cell>
          <cell r="X878" t="str">
            <v>NON DRIVER</v>
          </cell>
          <cell r="Y878" t="str">
            <v>NON DRIVER</v>
          </cell>
          <cell r="Z878" t="str">
            <v>BEKASI</v>
          </cell>
          <cell r="AA878">
            <v>34561</v>
          </cell>
          <cell r="AB878" t="str">
            <v>MEKARSARIBARAT RT 002/017 KEL. MEKARSARI KEC. TAMBUN SELATAN KAB. BEKASI</v>
          </cell>
          <cell r="AC878" t="str">
            <v>LAJANG</v>
          </cell>
          <cell r="AD878" t="str">
            <v>ISLAM</v>
          </cell>
          <cell r="AE878" t="str">
            <v>LAKI-LAKI</v>
          </cell>
          <cell r="AF878" t="str">
            <v>SMA</v>
          </cell>
          <cell r="AG878" t="str">
            <v>BAYU WIDIATMOKO HARTONO</v>
          </cell>
          <cell r="AH878" t="str">
            <v>BCA</v>
          </cell>
          <cell r="AI878" t="str">
            <v>5930830021</v>
          </cell>
          <cell r="AJ878" t="str">
            <v>3116063110100567</v>
          </cell>
          <cell r="AL878">
            <v>44621</v>
          </cell>
          <cell r="AM878">
            <v>44712</v>
          </cell>
          <cell r="AN878" t="str">
            <v>PKWT 2</v>
          </cell>
          <cell r="AO878" t="str">
            <v>10 hari</v>
          </cell>
          <cell r="AP878" t="str">
            <v xml:space="preserve">0 Tahun  11 Bulan 10 Hari </v>
          </cell>
          <cell r="AQ878" t="str">
            <v>NON DRIVER</v>
          </cell>
          <cell r="AR878" t="str">
            <v>NON DRIVER</v>
          </cell>
          <cell r="AS878" t="str">
            <v>SUDAH</v>
          </cell>
          <cell r="AT878">
            <v>44396</v>
          </cell>
          <cell r="AU878" t="str">
            <v>NON DRIVER</v>
          </cell>
          <cell r="AV878" t="str">
            <v>NON DRIVER</v>
          </cell>
          <cell r="AW878" t="str">
            <v/>
          </cell>
          <cell r="AX878" t="str">
            <v>NON DRIVER</v>
          </cell>
          <cell r="AY878" t="str">
            <v>NON DRIVER</v>
          </cell>
          <cell r="AZ878" t="str">
            <v>NON DRIVER</v>
          </cell>
          <cell r="BA878" t="str">
            <v>SUDAH</v>
          </cell>
          <cell r="BC878">
            <v>44394</v>
          </cell>
          <cell r="BE878" t="str">
            <v>SUDAH</v>
          </cell>
          <cell r="BG878">
            <v>44422</v>
          </cell>
          <cell r="BI878" t="str">
            <v>BELUM</v>
          </cell>
          <cell r="BV878" t="str">
            <v>0002137765443</v>
          </cell>
          <cell r="BW878" t="str">
            <v>SUDAH</v>
          </cell>
          <cell r="BX878" t="str">
            <v>PERUSAHAAN</v>
          </cell>
          <cell r="BY878" t="str">
            <v>21045999998</v>
          </cell>
          <cell r="BZ878" t="str">
            <v>SUDAH</v>
          </cell>
          <cell r="CG878" t="str">
            <v>taufikaufani2021@gmail.com</v>
          </cell>
        </row>
        <row r="879">
          <cell r="C879" t="str">
            <v>2485</v>
          </cell>
          <cell r="D879" t="str">
            <v>BAGUS DIAN PERMANA</v>
          </cell>
          <cell r="E879" t="str">
            <v>PT. MBK</v>
          </cell>
          <cell r="F879" t="str">
            <v>PO</v>
          </cell>
          <cell r="G879" t="str">
            <v>21/PO/LOG-SBY/VI/21</v>
          </cell>
          <cell r="H879">
            <v>44357</v>
          </cell>
          <cell r="I879">
            <v>44357</v>
          </cell>
          <cell r="J879">
            <v>0</v>
          </cell>
          <cell r="K879" t="str">
            <v>081553590538</v>
          </cell>
          <cell r="P879" t="str">
            <v>DISPATCHER</v>
          </cell>
          <cell r="Q879" t="str">
            <v>MALANG</v>
          </cell>
          <cell r="R879" t="str">
            <v>ANTERAJA</v>
          </cell>
          <cell r="S879" t="str">
            <v>MALANG</v>
          </cell>
          <cell r="T879" t="str">
            <v>3507322303890004</v>
          </cell>
          <cell r="U879" t="str">
            <v>SEUMUR HIDUP</v>
          </cell>
          <cell r="V879" t="str">
            <v>NON DRIVER</v>
          </cell>
          <cell r="W879" t="str">
            <v>NON DRIVER</v>
          </cell>
          <cell r="X879" t="str">
            <v>NON DRIVER</v>
          </cell>
          <cell r="Y879" t="str">
            <v>NON DRIVER</v>
          </cell>
          <cell r="Z879" t="str">
            <v>MALANG</v>
          </cell>
          <cell r="AA879">
            <v>32590</v>
          </cell>
          <cell r="AB879" t="str">
            <v>PATUKSARI 02/02 PLAOSAN WONOSARI - MALANG</v>
          </cell>
          <cell r="AC879" t="str">
            <v>LAJANG</v>
          </cell>
          <cell r="AD879" t="str">
            <v>ISLAM</v>
          </cell>
          <cell r="AE879" t="str">
            <v>LAKI-LAKI</v>
          </cell>
          <cell r="AF879" t="str">
            <v>SMA</v>
          </cell>
          <cell r="AG879" t="str">
            <v>BAGUS DIAN PERMANA</v>
          </cell>
          <cell r="AH879" t="str">
            <v>BCA</v>
          </cell>
          <cell r="AI879" t="str">
            <v>1230512082</v>
          </cell>
          <cell r="AJ879" t="str">
            <v>3507322812050004</v>
          </cell>
          <cell r="AL879">
            <v>44621</v>
          </cell>
          <cell r="AM879">
            <v>44712</v>
          </cell>
          <cell r="AN879" t="str">
            <v>PKWT 2</v>
          </cell>
          <cell r="AO879" t="str">
            <v>10 hari</v>
          </cell>
          <cell r="AP879" t="str">
            <v xml:space="preserve">0 Tahun  11 Bulan 11 Hari </v>
          </cell>
          <cell r="AQ879" t="str">
            <v>NON DRIVER</v>
          </cell>
          <cell r="AR879" t="str">
            <v>NON DRIVER</v>
          </cell>
          <cell r="AS879" t="str">
            <v>SUDAH</v>
          </cell>
          <cell r="AT879">
            <v>44432</v>
          </cell>
          <cell r="AU879" t="str">
            <v>NON DRIVER</v>
          </cell>
          <cell r="AV879" t="str">
            <v>NON DRIVER</v>
          </cell>
          <cell r="AW879" t="str">
            <v/>
          </cell>
          <cell r="AX879" t="str">
            <v>NON DRIVER</v>
          </cell>
          <cell r="AY879" t="str">
            <v>NON DRIVER</v>
          </cell>
          <cell r="AZ879" t="str">
            <v>NON DRIVER</v>
          </cell>
          <cell r="BA879" t="str">
            <v>SUDAH</v>
          </cell>
          <cell r="BC879">
            <v>44445</v>
          </cell>
          <cell r="BD879" t="str">
            <v>GAJAYANA MALANG</v>
          </cell>
          <cell r="BE879" t="str">
            <v>SUDAH</v>
          </cell>
          <cell r="BG879">
            <v>44473</v>
          </cell>
          <cell r="BI879" t="str">
            <v>BELUM</v>
          </cell>
          <cell r="BV879" t="str">
            <v>0002100171058</v>
          </cell>
          <cell r="BW879" t="str">
            <v>SUDAH</v>
          </cell>
          <cell r="BX879" t="str">
            <v>PERUSAHAAN</v>
          </cell>
          <cell r="BY879" t="str">
            <v>21046000523</v>
          </cell>
          <cell r="BZ879" t="str">
            <v>SUDAH</v>
          </cell>
          <cell r="CG879" t="str">
            <v>listriotri@gmail.com</v>
          </cell>
        </row>
        <row r="880">
          <cell r="C880" t="str">
            <v>2486</v>
          </cell>
          <cell r="D880" t="str">
            <v>EKO PRISTIWANTO</v>
          </cell>
          <cell r="E880" t="str">
            <v>PT. MBK</v>
          </cell>
          <cell r="F880" t="str">
            <v>PO</v>
          </cell>
          <cell r="G880" t="str">
            <v>21/PO/LOG-SBY/VI/21</v>
          </cell>
          <cell r="H880">
            <v>44357</v>
          </cell>
          <cell r="I880">
            <v>44357</v>
          </cell>
          <cell r="J880">
            <v>0</v>
          </cell>
          <cell r="K880" t="str">
            <v>087776244241</v>
          </cell>
          <cell r="P880" t="str">
            <v>DISPATCHER</v>
          </cell>
          <cell r="Q880" t="str">
            <v>MALANG</v>
          </cell>
          <cell r="R880" t="str">
            <v>ANTERAJA</v>
          </cell>
          <cell r="S880" t="str">
            <v>MALANG</v>
          </cell>
          <cell r="T880" t="str">
            <v>3574032505880009</v>
          </cell>
          <cell r="U880" t="str">
            <v>SEUMUR HIDUP</v>
          </cell>
          <cell r="V880" t="str">
            <v>NON DRIVER</v>
          </cell>
          <cell r="W880" t="str">
            <v>NON DRIVER</v>
          </cell>
          <cell r="X880" t="str">
            <v>NON DRIVER</v>
          </cell>
          <cell r="Y880" t="str">
            <v>NON DRIVER</v>
          </cell>
          <cell r="Z880" t="str">
            <v>PROBOLINGGO</v>
          </cell>
          <cell r="AA880">
            <v>32288</v>
          </cell>
          <cell r="AB880" t="str">
            <v>JL.SUJAK 05/02 SAWAHAN TUREN - MALANG</v>
          </cell>
          <cell r="AC880" t="str">
            <v>LAJANG</v>
          </cell>
          <cell r="AD880" t="str">
            <v>ISLAM</v>
          </cell>
          <cell r="AE880" t="str">
            <v>LAKI-LAKI</v>
          </cell>
          <cell r="AF880" t="str">
            <v>S1</v>
          </cell>
          <cell r="AG880" t="str">
            <v>EKO PRISTIWANTO</v>
          </cell>
          <cell r="AH880" t="str">
            <v>BCA</v>
          </cell>
          <cell r="AI880" t="str">
            <v>4001111811</v>
          </cell>
          <cell r="AJ880" t="str">
            <v>3507090307180008</v>
          </cell>
          <cell r="AL880">
            <v>44621</v>
          </cell>
          <cell r="AM880">
            <v>44712</v>
          </cell>
          <cell r="AN880" t="str">
            <v>PKWT 2</v>
          </cell>
          <cell r="AO880" t="str">
            <v>10 hari</v>
          </cell>
          <cell r="AP880" t="str">
            <v xml:space="preserve">0 Tahun  11 Bulan 11 Hari </v>
          </cell>
          <cell r="AQ880" t="str">
            <v>NON DRIVER</v>
          </cell>
          <cell r="AR880" t="str">
            <v>NON DRIVER</v>
          </cell>
          <cell r="AS880" t="str">
            <v>SUDAH</v>
          </cell>
          <cell r="AT880">
            <v>44369</v>
          </cell>
          <cell r="AU880" t="str">
            <v>NON DRIVER</v>
          </cell>
          <cell r="AV880" t="str">
            <v>NON DRIVER</v>
          </cell>
          <cell r="AW880" t="str">
            <v/>
          </cell>
          <cell r="AX880" t="str">
            <v>NON DRIVER</v>
          </cell>
          <cell r="AY880" t="str">
            <v>NON DRIVER</v>
          </cell>
          <cell r="AZ880" t="str">
            <v>NON DRIVER</v>
          </cell>
          <cell r="BA880" t="str">
            <v>SUDAH</v>
          </cell>
          <cell r="BC880">
            <v>44415</v>
          </cell>
          <cell r="BD880" t="str">
            <v>ASRIKATON</v>
          </cell>
          <cell r="BE880" t="str">
            <v>SUDAH</v>
          </cell>
          <cell r="BG880">
            <v>44346</v>
          </cell>
          <cell r="BI880" t="str">
            <v>BELUM</v>
          </cell>
          <cell r="BV880" t="str">
            <v>0002474182315</v>
          </cell>
          <cell r="BW880" t="str">
            <v>SUDAH</v>
          </cell>
          <cell r="BX880" t="str">
            <v>PERUSAHAAN</v>
          </cell>
          <cell r="BY880" t="str">
            <v>21046000358</v>
          </cell>
          <cell r="BZ880" t="str">
            <v>SUDAH</v>
          </cell>
          <cell r="CG880" t="str">
            <v>indonesiasamsumg418@gmail.com</v>
          </cell>
        </row>
        <row r="881">
          <cell r="C881" t="str">
            <v>2487</v>
          </cell>
          <cell r="D881" t="str">
            <v>DEQI PUTRO SEJATI</v>
          </cell>
          <cell r="E881" t="str">
            <v>PT. MBK</v>
          </cell>
          <cell r="I881">
            <v>44356</v>
          </cell>
          <cell r="J881" t="str">
            <v/>
          </cell>
          <cell r="K881" t="str">
            <v>0895422960458</v>
          </cell>
          <cell r="L881" t="str">
            <v>DRIVER</v>
          </cell>
          <cell r="Q881" t="str">
            <v>YOGYAKARTA</v>
          </cell>
          <cell r="R881" t="str">
            <v>ANTERAJA</v>
          </cell>
          <cell r="S881" t="str">
            <v>SEMARANG</v>
          </cell>
          <cell r="T881" t="str">
            <v>3314120504930001</v>
          </cell>
          <cell r="U881" t="str">
            <v>SEUMUR HIDUP</v>
          </cell>
          <cell r="V881" t="str">
            <v>HIJAU</v>
          </cell>
          <cell r="W881" t="str">
            <v>B1</v>
          </cell>
          <cell r="X881" t="str">
            <v>930414450139</v>
          </cell>
          <cell r="Y881">
            <v>45021</v>
          </cell>
          <cell r="Z881" t="str">
            <v>SRAGEN</v>
          </cell>
          <cell r="AA881">
            <v>34064</v>
          </cell>
          <cell r="AB881" t="str">
            <v>NGIJO SUWATU TANON SRAGEN</v>
          </cell>
          <cell r="AC881" t="str">
            <v>LAJANG</v>
          </cell>
          <cell r="AD881" t="str">
            <v>ISLAM</v>
          </cell>
          <cell r="AE881" t="str">
            <v>LAKI-LAKI</v>
          </cell>
          <cell r="AF881" t="str">
            <v>SMA</v>
          </cell>
          <cell r="AG881" t="str">
            <v>DEQI PUTRO SEJATI</v>
          </cell>
          <cell r="AH881" t="str">
            <v>BCA</v>
          </cell>
          <cell r="AI881" t="str">
            <v>0770728436</v>
          </cell>
          <cell r="AJ881" t="str">
            <v>3314120612030722</v>
          </cell>
          <cell r="AL881">
            <v>44621</v>
          </cell>
          <cell r="AM881">
            <v>44712</v>
          </cell>
          <cell r="AN881" t="str">
            <v>PKWT 2</v>
          </cell>
          <cell r="AO881" t="str">
            <v>10 hari</v>
          </cell>
          <cell r="AP881" t="str">
            <v xml:space="preserve">0 Tahun  11 Bulan 12 Hari </v>
          </cell>
          <cell r="AQ881" t="str">
            <v>SUDAH</v>
          </cell>
          <cell r="AR881">
            <v>44454</v>
          </cell>
          <cell r="AS881" t="str">
            <v>SUDAH</v>
          </cell>
          <cell r="AT881">
            <v>44454</v>
          </cell>
          <cell r="AU881" t="str">
            <v>SUDAH</v>
          </cell>
          <cell r="AV881">
            <v>44420</v>
          </cell>
          <cell r="AW881" t="str">
            <v xml:space="preserve">0 Tahun  9 Bulan 9 Hari </v>
          </cell>
          <cell r="AX881" t="str">
            <v>IN CLASS</v>
          </cell>
          <cell r="AY881">
            <v>90</v>
          </cell>
          <cell r="AZ881">
            <v>90</v>
          </cell>
          <cell r="BA881" t="str">
            <v>SUDAH</v>
          </cell>
          <cell r="BC881">
            <v>44238</v>
          </cell>
          <cell r="BD881" t="str">
            <v>KEL.PENDAWUH CIKAMPEK</v>
          </cell>
          <cell r="BE881" t="str">
            <v>SUDAH</v>
          </cell>
          <cell r="BG881">
            <v>44331</v>
          </cell>
          <cell r="BI881" t="str">
            <v>BELUM</v>
          </cell>
          <cell r="BV881" t="str">
            <v>0002473580259</v>
          </cell>
          <cell r="BW881" t="str">
            <v>SUDAH</v>
          </cell>
          <cell r="BX881" t="str">
            <v>PERUSAHAAN</v>
          </cell>
          <cell r="BY881" t="str">
            <v>21046000135</v>
          </cell>
          <cell r="BZ881" t="str">
            <v>SUDAH</v>
          </cell>
          <cell r="CG881" t="str">
            <v>pramanadimas928@gmail.com</v>
          </cell>
        </row>
        <row r="882">
          <cell r="C882" t="str">
            <v>2488</v>
          </cell>
          <cell r="D882" t="str">
            <v>ANDI KURNIAWAN</v>
          </cell>
          <cell r="E882" t="str">
            <v>PT. MBK</v>
          </cell>
          <cell r="I882">
            <v>44350</v>
          </cell>
          <cell r="J882" t="str">
            <v/>
          </cell>
          <cell r="K882" t="str">
            <v>085701606959</v>
          </cell>
          <cell r="L882" t="str">
            <v>DRIVER</v>
          </cell>
          <cell r="Q882" t="str">
            <v>KUDUS</v>
          </cell>
          <cell r="R882" t="str">
            <v>ANTERAJA</v>
          </cell>
          <cell r="S882" t="str">
            <v>SEMARANG</v>
          </cell>
          <cell r="T882" t="str">
            <v>3319041010960001</v>
          </cell>
          <cell r="U882" t="str">
            <v>SEUMUR HIDUP</v>
          </cell>
          <cell r="V882" t="str">
            <v>HIJAU</v>
          </cell>
          <cell r="W882" t="str">
            <v>B1</v>
          </cell>
          <cell r="X882" t="str">
            <v>14379610000207</v>
          </cell>
          <cell r="Y882">
            <v>45882</v>
          </cell>
          <cell r="Z882" t="str">
            <v>GLAGAHWARU</v>
          </cell>
          <cell r="AA882">
            <v>35348</v>
          </cell>
          <cell r="AB882" t="str">
            <v>DS. GLAGAH WARU KEC. UNDAAN KAB. KUDUS</v>
          </cell>
          <cell r="AC882" t="str">
            <v>LAJANG</v>
          </cell>
          <cell r="AD882" t="str">
            <v>ISLAM</v>
          </cell>
          <cell r="AE882" t="str">
            <v>LAKI-LAKI</v>
          </cell>
          <cell r="AF882" t="str">
            <v>SMA</v>
          </cell>
          <cell r="AG882" t="str">
            <v>ANDI KURNIAWAN</v>
          </cell>
          <cell r="AH882" t="str">
            <v>BCA</v>
          </cell>
          <cell r="AI882" t="str">
            <v>0310541974</v>
          </cell>
          <cell r="AJ882" t="str">
            <v>3319040112090016</v>
          </cell>
          <cell r="AL882">
            <v>44621</v>
          </cell>
          <cell r="AM882">
            <v>44712</v>
          </cell>
          <cell r="AN882" t="str">
            <v>PKWT 2</v>
          </cell>
          <cell r="AO882" t="str">
            <v>10 hari</v>
          </cell>
          <cell r="AP882" t="str">
            <v xml:space="preserve">0 Tahun  11 Bulan 18 Hari </v>
          </cell>
          <cell r="AQ882" t="str">
            <v>SUDAH</v>
          </cell>
          <cell r="AR882">
            <v>44362</v>
          </cell>
          <cell r="AS882" t="str">
            <v>SUDAH</v>
          </cell>
          <cell r="AT882">
            <v>44392</v>
          </cell>
          <cell r="AU882" t="str">
            <v>SUDAH</v>
          </cell>
          <cell r="AV882">
            <v>44438</v>
          </cell>
          <cell r="AW882" t="str">
            <v xml:space="preserve">0 Tahun  8 Bulan 21 Hari </v>
          </cell>
          <cell r="AX882" t="str">
            <v>IN CLASS</v>
          </cell>
          <cell r="AY882">
            <v>95</v>
          </cell>
          <cell r="AZ882">
            <v>80</v>
          </cell>
          <cell r="BA882" t="str">
            <v>SUDAH</v>
          </cell>
          <cell r="BC882">
            <v>44426</v>
          </cell>
          <cell r="BD882" t="str">
            <v>KLINIK POLRES KUDUS</v>
          </cell>
          <cell r="BE882" t="str">
            <v>SUDAH</v>
          </cell>
          <cell r="BF882" t="str">
            <v>BELUM ADA JADWAL DARI WA</v>
          </cell>
          <cell r="BG882">
            <v>44512</v>
          </cell>
          <cell r="BI882" t="str">
            <v>BELUM</v>
          </cell>
          <cell r="BV882" t="str">
            <v>0002424751738</v>
          </cell>
          <cell r="BW882" t="str">
            <v>SUDAH</v>
          </cell>
          <cell r="BX882" t="str">
            <v>PERUSAHAAN</v>
          </cell>
          <cell r="BY882" t="str">
            <v>21011322118</v>
          </cell>
          <cell r="BZ882" t="str">
            <v>SUDAH</v>
          </cell>
          <cell r="CG882" t="str">
            <v>ediprakoso01@gmail.com</v>
          </cell>
        </row>
        <row r="883">
          <cell r="C883" t="str">
            <v>2491</v>
          </cell>
          <cell r="D883" t="str">
            <v>WAHYU SURYO UTOMO</v>
          </cell>
          <cell r="E883" t="str">
            <v>PT. MBK</v>
          </cell>
          <cell r="I883">
            <v>44358</v>
          </cell>
          <cell r="J883" t="str">
            <v/>
          </cell>
          <cell r="K883" t="str">
            <v>085780535896</v>
          </cell>
          <cell r="P883" t="str">
            <v>DISPATCHER</v>
          </cell>
          <cell r="Q883" t="str">
            <v>JOMBANG</v>
          </cell>
          <cell r="R883" t="str">
            <v>ANTERAJA</v>
          </cell>
          <cell r="S883" t="str">
            <v>MALANG</v>
          </cell>
          <cell r="T883" t="str">
            <v>3507100504870001</v>
          </cell>
          <cell r="U883" t="str">
            <v>SEUMUR HIDUP</v>
          </cell>
          <cell r="V883" t="str">
            <v>NON DRIVER</v>
          </cell>
          <cell r="W883" t="str">
            <v>NON DRIVER</v>
          </cell>
          <cell r="X883" t="str">
            <v>NON DRIVER</v>
          </cell>
          <cell r="Y883" t="str">
            <v>NON DRIVER</v>
          </cell>
          <cell r="Z883" t="str">
            <v>MALANG</v>
          </cell>
          <cell r="AA883">
            <v>31872</v>
          </cell>
          <cell r="AB883" t="str">
            <v>JL. MASJID RT 013/004 KEL. PUTATKIDUL KEC. GONDANGLEGI KAB. MALANG</v>
          </cell>
          <cell r="AC883" t="str">
            <v>KAWIN</v>
          </cell>
          <cell r="AD883" t="str">
            <v>ISLAM</v>
          </cell>
          <cell r="AE883" t="str">
            <v>LAKI-LAKI</v>
          </cell>
          <cell r="AF883" t="str">
            <v>S1</v>
          </cell>
          <cell r="AG883" t="str">
            <v>WAHYU SURYO UTOMO</v>
          </cell>
          <cell r="AH883" t="str">
            <v>BCA</v>
          </cell>
          <cell r="AI883" t="str">
            <v>3170472364</v>
          </cell>
          <cell r="AJ883" t="str">
            <v>35071013103140005</v>
          </cell>
          <cell r="AL883">
            <v>44621</v>
          </cell>
          <cell r="AM883">
            <v>44712</v>
          </cell>
          <cell r="AN883" t="str">
            <v>PKWT 2</v>
          </cell>
          <cell r="AO883" t="str">
            <v>10 hari</v>
          </cell>
          <cell r="AP883" t="str">
            <v xml:space="preserve">0 Tahun  11 Bulan 10 Hari </v>
          </cell>
          <cell r="AQ883" t="str">
            <v>NON DRIVER</v>
          </cell>
          <cell r="AR883" t="str">
            <v>NON DRIVER</v>
          </cell>
          <cell r="AS883" t="str">
            <v>SUDAH</v>
          </cell>
          <cell r="AT883">
            <v>44396</v>
          </cell>
          <cell r="AU883" t="str">
            <v>NON DRIVER</v>
          </cell>
          <cell r="AV883" t="str">
            <v>NON DRIVER</v>
          </cell>
          <cell r="AW883" t="str">
            <v/>
          </cell>
          <cell r="AX883" t="str">
            <v>NON DRIVER</v>
          </cell>
          <cell r="AY883" t="str">
            <v>NON DRIVER</v>
          </cell>
          <cell r="AZ883" t="str">
            <v>NON DRIVER</v>
          </cell>
          <cell r="BA883" t="str">
            <v>SUDAH</v>
          </cell>
          <cell r="BC883">
            <v>44382</v>
          </cell>
          <cell r="BE883" t="str">
            <v>SUDAH</v>
          </cell>
          <cell r="BG883">
            <v>44410</v>
          </cell>
          <cell r="BI883" t="str">
            <v>BELUM</v>
          </cell>
          <cell r="BV883" t="str">
            <v>0001146932572</v>
          </cell>
          <cell r="BW883" t="str">
            <v>SUDAH</v>
          </cell>
          <cell r="BX883" t="str">
            <v>PERUSAHAAN</v>
          </cell>
          <cell r="BY883" t="str">
            <v>21046000192</v>
          </cell>
          <cell r="BZ883" t="str">
            <v>SUDAH</v>
          </cell>
          <cell r="CG883" t="str">
            <v>Aris.yanto.rizal@gmail.com</v>
          </cell>
        </row>
        <row r="884">
          <cell r="C884" t="str">
            <v>2493</v>
          </cell>
          <cell r="D884" t="str">
            <v>SAHRUL SAEBANI</v>
          </cell>
          <cell r="E884" t="str">
            <v>PT. MBK</v>
          </cell>
          <cell r="I884">
            <v>44336</v>
          </cell>
          <cell r="J884" t="str">
            <v/>
          </cell>
          <cell r="K884" t="str">
            <v>087874339467</v>
          </cell>
          <cell r="L884" t="str">
            <v>DRIVER</v>
          </cell>
          <cell r="Q884" t="str">
            <v>BANDUNG</v>
          </cell>
          <cell r="R884" t="str">
            <v>ANTERAJA</v>
          </cell>
          <cell r="S884" t="str">
            <v>JAKARTA 1</v>
          </cell>
          <cell r="T884" t="str">
            <v>3279042612980001</v>
          </cell>
          <cell r="U884" t="str">
            <v>SEUMUR HIDUP</v>
          </cell>
          <cell r="V884" t="str">
            <v>CDD</v>
          </cell>
          <cell r="W884" t="str">
            <v>B1</v>
          </cell>
          <cell r="X884" t="str">
            <v>13459812000014</v>
          </cell>
          <cell r="Y884">
            <v>45678</v>
          </cell>
          <cell r="Z884" t="str">
            <v>CIAMIS</v>
          </cell>
          <cell r="AA884">
            <v>36155</v>
          </cell>
          <cell r="AB884" t="str">
            <v>SUKANEGARA RT 03/01 KEC. LANGENSARI KOTA BANJAR</v>
          </cell>
          <cell r="AC884" t="str">
            <v>LAJANG</v>
          </cell>
          <cell r="AD884" t="str">
            <v>ISLAM</v>
          </cell>
          <cell r="AE884" t="str">
            <v>LAKI-LAKI</v>
          </cell>
          <cell r="AF884" t="str">
            <v>SMA</v>
          </cell>
          <cell r="AG884" t="str">
            <v>SAHRUL SAEBANI</v>
          </cell>
          <cell r="AH884" t="str">
            <v>BCA</v>
          </cell>
          <cell r="AI884" t="str">
            <v>6880349285</v>
          </cell>
          <cell r="AJ884" t="str">
            <v>3279042007050000</v>
          </cell>
          <cell r="AL884">
            <v>44621</v>
          </cell>
          <cell r="AM884">
            <v>44712</v>
          </cell>
          <cell r="AN884" t="str">
            <v>PKWT 2</v>
          </cell>
          <cell r="AO884" t="str">
            <v>10 hari</v>
          </cell>
          <cell r="AP884" t="str">
            <v xml:space="preserve">1 Tahun  0 Bulan 1 Hari </v>
          </cell>
          <cell r="AQ884" t="str">
            <v>SUDAH</v>
          </cell>
          <cell r="AR884">
            <v>44370</v>
          </cell>
          <cell r="AS884" t="str">
            <v>SUDAH</v>
          </cell>
          <cell r="AT884">
            <v>44370</v>
          </cell>
          <cell r="AU884" t="str">
            <v>SUDAH</v>
          </cell>
          <cell r="AV884">
            <v>44640</v>
          </cell>
          <cell r="AW884" t="str">
            <v xml:space="preserve">0 Tahun  2 Bulan 1 Hari </v>
          </cell>
          <cell r="AX884" t="str">
            <v>IN CLASS</v>
          </cell>
          <cell r="AY884">
            <v>100</v>
          </cell>
          <cell r="AZ884">
            <v>80</v>
          </cell>
          <cell r="BA884" t="str">
            <v>SUDAH</v>
          </cell>
          <cell r="BC884">
            <v>44403</v>
          </cell>
          <cell r="BE884" t="str">
            <v>SUDAH</v>
          </cell>
          <cell r="BG884">
            <v>44436</v>
          </cell>
          <cell r="BH884" t="str">
            <v>PKM LANGENSARI</v>
          </cell>
          <cell r="BI884" t="str">
            <v>BELUM</v>
          </cell>
          <cell r="BV884" t="str">
            <v>0002919663044</v>
          </cell>
          <cell r="BW884" t="str">
            <v>SUDAH</v>
          </cell>
          <cell r="BX884" t="str">
            <v>PERUSAHAAN</v>
          </cell>
          <cell r="BY884" t="str">
            <v>21045999782</v>
          </cell>
          <cell r="BZ884" t="str">
            <v>SUDAH</v>
          </cell>
          <cell r="CG884" t="str">
            <v>ancellpamotan921@gmail.com</v>
          </cell>
        </row>
        <row r="885">
          <cell r="C885" t="str">
            <v>2494</v>
          </cell>
          <cell r="D885" t="str">
            <v>JAPAR SIDIK</v>
          </cell>
          <cell r="E885" t="str">
            <v>PT. MBK</v>
          </cell>
          <cell r="I885">
            <v>44336</v>
          </cell>
          <cell r="J885" t="str">
            <v/>
          </cell>
          <cell r="K885" t="str">
            <v>089502123008</v>
          </cell>
          <cell r="L885" t="str">
            <v>DRIVER</v>
          </cell>
          <cell r="Q885" t="str">
            <v>BANDUNG</v>
          </cell>
          <cell r="R885" t="str">
            <v>ANTERAJA</v>
          </cell>
          <cell r="S885" t="str">
            <v>JAKARTA 1</v>
          </cell>
          <cell r="T885" t="str">
            <v>3201361402980001</v>
          </cell>
          <cell r="U885" t="str">
            <v>SEUMUR HIDUP</v>
          </cell>
          <cell r="V885" t="str">
            <v>CDD</v>
          </cell>
          <cell r="W885" t="str">
            <v>B1</v>
          </cell>
          <cell r="X885" t="str">
            <v>13289802000241</v>
          </cell>
          <cell r="Y885">
            <v>46029</v>
          </cell>
          <cell r="Z885" t="str">
            <v>BOGOR</v>
          </cell>
          <cell r="AA885">
            <v>35840</v>
          </cell>
          <cell r="AB885" t="str">
            <v>DS. SELAWANGI RT 001/003 KEC. YANJUNG SARI BOGOR</v>
          </cell>
          <cell r="AC885" t="str">
            <v>LAJANG</v>
          </cell>
          <cell r="AD885" t="str">
            <v>ISLAM</v>
          </cell>
          <cell r="AE885" t="str">
            <v>LAKI-LAKI</v>
          </cell>
          <cell r="AF885" t="str">
            <v>SMA</v>
          </cell>
          <cell r="AG885" t="str">
            <v>JAPAR SIDIK</v>
          </cell>
          <cell r="AH885" t="str">
            <v>BCA</v>
          </cell>
          <cell r="AI885" t="str">
            <v>7035003681</v>
          </cell>
          <cell r="AJ885" t="str">
            <v>3201361810110000</v>
          </cell>
          <cell r="AL885">
            <v>44621</v>
          </cell>
          <cell r="AM885">
            <v>44712</v>
          </cell>
          <cell r="AN885" t="str">
            <v>PKWT 2</v>
          </cell>
          <cell r="AO885" t="str">
            <v>10 hari</v>
          </cell>
          <cell r="AP885" t="str">
            <v xml:space="preserve">1 Tahun  0 Bulan 1 Hari </v>
          </cell>
          <cell r="AQ885" t="str">
            <v>SUDAH</v>
          </cell>
          <cell r="AR885">
            <v>44370</v>
          </cell>
          <cell r="AS885" t="str">
            <v>SUDAH</v>
          </cell>
          <cell r="AT885">
            <v>44370</v>
          </cell>
          <cell r="AU885" t="str">
            <v>SUDAH</v>
          </cell>
          <cell r="AV885">
            <v>44639</v>
          </cell>
          <cell r="AW885" t="str">
            <v xml:space="preserve">0 Tahun  2 Bulan 2 Hari </v>
          </cell>
          <cell r="AX885" t="str">
            <v>IN CLASS</v>
          </cell>
          <cell r="AY885">
            <v>90</v>
          </cell>
          <cell r="AZ885">
            <v>80</v>
          </cell>
          <cell r="BA885" t="str">
            <v>SUDAH</v>
          </cell>
          <cell r="BC885">
            <v>44403</v>
          </cell>
          <cell r="BE885" t="str">
            <v>SUDAH</v>
          </cell>
          <cell r="BG885">
            <v>44504</v>
          </cell>
          <cell r="BI885" t="str">
            <v>BELUM</v>
          </cell>
          <cell r="BV885" t="str">
            <v>0003088910619</v>
          </cell>
          <cell r="BW885" t="str">
            <v>SUDAH</v>
          </cell>
          <cell r="BX885" t="str">
            <v>PERUSAHAAN</v>
          </cell>
          <cell r="BY885" t="str">
            <v>21046000283</v>
          </cell>
          <cell r="BZ885" t="str">
            <v>SUDAH</v>
          </cell>
        </row>
        <row r="886">
          <cell r="C886" t="str">
            <v>2495</v>
          </cell>
          <cell r="D886" t="str">
            <v>ABD. WACHID</v>
          </cell>
          <cell r="E886" t="str">
            <v>PT. MBK</v>
          </cell>
          <cell r="I886">
            <v>44351</v>
          </cell>
          <cell r="J886" t="str">
            <v/>
          </cell>
          <cell r="K886" t="str">
            <v>082231735593</v>
          </cell>
          <cell r="L886" t="str">
            <v>DRIVER</v>
          </cell>
          <cell r="Q886" t="str">
            <v>SURABAYA</v>
          </cell>
          <cell r="R886" t="str">
            <v>ANTERAJA</v>
          </cell>
          <cell r="S886" t="str">
            <v>MALANG</v>
          </cell>
          <cell r="T886" t="str">
            <v>3578231002750003</v>
          </cell>
          <cell r="U886" t="str">
            <v>SEUMUR HIDUP</v>
          </cell>
          <cell r="V886" t="str">
            <v>HIJAU</v>
          </cell>
          <cell r="W886" t="str">
            <v>B1</v>
          </cell>
          <cell r="X886" t="str">
            <v>15147502000954</v>
          </cell>
          <cell r="Y886">
            <v>46169</v>
          </cell>
          <cell r="Z886" t="str">
            <v>SIDOARJO</v>
          </cell>
          <cell r="AA886">
            <v>27435</v>
          </cell>
          <cell r="AB886" t="str">
            <v>PERUM SURYA RECIDENCE VANIA 4B-01  DAMARSIH - BUDURAN , SIDOARJO</v>
          </cell>
          <cell r="AC886" t="str">
            <v>KAWIN ANAK 2</v>
          </cell>
          <cell r="AD886" t="str">
            <v>ISLAM</v>
          </cell>
          <cell r="AE886" t="str">
            <v>LAKI-LAKI</v>
          </cell>
          <cell r="AF886" t="str">
            <v>SMA</v>
          </cell>
          <cell r="AG886" t="str">
            <v>ABD. WACHID</v>
          </cell>
          <cell r="AH886" t="str">
            <v>BCA</v>
          </cell>
          <cell r="AI886" t="str">
            <v>4290849603</v>
          </cell>
          <cell r="AJ886" t="str">
            <v>3578230101081820</v>
          </cell>
          <cell r="AK886" t="str">
            <v>579992736609000</v>
          </cell>
          <cell r="AL886">
            <v>44621</v>
          </cell>
          <cell r="AM886">
            <v>44712</v>
          </cell>
          <cell r="AN886" t="str">
            <v>PKWT 2</v>
          </cell>
          <cell r="AO886" t="str">
            <v>10 hari</v>
          </cell>
          <cell r="AP886" t="str">
            <v xml:space="preserve">0 Tahun  11 Bulan 17 Hari </v>
          </cell>
          <cell r="AQ886" t="str">
            <v>SUDAH</v>
          </cell>
          <cell r="AR886">
            <v>44326</v>
          </cell>
          <cell r="AS886" t="str">
            <v>SUDAH</v>
          </cell>
          <cell r="AT886">
            <v>44432</v>
          </cell>
          <cell r="AU886" t="str">
            <v>SUDAH</v>
          </cell>
          <cell r="AV886">
            <v>44462</v>
          </cell>
          <cell r="AW886" t="str">
            <v xml:space="preserve">0 Tahun  7 Bulan 28 Hari </v>
          </cell>
          <cell r="AX886" t="str">
            <v>IN CLASS</v>
          </cell>
          <cell r="AY886">
            <v>85</v>
          </cell>
          <cell r="AZ886">
            <v>100</v>
          </cell>
          <cell r="BA886" t="str">
            <v>SUDAH</v>
          </cell>
          <cell r="BC886">
            <v>44401</v>
          </cell>
          <cell r="BD886" t="str">
            <v>RUMKITAL SOEKANTYO JAHJA</v>
          </cell>
          <cell r="BE886" t="str">
            <v>SUDAH</v>
          </cell>
          <cell r="BG886">
            <v>44494</v>
          </cell>
          <cell r="BI886" t="str">
            <v>BELUM</v>
          </cell>
          <cell r="BV886" t="str">
            <v>0000786970269</v>
          </cell>
          <cell r="BW886" t="str">
            <v>SUDAH</v>
          </cell>
          <cell r="BX886" t="str">
            <v>PBI</v>
          </cell>
          <cell r="BY886" t="str">
            <v>21046001042</v>
          </cell>
          <cell r="BZ886" t="str">
            <v>SUDAH</v>
          </cell>
          <cell r="CG886" t="str">
            <v>saipulves@gmail.com</v>
          </cell>
        </row>
        <row r="887">
          <cell r="C887" t="str">
            <v>2499</v>
          </cell>
          <cell r="D887" t="str">
            <v>TRI LISTRIYO</v>
          </cell>
          <cell r="E887" t="str">
            <v>PT. MBK</v>
          </cell>
          <cell r="I887">
            <v>44358</v>
          </cell>
          <cell r="J887" t="str">
            <v/>
          </cell>
          <cell r="K887" t="str">
            <v>085643314339</v>
          </cell>
          <cell r="L887" t="str">
            <v>DRIVER</v>
          </cell>
          <cell r="Q887" t="str">
            <v>SEMARANG</v>
          </cell>
          <cell r="R887" t="str">
            <v>AOP</v>
          </cell>
          <cell r="S887" t="str">
            <v>SEMARANG</v>
          </cell>
          <cell r="T887" t="str">
            <v>3374141906840002</v>
          </cell>
          <cell r="U887" t="str">
            <v>SEUMUR HIDUP</v>
          </cell>
          <cell r="V887" t="str">
            <v>PUTIH</v>
          </cell>
          <cell r="W887" t="str">
            <v>B1</v>
          </cell>
          <cell r="X887" t="str">
            <v>14218406000195</v>
          </cell>
          <cell r="Y887">
            <v>46027</v>
          </cell>
          <cell r="Z887" t="str">
            <v>SEMARANG</v>
          </cell>
          <cell r="AA887">
            <v>30852</v>
          </cell>
          <cell r="AB887" t="str">
            <v>JATISARI RT 01/03 MIJEN</v>
          </cell>
          <cell r="AC887" t="str">
            <v>KAWIN ANAK 2</v>
          </cell>
          <cell r="AD887" t="str">
            <v>ISLAM</v>
          </cell>
          <cell r="AE887" t="str">
            <v>LAKI-LAKI</v>
          </cell>
          <cell r="AF887" t="str">
            <v>SMA</v>
          </cell>
          <cell r="AG887" t="str">
            <v>TRI LISTRIYO</v>
          </cell>
          <cell r="AH887" t="str">
            <v>BCA</v>
          </cell>
          <cell r="AI887" t="str">
            <v>8715357573</v>
          </cell>
          <cell r="AJ887" t="str">
            <v>3374142904100002</v>
          </cell>
          <cell r="AL887">
            <v>44621</v>
          </cell>
          <cell r="AM887">
            <v>44712</v>
          </cell>
          <cell r="AN887" t="str">
            <v>PKWT 2</v>
          </cell>
          <cell r="AO887" t="str">
            <v>10 hari</v>
          </cell>
          <cell r="AP887" t="str">
            <v xml:space="preserve">0 Tahun  11 Bulan 10 Hari </v>
          </cell>
          <cell r="AQ887" t="str">
            <v>SUDAH</v>
          </cell>
          <cell r="AR887">
            <v>44392</v>
          </cell>
          <cell r="AS887" t="str">
            <v>SUDAH</v>
          </cell>
          <cell r="AT887">
            <v>44392</v>
          </cell>
          <cell r="AU887" t="str">
            <v>SUDAH</v>
          </cell>
          <cell r="AV887">
            <v>44430</v>
          </cell>
          <cell r="AW887" t="str">
            <v xml:space="preserve">0 Tahun  8 Bulan 29 Hari </v>
          </cell>
          <cell r="AX887" t="str">
            <v>IN CLASS</v>
          </cell>
          <cell r="AY887">
            <v>100</v>
          </cell>
          <cell r="AZ887">
            <v>80</v>
          </cell>
          <cell r="BA887" t="str">
            <v>SUDAH</v>
          </cell>
          <cell r="BC887">
            <v>44389</v>
          </cell>
          <cell r="BD887" t="str">
            <v>KARANG MALANG</v>
          </cell>
          <cell r="BE887" t="str">
            <v>SUDAH</v>
          </cell>
          <cell r="BG887">
            <v>44415</v>
          </cell>
          <cell r="BI887" t="str">
            <v>BELUM</v>
          </cell>
          <cell r="BV887" t="str">
            <v>0001385733374</v>
          </cell>
          <cell r="BW887" t="str">
            <v>SUDAH</v>
          </cell>
          <cell r="BX887" t="str">
            <v>PERUSAHAAN</v>
          </cell>
          <cell r="BY887" t="str">
            <v>21045999808</v>
          </cell>
          <cell r="BZ887" t="str">
            <v>SUDAH</v>
          </cell>
          <cell r="CG887" t="str">
            <v>andyadjy@gmail.com</v>
          </cell>
        </row>
        <row r="888">
          <cell r="C888" t="str">
            <v>2501</v>
          </cell>
          <cell r="D888" t="str">
            <v>DIMAS PRAMANA SUHARDI</v>
          </cell>
          <cell r="E888" t="str">
            <v>PT. MBK</v>
          </cell>
          <cell r="I888">
            <v>44354</v>
          </cell>
          <cell r="J888" t="str">
            <v/>
          </cell>
          <cell r="K888" t="str">
            <v>082257300083</v>
          </cell>
          <cell r="L888" t="str">
            <v>DRIVER</v>
          </cell>
          <cell r="Q888" t="str">
            <v>SURABAYA</v>
          </cell>
          <cell r="R888" t="str">
            <v>ANTERAJA</v>
          </cell>
          <cell r="S888" t="str">
            <v>MALANG</v>
          </cell>
          <cell r="T888" t="str">
            <v>3515141805930001</v>
          </cell>
          <cell r="U888" t="str">
            <v>SEUMUR HIDUP</v>
          </cell>
          <cell r="V888" t="str">
            <v>HIJAU</v>
          </cell>
          <cell r="W888" t="str">
            <v>B1</v>
          </cell>
          <cell r="X888" t="str">
            <v>15539305000584</v>
          </cell>
          <cell r="Y888">
            <v>46167</v>
          </cell>
          <cell r="Z888" t="str">
            <v>SURABAYA</v>
          </cell>
          <cell r="AA888">
            <v>34107</v>
          </cell>
          <cell r="AB888" t="str">
            <v>GRIYA KEBONAGUNG  E 12 A , 032/008  KEBONAGUNG ,SUKODONO - SIDOARJO</v>
          </cell>
          <cell r="AC888" t="str">
            <v>LAJANG</v>
          </cell>
          <cell r="AD888" t="str">
            <v>ISLAM</v>
          </cell>
          <cell r="AE888" t="str">
            <v>LAKI-LAKI</v>
          </cell>
          <cell r="AF888" t="str">
            <v>SMA</v>
          </cell>
          <cell r="AG888" t="str">
            <v>DIMAS PRAMANA SUHARDI</v>
          </cell>
          <cell r="AH888" t="str">
            <v>BCA</v>
          </cell>
          <cell r="AI888" t="str">
            <v>4630167448</v>
          </cell>
          <cell r="AJ888" t="str">
            <v>3515142501093175</v>
          </cell>
          <cell r="AL888">
            <v>44621</v>
          </cell>
          <cell r="AM888">
            <v>44712</v>
          </cell>
          <cell r="AN888" t="str">
            <v>PKWT 2</v>
          </cell>
          <cell r="AO888" t="str">
            <v>10 hari</v>
          </cell>
          <cell r="AP888" t="str">
            <v xml:space="preserve">0 Tahun  11 Bulan 14 Hari </v>
          </cell>
          <cell r="AQ888" t="str">
            <v>SUDAH</v>
          </cell>
          <cell r="AR888">
            <v>44326</v>
          </cell>
          <cell r="AS888" t="str">
            <v>SUDAH</v>
          </cell>
          <cell r="AT888">
            <v>44432</v>
          </cell>
          <cell r="AU888" t="str">
            <v>SUDAH</v>
          </cell>
          <cell r="AV888">
            <v>44587</v>
          </cell>
          <cell r="AW888" t="str">
            <v xml:space="preserve">0 Tahun  3 Bulan 25 Hari </v>
          </cell>
          <cell r="AX888" t="str">
            <v>IN CLASS</v>
          </cell>
          <cell r="AY888">
            <v>85</v>
          </cell>
          <cell r="AZ888">
            <v>100</v>
          </cell>
          <cell r="BA888" t="str">
            <v>SUDAH</v>
          </cell>
          <cell r="BC888">
            <v>44415</v>
          </cell>
          <cell r="BD888" t="str">
            <v>BLOOTO</v>
          </cell>
          <cell r="BE888" t="str">
            <v>SUDAH</v>
          </cell>
          <cell r="BG888">
            <v>44485</v>
          </cell>
          <cell r="BH888" t="str">
            <v>KLINIK NURANI</v>
          </cell>
          <cell r="BI888" t="str">
            <v>BELUM</v>
          </cell>
          <cell r="BV888" t="str">
            <v>0003073226782</v>
          </cell>
          <cell r="BW888" t="str">
            <v>SUDAH</v>
          </cell>
          <cell r="BX888" t="str">
            <v>PBI</v>
          </cell>
          <cell r="BY888" t="str">
            <v>21046000853</v>
          </cell>
          <cell r="BZ888" t="str">
            <v>SUDAH</v>
          </cell>
          <cell r="CC888" t="str">
            <v>PROPERTY DAMAGE</v>
          </cell>
          <cell r="CD888">
            <v>44382</v>
          </cell>
        </row>
        <row r="889">
          <cell r="C889" t="str">
            <v>2503</v>
          </cell>
          <cell r="D889" t="str">
            <v>GAGAH TRIJULIANTO PUTRA.S</v>
          </cell>
          <cell r="E889" t="str">
            <v>PT. MBK</v>
          </cell>
          <cell r="I889">
            <v>44354</v>
          </cell>
          <cell r="J889" t="str">
            <v/>
          </cell>
          <cell r="K889" t="str">
            <v>081274599375</v>
          </cell>
          <cell r="L889" t="str">
            <v>DRIVER</v>
          </cell>
          <cell r="Q889" t="str">
            <v>SURABAYA</v>
          </cell>
          <cell r="R889" t="str">
            <v>ANTERAJA</v>
          </cell>
          <cell r="S889" t="str">
            <v>MALANG</v>
          </cell>
          <cell r="T889" t="str">
            <v>3515161206940003</v>
          </cell>
          <cell r="U889" t="str">
            <v>SEUMUR HIDUP</v>
          </cell>
          <cell r="V889" t="str">
            <v>HIJAU</v>
          </cell>
          <cell r="W889" t="str">
            <v>B1</v>
          </cell>
          <cell r="X889" t="str">
            <v>940715531058</v>
          </cell>
          <cell r="Y889">
            <v>45485</v>
          </cell>
          <cell r="Z889" t="str">
            <v>SURABAYA</v>
          </cell>
          <cell r="AA889">
            <v>34527</v>
          </cell>
          <cell r="AB889" t="str">
            <v>JLN. GARUDA  II  - 65 C , 004/001  , SEMAMBUNG  GEDANGAN-SIDOARJO</v>
          </cell>
          <cell r="AC889" t="str">
            <v>KAWIN ANAK 1</v>
          </cell>
          <cell r="AD889" t="str">
            <v>ISLAM</v>
          </cell>
          <cell r="AE889" t="str">
            <v>LAKI-LAKI</v>
          </cell>
          <cell r="AF889" t="str">
            <v>SMA</v>
          </cell>
          <cell r="AG889" t="str">
            <v>GAGAH TRIJULIANTO PUTRA.S</v>
          </cell>
          <cell r="AH889" t="str">
            <v>BCA</v>
          </cell>
          <cell r="AI889" t="str">
            <v>3251226324</v>
          </cell>
          <cell r="AJ889" t="str">
            <v>3515160410180005</v>
          </cell>
          <cell r="AL889">
            <v>44621</v>
          </cell>
          <cell r="AM889">
            <v>44712</v>
          </cell>
          <cell r="AN889" t="str">
            <v>PKWT 2</v>
          </cell>
          <cell r="AO889" t="str">
            <v>10 hari</v>
          </cell>
          <cell r="AP889" t="str">
            <v xml:space="preserve">0 Tahun  11 Bulan 14 Hari </v>
          </cell>
          <cell r="AQ889" t="str">
            <v>SUDAH</v>
          </cell>
          <cell r="AR889">
            <v>44326</v>
          </cell>
          <cell r="AS889" t="str">
            <v>SUDAH</v>
          </cell>
          <cell r="AT889">
            <v>44432</v>
          </cell>
          <cell r="AU889" t="str">
            <v>SUDAH</v>
          </cell>
          <cell r="AV889">
            <v>44584</v>
          </cell>
          <cell r="AW889" t="str">
            <v xml:space="preserve">0 Tahun  3 Bulan 28 Hari </v>
          </cell>
          <cell r="AX889" t="str">
            <v>IN CLASS</v>
          </cell>
          <cell r="AY889">
            <v>85</v>
          </cell>
          <cell r="AZ889">
            <v>80</v>
          </cell>
          <cell r="BA889" t="str">
            <v>SUDAH</v>
          </cell>
          <cell r="BC889">
            <v>44421</v>
          </cell>
          <cell r="BD889" t="str">
            <v>GELORA 10 NOVEMBER</v>
          </cell>
          <cell r="BE889" t="str">
            <v>SUDAH</v>
          </cell>
          <cell r="BG889">
            <v>44674</v>
          </cell>
          <cell r="BI889" t="str">
            <v>BELUM</v>
          </cell>
          <cell r="BV889" t="str">
            <v>0002909241549</v>
          </cell>
          <cell r="BW889" t="str">
            <v>SUDAH</v>
          </cell>
          <cell r="BX889" t="str">
            <v>PERUSAHAAN</v>
          </cell>
          <cell r="BY889" t="str">
            <v>21011295215</v>
          </cell>
          <cell r="BZ889" t="str">
            <v>SUDAH</v>
          </cell>
          <cell r="CG889" t="str">
            <v>salimraswan@gmail.com</v>
          </cell>
        </row>
        <row r="890">
          <cell r="C890" t="str">
            <v>2504</v>
          </cell>
          <cell r="D890" t="str">
            <v>RIZAL ARISYANTO</v>
          </cell>
          <cell r="E890" t="str">
            <v>PT. MBK</v>
          </cell>
          <cell r="I890">
            <v>44354</v>
          </cell>
          <cell r="J890" t="str">
            <v/>
          </cell>
          <cell r="K890" t="str">
            <v>081331314319</v>
          </cell>
          <cell r="L890" t="str">
            <v>DRIVER</v>
          </cell>
          <cell r="Q890" t="str">
            <v>SURABAYA</v>
          </cell>
          <cell r="R890" t="str">
            <v>ANTERAJA</v>
          </cell>
          <cell r="S890" t="str">
            <v>MALANG</v>
          </cell>
          <cell r="T890" t="str">
            <v>3516161610900002</v>
          </cell>
          <cell r="U890" t="str">
            <v>SEUMUR HIDUP</v>
          </cell>
          <cell r="V890" t="str">
            <v>HIJAU</v>
          </cell>
          <cell r="W890" t="str">
            <v>B1</v>
          </cell>
          <cell r="X890" t="str">
            <v>15629010000072</v>
          </cell>
          <cell r="Y890">
            <v>45863</v>
          </cell>
          <cell r="Z890" t="str">
            <v>MOJOKERTO</v>
          </cell>
          <cell r="AA890">
            <v>33162</v>
          </cell>
          <cell r="AB890" t="str">
            <v>DSN. GEDANG DS. MLIRIP RT. 02  RW. 08 KEC. JETIS KAB. MOJOKERTO</v>
          </cell>
          <cell r="AC890" t="str">
            <v>KAWIN ANAK 2</v>
          </cell>
          <cell r="AD890" t="str">
            <v>ISLAM</v>
          </cell>
          <cell r="AE890" t="str">
            <v>LAKI-LAKI</v>
          </cell>
          <cell r="AF890" t="str">
            <v>SMA</v>
          </cell>
          <cell r="AG890" t="str">
            <v>RIZAL ARISYANTO</v>
          </cell>
          <cell r="AH890" t="str">
            <v>BCA</v>
          </cell>
          <cell r="AI890" t="str">
            <v>0501906131</v>
          </cell>
          <cell r="AJ890" t="str">
            <v>3516160112150006</v>
          </cell>
          <cell r="AK890" t="str">
            <v>830792917602000</v>
          </cell>
          <cell r="AL890">
            <v>44621</v>
          </cell>
          <cell r="AM890">
            <v>44712</v>
          </cell>
          <cell r="AN890" t="str">
            <v>PKWT 2</v>
          </cell>
          <cell r="AO890" t="str">
            <v>10 hari</v>
          </cell>
          <cell r="AP890" t="str">
            <v xml:space="preserve">0 Tahun  11 Bulan 14 Hari </v>
          </cell>
          <cell r="AQ890" t="str">
            <v>SUDAH</v>
          </cell>
          <cell r="AR890">
            <v>44326</v>
          </cell>
          <cell r="AS890" t="str">
            <v>SUDAH</v>
          </cell>
          <cell r="AT890">
            <v>44432</v>
          </cell>
          <cell r="AU890" t="str">
            <v>SUDAH</v>
          </cell>
          <cell r="AV890">
            <v>44462</v>
          </cell>
          <cell r="AW890" t="str">
            <v xml:space="preserve">0 Tahun  7 Bulan 28 Hari </v>
          </cell>
          <cell r="AX890" t="str">
            <v>IN CLASS</v>
          </cell>
          <cell r="AY890">
            <v>85</v>
          </cell>
          <cell r="AZ890">
            <v>85</v>
          </cell>
          <cell r="BA890" t="str">
            <v>SUDAH</v>
          </cell>
          <cell r="BC890">
            <v>44401</v>
          </cell>
          <cell r="BD890" t="str">
            <v>PUCANG SEWU</v>
          </cell>
          <cell r="BE890" t="str">
            <v>SUDAH</v>
          </cell>
          <cell r="BG890">
            <v>44494</v>
          </cell>
          <cell r="BH890" t="str">
            <v>RS DIAN HUSADA</v>
          </cell>
          <cell r="BI890" t="str">
            <v>BELUM</v>
          </cell>
          <cell r="BV890" t="str">
            <v>0001143167771</v>
          </cell>
          <cell r="BW890" t="str">
            <v>SUDAH</v>
          </cell>
          <cell r="BX890" t="str">
            <v>PBI</v>
          </cell>
          <cell r="BY890" t="str">
            <v>21046001034</v>
          </cell>
          <cell r="BZ890" t="str">
            <v>SUDAH</v>
          </cell>
        </row>
        <row r="891">
          <cell r="C891" t="str">
            <v>2505</v>
          </cell>
          <cell r="D891" t="str">
            <v>JUMAT</v>
          </cell>
          <cell r="E891" t="str">
            <v>PT. MBK</v>
          </cell>
          <cell r="I891">
            <v>44354</v>
          </cell>
          <cell r="J891" t="str">
            <v/>
          </cell>
          <cell r="K891" t="str">
            <v>081215340883</v>
          </cell>
          <cell r="L891" t="str">
            <v>DRIVER</v>
          </cell>
          <cell r="Q891" t="str">
            <v>SURABAYA</v>
          </cell>
          <cell r="R891" t="str">
            <v>ANTERAJA</v>
          </cell>
          <cell r="S891" t="str">
            <v>MALANG</v>
          </cell>
          <cell r="T891" t="str">
            <v>3317040604880002</v>
          </cell>
          <cell r="U891" t="str">
            <v>SEUMUR HIDUP</v>
          </cell>
          <cell r="V891" t="str">
            <v>HIJAU</v>
          </cell>
          <cell r="W891" t="str">
            <v>B1</v>
          </cell>
          <cell r="X891" t="str">
            <v>14398804000131</v>
          </cell>
          <cell r="Y891">
            <v>46183</v>
          </cell>
          <cell r="Z891" t="str">
            <v>REMBANG</v>
          </cell>
          <cell r="AA891">
            <v>32239</v>
          </cell>
          <cell r="AB891" t="str">
            <v>DSN.RENDENG  005/002  DS. RENDENG KEC. SALE KAB. REMBANG</v>
          </cell>
          <cell r="AC891" t="str">
            <v>KAWIN ANAK 2</v>
          </cell>
          <cell r="AD891" t="str">
            <v>ISLAM</v>
          </cell>
          <cell r="AE891" t="str">
            <v>LAKI-LAKI</v>
          </cell>
          <cell r="AF891" t="str">
            <v>SMA</v>
          </cell>
          <cell r="AG891" t="str">
            <v>JUMAT</v>
          </cell>
          <cell r="AH891" t="str">
            <v>BCA</v>
          </cell>
          <cell r="AI891" t="str">
            <v>7835238105</v>
          </cell>
          <cell r="AJ891" t="str">
            <v>3317041001190009</v>
          </cell>
          <cell r="AL891">
            <v>44621</v>
          </cell>
          <cell r="AM891">
            <v>44712</v>
          </cell>
          <cell r="AN891" t="str">
            <v>PKWT 2</v>
          </cell>
          <cell r="AO891" t="str">
            <v>10 hari</v>
          </cell>
          <cell r="AP891" t="str">
            <v xml:space="preserve">0 Tahun  11 Bulan 14 Hari </v>
          </cell>
          <cell r="AQ891" t="str">
            <v>SUDAH</v>
          </cell>
          <cell r="AR891">
            <v>44326</v>
          </cell>
          <cell r="AS891" t="str">
            <v>SUDAH</v>
          </cell>
          <cell r="AT891">
            <v>44432</v>
          </cell>
          <cell r="AU891" t="str">
            <v>SUDAH</v>
          </cell>
          <cell r="AV891">
            <v>44462</v>
          </cell>
          <cell r="AW891" t="str">
            <v xml:space="preserve">0 Tahun  7 Bulan 28 Hari </v>
          </cell>
          <cell r="AX891" t="str">
            <v>IN CLASS</v>
          </cell>
          <cell r="AY891">
            <v>85</v>
          </cell>
          <cell r="AZ891">
            <v>100</v>
          </cell>
          <cell r="BA891" t="str">
            <v>SUDAH</v>
          </cell>
          <cell r="BC891">
            <v>44427</v>
          </cell>
          <cell r="BD891" t="str">
            <v>BP. RUMKITAL SOEKANTYO JAHJA</v>
          </cell>
          <cell r="BE891" t="str">
            <v>BELUM</v>
          </cell>
          <cell r="BI891" t="str">
            <v>BELUM</v>
          </cell>
          <cell r="BV891" t="str">
            <v>0003128812852</v>
          </cell>
          <cell r="BW891" t="str">
            <v>SUDAH</v>
          </cell>
          <cell r="BX891" t="str">
            <v>PERUSAHAAN</v>
          </cell>
          <cell r="BY891" t="str">
            <v>21055225722</v>
          </cell>
          <cell r="BZ891" t="str">
            <v>SUDAH</v>
          </cell>
        </row>
        <row r="892">
          <cell r="C892" t="str">
            <v>2506</v>
          </cell>
          <cell r="D892" t="str">
            <v>HARDI SANTOSO</v>
          </cell>
          <cell r="E892" t="str">
            <v>PT. MBK</v>
          </cell>
          <cell r="F892" t="str">
            <v>PO</v>
          </cell>
          <cell r="G892" t="str">
            <v>61/PO-JKT1/V/21</v>
          </cell>
          <cell r="H892">
            <v>44347</v>
          </cell>
          <cell r="I892">
            <v>44350</v>
          </cell>
          <cell r="J892">
            <v>3</v>
          </cell>
          <cell r="K892" t="str">
            <v>083854556344</v>
          </cell>
          <cell r="L892" t="str">
            <v>DRIVER</v>
          </cell>
          <cell r="Q892" t="str">
            <v>SUBANG</v>
          </cell>
          <cell r="R892" t="str">
            <v>ANTERAJA</v>
          </cell>
          <cell r="S892" t="str">
            <v>JAKARTA 1</v>
          </cell>
          <cell r="T892" t="str">
            <v>3213081404870006</v>
          </cell>
          <cell r="U892" t="str">
            <v>SEUMUR HIDUP</v>
          </cell>
          <cell r="W892" t="str">
            <v>B1</v>
          </cell>
          <cell r="X892" t="str">
            <v>13308804000138</v>
          </cell>
          <cell r="Y892">
            <v>46225</v>
          </cell>
          <cell r="Z892" t="str">
            <v>SUBANG</v>
          </cell>
          <cell r="AA892">
            <v>32249</v>
          </cell>
          <cell r="AB892" t="str">
            <v>DSN BINONG TENGAH RT 012/004 KEL. CITRAJAYA KEC. BINONG KAB. SUBANG</v>
          </cell>
          <cell r="AC892" t="str">
            <v>KAWIN</v>
          </cell>
          <cell r="AD892" t="str">
            <v xml:space="preserve">ISLAM </v>
          </cell>
          <cell r="AE892" t="str">
            <v>LAKI-LAKI</v>
          </cell>
          <cell r="AF892" t="str">
            <v>SMA</v>
          </cell>
          <cell r="AG892" t="str">
            <v>HARDI SANTOSO</v>
          </cell>
          <cell r="AH892" t="str">
            <v>BCA</v>
          </cell>
          <cell r="AI892" t="str">
            <v>0852674323</v>
          </cell>
          <cell r="AJ892" t="str">
            <v>3213081802150006</v>
          </cell>
          <cell r="AL892">
            <v>44682</v>
          </cell>
          <cell r="AM892">
            <v>44773</v>
          </cell>
          <cell r="AN892" t="str">
            <v>PKWT 1</v>
          </cell>
          <cell r="AO892" t="str">
            <v>71 hari</v>
          </cell>
          <cell r="AP892" t="str">
            <v xml:space="preserve">0 Tahun  11 Bulan 18 Hari </v>
          </cell>
          <cell r="AQ892" t="str">
            <v>SUDAH</v>
          </cell>
          <cell r="AR892">
            <v>44370</v>
          </cell>
          <cell r="AS892" t="str">
            <v>SUDAH</v>
          </cell>
          <cell r="AT892">
            <v>44484</v>
          </cell>
          <cell r="AU892" t="str">
            <v>SUDAH</v>
          </cell>
          <cell r="AV892">
            <v>44506</v>
          </cell>
          <cell r="AW892" t="str">
            <v xml:space="preserve">0 Tahun  6 Bulan 15 Hari </v>
          </cell>
          <cell r="AX892" t="str">
            <v>ON LINE</v>
          </cell>
          <cell r="BA892" t="str">
            <v>SUDAH</v>
          </cell>
          <cell r="BC892">
            <v>44427</v>
          </cell>
          <cell r="BE892" t="str">
            <v>SUDAH</v>
          </cell>
          <cell r="BG892">
            <v>44519</v>
          </cell>
          <cell r="BI892" t="str">
            <v>BELUM</v>
          </cell>
          <cell r="BV892" t="str">
            <v>0002613179979</v>
          </cell>
          <cell r="BW892" t="str">
            <v>SUDAH</v>
          </cell>
          <cell r="BX892" t="str">
            <v>PBI</v>
          </cell>
          <cell r="BY892" t="str">
            <v>21045999667</v>
          </cell>
          <cell r="BZ892" t="str">
            <v>SUDAH</v>
          </cell>
        </row>
        <row r="893">
          <cell r="C893" t="str">
            <v>2510</v>
          </cell>
          <cell r="D893" t="str">
            <v>MUJIMAN</v>
          </cell>
          <cell r="E893" t="str">
            <v>PT. MBK</v>
          </cell>
          <cell r="I893">
            <v>44358</v>
          </cell>
          <cell r="J893" t="str">
            <v/>
          </cell>
          <cell r="K893" t="str">
            <v>089618194721</v>
          </cell>
          <cell r="L893" t="str">
            <v>DRIVER</v>
          </cell>
          <cell r="Q893" t="str">
            <v>BANDUNG</v>
          </cell>
          <cell r="R893" t="str">
            <v>ANTERAJA</v>
          </cell>
          <cell r="S893" t="str">
            <v>JAKARTA 1</v>
          </cell>
          <cell r="T893" t="str">
            <v>3273211501810005</v>
          </cell>
          <cell r="U893" t="str">
            <v>SEUMUR HIDUP</v>
          </cell>
          <cell r="V893" t="str">
            <v>CDD</v>
          </cell>
          <cell r="W893" t="str">
            <v>B1</v>
          </cell>
          <cell r="X893" t="str">
            <v>4103130511409</v>
          </cell>
          <cell r="Y893">
            <v>44941</v>
          </cell>
          <cell r="Z893" t="str">
            <v>PURWOREJO</v>
          </cell>
          <cell r="AA893">
            <v>29601</v>
          </cell>
          <cell r="AB893" t="str">
            <v>JL. CURUG CANDUNG RT 005/005 KEL. WATES KEC. BANDUNG KIDUL KOTA BANDUNG</v>
          </cell>
          <cell r="AC893" t="str">
            <v>KAWIN</v>
          </cell>
          <cell r="AD893" t="str">
            <v>ISLAM</v>
          </cell>
          <cell r="AE893" t="str">
            <v>LAKI-LAKI</v>
          </cell>
          <cell r="AF893" t="str">
            <v>SMA</v>
          </cell>
          <cell r="AG893" t="str">
            <v>MUJIMAN</v>
          </cell>
          <cell r="AH893" t="str">
            <v>BCA</v>
          </cell>
          <cell r="AI893" t="str">
            <v>8100925550</v>
          </cell>
          <cell r="AJ893" t="str">
            <v>3273212012110010</v>
          </cell>
          <cell r="AL893">
            <v>44621</v>
          </cell>
          <cell r="AM893">
            <v>44712</v>
          </cell>
          <cell r="AN893" t="str">
            <v>PKWT 2</v>
          </cell>
          <cell r="AO893" t="str">
            <v>10 hari</v>
          </cell>
          <cell r="AP893" t="str">
            <v xml:space="preserve">0 Tahun  11 Bulan 10 Hari </v>
          </cell>
          <cell r="AQ893" t="str">
            <v>SUDAH</v>
          </cell>
          <cell r="AR893">
            <v>44411</v>
          </cell>
          <cell r="AS893" t="str">
            <v>SUDAH</v>
          </cell>
          <cell r="AT893">
            <v>44411</v>
          </cell>
          <cell r="AU893" t="str">
            <v>SUDAH</v>
          </cell>
          <cell r="AV893">
            <v>44639</v>
          </cell>
          <cell r="AW893" t="str">
            <v xml:space="preserve">0 Tahun  2 Bulan 2 Hari </v>
          </cell>
          <cell r="AX893" t="str">
            <v>IN CLASS</v>
          </cell>
          <cell r="AY893">
            <v>100</v>
          </cell>
          <cell r="AZ893">
            <v>80</v>
          </cell>
          <cell r="BA893" t="str">
            <v>SUDAH</v>
          </cell>
          <cell r="BC893">
            <v>44381</v>
          </cell>
          <cell r="BE893" t="str">
            <v>SUDAH</v>
          </cell>
          <cell r="BG893">
            <v>44409</v>
          </cell>
          <cell r="BI893" t="str">
            <v>BELUM</v>
          </cell>
          <cell r="BV893" t="str">
            <v>0001789648525</v>
          </cell>
          <cell r="BW893" t="str">
            <v>SUDAH</v>
          </cell>
          <cell r="BX893" t="str">
            <v>PERUSAHAAN</v>
          </cell>
          <cell r="BY893" t="str">
            <v>21046000200</v>
          </cell>
          <cell r="BZ893" t="str">
            <v>SUDAH</v>
          </cell>
        </row>
        <row r="894">
          <cell r="C894" t="str">
            <v>2511</v>
          </cell>
          <cell r="D894" t="str">
            <v>ANDI CAHYO NUGROHO</v>
          </cell>
          <cell r="E894" t="str">
            <v>PT. MBK</v>
          </cell>
          <cell r="I894">
            <v>44357</v>
          </cell>
          <cell r="J894" t="str">
            <v/>
          </cell>
          <cell r="K894" t="str">
            <v>082223473116</v>
          </cell>
          <cell r="L894" t="str">
            <v>DRIVER</v>
          </cell>
          <cell r="Q894" t="str">
            <v>TEGAL</v>
          </cell>
          <cell r="R894" t="str">
            <v>ANTERAJA</v>
          </cell>
          <cell r="S894" t="str">
            <v>SEMARANG</v>
          </cell>
          <cell r="T894" t="str">
            <v>3603030802900006</v>
          </cell>
          <cell r="U894" t="str">
            <v>SEUMUR HIDUP</v>
          </cell>
          <cell r="V894" t="str">
            <v>HIJAU</v>
          </cell>
          <cell r="W894" t="str">
            <v>B1</v>
          </cell>
          <cell r="X894" t="str">
            <v>14299002000114</v>
          </cell>
          <cell r="Y894">
            <v>46132</v>
          </cell>
          <cell r="Z894" t="str">
            <v>CILACAP</v>
          </cell>
          <cell r="AA894">
            <v>32912</v>
          </cell>
          <cell r="AB894" t="str">
            <v>BANDA ACEH 3 RT 005 RW 001 KEL. KRANDON KEC. MARGADANA</v>
          </cell>
          <cell r="AC894" t="str">
            <v>KAWIN ANAK 1</v>
          </cell>
          <cell r="AD894" t="str">
            <v>ISLAM</v>
          </cell>
          <cell r="AE894" t="str">
            <v>LAKI-LAKI</v>
          </cell>
          <cell r="AF894" t="str">
            <v>SMA</v>
          </cell>
          <cell r="AG894" t="str">
            <v>ANDI CAHYO NUGROHO</v>
          </cell>
          <cell r="AH894" t="str">
            <v>BCA</v>
          </cell>
          <cell r="AI894" t="str">
            <v>0470958952</v>
          </cell>
          <cell r="AJ894" t="str">
            <v>3376040908170001</v>
          </cell>
          <cell r="AK894" t="str">
            <v>74.749.416.6-501.000</v>
          </cell>
          <cell r="AL894">
            <v>44621</v>
          </cell>
          <cell r="AM894">
            <v>44712</v>
          </cell>
          <cell r="AN894" t="str">
            <v>PKWT 2</v>
          </cell>
          <cell r="AO894" t="str">
            <v>10 hari</v>
          </cell>
          <cell r="AP894" t="str">
            <v xml:space="preserve">0 Tahun  11 Bulan 11 Hari </v>
          </cell>
          <cell r="AQ894" t="str">
            <v>SUDAH</v>
          </cell>
          <cell r="AR894">
            <v>44411</v>
          </cell>
          <cell r="AS894" t="str">
            <v>SUDAH</v>
          </cell>
          <cell r="AT894">
            <v>44392</v>
          </cell>
          <cell r="AU894" t="str">
            <v>SUDAH</v>
          </cell>
          <cell r="AV894">
            <v>44421</v>
          </cell>
          <cell r="AW894" t="str">
            <v xml:space="preserve">0 Tahun  9 Bulan 8 Hari </v>
          </cell>
          <cell r="AX894" t="str">
            <v>IN CLASS</v>
          </cell>
          <cell r="AY894">
            <v>80</v>
          </cell>
          <cell r="AZ894">
            <v>80</v>
          </cell>
          <cell r="BA894" t="str">
            <v>SUDAH</v>
          </cell>
          <cell r="BC894">
            <v>44412</v>
          </cell>
          <cell r="BD894" t="str">
            <v>TEGAL</v>
          </cell>
          <cell r="BE894" t="str">
            <v>SUDAH</v>
          </cell>
          <cell r="BG894">
            <v>44444</v>
          </cell>
          <cell r="BH894" t="str">
            <v>TEGAL</v>
          </cell>
          <cell r="BI894" t="str">
            <v>BELUM</v>
          </cell>
          <cell r="BV894" t="str">
            <v>0000803729801</v>
          </cell>
          <cell r="BW894" t="str">
            <v>SUDAH</v>
          </cell>
          <cell r="BX894" t="str">
            <v>PBI</v>
          </cell>
          <cell r="BY894" t="str">
            <v>21046000051</v>
          </cell>
          <cell r="BZ894" t="str">
            <v>SUDAH</v>
          </cell>
          <cell r="CG894" t="str">
            <v>abdillahjunaidi2610@gmail.com</v>
          </cell>
        </row>
        <row r="895">
          <cell r="C895" t="str">
            <v>2512</v>
          </cell>
          <cell r="D895" t="str">
            <v>ANANG MIYARSONO</v>
          </cell>
          <cell r="E895" t="str">
            <v>PT. MBK</v>
          </cell>
          <cell r="I895">
            <v>44349</v>
          </cell>
          <cell r="J895" t="str">
            <v/>
          </cell>
          <cell r="K895" t="str">
            <v>082265142114</v>
          </cell>
          <cell r="L895" t="str">
            <v>DRIVER</v>
          </cell>
          <cell r="Q895" t="str">
            <v>SOLO</v>
          </cell>
          <cell r="R895" t="str">
            <v>ANTERAJA</v>
          </cell>
          <cell r="S895" t="str">
            <v>SEMARANG</v>
          </cell>
          <cell r="T895" t="str">
            <v>3313150810890001</v>
          </cell>
          <cell r="U895" t="str">
            <v>SEUMUR HIDUP</v>
          </cell>
          <cell r="V895" t="str">
            <v>HIJAU</v>
          </cell>
          <cell r="W895" t="str">
            <v>B1</v>
          </cell>
          <cell r="X895" t="str">
            <v>14468910000142</v>
          </cell>
          <cell r="Y895">
            <v>45919</v>
          </cell>
          <cell r="Z895" t="str">
            <v>KOTIM</v>
          </cell>
          <cell r="AA895">
            <v>32799</v>
          </cell>
          <cell r="AB895" t="str">
            <v>MOJOGEDANG RT 001 RW 002, DESA MOJOGENDANG KEC. MOJOGEDANG KAB. KARANGAYAR</v>
          </cell>
          <cell r="AC895" t="str">
            <v>KAWIN ANAK 1</v>
          </cell>
          <cell r="AD895" t="str">
            <v>ISLAM</v>
          </cell>
          <cell r="AE895" t="str">
            <v>LAKI-LAKI</v>
          </cell>
          <cell r="AF895" t="str">
            <v>SMA</v>
          </cell>
          <cell r="AG895" t="str">
            <v>ANANG MIYARSONO</v>
          </cell>
          <cell r="AH895" t="str">
            <v>BCA</v>
          </cell>
          <cell r="AI895" t="str">
            <v>3270920640</v>
          </cell>
          <cell r="AJ895" t="str">
            <v>3313150502180000</v>
          </cell>
          <cell r="AL895">
            <v>44621</v>
          </cell>
          <cell r="AM895">
            <v>44712</v>
          </cell>
          <cell r="AN895" t="str">
            <v>PKWT 2</v>
          </cell>
          <cell r="AO895" t="str">
            <v>10 hari</v>
          </cell>
          <cell r="AP895" t="str">
            <v xml:space="preserve">0 Tahun  11 Bulan 19 Hari </v>
          </cell>
          <cell r="AQ895" t="str">
            <v>SUDAH</v>
          </cell>
          <cell r="AR895">
            <v>44454</v>
          </cell>
          <cell r="AS895" t="str">
            <v>SUDAH</v>
          </cell>
          <cell r="AT895">
            <v>44454</v>
          </cell>
          <cell r="AU895" t="str">
            <v>SUDAH</v>
          </cell>
          <cell r="AV895">
            <v>44435</v>
          </cell>
          <cell r="AW895" t="str">
            <v xml:space="preserve">0 Tahun  8 Bulan 24 Hari </v>
          </cell>
          <cell r="AX895" t="str">
            <v>IN CLASS</v>
          </cell>
          <cell r="AY895">
            <v>85</v>
          </cell>
          <cell r="AZ895">
            <v>80</v>
          </cell>
          <cell r="BA895" t="str">
            <v>SUDAH</v>
          </cell>
          <cell r="BC895">
            <v>44420</v>
          </cell>
          <cell r="BD895" t="str">
            <v>PUSKESMAS MOJOGEDANG 1</v>
          </cell>
          <cell r="BE895" t="str">
            <v>SUDAH</v>
          </cell>
          <cell r="BG895">
            <v>44451</v>
          </cell>
          <cell r="BH895" t="str">
            <v>PUSKESMAS MOJOGEDANG 1</v>
          </cell>
          <cell r="BI895" t="str">
            <v>SUDAH</v>
          </cell>
          <cell r="BK895">
            <v>44644</v>
          </cell>
          <cell r="BV895" t="str">
            <v>0001615874264</v>
          </cell>
          <cell r="BW895" t="str">
            <v>SUDAH</v>
          </cell>
          <cell r="BX895" t="str">
            <v>PBI</v>
          </cell>
          <cell r="BY895" t="str">
            <v>21046000093</v>
          </cell>
          <cell r="BZ895" t="str">
            <v>SUDAH</v>
          </cell>
          <cell r="CG895" t="str">
            <v>tidak ada</v>
          </cell>
        </row>
        <row r="896">
          <cell r="C896" t="str">
            <v>2513</v>
          </cell>
          <cell r="D896" t="str">
            <v>RAJIBIANSYAH</v>
          </cell>
          <cell r="E896" t="str">
            <v>PT. MBK</v>
          </cell>
          <cell r="I896">
            <v>44362</v>
          </cell>
          <cell r="J896" t="str">
            <v/>
          </cell>
          <cell r="K896" t="str">
            <v>087812191012</v>
          </cell>
          <cell r="L896" t="str">
            <v>DRIVER</v>
          </cell>
          <cell r="Q896" t="str">
            <v>BANJARMASIN</v>
          </cell>
          <cell r="R896" t="str">
            <v>PT. SUMBER ALFARIA TRIJAYA TBK</v>
          </cell>
          <cell r="S896" t="str">
            <v>JAKARTA 2</v>
          </cell>
          <cell r="T896" t="str">
            <v>6308062701910002</v>
          </cell>
          <cell r="U896" t="str">
            <v>SEUMUR HIDUP</v>
          </cell>
          <cell r="W896" t="str">
            <v>B1</v>
          </cell>
          <cell r="X896" t="str">
            <v>18339101000126</v>
          </cell>
          <cell r="Y896">
            <v>46180</v>
          </cell>
          <cell r="Z896" t="str">
            <v>AMUNTAI</v>
          </cell>
          <cell r="AA896">
            <v>33265</v>
          </cell>
          <cell r="AB896" t="str">
            <v>JL.MANGGIS RT/RW 17/04, KEL. SYAMSUDINNOR LANDASAN ULIN BANJARBARU</v>
          </cell>
          <cell r="AC896" t="str">
            <v>KAWIN ANAK 3</v>
          </cell>
          <cell r="AD896" t="str">
            <v>ISLAM</v>
          </cell>
          <cell r="AE896" t="str">
            <v>LAKI-LAKI</v>
          </cell>
          <cell r="AF896" t="str">
            <v>SMA</v>
          </cell>
          <cell r="AG896" t="str">
            <v>RAJIBIANSYAH</v>
          </cell>
          <cell r="AH896" t="str">
            <v>BCA</v>
          </cell>
          <cell r="AI896" t="str">
            <v>8275355301</v>
          </cell>
          <cell r="AJ896" t="str">
            <v>6372022808130004</v>
          </cell>
          <cell r="AL896">
            <v>44621</v>
          </cell>
          <cell r="AM896">
            <v>44712</v>
          </cell>
          <cell r="AN896" t="str">
            <v>PKWT 2</v>
          </cell>
          <cell r="AO896" t="str">
            <v>10 hari</v>
          </cell>
          <cell r="AP896" t="str">
            <v xml:space="preserve">0 Tahun  11 Bulan 6 Hari </v>
          </cell>
          <cell r="AQ896" t="str">
            <v>SUDAH</v>
          </cell>
          <cell r="AR896">
            <v>44432</v>
          </cell>
          <cell r="AS896" t="str">
            <v>SUDAH</v>
          </cell>
          <cell r="AT896">
            <v>44432</v>
          </cell>
          <cell r="AU896" t="str">
            <v>SUDAH</v>
          </cell>
          <cell r="AV896">
            <v>44503</v>
          </cell>
          <cell r="AW896" t="str">
            <v xml:space="preserve">0 Tahun  6 Bulan 18 Hari </v>
          </cell>
          <cell r="AX896" t="str">
            <v>IN CLASS</v>
          </cell>
          <cell r="AZ896">
            <v>90</v>
          </cell>
          <cell r="BA896" t="str">
            <v>SUDAH</v>
          </cell>
          <cell r="BC896">
            <v>44449</v>
          </cell>
          <cell r="BD896" t="str">
            <v>CEMPAKA</v>
          </cell>
          <cell r="BE896" t="str">
            <v>SUDAH</v>
          </cell>
          <cell r="BG896">
            <v>44516</v>
          </cell>
          <cell r="BI896" t="str">
            <v>BELUM</v>
          </cell>
          <cell r="BV896" t="str">
            <v>0002924591703</v>
          </cell>
          <cell r="BW896" t="str">
            <v>SUDAH</v>
          </cell>
          <cell r="BX896" t="str">
            <v>PERUSAHAAN</v>
          </cell>
          <cell r="BY896" t="str">
            <v>21046000788</v>
          </cell>
          <cell r="BZ896" t="str">
            <v>SUDAH</v>
          </cell>
        </row>
        <row r="897">
          <cell r="C897" t="str">
            <v>2515</v>
          </cell>
          <cell r="D897" t="str">
            <v>SETIO PRABOWO</v>
          </cell>
          <cell r="E897" t="str">
            <v>PT. MBK</v>
          </cell>
          <cell r="I897">
            <v>44361</v>
          </cell>
          <cell r="J897" t="str">
            <v/>
          </cell>
          <cell r="K897" t="str">
            <v>081377764169</v>
          </cell>
          <cell r="L897" t="str">
            <v>DRIVER</v>
          </cell>
          <cell r="Q897" t="str">
            <v>PALEMBANG</v>
          </cell>
          <cell r="R897" t="str">
            <v>ANTERAJA</v>
          </cell>
          <cell r="S897" t="str">
            <v>PALEMBANG</v>
          </cell>
          <cell r="T897" t="str">
            <v>1671062204820016</v>
          </cell>
          <cell r="U897" t="str">
            <v>SEUMUR HIDUP</v>
          </cell>
          <cell r="W897" t="str">
            <v>B1 UMUM</v>
          </cell>
          <cell r="X897" t="str">
            <v>25268204000090</v>
          </cell>
          <cell r="Y897">
            <v>45740</v>
          </cell>
          <cell r="Z897" t="str">
            <v>PURWOREJO</v>
          </cell>
          <cell r="AA897">
            <v>30794</v>
          </cell>
          <cell r="AB897" t="str">
            <v>LR. KEBANGKAN NO. 235 RT 011/003 KEL. 9 ILIR KEC. ILIR TIMUR TIGA KOTA PALEMBANG</v>
          </cell>
          <cell r="AC897" t="str">
            <v>KAWIN</v>
          </cell>
          <cell r="AD897" t="str">
            <v>ISLAM</v>
          </cell>
          <cell r="AE897" t="str">
            <v>LAKI-LAKI</v>
          </cell>
          <cell r="AF897" t="str">
            <v>SMA</v>
          </cell>
          <cell r="AG897" t="str">
            <v>SETIO PRABOWO</v>
          </cell>
          <cell r="AH897" t="str">
            <v>BCA</v>
          </cell>
          <cell r="AI897" t="str">
            <v>1140370211</v>
          </cell>
          <cell r="AJ897" t="str">
            <v>1671062205120010</v>
          </cell>
          <cell r="AL897">
            <v>44621</v>
          </cell>
          <cell r="AM897">
            <v>44712</v>
          </cell>
          <cell r="AN897" t="str">
            <v>PKWT 2</v>
          </cell>
          <cell r="AO897" t="str">
            <v>10 hari</v>
          </cell>
          <cell r="AP897" t="str">
            <v xml:space="preserve">0 Tahun  11 Bulan 7 Hari </v>
          </cell>
          <cell r="AQ897" t="str">
            <v>SUDAH</v>
          </cell>
          <cell r="AR897">
            <v>44379</v>
          </cell>
          <cell r="AS897" t="str">
            <v>SUDAH</v>
          </cell>
          <cell r="AT897">
            <v>44379</v>
          </cell>
          <cell r="AU897" t="str">
            <v>SUDAH</v>
          </cell>
          <cell r="AV897">
            <v>44621</v>
          </cell>
          <cell r="AW897" t="str">
            <v xml:space="preserve">0 Tahun  2 Bulan 20 Hari </v>
          </cell>
          <cell r="AX897" t="str">
            <v>ON LINE</v>
          </cell>
          <cell r="AY897">
            <v>80</v>
          </cell>
          <cell r="AZ897">
            <v>0</v>
          </cell>
          <cell r="BA897" t="str">
            <v>SUDAH</v>
          </cell>
          <cell r="BC897">
            <v>44480</v>
          </cell>
          <cell r="BE897" t="str">
            <v>SUDAH</v>
          </cell>
          <cell r="BG897">
            <v>44508</v>
          </cell>
          <cell r="BI897" t="str">
            <v>BELUM</v>
          </cell>
          <cell r="BV897" t="str">
            <v>0001806010762</v>
          </cell>
          <cell r="BW897" t="str">
            <v>SUDAH</v>
          </cell>
          <cell r="BX897" t="str">
            <v>PBI</v>
          </cell>
          <cell r="BY897" t="str">
            <v>21046000127</v>
          </cell>
          <cell r="BZ897" t="str">
            <v>SUDAH</v>
          </cell>
        </row>
        <row r="898">
          <cell r="C898" t="str">
            <v>2516</v>
          </cell>
          <cell r="D898" t="str">
            <v>SALIM RASWAN</v>
          </cell>
          <cell r="E898" t="str">
            <v>PT. MBK</v>
          </cell>
          <cell r="I898">
            <v>44359</v>
          </cell>
          <cell r="J898" t="str">
            <v/>
          </cell>
          <cell r="K898" t="str">
            <v>085220855582</v>
          </cell>
          <cell r="L898" t="str">
            <v>DRIVER</v>
          </cell>
          <cell r="Q898" t="str">
            <v>BANDUNG</v>
          </cell>
          <cell r="R898" t="str">
            <v>AOP</v>
          </cell>
          <cell r="S898" t="str">
            <v>JAKARTA 1</v>
          </cell>
          <cell r="T898" t="str">
            <v>3204070301790002</v>
          </cell>
          <cell r="U898" t="str">
            <v>SEUMUR HIDUP</v>
          </cell>
          <cell r="W898" t="str">
            <v>B1</v>
          </cell>
          <cell r="X898" t="str">
            <v>790113433124</v>
          </cell>
          <cell r="Y898">
            <v>44929</v>
          </cell>
          <cell r="Z898" t="str">
            <v>BANDUNG</v>
          </cell>
          <cell r="AA898">
            <v>28858</v>
          </cell>
          <cell r="AB898" t="str">
            <v>KP. GARUNG 35 RT 001/001 DS. CILENGKRANG JEC. CILENGKRANG KAB. BANDUNG</v>
          </cell>
          <cell r="AC898" t="str">
            <v>KAWIN</v>
          </cell>
          <cell r="AD898" t="str">
            <v>ISLAM</v>
          </cell>
          <cell r="AE898" t="str">
            <v>LAKI-LAKI</v>
          </cell>
          <cell r="AF898" t="str">
            <v>SMA</v>
          </cell>
          <cell r="AG898" t="str">
            <v>SALIM RASWAN</v>
          </cell>
          <cell r="AH898" t="str">
            <v>BCA</v>
          </cell>
          <cell r="AI898" t="str">
            <v>2810597308</v>
          </cell>
          <cell r="AJ898" t="str">
            <v>3204072701120012</v>
          </cell>
          <cell r="AL898">
            <v>44621</v>
          </cell>
          <cell r="AM898">
            <v>44712</v>
          </cell>
          <cell r="AN898" t="str">
            <v>PKWT 2</v>
          </cell>
          <cell r="AO898" t="str">
            <v>10 hari</v>
          </cell>
          <cell r="AP898" t="str">
            <v xml:space="preserve">0 Tahun  11 Bulan 9 Hari </v>
          </cell>
          <cell r="AQ898" t="str">
            <v>SUDAH</v>
          </cell>
          <cell r="AR898">
            <v>44454</v>
          </cell>
          <cell r="AS898" t="str">
            <v>SUDAH</v>
          </cell>
          <cell r="AT898">
            <v>44470</v>
          </cell>
          <cell r="AU898" t="str">
            <v>SUDAH</v>
          </cell>
          <cell r="AV898">
            <v>44463</v>
          </cell>
          <cell r="AW898" t="str">
            <v xml:space="preserve">0 Tahun  7 Bulan 27 Hari </v>
          </cell>
          <cell r="AX898" t="str">
            <v>ON LINE</v>
          </cell>
          <cell r="AY898">
            <v>100</v>
          </cell>
          <cell r="AZ898">
            <v>90</v>
          </cell>
          <cell r="BA898" t="str">
            <v>SUDAH</v>
          </cell>
          <cell r="BC898">
            <v>44405</v>
          </cell>
          <cell r="BE898" t="str">
            <v>SUDAH</v>
          </cell>
          <cell r="BG898">
            <v>44434</v>
          </cell>
          <cell r="BI898" t="str">
            <v>BELUM</v>
          </cell>
          <cell r="BV898" t="str">
            <v>0003088914772</v>
          </cell>
          <cell r="BW898" t="str">
            <v>SUDAH</v>
          </cell>
          <cell r="BX898" t="str">
            <v>PERUSAHAAN</v>
          </cell>
          <cell r="BY898" t="str">
            <v>21045999964</v>
          </cell>
          <cell r="BZ898" t="str">
            <v>SUDAH</v>
          </cell>
        </row>
        <row r="899">
          <cell r="C899" t="str">
            <v>2518</v>
          </cell>
          <cell r="D899" t="str">
            <v>WINDA ANDIKA KURNIAWAN</v>
          </cell>
          <cell r="E899" t="str">
            <v>PT. MBK</v>
          </cell>
          <cell r="I899">
            <v>44341</v>
          </cell>
          <cell r="J899" t="str">
            <v/>
          </cell>
          <cell r="K899" t="str">
            <v>082234871083</v>
          </cell>
          <cell r="L899" t="str">
            <v>DRIVER</v>
          </cell>
          <cell r="Q899" t="str">
            <v>MADIUN</v>
          </cell>
          <cell r="R899" t="str">
            <v>ANTERAJA</v>
          </cell>
          <cell r="S899" t="str">
            <v>MALANG</v>
          </cell>
          <cell r="T899" t="str">
            <v>3502150507950006</v>
          </cell>
          <cell r="U899" t="str">
            <v>SEUMUR HIDUP</v>
          </cell>
          <cell r="V899" t="str">
            <v>HIJAU</v>
          </cell>
          <cell r="W899" t="str">
            <v>B1</v>
          </cell>
          <cell r="X899" t="str">
            <v>15449507000182</v>
          </cell>
          <cell r="Y899">
            <v>46169</v>
          </cell>
          <cell r="Z899" t="str">
            <v>PONOROGO</v>
          </cell>
          <cell r="AA899">
            <v>34885</v>
          </cell>
          <cell r="AB899" t="str">
            <v>DUKUH TAMBANG RT 002/003 KEL. KEDUNGBANTENG KEC. SUKOREJO KAB. PONOROGO</v>
          </cell>
          <cell r="AC899" t="str">
            <v>LAJANG</v>
          </cell>
          <cell r="AD899" t="str">
            <v>ISLAM</v>
          </cell>
          <cell r="AE899" t="str">
            <v>LAKI-LAKI</v>
          </cell>
          <cell r="AF899" t="str">
            <v>SMA</v>
          </cell>
          <cell r="AG899" t="str">
            <v>WINDA ANDIKA KURNIAWAN</v>
          </cell>
          <cell r="AH899" t="str">
            <v>BCA</v>
          </cell>
          <cell r="AI899" t="str">
            <v>4650541052</v>
          </cell>
          <cell r="AJ899" t="str">
            <v>3502151012010652</v>
          </cell>
          <cell r="AL899">
            <v>44621</v>
          </cell>
          <cell r="AM899">
            <v>44712</v>
          </cell>
          <cell r="AN899" t="str">
            <v>PKWT 2</v>
          </cell>
          <cell r="AO899" t="str">
            <v>10 hari</v>
          </cell>
          <cell r="AP899" t="str">
            <v xml:space="preserve">0 Tahun  11 Bulan 26 Hari </v>
          </cell>
          <cell r="AQ899" t="str">
            <v>SUDAH</v>
          </cell>
          <cell r="AR899">
            <v>44432</v>
          </cell>
          <cell r="AS899" t="str">
            <v>SUDAH</v>
          </cell>
          <cell r="AT899">
            <v>44432</v>
          </cell>
          <cell r="AU899" t="str">
            <v>SUDAH</v>
          </cell>
          <cell r="AV899">
            <v>44462</v>
          </cell>
          <cell r="AW899" t="str">
            <v xml:space="preserve">0 Tahun  7 Bulan 28 Hari </v>
          </cell>
          <cell r="AX899" t="str">
            <v>IN CLASS</v>
          </cell>
          <cell r="AY899">
            <v>80</v>
          </cell>
          <cell r="AZ899">
            <v>80</v>
          </cell>
          <cell r="BA899" t="str">
            <v>SUDAH</v>
          </cell>
          <cell r="BC899">
            <v>44410</v>
          </cell>
          <cell r="BD899" t="str">
            <v>GARON BALEREJO</v>
          </cell>
          <cell r="BE899" t="str">
            <v>SUDAH</v>
          </cell>
          <cell r="BG899">
            <v>44456</v>
          </cell>
          <cell r="BI899" t="str">
            <v>BELUM</v>
          </cell>
          <cell r="BV899" t="str">
            <v>0002509741269</v>
          </cell>
          <cell r="BW899" t="str">
            <v>SUDAH</v>
          </cell>
          <cell r="BX899" t="str">
            <v>PERUSAHAAN</v>
          </cell>
          <cell r="BY899" t="str">
            <v>21055225839</v>
          </cell>
          <cell r="BZ899" t="str">
            <v>SUDAH</v>
          </cell>
          <cell r="CG899" t="str">
            <v>samijoquick@gmail.com</v>
          </cell>
        </row>
        <row r="900">
          <cell r="C900" t="str">
            <v>2524</v>
          </cell>
          <cell r="D900" t="str">
            <v>FENDIK AGUS SETYAWAN</v>
          </cell>
          <cell r="E900" t="str">
            <v>PT. MBK</v>
          </cell>
          <cell r="I900">
            <v>44348</v>
          </cell>
          <cell r="J900" t="str">
            <v/>
          </cell>
          <cell r="K900" t="str">
            <v>085236336170</v>
          </cell>
          <cell r="L900" t="str">
            <v>DRIVER</v>
          </cell>
          <cell r="Q900" t="str">
            <v>JEMBER</v>
          </cell>
          <cell r="R900" t="str">
            <v>ANTERAJA</v>
          </cell>
          <cell r="S900" t="str">
            <v>MALANG</v>
          </cell>
          <cell r="T900" t="str">
            <v>3509042608890001</v>
          </cell>
          <cell r="U900" t="str">
            <v>SEUMUR HIDUP</v>
          </cell>
          <cell r="V900" t="str">
            <v>HIJAU</v>
          </cell>
          <cell r="W900" t="str">
            <v>B1</v>
          </cell>
          <cell r="X900" t="str">
            <v>8908-15320955</v>
          </cell>
          <cell r="Y900">
            <v>46259</v>
          </cell>
          <cell r="Z900" t="str">
            <v>JEMBER</v>
          </cell>
          <cell r="AA900">
            <v>32746</v>
          </cell>
          <cell r="AB900" t="str">
            <v>Dsn. Rejosari RT/RW 02/05 desa Tembokrejo Kec. GumukMas</v>
          </cell>
          <cell r="AC900" t="str">
            <v>KAWIN ANAK 1</v>
          </cell>
          <cell r="AD900" t="str">
            <v>ISLAM</v>
          </cell>
          <cell r="AE900" t="str">
            <v>LAKI-LAKI</v>
          </cell>
          <cell r="AF900" t="str">
            <v>SMA</v>
          </cell>
          <cell r="AG900" t="str">
            <v>FENDIK AGUS SETYAWAN</v>
          </cell>
          <cell r="AH900" t="str">
            <v>BCA</v>
          </cell>
          <cell r="AI900">
            <v>3330441193</v>
          </cell>
          <cell r="AJ900" t="str">
            <v>3509042802180007</v>
          </cell>
          <cell r="AL900">
            <v>44621</v>
          </cell>
          <cell r="AM900">
            <v>44712</v>
          </cell>
          <cell r="AN900" t="str">
            <v>PKWT 2</v>
          </cell>
          <cell r="AO900" t="str">
            <v>10 hari</v>
          </cell>
          <cell r="AP900" t="str">
            <v xml:space="preserve">0 Tahun  11 Bulan 20 Hari </v>
          </cell>
          <cell r="AQ900" t="str">
            <v>SUDAH</v>
          </cell>
          <cell r="AR900">
            <v>44432</v>
          </cell>
          <cell r="AS900" t="str">
            <v>SUDAH</v>
          </cell>
          <cell r="AT900">
            <v>44432</v>
          </cell>
          <cell r="AU900" t="str">
            <v>SUDAH</v>
          </cell>
          <cell r="AV900">
            <v>44465</v>
          </cell>
          <cell r="AW900" t="str">
            <v xml:space="preserve">0 Tahun  7 Bulan 25 Hari </v>
          </cell>
          <cell r="AX900" t="str">
            <v>IN CLASS</v>
          </cell>
          <cell r="AY900">
            <v>85</v>
          </cell>
          <cell r="AZ900">
            <v>85</v>
          </cell>
          <cell r="BA900" t="str">
            <v>SUDAH</v>
          </cell>
          <cell r="BC900">
            <v>44354</v>
          </cell>
          <cell r="BD900" t="str">
            <v>RSU PKU MUHAMMADIYAH ROGOJAMPI</v>
          </cell>
          <cell r="BE900" t="str">
            <v>SUDAH</v>
          </cell>
          <cell r="BG900">
            <v>44537</v>
          </cell>
          <cell r="BI900" t="str">
            <v>BELUM</v>
          </cell>
          <cell r="BV900" t="str">
            <v>0002217726314</v>
          </cell>
          <cell r="BW900" t="str">
            <v>SUDAH</v>
          </cell>
          <cell r="BX900" t="str">
            <v>PERUSAHAAN</v>
          </cell>
          <cell r="BY900" t="str">
            <v>21055225599</v>
          </cell>
          <cell r="BZ900" t="str">
            <v>SUDAH</v>
          </cell>
        </row>
        <row r="901">
          <cell r="C901" t="str">
            <v>2525</v>
          </cell>
          <cell r="D901" t="str">
            <v>MOH JUNAEDI ABDILAH</v>
          </cell>
          <cell r="E901" t="str">
            <v>PT. MBK</v>
          </cell>
          <cell r="I901">
            <v>44359</v>
          </cell>
          <cell r="J901" t="str">
            <v/>
          </cell>
          <cell r="K901" t="str">
            <v>085102404044</v>
          </cell>
          <cell r="L901" t="str">
            <v>DRIVER</v>
          </cell>
          <cell r="Q901" t="str">
            <v>LAMONGAN</v>
          </cell>
          <cell r="R901" t="str">
            <v>ANTERAJA</v>
          </cell>
          <cell r="S901" t="str">
            <v>MALANG</v>
          </cell>
          <cell r="T901" t="str">
            <v>3524252610810002</v>
          </cell>
          <cell r="U901" t="str">
            <v>SEUMUR HIDUP</v>
          </cell>
          <cell r="V901" t="str">
            <v>HIJAU</v>
          </cell>
          <cell r="W901" t="str">
            <v>B1</v>
          </cell>
          <cell r="X901" t="str">
            <v>15488110000187</v>
          </cell>
          <cell r="Y901">
            <v>46240</v>
          </cell>
          <cell r="Z901" t="str">
            <v>LAMONGAN</v>
          </cell>
          <cell r="AA901">
            <v>29885</v>
          </cell>
          <cell r="AB901" t="str">
            <v>SIDOMULYO RT002 RW001 KEL SIDOMULYO KEC DEKET KAB LAMONGAN</v>
          </cell>
          <cell r="AC901" t="str">
            <v>KAWIN</v>
          </cell>
          <cell r="AD901" t="str">
            <v>ISLAM</v>
          </cell>
          <cell r="AE901" t="str">
            <v>LAKI-LAKI</v>
          </cell>
          <cell r="AF901" t="str">
            <v>SMA</v>
          </cell>
          <cell r="AG901" t="str">
            <v>M JUNAIDI A</v>
          </cell>
          <cell r="AH901" t="str">
            <v>BCA</v>
          </cell>
          <cell r="AI901" t="str">
            <v>3301110225</v>
          </cell>
          <cell r="AJ901" t="str">
            <v>3524253112105698</v>
          </cell>
          <cell r="AL901">
            <v>44652</v>
          </cell>
          <cell r="AM901">
            <v>44742</v>
          </cell>
          <cell r="AN901" t="str">
            <v>PKWT 1</v>
          </cell>
          <cell r="AO901" t="str">
            <v>40 hari</v>
          </cell>
          <cell r="AP901" t="str">
            <v xml:space="preserve">0 Tahun  11 Bulan 9 Hari </v>
          </cell>
          <cell r="AQ901" t="str">
            <v>SUDAH</v>
          </cell>
          <cell r="AR901">
            <v>44432</v>
          </cell>
          <cell r="AS901" t="str">
            <v>SUDAH</v>
          </cell>
          <cell r="AT901">
            <v>44432</v>
          </cell>
          <cell r="AU901" t="str">
            <v>SUDAH</v>
          </cell>
          <cell r="AV901">
            <v>44432</v>
          </cell>
          <cell r="AW901" t="str">
            <v xml:space="preserve">0 Tahun  8 Bulan 27 Hari </v>
          </cell>
          <cell r="AX901" t="str">
            <v>IN CLASS</v>
          </cell>
          <cell r="AY901">
            <v>90</v>
          </cell>
          <cell r="AZ901">
            <v>90</v>
          </cell>
          <cell r="BA901" t="str">
            <v>SUDAH</v>
          </cell>
          <cell r="BC901">
            <v>44420</v>
          </cell>
          <cell r="BD901" t="str">
            <v>POLRES LAMONGAN</v>
          </cell>
          <cell r="BE901" t="str">
            <v>SUDAH</v>
          </cell>
          <cell r="BG901">
            <v>44509</v>
          </cell>
          <cell r="BI901" t="str">
            <v>BELUM</v>
          </cell>
          <cell r="BV901" t="str">
            <v>0002436326021</v>
          </cell>
          <cell r="BW901" t="str">
            <v>SUDAH</v>
          </cell>
          <cell r="BX901" t="str">
            <v>PBI</v>
          </cell>
          <cell r="BY901" t="str">
            <v>21046000770</v>
          </cell>
          <cell r="BZ901" t="str">
            <v>SUDAH</v>
          </cell>
        </row>
        <row r="902">
          <cell r="C902" t="str">
            <v>2526</v>
          </cell>
          <cell r="D902" t="str">
            <v>ZAENAL ABIDIN</v>
          </cell>
          <cell r="E902" t="str">
            <v>PT. MBK</v>
          </cell>
          <cell r="I902">
            <v>44368</v>
          </cell>
          <cell r="J902" t="str">
            <v/>
          </cell>
          <cell r="K902" t="str">
            <v>081329171799</v>
          </cell>
          <cell r="P902" t="str">
            <v>OPERATING POINT COORDINATOR</v>
          </cell>
          <cell r="Q902" t="str">
            <v>REMBANG</v>
          </cell>
          <cell r="R902" t="str">
            <v>PT. SUMBER ALFARIA TRIJAYA TBK</v>
          </cell>
          <cell r="S902" t="str">
            <v>MALANG</v>
          </cell>
          <cell r="T902" t="str">
            <v>3374131510800008</v>
          </cell>
          <cell r="U902" t="str">
            <v>SEUMUR HIDUP</v>
          </cell>
          <cell r="V902" t="str">
            <v>NON DRIVER</v>
          </cell>
          <cell r="W902" t="str">
            <v>NON DRIVER</v>
          </cell>
          <cell r="X902" t="str">
            <v>NON DRIVER</v>
          </cell>
          <cell r="Y902" t="str">
            <v>NON DRIVER</v>
          </cell>
          <cell r="Z902" t="str">
            <v>SEMARANG</v>
          </cell>
          <cell r="AA902">
            <v>29509</v>
          </cell>
          <cell r="AB902" t="str">
            <v>PERUM BERINGIN PERMAI BLOK B-43 RT 001/015 KEL. BRINGIN KEC. NGALIYAN KOTA SEMARANG</v>
          </cell>
          <cell r="AC902" t="str">
            <v>KAWIN ANAK 2</v>
          </cell>
          <cell r="AD902" t="str">
            <v>ISLAM</v>
          </cell>
          <cell r="AE902" t="str">
            <v>LAKI-LAKI</v>
          </cell>
          <cell r="AF902" t="str">
            <v>S1</v>
          </cell>
          <cell r="AG902" t="str">
            <v>ZAENAL ABIDIN</v>
          </cell>
          <cell r="AH902" t="str">
            <v>BCA</v>
          </cell>
          <cell r="AI902" t="str">
            <v>2460935230</v>
          </cell>
          <cell r="AJ902" t="str">
            <v>3318191412070020</v>
          </cell>
          <cell r="AL902">
            <v>44652</v>
          </cell>
          <cell r="AM902">
            <v>44742</v>
          </cell>
          <cell r="AN902" t="str">
            <v>PKWT 2</v>
          </cell>
          <cell r="AO902" t="str">
            <v>40 hari</v>
          </cell>
          <cell r="AP902" t="str">
            <v xml:space="preserve">0 Tahun  11 Bulan 0 Hari </v>
          </cell>
          <cell r="AQ902" t="str">
            <v>NON DRIVER</v>
          </cell>
          <cell r="AR902" t="str">
            <v>NON DRIVER</v>
          </cell>
          <cell r="AS902" t="str">
            <v>SUDAH</v>
          </cell>
          <cell r="AT902">
            <v>44440</v>
          </cell>
          <cell r="AU902" t="str">
            <v>NON DRIVER</v>
          </cell>
          <cell r="AV902" t="str">
            <v>NON DRIVER</v>
          </cell>
          <cell r="AW902" t="str">
            <v/>
          </cell>
          <cell r="AX902" t="str">
            <v>NON DRIVER</v>
          </cell>
          <cell r="AY902" t="str">
            <v>NON DRIVER</v>
          </cell>
          <cell r="AZ902" t="str">
            <v>NON DRIVER</v>
          </cell>
          <cell r="BA902" t="str">
            <v>SUDAH</v>
          </cell>
          <cell r="BC902">
            <v>44378</v>
          </cell>
          <cell r="BD902" t="str">
            <v>PUSKESMAS LASEM</v>
          </cell>
          <cell r="BE902" t="str">
            <v>SUDAH</v>
          </cell>
          <cell r="BG902">
            <v>44441</v>
          </cell>
          <cell r="BH902" t="str">
            <v>PUSKESMAS LASEM</v>
          </cell>
          <cell r="BI902" t="str">
            <v>BELUM</v>
          </cell>
          <cell r="BV902" t="str">
            <v>0002452028545</v>
          </cell>
          <cell r="BW902" t="str">
            <v>SUDAH</v>
          </cell>
          <cell r="BX902" t="str">
            <v>PERUSAHAAN</v>
          </cell>
          <cell r="BY902" t="str">
            <v>21055225755</v>
          </cell>
          <cell r="BZ902" t="str">
            <v>SUDAH</v>
          </cell>
        </row>
        <row r="903">
          <cell r="C903" t="str">
            <v>2527</v>
          </cell>
          <cell r="D903" t="str">
            <v>ADITYA WICAKSONO</v>
          </cell>
          <cell r="E903" t="str">
            <v>PT. MBK</v>
          </cell>
          <cell r="I903">
            <v>44365</v>
          </cell>
          <cell r="J903" t="str">
            <v/>
          </cell>
          <cell r="K903" t="str">
            <v>082229373262</v>
          </cell>
          <cell r="L903" t="str">
            <v>DRIVER</v>
          </cell>
          <cell r="Q903" t="str">
            <v>SURABAYA</v>
          </cell>
          <cell r="R903" t="str">
            <v>ANTERAJA</v>
          </cell>
          <cell r="S903" t="str">
            <v>MALANG</v>
          </cell>
          <cell r="T903" t="str">
            <v>3517090404930008</v>
          </cell>
          <cell r="U903" t="str">
            <v>SEUMUR HIDUP</v>
          </cell>
          <cell r="V903" t="str">
            <v>HIJAU</v>
          </cell>
          <cell r="W903" t="str">
            <v>B1</v>
          </cell>
          <cell r="X903" t="str">
            <v>16189304000344</v>
          </cell>
          <cell r="Y903">
            <v>45799</v>
          </cell>
          <cell r="Z903" t="str">
            <v>DENPASAR</v>
          </cell>
          <cell r="AA903">
            <v>34063</v>
          </cell>
          <cell r="AB903" t="str">
            <v>JL. DERKUKU SEL 43 RT 009/008 KEL. TANJUNGREJO KEC. SUKUN KOTA MALANG</v>
          </cell>
          <cell r="AC903" t="str">
            <v>LAJANG</v>
          </cell>
          <cell r="AD903" t="str">
            <v>ISLAM</v>
          </cell>
          <cell r="AE903" t="str">
            <v>LAKI-LAKI</v>
          </cell>
          <cell r="AF903" t="str">
            <v>SMA</v>
          </cell>
          <cell r="AG903" t="str">
            <v>ADITYA WICAKSONO</v>
          </cell>
          <cell r="AH903" t="str">
            <v>BCA</v>
          </cell>
          <cell r="AI903" t="str">
            <v>4480527629</v>
          </cell>
          <cell r="AJ903" t="str">
            <v>3573042803120000</v>
          </cell>
          <cell r="AL903">
            <v>44652</v>
          </cell>
          <cell r="AM903">
            <v>44742</v>
          </cell>
          <cell r="AN903" t="str">
            <v>PKWT 2</v>
          </cell>
          <cell r="AO903" t="str">
            <v>40 hari</v>
          </cell>
          <cell r="AP903" t="str">
            <v xml:space="preserve">0 Tahun  11 Bulan 3 Hari </v>
          </cell>
          <cell r="AQ903" t="str">
            <v>SUDAH</v>
          </cell>
          <cell r="AR903">
            <v>44432</v>
          </cell>
          <cell r="AS903" t="str">
            <v>SUDAH</v>
          </cell>
          <cell r="AT903">
            <v>44432</v>
          </cell>
          <cell r="AU903" t="str">
            <v>SUDAH</v>
          </cell>
          <cell r="AV903">
            <v>44566</v>
          </cell>
          <cell r="AW903" t="str">
            <v xml:space="preserve">0 Tahun  4 Bulan 16 Hari </v>
          </cell>
          <cell r="AX903" t="str">
            <v>IN CLASS</v>
          </cell>
          <cell r="AY903">
            <v>80</v>
          </cell>
          <cell r="AZ903">
            <v>80</v>
          </cell>
          <cell r="BA903" t="str">
            <v>SUDAH</v>
          </cell>
          <cell r="BC903">
            <v>44443</v>
          </cell>
          <cell r="BD903" t="str">
            <v>GAJAYANA MALANG</v>
          </cell>
          <cell r="BE903" t="str">
            <v>SUDAH</v>
          </cell>
          <cell r="BG903">
            <v>44449</v>
          </cell>
          <cell r="BH903" t="str">
            <v>GAJAYANA MALANG</v>
          </cell>
          <cell r="BI903" t="str">
            <v>BELUM</v>
          </cell>
          <cell r="BV903" t="str">
            <v>0002728326925</v>
          </cell>
          <cell r="BW903" t="str">
            <v>SUDAH</v>
          </cell>
          <cell r="BX903" t="str">
            <v>PBI</v>
          </cell>
          <cell r="BY903" t="str">
            <v>21055224675</v>
          </cell>
          <cell r="BZ903" t="str">
            <v>SUDAH</v>
          </cell>
        </row>
        <row r="904">
          <cell r="C904" t="str">
            <v>2528</v>
          </cell>
          <cell r="D904" t="str">
            <v>HADI RIYANTO</v>
          </cell>
          <cell r="E904" t="str">
            <v>PT. MBK</v>
          </cell>
          <cell r="I904">
            <v>44365</v>
          </cell>
          <cell r="J904" t="str">
            <v/>
          </cell>
          <cell r="K904" t="str">
            <v>082331645382</v>
          </cell>
          <cell r="L904" t="str">
            <v>DRIVER</v>
          </cell>
          <cell r="Q904" t="str">
            <v>MALANG</v>
          </cell>
          <cell r="R904" t="str">
            <v>ANTERAJA</v>
          </cell>
          <cell r="S904" t="str">
            <v>MALANG</v>
          </cell>
          <cell r="T904" t="str">
            <v>3507161703810003</v>
          </cell>
          <cell r="U904" t="str">
            <v>SEUMUR HIDUP</v>
          </cell>
          <cell r="V904" t="str">
            <v>HIJAU</v>
          </cell>
          <cell r="W904" t="str">
            <v>B1</v>
          </cell>
          <cell r="X904" t="str">
            <v>810315261599</v>
          </cell>
          <cell r="Y904">
            <v>45368</v>
          </cell>
          <cell r="Z904" t="str">
            <v>MALANG</v>
          </cell>
          <cell r="AA904">
            <v>29662</v>
          </cell>
          <cell r="AB904" t="str">
            <v>DSN PRAPATAN RT 036/004 KEL. TULUSBESAR KEC. TUMPANG KAB. MALANG</v>
          </cell>
          <cell r="AC904" t="str">
            <v>KAWIN</v>
          </cell>
          <cell r="AD904" t="str">
            <v>ISLAM</v>
          </cell>
          <cell r="AE904" t="str">
            <v>LAKI-LAKI</v>
          </cell>
          <cell r="AF904" t="str">
            <v>SMA</v>
          </cell>
          <cell r="AG904" t="str">
            <v>HADI RIYANTO</v>
          </cell>
          <cell r="AH904" t="str">
            <v>BCA</v>
          </cell>
          <cell r="AI904" t="str">
            <v>3681708039</v>
          </cell>
          <cell r="AJ904" t="str">
            <v>3507162510100000</v>
          </cell>
          <cell r="AL904">
            <v>44652</v>
          </cell>
          <cell r="AM904">
            <v>44742</v>
          </cell>
          <cell r="AN904" t="str">
            <v>PKWT 2</v>
          </cell>
          <cell r="AO904" t="str">
            <v>40 hari</v>
          </cell>
          <cell r="AP904" t="str">
            <v xml:space="preserve">0 Tahun  11 Bulan 3 Hari </v>
          </cell>
          <cell r="AQ904" t="str">
            <v>SUDAH</v>
          </cell>
          <cell r="AR904">
            <v>44432</v>
          </cell>
          <cell r="AS904" t="str">
            <v>SUDAH</v>
          </cell>
          <cell r="AT904">
            <v>44432</v>
          </cell>
          <cell r="AU904" t="str">
            <v>SUDAH</v>
          </cell>
          <cell r="AV904">
            <v>44439</v>
          </cell>
          <cell r="AW904" t="str">
            <v xml:space="preserve">0 Tahun  8 Bulan 20 Hari </v>
          </cell>
          <cell r="AX904" t="str">
            <v>IN CLASS</v>
          </cell>
          <cell r="AY904">
            <v>100</v>
          </cell>
          <cell r="AZ904">
            <v>100</v>
          </cell>
          <cell r="BA904" t="str">
            <v>SUDAH</v>
          </cell>
          <cell r="BC904">
            <v>44415</v>
          </cell>
          <cell r="BD904" t="str">
            <v>GAJAYANA MALANG</v>
          </cell>
          <cell r="BE904" t="str">
            <v>SUDAH</v>
          </cell>
          <cell r="BG904">
            <v>44452</v>
          </cell>
          <cell r="BH904" t="str">
            <v>GAJAYANA MALANG</v>
          </cell>
          <cell r="BI904" t="str">
            <v>BELUM</v>
          </cell>
          <cell r="BV904" t="str">
            <v>0001643833877</v>
          </cell>
          <cell r="BW904" t="str">
            <v>SUDAH</v>
          </cell>
          <cell r="BX904" t="str">
            <v>PERUSAHAAN</v>
          </cell>
          <cell r="BY904" t="str">
            <v>21055224568</v>
          </cell>
          <cell r="BZ904" t="str">
            <v>SUDAH</v>
          </cell>
        </row>
        <row r="905">
          <cell r="C905" t="str">
            <v>2531</v>
          </cell>
          <cell r="D905" t="str">
            <v>WINARTO</v>
          </cell>
          <cell r="E905" t="str">
            <v>PT. MBK</v>
          </cell>
          <cell r="I905">
            <v>44364</v>
          </cell>
          <cell r="J905" t="str">
            <v/>
          </cell>
          <cell r="K905" t="str">
            <v>087834058303</v>
          </cell>
          <cell r="L905" t="str">
            <v>DRIVER</v>
          </cell>
          <cell r="Q905" t="str">
            <v>YOGYAKARTA</v>
          </cell>
          <cell r="R905" t="str">
            <v>ANTERAJA</v>
          </cell>
          <cell r="S905" t="str">
            <v>SEMARANG</v>
          </cell>
          <cell r="T905" t="str">
            <v>3471143006830003</v>
          </cell>
          <cell r="U905" t="str">
            <v>SEUMUR HIDUP</v>
          </cell>
          <cell r="V905" t="str">
            <v>HIJAU</v>
          </cell>
          <cell r="W905" t="str">
            <v>B1</v>
          </cell>
          <cell r="X905" t="str">
            <v>830614521476</v>
          </cell>
          <cell r="Y905">
            <v>45838</v>
          </cell>
          <cell r="Z905" t="str">
            <v>SLEMAN</v>
          </cell>
          <cell r="AA905">
            <v>30497</v>
          </cell>
          <cell r="AB905" t="str">
            <v>GEDONG KUNING KG 1/239 B RT 012/004 KEL. REJOWINANGUN KEC. KOTAGEDE YOGYAKARTA</v>
          </cell>
          <cell r="AC905" t="str">
            <v>KAWIN ANAK 3</v>
          </cell>
          <cell r="AD905" t="str">
            <v>ISLAM</v>
          </cell>
          <cell r="AE905" t="str">
            <v>LAKI-LAKI</v>
          </cell>
          <cell r="AF905" t="str">
            <v>SMA</v>
          </cell>
          <cell r="AG905" t="str">
            <v>WINARTO</v>
          </cell>
          <cell r="AH905" t="str">
            <v>BCA</v>
          </cell>
          <cell r="AI905" t="str">
            <v>6975338367</v>
          </cell>
          <cell r="AJ905" t="str">
            <v>3471140511100004</v>
          </cell>
          <cell r="AK905" t="str">
            <v>453570806541000</v>
          </cell>
          <cell r="AL905">
            <v>44652</v>
          </cell>
          <cell r="AM905">
            <v>44742</v>
          </cell>
          <cell r="AN905" t="str">
            <v>PKWT 2</v>
          </cell>
          <cell r="AO905" t="str">
            <v>40 hari</v>
          </cell>
          <cell r="AP905" t="str">
            <v xml:space="preserve">0 Tahun  11 Bulan 4 Hari </v>
          </cell>
          <cell r="AQ905" t="str">
            <v>SUDAH</v>
          </cell>
          <cell r="AR905">
            <v>44454</v>
          </cell>
          <cell r="AS905" t="str">
            <v>SUDAH</v>
          </cell>
          <cell r="AT905">
            <v>44454</v>
          </cell>
          <cell r="AU905" t="str">
            <v>SUDAH</v>
          </cell>
          <cell r="AV905">
            <v>44420</v>
          </cell>
          <cell r="AW905" t="str">
            <v xml:space="preserve">0 Tahun  9 Bulan 9 Hari </v>
          </cell>
          <cell r="AX905" t="str">
            <v>IN CLASS</v>
          </cell>
          <cell r="AY905">
            <v>85</v>
          </cell>
          <cell r="AZ905">
            <v>85</v>
          </cell>
          <cell r="BA905" t="str">
            <v>SUDAH</v>
          </cell>
          <cell r="BC905">
            <v>44411</v>
          </cell>
          <cell r="BD905" t="str">
            <v>HUB JOGJA</v>
          </cell>
          <cell r="BE905" t="str">
            <v>SUDAH</v>
          </cell>
          <cell r="BG905">
            <v>44439</v>
          </cell>
          <cell r="BI905" t="str">
            <v>SUDAH</v>
          </cell>
          <cell r="BK905">
            <v>44609</v>
          </cell>
          <cell r="BV905" t="str">
            <v>0001139606256</v>
          </cell>
          <cell r="BW905" t="str">
            <v>SUDAH</v>
          </cell>
          <cell r="BX905" t="str">
            <v>PERUSAHAAN</v>
          </cell>
          <cell r="BY905" t="str">
            <v>21055224907</v>
          </cell>
          <cell r="BZ905" t="str">
            <v>SUDAH</v>
          </cell>
        </row>
        <row r="906">
          <cell r="C906" t="str">
            <v>2533</v>
          </cell>
          <cell r="D906" t="str">
            <v>RUDI JAMALUDIN</v>
          </cell>
          <cell r="E906" t="str">
            <v>PT. MBK</v>
          </cell>
          <cell r="F906" t="str">
            <v>PO</v>
          </cell>
          <cell r="G906" t="str">
            <v>65/PO-JKT1/VI/2021</v>
          </cell>
          <cell r="H906">
            <v>44371</v>
          </cell>
          <cell r="I906">
            <v>44371</v>
          </cell>
          <cell r="J906">
            <v>0</v>
          </cell>
          <cell r="K906" t="str">
            <v>085353525007</v>
          </cell>
          <cell r="L906" t="str">
            <v>DRIVER</v>
          </cell>
          <cell r="Q906" t="str">
            <v>BANDUNG</v>
          </cell>
          <cell r="R906" t="str">
            <v>ANTERAJA</v>
          </cell>
          <cell r="S906" t="str">
            <v>JAKARTA 1</v>
          </cell>
          <cell r="T906" t="str">
            <v>3205030206840002</v>
          </cell>
          <cell r="U906" t="str">
            <v>SEUMUR HIDUP</v>
          </cell>
          <cell r="W906" t="str">
            <v>B2</v>
          </cell>
          <cell r="X906" t="str">
            <v>13338504000109</v>
          </cell>
          <cell r="Y906">
            <v>45861</v>
          </cell>
          <cell r="Z906" t="str">
            <v>GARUT</v>
          </cell>
          <cell r="AA906">
            <v>31143</v>
          </cell>
          <cell r="AB906" t="str">
            <v>KP. PANGKALAN RT 003/005 KEL. SINDANGRATU KEC. WANARAJA KAB. GARUT</v>
          </cell>
          <cell r="AC906" t="str">
            <v>KAWIN</v>
          </cell>
          <cell r="AD906" t="str">
            <v>ISLAM</v>
          </cell>
          <cell r="AE906" t="str">
            <v>LAKI-LAKI</v>
          </cell>
          <cell r="AF906" t="str">
            <v>SMP</v>
          </cell>
          <cell r="AG906" t="str">
            <v>RUDI JAMALUDIN</v>
          </cell>
          <cell r="AH906" t="str">
            <v>BCA</v>
          </cell>
          <cell r="AI906" t="str">
            <v>4530192682</v>
          </cell>
          <cell r="AJ906" t="str">
            <v>3205030803160000</v>
          </cell>
          <cell r="AL906">
            <v>44652</v>
          </cell>
          <cell r="AM906">
            <v>44742</v>
          </cell>
          <cell r="AN906" t="str">
            <v>PKWT 2</v>
          </cell>
          <cell r="AO906" t="str">
            <v>40 hari</v>
          </cell>
          <cell r="AP906" t="str">
            <v xml:space="preserve">0 Tahun  10 Bulan 27 Hari </v>
          </cell>
          <cell r="AQ906" t="str">
            <v>SUDAH</v>
          </cell>
          <cell r="AR906">
            <v>44370</v>
          </cell>
          <cell r="AS906" t="str">
            <v>SUDAH</v>
          </cell>
          <cell r="AT906">
            <v>44392</v>
          </cell>
          <cell r="AU906" t="str">
            <v>SUDAH</v>
          </cell>
          <cell r="AV906">
            <v>44639</v>
          </cell>
          <cell r="AW906" t="str">
            <v xml:space="preserve">0 Tahun  2 Bulan 2 Hari </v>
          </cell>
          <cell r="AX906" t="str">
            <v>IN CLASS</v>
          </cell>
          <cell r="AY906">
            <v>90</v>
          </cell>
          <cell r="AZ906">
            <v>75</v>
          </cell>
          <cell r="BA906" t="str">
            <v>SUDAH</v>
          </cell>
          <cell r="BC906">
            <v>44412</v>
          </cell>
          <cell r="BE906" t="str">
            <v>SUDAH</v>
          </cell>
          <cell r="BG906">
            <v>44441</v>
          </cell>
          <cell r="BI906" t="str">
            <v>BELUM</v>
          </cell>
          <cell r="BV906" t="str">
            <v>0000426120221</v>
          </cell>
          <cell r="BW906" t="str">
            <v>SUDAH</v>
          </cell>
          <cell r="BX906" t="str">
            <v>PERUSAHAAN</v>
          </cell>
          <cell r="BY906" t="str">
            <v>21055224782</v>
          </cell>
          <cell r="BZ906" t="str">
            <v>SUDAH</v>
          </cell>
        </row>
        <row r="907">
          <cell r="C907" t="str">
            <v>2534</v>
          </cell>
          <cell r="D907" t="str">
            <v>DENNY RUSANDI</v>
          </cell>
          <cell r="E907" t="str">
            <v>PT. MBK</v>
          </cell>
          <cell r="F907" t="str">
            <v>PO</v>
          </cell>
          <cell r="G907" t="str">
            <v>65/PO-JKT1/VI/2021</v>
          </cell>
          <cell r="H907">
            <v>44371</v>
          </cell>
          <cell r="I907">
            <v>44371</v>
          </cell>
          <cell r="J907">
            <v>0</v>
          </cell>
          <cell r="K907" t="str">
            <v>081223224485</v>
          </cell>
          <cell r="L907" t="str">
            <v>DRIVER</v>
          </cell>
          <cell r="Q907" t="str">
            <v>BANDUNG</v>
          </cell>
          <cell r="R907" t="str">
            <v>ANTERAJA</v>
          </cell>
          <cell r="S907" t="str">
            <v>JAKARTA 1</v>
          </cell>
          <cell r="T907" t="str">
            <v>3273112211850007</v>
          </cell>
          <cell r="U907" t="str">
            <v>SEUMUR HIDUP</v>
          </cell>
          <cell r="V907" t="str">
            <v>CDD</v>
          </cell>
          <cell r="W907" t="str">
            <v>B1</v>
          </cell>
          <cell r="X907" t="str">
            <v>851113052387</v>
          </cell>
          <cell r="Y907">
            <v>45252</v>
          </cell>
          <cell r="Z907" t="str">
            <v>PURWAKARTA</v>
          </cell>
          <cell r="AA907">
            <v>31373</v>
          </cell>
          <cell r="AB907" t="str">
            <v>KP. BOBODOLAN RT 005/010 KEL. RANCAEKEK KULON KEC. RANCAEKEK KAB. BANDUNG</v>
          </cell>
          <cell r="AC907" t="str">
            <v>KAWIN ANAK 2</v>
          </cell>
          <cell r="AD907" t="str">
            <v>ISLAM</v>
          </cell>
          <cell r="AE907" t="str">
            <v>LAKI-LAKI</v>
          </cell>
          <cell r="AF907" t="str">
            <v>SMA</v>
          </cell>
          <cell r="AG907" t="str">
            <v>DENNY RUSANDI</v>
          </cell>
          <cell r="AH907" t="str">
            <v>BCA</v>
          </cell>
          <cell r="AI907" t="str">
            <v>8100169844</v>
          </cell>
          <cell r="AJ907" t="str">
            <v>3273110702120009</v>
          </cell>
          <cell r="AL907">
            <v>44652</v>
          </cell>
          <cell r="AM907">
            <v>44742</v>
          </cell>
          <cell r="AN907" t="str">
            <v>PKWT 2</v>
          </cell>
          <cell r="AO907" t="str">
            <v>40 hari</v>
          </cell>
          <cell r="AP907" t="str">
            <v xml:space="preserve">0 Tahun  10 Bulan 27 Hari </v>
          </cell>
          <cell r="AQ907" t="str">
            <v>SUDAH</v>
          </cell>
          <cell r="AR907">
            <v>44370</v>
          </cell>
          <cell r="AS907" t="str">
            <v>SUDAH</v>
          </cell>
          <cell r="AT907">
            <v>44392</v>
          </cell>
          <cell r="AU907" t="str">
            <v>SUDAH</v>
          </cell>
          <cell r="AV907">
            <v>44639</v>
          </cell>
          <cell r="AW907" t="str">
            <v xml:space="preserve">0 Tahun  2 Bulan 2 Hari </v>
          </cell>
          <cell r="AX907" t="str">
            <v>IN CLASS</v>
          </cell>
          <cell r="AY907">
            <v>100</v>
          </cell>
          <cell r="AZ907">
            <v>75</v>
          </cell>
          <cell r="BA907" t="str">
            <v>SUDAH</v>
          </cell>
          <cell r="BC907">
            <v>44384</v>
          </cell>
          <cell r="BE907" t="str">
            <v>SUDAH</v>
          </cell>
          <cell r="BG907">
            <v>44418</v>
          </cell>
          <cell r="BH907" t="str">
            <v>PKM CIPEDES</v>
          </cell>
          <cell r="BI907" t="str">
            <v>BELUM</v>
          </cell>
          <cell r="BV907" t="str">
            <v>0002083481177</v>
          </cell>
          <cell r="BW907" t="str">
            <v>SUDAH</v>
          </cell>
          <cell r="BX907" t="str">
            <v>PERUSAHAAN</v>
          </cell>
          <cell r="BY907" t="str">
            <v>21055224972</v>
          </cell>
          <cell r="BZ907" t="str">
            <v>SUDAH</v>
          </cell>
        </row>
        <row r="908">
          <cell r="C908" t="str">
            <v>2536</v>
          </cell>
          <cell r="D908" t="str">
            <v>SANDRO PERDAMAIAN SIHOMBING</v>
          </cell>
          <cell r="E908" t="str">
            <v>PT. MBK</v>
          </cell>
          <cell r="F908" t="str">
            <v>PO</v>
          </cell>
          <cell r="G908" t="str">
            <v>65/PO-JKT1/VI/2021</v>
          </cell>
          <cell r="H908">
            <v>44371</v>
          </cell>
          <cell r="I908">
            <v>44371</v>
          </cell>
          <cell r="J908">
            <v>0</v>
          </cell>
          <cell r="K908" t="str">
            <v>081222045122</v>
          </cell>
          <cell r="L908" t="str">
            <v>DRIVER</v>
          </cell>
          <cell r="Q908" t="str">
            <v>BANDUNG</v>
          </cell>
          <cell r="R908" t="str">
            <v>ANTERAJA</v>
          </cell>
          <cell r="S908" t="str">
            <v>JAKARTA 1</v>
          </cell>
          <cell r="T908" t="str">
            <v>3277020601850010</v>
          </cell>
          <cell r="U908" t="str">
            <v>SEUMUR HIDUP</v>
          </cell>
          <cell r="V908" t="str">
            <v>WING</v>
          </cell>
          <cell r="W908" t="str">
            <v>B1 UMUM</v>
          </cell>
          <cell r="X908" t="str">
            <v>13318501000455</v>
          </cell>
          <cell r="Y908">
            <v>46173</v>
          </cell>
          <cell r="Z908" t="str">
            <v>CIMAHI</v>
          </cell>
          <cell r="AA908">
            <v>31053</v>
          </cell>
          <cell r="AB908" t="str">
            <v>JL. GATOT SUBROTO GG. LEUWIGOONG NO. 80B RT 003/005 KEL. KARANGMEKAR KEC. CIMAHI TENGAH KOTA CIMAHI</v>
          </cell>
          <cell r="AC908" t="str">
            <v>KAWIN ANAK 3</v>
          </cell>
          <cell r="AD908" t="str">
            <v>ISLAM</v>
          </cell>
          <cell r="AE908" t="str">
            <v>LAKI-LAKI</v>
          </cell>
          <cell r="AF908" t="str">
            <v>SMA</v>
          </cell>
          <cell r="AG908" t="str">
            <v>SANDRO PERDAMAINA SIHOMBING</v>
          </cell>
          <cell r="AH908" t="str">
            <v>BCA</v>
          </cell>
          <cell r="AI908" t="str">
            <v>1390435173</v>
          </cell>
          <cell r="AJ908" t="str">
            <v>3277021606100161</v>
          </cell>
          <cell r="AL908">
            <v>44652</v>
          </cell>
          <cell r="AM908">
            <v>44742</v>
          </cell>
          <cell r="AN908" t="str">
            <v>PKWT 2</v>
          </cell>
          <cell r="AO908" t="str">
            <v>40 hari</v>
          </cell>
          <cell r="AP908" t="str">
            <v xml:space="preserve">0 Tahun  10 Bulan 27 Hari </v>
          </cell>
          <cell r="AQ908" t="str">
            <v>SUDAH</v>
          </cell>
          <cell r="AR908">
            <v>44370</v>
          </cell>
          <cell r="AS908" t="str">
            <v>SUDAH</v>
          </cell>
          <cell r="AT908">
            <v>44392</v>
          </cell>
          <cell r="AU908" t="str">
            <v>SUDAH</v>
          </cell>
          <cell r="AV908">
            <v>44639</v>
          </cell>
          <cell r="AW908" t="str">
            <v xml:space="preserve">0 Tahun  2 Bulan 2 Hari </v>
          </cell>
          <cell r="AX908" t="str">
            <v>IN CLASS</v>
          </cell>
          <cell r="AY908">
            <v>100</v>
          </cell>
          <cell r="AZ908">
            <v>75</v>
          </cell>
          <cell r="BA908" t="str">
            <v>SUDAH</v>
          </cell>
          <cell r="BC908">
            <v>44396</v>
          </cell>
          <cell r="BE908" t="str">
            <v>SUDAH</v>
          </cell>
          <cell r="BG908">
            <v>44432</v>
          </cell>
          <cell r="BI908" t="str">
            <v>BELUM</v>
          </cell>
          <cell r="BV908" t="str">
            <v>0003090853449</v>
          </cell>
          <cell r="BW908" t="str">
            <v>SUDAH</v>
          </cell>
          <cell r="BX908" t="str">
            <v>PERUSAHAAN</v>
          </cell>
          <cell r="BY908" t="str">
            <v>21055224840</v>
          </cell>
          <cell r="BZ908" t="str">
            <v>SUDAH</v>
          </cell>
          <cell r="CG908" t="str">
            <v>indramayun12555@gmail.com</v>
          </cell>
        </row>
        <row r="909">
          <cell r="C909" t="str">
            <v>2537</v>
          </cell>
          <cell r="D909" t="str">
            <v>ASEP NURDIN KUSTIAWAN</v>
          </cell>
          <cell r="E909" t="str">
            <v>PT. MBK</v>
          </cell>
          <cell r="F909" t="str">
            <v>PO</v>
          </cell>
          <cell r="G909" t="str">
            <v>65/PO-JKT1/VI/2021</v>
          </cell>
          <cell r="H909">
            <v>44371</v>
          </cell>
          <cell r="I909">
            <v>44371</v>
          </cell>
          <cell r="J909">
            <v>0</v>
          </cell>
          <cell r="K909" t="str">
            <v>087822287734</v>
          </cell>
          <cell r="L909" t="str">
            <v>DRIVER</v>
          </cell>
          <cell r="Q909" t="str">
            <v>BANDUNG</v>
          </cell>
          <cell r="R909" t="str">
            <v>ANTERAJA</v>
          </cell>
          <cell r="S909" t="str">
            <v>JAKARTA 1</v>
          </cell>
          <cell r="T909" t="str">
            <v>3273102811830001</v>
          </cell>
          <cell r="U909" t="str">
            <v>SEUMUR HIDUP</v>
          </cell>
          <cell r="V909" t="str">
            <v>CDD</v>
          </cell>
          <cell r="W909" t="str">
            <v>B1</v>
          </cell>
          <cell r="X909" t="str">
            <v>831113054694</v>
          </cell>
          <cell r="Y909">
            <v>46047</v>
          </cell>
          <cell r="Z909" t="str">
            <v>BANDUNG</v>
          </cell>
          <cell r="AA909">
            <v>30648</v>
          </cell>
          <cell r="AB909" t="str">
            <v>GG. JAMHARI NO. 34 B/95 RT 002/001 KEL. PELINDUNG HEWAN KEC. ASTANA ANYAR KOTA BANDUNG</v>
          </cell>
          <cell r="AC909" t="str">
            <v>KAWIN ANAK 2</v>
          </cell>
          <cell r="AD909" t="str">
            <v>ISLAM</v>
          </cell>
          <cell r="AE909" t="str">
            <v>LAKI-LAKI</v>
          </cell>
          <cell r="AF909" t="str">
            <v>SMA</v>
          </cell>
          <cell r="AG909" t="str">
            <v>ASEP NURDIN KUSTIAWAN</v>
          </cell>
          <cell r="AH909" t="str">
            <v>BCA</v>
          </cell>
          <cell r="AI909" t="str">
            <v>1760050195</v>
          </cell>
          <cell r="AJ909" t="str">
            <v>3273101903140000</v>
          </cell>
          <cell r="AL909">
            <v>44652</v>
          </cell>
          <cell r="AM909">
            <v>44742</v>
          </cell>
          <cell r="AN909" t="str">
            <v>PKWT 2</v>
          </cell>
          <cell r="AO909" t="str">
            <v>40 hari</v>
          </cell>
          <cell r="AP909" t="str">
            <v xml:space="preserve">0 Tahun  10 Bulan 27 Hari </v>
          </cell>
          <cell r="AQ909" t="str">
            <v>SUDAH</v>
          </cell>
          <cell r="AR909">
            <v>44370</v>
          </cell>
          <cell r="AS909" t="str">
            <v>SUDAH</v>
          </cell>
          <cell r="AT909">
            <v>44392</v>
          </cell>
          <cell r="AU909" t="str">
            <v>SUDAH</v>
          </cell>
          <cell r="AV909">
            <v>44639</v>
          </cell>
          <cell r="AW909" t="str">
            <v xml:space="preserve">0 Tahun  2 Bulan 2 Hari </v>
          </cell>
          <cell r="AX909" t="str">
            <v>IN CLASS</v>
          </cell>
          <cell r="AY909">
            <v>100</v>
          </cell>
          <cell r="AZ909">
            <v>75</v>
          </cell>
          <cell r="BA909" t="str">
            <v>SUDAH</v>
          </cell>
          <cell r="BC909">
            <v>44395</v>
          </cell>
          <cell r="BE909" t="str">
            <v>SUDAH</v>
          </cell>
          <cell r="BG909">
            <v>44499</v>
          </cell>
          <cell r="BI909" t="str">
            <v>BELUM</v>
          </cell>
          <cell r="BV909" t="str">
            <v>0001519399102</v>
          </cell>
          <cell r="BW909" t="str">
            <v>SUDAH</v>
          </cell>
          <cell r="BX909" t="str">
            <v>PERUSAHAAN</v>
          </cell>
          <cell r="BY909" t="str">
            <v>19007013063</v>
          </cell>
          <cell r="BZ909" t="str">
            <v>SUDAH</v>
          </cell>
          <cell r="CG909" t="str">
            <v>adilasabuce@gmail.com</v>
          </cell>
        </row>
        <row r="910">
          <cell r="C910" t="str">
            <v>2538</v>
          </cell>
          <cell r="D910" t="str">
            <v>ANGGI KURNIA</v>
          </cell>
          <cell r="E910" t="str">
            <v>PT. MBK</v>
          </cell>
          <cell r="F910" t="str">
            <v>PO</v>
          </cell>
          <cell r="G910" t="str">
            <v>65/PO-JKT1/VI/2021</v>
          </cell>
          <cell r="H910">
            <v>44371</v>
          </cell>
          <cell r="I910">
            <v>44371</v>
          </cell>
          <cell r="J910">
            <v>0</v>
          </cell>
          <cell r="K910" t="str">
            <v>085320069709</v>
          </cell>
          <cell r="L910" t="str">
            <v>DRIVER</v>
          </cell>
          <cell r="Q910" t="str">
            <v>TASIK KOTA</v>
          </cell>
          <cell r="R910" t="str">
            <v>ANTERAJA</v>
          </cell>
          <cell r="S910" t="str">
            <v>JAKARTA 1</v>
          </cell>
          <cell r="T910" t="str">
            <v>3206322205940006</v>
          </cell>
          <cell r="U910" t="str">
            <v>SEUMUR HIDUP</v>
          </cell>
          <cell r="W910" t="str">
            <v>B1 UMUM</v>
          </cell>
          <cell r="X910" t="str">
            <v>940513340539</v>
          </cell>
          <cell r="Y910">
            <v>45068</v>
          </cell>
          <cell r="Z910" t="str">
            <v>TASIKMALAYA</v>
          </cell>
          <cell r="AA910">
            <v>34476</v>
          </cell>
          <cell r="AB910" t="str">
            <v>KP. CIKUYA RT 003/007 KEL. RAJAPOLAH KEC. RAJAPOLAH KAB. TASIKMALAYA</v>
          </cell>
          <cell r="AC910" t="str">
            <v>KAWIN</v>
          </cell>
          <cell r="AD910" t="str">
            <v>ISLAM</v>
          </cell>
          <cell r="AE910" t="str">
            <v>LAKI-LAKI</v>
          </cell>
          <cell r="AF910" t="str">
            <v>SMA</v>
          </cell>
          <cell r="AG910" t="str">
            <v>ANGGI KURNIA</v>
          </cell>
          <cell r="AH910" t="str">
            <v>BCA</v>
          </cell>
          <cell r="AI910" t="str">
            <v>4372168394</v>
          </cell>
          <cell r="AJ910" t="str">
            <v>3206340511200001</v>
          </cell>
          <cell r="AL910">
            <v>44652</v>
          </cell>
          <cell r="AM910">
            <v>44742</v>
          </cell>
          <cell r="AN910" t="str">
            <v>PKWT 2</v>
          </cell>
          <cell r="AO910" t="str">
            <v>40 hari</v>
          </cell>
          <cell r="AP910" t="str">
            <v xml:space="preserve">0 Tahun  10 Bulan 27 Hari </v>
          </cell>
          <cell r="AQ910" t="str">
            <v>SUDAH</v>
          </cell>
          <cell r="AR910">
            <v>44370</v>
          </cell>
          <cell r="AS910" t="str">
            <v>SUDAH</v>
          </cell>
          <cell r="AT910">
            <v>44392</v>
          </cell>
          <cell r="AU910" t="str">
            <v>SUDAH</v>
          </cell>
          <cell r="AV910">
            <v>44506</v>
          </cell>
          <cell r="AW910" t="str">
            <v xml:space="preserve">0 Tahun  6 Bulan 15 Hari </v>
          </cell>
          <cell r="AX910" t="str">
            <v>IN CLASS</v>
          </cell>
          <cell r="AY910">
            <v>100</v>
          </cell>
          <cell r="AZ910">
            <v>75</v>
          </cell>
          <cell r="BA910" t="str">
            <v>SUDAH</v>
          </cell>
          <cell r="BC910">
            <v>44398</v>
          </cell>
          <cell r="BE910" t="str">
            <v>SUDAH</v>
          </cell>
          <cell r="BG910">
            <v>44518</v>
          </cell>
          <cell r="BI910" t="str">
            <v>BELUM</v>
          </cell>
          <cell r="BV910" t="str">
            <v>0001155256198</v>
          </cell>
          <cell r="BW910" t="str">
            <v>SUDAH</v>
          </cell>
          <cell r="BX910" t="str">
            <v>PBI</v>
          </cell>
          <cell r="BY910" t="str">
            <v>21055224824</v>
          </cell>
          <cell r="BZ910" t="str">
            <v>SUDAH</v>
          </cell>
        </row>
        <row r="911">
          <cell r="C911" t="str">
            <v>2539</v>
          </cell>
          <cell r="D911" t="str">
            <v>MUHAMMAD PRAMADANI</v>
          </cell>
          <cell r="E911" t="str">
            <v>PT. MBK</v>
          </cell>
          <cell r="F911" t="str">
            <v>PO</v>
          </cell>
          <cell r="G911" t="str">
            <v>65/PO-JKT1/VI/2021</v>
          </cell>
          <cell r="H911">
            <v>44371</v>
          </cell>
          <cell r="I911">
            <v>44371</v>
          </cell>
          <cell r="J911">
            <v>0</v>
          </cell>
          <cell r="K911" t="str">
            <v>082120247634</v>
          </cell>
          <cell r="L911" t="str">
            <v>DRIVER</v>
          </cell>
          <cell r="Q911" t="str">
            <v>BANDUNG</v>
          </cell>
          <cell r="R911" t="str">
            <v>ANTERAJA</v>
          </cell>
          <cell r="S911" t="str">
            <v>JAKARTA 1</v>
          </cell>
          <cell r="T911" t="str">
            <v>3204280907930001</v>
          </cell>
          <cell r="U911" t="str">
            <v>SEUMUR HIDUP</v>
          </cell>
          <cell r="V911" t="str">
            <v>CDD</v>
          </cell>
          <cell r="W911" t="str">
            <v>B1</v>
          </cell>
          <cell r="X911" t="str">
            <v>13439307000391</v>
          </cell>
          <cell r="Y911">
            <v>46047</v>
          </cell>
          <cell r="Z911" t="str">
            <v>BARABAI</v>
          </cell>
          <cell r="AA911">
            <v>34159</v>
          </cell>
          <cell r="AB911" t="str">
            <v>KP. CIPASIR RT 003/009 KEL. LINGGAR KEC. RANCAEKEK KAB. BANDUNG</v>
          </cell>
          <cell r="AC911" t="str">
            <v>KAWIN ANAK 1</v>
          </cell>
          <cell r="AD911" t="str">
            <v>ISLAM</v>
          </cell>
          <cell r="AE911" t="str">
            <v>LAKI-LAKI</v>
          </cell>
          <cell r="AF911" t="str">
            <v>SMA</v>
          </cell>
          <cell r="AG911" t="str">
            <v>MUHAMMAD PRAMADANI</v>
          </cell>
          <cell r="AH911" t="str">
            <v>BCA</v>
          </cell>
          <cell r="AI911" t="str">
            <v>2831301131</v>
          </cell>
          <cell r="AJ911" t="str">
            <v>3204281609190010</v>
          </cell>
          <cell r="AL911">
            <v>44652</v>
          </cell>
          <cell r="AM911">
            <v>44742</v>
          </cell>
          <cell r="AN911" t="str">
            <v>PKWT 2</v>
          </cell>
          <cell r="AO911" t="str">
            <v>40 hari</v>
          </cell>
          <cell r="AP911" t="str">
            <v xml:space="preserve">0 Tahun  10 Bulan 27 Hari </v>
          </cell>
          <cell r="AQ911" t="str">
            <v>SUDAH</v>
          </cell>
          <cell r="AR911">
            <v>44370</v>
          </cell>
          <cell r="AS911" t="str">
            <v>SUDAH</v>
          </cell>
          <cell r="AT911">
            <v>44392</v>
          </cell>
          <cell r="AU911" t="str">
            <v>SUDAH</v>
          </cell>
          <cell r="AV911">
            <v>44639</v>
          </cell>
          <cell r="AW911" t="str">
            <v xml:space="preserve">0 Tahun  2 Bulan 2 Hari </v>
          </cell>
          <cell r="AX911" t="str">
            <v>IN CLASS</v>
          </cell>
          <cell r="AY911">
            <v>100</v>
          </cell>
          <cell r="AZ911">
            <v>75</v>
          </cell>
          <cell r="BA911" t="str">
            <v>SUDAH</v>
          </cell>
          <cell r="BC911">
            <v>44415</v>
          </cell>
          <cell r="BE911" t="str">
            <v>SUDAH</v>
          </cell>
          <cell r="BG911">
            <v>44445</v>
          </cell>
          <cell r="BH911" t="str">
            <v>URKES POLRES SUMEDANG</v>
          </cell>
          <cell r="BI911" t="str">
            <v>BELUM</v>
          </cell>
          <cell r="BV911" t="str">
            <v>0001631781865</v>
          </cell>
          <cell r="BW911" t="str">
            <v>SUDAH</v>
          </cell>
          <cell r="BX911" t="str">
            <v>PERUSAHAAN</v>
          </cell>
          <cell r="BY911" t="str">
            <v>21055224790</v>
          </cell>
          <cell r="BZ911" t="str">
            <v>SUDAH</v>
          </cell>
          <cell r="CG911" t="str">
            <v>mahsoef125z@gmail.com</v>
          </cell>
        </row>
        <row r="912">
          <cell r="C912" t="str">
            <v>2541</v>
          </cell>
          <cell r="D912" t="str">
            <v>RURI RAMADAN</v>
          </cell>
          <cell r="E912" t="str">
            <v>PT. MBK</v>
          </cell>
          <cell r="F912" t="str">
            <v>PO</v>
          </cell>
          <cell r="G912" t="str">
            <v>65/PO-JKT1/VI/2021</v>
          </cell>
          <cell r="H912">
            <v>44371</v>
          </cell>
          <cell r="I912">
            <v>44371</v>
          </cell>
          <cell r="J912">
            <v>0</v>
          </cell>
          <cell r="K912" t="str">
            <v>087727141476</v>
          </cell>
          <cell r="L912" t="str">
            <v>DRIVER</v>
          </cell>
          <cell r="Q912" t="str">
            <v>BANDUNG</v>
          </cell>
          <cell r="R912" t="str">
            <v>ANTERAJA</v>
          </cell>
          <cell r="S912" t="str">
            <v>JAKARTA 1</v>
          </cell>
          <cell r="T912" t="str">
            <v>3277010902950012</v>
          </cell>
          <cell r="U912" t="str">
            <v>SEUMUR HIDUP</v>
          </cell>
          <cell r="V912" t="str">
            <v>CDD</v>
          </cell>
          <cell r="W912" t="str">
            <v>B1</v>
          </cell>
          <cell r="X912" t="str">
            <v>13319502000437</v>
          </cell>
          <cell r="Y912">
            <v>46125</v>
          </cell>
          <cell r="Z912" t="str">
            <v>CIMAHI</v>
          </cell>
          <cell r="AA912">
            <v>34739</v>
          </cell>
          <cell r="AB912" t="str">
            <v>KP. KAHAPIT RT 006/009 KEL. LEUWI GAJAH KEC. CIMAHI SELATAN KOTA CIMAHI</v>
          </cell>
          <cell r="AC912" t="str">
            <v>KAWIN ANAK 2</v>
          </cell>
          <cell r="AD912" t="str">
            <v>ISLAM</v>
          </cell>
          <cell r="AE912" t="str">
            <v>LAKI-LAKI</v>
          </cell>
          <cell r="AF912" t="str">
            <v>SMA</v>
          </cell>
          <cell r="AG912" t="str">
            <v>RURI RAMADAN</v>
          </cell>
          <cell r="AH912" t="str">
            <v>BCA</v>
          </cell>
          <cell r="AI912" t="str">
            <v>3790703048</v>
          </cell>
          <cell r="AJ912" t="str">
            <v>3273212801110000</v>
          </cell>
          <cell r="AL912">
            <v>44652</v>
          </cell>
          <cell r="AM912">
            <v>44742</v>
          </cell>
          <cell r="AN912" t="str">
            <v>PKWT 2</v>
          </cell>
          <cell r="AO912" t="str">
            <v>40 hari</v>
          </cell>
          <cell r="AP912" t="str">
            <v xml:space="preserve">0 Tahun  10 Bulan 27 Hari </v>
          </cell>
          <cell r="AQ912" t="str">
            <v>SUDAH</v>
          </cell>
          <cell r="AR912">
            <v>44370</v>
          </cell>
          <cell r="AS912" t="str">
            <v>SUDAH</v>
          </cell>
          <cell r="AT912">
            <v>44392</v>
          </cell>
          <cell r="AU912" t="str">
            <v>SUDAH</v>
          </cell>
          <cell r="AV912">
            <v>44639</v>
          </cell>
          <cell r="AW912" t="str">
            <v xml:space="preserve">0 Tahun  2 Bulan 2 Hari </v>
          </cell>
          <cell r="AX912" t="str">
            <v>IN CLASS</v>
          </cell>
          <cell r="AY912">
            <v>100</v>
          </cell>
          <cell r="AZ912">
            <v>75</v>
          </cell>
          <cell r="BA912" t="str">
            <v>SUDAH</v>
          </cell>
          <cell r="BC912">
            <v>44398</v>
          </cell>
          <cell r="BE912" t="str">
            <v>SUDAH</v>
          </cell>
          <cell r="BG912">
            <v>44491</v>
          </cell>
          <cell r="BH912" t="str">
            <v>LEUWIGAJAH</v>
          </cell>
          <cell r="BI912" t="str">
            <v>BELUM</v>
          </cell>
          <cell r="BV912" t="str">
            <v>0000512992888</v>
          </cell>
          <cell r="BW912" t="str">
            <v>SUDAH</v>
          </cell>
          <cell r="BX912" t="str">
            <v>PERUSAHAAN</v>
          </cell>
          <cell r="BY912" t="str">
            <v>21055224923</v>
          </cell>
          <cell r="BZ912" t="str">
            <v>SUDAH</v>
          </cell>
          <cell r="CG912" t="str">
            <v>jackyantoyanto@gmail.com</v>
          </cell>
        </row>
        <row r="913">
          <cell r="C913" t="str">
            <v>2543</v>
          </cell>
          <cell r="D913" t="str">
            <v>AGUS TRIYONO</v>
          </cell>
          <cell r="E913" t="str">
            <v>PT. MBK</v>
          </cell>
          <cell r="I913">
            <v>44348</v>
          </cell>
          <cell r="J913" t="str">
            <v/>
          </cell>
          <cell r="K913" t="str">
            <v>085234366443</v>
          </cell>
          <cell r="L913" t="str">
            <v>DRIVER</v>
          </cell>
          <cell r="Q913" t="str">
            <v>LAMONGAN</v>
          </cell>
          <cell r="R913" t="str">
            <v>ANTERAJA</v>
          </cell>
          <cell r="S913" t="str">
            <v>MALANG</v>
          </cell>
          <cell r="T913" t="str">
            <v>3522132510910002</v>
          </cell>
          <cell r="U913" t="str">
            <v>SEUMUR HIDUP</v>
          </cell>
          <cell r="V913" t="str">
            <v>KUNING</v>
          </cell>
          <cell r="W913" t="str">
            <v>B2 UMUM</v>
          </cell>
          <cell r="X913" t="str">
            <v>911015351076</v>
          </cell>
          <cell r="Y913">
            <v>45590</v>
          </cell>
          <cell r="Z913" t="str">
            <v>BOJONEGORO</v>
          </cell>
          <cell r="AA913">
            <v>33536</v>
          </cell>
          <cell r="AB913" t="str">
            <v>DSN. SUMBERPETUNG RT 021 RW 006 DESA SEMPU KEC NGANCAR KEDIRI</v>
          </cell>
          <cell r="AC913" t="str">
            <v>KAWIN ANAK 1</v>
          </cell>
          <cell r="AD913" t="str">
            <v>ISLAM</v>
          </cell>
          <cell r="AE913" t="str">
            <v>LAKI-LAKI</v>
          </cell>
          <cell r="AF913" t="str">
            <v>SMA</v>
          </cell>
          <cell r="AG913" t="str">
            <v>AGUS TRIYONO</v>
          </cell>
          <cell r="AH913" t="str">
            <v>BCA</v>
          </cell>
          <cell r="AI913" t="str">
            <v>8640578654</v>
          </cell>
          <cell r="AJ913" t="str">
            <v>3506071211130003</v>
          </cell>
          <cell r="AL913">
            <v>44621</v>
          </cell>
          <cell r="AM913">
            <v>44712</v>
          </cell>
          <cell r="AN913" t="str">
            <v>PKWT 2</v>
          </cell>
          <cell r="AO913" t="str">
            <v>10 hari</v>
          </cell>
          <cell r="AP913" t="str">
            <v xml:space="preserve">0 Tahun  11 Bulan 20 Hari </v>
          </cell>
          <cell r="AQ913" t="str">
            <v>SUDAH</v>
          </cell>
          <cell r="AR913">
            <v>44432</v>
          </cell>
          <cell r="AS913" t="str">
            <v>SUDAH</v>
          </cell>
          <cell r="AT913">
            <v>44432</v>
          </cell>
          <cell r="AU913" t="str">
            <v>SUDAH</v>
          </cell>
          <cell r="AV913">
            <v>44432</v>
          </cell>
          <cell r="AW913" t="str">
            <v xml:space="preserve">0 Tahun  8 Bulan 27 Hari </v>
          </cell>
          <cell r="AX913" t="str">
            <v>IN CLASS</v>
          </cell>
          <cell r="AY913">
            <v>75</v>
          </cell>
          <cell r="AZ913">
            <v>75</v>
          </cell>
          <cell r="BA913" t="str">
            <v>SUDAH</v>
          </cell>
          <cell r="BC913">
            <v>44464</v>
          </cell>
          <cell r="BD913" t="str">
            <v>POLRES LAMONGAN</v>
          </cell>
          <cell r="BE913" t="str">
            <v>SUDAH</v>
          </cell>
          <cell r="BG913">
            <v>44516</v>
          </cell>
          <cell r="BI913" t="str">
            <v>BELUM</v>
          </cell>
          <cell r="BV913" t="str">
            <v>0000749170607</v>
          </cell>
          <cell r="BW913" t="str">
            <v>SUDAH</v>
          </cell>
          <cell r="BX913" t="str">
            <v>PBI</v>
          </cell>
          <cell r="BY913" t="str">
            <v>21055225656</v>
          </cell>
          <cell r="BZ913" t="str">
            <v>SUDAH</v>
          </cell>
        </row>
        <row r="914">
          <cell r="C914" t="str">
            <v>2545</v>
          </cell>
          <cell r="D914" t="str">
            <v>TARMIJI</v>
          </cell>
          <cell r="E914" t="str">
            <v>PT. MBK</v>
          </cell>
          <cell r="I914">
            <v>44375</v>
          </cell>
          <cell r="J914" t="str">
            <v/>
          </cell>
          <cell r="K914" t="str">
            <v>082152129244</v>
          </cell>
          <cell r="L914" t="str">
            <v>DRIVER</v>
          </cell>
          <cell r="Q914" t="str">
            <v>BANJARMASIN</v>
          </cell>
          <cell r="R914" t="str">
            <v>ANTERAJA</v>
          </cell>
          <cell r="S914" t="str">
            <v>JAKARTA 2</v>
          </cell>
          <cell r="T914" t="str">
            <v>6371041901870010</v>
          </cell>
          <cell r="U914" t="str">
            <v>SEUMUR HIDUP</v>
          </cell>
          <cell r="W914" t="str">
            <v>B1</v>
          </cell>
          <cell r="X914" t="str">
            <v>870118150051</v>
          </cell>
          <cell r="Y914">
            <v>45310</v>
          </cell>
          <cell r="Z914" t="str">
            <v>BANJARMASIN</v>
          </cell>
          <cell r="AA914">
            <v>31796</v>
          </cell>
          <cell r="AB914" t="str">
            <v>JELAPAT BARU RT 008/000 KEL. JELAPAT BARU KEC.TAMBAN KAB. BARITO KUALA</v>
          </cell>
          <cell r="AC914" t="str">
            <v>KAWIN ANAK 1</v>
          </cell>
          <cell r="AD914" t="str">
            <v>ISLAM</v>
          </cell>
          <cell r="AE914" t="str">
            <v>LAKI-LAKI</v>
          </cell>
          <cell r="AF914" t="str">
            <v>SMP</v>
          </cell>
          <cell r="AG914" t="str">
            <v>TARMIJI</v>
          </cell>
          <cell r="AH914" t="str">
            <v>BCA</v>
          </cell>
          <cell r="AI914" t="str">
            <v>8275415410</v>
          </cell>
          <cell r="AJ914" t="str">
            <v>6304020910120005</v>
          </cell>
          <cell r="AL914">
            <v>44652</v>
          </cell>
          <cell r="AM914">
            <v>44742</v>
          </cell>
          <cell r="AN914" t="str">
            <v>PKWT 2</v>
          </cell>
          <cell r="AO914" t="str">
            <v>40 hari</v>
          </cell>
          <cell r="AP914" t="str">
            <v xml:space="preserve">0 Tahun  10 Bulan 23 Hari </v>
          </cell>
          <cell r="AQ914" t="str">
            <v>SUDAH</v>
          </cell>
          <cell r="AR914">
            <v>44432</v>
          </cell>
          <cell r="AS914" t="str">
            <v>SUDAH</v>
          </cell>
          <cell r="AT914">
            <v>44432</v>
          </cell>
          <cell r="AU914" t="str">
            <v>SUDAH</v>
          </cell>
          <cell r="AV914">
            <v>44531</v>
          </cell>
          <cell r="AW914" t="str">
            <v xml:space="preserve">0 Tahun  5 Bulan 20 Hari </v>
          </cell>
          <cell r="AX914" t="str">
            <v>IN CLASS</v>
          </cell>
          <cell r="AY914">
            <v>75</v>
          </cell>
          <cell r="AZ914">
            <v>80</v>
          </cell>
          <cell r="BA914" t="str">
            <v>SUDAH</v>
          </cell>
          <cell r="BC914">
            <v>44427</v>
          </cell>
          <cell r="BD914" t="str">
            <v>MARABAHAN</v>
          </cell>
          <cell r="BE914" t="str">
            <v>SUDAH</v>
          </cell>
          <cell r="BG914">
            <v>44462</v>
          </cell>
          <cell r="BH914" t="str">
            <v>MARABAHAN</v>
          </cell>
          <cell r="BI914" t="str">
            <v>BELUM</v>
          </cell>
          <cell r="BV914" t="str">
            <v>0003091810241</v>
          </cell>
          <cell r="BW914" t="str">
            <v>SUDAH</v>
          </cell>
          <cell r="BX914" t="str">
            <v>PERUSAHAAN</v>
          </cell>
          <cell r="BY914" t="str">
            <v>21055225821</v>
          </cell>
          <cell r="BZ914" t="str">
            <v>SUDAH</v>
          </cell>
        </row>
        <row r="915">
          <cell r="C915" t="str">
            <v>2546</v>
          </cell>
          <cell r="D915" t="str">
            <v>IRSAD</v>
          </cell>
          <cell r="E915" t="str">
            <v>PT. MBK</v>
          </cell>
          <cell r="I915">
            <v>44376</v>
          </cell>
          <cell r="J915" t="str">
            <v/>
          </cell>
          <cell r="K915" t="str">
            <v>0895325093228</v>
          </cell>
          <cell r="L915" t="str">
            <v>DRIVER</v>
          </cell>
          <cell r="Q915" t="str">
            <v>CIKARANG</v>
          </cell>
          <cell r="R915" t="str">
            <v>YAMAZAKI</v>
          </cell>
          <cell r="S915" t="str">
            <v>JAKARTA 1</v>
          </cell>
          <cell r="T915" t="str">
            <v>3275042209790014</v>
          </cell>
          <cell r="U915" t="str">
            <v>SEUMUR HIDUP</v>
          </cell>
          <cell r="W915" t="str">
            <v>B1</v>
          </cell>
          <cell r="X915" t="str">
            <v>79091205974569</v>
          </cell>
          <cell r="Y915">
            <v>44826</v>
          </cell>
          <cell r="Z915" t="str">
            <v>BEKASI</v>
          </cell>
          <cell r="AA915">
            <v>29120</v>
          </cell>
          <cell r="AB915" t="str">
            <v>DUSUN CANDI RT 006/003 KEL. ROWOSARI KEC. ULUJAMI KAB. PEMALANG</v>
          </cell>
          <cell r="AC915" t="str">
            <v>KAWIN</v>
          </cell>
          <cell r="AD915" t="str">
            <v>ISLAM</v>
          </cell>
          <cell r="AE915" t="str">
            <v>LAKI-LAKI</v>
          </cell>
          <cell r="AF915" t="str">
            <v>SMA</v>
          </cell>
          <cell r="AG915" t="str">
            <v>IRSAD</v>
          </cell>
          <cell r="AH915" t="str">
            <v>BCA</v>
          </cell>
          <cell r="AI915" t="str">
            <v>5771227849</v>
          </cell>
          <cell r="AJ915" t="str">
            <v>3327131910200000</v>
          </cell>
          <cell r="AL915">
            <v>44652</v>
          </cell>
          <cell r="AM915">
            <v>44742</v>
          </cell>
          <cell r="AN915" t="str">
            <v>PKWT 2</v>
          </cell>
          <cell r="AO915" t="str">
            <v>40 hari</v>
          </cell>
          <cell r="AP915" t="str">
            <v xml:space="preserve">0 Tahun  10 Bulan 22 Hari </v>
          </cell>
          <cell r="AQ915" t="str">
            <v>SUDAH</v>
          </cell>
          <cell r="AR915">
            <v>44484</v>
          </cell>
          <cell r="AS915" t="str">
            <v>SUDAH</v>
          </cell>
          <cell r="AT915">
            <v>44484</v>
          </cell>
          <cell r="AU915" t="str">
            <v>SUDAH</v>
          </cell>
          <cell r="AV915">
            <v>44672</v>
          </cell>
          <cell r="AW915" t="str">
            <v xml:space="preserve">0 Tahun  1 Bulan 0 Hari </v>
          </cell>
          <cell r="AX915" t="str">
            <v>ON LINE</v>
          </cell>
          <cell r="AY915">
            <v>85</v>
          </cell>
          <cell r="AZ915">
            <v>75</v>
          </cell>
          <cell r="BA915" t="str">
            <v>SUDAH</v>
          </cell>
          <cell r="BC915">
            <v>44437</v>
          </cell>
          <cell r="BD915" t="str">
            <v>ATJ HALIM</v>
          </cell>
          <cell r="BE915" t="str">
            <v>SUDAH</v>
          </cell>
          <cell r="BG915">
            <v>44467</v>
          </cell>
          <cell r="BH915" t="str">
            <v>ATJ HALIM</v>
          </cell>
          <cell r="BI915" t="str">
            <v>BELUM</v>
          </cell>
          <cell r="BV915" t="str">
            <v>0003129291167</v>
          </cell>
          <cell r="BW915" t="str">
            <v>SUDAH</v>
          </cell>
          <cell r="BX915" t="str">
            <v>PERUSAHAAN</v>
          </cell>
          <cell r="BY915" t="str">
            <v>21055225318</v>
          </cell>
          <cell r="BZ915" t="str">
            <v>SUDAH</v>
          </cell>
        </row>
        <row r="916">
          <cell r="C916" t="str">
            <v>2547</v>
          </cell>
          <cell r="D916" t="str">
            <v>JUANTO</v>
          </cell>
          <cell r="E916" t="str">
            <v>PT. MBK</v>
          </cell>
          <cell r="I916">
            <v>44368</v>
          </cell>
          <cell r="J916" t="str">
            <v/>
          </cell>
          <cell r="K916" t="str">
            <v>085754982865</v>
          </cell>
          <cell r="L916" t="str">
            <v>DRIVER</v>
          </cell>
          <cell r="Q916" t="str">
            <v>BANJARMASIN</v>
          </cell>
          <cell r="R916" t="str">
            <v>PT. SUMBER ALFARIA TRIJAYA TBK</v>
          </cell>
          <cell r="S916" t="str">
            <v>JAKARTA 2</v>
          </cell>
          <cell r="T916" t="str">
            <v>6303121711000005</v>
          </cell>
          <cell r="U916" t="str">
            <v>SEUMUR HIDUP</v>
          </cell>
          <cell r="W916" t="str">
            <v>B2 UMUM</v>
          </cell>
          <cell r="X916" t="str">
            <v>18160011000023</v>
          </cell>
          <cell r="Y916">
            <v>45322</v>
          </cell>
          <cell r="Z916" t="str">
            <v>DESA LIMA</v>
          </cell>
          <cell r="AA916">
            <v>36847</v>
          </cell>
          <cell r="AB916" t="str">
            <v>DESA LIMA SUNGAI JATI RT 001/001 KEC. MATARAMAN KAB. BANJARKALSEL</v>
          </cell>
          <cell r="AC916" t="str">
            <v>LAJANG</v>
          </cell>
          <cell r="AD916" t="str">
            <v>ISLAM</v>
          </cell>
          <cell r="AE916" t="str">
            <v>LAKI-LAKI</v>
          </cell>
          <cell r="AF916" t="str">
            <v>SMA</v>
          </cell>
          <cell r="AG916" t="str">
            <v>JUANTO</v>
          </cell>
          <cell r="AH916" t="str">
            <v>BCA</v>
          </cell>
          <cell r="AI916" t="str">
            <v>7895589225</v>
          </cell>
          <cell r="AJ916" t="str">
            <v>6303121110100010</v>
          </cell>
          <cell r="AL916">
            <v>44652</v>
          </cell>
          <cell r="AM916">
            <v>44742</v>
          </cell>
          <cell r="AN916" t="str">
            <v>PKWT 2</v>
          </cell>
          <cell r="AO916" t="str">
            <v>40 hari</v>
          </cell>
          <cell r="AP916" t="str">
            <v xml:space="preserve">0 Tahun  11 Bulan 0 Hari </v>
          </cell>
          <cell r="AQ916" t="str">
            <v>SUDAH</v>
          </cell>
          <cell r="AR916">
            <v>44432</v>
          </cell>
          <cell r="AS916" t="str">
            <v>SUDAH</v>
          </cell>
          <cell r="AT916">
            <v>44501</v>
          </cell>
          <cell r="AU916" t="str">
            <v>SUDAH</v>
          </cell>
          <cell r="AV916">
            <v>44503</v>
          </cell>
          <cell r="AW916" t="str">
            <v xml:space="preserve">0 Tahun  6 Bulan 18 Hari </v>
          </cell>
          <cell r="AX916" t="str">
            <v>IN CLASS</v>
          </cell>
          <cell r="AZ916">
            <v>85</v>
          </cell>
          <cell r="BA916" t="str">
            <v>SUDAH</v>
          </cell>
          <cell r="BC916">
            <v>44432</v>
          </cell>
          <cell r="BD916" t="str">
            <v>SEI PINANG</v>
          </cell>
          <cell r="BE916" t="str">
            <v>SUDAH</v>
          </cell>
          <cell r="BG916">
            <v>44511</v>
          </cell>
          <cell r="BI916" t="str">
            <v>BELUM</v>
          </cell>
          <cell r="BV916" t="str">
            <v>0002617881917</v>
          </cell>
          <cell r="BW916" t="str">
            <v>SUDAH</v>
          </cell>
          <cell r="BX916" t="str">
            <v>PERUSAHAAN</v>
          </cell>
          <cell r="BY916" t="str">
            <v>21055225813</v>
          </cell>
          <cell r="BZ916" t="str">
            <v>SUDAH</v>
          </cell>
        </row>
        <row r="917">
          <cell r="C917" t="str">
            <v>2549</v>
          </cell>
          <cell r="D917" t="str">
            <v>ABDUL RAHMAN</v>
          </cell>
          <cell r="E917" t="str">
            <v>PT. MBK</v>
          </cell>
          <cell r="F917" t="str">
            <v>PO</v>
          </cell>
          <cell r="G917" t="str">
            <v>62/JKT2/VI/2021</v>
          </cell>
          <cell r="H917">
            <v>44368</v>
          </cell>
          <cell r="I917">
            <v>44368</v>
          </cell>
          <cell r="J917">
            <v>0</v>
          </cell>
          <cell r="K917" t="str">
            <v>085298023421</v>
          </cell>
          <cell r="L917" t="str">
            <v>DRIVER</v>
          </cell>
          <cell r="Q917" t="str">
            <v>KENDARI</v>
          </cell>
          <cell r="R917" t="str">
            <v>ANTERAJA</v>
          </cell>
          <cell r="S917" t="str">
            <v>MALANG</v>
          </cell>
          <cell r="T917" t="str">
            <v>7308210107860041</v>
          </cell>
          <cell r="U917" t="str">
            <v>SEUMUR HIDUP</v>
          </cell>
          <cell r="W917" t="str">
            <v>B1 UMUM</v>
          </cell>
          <cell r="X917" t="str">
            <v>860732460116</v>
          </cell>
          <cell r="Y917">
            <v>45474</v>
          </cell>
          <cell r="Z917" t="str">
            <v>WATAMPONE</v>
          </cell>
          <cell r="AA917">
            <v>31594</v>
          </cell>
          <cell r="AB917" t="str">
            <v>JL. PANCASILA NO. 31 RT 003/002 KEL LATAMBAGA KEC. LATAMBAGA KAB. KOLAKA</v>
          </cell>
          <cell r="AC917" t="str">
            <v>KAWIN ANAK 1</v>
          </cell>
          <cell r="AD917" t="str">
            <v>ISLAM</v>
          </cell>
          <cell r="AE917" t="str">
            <v>LAKI-LAKI</v>
          </cell>
          <cell r="AF917" t="str">
            <v>SMA</v>
          </cell>
          <cell r="AG917" t="str">
            <v>ABDUL RAHMAN</v>
          </cell>
          <cell r="AH917" t="str">
            <v>BCA</v>
          </cell>
          <cell r="AI917" t="str">
            <v>7245267720</v>
          </cell>
          <cell r="AJ917" t="str">
            <v>7401141003140001</v>
          </cell>
          <cell r="AL917">
            <v>44652</v>
          </cell>
          <cell r="AM917">
            <v>44742</v>
          </cell>
          <cell r="AN917" t="str">
            <v>PKWT 2</v>
          </cell>
          <cell r="AO917" t="str">
            <v>40 hari</v>
          </cell>
          <cell r="AP917" t="str">
            <v xml:space="preserve">0 Tahun  11 Bulan 0 Hari </v>
          </cell>
          <cell r="AQ917" t="str">
            <v>SUDAH</v>
          </cell>
          <cell r="AR917">
            <v>44432</v>
          </cell>
          <cell r="AS917" t="str">
            <v>SUDAH</v>
          </cell>
          <cell r="AT917">
            <v>44432</v>
          </cell>
          <cell r="AU917" t="str">
            <v>SUDAH</v>
          </cell>
          <cell r="AV917">
            <v>44424</v>
          </cell>
          <cell r="AW917" t="str">
            <v xml:space="preserve">0 Tahun  9 Bulan 5 Hari </v>
          </cell>
          <cell r="AX917" t="str">
            <v>ON LINE</v>
          </cell>
          <cell r="AY917">
            <v>90</v>
          </cell>
          <cell r="AZ917">
            <v>90</v>
          </cell>
          <cell r="BA917" t="str">
            <v>SUDAH</v>
          </cell>
          <cell r="BC917">
            <v>44400</v>
          </cell>
          <cell r="BD917" t="str">
            <v>KOLAGA</v>
          </cell>
          <cell r="BE917" t="str">
            <v>SUDAH</v>
          </cell>
          <cell r="BG917">
            <v>44428</v>
          </cell>
          <cell r="BH917" t="str">
            <v>KOLAGA</v>
          </cell>
          <cell r="BI917" t="str">
            <v>BELUM</v>
          </cell>
          <cell r="BV917" t="str">
            <v>0001810402301</v>
          </cell>
          <cell r="BW917" t="str">
            <v>SUDAH</v>
          </cell>
          <cell r="BX917" t="str">
            <v>PERUSAHAAN</v>
          </cell>
          <cell r="BY917" t="str">
            <v>21065977288</v>
          </cell>
          <cell r="BZ917" t="str">
            <v>SUDAH</v>
          </cell>
        </row>
        <row r="918">
          <cell r="C918" t="str">
            <v>2551</v>
          </cell>
          <cell r="D918" t="str">
            <v>ANAK AGUNG BAGUS INDRA JAYA</v>
          </cell>
          <cell r="E918" t="str">
            <v>PT. MBK</v>
          </cell>
          <cell r="F918" t="str">
            <v>PO</v>
          </cell>
          <cell r="G918" t="str">
            <v>23-2/PO/LOG SBY/VI/21</v>
          </cell>
          <cell r="H918">
            <v>44366</v>
          </cell>
          <cell r="I918">
            <v>44372</v>
          </cell>
          <cell r="J918">
            <v>6</v>
          </cell>
          <cell r="K918" t="str">
            <v>081238162855</v>
          </cell>
          <cell r="L918" t="str">
            <v>DRIVER</v>
          </cell>
          <cell r="Q918" t="str">
            <v>DENPASAR</v>
          </cell>
          <cell r="R918" t="str">
            <v>ANTERAJA</v>
          </cell>
          <cell r="S918" t="str">
            <v>MALANG</v>
          </cell>
          <cell r="T918" t="str">
            <v>5171020106880002</v>
          </cell>
          <cell r="U918" t="str">
            <v>SEUMUR HIDUP</v>
          </cell>
          <cell r="V918" t="str">
            <v>HIJAU</v>
          </cell>
          <cell r="W918" t="str">
            <v>B1 UMUM</v>
          </cell>
          <cell r="X918" t="str">
            <v>16188806000267</v>
          </cell>
          <cell r="Y918">
            <v>45828</v>
          </cell>
          <cell r="Z918" t="str">
            <v>DENPASAR</v>
          </cell>
          <cell r="AA918">
            <v>32295</v>
          </cell>
          <cell r="AB918" t="str">
            <v>JL. I GUSTI NGURAH RAI NO. 68 BR ALANGKAJENG RT -/- KEL MENGWI KEC. MENGWI KAB. BANDUNG</v>
          </cell>
          <cell r="AC918" t="str">
            <v>KAWIN</v>
          </cell>
          <cell r="AD918" t="str">
            <v>HINDU</v>
          </cell>
          <cell r="AE918" t="str">
            <v>LAKI-LAKI</v>
          </cell>
          <cell r="AF918" t="str">
            <v>SMA</v>
          </cell>
          <cell r="AG918" t="str">
            <v>ANAK AGUNG BAGUS INDRA JAYA MAYUN</v>
          </cell>
          <cell r="AH918" t="str">
            <v>BCA</v>
          </cell>
          <cell r="AI918" t="str">
            <v>6690568215</v>
          </cell>
          <cell r="AJ918" t="str">
            <v>5103022304200003</v>
          </cell>
          <cell r="AL918">
            <v>44652</v>
          </cell>
          <cell r="AM918">
            <v>44742</v>
          </cell>
          <cell r="AN918" t="str">
            <v>PKWT 2</v>
          </cell>
          <cell r="AO918" t="str">
            <v>40 hari</v>
          </cell>
          <cell r="AP918" t="str">
            <v xml:space="preserve">0 Tahun  10 Bulan 26 Hari </v>
          </cell>
          <cell r="AQ918" t="str">
            <v>SUDAH</v>
          </cell>
          <cell r="AR918">
            <v>44432</v>
          </cell>
          <cell r="AS918" t="str">
            <v>SUDAH</v>
          </cell>
          <cell r="AT918">
            <v>44432</v>
          </cell>
          <cell r="AU918" t="str">
            <v>SUDAH</v>
          </cell>
          <cell r="AV918">
            <v>44438</v>
          </cell>
          <cell r="AW918" t="str">
            <v xml:space="preserve">0 Tahun  8 Bulan 21 Hari </v>
          </cell>
          <cell r="AX918" t="str">
            <v>ON LINE</v>
          </cell>
          <cell r="AY918">
            <v>85</v>
          </cell>
          <cell r="AZ918">
            <v>75</v>
          </cell>
          <cell r="BA918" t="str">
            <v>SUDAH</v>
          </cell>
          <cell r="BC918">
            <v>44289</v>
          </cell>
          <cell r="BD918" t="str">
            <v>PUSKESMAS 2 DENPASAR BARAT</v>
          </cell>
          <cell r="BE918" t="str">
            <v>SUDAH</v>
          </cell>
          <cell r="BG918">
            <v>44377</v>
          </cell>
          <cell r="BH918" t="str">
            <v>PUSKESMAS 2 DENPASAR BARAT</v>
          </cell>
          <cell r="BI918" t="str">
            <v>BELUM</v>
          </cell>
          <cell r="BV918" t="str">
            <v>0001286991685</v>
          </cell>
          <cell r="BW918" t="str">
            <v>SUDAH</v>
          </cell>
          <cell r="BX918" t="str">
            <v>PERUSAHAAN</v>
          </cell>
          <cell r="BY918" t="str">
            <v>21055224642</v>
          </cell>
          <cell r="BZ918" t="str">
            <v>SUDAH</v>
          </cell>
        </row>
        <row r="919">
          <cell r="C919" t="str">
            <v>2552</v>
          </cell>
          <cell r="D919" t="str">
            <v>BUCE LASSA</v>
          </cell>
          <cell r="E919" t="str">
            <v>PT. MBK</v>
          </cell>
          <cell r="F919" t="str">
            <v>PO</v>
          </cell>
          <cell r="G919" t="str">
            <v>23-2/PO/LOG SBY/VI/21</v>
          </cell>
          <cell r="H919">
            <v>44366</v>
          </cell>
          <cell r="I919">
            <v>44372</v>
          </cell>
          <cell r="J919">
            <v>6</v>
          </cell>
          <cell r="K919" t="str">
            <v>081294329897</v>
          </cell>
          <cell r="L919" t="str">
            <v>DRIVER</v>
          </cell>
          <cell r="Q919" t="str">
            <v>DENPASAR</v>
          </cell>
          <cell r="R919" t="str">
            <v>ANTERAJA</v>
          </cell>
          <cell r="S919" t="str">
            <v>MALANG</v>
          </cell>
          <cell r="T919" t="str">
            <v>5302031205960003</v>
          </cell>
          <cell r="U919" t="str">
            <v>SEUMUR HIDUP</v>
          </cell>
          <cell r="V919" t="str">
            <v>PUTIH</v>
          </cell>
          <cell r="W919" t="str">
            <v>B1</v>
          </cell>
          <cell r="X919" t="str">
            <v>1618960500064</v>
          </cell>
          <cell r="Y919">
            <v>46119</v>
          </cell>
          <cell r="Z919" t="str">
            <v>KIU'ANA</v>
          </cell>
          <cell r="AA919">
            <v>35197</v>
          </cell>
          <cell r="AB919" t="str">
            <v>HUAKNUTU RT 004/002 KEL. FATUKOTO KEC. MOLLO UTARA KAB. TOMIR TENGAH SELATAN</v>
          </cell>
          <cell r="AC919" t="str">
            <v>LAJANG</v>
          </cell>
          <cell r="AD919" t="str">
            <v>KRISTEN</v>
          </cell>
          <cell r="AE919" t="str">
            <v>LAKI-LAKI</v>
          </cell>
          <cell r="AF919" t="str">
            <v>SMA</v>
          </cell>
          <cell r="AG919" t="str">
            <v>BUCE LASSA</v>
          </cell>
          <cell r="AH919" t="str">
            <v>BCA</v>
          </cell>
          <cell r="AI919" t="str">
            <v>0490564179</v>
          </cell>
          <cell r="AJ919" t="str">
            <v>5302032501082563</v>
          </cell>
          <cell r="AL919">
            <v>44652</v>
          </cell>
          <cell r="AM919">
            <v>44742</v>
          </cell>
          <cell r="AN919" t="str">
            <v>PKWT 2</v>
          </cell>
          <cell r="AO919" t="str">
            <v>40 hari</v>
          </cell>
          <cell r="AP919" t="str">
            <v xml:space="preserve">0 Tahun  10 Bulan 26 Hari </v>
          </cell>
          <cell r="AQ919" t="str">
            <v>SUDAH</v>
          </cell>
          <cell r="AR919">
            <v>44392</v>
          </cell>
          <cell r="AS919" t="str">
            <v>SUDAH</v>
          </cell>
          <cell r="AT919">
            <v>44392</v>
          </cell>
          <cell r="AU919" t="str">
            <v>SUDAH</v>
          </cell>
          <cell r="AV919">
            <v>44438</v>
          </cell>
          <cell r="AW919" t="str">
            <v xml:space="preserve">0 Tahun  8 Bulan 21 Hari </v>
          </cell>
          <cell r="AX919" t="str">
            <v>ON LINE</v>
          </cell>
          <cell r="AY919">
            <v>85</v>
          </cell>
          <cell r="AZ919">
            <v>75</v>
          </cell>
          <cell r="BA919" t="str">
            <v>SUDAH</v>
          </cell>
          <cell r="BC919">
            <v>44413</v>
          </cell>
          <cell r="BD919" t="str">
            <v>JLN TUKAD IRAWADI NO 66X PANJER</v>
          </cell>
          <cell r="BE919" t="str">
            <v>SUDAH</v>
          </cell>
          <cell r="BG919">
            <v>44506</v>
          </cell>
          <cell r="BI919" t="str">
            <v>BELUM</v>
          </cell>
          <cell r="BV919" t="str">
            <v>0000852729513</v>
          </cell>
          <cell r="BW919" t="str">
            <v>SUDAH</v>
          </cell>
          <cell r="BX919" t="str">
            <v>PBI</v>
          </cell>
          <cell r="BY919" t="str">
            <v>21055224477</v>
          </cell>
          <cell r="BZ919" t="str">
            <v>SUDAH</v>
          </cell>
        </row>
        <row r="920">
          <cell r="C920" t="str">
            <v>2553</v>
          </cell>
          <cell r="D920" t="str">
            <v>FAHRURROZI</v>
          </cell>
          <cell r="E920" t="str">
            <v>PT. MBK</v>
          </cell>
          <cell r="F920" t="str">
            <v>PO</v>
          </cell>
          <cell r="G920" t="str">
            <v>23-2/PO/LOG-SBY/VI/21</v>
          </cell>
          <cell r="H920">
            <v>44368</v>
          </cell>
          <cell r="I920">
            <v>44372</v>
          </cell>
          <cell r="J920">
            <v>4</v>
          </cell>
          <cell r="K920" t="str">
            <v>087765033372</v>
          </cell>
          <cell r="L920" t="str">
            <v>DRIVER</v>
          </cell>
          <cell r="Q920" t="str">
            <v>MATARAM</v>
          </cell>
          <cell r="R920" t="str">
            <v>ANTERAJA</v>
          </cell>
          <cell r="S920" t="str">
            <v>MALANG</v>
          </cell>
          <cell r="T920" t="str">
            <v>5202070107860190</v>
          </cell>
          <cell r="U920" t="str">
            <v>SEUMUR HIDUP</v>
          </cell>
          <cell r="V920" t="str">
            <v>PUTIH</v>
          </cell>
          <cell r="W920" t="str">
            <v>B1 UMUM</v>
          </cell>
          <cell r="X920" t="str">
            <v>16268612000279</v>
          </cell>
          <cell r="Y920">
            <v>46197</v>
          </cell>
          <cell r="Z920" t="str">
            <v>KENYALU</v>
          </cell>
          <cell r="AA920">
            <v>31777</v>
          </cell>
          <cell r="AB920" t="str">
            <v>KENYALU, JANGO, JANAPRIA LOMBOK TENGAH</v>
          </cell>
          <cell r="AC920" t="str">
            <v>KAWIN ANAK 2</v>
          </cell>
          <cell r="AD920" t="str">
            <v>ISLAM</v>
          </cell>
          <cell r="AE920" t="str">
            <v>LAKI-LAKI</v>
          </cell>
          <cell r="AF920" t="str">
            <v>SMA</v>
          </cell>
          <cell r="AG920" t="str">
            <v>FAHRURROZI</v>
          </cell>
          <cell r="AH920" t="str">
            <v>BCA</v>
          </cell>
          <cell r="AI920" t="str">
            <v>2690475815</v>
          </cell>
          <cell r="AJ920" t="str">
            <v>5202073009140000</v>
          </cell>
          <cell r="AL920">
            <v>44652</v>
          </cell>
          <cell r="AM920">
            <v>44742</v>
          </cell>
          <cell r="AN920" t="str">
            <v>PKWT 2</v>
          </cell>
          <cell r="AO920" t="str">
            <v>40 hari</v>
          </cell>
          <cell r="AP920" t="str">
            <v xml:space="preserve">0 Tahun  10 Bulan 26 Hari </v>
          </cell>
          <cell r="AQ920" t="str">
            <v>SUDAH</v>
          </cell>
          <cell r="AR920">
            <v>44391</v>
          </cell>
          <cell r="AS920" t="str">
            <v>SUDAH</v>
          </cell>
          <cell r="AT920">
            <v>44391</v>
          </cell>
          <cell r="AU920" t="str">
            <v>SUDAH</v>
          </cell>
          <cell r="AV920">
            <v>44434</v>
          </cell>
          <cell r="AW920" t="str">
            <v xml:space="preserve">0 Tahun  8 Bulan 25 Hari </v>
          </cell>
          <cell r="AX920" t="str">
            <v>ON LINE</v>
          </cell>
          <cell r="AY920">
            <v>75</v>
          </cell>
          <cell r="AZ920">
            <v>75</v>
          </cell>
          <cell r="BA920" t="str">
            <v>SUDAH</v>
          </cell>
          <cell r="BC920">
            <v>44399</v>
          </cell>
          <cell r="BD920" t="str">
            <v>KANTOR KESEHATAN PELABUHAN II MATARAM</v>
          </cell>
          <cell r="BE920" t="str">
            <v>SUDAH</v>
          </cell>
          <cell r="BG920">
            <v>44427</v>
          </cell>
          <cell r="BH920" t="str">
            <v>KANTOR KESEHATAN PELABUHAN II MATARAM</v>
          </cell>
          <cell r="BI920" t="str">
            <v>BELUM</v>
          </cell>
          <cell r="BV920" t="str">
            <v>0003090813783</v>
          </cell>
          <cell r="BW920" t="str">
            <v>SUDAH</v>
          </cell>
          <cell r="BX920" t="str">
            <v>PERUSAHAAN</v>
          </cell>
          <cell r="BY920" t="str">
            <v>21055224774</v>
          </cell>
          <cell r="BZ920" t="str">
            <v>SUDAH</v>
          </cell>
        </row>
        <row r="921">
          <cell r="C921" t="str">
            <v>2554</v>
          </cell>
          <cell r="D921" t="str">
            <v>MUHAMAD SALEH MAHSUP</v>
          </cell>
          <cell r="E921" t="str">
            <v>PT. MBK</v>
          </cell>
          <cell r="F921" t="str">
            <v>PO</v>
          </cell>
          <cell r="G921" t="str">
            <v>23-2/PO/LOG-SBY/VI/21</v>
          </cell>
          <cell r="H921">
            <v>44368</v>
          </cell>
          <cell r="I921">
            <v>44372</v>
          </cell>
          <cell r="J921">
            <v>4</v>
          </cell>
          <cell r="K921" t="str">
            <v>087757633938</v>
          </cell>
          <cell r="L921" t="str">
            <v>DRIVER</v>
          </cell>
          <cell r="Q921" t="str">
            <v>MATARAM</v>
          </cell>
          <cell r="R921" t="str">
            <v>ANTERAJA</v>
          </cell>
          <cell r="S921" t="str">
            <v>MALANG</v>
          </cell>
          <cell r="T921" t="str">
            <v>5202031805690000</v>
          </cell>
          <cell r="U921" t="str">
            <v>SEUMUR HIDUP</v>
          </cell>
          <cell r="V921" t="str">
            <v>PUTIH</v>
          </cell>
          <cell r="W921" t="str">
            <v>B1 UMUM</v>
          </cell>
          <cell r="X921" t="str">
            <v>16278905000077</v>
          </cell>
          <cell r="Y921">
            <v>46517</v>
          </cell>
          <cell r="Z921" t="str">
            <v>TIN PETUK</v>
          </cell>
          <cell r="AA921">
            <v>32646</v>
          </cell>
          <cell r="AB921" t="str">
            <v>TIN PETUK</v>
          </cell>
          <cell r="AC921" t="str">
            <v>KAWIN ANAK 1</v>
          </cell>
          <cell r="AD921" t="str">
            <v>ISLAM</v>
          </cell>
          <cell r="AE921" t="str">
            <v>LAKI-LAKI</v>
          </cell>
          <cell r="AF921" t="str">
            <v>SMA</v>
          </cell>
          <cell r="AG921" t="str">
            <v>MUHAMAD SALEH MAHSUP</v>
          </cell>
          <cell r="AH921" t="str">
            <v>BCA</v>
          </cell>
          <cell r="AI921" t="str">
            <v>4160343601</v>
          </cell>
          <cell r="AJ921" t="str">
            <v>5202032403140000</v>
          </cell>
          <cell r="AL921">
            <v>44652</v>
          </cell>
          <cell r="AM921">
            <v>44742</v>
          </cell>
          <cell r="AN921" t="str">
            <v>PKWT 2</v>
          </cell>
          <cell r="AO921" t="str">
            <v>40 hari</v>
          </cell>
          <cell r="AP921" t="str">
            <v xml:space="preserve">0 Tahun  10 Bulan 26 Hari </v>
          </cell>
          <cell r="AQ921" t="str">
            <v>SUDAH</v>
          </cell>
          <cell r="AR921">
            <v>44391</v>
          </cell>
          <cell r="AS921" t="str">
            <v>SUDAH</v>
          </cell>
          <cell r="AT921">
            <v>44391</v>
          </cell>
          <cell r="AU921" t="str">
            <v>SUDAH</v>
          </cell>
          <cell r="AV921">
            <v>44434</v>
          </cell>
          <cell r="AW921" t="str">
            <v xml:space="preserve">0 Tahun  8 Bulan 25 Hari </v>
          </cell>
          <cell r="AX921" t="str">
            <v>ON LINE</v>
          </cell>
          <cell r="AY921">
            <v>100</v>
          </cell>
          <cell r="AZ921">
            <v>75</v>
          </cell>
          <cell r="BA921" t="str">
            <v>SUDAH</v>
          </cell>
          <cell r="BC921">
            <v>44415</v>
          </cell>
          <cell r="BD921" t="str">
            <v>POLRES LOMBOK TENGAH, JLN BASUKI RAHMAT</v>
          </cell>
          <cell r="BE921" t="str">
            <v>SUDAH</v>
          </cell>
          <cell r="BF921" t="str">
            <v>MENUNGGU TANGGAL VAKSIN</v>
          </cell>
          <cell r="BG921">
            <v>44511</v>
          </cell>
          <cell r="BI921" t="str">
            <v>BELUM</v>
          </cell>
          <cell r="BV921" t="str">
            <v>0002138440443</v>
          </cell>
          <cell r="BW921" t="str">
            <v>SUDAH</v>
          </cell>
          <cell r="BX921" t="str">
            <v>PERUSAHAAN</v>
          </cell>
          <cell r="BY921" t="str">
            <v>21055224931</v>
          </cell>
          <cell r="BZ921" t="str">
            <v>SUDAH</v>
          </cell>
        </row>
        <row r="922">
          <cell r="C922" t="str">
            <v>2555</v>
          </cell>
          <cell r="D922" t="str">
            <v>YULIANTO</v>
          </cell>
          <cell r="E922" t="str">
            <v>PT. MBK</v>
          </cell>
          <cell r="F922" t="str">
            <v>PO</v>
          </cell>
          <cell r="G922" t="str">
            <v>23-2/PO/LOG-SBY/VI/21</v>
          </cell>
          <cell r="H922">
            <v>44368</v>
          </cell>
          <cell r="I922">
            <v>44372</v>
          </cell>
          <cell r="J922">
            <v>4</v>
          </cell>
          <cell r="K922" t="str">
            <v>087803477708</v>
          </cell>
          <cell r="L922" t="str">
            <v>DRIVER</v>
          </cell>
          <cell r="Q922" t="str">
            <v>MATARAM</v>
          </cell>
          <cell r="R922" t="str">
            <v>ANTERAJA</v>
          </cell>
          <cell r="S922" t="str">
            <v>MALANG</v>
          </cell>
          <cell r="T922" t="str">
            <v>5201070107000025</v>
          </cell>
          <cell r="U922" t="str">
            <v>SEUMUR HIDUP</v>
          </cell>
          <cell r="V922" t="str">
            <v>PUTIH</v>
          </cell>
          <cell r="W922" t="str">
            <v>B1 UMUM</v>
          </cell>
          <cell r="X922" t="str">
            <v>16260105000121</v>
          </cell>
          <cell r="Y922">
            <v>46182</v>
          </cell>
          <cell r="Z922" t="str">
            <v xml:space="preserve">TIMBAL </v>
          </cell>
          <cell r="AA922">
            <v>37079</v>
          </cell>
          <cell r="AB922" t="str">
            <v>TIMBAL TAMAN BARU LOMBOK TENGAH</v>
          </cell>
          <cell r="AC922" t="str">
            <v>LAJANG</v>
          </cell>
          <cell r="AD922" t="str">
            <v>ISLAM</v>
          </cell>
          <cell r="AE922" t="str">
            <v>LAKI-LAKI</v>
          </cell>
          <cell r="AF922" t="str">
            <v>SMA</v>
          </cell>
          <cell r="AG922" t="str">
            <v>YULIANTO</v>
          </cell>
          <cell r="AH922" t="str">
            <v>BCA</v>
          </cell>
          <cell r="AI922" t="str">
            <v>2020372861</v>
          </cell>
          <cell r="AJ922" t="str">
            <v>5201070603087750</v>
          </cell>
          <cell r="AL922">
            <v>44652</v>
          </cell>
          <cell r="AM922">
            <v>44742</v>
          </cell>
          <cell r="AN922" t="str">
            <v>PKWT 2</v>
          </cell>
          <cell r="AO922" t="str">
            <v>40 hari</v>
          </cell>
          <cell r="AP922" t="str">
            <v xml:space="preserve">0 Tahun  10 Bulan 26 Hari </v>
          </cell>
          <cell r="AQ922" t="str">
            <v>SUDAH</v>
          </cell>
          <cell r="AR922">
            <v>44391</v>
          </cell>
          <cell r="AS922" t="str">
            <v>SUDAH</v>
          </cell>
          <cell r="AT922">
            <v>44391</v>
          </cell>
          <cell r="AU922" t="str">
            <v>SUDAH</v>
          </cell>
          <cell r="AV922">
            <v>44425</v>
          </cell>
          <cell r="AW922" t="str">
            <v xml:space="preserve">0 Tahun  9 Bulan 4 Hari </v>
          </cell>
          <cell r="AX922" t="str">
            <v>IN CLASS</v>
          </cell>
          <cell r="AY922">
            <v>100</v>
          </cell>
          <cell r="AZ922">
            <v>75</v>
          </cell>
          <cell r="BA922" t="str">
            <v>SUDAH</v>
          </cell>
          <cell r="BC922">
            <v>44432</v>
          </cell>
          <cell r="BD922" t="str">
            <v>KANTOR KESEHATAN PELABUHAN II MATARAM</v>
          </cell>
          <cell r="BE922" t="str">
            <v>SUDAH</v>
          </cell>
          <cell r="BF922" t="str">
            <v>MENUNGGU TANGGAL VAKSIN</v>
          </cell>
          <cell r="BG922">
            <v>44476</v>
          </cell>
          <cell r="BI922" t="str">
            <v>BELUM</v>
          </cell>
          <cell r="BV922" t="str">
            <v>0002679636429</v>
          </cell>
          <cell r="BW922" t="str">
            <v>SUDAH</v>
          </cell>
          <cell r="BX922" t="str">
            <v>PBI</v>
          </cell>
          <cell r="BY922" t="str">
            <v>21055224808</v>
          </cell>
          <cell r="BZ922" t="str">
            <v>SUDAH</v>
          </cell>
          <cell r="CG922" t="str">
            <v>saifudinali15@gmail.com</v>
          </cell>
        </row>
        <row r="923">
          <cell r="C923" t="str">
            <v>2556</v>
          </cell>
          <cell r="D923" t="str">
            <v>DZIKRI FAJAR PRATAMA</v>
          </cell>
          <cell r="E923" t="str">
            <v>PT. MBK</v>
          </cell>
          <cell r="I923">
            <v>44372</v>
          </cell>
          <cell r="J923" t="str">
            <v/>
          </cell>
          <cell r="K923" t="str">
            <v>081532330296</v>
          </cell>
          <cell r="P923" t="str">
            <v>DISPATCHER</v>
          </cell>
          <cell r="Q923" t="str">
            <v>BANDUNG</v>
          </cell>
          <cell r="R923" t="str">
            <v>ANTERAJA</v>
          </cell>
          <cell r="S923" t="str">
            <v>JAKARTA 1</v>
          </cell>
          <cell r="T923" t="str">
            <v>1810083009960005</v>
          </cell>
          <cell r="U923" t="str">
            <v>SEUMUR HIDUP</v>
          </cell>
          <cell r="V923" t="str">
            <v>NON DRIVER</v>
          </cell>
          <cell r="W923" t="str">
            <v>NON DRIVER</v>
          </cell>
          <cell r="X923" t="str">
            <v>NON DRIVER</v>
          </cell>
          <cell r="Y923" t="str">
            <v>NON DRIVER</v>
          </cell>
          <cell r="Z923" t="str">
            <v>LAMPUNG</v>
          </cell>
          <cell r="AA923">
            <v>35368</v>
          </cell>
          <cell r="AB923" t="str">
            <v>KP. PAMEUNTASAN RT002/RW007 DESA PEMEUNTASAN KEC KUTAWARINGIN KAN BANDUNG</v>
          </cell>
          <cell r="AC923" t="str">
            <v>KAWIN</v>
          </cell>
          <cell r="AD923" t="str">
            <v>ISLAM</v>
          </cell>
          <cell r="AE923" t="str">
            <v>LAKI-LAKI</v>
          </cell>
          <cell r="AF923" t="str">
            <v>SMA</v>
          </cell>
          <cell r="AG923" t="str">
            <v>DZIKRI FAJAR PRATAMA</v>
          </cell>
          <cell r="AH923" t="str">
            <v>BCA</v>
          </cell>
          <cell r="AI923" t="str">
            <v>3790703048</v>
          </cell>
          <cell r="AJ923" t="str">
            <v>3204460303200009</v>
          </cell>
          <cell r="AL923">
            <v>44652</v>
          </cell>
          <cell r="AM923">
            <v>44742</v>
          </cell>
          <cell r="AN923" t="str">
            <v>PKWT 2</v>
          </cell>
          <cell r="AO923" t="str">
            <v>40 hari</v>
          </cell>
          <cell r="AP923" t="str">
            <v xml:space="preserve">0 Tahun  10 Bulan 26 Hari </v>
          </cell>
          <cell r="AQ923" t="str">
            <v>NON DRIVER</v>
          </cell>
          <cell r="AR923" t="str">
            <v>NON DRIVER</v>
          </cell>
          <cell r="AS923" t="str">
            <v>SUDAH</v>
          </cell>
          <cell r="AT923">
            <v>44432</v>
          </cell>
          <cell r="AU923" t="str">
            <v>NON DRIVER</v>
          </cell>
          <cell r="AV923" t="str">
            <v>NON DRIVER</v>
          </cell>
          <cell r="AW923" t="str">
            <v/>
          </cell>
          <cell r="AX923" t="str">
            <v>NON DRIVER</v>
          </cell>
          <cell r="AY923" t="str">
            <v>NON DRIVER</v>
          </cell>
          <cell r="AZ923" t="str">
            <v>NON DRIVER</v>
          </cell>
          <cell r="BA923" t="str">
            <v>SUDAH</v>
          </cell>
          <cell r="BC923">
            <v>44390</v>
          </cell>
          <cell r="BE923" t="str">
            <v>SUDAH</v>
          </cell>
          <cell r="BG923">
            <v>44426</v>
          </cell>
          <cell r="BH923" t="str">
            <v>PKM kutawaringin</v>
          </cell>
          <cell r="BI923" t="str">
            <v>SUDAH</v>
          </cell>
          <cell r="BK923">
            <v>44655</v>
          </cell>
          <cell r="BV923" t="str">
            <v>0000356675051</v>
          </cell>
          <cell r="BW923" t="str">
            <v>SUDAH</v>
          </cell>
          <cell r="BX923" t="str">
            <v>PERUSAHAAN</v>
          </cell>
          <cell r="BY923" t="str">
            <v>21055224832</v>
          </cell>
          <cell r="BZ923" t="str">
            <v>SUDAH</v>
          </cell>
          <cell r="CG923" t="str">
            <v>hariyantotoni04@gmail.com</v>
          </cell>
        </row>
        <row r="924">
          <cell r="C924" t="str">
            <v>2558</v>
          </cell>
          <cell r="D924" t="str">
            <v>MARYONO</v>
          </cell>
          <cell r="E924" t="str">
            <v>PT. MBK</v>
          </cell>
          <cell r="F924" t="str">
            <v>PO</v>
          </cell>
          <cell r="G924" t="str">
            <v>65/PO-JKT1/VI/2021</v>
          </cell>
          <cell r="H924">
            <v>44371</v>
          </cell>
          <cell r="I924">
            <v>44373</v>
          </cell>
          <cell r="J924">
            <v>2</v>
          </cell>
          <cell r="K924" t="str">
            <v>081321354655</v>
          </cell>
          <cell r="L924" t="str">
            <v>DRIVER</v>
          </cell>
          <cell r="Q924" t="str">
            <v>BANDUNG</v>
          </cell>
          <cell r="R924" t="str">
            <v>ANTERAJA</v>
          </cell>
          <cell r="S924" t="str">
            <v>JAKARTA 1</v>
          </cell>
          <cell r="T924" t="str">
            <v>3305210211900001</v>
          </cell>
          <cell r="U924" t="str">
            <v>SEUMUR HIDUP</v>
          </cell>
          <cell r="V924" t="str">
            <v>CDD</v>
          </cell>
          <cell r="W924" t="str">
            <v>B1</v>
          </cell>
          <cell r="X924" t="str">
            <v>13439011000109</v>
          </cell>
          <cell r="Y924">
            <v>45643</v>
          </cell>
          <cell r="Z924" t="str">
            <v>KEBUMEN</v>
          </cell>
          <cell r="AA924">
            <v>33179</v>
          </cell>
          <cell r="AB924" t="str">
            <v>JL. CICUKANG RAYA I NO.19 RT003/RW015 DESA MEKARRAHAYU KEC MARGAASIH KAB BANDUNG</v>
          </cell>
          <cell r="AC924" t="str">
            <v>KAWIN</v>
          </cell>
          <cell r="AD924" t="str">
            <v>ISLAM</v>
          </cell>
          <cell r="AE924" t="str">
            <v>LAKI-LAKI</v>
          </cell>
          <cell r="AF924" t="str">
            <v>SMP</v>
          </cell>
          <cell r="AG924" t="str">
            <v>MARYONO</v>
          </cell>
          <cell r="AH924" t="str">
            <v>BCA</v>
          </cell>
          <cell r="AI924" t="str">
            <v>3791345071</v>
          </cell>
          <cell r="AJ924" t="str">
            <v>3204102105190003</v>
          </cell>
          <cell r="AL924">
            <v>44652</v>
          </cell>
          <cell r="AM924">
            <v>44742</v>
          </cell>
          <cell r="AN924" t="str">
            <v>PKWT 2</v>
          </cell>
          <cell r="AO924" t="str">
            <v>40 hari</v>
          </cell>
          <cell r="AP924" t="str">
            <v xml:space="preserve">0 Tahun  10 Bulan 25 Hari </v>
          </cell>
          <cell r="AQ924" t="str">
            <v>SUDAH</v>
          </cell>
          <cell r="AR924">
            <v>44411</v>
          </cell>
          <cell r="AS924" t="str">
            <v>SUDAH</v>
          </cell>
          <cell r="AT924">
            <v>44411</v>
          </cell>
          <cell r="AU924" t="str">
            <v>SUDAH</v>
          </cell>
          <cell r="AV924">
            <v>44639</v>
          </cell>
          <cell r="AW924" t="str">
            <v xml:space="preserve">0 Tahun  2 Bulan 2 Hari </v>
          </cell>
          <cell r="AX924" t="str">
            <v>IN CLASS</v>
          </cell>
          <cell r="AY924">
            <v>90</v>
          </cell>
          <cell r="AZ924">
            <v>75</v>
          </cell>
          <cell r="BA924" t="str">
            <v>SUDAH</v>
          </cell>
          <cell r="BC924">
            <v>44405</v>
          </cell>
          <cell r="BE924" t="str">
            <v>SUDAH</v>
          </cell>
          <cell r="BG924">
            <v>44433</v>
          </cell>
          <cell r="BI924" t="str">
            <v>BELUM</v>
          </cell>
          <cell r="BV924" t="str">
            <v>0001660023459</v>
          </cell>
          <cell r="BW924" t="str">
            <v>SUDAH</v>
          </cell>
          <cell r="BX924" t="str">
            <v>PERUSAHAAN</v>
          </cell>
          <cell r="BY924" t="str">
            <v>21055225144</v>
          </cell>
          <cell r="BZ924" t="str">
            <v>SUDAH</v>
          </cell>
          <cell r="CG924" t="str">
            <v>hiadayatanang28@gmail.com</v>
          </cell>
        </row>
        <row r="925">
          <cell r="C925" t="str">
            <v>2559</v>
          </cell>
          <cell r="D925" t="str">
            <v>NURYAMAN</v>
          </cell>
          <cell r="E925" t="str">
            <v>PT. MBK</v>
          </cell>
          <cell r="F925" t="str">
            <v>PO</v>
          </cell>
          <cell r="G925" t="str">
            <v>65/PO-JKT1/VI/2021</v>
          </cell>
          <cell r="H925">
            <v>44371</v>
          </cell>
          <cell r="I925">
            <v>44373</v>
          </cell>
          <cell r="J925">
            <v>2</v>
          </cell>
          <cell r="K925" t="str">
            <v>082115599628</v>
          </cell>
          <cell r="L925" t="str">
            <v>DRIVER</v>
          </cell>
          <cell r="Q925" t="str">
            <v>BANDUNG</v>
          </cell>
          <cell r="R925" t="str">
            <v>ANTERAJA</v>
          </cell>
          <cell r="S925" t="str">
            <v>JAKARTA 1</v>
          </cell>
          <cell r="T925" t="str">
            <v>3277021503770011</v>
          </cell>
          <cell r="U925" t="str">
            <v>SEUMUR HIDUP</v>
          </cell>
          <cell r="V925" t="str">
            <v>CDD</v>
          </cell>
          <cell r="W925" t="str">
            <v>B1</v>
          </cell>
          <cell r="X925" t="str">
            <v>13317703000247</v>
          </cell>
          <cell r="Y925">
            <v>46069</v>
          </cell>
          <cell r="Z925" t="str">
            <v>CIMAHI</v>
          </cell>
          <cell r="AA925">
            <v>28199</v>
          </cell>
          <cell r="AB925" t="str">
            <v>KP BABAKN KIDUL RT003/RW014 DESA CIGUGUR TENGAH KEC CUGUGUR TENGAN KOTA CIMAHI</v>
          </cell>
          <cell r="AC925" t="str">
            <v>KAWIN ANAK 3</v>
          </cell>
          <cell r="AD925" t="str">
            <v>ISLAM</v>
          </cell>
          <cell r="AE925" t="str">
            <v>LAKI-LAKI</v>
          </cell>
          <cell r="AF925" t="str">
            <v>SMP</v>
          </cell>
          <cell r="AG925" t="str">
            <v>NURYAMAN</v>
          </cell>
          <cell r="AH925" t="str">
            <v>BCA</v>
          </cell>
          <cell r="AI925" t="str">
            <v>1393240273</v>
          </cell>
          <cell r="AJ925" t="str">
            <v>3277023112150000</v>
          </cell>
          <cell r="AL925">
            <v>44652</v>
          </cell>
          <cell r="AM925">
            <v>44742</v>
          </cell>
          <cell r="AN925" t="str">
            <v>PKWT 2</v>
          </cell>
          <cell r="AO925" t="str">
            <v>40 hari</v>
          </cell>
          <cell r="AP925" t="str">
            <v xml:space="preserve">0 Tahun  10 Bulan 25 Hari </v>
          </cell>
          <cell r="AQ925" t="str">
            <v>SUDAH</v>
          </cell>
          <cell r="AR925">
            <v>44432</v>
          </cell>
          <cell r="AS925" t="str">
            <v>SUDAH</v>
          </cell>
          <cell r="AT925">
            <v>44432</v>
          </cell>
          <cell r="AU925" t="str">
            <v>SUDAH</v>
          </cell>
          <cell r="AV925">
            <v>44639</v>
          </cell>
          <cell r="AW925" t="str">
            <v xml:space="preserve">0 Tahun  2 Bulan 2 Hari </v>
          </cell>
          <cell r="AX925" t="str">
            <v>IN CLASS</v>
          </cell>
          <cell r="AY925">
            <v>90</v>
          </cell>
          <cell r="AZ925">
            <v>75</v>
          </cell>
          <cell r="BA925" t="str">
            <v>SUDAH</v>
          </cell>
          <cell r="BC925">
            <v>44412</v>
          </cell>
          <cell r="BE925" t="str">
            <v>SUDAH</v>
          </cell>
          <cell r="BG925">
            <v>44440</v>
          </cell>
          <cell r="BI925" t="str">
            <v>SUDAH</v>
          </cell>
          <cell r="BK925">
            <v>44650</v>
          </cell>
          <cell r="BV925" t="str">
            <v>0001522922139</v>
          </cell>
          <cell r="BW925" t="str">
            <v>SUDAH</v>
          </cell>
          <cell r="BX925" t="str">
            <v>PERUSAHAAN</v>
          </cell>
          <cell r="BY925" t="str">
            <v>21055225011</v>
          </cell>
          <cell r="BZ925" t="str">
            <v>SUDAH</v>
          </cell>
          <cell r="CG925" t="str">
            <v>Riojulisetiawan@gmail.com</v>
          </cell>
        </row>
        <row r="926">
          <cell r="C926" t="str">
            <v>2560</v>
          </cell>
          <cell r="D926" t="str">
            <v>IRSAN ARIANSYAH</v>
          </cell>
          <cell r="E926" t="str">
            <v>PT. MBK</v>
          </cell>
          <cell r="F926" t="str">
            <v>PO</v>
          </cell>
          <cell r="G926" t="str">
            <v>65/PO-JKT1/VI/2021</v>
          </cell>
          <cell r="H926">
            <v>44371</v>
          </cell>
          <cell r="I926">
            <v>44375</v>
          </cell>
          <cell r="J926">
            <v>4</v>
          </cell>
          <cell r="K926" t="str">
            <v>083822892912</v>
          </cell>
          <cell r="L926" t="str">
            <v>DRIVER</v>
          </cell>
          <cell r="Q926" t="str">
            <v>BANDUNG</v>
          </cell>
          <cell r="R926" t="str">
            <v>ANTERAJA</v>
          </cell>
          <cell r="S926" t="str">
            <v>JAKARTA 1</v>
          </cell>
          <cell r="T926" t="str">
            <v>3217012811980006</v>
          </cell>
          <cell r="U926" t="str">
            <v>SEUMUR HIDUP</v>
          </cell>
          <cell r="V926" t="str">
            <v>CDD</v>
          </cell>
          <cell r="W926" t="str">
            <v>B1</v>
          </cell>
          <cell r="X926" t="str">
            <v>13319811000270</v>
          </cell>
          <cell r="Y926">
            <v>46072</v>
          </cell>
          <cell r="Z926" t="str">
            <v>BANDUNG</v>
          </cell>
          <cell r="AA926">
            <v>36127</v>
          </cell>
          <cell r="AB926" t="str">
            <v>KP. ARENG RT001/RW010 DESA WANGUNSARI KEC LEMBANG KAB BANDUNG</v>
          </cell>
          <cell r="AC926" t="str">
            <v>LAJANG</v>
          </cell>
          <cell r="AD926" t="str">
            <v>ISLAM</v>
          </cell>
          <cell r="AE926" t="str">
            <v>LAKI-LAKI</v>
          </cell>
          <cell r="AF926" t="str">
            <v>SMA</v>
          </cell>
          <cell r="AG926" t="str">
            <v>IRSAN ARIANSYAH</v>
          </cell>
          <cell r="AH926" t="str">
            <v>BCA</v>
          </cell>
          <cell r="AI926" t="str">
            <v>1370332947</v>
          </cell>
          <cell r="AJ926" t="str">
            <v>3217012904050280</v>
          </cell>
          <cell r="AL926">
            <v>44652</v>
          </cell>
          <cell r="AM926">
            <v>44742</v>
          </cell>
          <cell r="AN926" t="str">
            <v>PKWT 2</v>
          </cell>
          <cell r="AO926" t="str">
            <v>40 hari</v>
          </cell>
          <cell r="AP926" t="str">
            <v xml:space="preserve">0 Tahun  10 Bulan 23 Hari </v>
          </cell>
          <cell r="AQ926" t="str">
            <v>SUDAH</v>
          </cell>
          <cell r="AR926">
            <v>44411</v>
          </cell>
          <cell r="AS926" t="str">
            <v>SUDAH</v>
          </cell>
          <cell r="AT926">
            <v>44432</v>
          </cell>
          <cell r="AU926" t="str">
            <v>SUDAH</v>
          </cell>
          <cell r="AV926">
            <v>44639</v>
          </cell>
          <cell r="AW926" t="str">
            <v xml:space="preserve">0 Tahun  2 Bulan 2 Hari </v>
          </cell>
          <cell r="AX926" t="str">
            <v>IN CLASS</v>
          </cell>
          <cell r="AY926">
            <v>100</v>
          </cell>
          <cell r="AZ926">
            <v>75</v>
          </cell>
          <cell r="BA926" t="str">
            <v>SUDAH</v>
          </cell>
          <cell r="BC926">
            <v>44395</v>
          </cell>
          <cell r="BE926" t="str">
            <v>SUDAH</v>
          </cell>
          <cell r="BG926">
            <v>44438</v>
          </cell>
          <cell r="BH926" t="str">
            <v>KLINIK SECAPA</v>
          </cell>
          <cell r="BI926" t="str">
            <v>BELUM</v>
          </cell>
          <cell r="BV926" t="str">
            <v>0001012519563</v>
          </cell>
          <cell r="BW926" t="str">
            <v>SUDAH</v>
          </cell>
          <cell r="BX926" t="str">
            <v>PERUSAHAAN</v>
          </cell>
          <cell r="BY926" t="str">
            <v>21055225201</v>
          </cell>
          <cell r="BZ926" t="str">
            <v>SUDAH</v>
          </cell>
          <cell r="CG926" t="str">
            <v>muhammadabdulsyakur925@gmail.com</v>
          </cell>
        </row>
        <row r="927">
          <cell r="C927" t="str">
            <v>2562</v>
          </cell>
          <cell r="D927" t="str">
            <v>HILMAN SANJAYA</v>
          </cell>
          <cell r="E927" t="str">
            <v>PT. MBK</v>
          </cell>
          <cell r="I927">
            <v>44375</v>
          </cell>
          <cell r="J927" t="str">
            <v/>
          </cell>
          <cell r="K927" t="str">
            <v>081283494755</v>
          </cell>
          <cell r="L927" t="str">
            <v>DRIVER</v>
          </cell>
          <cell r="Q927" t="str">
            <v>BANDUNG</v>
          </cell>
          <cell r="R927" t="str">
            <v>ANTERAJA</v>
          </cell>
          <cell r="S927" t="str">
            <v>JAKARTA 1</v>
          </cell>
          <cell r="T927" t="str">
            <v>3277011807830023</v>
          </cell>
          <cell r="U927" t="str">
            <v>SEUMUR HIDUP</v>
          </cell>
          <cell r="V927" t="str">
            <v>CDD</v>
          </cell>
          <cell r="W927" t="str">
            <v>B1</v>
          </cell>
          <cell r="X927" t="str">
            <v>830713312927</v>
          </cell>
          <cell r="Y927">
            <v>44760</v>
          </cell>
          <cell r="Z927" t="str">
            <v>TANGERANG</v>
          </cell>
          <cell r="AA927">
            <v>30515</v>
          </cell>
          <cell r="AB927" t="str">
            <v>JL.GAJAH 4 NO 37 RT04/RW012 DESA LEUWIGAJAH KEC CIMAHI SELATAN KOTA CIMAHI</v>
          </cell>
          <cell r="AC927" t="str">
            <v>KAWIN ANAK 1</v>
          </cell>
          <cell r="AD927" t="str">
            <v>ISLAM</v>
          </cell>
          <cell r="AE927" t="str">
            <v>LAKI-LAKI</v>
          </cell>
          <cell r="AF927" t="str">
            <v>SMA</v>
          </cell>
          <cell r="AG927" t="str">
            <v xml:space="preserve">HILMAN SANJAYA </v>
          </cell>
          <cell r="AH927" t="str">
            <v>BCA</v>
          </cell>
          <cell r="AI927" t="str">
            <v>5170323230</v>
          </cell>
          <cell r="AJ927" t="str">
            <v>3273182903170008</v>
          </cell>
          <cell r="AL927">
            <v>44652</v>
          </cell>
          <cell r="AM927">
            <v>44742</v>
          </cell>
          <cell r="AN927" t="str">
            <v>PKWT 2</v>
          </cell>
          <cell r="AO927" t="str">
            <v>40 hari</v>
          </cell>
          <cell r="AP927" t="str">
            <v xml:space="preserve">0 Tahun  10 Bulan 23 Hari </v>
          </cell>
          <cell r="AQ927" t="str">
            <v>SUDAH</v>
          </cell>
          <cell r="AR927">
            <v>44411</v>
          </cell>
          <cell r="AS927" t="str">
            <v>SUDAH</v>
          </cell>
          <cell r="AT927">
            <v>44411</v>
          </cell>
          <cell r="AU927" t="str">
            <v>SUDAH</v>
          </cell>
          <cell r="AV927">
            <v>44639</v>
          </cell>
          <cell r="AW927" t="str">
            <v xml:space="preserve">0 Tahun  2 Bulan 2 Hari </v>
          </cell>
          <cell r="AX927" t="str">
            <v>IN CLASS</v>
          </cell>
          <cell r="AY927">
            <v>80</v>
          </cell>
          <cell r="AZ927">
            <v>75</v>
          </cell>
          <cell r="BA927" t="str">
            <v>SUDAH</v>
          </cell>
          <cell r="BC927">
            <v>44403</v>
          </cell>
          <cell r="BE927" t="str">
            <v>SUDAH</v>
          </cell>
          <cell r="BG927">
            <v>44437</v>
          </cell>
          <cell r="BI927" t="str">
            <v>BELUM</v>
          </cell>
          <cell r="BV927" t="str">
            <v>0001898884078</v>
          </cell>
          <cell r="BW927" t="str">
            <v>SUDAH</v>
          </cell>
          <cell r="BX927" t="str">
            <v>PERUSAHAAN</v>
          </cell>
          <cell r="BY927" t="str">
            <v>21055225235</v>
          </cell>
          <cell r="BZ927" t="str">
            <v>SUDAH</v>
          </cell>
        </row>
        <row r="928">
          <cell r="C928" t="str">
            <v>2563</v>
          </cell>
          <cell r="D928" t="str">
            <v>YONO</v>
          </cell>
          <cell r="E928" t="str">
            <v>PT. MBK</v>
          </cell>
          <cell r="I928">
            <v>44375</v>
          </cell>
          <cell r="J928" t="str">
            <v/>
          </cell>
          <cell r="K928" t="str">
            <v>081284134483</v>
          </cell>
          <cell r="L928" t="str">
            <v>DRIVER</v>
          </cell>
          <cell r="Q928" t="str">
            <v>BANDUNG</v>
          </cell>
          <cell r="R928" t="str">
            <v>ANTERAJA</v>
          </cell>
          <cell r="S928" t="str">
            <v>JAKARTA 1</v>
          </cell>
          <cell r="T928" t="str">
            <v>3273222603840010</v>
          </cell>
          <cell r="U928" t="str">
            <v>SEUMUR HIDUP</v>
          </cell>
          <cell r="V928" t="str">
            <v>CDD</v>
          </cell>
          <cell r="W928" t="str">
            <v>B1</v>
          </cell>
          <cell r="X928" t="str">
            <v>13058403000486</v>
          </cell>
          <cell r="Y928">
            <v>46104</v>
          </cell>
          <cell r="Z928" t="str">
            <v>WONOGIRI</v>
          </cell>
          <cell r="AA928">
            <v>30767</v>
          </cell>
          <cell r="AB928" t="str">
            <v>JL. MARGA CINTA NO117A RT003/RW003 DESA CIJAWURA KEC BUAH BATU KOTA BANDUNG</v>
          </cell>
          <cell r="AC928" t="str">
            <v>KAWIN ANAK 2</v>
          </cell>
          <cell r="AD928" t="str">
            <v>ISLAM</v>
          </cell>
          <cell r="AE928" t="str">
            <v>LAKI-LAKI</v>
          </cell>
          <cell r="AF928" t="str">
            <v>SMA</v>
          </cell>
          <cell r="AG928" t="str">
            <v>YONO</v>
          </cell>
          <cell r="AH928" t="str">
            <v>BCA</v>
          </cell>
          <cell r="AI928" t="str">
            <v>8100865719</v>
          </cell>
          <cell r="AJ928" t="str">
            <v>3273222709130010</v>
          </cell>
          <cell r="AL928">
            <v>44652</v>
          </cell>
          <cell r="AM928">
            <v>44742</v>
          </cell>
          <cell r="AN928" t="str">
            <v>PKWT 2</v>
          </cell>
          <cell r="AO928" t="str">
            <v>40 hari</v>
          </cell>
          <cell r="AP928" t="str">
            <v xml:space="preserve">0 Tahun  10 Bulan 23 Hari </v>
          </cell>
          <cell r="AQ928" t="str">
            <v>SUDAH</v>
          </cell>
          <cell r="AR928">
            <v>44411</v>
          </cell>
          <cell r="AS928" t="str">
            <v>SUDAH</v>
          </cell>
          <cell r="AT928">
            <v>44411</v>
          </cell>
          <cell r="AU928" t="str">
            <v>SUDAH</v>
          </cell>
          <cell r="AV928">
            <v>44639</v>
          </cell>
          <cell r="AW928" t="str">
            <v xml:space="preserve">0 Tahun  2 Bulan 2 Hari </v>
          </cell>
          <cell r="AX928" t="str">
            <v>IN CLASS</v>
          </cell>
          <cell r="AY928">
            <v>90</v>
          </cell>
          <cell r="AZ928">
            <v>75</v>
          </cell>
          <cell r="BA928" t="str">
            <v>SUDAH</v>
          </cell>
          <cell r="BC928">
            <v>44403</v>
          </cell>
          <cell r="BE928" t="str">
            <v>SUDAH</v>
          </cell>
          <cell r="BG928">
            <v>44438</v>
          </cell>
          <cell r="BI928" t="str">
            <v>BELUM</v>
          </cell>
          <cell r="BV928" t="str">
            <v>0001291157807</v>
          </cell>
          <cell r="BW928" t="str">
            <v>SUDAH</v>
          </cell>
          <cell r="BX928" t="str">
            <v>PERUSAHAAN</v>
          </cell>
          <cell r="BY928" t="str">
            <v>21055225185</v>
          </cell>
          <cell r="BZ928" t="str">
            <v>SUDAH</v>
          </cell>
        </row>
        <row r="929">
          <cell r="C929" t="str">
            <v>2565</v>
          </cell>
          <cell r="D929" t="str">
            <v>AHMAD JAELANI</v>
          </cell>
          <cell r="E929" t="str">
            <v>PT. MBK</v>
          </cell>
          <cell r="I929">
            <v>44376</v>
          </cell>
          <cell r="J929" t="str">
            <v/>
          </cell>
          <cell r="K929" t="str">
            <v>087828621472</v>
          </cell>
          <cell r="L929" t="str">
            <v>DRIVER</v>
          </cell>
          <cell r="Q929" t="str">
            <v>BANDUNG</v>
          </cell>
          <cell r="R929" t="str">
            <v>ANTERAJA</v>
          </cell>
          <cell r="S929" t="str">
            <v>JAKARTA 1</v>
          </cell>
          <cell r="T929" t="str">
            <v>3204050106920003</v>
          </cell>
          <cell r="U929" t="str">
            <v>SEUMUR HIDUP</v>
          </cell>
          <cell r="V929" t="str">
            <v>CDD</v>
          </cell>
          <cell r="W929" t="str">
            <v>B1</v>
          </cell>
          <cell r="X929" t="str">
            <v>13059206000808</v>
          </cell>
          <cell r="Y929">
            <v>46175</v>
          </cell>
          <cell r="Z929" t="str">
            <v>TASIK MALAYA</v>
          </cell>
          <cell r="AA929">
            <v>33756</v>
          </cell>
          <cell r="AB929" t="str">
            <v>KP. WARUNGGEDE RT001/RW011 DESA CIBIRU WETAN KEC CILEUNYI KAB BANDUNG</v>
          </cell>
          <cell r="AC929" t="str">
            <v>LAJANG</v>
          </cell>
          <cell r="AD929" t="str">
            <v>ISLAM</v>
          </cell>
          <cell r="AE929" t="str">
            <v>LAKI-LAKI</v>
          </cell>
          <cell r="AF929" t="str">
            <v>SMP</v>
          </cell>
          <cell r="AG929" t="str">
            <v>AHMAD JAELANI</v>
          </cell>
          <cell r="AH929" t="str">
            <v>BCA</v>
          </cell>
          <cell r="AI929" t="str">
            <v>2831504601</v>
          </cell>
          <cell r="AJ929" t="str">
            <v>3204051912180000</v>
          </cell>
          <cell r="AL929">
            <v>44652</v>
          </cell>
          <cell r="AM929">
            <v>44742</v>
          </cell>
          <cell r="AN929" t="str">
            <v>PKWT 2</v>
          </cell>
          <cell r="AO929" t="str">
            <v>40 hari</v>
          </cell>
          <cell r="AP929" t="str">
            <v xml:space="preserve">0 Tahun  10 Bulan 22 Hari </v>
          </cell>
          <cell r="AQ929" t="str">
            <v>SUDAH</v>
          </cell>
          <cell r="AR929">
            <v>44411</v>
          </cell>
          <cell r="AS929" t="str">
            <v>SUDAH</v>
          </cell>
          <cell r="AT929">
            <v>44411</v>
          </cell>
          <cell r="AU929" t="str">
            <v>SUDAH</v>
          </cell>
          <cell r="AV929">
            <v>44639</v>
          </cell>
          <cell r="AW929" t="str">
            <v xml:space="preserve">0 Tahun  2 Bulan 2 Hari </v>
          </cell>
          <cell r="AX929" t="str">
            <v>ON LINE</v>
          </cell>
          <cell r="AY929">
            <v>80</v>
          </cell>
          <cell r="AZ929">
            <v>75</v>
          </cell>
          <cell r="BA929" t="str">
            <v>SUDAH</v>
          </cell>
          <cell r="BC929">
            <v>44372</v>
          </cell>
          <cell r="BE929" t="str">
            <v>SUDAH</v>
          </cell>
          <cell r="BG929">
            <v>44406</v>
          </cell>
          <cell r="BI929" t="str">
            <v>BELUM</v>
          </cell>
          <cell r="BV929" t="str">
            <v>0003090857005</v>
          </cell>
          <cell r="BW929" t="str">
            <v>SUDAH</v>
          </cell>
          <cell r="BX929" t="str">
            <v>PERUSAHAAN</v>
          </cell>
          <cell r="BY929" t="str">
            <v>21055225219</v>
          </cell>
          <cell r="BZ929" t="str">
            <v>SUDAH</v>
          </cell>
        </row>
        <row r="930">
          <cell r="C930" t="str">
            <v>2566</v>
          </cell>
          <cell r="D930" t="str">
            <v>HENDI RAMDANI</v>
          </cell>
          <cell r="E930" t="str">
            <v>PT. MBK</v>
          </cell>
          <cell r="I930">
            <v>44376</v>
          </cell>
          <cell r="J930" t="str">
            <v/>
          </cell>
          <cell r="K930" t="str">
            <v>089607038362</v>
          </cell>
          <cell r="L930" t="str">
            <v>DRIVER</v>
          </cell>
          <cell r="Q930" t="str">
            <v>BANDUNG</v>
          </cell>
          <cell r="R930" t="str">
            <v>ANTERAJA</v>
          </cell>
          <cell r="S930" t="str">
            <v>JAKARTA 1</v>
          </cell>
          <cell r="T930" t="str">
            <v>3277011006850002</v>
          </cell>
          <cell r="U930" t="str">
            <v>SEUMUR HIDUP</v>
          </cell>
          <cell r="V930" t="str">
            <v>CDD</v>
          </cell>
          <cell r="W930" t="str">
            <v>B1</v>
          </cell>
          <cell r="X930" t="str">
            <v>850613310890</v>
          </cell>
          <cell r="Y930">
            <v>44722</v>
          </cell>
          <cell r="Z930" t="str">
            <v>BANDUNG</v>
          </cell>
          <cell r="AA930">
            <v>31208</v>
          </cell>
          <cell r="AB930" t="str">
            <v>KP. KIHAPIT BARAT RT001/RW009 DESA LEUWIGAJAH KEC CIMAHI SELATAN KOTA CIMAHI</v>
          </cell>
          <cell r="AC930" t="str">
            <v>KAWIN</v>
          </cell>
          <cell r="AD930" t="str">
            <v>ISLAM</v>
          </cell>
          <cell r="AE930" t="str">
            <v>LAKI-LAKI</v>
          </cell>
          <cell r="AF930" t="str">
            <v>SMA</v>
          </cell>
          <cell r="AG930" t="str">
            <v>HENDI RAMDANI</v>
          </cell>
          <cell r="AH930" t="str">
            <v>BCA</v>
          </cell>
          <cell r="AI930" t="str">
            <v>1393105791</v>
          </cell>
          <cell r="AJ930" t="str">
            <v>3277011103140004</v>
          </cell>
          <cell r="AL930">
            <v>44652</v>
          </cell>
          <cell r="AM930">
            <v>44742</v>
          </cell>
          <cell r="AN930" t="str">
            <v>PKWT 2</v>
          </cell>
          <cell r="AO930" t="str">
            <v>40 hari</v>
          </cell>
          <cell r="AP930" t="str">
            <v xml:space="preserve">0 Tahun  10 Bulan 22 Hari </v>
          </cell>
          <cell r="AQ930" t="str">
            <v>SUDAH</v>
          </cell>
          <cell r="AR930">
            <v>44411</v>
          </cell>
          <cell r="AS930" t="str">
            <v>SUDAH</v>
          </cell>
          <cell r="AT930">
            <v>44411</v>
          </cell>
          <cell r="AU930" t="str">
            <v>SUDAH</v>
          </cell>
          <cell r="AV930">
            <v>44639</v>
          </cell>
          <cell r="AW930" t="str">
            <v xml:space="preserve">0 Tahun  2 Bulan 2 Hari </v>
          </cell>
          <cell r="AX930" t="str">
            <v>ON LINE</v>
          </cell>
          <cell r="AY930">
            <v>90</v>
          </cell>
          <cell r="AZ930">
            <v>75</v>
          </cell>
          <cell r="BA930" t="str">
            <v>SUDAH</v>
          </cell>
          <cell r="BC930">
            <v>44399</v>
          </cell>
          <cell r="BE930" t="str">
            <v>SUDAH</v>
          </cell>
          <cell r="BG930">
            <v>44509</v>
          </cell>
          <cell r="BI930" t="str">
            <v>BELUM</v>
          </cell>
          <cell r="BV930" t="str">
            <v>0001731186595</v>
          </cell>
          <cell r="BW930" t="str">
            <v>SUDAH</v>
          </cell>
          <cell r="BX930" t="str">
            <v>PERUSAHAAN</v>
          </cell>
          <cell r="BY930" t="str">
            <v>21055225250</v>
          </cell>
          <cell r="BZ930" t="str">
            <v>SUDAH</v>
          </cell>
        </row>
        <row r="931">
          <cell r="C931" t="str">
            <v>2569</v>
          </cell>
          <cell r="D931" t="str">
            <v>NIZAR AHMAD FAUZAN</v>
          </cell>
          <cell r="E931" t="str">
            <v>PT. MBK</v>
          </cell>
          <cell r="I931">
            <v>44376</v>
          </cell>
          <cell r="J931" t="str">
            <v/>
          </cell>
          <cell r="K931" t="str">
            <v>087737774789</v>
          </cell>
          <cell r="L931" t="str">
            <v>DRIVER</v>
          </cell>
          <cell r="Q931" t="str">
            <v>BANDUNG</v>
          </cell>
          <cell r="R931" t="str">
            <v>CREDIBOOK</v>
          </cell>
          <cell r="S931" t="str">
            <v>JAKARTA 1</v>
          </cell>
          <cell r="T931" t="str">
            <v>3204382703990004</v>
          </cell>
          <cell r="U931" t="str">
            <v>SEUMUR HIDUP</v>
          </cell>
          <cell r="V931" t="str">
            <v>CDD</v>
          </cell>
          <cell r="W931" t="str">
            <v>B1</v>
          </cell>
          <cell r="X931" t="str">
            <v>990313431194</v>
          </cell>
          <cell r="Y931">
            <v>45378</v>
          </cell>
          <cell r="Z931" t="str">
            <v>BANDUNG</v>
          </cell>
          <cell r="AA931">
            <v>36277</v>
          </cell>
          <cell r="AB931" t="str">
            <v>KP. MUARA RT002/RW002 DESA CIKONENG KEC PASIR JAMBU KAB BANDUNG</v>
          </cell>
          <cell r="AC931" t="str">
            <v>KAWIN</v>
          </cell>
          <cell r="AD931" t="str">
            <v>ISLAM</v>
          </cell>
          <cell r="AE931" t="str">
            <v>LAKI-LAKI</v>
          </cell>
          <cell r="AF931" t="str">
            <v>SMA</v>
          </cell>
          <cell r="AG931" t="str">
            <v>NIZAR AHMAD FAUZAN</v>
          </cell>
          <cell r="AH931" t="str">
            <v>BCA</v>
          </cell>
          <cell r="AI931" t="str">
            <v>1390513255</v>
          </cell>
          <cell r="AJ931" t="str">
            <v>3204381308080009</v>
          </cell>
          <cell r="AL931">
            <v>44652</v>
          </cell>
          <cell r="AM931">
            <v>44742</v>
          </cell>
          <cell r="AN931" t="str">
            <v>PKWT 2</v>
          </cell>
          <cell r="AO931" t="str">
            <v>40 hari</v>
          </cell>
          <cell r="AP931" t="str">
            <v xml:space="preserve">0 Tahun  10 Bulan 22 Hari </v>
          </cell>
          <cell r="AQ931" t="str">
            <v>SUDAH</v>
          </cell>
          <cell r="AR931">
            <v>44411</v>
          </cell>
          <cell r="AS931" t="str">
            <v>SUDAH</v>
          </cell>
          <cell r="AT931">
            <v>44411</v>
          </cell>
          <cell r="AU931" t="str">
            <v>SUDAH</v>
          </cell>
          <cell r="AV931">
            <v>44433</v>
          </cell>
          <cell r="AW931" t="str">
            <v xml:space="preserve">0 Tahun  8 Bulan 26 Hari </v>
          </cell>
          <cell r="AX931" t="str">
            <v>ON LINE</v>
          </cell>
          <cell r="AY931">
            <v>90</v>
          </cell>
          <cell r="AZ931">
            <v>75</v>
          </cell>
          <cell r="BA931" t="str">
            <v>SUDAH</v>
          </cell>
          <cell r="BC931">
            <v>44405</v>
          </cell>
          <cell r="BE931" t="str">
            <v>SUDAH</v>
          </cell>
          <cell r="BG931">
            <v>44519</v>
          </cell>
          <cell r="BI931" t="str">
            <v>BELUM</v>
          </cell>
          <cell r="BV931" t="str">
            <v>0002394354982</v>
          </cell>
          <cell r="BW931" t="str">
            <v>SUDAH</v>
          </cell>
          <cell r="BX931" t="str">
            <v>PERUSAHAAN</v>
          </cell>
          <cell r="BY931" t="str">
            <v>21055225227</v>
          </cell>
          <cell r="BZ931" t="str">
            <v>SUDAH</v>
          </cell>
        </row>
        <row r="932">
          <cell r="C932" t="str">
            <v>2570</v>
          </cell>
          <cell r="D932" t="str">
            <v>AKHMAD ALI SYAIFUDDIN</v>
          </cell>
          <cell r="E932" t="str">
            <v>PT. MBK</v>
          </cell>
          <cell r="I932">
            <v>44373</v>
          </cell>
          <cell r="J932" t="str">
            <v/>
          </cell>
          <cell r="K932" t="str">
            <v>085785020135</v>
          </cell>
          <cell r="L932" t="str">
            <v>DRIVER</v>
          </cell>
          <cell r="Q932" t="str">
            <v>LAMONGAN</v>
          </cell>
          <cell r="R932" t="str">
            <v>ANTERAJA</v>
          </cell>
          <cell r="S932" t="str">
            <v>MALANG</v>
          </cell>
          <cell r="T932" t="str">
            <v>3524191009850000</v>
          </cell>
          <cell r="U932" t="str">
            <v>SEUMUR HIDUP</v>
          </cell>
          <cell r="V932" t="str">
            <v>KUNING</v>
          </cell>
          <cell r="W932" t="str">
            <v>B2 UMUM</v>
          </cell>
          <cell r="X932" t="str">
            <v>850915481493</v>
          </cell>
          <cell r="Y932">
            <v>45179</v>
          </cell>
          <cell r="Z932" t="str">
            <v>LAMONGAN</v>
          </cell>
          <cell r="AA932">
            <v>31300</v>
          </cell>
          <cell r="AB932" t="str">
            <v>MOJOSARI RT002 RW001 KEL LOPANG KEC KEMBANGBAHU KAB LAMONGAN</v>
          </cell>
          <cell r="AC932" t="str">
            <v>KAWIN</v>
          </cell>
          <cell r="AD932" t="str">
            <v>ISLAM</v>
          </cell>
          <cell r="AE932" t="str">
            <v>LAKI-LAKI</v>
          </cell>
          <cell r="AF932" t="str">
            <v>SMA</v>
          </cell>
          <cell r="AG932" t="str">
            <v>AKHMAD ALI SYAIFUDDIN</v>
          </cell>
          <cell r="AH932" t="str">
            <v>BCA</v>
          </cell>
          <cell r="AI932" t="str">
            <v>3301113208</v>
          </cell>
          <cell r="AJ932" t="str">
            <v>3524193008101459</v>
          </cell>
          <cell r="AL932">
            <v>44652</v>
          </cell>
          <cell r="AM932">
            <v>44742</v>
          </cell>
          <cell r="AN932" t="str">
            <v>PKWT 2</v>
          </cell>
          <cell r="AO932" t="str">
            <v>40 hari</v>
          </cell>
          <cell r="AP932" t="str">
            <v xml:space="preserve">0 Tahun  10 Bulan 25 Hari </v>
          </cell>
          <cell r="AQ932" t="str">
            <v>SUDAH</v>
          </cell>
          <cell r="AR932">
            <v>44432</v>
          </cell>
          <cell r="AS932" t="str">
            <v>SUDAH</v>
          </cell>
          <cell r="AT932">
            <v>44432</v>
          </cell>
          <cell r="AU932" t="str">
            <v>SUDAH</v>
          </cell>
          <cell r="AV932">
            <v>44432</v>
          </cell>
          <cell r="AW932" t="str">
            <v xml:space="preserve">0 Tahun  8 Bulan 27 Hari </v>
          </cell>
          <cell r="AX932" t="str">
            <v>IN CLASS</v>
          </cell>
          <cell r="AY932">
            <v>90</v>
          </cell>
          <cell r="AZ932">
            <v>90</v>
          </cell>
          <cell r="BA932" t="str">
            <v>SUDAH</v>
          </cell>
          <cell r="BC932">
            <v>44379</v>
          </cell>
          <cell r="BD932" t="str">
            <v>POLRES LAMONGAN</v>
          </cell>
          <cell r="BE932" t="str">
            <v>SUDAH</v>
          </cell>
          <cell r="BG932">
            <v>44511</v>
          </cell>
          <cell r="BI932" t="str">
            <v>BELUM</v>
          </cell>
          <cell r="BV932" t="str">
            <v>0000756542261</v>
          </cell>
          <cell r="BW932" t="str">
            <v>SUDAH</v>
          </cell>
          <cell r="BX932" t="str">
            <v>PBI</v>
          </cell>
          <cell r="BY932" t="str">
            <v>21055224667</v>
          </cell>
          <cell r="BZ932" t="str">
            <v>SUDAH</v>
          </cell>
        </row>
        <row r="933">
          <cell r="C933" t="str">
            <v>2571</v>
          </cell>
          <cell r="D933" t="str">
            <v>TONI HARIYANTO</v>
          </cell>
          <cell r="E933" t="str">
            <v>PT. MBK</v>
          </cell>
          <cell r="I933">
            <v>44365</v>
          </cell>
          <cell r="J933" t="str">
            <v/>
          </cell>
          <cell r="K933" t="str">
            <v>081240033111</v>
          </cell>
          <cell r="L933" t="str">
            <v>DRIVER</v>
          </cell>
          <cell r="Q933" t="str">
            <v>LAMONGAN</v>
          </cell>
          <cell r="R933" t="str">
            <v>ANTERAJA</v>
          </cell>
          <cell r="S933" t="str">
            <v>MALANG</v>
          </cell>
          <cell r="T933" t="str">
            <v>3524122804930001</v>
          </cell>
          <cell r="U933" t="str">
            <v>SEUMUR HIDUP</v>
          </cell>
          <cell r="V933" t="str">
            <v>HIJAU</v>
          </cell>
          <cell r="W933" t="str">
            <v>B1 UMUM</v>
          </cell>
          <cell r="X933" t="str">
            <v>22239304000003</v>
          </cell>
          <cell r="Y933">
            <v>45839</v>
          </cell>
          <cell r="Z933" t="str">
            <v>LAMONGAN</v>
          </cell>
          <cell r="AA933">
            <v>34087</v>
          </cell>
          <cell r="AB933" t="str">
            <v>LEBAKADI RT001 RW005 KEC LEBAKADI KEC SUGIO KAB LAMONGAN</v>
          </cell>
          <cell r="AC933" t="str">
            <v>LAJANG</v>
          </cell>
          <cell r="AD933" t="str">
            <v>ISLAM</v>
          </cell>
          <cell r="AE933" t="str">
            <v>LAKI-LAKI</v>
          </cell>
          <cell r="AF933" t="str">
            <v>SMA</v>
          </cell>
          <cell r="AG933" t="str">
            <v>TONI HARIYANTO</v>
          </cell>
          <cell r="AH933" t="str">
            <v>BCA</v>
          </cell>
          <cell r="AI933" t="str">
            <v>3301106899</v>
          </cell>
          <cell r="AJ933" t="str">
            <v>3524120809110001</v>
          </cell>
          <cell r="AL933">
            <v>44652</v>
          </cell>
          <cell r="AM933">
            <v>44742</v>
          </cell>
          <cell r="AN933" t="str">
            <v>PKWT 2</v>
          </cell>
          <cell r="AO933" t="str">
            <v>40 hari</v>
          </cell>
          <cell r="AP933" t="str">
            <v xml:space="preserve">0 Tahun  11 Bulan 3 Hari </v>
          </cell>
          <cell r="AQ933" t="str">
            <v>SUDAH</v>
          </cell>
          <cell r="AR933">
            <v>44432</v>
          </cell>
          <cell r="AS933" t="str">
            <v>SUDAH</v>
          </cell>
          <cell r="AT933">
            <v>44432</v>
          </cell>
          <cell r="AU933" t="str">
            <v>SUDAH</v>
          </cell>
          <cell r="AV933">
            <v>44432</v>
          </cell>
          <cell r="AW933" t="str">
            <v xml:space="preserve">0 Tahun  8 Bulan 27 Hari </v>
          </cell>
          <cell r="AX933" t="str">
            <v>IN CLASS</v>
          </cell>
          <cell r="AY933">
            <v>95</v>
          </cell>
          <cell r="AZ933">
            <v>95</v>
          </cell>
          <cell r="BA933" t="str">
            <v>SUDAH</v>
          </cell>
          <cell r="BC933">
            <v>44451</v>
          </cell>
          <cell r="BD933" t="str">
            <v>POLRES LAMONGAN</v>
          </cell>
          <cell r="BE933" t="str">
            <v>SUDAH</v>
          </cell>
          <cell r="BG933">
            <v>44602</v>
          </cell>
          <cell r="BI933" t="str">
            <v>BELUM</v>
          </cell>
          <cell r="BV933" t="str">
            <v>0003090939592</v>
          </cell>
          <cell r="BW933" t="str">
            <v>SUDAH</v>
          </cell>
          <cell r="BX933" t="str">
            <v>PERUSAHAAN</v>
          </cell>
          <cell r="BY933" t="str">
            <v>21055224527</v>
          </cell>
          <cell r="BZ933" t="str">
            <v>SUDAH</v>
          </cell>
          <cell r="CG933" t="str">
            <v>RADEENBROO@GMAIL.COM</v>
          </cell>
        </row>
        <row r="934">
          <cell r="C934" t="str">
            <v>2572</v>
          </cell>
          <cell r="D934" t="str">
            <v>ANANG HIDAYAT</v>
          </cell>
          <cell r="E934" t="str">
            <v>PT. MBK</v>
          </cell>
          <cell r="I934">
            <v>44373</v>
          </cell>
          <cell r="J934" t="str">
            <v/>
          </cell>
          <cell r="K934" t="str">
            <v>082244023544</v>
          </cell>
          <cell r="L934" t="str">
            <v>DRIVER</v>
          </cell>
          <cell r="Q934" t="str">
            <v>LAMONGAN</v>
          </cell>
          <cell r="R934" t="str">
            <v>ANTERAJA</v>
          </cell>
          <cell r="S934" t="str">
            <v>MALANG</v>
          </cell>
          <cell r="T934" t="str">
            <v>3524160901860001</v>
          </cell>
          <cell r="U934" t="str">
            <v>SEUMUR HIDUP</v>
          </cell>
          <cell r="V934" t="str">
            <v>KUNING</v>
          </cell>
          <cell r="W934" t="str">
            <v>B2 UMUM</v>
          </cell>
          <cell r="X934" t="str">
            <v>860125350765</v>
          </cell>
          <cell r="Y934">
            <v>45536</v>
          </cell>
          <cell r="Z934" t="str">
            <v>MOJOKERTO</v>
          </cell>
          <cell r="AA934">
            <v>31421</v>
          </cell>
          <cell r="AB934" t="str">
            <v>KUDON RT003 RW002  KEL MADULEGI KEC SUKODADI KAB LAMONGAN</v>
          </cell>
          <cell r="AC934" t="str">
            <v>KAWIN</v>
          </cell>
          <cell r="AD934" t="str">
            <v>ISLAM</v>
          </cell>
          <cell r="AE934" t="str">
            <v>LAKI-LAKI</v>
          </cell>
          <cell r="AF934" t="str">
            <v>SMA</v>
          </cell>
          <cell r="AG934" t="str">
            <v>ANANG HIDAYAT</v>
          </cell>
          <cell r="AH934" t="str">
            <v>BCA</v>
          </cell>
          <cell r="AI934" t="str">
            <v>3300885836</v>
          </cell>
          <cell r="AJ934" t="str">
            <v>3524172708107728</v>
          </cell>
          <cell r="AL934">
            <v>44652</v>
          </cell>
          <cell r="AM934">
            <v>44742</v>
          </cell>
          <cell r="AN934" t="str">
            <v>PKWT 2</v>
          </cell>
          <cell r="AO934" t="str">
            <v>40 hari</v>
          </cell>
          <cell r="AP934" t="str">
            <v xml:space="preserve">0 Tahun  10 Bulan 25 Hari </v>
          </cell>
          <cell r="AQ934" t="str">
            <v>SUDAH</v>
          </cell>
          <cell r="AR934">
            <v>44432</v>
          </cell>
          <cell r="AS934" t="str">
            <v>SUDAH</v>
          </cell>
          <cell r="AT934">
            <v>44432</v>
          </cell>
          <cell r="AU934" t="str">
            <v>SUDAH</v>
          </cell>
          <cell r="AV934">
            <v>44432</v>
          </cell>
          <cell r="AW934" t="str">
            <v xml:space="preserve">0 Tahun  8 Bulan 27 Hari </v>
          </cell>
          <cell r="AX934" t="str">
            <v>IN CLASS</v>
          </cell>
          <cell r="AY934">
            <v>75</v>
          </cell>
          <cell r="AZ934">
            <v>75</v>
          </cell>
          <cell r="BA934" t="str">
            <v>SUDAH</v>
          </cell>
          <cell r="BC934">
            <v>44379</v>
          </cell>
          <cell r="BD934" t="str">
            <v>KODIM</v>
          </cell>
          <cell r="BE934" t="str">
            <v>SUDAH</v>
          </cell>
          <cell r="BG934">
            <v>44416</v>
          </cell>
          <cell r="BH934" t="str">
            <v>Pustu balaidesa sukodadi</v>
          </cell>
          <cell r="BI934" t="str">
            <v>BELUM</v>
          </cell>
          <cell r="BV934" t="str">
            <v>0002325509886</v>
          </cell>
          <cell r="BW934" t="str">
            <v>SUDAH</v>
          </cell>
          <cell r="BX934" t="str">
            <v>PBI</v>
          </cell>
          <cell r="BY934" t="str">
            <v>21055224725</v>
          </cell>
          <cell r="BZ934" t="str">
            <v>SUDAH</v>
          </cell>
        </row>
        <row r="935">
          <cell r="C935" t="str">
            <v>2573</v>
          </cell>
          <cell r="D935" t="str">
            <v>RIO JULISTIAWAN</v>
          </cell>
          <cell r="E935" t="str">
            <v>PT. MBK</v>
          </cell>
          <cell r="I935">
            <v>44375</v>
          </cell>
          <cell r="J935" t="str">
            <v/>
          </cell>
          <cell r="K935" t="str">
            <v>085706497396</v>
          </cell>
          <cell r="L935" t="str">
            <v>DRIVER</v>
          </cell>
          <cell r="Q935" t="str">
            <v>LAMONGAN</v>
          </cell>
          <cell r="R935" t="str">
            <v>ANTERAJA</v>
          </cell>
          <cell r="S935" t="str">
            <v>MALANG</v>
          </cell>
          <cell r="T935" t="str">
            <v>3524221906970001</v>
          </cell>
          <cell r="U935" t="str">
            <v>SEUMUR HIDUP</v>
          </cell>
          <cell r="V935" t="str">
            <v>HIJAU</v>
          </cell>
          <cell r="W935" t="str">
            <v>B1</v>
          </cell>
          <cell r="X935" t="str">
            <v>15489706000175</v>
          </cell>
          <cell r="Y935">
            <v>46169</v>
          </cell>
          <cell r="Z935" t="str">
            <v>SURABAYA</v>
          </cell>
          <cell r="AA935">
            <v>35600</v>
          </cell>
          <cell r="AB935" t="str">
            <v>KRAMAT RT. 01 RW.03 KEL KRAMAT KEC LAMONGAN KAB LAMONGAN</v>
          </cell>
          <cell r="AC935" t="str">
            <v>KAWIN</v>
          </cell>
          <cell r="AD935" t="str">
            <v>ISLAM</v>
          </cell>
          <cell r="AE935" t="str">
            <v>LAKI-LAKI</v>
          </cell>
          <cell r="AF935" t="str">
            <v>SMA</v>
          </cell>
          <cell r="AG935" t="str">
            <v>RIO JULISTIAWAN</v>
          </cell>
          <cell r="AH935" t="str">
            <v>BCA</v>
          </cell>
          <cell r="AI935" t="str">
            <v>3301111167</v>
          </cell>
          <cell r="AJ935" t="str">
            <v>3524221211200002</v>
          </cell>
          <cell r="AL935">
            <v>44652</v>
          </cell>
          <cell r="AM935">
            <v>44742</v>
          </cell>
          <cell r="AN935" t="str">
            <v>PKWT 2</v>
          </cell>
          <cell r="AO935" t="str">
            <v>40 hari</v>
          </cell>
          <cell r="AP935" t="str">
            <v xml:space="preserve">0 Tahun  10 Bulan 23 Hari </v>
          </cell>
          <cell r="AQ935" t="str">
            <v>SUDAH</v>
          </cell>
          <cell r="AR935">
            <v>44432</v>
          </cell>
          <cell r="AS935" t="str">
            <v>SUDAH</v>
          </cell>
          <cell r="AT935">
            <v>44432</v>
          </cell>
          <cell r="AU935" t="str">
            <v>SUDAH</v>
          </cell>
          <cell r="AV935">
            <v>44432</v>
          </cell>
          <cell r="AW935" t="str">
            <v xml:space="preserve">0 Tahun  8 Bulan 27 Hari </v>
          </cell>
          <cell r="AX935" t="str">
            <v>IN CLASS</v>
          </cell>
          <cell r="AY935">
            <v>75</v>
          </cell>
          <cell r="AZ935">
            <v>75</v>
          </cell>
          <cell r="BA935" t="str">
            <v>SUDAH</v>
          </cell>
          <cell r="BC935">
            <v>44379</v>
          </cell>
          <cell r="BD935" t="str">
            <v>KODIM</v>
          </cell>
          <cell r="BE935" t="str">
            <v>SUDAH</v>
          </cell>
          <cell r="BG935">
            <v>44481</v>
          </cell>
          <cell r="BI935" t="str">
            <v>BELUM</v>
          </cell>
          <cell r="BV935" t="str">
            <v>0001163585777</v>
          </cell>
          <cell r="BW935" t="str">
            <v>SUDAH</v>
          </cell>
          <cell r="BX935" t="str">
            <v>PERUSAHAAN</v>
          </cell>
          <cell r="BY935" t="str">
            <v>21055224717</v>
          </cell>
          <cell r="BZ935" t="str">
            <v>SUDAH</v>
          </cell>
        </row>
        <row r="936">
          <cell r="C936" t="str">
            <v>2575</v>
          </cell>
          <cell r="D936" t="str">
            <v>MUHAMMAD ABDUL SYAKUR</v>
          </cell>
          <cell r="E936" t="str">
            <v>PT. MBK</v>
          </cell>
          <cell r="I936">
            <v>44378</v>
          </cell>
          <cell r="J936" t="str">
            <v/>
          </cell>
          <cell r="K936" t="str">
            <v>085328094947</v>
          </cell>
          <cell r="L936" t="str">
            <v>DRIVER</v>
          </cell>
          <cell r="Q936" t="str">
            <v>KUDUS</v>
          </cell>
          <cell r="R936" t="str">
            <v>ANTERAJA</v>
          </cell>
          <cell r="S936" t="str">
            <v>SEMARANG</v>
          </cell>
          <cell r="T936" t="str">
            <v>3319090304840006</v>
          </cell>
          <cell r="U936" t="str">
            <v>SEUMUR HIDUP</v>
          </cell>
          <cell r="V936" t="str">
            <v>PUTIH</v>
          </cell>
          <cell r="W936" t="str">
            <v>B1 UMUM</v>
          </cell>
          <cell r="X936" t="str">
            <v>14378404840006</v>
          </cell>
          <cell r="Y936">
            <v>45861</v>
          </cell>
          <cell r="Z936" t="str">
            <v>KUDUS</v>
          </cell>
          <cell r="AA936">
            <v>30775</v>
          </cell>
          <cell r="AB936" t="str">
            <v xml:space="preserve"> DS.MARGOREJO RT 005 RW 04, DKH PELANG DAWE KUDUS</v>
          </cell>
          <cell r="AC936" t="str">
            <v>KAWIN ANAK 3</v>
          </cell>
          <cell r="AD936" t="str">
            <v>ISLAM</v>
          </cell>
          <cell r="AE936" t="str">
            <v>LAKI-LAKI</v>
          </cell>
          <cell r="AF936" t="str">
            <v>SMA</v>
          </cell>
          <cell r="AG936" t="str">
            <v>MUHAMMAD ABDUL SYAKUR</v>
          </cell>
          <cell r="AH936" t="str">
            <v>BCA</v>
          </cell>
          <cell r="AI936" t="str">
            <v>0310668303</v>
          </cell>
          <cell r="AJ936" t="str">
            <v>3319092507090003</v>
          </cell>
          <cell r="AK936" t="str">
            <v>70.409.701.3-506.000</v>
          </cell>
          <cell r="AL936">
            <v>44652</v>
          </cell>
          <cell r="AM936">
            <v>44742</v>
          </cell>
          <cell r="AN936" t="str">
            <v>PKWT 2</v>
          </cell>
          <cell r="AO936" t="str">
            <v>40 hari</v>
          </cell>
          <cell r="AP936" t="str">
            <v xml:space="preserve">0 Tahun  10 Bulan 20 Hari </v>
          </cell>
          <cell r="AQ936" t="str">
            <v>SUDAH</v>
          </cell>
          <cell r="AR936">
            <v>44413</v>
          </cell>
          <cell r="AS936" t="str">
            <v>SUDAH</v>
          </cell>
          <cell r="AT936">
            <v>44413</v>
          </cell>
          <cell r="AU936" t="str">
            <v>SUDAH</v>
          </cell>
          <cell r="AV936">
            <v>44438</v>
          </cell>
          <cell r="AW936" t="str">
            <v xml:space="preserve">0 Tahun  8 Bulan 21 Hari </v>
          </cell>
          <cell r="AX936" t="str">
            <v>IN CLASS</v>
          </cell>
          <cell r="AY936">
            <v>100</v>
          </cell>
          <cell r="AZ936">
            <v>75</v>
          </cell>
          <cell r="BA936" t="str">
            <v>SUDAH</v>
          </cell>
          <cell r="BC936">
            <v>44414</v>
          </cell>
          <cell r="BD936" t="str">
            <v>UPTD Puskesmas Dawe Kudus</v>
          </cell>
          <cell r="BE936" t="str">
            <v>SUDAH</v>
          </cell>
          <cell r="BG936">
            <v>44483</v>
          </cell>
          <cell r="BH936" t="str">
            <v>UPTD Puskesmas Dawe Kudus</v>
          </cell>
          <cell r="BI936" t="str">
            <v>BELUM</v>
          </cell>
          <cell r="BV936" t="str">
            <v>0002580269163</v>
          </cell>
          <cell r="BW936" t="str">
            <v>SUDAH</v>
          </cell>
          <cell r="BX936" t="str">
            <v>PERUSAHAAN</v>
          </cell>
          <cell r="BY936" t="str">
            <v>21055224998</v>
          </cell>
          <cell r="BZ936" t="str">
            <v>SUDAH</v>
          </cell>
        </row>
        <row r="937">
          <cell r="C937" t="str">
            <v>2583</v>
          </cell>
          <cell r="D937" t="str">
            <v>EFENDI NURDIANSYAH</v>
          </cell>
          <cell r="E937" t="str">
            <v>PT. MBK</v>
          </cell>
          <cell r="I937">
            <v>44378</v>
          </cell>
          <cell r="J937" t="str">
            <v/>
          </cell>
          <cell r="K937" t="str">
            <v>082255412423</v>
          </cell>
          <cell r="L937" t="str">
            <v>DRIVER</v>
          </cell>
          <cell r="Q937" t="str">
            <v>BANJARMASIN</v>
          </cell>
          <cell r="R937" t="str">
            <v>PT. SUMBER ALFARIA TRIJAYA TBK</v>
          </cell>
          <cell r="S937" t="str">
            <v>JAKARTA 2</v>
          </cell>
          <cell r="T937" t="str">
            <v>6301011905990003</v>
          </cell>
          <cell r="U937" t="str">
            <v>SEUMUR HIDUP</v>
          </cell>
          <cell r="W937" t="str">
            <v>B2 UMUM</v>
          </cell>
          <cell r="X937" t="str">
            <v>18339805000007</v>
          </cell>
          <cell r="Y937">
            <v>46176</v>
          </cell>
          <cell r="Z937" t="str">
            <v>BENUA TENGAH</v>
          </cell>
          <cell r="AA937">
            <v>36299</v>
          </cell>
          <cell r="AB937" t="str">
            <v>BENUA TENGAH DUSUN 5 RT 016/002 KEL. BENUA TENGAH KEC. TAKISUNG KAB. TANAH LAUT</v>
          </cell>
          <cell r="AC937" t="str">
            <v>LAJANG</v>
          </cell>
          <cell r="AD937" t="str">
            <v>ISLAM</v>
          </cell>
          <cell r="AE937" t="str">
            <v>LAKI-LAKI</v>
          </cell>
          <cell r="AF937" t="str">
            <v>SMA</v>
          </cell>
          <cell r="AG937" t="str">
            <v>EFENDI NURDIANSYAH</v>
          </cell>
          <cell r="AH937" t="str">
            <v>BCA</v>
          </cell>
          <cell r="AI937" t="str">
            <v>7895587028</v>
          </cell>
          <cell r="AJ937" t="str">
            <v>6301011110100016</v>
          </cell>
          <cell r="AL937">
            <v>44652</v>
          </cell>
          <cell r="AM937">
            <v>44742</v>
          </cell>
          <cell r="AN937" t="str">
            <v>PKWT 2</v>
          </cell>
          <cell r="AO937" t="str">
            <v>40 hari</v>
          </cell>
          <cell r="AP937" t="str">
            <v xml:space="preserve">0 Tahun  10 Bulan 20 Hari </v>
          </cell>
          <cell r="AQ937" t="str">
            <v>SUDAH</v>
          </cell>
          <cell r="AR937">
            <v>44432</v>
          </cell>
          <cell r="AS937" t="str">
            <v>SUDAH</v>
          </cell>
          <cell r="AT937">
            <v>44432</v>
          </cell>
          <cell r="AU937" t="str">
            <v>SUDAH</v>
          </cell>
          <cell r="AV937">
            <v>44504</v>
          </cell>
          <cell r="AW937" t="str">
            <v xml:space="preserve">0 Tahun  6 Bulan 17 Hari </v>
          </cell>
          <cell r="AX937" t="str">
            <v>IN CLASS</v>
          </cell>
          <cell r="AY937">
            <v>75</v>
          </cell>
          <cell r="AZ937">
            <v>95</v>
          </cell>
          <cell r="BA937" t="str">
            <v>SUDAH</v>
          </cell>
          <cell r="BC937">
            <v>44383</v>
          </cell>
          <cell r="BD937" t="str">
            <v>TAKISUNG</v>
          </cell>
          <cell r="BE937" t="str">
            <v>SUDAH</v>
          </cell>
          <cell r="BG937">
            <v>44441</v>
          </cell>
          <cell r="BH937" t="str">
            <v>TAKISUNG</v>
          </cell>
          <cell r="BI937" t="str">
            <v>BELUM</v>
          </cell>
          <cell r="BV937" t="str">
            <v>0002356514201</v>
          </cell>
          <cell r="BW937" t="str">
            <v>SUDAH</v>
          </cell>
          <cell r="BX937" t="str">
            <v>PBI</v>
          </cell>
          <cell r="BY937" t="str">
            <v>21055225037</v>
          </cell>
          <cell r="BZ937" t="str">
            <v>SUDAH</v>
          </cell>
          <cell r="CC937" t="str">
            <v>PROPERTY DAMAGE</v>
          </cell>
          <cell r="CD937">
            <v>44442</v>
          </cell>
          <cell r="CH937">
            <v>44478</v>
          </cell>
          <cell r="CI937">
            <v>44491</v>
          </cell>
        </row>
        <row r="938">
          <cell r="C938" t="str">
            <v>2584</v>
          </cell>
          <cell r="D938" t="str">
            <v>ZULKIFLI BAKARI</v>
          </cell>
          <cell r="E938" t="str">
            <v>PT. MBK</v>
          </cell>
          <cell r="I938">
            <v>44382</v>
          </cell>
          <cell r="J938" t="str">
            <v/>
          </cell>
          <cell r="K938" t="str">
            <v>085215845067</v>
          </cell>
          <cell r="L938" t="str">
            <v>DRIVER</v>
          </cell>
          <cell r="Q938" t="str">
            <v>GORONTALO</v>
          </cell>
          <cell r="R938" t="str">
            <v>PT. SUMBER ALFARIA TRIJAYA TBK</v>
          </cell>
          <cell r="S938" t="str">
            <v>MALANG</v>
          </cell>
          <cell r="T938" t="str">
            <v>7571052807800002</v>
          </cell>
          <cell r="U938" t="str">
            <v>SEUMUR HIDUP</v>
          </cell>
          <cell r="W938" t="str">
            <v>B1</v>
          </cell>
          <cell r="X938" t="str">
            <v>20198007000038</v>
          </cell>
          <cell r="Y938">
            <v>46075</v>
          </cell>
          <cell r="Z938" t="str">
            <v>PAGIMANA</v>
          </cell>
          <cell r="AA938">
            <v>31256</v>
          </cell>
          <cell r="AB938" t="str">
            <v>JL. TAMAN BUNGA RT 001/005 KEL. MOODU KEC. KOTA TIMUR GORONTALO</v>
          </cell>
          <cell r="AC938" t="str">
            <v>KAWIN ANAK 2</v>
          </cell>
          <cell r="AD938" t="str">
            <v>ISLAM</v>
          </cell>
          <cell r="AE938" t="str">
            <v>LAKI-LAKI</v>
          </cell>
          <cell r="AF938" t="str">
            <v>SMA</v>
          </cell>
          <cell r="AG938" t="str">
            <v>ZULKIFLI BAKARI</v>
          </cell>
          <cell r="AH938" t="str">
            <v>BCA</v>
          </cell>
          <cell r="AI938" t="str">
            <v>7975575535</v>
          </cell>
          <cell r="AJ938" t="str">
            <v>7571050603080015</v>
          </cell>
          <cell r="AL938">
            <v>44652</v>
          </cell>
          <cell r="AM938">
            <v>44742</v>
          </cell>
          <cell r="AN938" t="str">
            <v>PKWT 2</v>
          </cell>
          <cell r="AO938" t="str">
            <v>40 hari</v>
          </cell>
          <cell r="AP938" t="str">
            <v xml:space="preserve">0 Tahun  10 Bulan 16 Hari </v>
          </cell>
          <cell r="AQ938" t="str">
            <v>SUDAH</v>
          </cell>
          <cell r="AR938">
            <v>44454</v>
          </cell>
          <cell r="AS938" t="str">
            <v>SUDAH</v>
          </cell>
          <cell r="AT938">
            <v>44454</v>
          </cell>
          <cell r="AU938" t="str">
            <v>SUDAH</v>
          </cell>
          <cell r="AV938">
            <v>44635</v>
          </cell>
          <cell r="AW938" t="str">
            <v xml:space="preserve">0 Tahun  2 Bulan 6 Hari </v>
          </cell>
          <cell r="AX938" t="str">
            <v>ON LINE</v>
          </cell>
          <cell r="AY938">
            <v>80</v>
          </cell>
          <cell r="AZ938">
            <v>80</v>
          </cell>
          <cell r="BA938" t="str">
            <v>SUDAH</v>
          </cell>
          <cell r="BC938">
            <v>44441</v>
          </cell>
          <cell r="BD938" t="str">
            <v>POLRES KAB GORONTALO</v>
          </cell>
          <cell r="BE938" t="str">
            <v>SUDAH</v>
          </cell>
          <cell r="BG938">
            <v>44564</v>
          </cell>
          <cell r="BI938" t="str">
            <v>BELUM</v>
          </cell>
          <cell r="BV938" t="str">
            <v>0002101034845</v>
          </cell>
          <cell r="BW938" t="str">
            <v>SUDAH</v>
          </cell>
          <cell r="BX938" t="str">
            <v>PBI</v>
          </cell>
          <cell r="BY938" t="str">
            <v>21055225052</v>
          </cell>
          <cell r="BZ938" t="str">
            <v>SUDAH</v>
          </cell>
          <cell r="CH938">
            <v>44490</v>
          </cell>
        </row>
        <row r="939">
          <cell r="C939" t="str">
            <v>2585</v>
          </cell>
          <cell r="D939" t="str">
            <v>HOIRI</v>
          </cell>
          <cell r="E939" t="str">
            <v>PT. MBK</v>
          </cell>
          <cell r="I939">
            <v>44379</v>
          </cell>
          <cell r="J939" t="str">
            <v/>
          </cell>
          <cell r="K939" t="str">
            <v>081252977712</v>
          </cell>
          <cell r="L939" t="str">
            <v>DRIVER</v>
          </cell>
          <cell r="Q939" t="str">
            <v>SURABAYA</v>
          </cell>
          <cell r="R939" t="str">
            <v>ANTERAJA</v>
          </cell>
          <cell r="S939" t="str">
            <v>MALANG</v>
          </cell>
          <cell r="T939" t="str">
            <v>3578121509850001</v>
          </cell>
          <cell r="U939" t="str">
            <v>SEUMUR HIDUP</v>
          </cell>
          <cell r="V939" t="str">
            <v>HIJAU</v>
          </cell>
          <cell r="W939" t="str">
            <v>B1</v>
          </cell>
          <cell r="X939" t="str">
            <v>15148509001069</v>
          </cell>
          <cell r="Y939">
            <v>46213</v>
          </cell>
          <cell r="Z939" t="str">
            <v xml:space="preserve">SURABAYA </v>
          </cell>
          <cell r="AA939">
            <v>31305</v>
          </cell>
          <cell r="AB939" t="str">
            <v>DAPUAN 3/27 RT004 RW 003 KREMBANGAN UTARA PABEAN CANTIAN</v>
          </cell>
          <cell r="AC939" t="str">
            <v>LAJANG</v>
          </cell>
          <cell r="AD939" t="str">
            <v>ISLAM</v>
          </cell>
          <cell r="AE939" t="str">
            <v>LAKI-LAKI</v>
          </cell>
          <cell r="AF939" t="str">
            <v>SMA</v>
          </cell>
          <cell r="AG939" t="str">
            <v>HOIRI</v>
          </cell>
          <cell r="AH939" t="str">
            <v>BCA</v>
          </cell>
          <cell r="AI939" t="str">
            <v>2260062690</v>
          </cell>
          <cell r="AJ939" t="str">
            <v>3522201901072636</v>
          </cell>
          <cell r="AL939">
            <v>44652</v>
          </cell>
          <cell r="AM939">
            <v>44742</v>
          </cell>
          <cell r="AN939" t="str">
            <v>PKWT 2</v>
          </cell>
          <cell r="AO939" t="str">
            <v>40 hari</v>
          </cell>
          <cell r="AP939" t="str">
            <v xml:space="preserve">0 Tahun  10 Bulan 19 Hari </v>
          </cell>
          <cell r="AQ939" t="str">
            <v>SUDAH</v>
          </cell>
          <cell r="AR939">
            <v>44379</v>
          </cell>
          <cell r="AS939" t="str">
            <v>SUDAH</v>
          </cell>
          <cell r="AT939">
            <v>44432</v>
          </cell>
          <cell r="AU939" t="str">
            <v>SUDAH</v>
          </cell>
          <cell r="AV939">
            <v>44587</v>
          </cell>
          <cell r="AW939" t="str">
            <v xml:space="preserve">0 Tahun  3 Bulan 25 Hari </v>
          </cell>
          <cell r="AX939" t="str">
            <v>IN CLASS</v>
          </cell>
          <cell r="AY939">
            <v>85</v>
          </cell>
          <cell r="AZ939">
            <v>80</v>
          </cell>
          <cell r="BA939" t="str">
            <v>SUDAH</v>
          </cell>
          <cell r="BC939">
            <v>44407</v>
          </cell>
          <cell r="BD939" t="str">
            <v>BANDARA JUANDA T2</v>
          </cell>
          <cell r="BE939" t="str">
            <v>SUDAH</v>
          </cell>
          <cell r="BG939">
            <v>44420</v>
          </cell>
          <cell r="BH939" t="str">
            <v>DONE</v>
          </cell>
          <cell r="BI939" t="str">
            <v>BELUM</v>
          </cell>
          <cell r="BV939" t="str">
            <v>0002814766211</v>
          </cell>
          <cell r="BW939" t="str">
            <v>SUDAH</v>
          </cell>
          <cell r="BX939" t="str">
            <v>PBI</v>
          </cell>
          <cell r="BY939" t="str">
            <v>21055225672</v>
          </cell>
          <cell r="BZ939" t="str">
            <v>SUDAH</v>
          </cell>
        </row>
        <row r="940">
          <cell r="C940" t="str">
            <v>2587</v>
          </cell>
          <cell r="D940" t="str">
            <v>THEO RANDI GOBEL</v>
          </cell>
          <cell r="E940" t="str">
            <v>PT. MBK</v>
          </cell>
          <cell r="I940">
            <v>44372</v>
          </cell>
          <cell r="J940" t="str">
            <v/>
          </cell>
          <cell r="K940" t="str">
            <v>081240375991</v>
          </cell>
          <cell r="L940" t="str">
            <v>DRIVER</v>
          </cell>
          <cell r="Q940" t="str">
            <v>MANADO</v>
          </cell>
          <cell r="R940" t="str">
            <v>PT. SUMBER ALFARIA TRIJAYA TBK</v>
          </cell>
          <cell r="S940" t="str">
            <v>MALANG</v>
          </cell>
          <cell r="T940" t="str">
            <v>9171022105880005</v>
          </cell>
          <cell r="U940" t="str">
            <v>SEUMUR HIDUP</v>
          </cell>
          <cell r="W940" t="str">
            <v>B1 UMUM</v>
          </cell>
          <cell r="X940" t="str">
            <v>22268805000008</v>
          </cell>
          <cell r="Y940">
            <v>46128</v>
          </cell>
          <cell r="Z940" t="str">
            <v>JAKARTA</v>
          </cell>
          <cell r="AA940">
            <v>32284</v>
          </cell>
          <cell r="AB940" t="str">
            <v>JL. BRIGJEN KATAMSO RT 019/007 KEL. KOTOBANGUN KEC. KOTAMOBAGU TIMUR KOTA KOTA MOBAGU TIMUR</v>
          </cell>
          <cell r="AC940" t="str">
            <v>KAWIN</v>
          </cell>
          <cell r="AD940" t="str">
            <v>KRISTEN</v>
          </cell>
          <cell r="AE940" t="str">
            <v>LAKI-LAKI</v>
          </cell>
          <cell r="AF940" t="str">
            <v>SMA</v>
          </cell>
          <cell r="AG940" t="str">
            <v>THEO RANDI GOBEL</v>
          </cell>
          <cell r="AH940" t="str">
            <v>BCA</v>
          </cell>
          <cell r="AI940" t="str">
            <v>8755191155</v>
          </cell>
          <cell r="AJ940" t="str">
            <v>7174020904210002</v>
          </cell>
          <cell r="AL940">
            <v>44652</v>
          </cell>
          <cell r="AM940">
            <v>44742</v>
          </cell>
          <cell r="AN940" t="str">
            <v>PKWT 2</v>
          </cell>
          <cell r="AO940" t="str">
            <v>40 hari</v>
          </cell>
          <cell r="AP940" t="str">
            <v xml:space="preserve">0 Tahun  10 Bulan 26 Hari </v>
          </cell>
          <cell r="AQ940" t="str">
            <v>SUDAH</v>
          </cell>
          <cell r="AR940">
            <v>44435</v>
          </cell>
          <cell r="AS940" t="str">
            <v>SUDAH</v>
          </cell>
          <cell r="AT940">
            <v>44435</v>
          </cell>
          <cell r="AU940" t="str">
            <v>SUDAH</v>
          </cell>
          <cell r="AV940">
            <v>44431</v>
          </cell>
          <cell r="AW940" t="str">
            <v xml:space="preserve">0 Tahun  8 Bulan 28 Hari </v>
          </cell>
          <cell r="AX940" t="str">
            <v>IN CLASS</v>
          </cell>
          <cell r="AY940">
            <v>70</v>
          </cell>
          <cell r="AZ940">
            <v>80</v>
          </cell>
          <cell r="BA940" t="str">
            <v>SUDAH</v>
          </cell>
          <cell r="BC940">
            <v>44387</v>
          </cell>
          <cell r="BD940" t="str">
            <v>SENTRAMEDIKA</v>
          </cell>
          <cell r="BE940" t="str">
            <v>SUDAH</v>
          </cell>
          <cell r="BG940">
            <v>44609</v>
          </cell>
          <cell r="BI940" t="str">
            <v>BELUM</v>
          </cell>
          <cell r="BV940" t="str">
            <v>0003090777445</v>
          </cell>
          <cell r="BW940" t="str">
            <v>SUDAH</v>
          </cell>
          <cell r="BX940" t="str">
            <v>PERUSAHAAN</v>
          </cell>
          <cell r="BY940" t="str">
            <v>21055225060</v>
          </cell>
          <cell r="BZ940" t="str">
            <v>SUDAH</v>
          </cell>
        </row>
        <row r="941">
          <cell r="C941" t="str">
            <v>2588</v>
          </cell>
          <cell r="D941" t="str">
            <v>HERMANSYAH</v>
          </cell>
          <cell r="E941" t="str">
            <v>PT. MBK</v>
          </cell>
          <cell r="F941" t="str">
            <v>PO</v>
          </cell>
          <cell r="G941" t="str">
            <v>32/PO-JKT1/VI/21</v>
          </cell>
          <cell r="H941">
            <v>44293</v>
          </cell>
          <cell r="I941">
            <v>44383</v>
          </cell>
          <cell r="J941">
            <v>90</v>
          </cell>
          <cell r="K941" t="str">
            <v>082184001191</v>
          </cell>
          <cell r="L941" t="str">
            <v>DRIVER</v>
          </cell>
          <cell r="Q941" t="str">
            <v>PALEMBANG</v>
          </cell>
          <cell r="R941" t="str">
            <v>ANTERAJA</v>
          </cell>
          <cell r="S941" t="str">
            <v>PALEMBANG</v>
          </cell>
          <cell r="T941" t="str">
            <v>167104031820005</v>
          </cell>
          <cell r="U941" t="str">
            <v>SEUMUR HIDUP</v>
          </cell>
          <cell r="W941" t="str">
            <v>B1</v>
          </cell>
          <cell r="X941" t="str">
            <v>11178201000273</v>
          </cell>
          <cell r="Y941">
            <v>46020</v>
          </cell>
          <cell r="Z941" t="str">
            <v>PALEMBANG</v>
          </cell>
          <cell r="AA941">
            <v>29954</v>
          </cell>
          <cell r="AB941" t="str">
            <v>KAMPUS BLOK DD NO. 5 RT 022/006 KEL. LOROK PAKJO KEC. ILIR BARAT I KOTA PALEMBANG</v>
          </cell>
          <cell r="AC941" t="str">
            <v>KAWIN</v>
          </cell>
          <cell r="AD941" t="str">
            <v>ISLAM</v>
          </cell>
          <cell r="AE941" t="str">
            <v>LAKI-LAKI</v>
          </cell>
          <cell r="AF941" t="str">
            <v>SMA</v>
          </cell>
          <cell r="AG941" t="str">
            <v>HERMANSYAH</v>
          </cell>
          <cell r="AH941" t="str">
            <v>BCA</v>
          </cell>
          <cell r="AI941" t="str">
            <v>8530277276</v>
          </cell>
          <cell r="AJ941" t="str">
            <v>1671042308070026</v>
          </cell>
          <cell r="AL941">
            <v>44682</v>
          </cell>
          <cell r="AM941">
            <v>44773</v>
          </cell>
          <cell r="AN941" t="str">
            <v>PKWT 2</v>
          </cell>
          <cell r="AO941" t="str">
            <v>71 hari</v>
          </cell>
          <cell r="AP941" t="str">
            <v xml:space="preserve">0 Tahun  10 Bulan 15 Hari </v>
          </cell>
          <cell r="AQ941" t="str">
            <v>SUDAH</v>
          </cell>
          <cell r="AR941">
            <v>44474</v>
          </cell>
          <cell r="AS941" t="str">
            <v>SUDAH</v>
          </cell>
          <cell r="AT941">
            <v>44474</v>
          </cell>
          <cell r="AU941" t="str">
            <v>SUDAH</v>
          </cell>
          <cell r="AV941">
            <v>44621</v>
          </cell>
          <cell r="AW941" t="str">
            <v xml:space="preserve">0 Tahun  2 Bulan 20 Hari </v>
          </cell>
          <cell r="AX941" t="str">
            <v>ON LINE</v>
          </cell>
          <cell r="AY941">
            <v>80</v>
          </cell>
          <cell r="AZ941">
            <v>100</v>
          </cell>
          <cell r="BA941" t="str">
            <v>SUDAH</v>
          </cell>
          <cell r="BC941">
            <v>44398</v>
          </cell>
          <cell r="BE941" t="str">
            <v>SUDAH</v>
          </cell>
          <cell r="BG941">
            <v>44428</v>
          </cell>
          <cell r="BI941" t="str">
            <v>BELUM</v>
          </cell>
          <cell r="BV941" t="str">
            <v>0001327374527</v>
          </cell>
          <cell r="BW941" t="str">
            <v>SUDAH</v>
          </cell>
          <cell r="BX941" t="str">
            <v>PERUSAHAAN</v>
          </cell>
          <cell r="BY941" t="str">
            <v>21055225078</v>
          </cell>
          <cell r="BZ941" t="str">
            <v>SUDAH</v>
          </cell>
        </row>
        <row r="942">
          <cell r="C942" t="str">
            <v>2596</v>
          </cell>
          <cell r="D942" t="str">
            <v>HILDA NURUL KARTIKA PUTRI</v>
          </cell>
          <cell r="E942" t="str">
            <v>PT. MBK</v>
          </cell>
          <cell r="I942">
            <v>44378</v>
          </cell>
          <cell r="J942" t="str">
            <v/>
          </cell>
          <cell r="K942" t="str">
            <v>089656202780</v>
          </cell>
          <cell r="P942" t="str">
            <v>DISPATCHER</v>
          </cell>
          <cell r="Q942" t="str">
            <v>BANDUNG</v>
          </cell>
          <cell r="R942" t="str">
            <v>ANTERAJA</v>
          </cell>
          <cell r="S942" t="str">
            <v>JAKARTA 1</v>
          </cell>
          <cell r="T942" t="str">
            <v>3273164510960007</v>
          </cell>
          <cell r="U942" t="str">
            <v>SEUMUR HIDUP</v>
          </cell>
          <cell r="V942" t="str">
            <v>NON DRIVER</v>
          </cell>
          <cell r="W942" t="str">
            <v>NON DRIVER</v>
          </cell>
          <cell r="X942" t="str">
            <v>NON DRIVER</v>
          </cell>
          <cell r="Y942" t="str">
            <v>NON DRIVER</v>
          </cell>
          <cell r="Z942" t="str">
            <v>BANDUNG</v>
          </cell>
          <cell r="AA942">
            <v>35343</v>
          </cell>
          <cell r="AB942" t="str">
            <v>JL. PSM KPAD PINDAD UTARA D 15/55 K 2181 KEBON JAYA KIARA CONDONG BANDUNG</v>
          </cell>
          <cell r="AC942" t="str">
            <v>LAJANG</v>
          </cell>
          <cell r="AD942" t="str">
            <v>ISLAM</v>
          </cell>
          <cell r="AE942" t="str">
            <v>PEREMPUAN</v>
          </cell>
          <cell r="AF942" t="str">
            <v>D3</v>
          </cell>
          <cell r="AG942" t="str">
            <v>HILDA NURUL KARTIKA PUTRI</v>
          </cell>
          <cell r="AH942" t="str">
            <v>BCA</v>
          </cell>
          <cell r="AI942" t="str">
            <v>2801748572</v>
          </cell>
          <cell r="AJ942" t="str">
            <v>3273161409103538</v>
          </cell>
          <cell r="AL942">
            <v>44652</v>
          </cell>
          <cell r="AM942">
            <v>44742</v>
          </cell>
          <cell r="AN942" t="str">
            <v>PKWT 2</v>
          </cell>
          <cell r="AO942" t="str">
            <v>40 hari</v>
          </cell>
          <cell r="AP942" t="str">
            <v xml:space="preserve">0 Tahun  10 Bulan 20 Hari </v>
          </cell>
          <cell r="AQ942" t="str">
            <v>NON DRIVER</v>
          </cell>
          <cell r="AR942" t="str">
            <v>NON DRIVER</v>
          </cell>
          <cell r="AS942" t="str">
            <v>SUDAH</v>
          </cell>
          <cell r="AT942">
            <v>44396</v>
          </cell>
          <cell r="AU942" t="str">
            <v>NON DRIVER</v>
          </cell>
          <cell r="AV942" t="str">
            <v>NON DRIVER</v>
          </cell>
          <cell r="AW942" t="str">
            <v/>
          </cell>
          <cell r="AX942" t="str">
            <v>NON DRIVER</v>
          </cell>
          <cell r="AY942" t="str">
            <v>NON DRIVER</v>
          </cell>
          <cell r="AZ942" t="str">
            <v>NON DRIVER</v>
          </cell>
          <cell r="BA942" t="str">
            <v>SUDAH</v>
          </cell>
          <cell r="BC942">
            <v>44384</v>
          </cell>
          <cell r="BE942" t="str">
            <v>SUDAH</v>
          </cell>
          <cell r="BG942">
            <v>44412</v>
          </cell>
          <cell r="BI942" t="str">
            <v>BELUM</v>
          </cell>
          <cell r="BV942" t="str">
            <v>0001518866943</v>
          </cell>
          <cell r="BW942" t="str">
            <v>SUDAH</v>
          </cell>
          <cell r="BX942" t="str">
            <v>PBI</v>
          </cell>
          <cell r="BY942" t="str">
            <v>21055225847</v>
          </cell>
          <cell r="BZ942" t="str">
            <v>SUDAH</v>
          </cell>
        </row>
        <row r="943">
          <cell r="C943" t="str">
            <v>2597</v>
          </cell>
          <cell r="D943" t="str">
            <v>EDI SANTOSO</v>
          </cell>
          <cell r="E943" t="str">
            <v>PT. MBK</v>
          </cell>
          <cell r="I943">
            <v>44381</v>
          </cell>
          <cell r="J943" t="str">
            <v/>
          </cell>
          <cell r="K943" t="str">
            <v>082137151217</v>
          </cell>
          <cell r="L943" t="str">
            <v>DRIVER</v>
          </cell>
          <cell r="Q943" t="str">
            <v>PURWOKERTO</v>
          </cell>
          <cell r="R943" t="str">
            <v>ANTERAJA</v>
          </cell>
          <cell r="S943" t="str">
            <v>SEMARANG</v>
          </cell>
          <cell r="T943" t="str">
            <v>3304020802930004</v>
          </cell>
          <cell r="U943" t="str">
            <v>SEUMUR HIDUP</v>
          </cell>
          <cell r="V943" t="str">
            <v>KUNING</v>
          </cell>
          <cell r="W943" t="str">
            <v>B2 UMUM</v>
          </cell>
          <cell r="X943" t="str">
            <v>14259302000156</v>
          </cell>
          <cell r="Y943">
            <v>46131</v>
          </cell>
          <cell r="Z943" t="str">
            <v>BANJARNEGARA</v>
          </cell>
          <cell r="AA943">
            <v>34008</v>
          </cell>
          <cell r="AB943" t="str">
            <v>DUSUN BUARAN RT 002/002 DESA. KALIWINASUH PURWAREJA KLAMPOK KAB. BANJARNEGARA</v>
          </cell>
          <cell r="AC943" t="str">
            <v>LAJANG</v>
          </cell>
          <cell r="AD943" t="str">
            <v>ISLAM</v>
          </cell>
          <cell r="AE943" t="str">
            <v>LAKI-LAKI</v>
          </cell>
          <cell r="AF943" t="str">
            <v>SMA</v>
          </cell>
          <cell r="AG943" t="str">
            <v>EDI SANTOSO</v>
          </cell>
          <cell r="AH943" t="str">
            <v>BCA</v>
          </cell>
          <cell r="AI943" t="str">
            <v>3570754695</v>
          </cell>
          <cell r="AJ943" t="str">
            <v>3304022505210004</v>
          </cell>
          <cell r="AL943">
            <v>44652</v>
          </cell>
          <cell r="AM943">
            <v>44742</v>
          </cell>
          <cell r="AN943" t="str">
            <v>PKWT 2</v>
          </cell>
          <cell r="AO943" t="str">
            <v>40 hari</v>
          </cell>
          <cell r="AP943" t="str">
            <v xml:space="preserve">0 Tahun  10 Bulan 17 Hari </v>
          </cell>
          <cell r="AQ943" t="str">
            <v>SUDAH</v>
          </cell>
          <cell r="AR943">
            <v>44392</v>
          </cell>
          <cell r="AS943" t="str">
            <v>SUDAH</v>
          </cell>
          <cell r="AT943">
            <v>44392</v>
          </cell>
          <cell r="AU943" t="str">
            <v>SUDAH</v>
          </cell>
          <cell r="AV943">
            <v>44425</v>
          </cell>
          <cell r="AW943" t="str">
            <v xml:space="preserve">0 Tahun  9 Bulan 4 Hari </v>
          </cell>
          <cell r="AX943" t="str">
            <v>IN CLASS</v>
          </cell>
          <cell r="AY943">
            <v>90</v>
          </cell>
          <cell r="AZ943">
            <v>75</v>
          </cell>
          <cell r="BA943" t="str">
            <v>SUDAH</v>
          </cell>
          <cell r="BC943">
            <v>44432</v>
          </cell>
          <cell r="BD943" t="str">
            <v>POLRES.BANJARNEGARA</v>
          </cell>
          <cell r="BE943" t="str">
            <v>SUDAH</v>
          </cell>
          <cell r="BG943">
            <v>44433</v>
          </cell>
          <cell r="BH943" t="str">
            <v>PORES.BANJAR NEGARA</v>
          </cell>
          <cell r="BI943" t="str">
            <v>BELUM</v>
          </cell>
          <cell r="BM943">
            <v>44470</v>
          </cell>
          <cell r="BN943" t="str">
            <v>ONLINE</v>
          </cell>
          <cell r="BO943">
            <v>85</v>
          </cell>
          <cell r="BV943" t="str">
            <v>0001697144444</v>
          </cell>
          <cell r="BW943" t="str">
            <v>SUDAH</v>
          </cell>
          <cell r="BX943" t="str">
            <v>PBI</v>
          </cell>
          <cell r="BY943" t="str">
            <v>21055224873</v>
          </cell>
          <cell r="BZ943" t="str">
            <v>SUDAH</v>
          </cell>
          <cell r="CH943">
            <v>44482</v>
          </cell>
        </row>
        <row r="944">
          <cell r="C944" t="str">
            <v>2600</v>
          </cell>
          <cell r="D944" t="str">
            <v>YUDISTIRA PRATAMA PUTRA</v>
          </cell>
          <cell r="E944" t="str">
            <v>PT. MBK</v>
          </cell>
          <cell r="I944">
            <v>44379</v>
          </cell>
          <cell r="J944" t="str">
            <v/>
          </cell>
          <cell r="K944" t="str">
            <v>085971716885</v>
          </cell>
          <cell r="L944" t="str">
            <v>DRIVER</v>
          </cell>
          <cell r="Q944" t="str">
            <v>SOLO</v>
          </cell>
          <cell r="R944" t="str">
            <v>ANTERAJA</v>
          </cell>
          <cell r="S944" t="str">
            <v>SEMARANG</v>
          </cell>
          <cell r="T944" t="str">
            <v>3173071506951000</v>
          </cell>
          <cell r="U944" t="str">
            <v>SEUMUR HIDUP</v>
          </cell>
          <cell r="V944" t="str">
            <v>HIJAU</v>
          </cell>
          <cell r="W944" t="str">
            <v>B1</v>
          </cell>
          <cell r="X944" t="str">
            <v>12059506000916</v>
          </cell>
          <cell r="Y944">
            <v>45879</v>
          </cell>
          <cell r="Z944" t="str">
            <v>JAKARTA</v>
          </cell>
          <cell r="AA944">
            <v>34865</v>
          </cell>
          <cell r="AB944" t="str">
            <v>DERMAN RT.5/3 KEL. KARANGMOJO KEC.TASIKMADU KAB.KARANGANYAR</v>
          </cell>
          <cell r="AC944" t="str">
            <v>KAWIN ANAK 1</v>
          </cell>
          <cell r="AD944" t="str">
            <v>ISLAM</v>
          </cell>
          <cell r="AE944" t="str">
            <v>LAKI-LAKI</v>
          </cell>
          <cell r="AF944" t="str">
            <v>SMA</v>
          </cell>
          <cell r="AG944" t="str">
            <v>YUHANANATO ADI SETIAWAN</v>
          </cell>
          <cell r="AH944" t="str">
            <v>BCA</v>
          </cell>
          <cell r="AI944" t="str">
            <v>6070534604</v>
          </cell>
          <cell r="AJ944" t="str">
            <v>3173070207200003</v>
          </cell>
          <cell r="AK944" t="str">
            <v>826927949031000</v>
          </cell>
          <cell r="AL944">
            <v>44652</v>
          </cell>
          <cell r="AM944">
            <v>44742</v>
          </cell>
          <cell r="AN944" t="str">
            <v>PKWT 2</v>
          </cell>
          <cell r="AO944" t="str">
            <v>40 hari</v>
          </cell>
          <cell r="AP944" t="str">
            <v xml:space="preserve">0 Tahun  10 Bulan 19 Hari </v>
          </cell>
          <cell r="AQ944" t="str">
            <v>SUDAH</v>
          </cell>
          <cell r="AR944">
            <v>44454</v>
          </cell>
          <cell r="AS944" t="str">
            <v>SUDAH</v>
          </cell>
          <cell r="AT944">
            <v>44454</v>
          </cell>
          <cell r="AU944" t="str">
            <v>SUDAH</v>
          </cell>
          <cell r="AV944">
            <v>44435</v>
          </cell>
          <cell r="AW944" t="str">
            <v xml:space="preserve">0 Tahun  8 Bulan 24 Hari </v>
          </cell>
          <cell r="AX944" t="str">
            <v>IN CLASS</v>
          </cell>
          <cell r="AY944">
            <v>85</v>
          </cell>
          <cell r="AZ944">
            <v>100</v>
          </cell>
          <cell r="BA944" t="str">
            <v>SUDAH</v>
          </cell>
          <cell r="BC944">
            <v>44454</v>
          </cell>
          <cell r="BD944" t="str">
            <v>BENDOYO RT 2 / RW 01</v>
          </cell>
          <cell r="BE944" t="str">
            <v>SUDAH</v>
          </cell>
          <cell r="BG944">
            <v>44492</v>
          </cell>
          <cell r="BI944" t="str">
            <v>BELUM</v>
          </cell>
          <cell r="BV944" t="str">
            <v>0001655674716</v>
          </cell>
          <cell r="BW944" t="str">
            <v>SUDAH</v>
          </cell>
          <cell r="BX944" t="str">
            <v>PERUSAHAAN</v>
          </cell>
          <cell r="BY944" t="str">
            <v>21055225664</v>
          </cell>
          <cell r="BZ944" t="str">
            <v>SUDAH</v>
          </cell>
          <cell r="CH944">
            <v>44482</v>
          </cell>
        </row>
        <row r="945">
          <cell r="C945" t="str">
            <v>2607</v>
          </cell>
          <cell r="D945" t="str">
            <v>M. ARIER FAHREZA</v>
          </cell>
          <cell r="E945" t="str">
            <v>PT. MBK</v>
          </cell>
          <cell r="F945" t="str">
            <v>PO</v>
          </cell>
          <cell r="G945" t="str">
            <v>31/PO/LOG-SBY/VII/21</v>
          </cell>
          <cell r="I945">
            <v>44386</v>
          </cell>
          <cell r="J945" t="str">
            <v/>
          </cell>
          <cell r="K945" t="str">
            <v>0895360910499</v>
          </cell>
          <cell r="L945" t="str">
            <v>DRIVER</v>
          </cell>
          <cell r="Q945" t="str">
            <v>SEMARANG</v>
          </cell>
          <cell r="R945" t="str">
            <v>ANTERAJA</v>
          </cell>
          <cell r="S945" t="str">
            <v>SEMARANG</v>
          </cell>
          <cell r="T945" t="str">
            <v>3374151609000001</v>
          </cell>
          <cell r="U945" t="str">
            <v>SEUMUR HIDUP</v>
          </cell>
          <cell r="V945" t="str">
            <v>HITAM</v>
          </cell>
          <cell r="W945" t="str">
            <v>B1</v>
          </cell>
          <cell r="X945" t="str">
            <v>14210009000235</v>
          </cell>
          <cell r="Y945">
            <v>46211</v>
          </cell>
          <cell r="Z945" t="str">
            <v>SEMARANG</v>
          </cell>
          <cell r="AA945">
            <v>36785</v>
          </cell>
          <cell r="AB945" t="str">
            <v>SIDOSARI RT 005 RW 010 KEL. WONOSARI KEC. NGALIYAN</v>
          </cell>
          <cell r="AC945" t="str">
            <v>LAJANG</v>
          </cell>
          <cell r="AD945" t="str">
            <v>ISLAM</v>
          </cell>
          <cell r="AE945" t="str">
            <v>LAKI-LAKI</v>
          </cell>
          <cell r="AF945" t="str">
            <v>SMA</v>
          </cell>
          <cell r="AG945" t="str">
            <v>M. ARIER FAHREZA</v>
          </cell>
          <cell r="AH945" t="str">
            <v>BCA</v>
          </cell>
          <cell r="AI945" t="str">
            <v>7960914101</v>
          </cell>
          <cell r="AJ945" t="str">
            <v>3374151412050560</v>
          </cell>
          <cell r="AL945">
            <v>44652</v>
          </cell>
          <cell r="AM945">
            <v>44742</v>
          </cell>
          <cell r="AN945" t="str">
            <v>PKWT 2</v>
          </cell>
          <cell r="AO945" t="str">
            <v>40 hari</v>
          </cell>
          <cell r="AP945" t="str">
            <v xml:space="preserve">0 Tahun  10 Bulan 12 Hari </v>
          </cell>
          <cell r="AQ945" t="str">
            <v>SUDAH</v>
          </cell>
          <cell r="AR945">
            <v>44432</v>
          </cell>
          <cell r="AS945" t="str">
            <v>SUDAH</v>
          </cell>
          <cell r="AT945">
            <v>44432</v>
          </cell>
          <cell r="AU945" t="str">
            <v>SUDAH</v>
          </cell>
          <cell r="AV945">
            <v>44430</v>
          </cell>
          <cell r="AW945" t="str">
            <v xml:space="preserve">0 Tahun  8 Bulan 29 Hari </v>
          </cell>
          <cell r="AX945" t="str">
            <v>IN CLASS</v>
          </cell>
          <cell r="AY945">
            <v>100</v>
          </cell>
          <cell r="AZ945">
            <v>100</v>
          </cell>
          <cell r="BA945" t="str">
            <v>SUDAH</v>
          </cell>
          <cell r="BC945">
            <v>44399</v>
          </cell>
          <cell r="BD945" t="str">
            <v>Rumah Sakit Tentara Semarang</v>
          </cell>
          <cell r="BE945" t="str">
            <v>SUDAH</v>
          </cell>
          <cell r="BG945">
            <v>44399</v>
          </cell>
          <cell r="BH945" t="str">
            <v>Rumah Sakit Tentara Semarang</v>
          </cell>
          <cell r="BI945" t="str">
            <v>BELUM</v>
          </cell>
          <cell r="BV945" t="str">
            <v>0002753979041</v>
          </cell>
          <cell r="BW945" t="str">
            <v>SUDAH</v>
          </cell>
          <cell r="BX945" t="str">
            <v>PBI</v>
          </cell>
          <cell r="BY945" t="str">
            <v>21055224881</v>
          </cell>
          <cell r="BZ945" t="str">
            <v>SUDAH</v>
          </cell>
        </row>
        <row r="946">
          <cell r="C946" t="str">
            <v>2610</v>
          </cell>
          <cell r="D946" t="str">
            <v>MARYADI</v>
          </cell>
          <cell r="E946" t="str">
            <v>PT. MBK</v>
          </cell>
          <cell r="F946" t="str">
            <v>PO</v>
          </cell>
          <cell r="G946" t="str">
            <v>69/PO-JKT1/V/21</v>
          </cell>
          <cell r="H946">
            <v>44389</v>
          </cell>
          <cell r="I946">
            <v>44389</v>
          </cell>
          <cell r="J946">
            <v>0</v>
          </cell>
          <cell r="K946" t="str">
            <v>082125356163</v>
          </cell>
          <cell r="L946" t="str">
            <v>DRIVER</v>
          </cell>
          <cell r="Q946" t="str">
            <v>CIKARANG</v>
          </cell>
          <cell r="R946" t="str">
            <v>YAMAZAKI</v>
          </cell>
          <cell r="S946" t="str">
            <v>JAKARTA 1</v>
          </cell>
          <cell r="T946" t="str">
            <v>3275051203830033</v>
          </cell>
          <cell r="U946" t="str">
            <v>SEUMUR HIDUP</v>
          </cell>
          <cell r="W946" t="str">
            <v>B1</v>
          </cell>
          <cell r="X946" t="str">
            <v>12058303001660</v>
          </cell>
          <cell r="Y946">
            <v>46024</v>
          </cell>
          <cell r="Z946" t="str">
            <v>BEKASI</v>
          </cell>
          <cell r="AA946">
            <v>30387</v>
          </cell>
          <cell r="AB946" t="str">
            <v>JL. TEUKU UMAR NO. 37 RT 001/001 KEL. SEPANJANG JAYA KEC. RAWALUMBU KOTA BEKASI</v>
          </cell>
          <cell r="AC946" t="str">
            <v>KAWIN</v>
          </cell>
          <cell r="AD946" t="str">
            <v>ISLAM</v>
          </cell>
          <cell r="AE946" t="str">
            <v>LAKI-LAKI</v>
          </cell>
          <cell r="AF946" t="str">
            <v>SMA</v>
          </cell>
          <cell r="AG946" t="str">
            <v>MARYADI</v>
          </cell>
          <cell r="AH946" t="str">
            <v>BCA</v>
          </cell>
          <cell r="AI946" t="str">
            <v>8850896748</v>
          </cell>
          <cell r="AJ946" t="str">
            <v>3275051011170018</v>
          </cell>
          <cell r="AL946">
            <v>44682</v>
          </cell>
          <cell r="AM946">
            <v>44773</v>
          </cell>
          <cell r="AN946" t="str">
            <v>PKWT 1</v>
          </cell>
          <cell r="AO946" t="str">
            <v>71 hari</v>
          </cell>
          <cell r="AP946" t="str">
            <v xml:space="preserve">0 Tahun  10 Bulan 9 Hari </v>
          </cell>
          <cell r="AQ946" t="str">
            <v>SUDAH</v>
          </cell>
          <cell r="AR946">
            <v>44470</v>
          </cell>
          <cell r="AS946" t="str">
            <v>SUDAH</v>
          </cell>
          <cell r="AT946">
            <v>44518</v>
          </cell>
          <cell r="AU946" t="str">
            <v>SUDAH</v>
          </cell>
          <cell r="AV946">
            <v>44676</v>
          </cell>
          <cell r="AW946" t="str">
            <v xml:space="preserve">0 Tahun  0 Bulan 26 Hari </v>
          </cell>
          <cell r="AX946" t="str">
            <v>ON LINE</v>
          </cell>
          <cell r="AY946">
            <v>85</v>
          </cell>
          <cell r="AZ946">
            <v>75</v>
          </cell>
          <cell r="BA946" t="str">
            <v>SUDAH</v>
          </cell>
          <cell r="BC946">
            <v>44435</v>
          </cell>
          <cell r="BD946" t="str">
            <v>KAB. BEKASI</v>
          </cell>
          <cell r="BE946" t="str">
            <v>SUDAH</v>
          </cell>
          <cell r="BG946">
            <v>44456</v>
          </cell>
          <cell r="BI946" t="str">
            <v>BELUM</v>
          </cell>
          <cell r="BV946" t="str">
            <v>0001770350545</v>
          </cell>
          <cell r="BW946" t="str">
            <v>SUDAH</v>
          </cell>
          <cell r="BX946" t="str">
            <v>PERUSAHAAN</v>
          </cell>
          <cell r="BY946" t="str">
            <v>21055225326</v>
          </cell>
          <cell r="BZ946" t="str">
            <v>SUDAH</v>
          </cell>
          <cell r="CH946">
            <v>44482</v>
          </cell>
        </row>
        <row r="947">
          <cell r="C947" t="str">
            <v>2612</v>
          </cell>
          <cell r="D947" t="str">
            <v>SANDITIYA HERMANSYAH</v>
          </cell>
          <cell r="E947" t="str">
            <v>PT. MBK</v>
          </cell>
          <cell r="F947" t="str">
            <v>PO</v>
          </cell>
          <cell r="G947" t="str">
            <v>68/PO-JKT1/V/21</v>
          </cell>
          <cell r="H947">
            <v>44383</v>
          </cell>
          <cell r="I947">
            <v>44384</v>
          </cell>
          <cell r="J947">
            <v>1</v>
          </cell>
          <cell r="K947" t="str">
            <v>081220588168</v>
          </cell>
          <cell r="L947" t="str">
            <v>DRIVER</v>
          </cell>
          <cell r="Q947" t="str">
            <v>BANDUNG</v>
          </cell>
          <cell r="R947" t="str">
            <v>ANTERAJA</v>
          </cell>
          <cell r="S947" t="str">
            <v>JAKARTA 1</v>
          </cell>
          <cell r="T947" t="str">
            <v>3277012502910025</v>
          </cell>
          <cell r="U947" t="str">
            <v>SEUMUR HIDUP</v>
          </cell>
          <cell r="V947" t="str">
            <v>CDD</v>
          </cell>
          <cell r="W947" t="str">
            <v>B1</v>
          </cell>
          <cell r="X947" t="str">
            <v>13319702000593</v>
          </cell>
          <cell r="Y947">
            <v>46198</v>
          </cell>
          <cell r="Z947" t="str">
            <v>CIMAHI</v>
          </cell>
          <cell r="AA947">
            <v>35486</v>
          </cell>
          <cell r="AB947" t="str">
            <v>CIBODAS RT004/RW010 DESA UTAMA KEC CIMAHI SELATAN KOTA CIMAHI</v>
          </cell>
          <cell r="AC947" t="str">
            <v>LAJANG</v>
          </cell>
          <cell r="AD947" t="str">
            <v>ISLAM</v>
          </cell>
          <cell r="AE947" t="str">
            <v>LAKI-LAKI</v>
          </cell>
          <cell r="AF947" t="str">
            <v>SMA</v>
          </cell>
          <cell r="AG947" t="str">
            <v>SANDITIYA HERMANSYAH</v>
          </cell>
          <cell r="AH947" t="str">
            <v>BCA</v>
          </cell>
          <cell r="AI947" t="str">
            <v>1393248495</v>
          </cell>
          <cell r="AJ947" t="str">
            <v>3277012104080011</v>
          </cell>
          <cell r="AL947">
            <v>44682</v>
          </cell>
          <cell r="AM947">
            <v>44773</v>
          </cell>
          <cell r="AN947" t="str">
            <v>PKWT 2</v>
          </cell>
          <cell r="AO947" t="str">
            <v>71 hari</v>
          </cell>
          <cell r="AP947" t="str">
            <v xml:space="preserve">0 Tahun  10 Bulan 14 Hari </v>
          </cell>
          <cell r="AQ947" t="str">
            <v>SUDAH</v>
          </cell>
          <cell r="AR947">
            <v>44411</v>
          </cell>
          <cell r="AS947" t="str">
            <v>SUDAH</v>
          </cell>
          <cell r="AT947">
            <v>44411</v>
          </cell>
          <cell r="AU947" t="str">
            <v>SUDAH</v>
          </cell>
          <cell r="AV947">
            <v>44639</v>
          </cell>
          <cell r="AW947" t="str">
            <v xml:space="preserve">0 Tahun  2 Bulan 2 Hari </v>
          </cell>
          <cell r="AX947" t="str">
            <v>ON LINE</v>
          </cell>
          <cell r="AY947">
            <v>80</v>
          </cell>
          <cell r="AZ947">
            <v>75</v>
          </cell>
          <cell r="BA947" t="str">
            <v>SUDAH</v>
          </cell>
          <cell r="BC947">
            <v>44398</v>
          </cell>
          <cell r="BE947" t="str">
            <v>SUDAH</v>
          </cell>
          <cell r="BG947">
            <v>44433</v>
          </cell>
          <cell r="BI947" t="str">
            <v>BELUM</v>
          </cell>
          <cell r="BV947" t="str">
            <v>0001524679334</v>
          </cell>
          <cell r="BW947" t="str">
            <v>SUDAH</v>
          </cell>
          <cell r="BX947" t="str">
            <v>PERUSAHAAN</v>
          </cell>
          <cell r="BY947" t="str">
            <v>21055225508</v>
          </cell>
          <cell r="BZ947" t="str">
            <v>SUDAH</v>
          </cell>
        </row>
        <row r="948">
          <cell r="C948" t="str">
            <v>2613</v>
          </cell>
          <cell r="D948" t="str">
            <v>RAMDANI O SAPUTRA</v>
          </cell>
          <cell r="E948" t="str">
            <v>PT. MBK</v>
          </cell>
          <cell r="F948" t="str">
            <v>PO</v>
          </cell>
          <cell r="G948" t="str">
            <v>68/PO-JKT1/V/21</v>
          </cell>
          <cell r="H948">
            <v>44383</v>
          </cell>
          <cell r="I948">
            <v>44384</v>
          </cell>
          <cell r="J948">
            <v>1</v>
          </cell>
          <cell r="K948" t="str">
            <v>081296052721</v>
          </cell>
          <cell r="L948" t="str">
            <v>DRIVER</v>
          </cell>
          <cell r="Q948" t="str">
            <v>BANDUNG</v>
          </cell>
          <cell r="R948" t="str">
            <v>ANTERAJA</v>
          </cell>
          <cell r="S948" t="str">
            <v>JAKARTA 1</v>
          </cell>
          <cell r="T948" t="str">
            <v>3211200403940005</v>
          </cell>
          <cell r="U948" t="str">
            <v>SEUMUR HIDUP</v>
          </cell>
          <cell r="V948" t="str">
            <v>CDD</v>
          </cell>
          <cell r="W948" t="str">
            <v>B1</v>
          </cell>
          <cell r="X948" t="str">
            <v>940313320736</v>
          </cell>
          <cell r="Y948">
            <v>44989</v>
          </cell>
          <cell r="Z948" t="str">
            <v>SUMEDANG</v>
          </cell>
          <cell r="AA948">
            <v>34397</v>
          </cell>
          <cell r="AB948" t="str">
            <v>DUSUN CIJAHA RT002/RW001 DESA KERTAMEKAR KEC TANGJUNG KERTA KAB SUMEDANG</v>
          </cell>
          <cell r="AC948" t="str">
            <v>KAWIN</v>
          </cell>
          <cell r="AD948" t="str">
            <v>ISLAM</v>
          </cell>
          <cell r="AE948" t="str">
            <v>LAKI-LAKI</v>
          </cell>
          <cell r="AF948" t="str">
            <v>SMA</v>
          </cell>
          <cell r="AG948" t="str">
            <v>RAMDANI O SAPUTRA</v>
          </cell>
          <cell r="AH948" t="str">
            <v>BCA</v>
          </cell>
          <cell r="AI948" t="str">
            <v>7740850738</v>
          </cell>
          <cell r="AJ948" t="str">
            <v>3211201709200005</v>
          </cell>
          <cell r="AL948">
            <v>44682</v>
          </cell>
          <cell r="AM948">
            <v>44773</v>
          </cell>
          <cell r="AN948" t="str">
            <v>PKWT 2</v>
          </cell>
          <cell r="AO948" t="str">
            <v>71 hari</v>
          </cell>
          <cell r="AP948" t="str">
            <v xml:space="preserve">0 Tahun  10 Bulan 14 Hari </v>
          </cell>
          <cell r="AQ948" t="str">
            <v>SUDAH</v>
          </cell>
          <cell r="AR948">
            <v>44411</v>
          </cell>
          <cell r="AS948" t="str">
            <v>SUDAH</v>
          </cell>
          <cell r="AT948">
            <v>44411</v>
          </cell>
          <cell r="AU948" t="str">
            <v>SUDAH</v>
          </cell>
          <cell r="AV948">
            <v>44639</v>
          </cell>
          <cell r="AW948" t="str">
            <v xml:space="preserve">0 Tahun  2 Bulan 2 Hari </v>
          </cell>
          <cell r="AX948" t="str">
            <v>ON LINE</v>
          </cell>
          <cell r="AY948">
            <v>90</v>
          </cell>
          <cell r="AZ948">
            <v>75</v>
          </cell>
          <cell r="BA948" t="str">
            <v>SUDAH</v>
          </cell>
          <cell r="BC948">
            <v>44433</v>
          </cell>
          <cell r="BE948" t="str">
            <v>SUDAH</v>
          </cell>
          <cell r="BG948">
            <v>44461</v>
          </cell>
          <cell r="BI948" t="str">
            <v>BELUM</v>
          </cell>
          <cell r="BV948" t="str">
            <v>0003099271206</v>
          </cell>
          <cell r="BW948" t="str">
            <v>SUDAH</v>
          </cell>
          <cell r="BX948" t="str">
            <v>PERUSAHAAN</v>
          </cell>
          <cell r="BY948" t="str">
            <v>21055225417</v>
          </cell>
          <cell r="BZ948" t="str">
            <v>SUDAH</v>
          </cell>
        </row>
        <row r="949">
          <cell r="C949" t="str">
            <v>2614</v>
          </cell>
          <cell r="D949" t="str">
            <v>UJANG SUMARNA</v>
          </cell>
          <cell r="E949" t="str">
            <v>PT. MBK</v>
          </cell>
          <cell r="F949" t="str">
            <v>PO</v>
          </cell>
          <cell r="G949" t="str">
            <v>68/PO-JKT1/V/21</v>
          </cell>
          <cell r="H949">
            <v>44383</v>
          </cell>
          <cell r="I949">
            <v>44384</v>
          </cell>
          <cell r="J949">
            <v>1</v>
          </cell>
          <cell r="K949" t="str">
            <v>083820443842</v>
          </cell>
          <cell r="L949" t="str">
            <v>DRIVER</v>
          </cell>
          <cell r="Q949" t="str">
            <v>BANDUNG</v>
          </cell>
          <cell r="R949" t="str">
            <v>ANTERAJA</v>
          </cell>
          <cell r="S949" t="str">
            <v>JAKARTA 1</v>
          </cell>
          <cell r="T949" t="str">
            <v>3277012007920013</v>
          </cell>
          <cell r="U949" t="str">
            <v>SEUMUR HIDUP</v>
          </cell>
          <cell r="V949" t="str">
            <v>CDD</v>
          </cell>
          <cell r="W949" t="str">
            <v>B1</v>
          </cell>
          <cell r="X949" t="str">
            <v>920713311895</v>
          </cell>
          <cell r="Y949">
            <v>45127</v>
          </cell>
          <cell r="Z949" t="str">
            <v xml:space="preserve">BANDUNG </v>
          </cell>
          <cell r="AA949">
            <v>33805</v>
          </cell>
          <cell r="AB949" t="str">
            <v>KP LEUWIGEDE RT001/RW011 DESA CIBEUREUM KEC CIMAHI SELATAN KOTA CIMAHI</v>
          </cell>
          <cell r="AC949" t="str">
            <v>KAWIN ANAK 1</v>
          </cell>
          <cell r="AD949" t="str">
            <v>ISLAM</v>
          </cell>
          <cell r="AE949" t="str">
            <v>LAKI-LAKI</v>
          </cell>
          <cell r="AF949" t="str">
            <v>SMA</v>
          </cell>
          <cell r="AG949" t="str">
            <v>UJANG SUMARNA</v>
          </cell>
          <cell r="AH949" t="str">
            <v>BCA</v>
          </cell>
          <cell r="AI949" t="str">
            <v>5170396610</v>
          </cell>
          <cell r="AJ949" t="str">
            <v>3277012203190006</v>
          </cell>
          <cell r="AL949">
            <v>44682</v>
          </cell>
          <cell r="AM949">
            <v>44773</v>
          </cell>
          <cell r="AN949" t="str">
            <v>PKWT 2</v>
          </cell>
          <cell r="AO949" t="str">
            <v>71 hari</v>
          </cell>
          <cell r="AP949" t="str">
            <v xml:space="preserve">0 Tahun  10 Bulan 14 Hari </v>
          </cell>
          <cell r="AQ949" t="str">
            <v>SUDAH</v>
          </cell>
          <cell r="AR949">
            <v>44411</v>
          </cell>
          <cell r="AS949" t="str">
            <v>SUDAH</v>
          </cell>
          <cell r="AT949">
            <v>44411</v>
          </cell>
          <cell r="AU949" t="str">
            <v>SUDAH</v>
          </cell>
          <cell r="AV949">
            <v>44639</v>
          </cell>
          <cell r="AW949" t="str">
            <v xml:space="preserve">0 Tahun  2 Bulan 2 Hari </v>
          </cell>
          <cell r="AX949" t="str">
            <v>ON LINE</v>
          </cell>
          <cell r="AY949">
            <v>90</v>
          </cell>
          <cell r="AZ949">
            <v>75</v>
          </cell>
          <cell r="BA949" t="str">
            <v>SUDAH</v>
          </cell>
          <cell r="BC949">
            <v>44406</v>
          </cell>
          <cell r="BE949" t="str">
            <v>SUDAH</v>
          </cell>
          <cell r="BG949">
            <v>44465</v>
          </cell>
          <cell r="BI949" t="str">
            <v>BELUM</v>
          </cell>
          <cell r="BV949" t="str">
            <v>0002705722659</v>
          </cell>
          <cell r="BW949" t="str">
            <v>SUDAH</v>
          </cell>
          <cell r="BX949" t="str">
            <v>PERUSAHAAN</v>
          </cell>
          <cell r="BY949" t="str">
            <v>21055225342</v>
          </cell>
          <cell r="BZ949" t="str">
            <v>SUDAH</v>
          </cell>
        </row>
        <row r="950">
          <cell r="C950" t="str">
            <v>2615</v>
          </cell>
          <cell r="D950" t="str">
            <v>FEBBYANTO FAIZAL</v>
          </cell>
          <cell r="E950" t="str">
            <v>PT. MBK</v>
          </cell>
          <cell r="F950" t="str">
            <v>PO</v>
          </cell>
          <cell r="G950" t="str">
            <v>68/PO-JKT1/V/21</v>
          </cell>
          <cell r="H950">
            <v>44383</v>
          </cell>
          <cell r="I950">
            <v>44384</v>
          </cell>
          <cell r="J950">
            <v>1</v>
          </cell>
          <cell r="K950" t="str">
            <v>089610648629</v>
          </cell>
          <cell r="L950" t="str">
            <v>DRIVER</v>
          </cell>
          <cell r="Q950" t="str">
            <v>BANDUNG</v>
          </cell>
          <cell r="R950" t="str">
            <v>ANTERAJA</v>
          </cell>
          <cell r="S950" t="str">
            <v>JAKARTA 1</v>
          </cell>
          <cell r="T950" t="str">
            <v>3273051102940009</v>
          </cell>
          <cell r="U950" t="str">
            <v>SEUMUR HIDUP</v>
          </cell>
          <cell r="V950" t="str">
            <v>CDD</v>
          </cell>
          <cell r="W950" t="str">
            <v>B1</v>
          </cell>
          <cell r="X950" t="str">
            <v>940213050029</v>
          </cell>
          <cell r="Y950">
            <v>45333</v>
          </cell>
          <cell r="Z950" t="str">
            <v>BANDUNG</v>
          </cell>
          <cell r="AA950">
            <v>34376</v>
          </cell>
          <cell r="AB950" t="str">
            <v xml:space="preserve">GG. ABAH MUHAMMAD 348/187B RT002/RW011 DESA MALEBER KEC ANDIR KOTA BANDUNG </v>
          </cell>
          <cell r="AC950" t="str">
            <v>KAWIN ANAK 1</v>
          </cell>
          <cell r="AD950" t="str">
            <v>ISLAM</v>
          </cell>
          <cell r="AE950" t="str">
            <v>LAKI-LAKI</v>
          </cell>
          <cell r="AF950" t="str">
            <v>SMA</v>
          </cell>
          <cell r="AG950" t="str">
            <v>FEBBYANTO FAIZAL</v>
          </cell>
          <cell r="AH950" t="str">
            <v>BCA</v>
          </cell>
          <cell r="AI950" t="str">
            <v>4372437751</v>
          </cell>
          <cell r="AJ950" t="str">
            <v>3273052603190009</v>
          </cell>
          <cell r="AL950">
            <v>44682</v>
          </cell>
          <cell r="AM950">
            <v>44773</v>
          </cell>
          <cell r="AN950" t="str">
            <v>PKWT 2</v>
          </cell>
          <cell r="AO950" t="str">
            <v>71 hari</v>
          </cell>
          <cell r="AP950" t="str">
            <v xml:space="preserve">0 Tahun  10 Bulan 14 Hari </v>
          </cell>
          <cell r="AQ950" t="str">
            <v>SUDAH</v>
          </cell>
          <cell r="AR950">
            <v>44411</v>
          </cell>
          <cell r="AS950" t="str">
            <v>SUDAH</v>
          </cell>
          <cell r="AT950">
            <v>44411</v>
          </cell>
          <cell r="AU950" t="str">
            <v>SUDAH</v>
          </cell>
          <cell r="AV950">
            <v>44639</v>
          </cell>
          <cell r="AW950" t="str">
            <v xml:space="preserve">0 Tahun  2 Bulan 2 Hari </v>
          </cell>
          <cell r="AX950" t="str">
            <v>ON LINE</v>
          </cell>
          <cell r="AY950">
            <v>90</v>
          </cell>
          <cell r="AZ950">
            <v>75</v>
          </cell>
          <cell r="BA950" t="str">
            <v>SUDAH</v>
          </cell>
          <cell r="BC950">
            <v>44412</v>
          </cell>
          <cell r="BE950" t="str">
            <v>SUDAH</v>
          </cell>
          <cell r="BG950">
            <v>44469</v>
          </cell>
          <cell r="BI950" t="str">
            <v>BELUM</v>
          </cell>
          <cell r="BV950" t="str">
            <v>0002175182166</v>
          </cell>
          <cell r="BW950" t="str">
            <v>SUDAH</v>
          </cell>
          <cell r="BX950" t="str">
            <v>PERUSAHAAN</v>
          </cell>
          <cell r="BY950" t="str">
            <v>21055225425</v>
          </cell>
          <cell r="BZ950" t="str">
            <v>SUDAH</v>
          </cell>
          <cell r="CH950">
            <v>44482</v>
          </cell>
        </row>
        <row r="951">
          <cell r="C951" t="str">
            <v>2618</v>
          </cell>
          <cell r="D951" t="str">
            <v>ISHAM BAYU BERMANA</v>
          </cell>
          <cell r="E951" t="str">
            <v>PT. MBK</v>
          </cell>
          <cell r="F951" t="str">
            <v>PO</v>
          </cell>
          <cell r="G951" t="str">
            <v>68/PO-JKT1/V/21</v>
          </cell>
          <cell r="H951">
            <v>44383</v>
          </cell>
          <cell r="I951">
            <v>44384</v>
          </cell>
          <cell r="J951">
            <v>1</v>
          </cell>
          <cell r="K951" t="str">
            <v>082129472450</v>
          </cell>
          <cell r="L951" t="str">
            <v>DRIVER</v>
          </cell>
          <cell r="Q951" t="str">
            <v>TASIK KOTA</v>
          </cell>
          <cell r="R951" t="str">
            <v>ANTERAJA</v>
          </cell>
          <cell r="S951" t="str">
            <v>JAKARTA 1</v>
          </cell>
          <cell r="T951" t="str">
            <v>3279011111950004</v>
          </cell>
          <cell r="U951" t="str">
            <v>SEUMUR HIDUP</v>
          </cell>
          <cell r="W951" t="str">
            <v>B1</v>
          </cell>
          <cell r="X951" t="str">
            <v>13459511000122</v>
          </cell>
          <cell r="Y951">
            <v>46203</v>
          </cell>
          <cell r="Z951" t="str">
            <v>BANJAR</v>
          </cell>
          <cell r="AA951">
            <v>35014</v>
          </cell>
          <cell r="AB951" t="str">
            <v>LINGK. PITUSINGA RT001/RW019 DESA BANJAR KEC BANJAR KOTA BANJAR</v>
          </cell>
          <cell r="AC951" t="str">
            <v>LAJANG</v>
          </cell>
          <cell r="AD951" t="str">
            <v>ISLAM</v>
          </cell>
          <cell r="AE951" t="str">
            <v>LAKI-LAKI</v>
          </cell>
          <cell r="AF951" t="str">
            <v>SMA</v>
          </cell>
          <cell r="AG951" t="str">
            <v>ISHAM BAYU BARMAN</v>
          </cell>
          <cell r="AH951" t="str">
            <v>BCA</v>
          </cell>
          <cell r="AI951" t="str">
            <v>2310666249</v>
          </cell>
          <cell r="AJ951" t="str">
            <v>3279011802200004</v>
          </cell>
          <cell r="AL951">
            <v>44682</v>
          </cell>
          <cell r="AM951">
            <v>44773</v>
          </cell>
          <cell r="AN951" t="str">
            <v>PKWT 2</v>
          </cell>
          <cell r="AO951" t="str">
            <v>71 hari</v>
          </cell>
          <cell r="AP951" t="str">
            <v xml:space="preserve">0 Tahun  10 Bulan 14 Hari </v>
          </cell>
          <cell r="AQ951" t="str">
            <v>SUDAH</v>
          </cell>
          <cell r="AR951">
            <v>44411</v>
          </cell>
          <cell r="AS951" t="str">
            <v>SUDAH</v>
          </cell>
          <cell r="AT951">
            <v>44411</v>
          </cell>
          <cell r="AU951" t="str">
            <v>SUDAH</v>
          </cell>
          <cell r="AV951">
            <v>44506</v>
          </cell>
          <cell r="AW951" t="str">
            <v xml:space="preserve">0 Tahun  6 Bulan 15 Hari </v>
          </cell>
          <cell r="AX951" t="str">
            <v>ON LINE</v>
          </cell>
          <cell r="BA951" t="str">
            <v>SUDAH</v>
          </cell>
          <cell r="BC951">
            <v>44404</v>
          </cell>
          <cell r="BE951" t="str">
            <v>SUDAH</v>
          </cell>
          <cell r="BG951">
            <v>44404</v>
          </cell>
          <cell r="BI951" t="str">
            <v>BELUM</v>
          </cell>
          <cell r="BV951" t="str">
            <v>0003108783576</v>
          </cell>
          <cell r="BW951" t="str">
            <v>SUDAH</v>
          </cell>
          <cell r="BX951" t="str">
            <v>PERUSAHAAN</v>
          </cell>
          <cell r="BY951" t="str">
            <v>21055225367</v>
          </cell>
          <cell r="BZ951" t="str">
            <v>SUDAH</v>
          </cell>
          <cell r="CH951">
            <v>44482</v>
          </cell>
        </row>
        <row r="952">
          <cell r="C952" t="str">
            <v>2619</v>
          </cell>
          <cell r="D952" t="str">
            <v>SANDI</v>
          </cell>
          <cell r="E952" t="str">
            <v>PT. MBK</v>
          </cell>
          <cell r="F952" t="str">
            <v>PO</v>
          </cell>
          <cell r="G952" t="str">
            <v>68/PO-JKT1/V/21</v>
          </cell>
          <cell r="H952">
            <v>44383</v>
          </cell>
          <cell r="I952">
            <v>44384</v>
          </cell>
          <cell r="J952">
            <v>1</v>
          </cell>
          <cell r="K952" t="str">
            <v>0895413013868</v>
          </cell>
          <cell r="L952" t="str">
            <v>DRIVER</v>
          </cell>
          <cell r="Q952" t="str">
            <v>BANDUNG</v>
          </cell>
          <cell r="R952" t="str">
            <v>ANTERAJA</v>
          </cell>
          <cell r="S952" t="str">
            <v>JAKARTA 1</v>
          </cell>
          <cell r="T952" t="str">
            <v>3277011401860015</v>
          </cell>
          <cell r="U952" t="str">
            <v>SEUMUR HIDUP</v>
          </cell>
          <cell r="V952" t="str">
            <v>CDD</v>
          </cell>
          <cell r="W952" t="str">
            <v>B1</v>
          </cell>
          <cell r="X952" t="str">
            <v>13318601000484</v>
          </cell>
          <cell r="Y952">
            <v>46208</v>
          </cell>
          <cell r="Z952" t="str">
            <v>NAGREK</v>
          </cell>
          <cell r="AA952">
            <v>31426</v>
          </cell>
          <cell r="AB952" t="str">
            <v>KP KIHAPIT BARAT RT 004/RW009 DESA LEUWIGAJAH KEC CIMAHI SELATAN KOTA CIMAHI</v>
          </cell>
          <cell r="AC952" t="str">
            <v>KAWIN ANAK 2</v>
          </cell>
          <cell r="AD952" t="str">
            <v>ISLAM</v>
          </cell>
          <cell r="AE952" t="str">
            <v>LAKI-LAKI</v>
          </cell>
          <cell r="AF952" t="str">
            <v>SMA</v>
          </cell>
          <cell r="AG952" t="str">
            <v xml:space="preserve">SANDI </v>
          </cell>
          <cell r="AH952" t="str">
            <v>BCA</v>
          </cell>
          <cell r="AI952" t="str">
            <v>1390944698</v>
          </cell>
          <cell r="AJ952" t="str">
            <v>3277013103080025</v>
          </cell>
          <cell r="AL952">
            <v>44682</v>
          </cell>
          <cell r="AM952">
            <v>44773</v>
          </cell>
          <cell r="AN952" t="str">
            <v>PKWT 2</v>
          </cell>
          <cell r="AO952" t="str">
            <v>71 hari</v>
          </cell>
          <cell r="AP952" t="str">
            <v xml:space="preserve">0 Tahun  10 Bulan 14 Hari </v>
          </cell>
          <cell r="AQ952" t="str">
            <v>SUDAH</v>
          </cell>
          <cell r="AR952">
            <v>44411</v>
          </cell>
          <cell r="AS952" t="str">
            <v>SUDAH</v>
          </cell>
          <cell r="AT952">
            <v>44411</v>
          </cell>
          <cell r="AU952" t="str">
            <v>SUDAH</v>
          </cell>
          <cell r="AV952">
            <v>44639</v>
          </cell>
          <cell r="AW952" t="str">
            <v xml:space="preserve">0 Tahun  2 Bulan 2 Hari </v>
          </cell>
          <cell r="AX952" t="str">
            <v>ON LINE</v>
          </cell>
          <cell r="AY952">
            <v>90</v>
          </cell>
          <cell r="AZ952">
            <v>75</v>
          </cell>
          <cell r="BA952" t="str">
            <v>SUDAH</v>
          </cell>
          <cell r="BC952">
            <v>44492</v>
          </cell>
          <cell r="BD952" t="str">
            <v>RS TNI DUSTIRA</v>
          </cell>
          <cell r="BE952" t="str">
            <v>SUDAH</v>
          </cell>
          <cell r="BG952">
            <v>44433</v>
          </cell>
          <cell r="BH952" t="str">
            <v xml:space="preserve">RS TNI DUSTIRA </v>
          </cell>
          <cell r="BI952" t="str">
            <v>BELUM</v>
          </cell>
          <cell r="BV952" t="str">
            <v>0001766888302</v>
          </cell>
          <cell r="BW952" t="str">
            <v>SUDAH</v>
          </cell>
          <cell r="BX952" t="str">
            <v>PERUSAHAAN</v>
          </cell>
          <cell r="BY952" t="str">
            <v>21055225409</v>
          </cell>
          <cell r="BZ952" t="str">
            <v>SUDAH</v>
          </cell>
          <cell r="CH952">
            <v>44482</v>
          </cell>
        </row>
        <row r="953">
          <cell r="C953" t="str">
            <v>2620</v>
          </cell>
          <cell r="D953" t="str">
            <v>ACENG MA'MUR</v>
          </cell>
          <cell r="E953" t="str">
            <v>PT. MBK</v>
          </cell>
          <cell r="F953" t="str">
            <v>PO</v>
          </cell>
          <cell r="G953" t="str">
            <v>68/PO-JKT1/V/21</v>
          </cell>
          <cell r="H953">
            <v>44383</v>
          </cell>
          <cell r="I953">
            <v>44384</v>
          </cell>
          <cell r="J953">
            <v>1</v>
          </cell>
          <cell r="K953" t="str">
            <v>082125672964</v>
          </cell>
          <cell r="L953" t="str">
            <v>DRIVER</v>
          </cell>
          <cell r="Q953" t="str">
            <v>BANDUNG</v>
          </cell>
          <cell r="R953" t="str">
            <v>ANTERAJA</v>
          </cell>
          <cell r="S953" t="str">
            <v>JAKARTA 1</v>
          </cell>
          <cell r="T953" t="str">
            <v>3273121202800002</v>
          </cell>
          <cell r="U953" t="str">
            <v>SEUMUR HIDUP</v>
          </cell>
          <cell r="V953" t="str">
            <v>CDD</v>
          </cell>
          <cell r="W953" t="str">
            <v>B1</v>
          </cell>
          <cell r="X953" t="str">
            <v>900813054611</v>
          </cell>
          <cell r="Y953">
            <v>44897</v>
          </cell>
          <cell r="Z953" t="str">
            <v>BANDUNG</v>
          </cell>
          <cell r="AA953">
            <v>29557</v>
          </cell>
          <cell r="AB953" t="str">
            <v>KEBON JAYANTIRT004/RW012 DESA KEBONJAYANTI KEC KIARACONGDONG OTA BANDUNG</v>
          </cell>
          <cell r="AC953" t="str">
            <v>KAWIN ANAK 2</v>
          </cell>
          <cell r="AD953" t="str">
            <v>ISLAM</v>
          </cell>
          <cell r="AE953" t="str">
            <v>LAKI-LAKI</v>
          </cell>
          <cell r="AF953" t="str">
            <v>SMA</v>
          </cell>
          <cell r="AG953" t="str">
            <v>ACENG MA'MUR</v>
          </cell>
          <cell r="AH953" t="str">
            <v>BCA</v>
          </cell>
          <cell r="AI953" t="str">
            <v>2801872842</v>
          </cell>
          <cell r="AJ953" t="str">
            <v>3273162806120001</v>
          </cell>
          <cell r="AL953">
            <v>44682</v>
          </cell>
          <cell r="AM953">
            <v>44773</v>
          </cell>
          <cell r="AN953" t="str">
            <v>PKWT 2</v>
          </cell>
          <cell r="AO953" t="str">
            <v>71 hari</v>
          </cell>
          <cell r="AP953" t="str">
            <v xml:space="preserve">0 Tahun  10 Bulan 14 Hari </v>
          </cell>
          <cell r="AQ953" t="str">
            <v>SUDAH</v>
          </cell>
          <cell r="AR953">
            <v>44411</v>
          </cell>
          <cell r="AS953" t="str">
            <v>SUDAH</v>
          </cell>
          <cell r="AT953">
            <v>44411</v>
          </cell>
          <cell r="AU953" t="str">
            <v>SUDAH</v>
          </cell>
          <cell r="AV953">
            <v>44639</v>
          </cell>
          <cell r="AW953" t="str">
            <v xml:space="preserve">0 Tahun  2 Bulan 2 Hari </v>
          </cell>
          <cell r="AX953" t="str">
            <v>IN CLASS</v>
          </cell>
          <cell r="AY953">
            <v>80</v>
          </cell>
          <cell r="AZ953">
            <v>75</v>
          </cell>
          <cell r="BA953" t="str">
            <v>SUDAH</v>
          </cell>
          <cell r="BC953">
            <v>44399</v>
          </cell>
          <cell r="BE953" t="str">
            <v>SUDAH</v>
          </cell>
          <cell r="BG953">
            <v>44515</v>
          </cell>
          <cell r="BI953" t="str">
            <v>BELUM</v>
          </cell>
          <cell r="BV953" t="str">
            <v>0001013401124</v>
          </cell>
          <cell r="BW953" t="str">
            <v>SUDAH</v>
          </cell>
          <cell r="BX953" t="str">
            <v>PERUSAHAAN</v>
          </cell>
          <cell r="BY953" t="str">
            <v>21055225383</v>
          </cell>
          <cell r="BZ953" t="str">
            <v>SUDAH</v>
          </cell>
          <cell r="CG953" t="str">
            <v>sakaahmad89@gmail.com</v>
          </cell>
        </row>
        <row r="954">
          <cell r="C954" t="str">
            <v>2622</v>
          </cell>
          <cell r="D954" t="str">
            <v>ANDI KUSWANDI</v>
          </cell>
          <cell r="E954" t="str">
            <v>PT. MBK</v>
          </cell>
          <cell r="F954" t="str">
            <v>PO</v>
          </cell>
          <cell r="G954" t="str">
            <v>68/PO-JKT1/V/21</v>
          </cell>
          <cell r="H954">
            <v>44383</v>
          </cell>
          <cell r="I954">
            <v>44384</v>
          </cell>
          <cell r="J954">
            <v>1</v>
          </cell>
          <cell r="K954" t="str">
            <v>085797372776</v>
          </cell>
          <cell r="L954" t="str">
            <v>DRIVER</v>
          </cell>
          <cell r="Q954" t="str">
            <v>BANDUNG</v>
          </cell>
          <cell r="R954" t="str">
            <v>ANTERAJA</v>
          </cell>
          <cell r="S954" t="str">
            <v>JAKARTA 1</v>
          </cell>
          <cell r="T954" t="str">
            <v>3210081707820121</v>
          </cell>
          <cell r="U954" t="str">
            <v>SEUMUR HIDUP</v>
          </cell>
          <cell r="V954" t="str">
            <v>CDD</v>
          </cell>
          <cell r="W954" t="str">
            <v>B1</v>
          </cell>
          <cell r="X954" t="str">
            <v>13398207000135</v>
          </cell>
          <cell r="Y954">
            <v>46166</v>
          </cell>
          <cell r="Z954" t="str">
            <v>MAJALENGKA</v>
          </cell>
          <cell r="AA954">
            <v>30149</v>
          </cell>
          <cell r="AB954" t="str">
            <v>BLOK PAHING RT002/RW002 DESA SALAGEDANG KEC SUKAHAJI KAB MAJALENGKA</v>
          </cell>
          <cell r="AC954" t="str">
            <v>KAWIN ANAK 1</v>
          </cell>
          <cell r="AD954" t="str">
            <v>ISLAM</v>
          </cell>
          <cell r="AE954" t="str">
            <v>LAKI-LAKI</v>
          </cell>
          <cell r="AF954" t="str">
            <v>SMP</v>
          </cell>
          <cell r="AG954" t="str">
            <v>ANDI KUSWANDI</v>
          </cell>
          <cell r="AH954" t="str">
            <v>BCA</v>
          </cell>
          <cell r="AI954" t="str">
            <v>5230102106</v>
          </cell>
          <cell r="AJ954" t="str">
            <v>3210082010090005</v>
          </cell>
          <cell r="AL954">
            <v>44682</v>
          </cell>
          <cell r="AM954">
            <v>44773</v>
          </cell>
          <cell r="AN954" t="str">
            <v>PKWT 2</v>
          </cell>
          <cell r="AO954" t="str">
            <v>71 hari</v>
          </cell>
          <cell r="AP954" t="str">
            <v xml:space="preserve">0 Tahun  10 Bulan 14 Hari </v>
          </cell>
          <cell r="AQ954" t="str">
            <v>SUDAH</v>
          </cell>
          <cell r="AR954">
            <v>44411</v>
          </cell>
          <cell r="AS954" t="str">
            <v>SUDAH</v>
          </cell>
          <cell r="AT954">
            <v>44411</v>
          </cell>
          <cell r="AU954" t="str">
            <v>SUDAH</v>
          </cell>
          <cell r="AV954">
            <v>44639</v>
          </cell>
          <cell r="AW954" t="str">
            <v xml:space="preserve">0 Tahun  2 Bulan 2 Hari </v>
          </cell>
          <cell r="AX954" t="str">
            <v>IN CLASS</v>
          </cell>
          <cell r="AY954">
            <v>90</v>
          </cell>
          <cell r="AZ954">
            <v>75</v>
          </cell>
          <cell r="BA954" t="str">
            <v>SUDAH</v>
          </cell>
          <cell r="BC954">
            <v>44391</v>
          </cell>
          <cell r="BE954" t="str">
            <v>SUDAH</v>
          </cell>
          <cell r="BG954">
            <v>44455</v>
          </cell>
          <cell r="BI954" t="str">
            <v>BELUM</v>
          </cell>
          <cell r="BV954" t="str">
            <v>0001258095172</v>
          </cell>
          <cell r="BW954" t="str">
            <v>SUDAH</v>
          </cell>
          <cell r="BX954" t="str">
            <v>PERUSAHAAN</v>
          </cell>
          <cell r="BY954" t="str">
            <v>21055225391</v>
          </cell>
          <cell r="BZ954" t="str">
            <v>SUDAH</v>
          </cell>
        </row>
        <row r="955">
          <cell r="C955" t="str">
            <v>2623</v>
          </cell>
          <cell r="D955" t="str">
            <v>LILI SUHELI</v>
          </cell>
          <cell r="E955" t="str">
            <v>PT. MBK</v>
          </cell>
          <cell r="F955" t="str">
            <v>PO</v>
          </cell>
          <cell r="G955" t="str">
            <v>68/PO-JKT1/V/21</v>
          </cell>
          <cell r="H955">
            <v>44383</v>
          </cell>
          <cell r="I955">
            <v>44385</v>
          </cell>
          <cell r="J955">
            <v>2</v>
          </cell>
          <cell r="K955" t="str">
            <v>083822985348</v>
          </cell>
          <cell r="L955" t="str">
            <v>DRIVER</v>
          </cell>
          <cell r="Q955" t="str">
            <v>BANDUNG</v>
          </cell>
          <cell r="R955" t="str">
            <v>ANTERAJA</v>
          </cell>
          <cell r="S955" t="str">
            <v>JAKARTA 1</v>
          </cell>
          <cell r="T955" t="str">
            <v>3217131010880004</v>
          </cell>
          <cell r="U955" t="str">
            <v>SEUMUR HIDUP</v>
          </cell>
          <cell r="V955" t="str">
            <v>CDD</v>
          </cell>
          <cell r="W955" t="str">
            <v>B1</v>
          </cell>
          <cell r="X955" t="str">
            <v>13318810000336</v>
          </cell>
          <cell r="Y955">
            <v>46181</v>
          </cell>
          <cell r="Z955" t="str">
            <v>BANDUNG</v>
          </cell>
          <cell r="AA955">
            <v>32426</v>
          </cell>
          <cell r="AB955" t="str">
            <v>KP CILENSAR RT001/RW009 DESA SUKARESMI KEC RONGGA KAB BANDUNG BARAT</v>
          </cell>
          <cell r="AC955" t="str">
            <v>KAWIN ANAK 2</v>
          </cell>
          <cell r="AD955" t="str">
            <v>ISLAM</v>
          </cell>
          <cell r="AE955" t="str">
            <v>LAKI-LAKI</v>
          </cell>
          <cell r="AF955" t="str">
            <v>SMP</v>
          </cell>
          <cell r="AG955" t="str">
            <v>LILISUHELI</v>
          </cell>
          <cell r="AH955" t="str">
            <v>BCA</v>
          </cell>
          <cell r="AI955" t="str">
            <v>1393255513</v>
          </cell>
          <cell r="AJ955" t="str">
            <v>3217130409120032</v>
          </cell>
          <cell r="AL955">
            <v>44682</v>
          </cell>
          <cell r="AM955">
            <v>44773</v>
          </cell>
          <cell r="AN955" t="str">
            <v>PKWT 2</v>
          </cell>
          <cell r="AO955" t="str">
            <v>71 hari</v>
          </cell>
          <cell r="AP955" t="str">
            <v xml:space="preserve">0 Tahun  10 Bulan 13 Hari </v>
          </cell>
          <cell r="AQ955" t="str">
            <v>SUDAH</v>
          </cell>
          <cell r="AR955">
            <v>44411</v>
          </cell>
          <cell r="AS955" t="str">
            <v>SUDAH</v>
          </cell>
          <cell r="AT955">
            <v>44411</v>
          </cell>
          <cell r="AU955" t="str">
            <v>SUDAH</v>
          </cell>
          <cell r="AV955">
            <v>44639</v>
          </cell>
          <cell r="AW955" t="str">
            <v xml:space="preserve">0 Tahun  2 Bulan 2 Hari </v>
          </cell>
          <cell r="AX955" t="str">
            <v>IN CLASS</v>
          </cell>
          <cell r="AY955">
            <v>80</v>
          </cell>
          <cell r="AZ955">
            <v>75</v>
          </cell>
          <cell r="BA955" t="str">
            <v>SUDAH</v>
          </cell>
          <cell r="BC955">
            <v>44461</v>
          </cell>
          <cell r="BD955" t="str">
            <v>RONGGA</v>
          </cell>
          <cell r="BE955" t="str">
            <v>SUDAH</v>
          </cell>
          <cell r="BG955">
            <v>44505</v>
          </cell>
          <cell r="BI955" t="str">
            <v>BELUM</v>
          </cell>
          <cell r="BV955" t="str">
            <v>0002606444908</v>
          </cell>
          <cell r="BW955" t="str">
            <v>SUDAH</v>
          </cell>
          <cell r="BX955" t="str">
            <v>PERUSAHAAN</v>
          </cell>
          <cell r="BY955" t="str">
            <v>21055225375</v>
          </cell>
          <cell r="BZ955" t="str">
            <v>SUDAH</v>
          </cell>
        </row>
        <row r="956">
          <cell r="C956" t="str">
            <v>2624</v>
          </cell>
          <cell r="D956" t="str">
            <v>AAN ANANG SUMARNA</v>
          </cell>
          <cell r="E956" t="str">
            <v>PT. MBK</v>
          </cell>
          <cell r="F956" t="str">
            <v>PO</v>
          </cell>
          <cell r="G956" t="str">
            <v>68/PO-JKT1/V/21</v>
          </cell>
          <cell r="H956">
            <v>44383</v>
          </cell>
          <cell r="I956">
            <v>44385</v>
          </cell>
          <cell r="J956">
            <v>2</v>
          </cell>
          <cell r="K956" t="str">
            <v>08986865919</v>
          </cell>
          <cell r="L956" t="str">
            <v>DRIVER</v>
          </cell>
          <cell r="Q956" t="str">
            <v>BANDUNG</v>
          </cell>
          <cell r="R956" t="str">
            <v>ANTERAJA</v>
          </cell>
          <cell r="S956" t="str">
            <v>JAKARTA 1</v>
          </cell>
          <cell r="T956" t="str">
            <v>3273251607900001</v>
          </cell>
          <cell r="U956" t="str">
            <v>SEUMUR HIDUP</v>
          </cell>
          <cell r="V956" t="str">
            <v>CDD</v>
          </cell>
          <cell r="W956" t="str">
            <v>B1</v>
          </cell>
          <cell r="X956" t="str">
            <v>13059007000523</v>
          </cell>
          <cell r="Y956">
            <v>45874</v>
          </cell>
          <cell r="Z956" t="str">
            <v>SUMEDANG</v>
          </cell>
          <cell r="AA956">
            <v>33070</v>
          </cell>
          <cell r="AB956" t="str">
            <v>JL ANYELIR I RT003/RW012 DESA CIPADUNG KIDUL KEC PANYIULEKAN KOTA BANDUNG</v>
          </cell>
          <cell r="AC956" t="str">
            <v>KAWIN</v>
          </cell>
          <cell r="AD956" t="str">
            <v>ISLAM</v>
          </cell>
          <cell r="AE956" t="str">
            <v>LAKI-LAKI</v>
          </cell>
          <cell r="AF956" t="str">
            <v>SMA</v>
          </cell>
          <cell r="AG956" t="str">
            <v>AAN ANANG SUMARNA</v>
          </cell>
          <cell r="AH956" t="str">
            <v>BCA</v>
          </cell>
          <cell r="AI956" t="str">
            <v>3460593106</v>
          </cell>
          <cell r="AJ956" t="str">
            <v>3273281106130005</v>
          </cell>
          <cell r="AL956">
            <v>44682</v>
          </cell>
          <cell r="AM956">
            <v>44773</v>
          </cell>
          <cell r="AN956" t="str">
            <v>PKWT 2</v>
          </cell>
          <cell r="AO956" t="str">
            <v>71 hari</v>
          </cell>
          <cell r="AP956" t="str">
            <v xml:space="preserve">0 Tahun  10 Bulan 13 Hari </v>
          </cell>
          <cell r="AQ956" t="str">
            <v>SUDAH</v>
          </cell>
          <cell r="AR956">
            <v>44411</v>
          </cell>
          <cell r="AS956" t="str">
            <v>SUDAH</v>
          </cell>
          <cell r="AT956">
            <v>44411</v>
          </cell>
          <cell r="AU956" t="str">
            <v>SUDAH</v>
          </cell>
          <cell r="AV956">
            <v>44639</v>
          </cell>
          <cell r="AW956" t="str">
            <v xml:space="preserve">0 Tahun  2 Bulan 2 Hari </v>
          </cell>
          <cell r="AX956" t="str">
            <v>IN CLASS</v>
          </cell>
          <cell r="AY956">
            <v>80</v>
          </cell>
          <cell r="AZ956">
            <v>75</v>
          </cell>
          <cell r="BA956" t="str">
            <v>SUDAH</v>
          </cell>
          <cell r="BC956">
            <v>44401</v>
          </cell>
          <cell r="BE956" t="str">
            <v>SUDAH</v>
          </cell>
          <cell r="BG956">
            <v>44438</v>
          </cell>
          <cell r="BH956" t="str">
            <v>PANYILEUKAN SEHAT</v>
          </cell>
          <cell r="BI956" t="str">
            <v>BELUM</v>
          </cell>
          <cell r="BV956" t="str">
            <v>0001384027964</v>
          </cell>
          <cell r="BW956" t="str">
            <v>SUDAH</v>
          </cell>
          <cell r="BX956" t="str">
            <v>PERUSAHAAN</v>
          </cell>
          <cell r="BY956" t="str">
            <v>21055225466</v>
          </cell>
          <cell r="BZ956" t="str">
            <v>SUDAH</v>
          </cell>
        </row>
        <row r="957">
          <cell r="C957" t="str">
            <v>2626</v>
          </cell>
          <cell r="D957" t="str">
            <v>AHMAD MARDIYANA</v>
          </cell>
          <cell r="E957" t="str">
            <v>PT. MBK</v>
          </cell>
          <cell r="F957" t="str">
            <v>PO</v>
          </cell>
          <cell r="G957" t="str">
            <v>68/PO-JKT1/V/21</v>
          </cell>
          <cell r="H957">
            <v>44383</v>
          </cell>
          <cell r="I957">
            <v>44385</v>
          </cell>
          <cell r="J957">
            <v>2</v>
          </cell>
          <cell r="K957" t="str">
            <v>08815855366</v>
          </cell>
          <cell r="L957" t="str">
            <v>DRIVER</v>
          </cell>
          <cell r="Q957" t="str">
            <v>BANDUNG</v>
          </cell>
          <cell r="R957" t="str">
            <v>ANTERAJA</v>
          </cell>
          <cell r="S957" t="str">
            <v>JAKARTA 1</v>
          </cell>
          <cell r="T957" t="str">
            <v>3277021802900001</v>
          </cell>
          <cell r="U957" t="str">
            <v>SEUMUR HIDUP</v>
          </cell>
          <cell r="V957" t="str">
            <v>CDD</v>
          </cell>
          <cell r="W957" t="str">
            <v>B1</v>
          </cell>
          <cell r="X957" t="str">
            <v>13319002000421</v>
          </cell>
          <cell r="Y957">
            <v>46209</v>
          </cell>
          <cell r="Z957" t="str">
            <v>BANDUNG</v>
          </cell>
          <cell r="AA957">
            <v>32919</v>
          </cell>
          <cell r="AB957" t="str">
            <v>CISANGKANGIRANG RT001/RW002 DESA PADASUKA KEC CIMAHI TENGAH KOTA CIMAHI</v>
          </cell>
          <cell r="AC957" t="str">
            <v>KAWIN</v>
          </cell>
          <cell r="AD957" t="str">
            <v>ISLAM</v>
          </cell>
          <cell r="AE957" t="str">
            <v>LAKI-LAKI</v>
          </cell>
          <cell r="AF957" t="str">
            <v>SMA</v>
          </cell>
          <cell r="AG957" t="str">
            <v>FITRI ANDIYANI</v>
          </cell>
          <cell r="AH957" t="str">
            <v>BCA</v>
          </cell>
          <cell r="AI957" t="str">
            <v>5150356654</v>
          </cell>
          <cell r="AJ957" t="str">
            <v>3277020808110000</v>
          </cell>
          <cell r="AL957">
            <v>44682</v>
          </cell>
          <cell r="AM957">
            <v>44773</v>
          </cell>
          <cell r="AN957" t="str">
            <v>PKWT 2</v>
          </cell>
          <cell r="AO957" t="str">
            <v>71 hari</v>
          </cell>
          <cell r="AP957" t="str">
            <v xml:space="preserve">0 Tahun  10 Bulan 13 Hari </v>
          </cell>
          <cell r="AQ957" t="str">
            <v>SUDAH</v>
          </cell>
          <cell r="AR957">
            <v>44411</v>
          </cell>
          <cell r="AS957" t="str">
            <v>SUDAH</v>
          </cell>
          <cell r="AT957">
            <v>44411</v>
          </cell>
          <cell r="AU957" t="str">
            <v>SUDAH</v>
          </cell>
          <cell r="AV957">
            <v>44639</v>
          </cell>
          <cell r="AW957" t="str">
            <v xml:space="preserve">0 Tahun  2 Bulan 2 Hari </v>
          </cell>
          <cell r="AX957" t="str">
            <v>IN CLASS</v>
          </cell>
          <cell r="AY957">
            <v>90</v>
          </cell>
          <cell r="AZ957">
            <v>75</v>
          </cell>
          <cell r="BA957" t="str">
            <v>SUDAH</v>
          </cell>
          <cell r="BC957">
            <v>44417</v>
          </cell>
          <cell r="BE957" t="str">
            <v>SUDAH</v>
          </cell>
          <cell r="BG957">
            <v>44513</v>
          </cell>
          <cell r="BI957" t="str">
            <v>BELUM</v>
          </cell>
          <cell r="BV957" t="str">
            <v>0001830997574</v>
          </cell>
          <cell r="BW957" t="str">
            <v>SUDAH</v>
          </cell>
          <cell r="BX957" t="str">
            <v>PERUSAHAAN</v>
          </cell>
          <cell r="BY957" t="str">
            <v>21055225441</v>
          </cell>
          <cell r="BZ957" t="str">
            <v>SUDAH</v>
          </cell>
        </row>
        <row r="958">
          <cell r="C958" t="str">
            <v>2630</v>
          </cell>
          <cell r="D958" t="str">
            <v>SUNYOTO</v>
          </cell>
          <cell r="E958" t="str">
            <v>PT. MBK</v>
          </cell>
          <cell r="F958" t="str">
            <v>PO</v>
          </cell>
          <cell r="G958" t="str">
            <v>68/PO-JKT1/V/21</v>
          </cell>
          <cell r="H958">
            <v>44383</v>
          </cell>
          <cell r="I958">
            <v>44386</v>
          </cell>
          <cell r="J958">
            <v>3</v>
          </cell>
          <cell r="K958" t="str">
            <v>085722250337</v>
          </cell>
          <cell r="L958" t="str">
            <v>DRIVER</v>
          </cell>
          <cell r="Q958" t="str">
            <v>BANDUNG</v>
          </cell>
          <cell r="R958" t="str">
            <v>ANTERAJA</v>
          </cell>
          <cell r="S958" t="str">
            <v>JAKARTA 1</v>
          </cell>
          <cell r="T958" t="str">
            <v>3217061008790031</v>
          </cell>
          <cell r="U958" t="str">
            <v>SEUMUR HIDUP</v>
          </cell>
          <cell r="V958" t="str">
            <v>CDD</v>
          </cell>
          <cell r="W958" t="str">
            <v>B1</v>
          </cell>
          <cell r="X958" t="str">
            <v>790813314184</v>
          </cell>
          <cell r="Y958">
            <v>45514</v>
          </cell>
          <cell r="Z958" t="str">
            <v>SEMARANG</v>
          </cell>
          <cell r="AA958">
            <v>29077</v>
          </cell>
          <cell r="AB958" t="str">
            <v>BUKIT PERMATA CIMAHI F4 NO 6 KOTA CIMAHI</v>
          </cell>
          <cell r="AC958" t="str">
            <v>KAWIN ANAK 3</v>
          </cell>
          <cell r="AD958" t="str">
            <v>ISLAM</v>
          </cell>
          <cell r="AE958" t="str">
            <v>LAKI-LAKI</v>
          </cell>
          <cell r="AF958" t="str">
            <v>SMA</v>
          </cell>
          <cell r="AG958" t="str">
            <v>SUNYOTO</v>
          </cell>
          <cell r="AH958" t="str">
            <v>BCA</v>
          </cell>
          <cell r="AI958" t="str">
            <v>5745419345</v>
          </cell>
          <cell r="AJ958" t="str">
            <v>3217060902090020</v>
          </cell>
          <cell r="AL958">
            <v>44682</v>
          </cell>
          <cell r="AM958">
            <v>44773</v>
          </cell>
          <cell r="AN958" t="str">
            <v>PKWT 2</v>
          </cell>
          <cell r="AO958" t="str">
            <v>71 hari</v>
          </cell>
          <cell r="AP958" t="str">
            <v xml:space="preserve">0 Tahun  10 Bulan 12 Hari </v>
          </cell>
          <cell r="AQ958" t="str">
            <v>SUDAH</v>
          </cell>
          <cell r="AR958">
            <v>44411</v>
          </cell>
          <cell r="AS958" t="str">
            <v>SUDAH</v>
          </cell>
          <cell r="AT958">
            <v>44411</v>
          </cell>
          <cell r="AU958" t="str">
            <v>SUDAH</v>
          </cell>
          <cell r="AV958">
            <v>44639</v>
          </cell>
          <cell r="AW958" t="str">
            <v xml:space="preserve">0 Tahun  2 Bulan 2 Hari </v>
          </cell>
          <cell r="AX958" t="str">
            <v>IN CLASS</v>
          </cell>
          <cell r="AY958">
            <v>90</v>
          </cell>
          <cell r="AZ958">
            <v>75</v>
          </cell>
          <cell r="BA958" t="str">
            <v>SUDAH</v>
          </cell>
          <cell r="BC958">
            <v>44400</v>
          </cell>
          <cell r="BE958" t="str">
            <v>SUDAH</v>
          </cell>
          <cell r="BG958">
            <v>44428</v>
          </cell>
          <cell r="BI958" t="str">
            <v>BELUM</v>
          </cell>
          <cell r="BV958" t="str">
            <v>0002757589784</v>
          </cell>
          <cell r="BW958" t="str">
            <v>SUDAH</v>
          </cell>
          <cell r="BX958" t="str">
            <v>PERUSAHAAN</v>
          </cell>
          <cell r="BY958" t="str">
            <v>21055225540</v>
          </cell>
          <cell r="BZ958" t="str">
            <v>SUDAH</v>
          </cell>
        </row>
        <row r="959">
          <cell r="C959" t="str">
            <v>2631</v>
          </cell>
          <cell r="D959" t="str">
            <v>NOVA SETYO PRIHANTORO</v>
          </cell>
          <cell r="E959" t="str">
            <v>PT. MBK</v>
          </cell>
          <cell r="F959" t="str">
            <v>PO</v>
          </cell>
          <cell r="G959" t="str">
            <v>68/PO-JKT1/V/21</v>
          </cell>
          <cell r="H959">
            <v>44383</v>
          </cell>
          <cell r="I959">
            <v>44387</v>
          </cell>
          <cell r="J959">
            <v>4</v>
          </cell>
          <cell r="K959" t="str">
            <v>087743550478</v>
          </cell>
          <cell r="L959" t="str">
            <v>DRIVER</v>
          </cell>
          <cell r="Q959" t="str">
            <v>TASIK KOTA</v>
          </cell>
          <cell r="R959" t="str">
            <v>ANTERAJA</v>
          </cell>
          <cell r="S959" t="str">
            <v>JAKARTA 1</v>
          </cell>
          <cell r="T959" t="str">
            <v>3303061311890002</v>
          </cell>
          <cell r="U959" t="str">
            <v>SEUMUR HIDUP</v>
          </cell>
          <cell r="W959" t="str">
            <v>B1</v>
          </cell>
          <cell r="X959" t="str">
            <v>891114240031</v>
          </cell>
          <cell r="Y959">
            <v>44878</v>
          </cell>
          <cell r="Z959" t="str">
            <v>PURBALINGGA</v>
          </cell>
          <cell r="AA959">
            <v>32825</v>
          </cell>
          <cell r="AB959" t="str">
            <v xml:space="preserve">JL RANCA BENTANG UTARA  RT003/RW014 DESA CIMAHI CIBEUREM KEC CIMAHI SELATAN KOTA CIMAHI </v>
          </cell>
          <cell r="AC959" t="str">
            <v>KAWIN ANAK 3</v>
          </cell>
          <cell r="AD959" t="str">
            <v>ISLAM</v>
          </cell>
          <cell r="AE959" t="str">
            <v>LAKI-LAKI</v>
          </cell>
          <cell r="AF959" t="str">
            <v>SMA</v>
          </cell>
          <cell r="AG959" t="str">
            <v>NOVA SETYO.P</v>
          </cell>
          <cell r="AH959" t="str">
            <v>BCA</v>
          </cell>
          <cell r="AI959" t="str">
            <v>8735219738</v>
          </cell>
          <cell r="AJ959" t="str">
            <v>7371142706190005</v>
          </cell>
          <cell r="AL959">
            <v>44682</v>
          </cell>
          <cell r="AM959">
            <v>44773</v>
          </cell>
          <cell r="AN959" t="str">
            <v>PKWT 2</v>
          </cell>
          <cell r="AO959" t="str">
            <v>71 hari</v>
          </cell>
          <cell r="AP959" t="str">
            <v xml:space="preserve">0 Tahun  10 Bulan 11 Hari </v>
          </cell>
          <cell r="AQ959" t="str">
            <v>SUDAH</v>
          </cell>
          <cell r="AR959">
            <v>44411</v>
          </cell>
          <cell r="AS959" t="str">
            <v>SUDAH</v>
          </cell>
          <cell r="AT959">
            <v>44411</v>
          </cell>
          <cell r="AU959" t="str">
            <v>SUDAH</v>
          </cell>
          <cell r="AV959">
            <v>44506</v>
          </cell>
          <cell r="AW959" t="str">
            <v xml:space="preserve">0 Tahun  6 Bulan 15 Hari </v>
          </cell>
          <cell r="AX959" t="str">
            <v>ON LINE</v>
          </cell>
          <cell r="BA959" t="str">
            <v>SUDAH</v>
          </cell>
          <cell r="BC959">
            <v>44414</v>
          </cell>
          <cell r="BE959" t="str">
            <v>SUDAH</v>
          </cell>
          <cell r="BG959">
            <v>44473</v>
          </cell>
          <cell r="BI959" t="str">
            <v>BELUM</v>
          </cell>
          <cell r="BV959" t="str">
            <v>0001467040757</v>
          </cell>
          <cell r="BW959" t="str">
            <v>SUDAH</v>
          </cell>
          <cell r="BX959" t="str">
            <v>PERUSAHAAN</v>
          </cell>
          <cell r="BY959" t="str">
            <v>21055225474</v>
          </cell>
          <cell r="BZ959" t="str">
            <v>SUDAH</v>
          </cell>
        </row>
        <row r="960">
          <cell r="C960" t="str">
            <v>2632</v>
          </cell>
          <cell r="D960" t="str">
            <v>RIKSA PRASULYSTYANTO</v>
          </cell>
          <cell r="E960" t="str">
            <v>PT. MBK</v>
          </cell>
          <cell r="F960" t="str">
            <v>PO</v>
          </cell>
          <cell r="G960" t="str">
            <v>68/PO-JKT1/V/21</v>
          </cell>
          <cell r="H960">
            <v>44383</v>
          </cell>
          <cell r="I960">
            <v>44387</v>
          </cell>
          <cell r="J960">
            <v>4</v>
          </cell>
          <cell r="K960" t="str">
            <v>087723931933</v>
          </cell>
          <cell r="L960" t="str">
            <v>DRIVER</v>
          </cell>
          <cell r="Q960" t="str">
            <v>BANDUNG</v>
          </cell>
          <cell r="R960" t="str">
            <v>ANTERAJA</v>
          </cell>
          <cell r="S960" t="str">
            <v>JAKARTA 1</v>
          </cell>
          <cell r="T960" t="str">
            <v>3273042305850011</v>
          </cell>
          <cell r="U960" t="str">
            <v>SEUMUR HIDUP</v>
          </cell>
          <cell r="V960" t="str">
            <v>CDD</v>
          </cell>
          <cell r="W960" t="str">
            <v>B1</v>
          </cell>
          <cell r="X960" t="str">
            <v>13058505000866</v>
          </cell>
          <cell r="Y960">
            <v>46150</v>
          </cell>
          <cell r="Z960" t="str">
            <v xml:space="preserve">KLATEN </v>
          </cell>
          <cell r="AA960">
            <v>31192</v>
          </cell>
          <cell r="AB960" t="str">
            <v>GG ABDULROZAK TIMUR RT004/RW002 DESA KOPO KEC BOJONGLOA KALER KOTA BANDUNG</v>
          </cell>
          <cell r="AC960" t="str">
            <v>KAWIN</v>
          </cell>
          <cell r="AD960" t="str">
            <v>ISLAM</v>
          </cell>
          <cell r="AE960" t="str">
            <v>LAKI-LAKI</v>
          </cell>
          <cell r="AF960" t="str">
            <v>SMP</v>
          </cell>
          <cell r="AG960" t="str">
            <v>RIKSA PRASUL;ISTYANTO</v>
          </cell>
          <cell r="AH960" t="str">
            <v>BCA</v>
          </cell>
          <cell r="AI960" t="str">
            <v>3460475707</v>
          </cell>
          <cell r="AJ960" t="str">
            <v>3273041706110634</v>
          </cell>
          <cell r="AL960">
            <v>44682</v>
          </cell>
          <cell r="AM960">
            <v>44773</v>
          </cell>
          <cell r="AN960" t="str">
            <v>PKWT 2</v>
          </cell>
          <cell r="AO960" t="str">
            <v>71 hari</v>
          </cell>
          <cell r="AP960" t="str">
            <v xml:space="preserve">0 Tahun  10 Bulan 11 Hari </v>
          </cell>
          <cell r="AQ960" t="str">
            <v>SUDAH</v>
          </cell>
          <cell r="AR960">
            <v>44411</v>
          </cell>
          <cell r="AS960" t="str">
            <v>SUDAH</v>
          </cell>
          <cell r="AT960">
            <v>44411</v>
          </cell>
          <cell r="AU960" t="str">
            <v>SUDAH</v>
          </cell>
          <cell r="AV960">
            <v>44639</v>
          </cell>
          <cell r="AW960" t="str">
            <v xml:space="preserve">0 Tahun  2 Bulan 2 Hari </v>
          </cell>
          <cell r="AX960" t="str">
            <v>IN CLASS</v>
          </cell>
          <cell r="AY960">
            <v>80</v>
          </cell>
          <cell r="AZ960">
            <v>75</v>
          </cell>
          <cell r="BA960" t="str">
            <v>SUDAH</v>
          </cell>
          <cell r="BC960">
            <v>44414</v>
          </cell>
          <cell r="BE960" t="str">
            <v>SUDAH</v>
          </cell>
          <cell r="BG960">
            <v>44442</v>
          </cell>
          <cell r="BI960" t="str">
            <v>BELUM</v>
          </cell>
          <cell r="BV960" t="str">
            <v>0001257323769</v>
          </cell>
          <cell r="BW960" t="str">
            <v>SUDAH</v>
          </cell>
          <cell r="BX960" t="str">
            <v>PERUSAHAAN</v>
          </cell>
          <cell r="BY960" t="str">
            <v>21055225482</v>
          </cell>
          <cell r="BZ960" t="str">
            <v>SUDAH</v>
          </cell>
        </row>
        <row r="961">
          <cell r="C961" t="str">
            <v>2633</v>
          </cell>
          <cell r="D961" t="str">
            <v>AHMAD SAIFUL KHAMAL</v>
          </cell>
          <cell r="E961" t="str">
            <v>PT. MBK</v>
          </cell>
          <cell r="I961">
            <v>44387</v>
          </cell>
          <cell r="J961" t="str">
            <v/>
          </cell>
          <cell r="K961" t="str">
            <v>081341881602</v>
          </cell>
          <cell r="L961" t="str">
            <v>DRIVER</v>
          </cell>
          <cell r="Q961" t="str">
            <v>REMBANG</v>
          </cell>
          <cell r="R961" t="str">
            <v>PT. SUMBER ALFARIA TRIJAYA TBK</v>
          </cell>
          <cell r="S961" t="str">
            <v>MALANG</v>
          </cell>
          <cell r="T961" t="str">
            <v>3317071111970001</v>
          </cell>
          <cell r="U961" t="str">
            <v>SEUMUR HIDUP</v>
          </cell>
          <cell r="V961" t="str">
            <v>HIJAU</v>
          </cell>
          <cell r="W961" t="str">
            <v>B1</v>
          </cell>
          <cell r="X961" t="str">
            <v>14399711000129</v>
          </cell>
          <cell r="Y961">
            <v>46013</v>
          </cell>
          <cell r="Z961" t="str">
            <v>REMBANG</v>
          </cell>
          <cell r="AA961">
            <v>35745</v>
          </cell>
          <cell r="AB961" t="str">
            <v>PRAGEN RT 005/001 KEL. PRAGEN KEC. PAMOTAN KAB. REMBANG</v>
          </cell>
          <cell r="AC961" t="str">
            <v>LAJANG</v>
          </cell>
          <cell r="AD961" t="str">
            <v>ISLAM</v>
          </cell>
          <cell r="AE961" t="str">
            <v>LAKI-LAKI</v>
          </cell>
          <cell r="AF961" t="str">
            <v>SMA</v>
          </cell>
          <cell r="AG961" t="str">
            <v>AHMAD SAIFUL KHAMAL</v>
          </cell>
          <cell r="AH961" t="str">
            <v>BCA</v>
          </cell>
          <cell r="AI961" t="str">
            <v>7835222870</v>
          </cell>
          <cell r="AJ961" t="str">
            <v>3317071911080047</v>
          </cell>
          <cell r="AL961">
            <v>44652</v>
          </cell>
          <cell r="AM961">
            <v>44742</v>
          </cell>
          <cell r="AN961" t="str">
            <v>PKWT 2</v>
          </cell>
          <cell r="AO961" t="str">
            <v>40 hari</v>
          </cell>
          <cell r="AP961" t="str">
            <v xml:space="preserve">0 Tahun  10 Bulan 11 Hari </v>
          </cell>
          <cell r="AQ961" t="str">
            <v>SUDAH</v>
          </cell>
          <cell r="AR961">
            <v>44454</v>
          </cell>
          <cell r="AS961" t="str">
            <v>SUDAH</v>
          </cell>
          <cell r="AT961">
            <v>44454</v>
          </cell>
          <cell r="AU961" t="str">
            <v>SUDAH</v>
          </cell>
          <cell r="AV961">
            <v>44439</v>
          </cell>
          <cell r="AW961" t="str">
            <v xml:space="preserve">0 Tahun  8 Bulan 20 Hari </v>
          </cell>
          <cell r="AX961" t="str">
            <v>ON LINE</v>
          </cell>
          <cell r="AY961">
            <v>100</v>
          </cell>
          <cell r="AZ961">
            <v>75</v>
          </cell>
          <cell r="BA961" t="str">
            <v>SUDAH</v>
          </cell>
          <cell r="BC961">
            <v>44403</v>
          </cell>
          <cell r="BD961" t="str">
            <v>PUSKESMAS PAMOTAN</v>
          </cell>
          <cell r="BE961" t="str">
            <v>SUDAH</v>
          </cell>
          <cell r="BG961">
            <v>44432</v>
          </cell>
          <cell r="BH961" t="str">
            <v>PUSKESMAS PAMOTAN</v>
          </cell>
          <cell r="BI961" t="str">
            <v>BELUM</v>
          </cell>
          <cell r="BV961" t="str">
            <v>0000583876934</v>
          </cell>
          <cell r="BW961" t="str">
            <v>SUDAH</v>
          </cell>
          <cell r="BX961" t="str">
            <v>PBI</v>
          </cell>
          <cell r="BY961" t="str">
            <v>21055224956</v>
          </cell>
          <cell r="BZ961" t="str">
            <v>SUDAH</v>
          </cell>
        </row>
        <row r="962">
          <cell r="C962" t="str">
            <v>2635</v>
          </cell>
          <cell r="D962" t="str">
            <v>LUKMAN HAKIM</v>
          </cell>
          <cell r="E962" t="str">
            <v>PT. MBK</v>
          </cell>
          <cell r="F962" t="str">
            <v>PO</v>
          </cell>
          <cell r="G962" t="str">
            <v>26/PO/LOG-SBY.VI/21</v>
          </cell>
          <cell r="H962">
            <v>44356</v>
          </cell>
          <cell r="I962">
            <v>44389</v>
          </cell>
          <cell r="J962">
            <v>33</v>
          </cell>
          <cell r="K962" t="str">
            <v>083835733037</v>
          </cell>
          <cell r="L962" t="str">
            <v>DRIVER</v>
          </cell>
          <cell r="Q962" t="str">
            <v>MALANG</v>
          </cell>
          <cell r="R962" t="str">
            <v>YAMAZAKI</v>
          </cell>
          <cell r="S962" t="str">
            <v>MALANG</v>
          </cell>
          <cell r="T962" t="str">
            <v>3507181112960003</v>
          </cell>
          <cell r="U962" t="str">
            <v>SEUMUR HIDUP</v>
          </cell>
          <cell r="V962">
            <v>0</v>
          </cell>
          <cell r="W962" t="str">
            <v>B1</v>
          </cell>
          <cell r="X962" t="str">
            <v>15269612000027</v>
          </cell>
          <cell r="Y962">
            <v>45612</v>
          </cell>
          <cell r="Z962" t="str">
            <v>MALANG</v>
          </cell>
          <cell r="AA962">
            <v>35410</v>
          </cell>
          <cell r="AB962" t="str">
            <v>JL. JAMPARING DSN TREANJENG RT001 RW006 KEL PAKISJAJAR KEC PAKIS KAB MALANG</v>
          </cell>
          <cell r="AC962" t="str">
            <v>LAJANG</v>
          </cell>
          <cell r="AD962" t="str">
            <v>ISLAM</v>
          </cell>
          <cell r="AE962" t="str">
            <v>LAKI-LAKI</v>
          </cell>
          <cell r="AF962" t="str">
            <v>SMA</v>
          </cell>
          <cell r="AG962" t="str">
            <v>LUKMAN HAKIM</v>
          </cell>
          <cell r="AH962" t="str">
            <v>BCA</v>
          </cell>
          <cell r="AI962" t="str">
            <v>3660348769</v>
          </cell>
          <cell r="AJ962" t="str">
            <v>3507182107080477</v>
          </cell>
          <cell r="AL962">
            <v>44652</v>
          </cell>
          <cell r="AM962">
            <v>44742</v>
          </cell>
          <cell r="AN962" t="str">
            <v>PKWT 2</v>
          </cell>
          <cell r="AO962" t="str">
            <v>40 hari</v>
          </cell>
          <cell r="AP962" t="str">
            <v xml:space="preserve">0 Tahun  10 Bulan 9 Hari </v>
          </cell>
          <cell r="AQ962" t="str">
            <v>SUDAH</v>
          </cell>
          <cell r="AR962">
            <v>44432</v>
          </cell>
          <cell r="AS962" t="str">
            <v>SUDAH</v>
          </cell>
          <cell r="AT962">
            <v>44432</v>
          </cell>
          <cell r="AU962" t="str">
            <v>SUDAH</v>
          </cell>
          <cell r="AV962">
            <v>44439</v>
          </cell>
          <cell r="AW962" t="str">
            <v xml:space="preserve">0 Tahun  8 Bulan 20 Hari </v>
          </cell>
          <cell r="AX962" t="str">
            <v>ON LINE</v>
          </cell>
          <cell r="AY962">
            <v>85</v>
          </cell>
          <cell r="AZ962">
            <v>85</v>
          </cell>
          <cell r="BA962" t="str">
            <v>SUDAH</v>
          </cell>
          <cell r="BC962">
            <v>44397</v>
          </cell>
          <cell r="BD962" t="str">
            <v>BALAI DESA BLIMBING</v>
          </cell>
          <cell r="BE962" t="str">
            <v>SUDAH</v>
          </cell>
          <cell r="BG962">
            <v>44499</v>
          </cell>
          <cell r="BI962" t="str">
            <v>BELUM</v>
          </cell>
          <cell r="BV962" t="str">
            <v>0002910859626</v>
          </cell>
          <cell r="BW962" t="str">
            <v>SUDAH</v>
          </cell>
          <cell r="BX962" t="str">
            <v>PERUSAHAAN</v>
          </cell>
          <cell r="BY962" t="str">
            <v>21055224741</v>
          </cell>
          <cell r="BZ962" t="str">
            <v>SUDAH</v>
          </cell>
        </row>
        <row r="963">
          <cell r="C963" t="str">
            <v>2636</v>
          </cell>
          <cell r="D963" t="str">
            <v>AGUS SIYONO</v>
          </cell>
          <cell r="E963" t="str">
            <v>PT. MBK</v>
          </cell>
          <cell r="F963" t="str">
            <v>PO</v>
          </cell>
          <cell r="G963" t="str">
            <v>26/PO/LOG-SBY.VI/21</v>
          </cell>
          <cell r="H963">
            <v>44356</v>
          </cell>
          <cell r="I963">
            <v>44389</v>
          </cell>
          <cell r="J963">
            <v>33</v>
          </cell>
          <cell r="K963" t="str">
            <v>083111084536</v>
          </cell>
          <cell r="L963" t="str">
            <v>DRIVER</v>
          </cell>
          <cell r="Q963" t="str">
            <v>MALANG</v>
          </cell>
          <cell r="R963" t="str">
            <v>YAMAZAKI</v>
          </cell>
          <cell r="S963" t="str">
            <v>MALANG</v>
          </cell>
          <cell r="T963" t="str">
            <v>3507182108830005</v>
          </cell>
          <cell r="U963" t="str">
            <v>SEUMUR HIDUP</v>
          </cell>
          <cell r="V963">
            <v>0</v>
          </cell>
          <cell r="W963" t="str">
            <v>B1</v>
          </cell>
          <cell r="X963" t="str">
            <v>15268308000199</v>
          </cell>
          <cell r="Y963">
            <v>45865</v>
          </cell>
          <cell r="Z963" t="str">
            <v>MALANG</v>
          </cell>
          <cell r="AA963">
            <v>30549</v>
          </cell>
          <cell r="AB963" t="str">
            <v>MENDIT BARAT 56 RT03 RW02 DESA MANGLIAWAN KEC PAKIS KAB MALANG</v>
          </cell>
          <cell r="AC963" t="str">
            <v>KAWIN</v>
          </cell>
          <cell r="AD963" t="str">
            <v>ISLAM</v>
          </cell>
          <cell r="AE963" t="str">
            <v>LAKI-LAKI</v>
          </cell>
          <cell r="AF963" t="str">
            <v>SMA</v>
          </cell>
          <cell r="AG963" t="str">
            <v>AGUS SIYONO</v>
          </cell>
          <cell r="AH963" t="str">
            <v>BCA</v>
          </cell>
          <cell r="AI963" t="str">
            <v>4390661512</v>
          </cell>
          <cell r="AJ963" t="str">
            <v>3507182708090013</v>
          </cell>
          <cell r="AL963">
            <v>44652</v>
          </cell>
          <cell r="AM963">
            <v>44742</v>
          </cell>
          <cell r="AN963" t="str">
            <v>PKWT 2</v>
          </cell>
          <cell r="AO963" t="str">
            <v>40 hari</v>
          </cell>
          <cell r="AP963" t="str">
            <v xml:space="preserve">0 Tahun  10 Bulan 9 Hari </v>
          </cell>
          <cell r="AQ963" t="str">
            <v>SUDAH</v>
          </cell>
          <cell r="AR963">
            <v>44432</v>
          </cell>
          <cell r="AS963" t="str">
            <v>SUDAH</v>
          </cell>
          <cell r="AT963">
            <v>44432</v>
          </cell>
          <cell r="AU963" t="str">
            <v>SUDAH</v>
          </cell>
          <cell r="AV963">
            <v>44439</v>
          </cell>
          <cell r="AW963" t="str">
            <v xml:space="preserve">0 Tahun  8 Bulan 20 Hari </v>
          </cell>
          <cell r="AX963" t="str">
            <v>IN CLASS</v>
          </cell>
          <cell r="AY963">
            <v>90</v>
          </cell>
          <cell r="AZ963">
            <v>90</v>
          </cell>
          <cell r="BA963" t="str">
            <v>SUDAH</v>
          </cell>
          <cell r="BC963">
            <v>44391</v>
          </cell>
          <cell r="BD963" t="str">
            <v>RS TENTARA SOPRAOEN</v>
          </cell>
          <cell r="BE963" t="str">
            <v>SUDAH</v>
          </cell>
          <cell r="BG963">
            <v>44546</v>
          </cell>
          <cell r="BI963" t="str">
            <v>BELUM</v>
          </cell>
          <cell r="BV963" t="str">
            <v>0001387377775</v>
          </cell>
          <cell r="BW963" t="str">
            <v>SUDAH</v>
          </cell>
          <cell r="BX963" t="str">
            <v>PERUSAHAAN</v>
          </cell>
          <cell r="BY963" t="str">
            <v>21055224519</v>
          </cell>
          <cell r="BZ963" t="str">
            <v>SUDAH</v>
          </cell>
        </row>
        <row r="964">
          <cell r="C964" t="str">
            <v>2637</v>
          </cell>
          <cell r="D964" t="str">
            <v>HARI SUYANTO</v>
          </cell>
          <cell r="E964" t="str">
            <v>PT. MBK</v>
          </cell>
          <cell r="F964" t="str">
            <v>PO</v>
          </cell>
          <cell r="G964" t="str">
            <v>26/PO/LOG-SBY.VI/21</v>
          </cell>
          <cell r="H964">
            <v>44356</v>
          </cell>
          <cell r="I964">
            <v>44389</v>
          </cell>
          <cell r="J964">
            <v>33</v>
          </cell>
          <cell r="K964" t="str">
            <v>087824501644</v>
          </cell>
          <cell r="L964" t="str">
            <v>DRIVER</v>
          </cell>
          <cell r="Q964" t="str">
            <v>MALANG</v>
          </cell>
          <cell r="R964" t="str">
            <v>YAMAZAKI</v>
          </cell>
          <cell r="S964" t="str">
            <v>MALANG</v>
          </cell>
          <cell r="T964" t="str">
            <v>3573010001800005</v>
          </cell>
          <cell r="U964" t="str">
            <v>SEUMUR HIDUP</v>
          </cell>
          <cell r="V964">
            <v>0</v>
          </cell>
          <cell r="W964" t="str">
            <v>B1</v>
          </cell>
          <cell r="X964" t="str">
            <v>800115251548</v>
          </cell>
          <cell r="Y964">
            <v>44930</v>
          </cell>
          <cell r="Z964" t="str">
            <v>MALANG</v>
          </cell>
          <cell r="AA964">
            <v>29224</v>
          </cell>
          <cell r="AB964" t="str">
            <v>JL LA SUCIPTO XIX 20 RT005 RW001 KEL PANDANWANGI KECC BLIMBING KOTA MALANG</v>
          </cell>
          <cell r="AC964" t="str">
            <v>KAWIN</v>
          </cell>
          <cell r="AD964" t="str">
            <v>ISLAM</v>
          </cell>
          <cell r="AE964" t="str">
            <v>LAKI-LAKI</v>
          </cell>
          <cell r="AF964" t="str">
            <v>SMA</v>
          </cell>
          <cell r="AG964" t="str">
            <v>HARI SUYANTO</v>
          </cell>
          <cell r="AH964" t="str">
            <v>BCA</v>
          </cell>
          <cell r="AI964" t="str">
            <v>3317501121</v>
          </cell>
          <cell r="AJ964" t="str">
            <v>3573011108070175</v>
          </cell>
          <cell r="AL964">
            <v>44652</v>
          </cell>
          <cell r="AM964">
            <v>44742</v>
          </cell>
          <cell r="AN964" t="str">
            <v>PKWT 2</v>
          </cell>
          <cell r="AO964" t="str">
            <v>40 hari</v>
          </cell>
          <cell r="AP964" t="str">
            <v xml:space="preserve">0 Tahun  10 Bulan 9 Hari </v>
          </cell>
          <cell r="AQ964" t="str">
            <v>SUDAH</v>
          </cell>
          <cell r="AR964">
            <v>44432</v>
          </cell>
          <cell r="AS964" t="str">
            <v>SUDAH</v>
          </cell>
          <cell r="AT964">
            <v>44432</v>
          </cell>
          <cell r="AU964" t="str">
            <v>SUDAH</v>
          </cell>
          <cell r="AV964">
            <v>44439</v>
          </cell>
          <cell r="AW964" t="str">
            <v xml:space="preserve">0 Tahun  8 Bulan 20 Hari </v>
          </cell>
          <cell r="AX964" t="str">
            <v>IN CLASS</v>
          </cell>
          <cell r="AY964">
            <v>85</v>
          </cell>
          <cell r="AZ964">
            <v>85</v>
          </cell>
          <cell r="BA964" t="str">
            <v>SUDAH</v>
          </cell>
          <cell r="BC964">
            <v>44391</v>
          </cell>
          <cell r="BE964" t="str">
            <v>SUDAH</v>
          </cell>
          <cell r="BG964">
            <v>44419</v>
          </cell>
          <cell r="BI964" t="str">
            <v>BELUM</v>
          </cell>
          <cell r="BV964" t="str">
            <v>0003095514911</v>
          </cell>
          <cell r="BW964" t="str">
            <v>SUDAH</v>
          </cell>
          <cell r="BX964" t="str">
            <v>PERUSAHAAN</v>
          </cell>
          <cell r="BY964" t="str">
            <v>21055224592</v>
          </cell>
          <cell r="BZ964" t="str">
            <v>SUDAH</v>
          </cell>
        </row>
        <row r="965">
          <cell r="C965" t="str">
            <v>2641</v>
          </cell>
          <cell r="D965" t="str">
            <v>BENYAMIN NDUN</v>
          </cell>
          <cell r="E965" t="str">
            <v>PT. MBK</v>
          </cell>
          <cell r="F965" t="str">
            <v>PO</v>
          </cell>
          <cell r="G965" t="str">
            <v>26/PO/LOG-SBY.VI/21</v>
          </cell>
          <cell r="H965">
            <v>44356</v>
          </cell>
          <cell r="I965">
            <v>44389</v>
          </cell>
          <cell r="J965">
            <v>33</v>
          </cell>
          <cell r="K965" t="str">
            <v>081233941383</v>
          </cell>
          <cell r="P965" t="str">
            <v>DISPATCHER</v>
          </cell>
          <cell r="Q965" t="str">
            <v>MALANG</v>
          </cell>
          <cell r="R965" t="str">
            <v>YAMAZAKI</v>
          </cell>
          <cell r="S965" t="str">
            <v>MALANG</v>
          </cell>
          <cell r="T965" t="str">
            <v>5303050508960001</v>
          </cell>
          <cell r="U965" t="str">
            <v>SEUMUR HIDUP</v>
          </cell>
          <cell r="V965" t="str">
            <v>NON DRIVER</v>
          </cell>
          <cell r="W965" t="str">
            <v>NON DRIVER</v>
          </cell>
          <cell r="X965" t="str">
            <v>NON DRIVER</v>
          </cell>
          <cell r="Y965" t="str">
            <v>NON DRIVER</v>
          </cell>
          <cell r="Z965" t="str">
            <v>KEFAMENANU</v>
          </cell>
          <cell r="AA965">
            <v>35282</v>
          </cell>
          <cell r="AB965" t="str">
            <v>JL. BOLA VOLY NO 7 TASIKMADU, MALANG</v>
          </cell>
          <cell r="AC965" t="str">
            <v>LAJANG</v>
          </cell>
          <cell r="AD965" t="str">
            <v>KATHOLIK</v>
          </cell>
          <cell r="AE965" t="str">
            <v>LAKI-LAKI</v>
          </cell>
          <cell r="AF965" t="str">
            <v>S1</v>
          </cell>
          <cell r="AG965" t="str">
            <v>BENYAMIN NDUN</v>
          </cell>
          <cell r="AH965" t="str">
            <v>BCA</v>
          </cell>
          <cell r="AI965" t="str">
            <v>3680333466</v>
          </cell>
          <cell r="AJ965" t="str">
            <v>5303051903080183</v>
          </cell>
          <cell r="AL965">
            <v>44652</v>
          </cell>
          <cell r="AM965">
            <v>44742</v>
          </cell>
          <cell r="AN965" t="str">
            <v>PKWT 2</v>
          </cell>
          <cell r="AO965" t="str">
            <v>40 hari</v>
          </cell>
          <cell r="AP965" t="str">
            <v xml:space="preserve">0 Tahun  10 Bulan 9 Hari </v>
          </cell>
          <cell r="AQ965" t="str">
            <v>NON DRIVER</v>
          </cell>
          <cell r="AR965" t="str">
            <v>NON DRIVER</v>
          </cell>
          <cell r="AS965" t="str">
            <v>SUDAH</v>
          </cell>
          <cell r="AT965">
            <v>44432</v>
          </cell>
          <cell r="AU965" t="str">
            <v>NON DRIVER</v>
          </cell>
          <cell r="AV965" t="str">
            <v>NON DRIVER</v>
          </cell>
          <cell r="AW965" t="str">
            <v/>
          </cell>
          <cell r="AX965" t="str">
            <v>NON DRIVER</v>
          </cell>
          <cell r="AY965" t="str">
            <v>NON DRIVER</v>
          </cell>
          <cell r="AZ965" t="str">
            <v>NON DRIVER</v>
          </cell>
          <cell r="BA965" t="str">
            <v>SUDAH</v>
          </cell>
          <cell r="BC965">
            <v>44453</v>
          </cell>
          <cell r="BE965" t="str">
            <v>SUDAH</v>
          </cell>
          <cell r="BG965">
            <v>44461</v>
          </cell>
          <cell r="BI965" t="str">
            <v>BELUM</v>
          </cell>
          <cell r="BV965" t="str">
            <v>0000147239065</v>
          </cell>
          <cell r="BW965" t="str">
            <v>SUDAH</v>
          </cell>
          <cell r="BX965" t="str">
            <v>PERUSAHAAN</v>
          </cell>
          <cell r="BY965" t="str">
            <v>21055224543</v>
          </cell>
          <cell r="BZ965" t="str">
            <v>SUDAH</v>
          </cell>
        </row>
        <row r="966">
          <cell r="C966" t="str">
            <v>2642</v>
          </cell>
          <cell r="D966" t="str">
            <v>ELI ZENI WAHYUDI KUSDIONO</v>
          </cell>
          <cell r="E966" t="str">
            <v>PT. MBK</v>
          </cell>
          <cell r="F966" t="str">
            <v>PO</v>
          </cell>
          <cell r="G966" t="str">
            <v>26/PO/LOG-SBY.VI/21</v>
          </cell>
          <cell r="H966">
            <v>44356</v>
          </cell>
          <cell r="I966">
            <v>44389</v>
          </cell>
          <cell r="J966">
            <v>33</v>
          </cell>
          <cell r="K966" t="str">
            <v>083147833577</v>
          </cell>
          <cell r="L966" t="str">
            <v>DRIVER</v>
          </cell>
          <cell r="Q966" t="str">
            <v>MALANG</v>
          </cell>
          <cell r="R966" t="str">
            <v>YAMAZAKI</v>
          </cell>
          <cell r="S966" t="str">
            <v>MALANG</v>
          </cell>
          <cell r="T966" t="str">
            <v>3507231303830002</v>
          </cell>
          <cell r="U966" t="str">
            <v>SEUMUR HIDUP</v>
          </cell>
          <cell r="V966">
            <v>0</v>
          </cell>
          <cell r="W966" t="str">
            <v>B1</v>
          </cell>
          <cell r="X966" t="str">
            <v>15268303000277</v>
          </cell>
          <cell r="Y966">
            <v>45995</v>
          </cell>
          <cell r="Z966" t="str">
            <v>MALANG</v>
          </cell>
          <cell r="AA966">
            <v>30388</v>
          </cell>
          <cell r="AB966" t="str">
            <v>JL. TENAGA RT.RW 028/010 KEL.DESA KEPUHARJO KEC. KARANGPLOSO - MALANG</v>
          </cell>
          <cell r="AC966" t="str">
            <v>KAWIN ANAK 3</v>
          </cell>
          <cell r="AD966" t="str">
            <v>ISLAM</v>
          </cell>
          <cell r="AE966" t="str">
            <v>LAKI-LAKI</v>
          </cell>
          <cell r="AF966" t="str">
            <v>SMA</v>
          </cell>
          <cell r="AG966" t="str">
            <v>ELI ZENI WAHYUDI KUSDIONO</v>
          </cell>
          <cell r="AH966" t="str">
            <v>BCA</v>
          </cell>
          <cell r="AI966" t="str">
            <v>3314111864</v>
          </cell>
          <cell r="AJ966" t="str">
            <v>3507231304150004</v>
          </cell>
          <cell r="AL966">
            <v>44652</v>
          </cell>
          <cell r="AM966">
            <v>44742</v>
          </cell>
          <cell r="AN966" t="str">
            <v>PKWT 2</v>
          </cell>
          <cell r="AO966" t="str">
            <v>40 hari</v>
          </cell>
          <cell r="AP966" t="str">
            <v xml:space="preserve">0 Tahun  10 Bulan 9 Hari </v>
          </cell>
          <cell r="AQ966" t="str">
            <v>SUDAH</v>
          </cell>
          <cell r="AR966">
            <v>44432</v>
          </cell>
          <cell r="AS966" t="str">
            <v>SUDAH</v>
          </cell>
          <cell r="AT966">
            <v>44432</v>
          </cell>
          <cell r="AU966" t="str">
            <v>SUDAH</v>
          </cell>
          <cell r="AV966">
            <v>44439</v>
          </cell>
          <cell r="AW966" t="str">
            <v xml:space="preserve">0 Tahun  8 Bulan 20 Hari </v>
          </cell>
          <cell r="AX966" t="str">
            <v>IN CLASS</v>
          </cell>
          <cell r="AY966">
            <v>95</v>
          </cell>
          <cell r="AZ966">
            <v>95</v>
          </cell>
          <cell r="BA966" t="str">
            <v>SUDAH</v>
          </cell>
          <cell r="BC966">
            <v>44391</v>
          </cell>
          <cell r="BD966" t="str">
            <v>KANTOR CAMAT LAWANG</v>
          </cell>
          <cell r="BE966" t="str">
            <v>SUDAH</v>
          </cell>
          <cell r="BG966">
            <v>44606</v>
          </cell>
          <cell r="BI966" t="str">
            <v>BELUM</v>
          </cell>
          <cell r="BV966" t="str">
            <v>0001643834013</v>
          </cell>
          <cell r="BW966" t="str">
            <v>SUDAH</v>
          </cell>
          <cell r="BX966" t="str">
            <v>PERUSAHAAN</v>
          </cell>
          <cell r="BY966" t="str">
            <v>21055224634</v>
          </cell>
          <cell r="BZ966" t="str">
            <v>SUDAH</v>
          </cell>
          <cell r="CG966" t="str">
            <v>yuliantohengki438@gmail.com</v>
          </cell>
        </row>
        <row r="967">
          <cell r="C967" t="str">
            <v>2644</v>
          </cell>
          <cell r="D967" t="str">
            <v>RANO YULIANTO WIJAYA</v>
          </cell>
          <cell r="E967" t="str">
            <v>PT. MBK</v>
          </cell>
          <cell r="F967" t="str">
            <v>PO</v>
          </cell>
          <cell r="G967" t="str">
            <v>26/PO/LOG-SBY/VII/21</v>
          </cell>
          <cell r="H967">
            <v>44386</v>
          </cell>
          <cell r="I967">
            <v>44382</v>
          </cell>
          <cell r="J967">
            <v>-4</v>
          </cell>
          <cell r="K967" t="str">
            <v>0895804060700</v>
          </cell>
          <cell r="L967" t="str">
            <v>DRIVER</v>
          </cell>
          <cell r="Q967" t="str">
            <v>MALANG</v>
          </cell>
          <cell r="R967" t="str">
            <v>ANTERAJA</v>
          </cell>
          <cell r="S967" t="str">
            <v>MALANG</v>
          </cell>
          <cell r="T967" t="str">
            <v>3573051907860001</v>
          </cell>
          <cell r="U967" t="str">
            <v>SEUMUR HIDUP</v>
          </cell>
          <cell r="V967" t="str">
            <v>HIJAU</v>
          </cell>
          <cell r="W967" t="str">
            <v>B1</v>
          </cell>
          <cell r="X967" t="str">
            <v>880715250884</v>
          </cell>
          <cell r="Y967">
            <v>46230</v>
          </cell>
          <cell r="Z967" t="str">
            <v>MALANG</v>
          </cell>
          <cell r="AA967">
            <v>31612</v>
          </cell>
          <cell r="AB967" t="str">
            <v>JL. SUROPATI NO.1 RT.RW 007/001 KEL / DESA KEMANTREN KECAMATAN JABUNG - MALANG</v>
          </cell>
          <cell r="AC967" t="str">
            <v>KAWIN ANAK 1</v>
          </cell>
          <cell r="AD967" t="str">
            <v>ISLAM</v>
          </cell>
          <cell r="AE967" t="str">
            <v>LAKI-LAKI</v>
          </cell>
          <cell r="AF967" t="str">
            <v>SMA</v>
          </cell>
          <cell r="AG967" t="str">
            <v>RANO YULIANTO WIJAYA</v>
          </cell>
          <cell r="AH967" t="str">
            <v>BCA</v>
          </cell>
          <cell r="AI967" t="str">
            <v>3660436757</v>
          </cell>
          <cell r="AJ967" t="str">
            <v>3507171511180004</v>
          </cell>
          <cell r="AL967">
            <v>44652</v>
          </cell>
          <cell r="AM967">
            <v>44742</v>
          </cell>
          <cell r="AN967" t="str">
            <v>PKWT 2</v>
          </cell>
          <cell r="AO967" t="str">
            <v>40 hari</v>
          </cell>
          <cell r="AP967" t="str">
            <v xml:space="preserve">0 Tahun  10 Bulan 16 Hari </v>
          </cell>
          <cell r="AQ967" t="str">
            <v>SUDAH</v>
          </cell>
          <cell r="AR967">
            <v>44432</v>
          </cell>
          <cell r="AS967" t="str">
            <v>SUDAH</v>
          </cell>
          <cell r="AT967">
            <v>44432</v>
          </cell>
          <cell r="AU967" t="str">
            <v>SUDAH</v>
          </cell>
          <cell r="AV967">
            <v>44566</v>
          </cell>
          <cell r="AW967" t="str">
            <v xml:space="preserve">0 Tahun  4 Bulan 16 Hari </v>
          </cell>
          <cell r="AX967" t="str">
            <v>IN CLASS</v>
          </cell>
          <cell r="AY967">
            <v>80</v>
          </cell>
          <cell r="AZ967">
            <v>80</v>
          </cell>
          <cell r="BA967" t="str">
            <v>SUDAH</v>
          </cell>
          <cell r="BC967">
            <v>44384</v>
          </cell>
          <cell r="BD967" t="str">
            <v>GAJAYANA MALANG</v>
          </cell>
          <cell r="BE967" t="str">
            <v>SUDAH</v>
          </cell>
          <cell r="BG967">
            <v>44448</v>
          </cell>
          <cell r="BH967" t="str">
            <v>GAJAYANA MALANG</v>
          </cell>
          <cell r="BI967" t="str">
            <v>BELUM</v>
          </cell>
          <cell r="BV967" t="str">
            <v>0001430251121</v>
          </cell>
          <cell r="BW967" t="str">
            <v>SUDAH</v>
          </cell>
          <cell r="BX967" t="str">
            <v>PERUSAHAAN</v>
          </cell>
          <cell r="BY967" t="str">
            <v>21055224501</v>
          </cell>
          <cell r="BZ967" t="str">
            <v>SUDAH</v>
          </cell>
          <cell r="CG967" t="str">
            <v>dedylinda0102@gmail.com</v>
          </cell>
        </row>
        <row r="968">
          <cell r="C968" t="str">
            <v>2645</v>
          </cell>
          <cell r="D968" t="str">
            <v>HENDRA SETIAWAN</v>
          </cell>
          <cell r="E968" t="str">
            <v>PT. MBK</v>
          </cell>
          <cell r="F968" t="str">
            <v>PO</v>
          </cell>
          <cell r="G968" t="str">
            <v>26/PO/LOG-SBY/VII/21</v>
          </cell>
          <cell r="H968">
            <v>44386</v>
          </cell>
          <cell r="I968">
            <v>44383</v>
          </cell>
          <cell r="J968">
            <v>-3</v>
          </cell>
          <cell r="K968" t="str">
            <v>0852333192331</v>
          </cell>
          <cell r="L968" t="str">
            <v>DRIVER</v>
          </cell>
          <cell r="Q968" t="str">
            <v>SURABAYA</v>
          </cell>
          <cell r="R968" t="str">
            <v>ANTERAJA</v>
          </cell>
          <cell r="S968" t="str">
            <v>MALANG</v>
          </cell>
          <cell r="T968" t="str">
            <v>3573030510840007</v>
          </cell>
          <cell r="U968" t="str">
            <v>SEUMUR HIDUP</v>
          </cell>
          <cell r="V968" t="str">
            <v>HIJAU</v>
          </cell>
          <cell r="W968" t="str">
            <v>B1</v>
          </cell>
          <cell r="X968" t="str">
            <v>1526841000007</v>
          </cell>
          <cell r="Y968">
            <v>45548</v>
          </cell>
          <cell r="Z968" t="str">
            <v>JAKARTA</v>
          </cell>
          <cell r="AA968">
            <v>30960</v>
          </cell>
          <cell r="AB968" t="str">
            <v>JL. RAYA WENDIT BARAT RT/RW  007/003 KEL/DESA MANGLIAWAN KECAMATAN PAKIS</v>
          </cell>
          <cell r="AC968" t="str">
            <v>KAWIN ANAK 1</v>
          </cell>
          <cell r="AD968" t="str">
            <v>ISLAM</v>
          </cell>
          <cell r="AE968" t="str">
            <v>LAKI-LAKI</v>
          </cell>
          <cell r="AF968" t="str">
            <v>SMA</v>
          </cell>
          <cell r="AG968" t="str">
            <v>HENDRA SETIAWAN</v>
          </cell>
          <cell r="AH968" t="str">
            <v>BCA</v>
          </cell>
          <cell r="AI968" t="str">
            <v>0113114956</v>
          </cell>
          <cell r="AJ968" t="str">
            <v>3507181208140001</v>
          </cell>
          <cell r="AL968">
            <v>44652</v>
          </cell>
          <cell r="AM968">
            <v>44742</v>
          </cell>
          <cell r="AN968" t="str">
            <v>PKWT 2</v>
          </cell>
          <cell r="AO968" t="str">
            <v>40 hari</v>
          </cell>
          <cell r="AP968" t="str">
            <v xml:space="preserve">0 Tahun  10 Bulan 15 Hari </v>
          </cell>
          <cell r="AQ968" t="str">
            <v>SUDAH</v>
          </cell>
          <cell r="AR968">
            <v>44432</v>
          </cell>
          <cell r="AS968" t="str">
            <v>SUDAH</v>
          </cell>
          <cell r="AT968">
            <v>44432</v>
          </cell>
          <cell r="AU968" t="str">
            <v>SUDAH</v>
          </cell>
          <cell r="AV968">
            <v>44439</v>
          </cell>
          <cell r="AW968" t="str">
            <v xml:space="preserve">0 Tahun  8 Bulan 20 Hari </v>
          </cell>
          <cell r="AX968" t="str">
            <v>IN CLASS</v>
          </cell>
          <cell r="AY968">
            <v>75</v>
          </cell>
          <cell r="AZ968">
            <v>75</v>
          </cell>
          <cell r="BA968" t="str">
            <v>SUDAH</v>
          </cell>
          <cell r="BC968">
            <v>44392</v>
          </cell>
          <cell r="BD968" t="str">
            <v>PURWOSARI</v>
          </cell>
          <cell r="BE968" t="str">
            <v>SUDAH</v>
          </cell>
          <cell r="BG968">
            <v>44428</v>
          </cell>
          <cell r="BH968" t="str">
            <v>PURWOSARI</v>
          </cell>
          <cell r="BI968" t="str">
            <v>BELUM</v>
          </cell>
          <cell r="BV968" t="str">
            <v>0001289346445</v>
          </cell>
          <cell r="BW968" t="str">
            <v>SUDAH</v>
          </cell>
          <cell r="BX968" t="str">
            <v>PERUSAHAAN</v>
          </cell>
          <cell r="BY968" t="str">
            <v>21055224709</v>
          </cell>
          <cell r="BZ968" t="str">
            <v>SUDAH</v>
          </cell>
          <cell r="CG968" t="str">
            <v>gusmangsayana0@gmail.com</v>
          </cell>
        </row>
        <row r="969">
          <cell r="C969" t="str">
            <v>2648</v>
          </cell>
          <cell r="D969" t="str">
            <v>JUMADI</v>
          </cell>
          <cell r="E969" t="str">
            <v>PT. MBK</v>
          </cell>
          <cell r="F969" t="str">
            <v>PO</v>
          </cell>
          <cell r="G969" t="str">
            <v>26/PO/LOG-SBY/VII/21</v>
          </cell>
          <cell r="H969">
            <v>44386</v>
          </cell>
          <cell r="I969">
            <v>44385</v>
          </cell>
          <cell r="J969">
            <v>-1</v>
          </cell>
          <cell r="K969" t="str">
            <v>082331016669</v>
          </cell>
          <cell r="L969" t="str">
            <v>DRIVER</v>
          </cell>
          <cell r="Q969" t="str">
            <v>MALANG</v>
          </cell>
          <cell r="R969" t="str">
            <v>ANTERAJA</v>
          </cell>
          <cell r="S969" t="str">
            <v>MALANG</v>
          </cell>
          <cell r="T969" t="str">
            <v>3507140305770008</v>
          </cell>
          <cell r="U969" t="str">
            <v>SEUMUR HIDUP</v>
          </cell>
          <cell r="V969" t="str">
            <v>HIJAU</v>
          </cell>
          <cell r="W969" t="str">
            <v>B2</v>
          </cell>
          <cell r="X969" t="str">
            <v>770515262709</v>
          </cell>
          <cell r="Y969">
            <v>44684</v>
          </cell>
          <cell r="Z969" t="str">
            <v>MALANG</v>
          </cell>
          <cell r="AA969">
            <v>28248</v>
          </cell>
          <cell r="AB969" t="str">
            <v>JL. SUMBAWA RT.RW 001.001 KEL.DESA PRINGU KEC. BULULAWANG</v>
          </cell>
          <cell r="AC969" t="str">
            <v>KAWIN ANAK 2</v>
          </cell>
          <cell r="AD969" t="str">
            <v>ISLAM</v>
          </cell>
          <cell r="AE969" t="str">
            <v>LAKI-LAKI</v>
          </cell>
          <cell r="AF969" t="str">
            <v>SMA</v>
          </cell>
          <cell r="AG969" t="str">
            <v>JUMADI</v>
          </cell>
          <cell r="AH969" t="str">
            <v>BCA</v>
          </cell>
          <cell r="AI969" t="str">
            <v>3161462401</v>
          </cell>
          <cell r="AJ969" t="str">
            <v>3507140605090168</v>
          </cell>
          <cell r="AL969">
            <v>44652</v>
          </cell>
          <cell r="AM969">
            <v>44742</v>
          </cell>
          <cell r="AN969" t="str">
            <v>PKWT 2</v>
          </cell>
          <cell r="AO969" t="str">
            <v>40 hari</v>
          </cell>
          <cell r="AP969" t="str">
            <v xml:space="preserve">0 Tahun  10 Bulan 13 Hari </v>
          </cell>
          <cell r="AQ969" t="str">
            <v>SUDAH</v>
          </cell>
          <cell r="AR969">
            <v>44432</v>
          </cell>
          <cell r="AS969" t="str">
            <v>SUDAH</v>
          </cell>
          <cell r="AT969">
            <v>44432</v>
          </cell>
          <cell r="AU969" t="str">
            <v>SUDAH</v>
          </cell>
          <cell r="AV969">
            <v>44439</v>
          </cell>
          <cell r="AW969" t="str">
            <v xml:space="preserve">0 Tahun  8 Bulan 20 Hari </v>
          </cell>
          <cell r="AX969" t="str">
            <v>IN CLASS</v>
          </cell>
          <cell r="AY969">
            <v>95</v>
          </cell>
          <cell r="AZ969">
            <v>95</v>
          </cell>
          <cell r="BA969" t="str">
            <v>SUDAH</v>
          </cell>
          <cell r="BC969">
            <v>44432</v>
          </cell>
          <cell r="BD969" t="str">
            <v>CISADEA MALANG</v>
          </cell>
          <cell r="BE969" t="str">
            <v>SUDAH</v>
          </cell>
          <cell r="BG969">
            <v>44449</v>
          </cell>
          <cell r="BH969" t="str">
            <v>CISADEA MALANG</v>
          </cell>
          <cell r="BI969" t="str">
            <v>BELUM</v>
          </cell>
          <cell r="BV969" t="str">
            <v>0001699491341</v>
          </cell>
          <cell r="BW969" t="str">
            <v>SUDAH</v>
          </cell>
          <cell r="BX969" t="str">
            <v>PERUSAHAAN</v>
          </cell>
          <cell r="BY969" t="str">
            <v>21055224451</v>
          </cell>
          <cell r="BZ969" t="str">
            <v>SUDAH</v>
          </cell>
        </row>
        <row r="970">
          <cell r="C970" t="str">
            <v>2652</v>
          </cell>
          <cell r="D970" t="str">
            <v>INDRA BAYU</v>
          </cell>
          <cell r="E970" t="str">
            <v>PT. MBK</v>
          </cell>
          <cell r="F970" t="str">
            <v>PO</v>
          </cell>
          <cell r="G970" t="str">
            <v>26/PO/LOG-SBY/VII/21</v>
          </cell>
          <cell r="H970">
            <v>44386</v>
          </cell>
          <cell r="I970">
            <v>44387</v>
          </cell>
          <cell r="J970">
            <v>1</v>
          </cell>
          <cell r="K970" t="str">
            <v>081333071130</v>
          </cell>
          <cell r="L970" t="str">
            <v>DRIVER</v>
          </cell>
          <cell r="Q970" t="str">
            <v>MALANG</v>
          </cell>
          <cell r="R970" t="str">
            <v>ANTERAJA</v>
          </cell>
          <cell r="S970" t="str">
            <v>MALANG</v>
          </cell>
          <cell r="T970" t="str">
            <v>3507241107820002</v>
          </cell>
          <cell r="U970" t="str">
            <v>SEUMUR HIDUP</v>
          </cell>
          <cell r="V970" t="str">
            <v>HIJAU</v>
          </cell>
          <cell r="W970" t="str">
            <v>B1</v>
          </cell>
          <cell r="X970" t="str">
            <v>15268207000469</v>
          </cell>
          <cell r="Y970">
            <v>46212</v>
          </cell>
          <cell r="Z970" t="str">
            <v>MALANG</v>
          </cell>
          <cell r="AA970">
            <v>30143</v>
          </cell>
          <cell r="AB970" t="str">
            <v>DSN GEMBRUNG RT/RW 04/07 TUNJUNG TIRTO KEC. SINGOSARI -MALANG</v>
          </cell>
          <cell r="AC970" t="str">
            <v>KAWIN ANAK 3</v>
          </cell>
          <cell r="AD970" t="str">
            <v>ISLAM</v>
          </cell>
          <cell r="AE970" t="str">
            <v>LAKI-LAKI</v>
          </cell>
          <cell r="AF970" t="str">
            <v>SMA</v>
          </cell>
          <cell r="AG970" t="str">
            <v>INDRA BAYU</v>
          </cell>
          <cell r="AH970" t="str">
            <v>BCA</v>
          </cell>
          <cell r="AI970" t="str">
            <v>3680231418</v>
          </cell>
          <cell r="AJ970" t="str">
            <v>3507240712120011</v>
          </cell>
          <cell r="AL970">
            <v>44652</v>
          </cell>
          <cell r="AM970">
            <v>44742</v>
          </cell>
          <cell r="AN970" t="str">
            <v>PKWT 2</v>
          </cell>
          <cell r="AO970" t="str">
            <v>40 hari</v>
          </cell>
          <cell r="AP970" t="str">
            <v xml:space="preserve">0 Tahun  10 Bulan 11 Hari </v>
          </cell>
          <cell r="AQ970" t="str">
            <v>SUDAH</v>
          </cell>
          <cell r="AR970">
            <v>44432</v>
          </cell>
          <cell r="AS970" t="str">
            <v>SUDAH</v>
          </cell>
          <cell r="AT970">
            <v>44432</v>
          </cell>
          <cell r="AU970" t="str">
            <v>SUDAH</v>
          </cell>
          <cell r="AV970">
            <v>44440</v>
          </cell>
          <cell r="AW970" t="str">
            <v xml:space="preserve">0 Tahun  8 Bulan 20 Hari </v>
          </cell>
          <cell r="AX970" t="str">
            <v>IN CLASS</v>
          </cell>
          <cell r="AY970">
            <v>85</v>
          </cell>
          <cell r="AZ970">
            <v>75</v>
          </cell>
          <cell r="BA970" t="str">
            <v>SUDAH</v>
          </cell>
          <cell r="BC970">
            <v>44417</v>
          </cell>
          <cell r="BD970" t="str">
            <v>GAJAYANA MALANG</v>
          </cell>
          <cell r="BE970" t="str">
            <v>SUDAH</v>
          </cell>
          <cell r="BG970">
            <v>44449</v>
          </cell>
          <cell r="BH970" t="str">
            <v>GAJAYANA MALANG</v>
          </cell>
          <cell r="BI970" t="str">
            <v>BELUM</v>
          </cell>
          <cell r="BV970" t="str">
            <v>0003080652939</v>
          </cell>
          <cell r="BW970" t="str">
            <v>SUDAH</v>
          </cell>
          <cell r="BX970" t="str">
            <v>PERUSAHAAN</v>
          </cell>
          <cell r="BY970" t="str">
            <v>21055224550</v>
          </cell>
          <cell r="BZ970" t="str">
            <v>SUDAH</v>
          </cell>
        </row>
        <row r="971">
          <cell r="C971" t="str">
            <v>2653</v>
          </cell>
          <cell r="D971" t="str">
            <v>AHMAD SOLHAN</v>
          </cell>
          <cell r="E971" t="str">
            <v>PT. MBK</v>
          </cell>
          <cell r="F971" t="str">
            <v>PO</v>
          </cell>
          <cell r="G971" t="str">
            <v>26/PO/LOG-SBY/VII/21</v>
          </cell>
          <cell r="H971">
            <v>44386</v>
          </cell>
          <cell r="I971">
            <v>44385</v>
          </cell>
          <cell r="J971">
            <v>-1</v>
          </cell>
          <cell r="K971" t="str">
            <v>082233270760</v>
          </cell>
          <cell r="L971" t="str">
            <v>DRIVER</v>
          </cell>
          <cell r="Q971" t="str">
            <v>MALANG</v>
          </cell>
          <cell r="R971" t="str">
            <v>ANTERAJA</v>
          </cell>
          <cell r="S971" t="str">
            <v>MALANG</v>
          </cell>
          <cell r="T971" t="str">
            <v>3507250110910001</v>
          </cell>
          <cell r="U971" t="str">
            <v>SEUMUR HIDUP</v>
          </cell>
          <cell r="V971" t="str">
            <v>HIJAU</v>
          </cell>
          <cell r="W971" t="str">
            <v>B1</v>
          </cell>
          <cell r="X971" t="str">
            <v>15269110000201</v>
          </cell>
          <cell r="Y971">
            <v>45926</v>
          </cell>
          <cell r="Z971" t="str">
            <v>MALANG</v>
          </cell>
          <cell r="AA971">
            <v>33521</v>
          </cell>
          <cell r="AB971" t="str">
            <v>JL PEMANCAR TVRI  RT 03  RW 02 SENTONG WONOREJO LAWANG</v>
          </cell>
          <cell r="AC971" t="str">
            <v>LAJANG</v>
          </cell>
          <cell r="AD971" t="str">
            <v>ISLAM</v>
          </cell>
          <cell r="AE971" t="str">
            <v>LAKI-LAKI</v>
          </cell>
          <cell r="AF971" t="str">
            <v>SMP</v>
          </cell>
          <cell r="AG971" t="str">
            <v>AHMAD SOLHAN</v>
          </cell>
          <cell r="AH971" t="str">
            <v>BCA</v>
          </cell>
          <cell r="AI971" t="str">
            <v>0190856283</v>
          </cell>
          <cell r="AJ971" t="str">
            <v>3507252010090320</v>
          </cell>
          <cell r="AL971">
            <v>44652</v>
          </cell>
          <cell r="AM971">
            <v>44742</v>
          </cell>
          <cell r="AN971" t="str">
            <v>PKWT 2</v>
          </cell>
          <cell r="AO971" t="str">
            <v>40 hari</v>
          </cell>
          <cell r="AP971" t="str">
            <v xml:space="preserve">0 Tahun  10 Bulan 13 Hari </v>
          </cell>
          <cell r="AQ971" t="str">
            <v>SUDAH</v>
          </cell>
          <cell r="AR971">
            <v>44432</v>
          </cell>
          <cell r="AS971" t="str">
            <v>SUDAH</v>
          </cell>
          <cell r="AT971">
            <v>44432</v>
          </cell>
          <cell r="AU971" t="str">
            <v>SUDAH</v>
          </cell>
          <cell r="AV971">
            <v>44439</v>
          </cell>
          <cell r="AW971" t="str">
            <v xml:space="preserve">0 Tahun  8 Bulan 20 Hari </v>
          </cell>
          <cell r="AX971" t="str">
            <v>IN CLASS</v>
          </cell>
          <cell r="AY971">
            <v>85</v>
          </cell>
          <cell r="AZ971">
            <v>75</v>
          </cell>
          <cell r="BA971" t="str">
            <v>SUDAH</v>
          </cell>
          <cell r="BC971">
            <v>44415</v>
          </cell>
          <cell r="BD971" t="str">
            <v>ARJOSARI</v>
          </cell>
          <cell r="BE971" t="str">
            <v>SUDAH</v>
          </cell>
          <cell r="BG971">
            <v>44452</v>
          </cell>
          <cell r="BH971" t="str">
            <v>ARJOSARI</v>
          </cell>
          <cell r="BI971" t="str">
            <v>BELUM</v>
          </cell>
          <cell r="BV971" t="str">
            <v>0001717391338</v>
          </cell>
          <cell r="BW971" t="str">
            <v>SUDAH</v>
          </cell>
          <cell r="BX971" t="str">
            <v>PERUSAHAAN</v>
          </cell>
          <cell r="BY971" t="str">
            <v>21055224733</v>
          </cell>
          <cell r="BZ971" t="str">
            <v>SUDAH</v>
          </cell>
        </row>
        <row r="972">
          <cell r="C972" t="str">
            <v>2657</v>
          </cell>
          <cell r="D972" t="str">
            <v>TIRTA SANDI TYAS ARI AKHMADI</v>
          </cell>
          <cell r="E972" t="str">
            <v>PT. MBK</v>
          </cell>
          <cell r="F972" t="str">
            <v>PO</v>
          </cell>
          <cell r="G972" t="str">
            <v>26/PO/LOG-SBY/VII/21</v>
          </cell>
          <cell r="H972">
            <v>44386</v>
          </cell>
          <cell r="I972">
            <v>44385</v>
          </cell>
          <cell r="J972">
            <v>-1</v>
          </cell>
          <cell r="K972" t="str">
            <v>085735246217</v>
          </cell>
          <cell r="L972" t="str">
            <v>DRIVER</v>
          </cell>
          <cell r="Q972" t="str">
            <v>MALANG</v>
          </cell>
          <cell r="R972" t="str">
            <v>ANTERAJA</v>
          </cell>
          <cell r="S972" t="str">
            <v>MALANG</v>
          </cell>
          <cell r="T972" t="str">
            <v>3509203107920001</v>
          </cell>
          <cell r="U972" t="str">
            <v>SEUMUR HIDUP</v>
          </cell>
          <cell r="V972" t="str">
            <v>HIJAU</v>
          </cell>
          <cell r="W972" t="str">
            <v>B1</v>
          </cell>
          <cell r="X972" t="str">
            <v>920715320995</v>
          </cell>
          <cell r="Y972">
            <v>44773</v>
          </cell>
          <cell r="Z972" t="str">
            <v>JEMBER</v>
          </cell>
          <cell r="AA972">
            <v>33816</v>
          </cell>
          <cell r="AB972" t="str">
            <v>JL. DEWI SARTIKA  RT/RW 010 /010 KEL/DESA TEMAS KEC. BATU</v>
          </cell>
          <cell r="AC972" t="str">
            <v>KAWIN ANAK 1</v>
          </cell>
          <cell r="AD972" t="str">
            <v>ISLAM</v>
          </cell>
          <cell r="AE972" t="str">
            <v>LAKI-LAKI</v>
          </cell>
          <cell r="AF972" t="str">
            <v>SMA</v>
          </cell>
          <cell r="AG972" t="str">
            <v>TIRTA SANDI TYAS ARI</v>
          </cell>
          <cell r="AH972" t="str">
            <v>BCA</v>
          </cell>
          <cell r="AI972" t="str">
            <v>0190744540</v>
          </cell>
          <cell r="AJ972" t="str">
            <v>3579011507190004</v>
          </cell>
          <cell r="AL972">
            <v>44652</v>
          </cell>
          <cell r="AM972">
            <v>44742</v>
          </cell>
          <cell r="AN972" t="str">
            <v>PKWT 2</v>
          </cell>
          <cell r="AO972" t="str">
            <v>40 hari</v>
          </cell>
          <cell r="AP972" t="str">
            <v xml:space="preserve">0 Tahun  10 Bulan 13 Hari </v>
          </cell>
          <cell r="AQ972" t="str">
            <v>SUDAH</v>
          </cell>
          <cell r="AR972">
            <v>44432</v>
          </cell>
          <cell r="AS972" t="str">
            <v>SUDAH</v>
          </cell>
          <cell r="AT972">
            <v>44432</v>
          </cell>
          <cell r="AU972" t="str">
            <v>SUDAH</v>
          </cell>
          <cell r="AV972">
            <v>44440</v>
          </cell>
          <cell r="AW972" t="str">
            <v xml:space="preserve">0 Tahun  8 Bulan 20 Hari </v>
          </cell>
          <cell r="AX972" t="str">
            <v>IN CLASS</v>
          </cell>
          <cell r="AY972">
            <v>95</v>
          </cell>
          <cell r="AZ972">
            <v>95</v>
          </cell>
          <cell r="BA972" t="str">
            <v>SUDAH</v>
          </cell>
          <cell r="BC972">
            <v>44467</v>
          </cell>
          <cell r="BD972" t="str">
            <v>ASRIKATON</v>
          </cell>
          <cell r="BE972" t="str">
            <v>SUDAH</v>
          </cell>
          <cell r="BG972">
            <v>44470</v>
          </cell>
          <cell r="BH972" t="str">
            <v>ASRIKATON</v>
          </cell>
          <cell r="BI972" t="str">
            <v>BELUM</v>
          </cell>
          <cell r="BV972" t="str">
            <v>0001892071822</v>
          </cell>
          <cell r="BW972" t="str">
            <v>SUDAH</v>
          </cell>
          <cell r="BX972" t="str">
            <v>PERUSAHAAN</v>
          </cell>
          <cell r="BY972" t="str">
            <v>21055224584</v>
          </cell>
          <cell r="BZ972" t="str">
            <v>SUDAH</v>
          </cell>
        </row>
        <row r="973">
          <cell r="C973" t="str">
            <v>2658</v>
          </cell>
          <cell r="D973" t="str">
            <v>HENGKI YULIANTO</v>
          </cell>
          <cell r="E973" t="str">
            <v>PT. MBK</v>
          </cell>
          <cell r="F973" t="str">
            <v>PO</v>
          </cell>
          <cell r="G973" t="str">
            <v>27/PO/LOG-SBY/VII/21</v>
          </cell>
          <cell r="H973">
            <v>44390</v>
          </cell>
          <cell r="I973">
            <v>44389</v>
          </cell>
          <cell r="J973">
            <v>-1</v>
          </cell>
          <cell r="K973" t="str">
            <v>081466861613/081227756361</v>
          </cell>
          <cell r="P973" t="str">
            <v>DISPATCHER</v>
          </cell>
          <cell r="Q973" t="str">
            <v>PURWOKERTO</v>
          </cell>
          <cell r="R973" t="str">
            <v>HMS</v>
          </cell>
          <cell r="S973" t="str">
            <v>SEMARANG</v>
          </cell>
          <cell r="T973" t="str">
            <v>3302240110830003</v>
          </cell>
          <cell r="U973" t="str">
            <v>SEUMUR HIDUP</v>
          </cell>
          <cell r="V973" t="str">
            <v>NON DRIVER</v>
          </cell>
          <cell r="W973" t="str">
            <v>NON DRIVER</v>
          </cell>
          <cell r="X973" t="str">
            <v>NON DRIVER</v>
          </cell>
          <cell r="Y973" t="str">
            <v>NON DRIVER</v>
          </cell>
          <cell r="Z973" t="str">
            <v>TEGAL</v>
          </cell>
          <cell r="AA973">
            <v>30590</v>
          </cell>
          <cell r="AB973" t="str">
            <v>GALUH TIMUR RT 007/001 KEL GALUH TIMUR KEC. TONJONG KAB. BREBES</v>
          </cell>
          <cell r="AC973" t="str">
            <v>KAWIN ANAK 2</v>
          </cell>
          <cell r="AD973" t="str">
            <v>ISLAM</v>
          </cell>
          <cell r="AE973" t="str">
            <v>LAKI-LAKI</v>
          </cell>
          <cell r="AF973" t="str">
            <v>SMA</v>
          </cell>
          <cell r="AG973" t="str">
            <v>HENGKI YULIANTO</v>
          </cell>
          <cell r="AH973" t="str">
            <v>BCA</v>
          </cell>
          <cell r="AI973" t="str">
            <v>1590502321</v>
          </cell>
          <cell r="AJ973" t="str">
            <v>3329060303140010</v>
          </cell>
          <cell r="AK973" t="str">
            <v>90.337.939.4-501.000</v>
          </cell>
          <cell r="AL973">
            <v>44652</v>
          </cell>
          <cell r="AM973">
            <v>44742</v>
          </cell>
          <cell r="AN973" t="str">
            <v>PKWT 2</v>
          </cell>
          <cell r="AO973" t="str">
            <v>40 hari</v>
          </cell>
          <cell r="AP973" t="str">
            <v xml:space="preserve">0 Tahun  10 Bulan 9 Hari </v>
          </cell>
          <cell r="AQ973" t="str">
            <v>NON DRIVER</v>
          </cell>
          <cell r="AR973" t="str">
            <v>NON DRIVER</v>
          </cell>
          <cell r="AS973" t="str">
            <v>SUDAH</v>
          </cell>
          <cell r="AT973">
            <v>44392</v>
          </cell>
          <cell r="AU973" t="str">
            <v>NON DRIVER</v>
          </cell>
          <cell r="AV973" t="str">
            <v>NON DRIVER</v>
          </cell>
          <cell r="AW973" t="str">
            <v/>
          </cell>
          <cell r="AX973" t="str">
            <v>NON DRIVER</v>
          </cell>
          <cell r="AY973" t="str">
            <v>NON DRIVER</v>
          </cell>
          <cell r="AZ973" t="str">
            <v>NON DRIVER</v>
          </cell>
          <cell r="BA973" t="str">
            <v>SUDAH</v>
          </cell>
          <cell r="BC973">
            <v>44405</v>
          </cell>
          <cell r="BD973" t="str">
            <v>PUSK.TONJONG</v>
          </cell>
          <cell r="BE973" t="str">
            <v>SUDAH</v>
          </cell>
          <cell r="BG973">
            <v>44438</v>
          </cell>
          <cell r="BH973" t="str">
            <v>PUSK.TONJONG</v>
          </cell>
          <cell r="BI973" t="str">
            <v>BELUM</v>
          </cell>
          <cell r="BM973">
            <v>44470</v>
          </cell>
          <cell r="BN973" t="str">
            <v>ONLINE</v>
          </cell>
          <cell r="BO973">
            <v>85</v>
          </cell>
          <cell r="BV973" t="str">
            <v>0001527911381</v>
          </cell>
          <cell r="BW973" t="str">
            <v>SUDAH</v>
          </cell>
          <cell r="BX973" t="str">
            <v>PBI</v>
          </cell>
          <cell r="BY973" t="str">
            <v>21055224857</v>
          </cell>
          <cell r="BZ973" t="str">
            <v>SUDAH</v>
          </cell>
        </row>
        <row r="974">
          <cell r="C974" t="str">
            <v>2660</v>
          </cell>
          <cell r="D974" t="str">
            <v>DEDI SUCAHYONO</v>
          </cell>
          <cell r="E974" t="str">
            <v>PT. MBK</v>
          </cell>
          <cell r="F974" t="str">
            <v>PO</v>
          </cell>
          <cell r="G974" t="str">
            <v>26/PO/LOG-SBY/VII/21</v>
          </cell>
          <cell r="H974">
            <v>44386</v>
          </cell>
          <cell r="I974">
            <v>44391</v>
          </cell>
          <cell r="J974">
            <v>5</v>
          </cell>
          <cell r="K974" t="str">
            <v>081333113949</v>
          </cell>
          <cell r="L974" t="str">
            <v>DRIVER</v>
          </cell>
          <cell r="Q974" t="str">
            <v>SURABAYA</v>
          </cell>
          <cell r="R974" t="str">
            <v>ANTERAJA</v>
          </cell>
          <cell r="S974" t="str">
            <v>MALANG</v>
          </cell>
          <cell r="T974" t="str">
            <v>2172020207870002</v>
          </cell>
          <cell r="U974" t="str">
            <v>SEUMUR HIDUP</v>
          </cell>
          <cell r="V974" t="str">
            <v>HIJAU</v>
          </cell>
          <cell r="W974" t="str">
            <v>B1</v>
          </cell>
          <cell r="X974" t="str">
            <v>15488707000158</v>
          </cell>
          <cell r="Y974">
            <v>46208</v>
          </cell>
          <cell r="Z974" t="str">
            <v>SURABAYA</v>
          </cell>
          <cell r="AA974">
            <v>31960</v>
          </cell>
          <cell r="AB974" t="str">
            <v>KAWISTOLEGI RT001 RW005 KEL KAWISTOLEGI KEC KARANGGENENG KAB LAMONGAN</v>
          </cell>
          <cell r="AC974" t="str">
            <v>KAWIN</v>
          </cell>
          <cell r="AD974" t="str">
            <v>ISLAM</v>
          </cell>
          <cell r="AE974" t="str">
            <v>LAKI-LAKI</v>
          </cell>
          <cell r="AF974" t="str">
            <v>SMA</v>
          </cell>
          <cell r="AG974" t="str">
            <v>DEDI SUCAHYONO</v>
          </cell>
          <cell r="AH974" t="str">
            <v>BCA</v>
          </cell>
          <cell r="AI974" t="str">
            <v>6170678441</v>
          </cell>
          <cell r="AJ974" t="str">
            <v>3524181502130004</v>
          </cell>
          <cell r="AL974">
            <v>44652</v>
          </cell>
          <cell r="AM974">
            <v>44742</v>
          </cell>
          <cell r="AN974" t="str">
            <v>PKWT 2</v>
          </cell>
          <cell r="AO974" t="str">
            <v>40 hari</v>
          </cell>
          <cell r="AP974" t="str">
            <v xml:space="preserve">0 Tahun  10 Bulan 7 Hari </v>
          </cell>
          <cell r="AQ974" t="str">
            <v>SUDAH</v>
          </cell>
          <cell r="AR974">
            <v>44432</v>
          </cell>
          <cell r="AS974" t="str">
            <v>SUDAH</v>
          </cell>
          <cell r="AT974">
            <v>44432</v>
          </cell>
          <cell r="AU974" t="str">
            <v>SUDAH</v>
          </cell>
          <cell r="AV974">
            <v>44587</v>
          </cell>
          <cell r="AW974" t="str">
            <v xml:space="preserve">0 Tahun  3 Bulan 25 Hari </v>
          </cell>
          <cell r="AX974" t="str">
            <v>IN CLASS</v>
          </cell>
          <cell r="AY974">
            <v>75</v>
          </cell>
          <cell r="AZ974">
            <v>85</v>
          </cell>
          <cell r="BA974" t="str">
            <v>SUDAH</v>
          </cell>
          <cell r="BC974">
            <v>44387</v>
          </cell>
          <cell r="BD974" t="str">
            <v>RUMKITAL SOEKANTYO JAHJA</v>
          </cell>
          <cell r="BE974" t="str">
            <v>SUDAH</v>
          </cell>
          <cell r="BG974">
            <v>44422</v>
          </cell>
          <cell r="BH974" t="str">
            <v>DONE</v>
          </cell>
          <cell r="BI974" t="str">
            <v>BELUM</v>
          </cell>
          <cell r="BV974" t="str">
            <v>0001602003868</v>
          </cell>
          <cell r="BW974" t="str">
            <v>SUDAH</v>
          </cell>
          <cell r="BX974" t="str">
            <v>PERUSAHAAN</v>
          </cell>
          <cell r="BY974" t="str">
            <v>21055225771</v>
          </cell>
          <cell r="BZ974" t="str">
            <v>SUDAH</v>
          </cell>
        </row>
        <row r="975">
          <cell r="C975" t="str">
            <v>2670</v>
          </cell>
          <cell r="D975" t="str">
            <v>IDA BAGUS SEBALI SEYANA</v>
          </cell>
          <cell r="E975" t="str">
            <v>PT. MBK</v>
          </cell>
          <cell r="I975">
            <v>44385</v>
          </cell>
          <cell r="J975" t="str">
            <v/>
          </cell>
          <cell r="K975" t="str">
            <v>082194268860</v>
          </cell>
          <cell r="L975" t="str">
            <v>DRIVER</v>
          </cell>
          <cell r="Q975" t="str">
            <v>DENPASAR</v>
          </cell>
          <cell r="R975" t="str">
            <v>AOP</v>
          </cell>
          <cell r="S975" t="str">
            <v>MALANG</v>
          </cell>
          <cell r="T975" t="str">
            <v>5107040807890001</v>
          </cell>
          <cell r="U975" t="str">
            <v>SEUMUR HIDUP</v>
          </cell>
          <cell r="V975" t="str">
            <v>PUTIH</v>
          </cell>
          <cell r="W975" t="str">
            <v>B1 UMUM</v>
          </cell>
          <cell r="X975" t="str">
            <v>16248907000101</v>
          </cell>
          <cell r="Y975">
            <v>46197</v>
          </cell>
          <cell r="Z975" t="str">
            <v>AMLAPURA</v>
          </cell>
          <cell r="AA975">
            <v>32697</v>
          </cell>
          <cell r="AB975" t="str">
            <v>JL. SULTAN AGUNG LINGK PANDEM RT -/- KEL. KARANGASEM KEC. KARANGASEM KAB. KARANGASEM</v>
          </cell>
          <cell r="AC975" t="str">
            <v>LAJANG</v>
          </cell>
          <cell r="AD975" t="str">
            <v>HINDU</v>
          </cell>
          <cell r="AE975" t="str">
            <v>LAKI-LAKI</v>
          </cell>
          <cell r="AF975" t="str">
            <v>SMA</v>
          </cell>
          <cell r="AG975" t="str">
            <v>IDA BAGUS SEBALI SEYANA</v>
          </cell>
          <cell r="AH975" t="str">
            <v>BCA</v>
          </cell>
          <cell r="AI975" t="str">
            <v>0490565345</v>
          </cell>
          <cell r="AJ975" t="str">
            <v>5107040910090230</v>
          </cell>
          <cell r="AK975" t="str">
            <v>83.541.228.9-907.000</v>
          </cell>
          <cell r="AL975">
            <v>44652</v>
          </cell>
          <cell r="AM975">
            <v>44742</v>
          </cell>
          <cell r="AN975" t="str">
            <v>PKWT 2</v>
          </cell>
          <cell r="AO975" t="str">
            <v>40 hari</v>
          </cell>
          <cell r="AP975" t="str">
            <v xml:space="preserve">0 Tahun  10 Bulan 13 Hari </v>
          </cell>
          <cell r="AQ975" t="str">
            <v>SUDAH</v>
          </cell>
          <cell r="AR975">
            <v>44392</v>
          </cell>
          <cell r="AS975" t="str">
            <v>SUDAH</v>
          </cell>
          <cell r="AT975">
            <v>44392</v>
          </cell>
          <cell r="AU975" t="str">
            <v>SUDAH</v>
          </cell>
          <cell r="AV975">
            <v>44438</v>
          </cell>
          <cell r="AW975" t="str">
            <v xml:space="preserve">0 Tahun  8 Bulan 21 Hari </v>
          </cell>
          <cell r="AX975" t="str">
            <v>ON LINE</v>
          </cell>
          <cell r="AY975">
            <v>95</v>
          </cell>
          <cell r="AZ975">
            <v>75</v>
          </cell>
          <cell r="BA975" t="str">
            <v>SUDAH</v>
          </cell>
          <cell r="BC975">
            <v>44352</v>
          </cell>
          <cell r="BD975" t="str">
            <v>PUSKESMAS 1 KARANGASEM</v>
          </cell>
          <cell r="BE975" t="str">
            <v>SUDAH</v>
          </cell>
          <cell r="BG975">
            <v>44436</v>
          </cell>
          <cell r="BH975" t="str">
            <v>PUSKESMAS 1 KARANGASEM</v>
          </cell>
          <cell r="BI975" t="str">
            <v>BELUM</v>
          </cell>
          <cell r="BV975" t="str">
            <v>0001580339632</v>
          </cell>
          <cell r="BW975" t="str">
            <v>SUDAH</v>
          </cell>
          <cell r="BX975" t="str">
            <v>PERUSAHAAN</v>
          </cell>
          <cell r="BY975" t="str">
            <v>21055224758</v>
          </cell>
          <cell r="BZ975" t="str">
            <v>SUDAH</v>
          </cell>
        </row>
        <row r="976">
          <cell r="C976" t="str">
            <v>2671</v>
          </cell>
          <cell r="D976" t="str">
            <v>ABDUL JABBAR</v>
          </cell>
          <cell r="E976" t="str">
            <v>PT. MBK</v>
          </cell>
          <cell r="F976" t="str">
            <v>PO</v>
          </cell>
          <cell r="G976" t="str">
            <v>26/PO/LOG-SBY/VII/21</v>
          </cell>
          <cell r="H976">
            <v>44386</v>
          </cell>
          <cell r="I976">
            <v>44385</v>
          </cell>
          <cell r="J976">
            <v>-1</v>
          </cell>
          <cell r="K976" t="str">
            <v>085707042223</v>
          </cell>
          <cell r="L976" t="str">
            <v>DRIVER</v>
          </cell>
          <cell r="Q976" t="str">
            <v>JOMBANG</v>
          </cell>
          <cell r="R976" t="str">
            <v>ANTERAJA</v>
          </cell>
          <cell r="S976" t="str">
            <v>MALANG</v>
          </cell>
          <cell r="T976" t="str">
            <v>3517082202880002</v>
          </cell>
          <cell r="U976" t="str">
            <v>SEUMUR HIDUP</v>
          </cell>
          <cell r="V976" t="str">
            <v>HIJAU</v>
          </cell>
          <cell r="W976" t="str">
            <v>B1</v>
          </cell>
          <cell r="X976" t="str">
            <v>15568802000122</v>
          </cell>
          <cell r="Y976">
            <v>46161</v>
          </cell>
          <cell r="Z976" t="str">
            <v>JOMBANG</v>
          </cell>
          <cell r="AA976">
            <v>32195</v>
          </cell>
          <cell r="AB976" t="str">
            <v>DSN BANTENGAN RT 001/007 KEL. TANJUNG GUNUNG KEC. PETERONGN KAB. JOMBANG</v>
          </cell>
          <cell r="AC976" t="str">
            <v>KAWIN</v>
          </cell>
          <cell r="AD976" t="str">
            <v>ISLAM</v>
          </cell>
          <cell r="AE976" t="str">
            <v>LAKI-LAKI</v>
          </cell>
          <cell r="AF976" t="str">
            <v>SMA</v>
          </cell>
          <cell r="AG976" t="str">
            <v>ABDUL JABBAR</v>
          </cell>
          <cell r="AH976" t="str">
            <v>BCA</v>
          </cell>
          <cell r="AI976" t="str">
            <v>1131867803</v>
          </cell>
          <cell r="AJ976" t="str">
            <v>3517102108130001</v>
          </cell>
          <cell r="AL976">
            <v>44652</v>
          </cell>
          <cell r="AM976">
            <v>44742</v>
          </cell>
          <cell r="AN976" t="str">
            <v>PKWT 2</v>
          </cell>
          <cell r="AO976" t="str">
            <v>40 hari</v>
          </cell>
          <cell r="AP976" t="str">
            <v xml:space="preserve">0 Tahun  10 Bulan 13 Hari </v>
          </cell>
          <cell r="AQ976" t="str">
            <v>SUDAH</v>
          </cell>
          <cell r="AR976">
            <v>44432</v>
          </cell>
          <cell r="AS976" t="str">
            <v>SUDAH</v>
          </cell>
          <cell r="AT976">
            <v>44432</v>
          </cell>
          <cell r="AU976" t="str">
            <v>SUDAH</v>
          </cell>
          <cell r="AV976">
            <v>44461</v>
          </cell>
          <cell r="AW976" t="str">
            <v xml:space="preserve">0 Tahun  7 Bulan 29 Hari </v>
          </cell>
          <cell r="AX976" t="str">
            <v>IN CLASS</v>
          </cell>
          <cell r="AY976">
            <v>80</v>
          </cell>
          <cell r="AZ976">
            <v>80</v>
          </cell>
          <cell r="BA976" t="str">
            <v>SUDAH</v>
          </cell>
          <cell r="BC976">
            <v>44405</v>
          </cell>
          <cell r="BD976" t="str">
            <v>JOMBANG</v>
          </cell>
          <cell r="BE976" t="str">
            <v>SUDAH</v>
          </cell>
          <cell r="BG976">
            <v>44443</v>
          </cell>
          <cell r="BH976" t="str">
            <v>JOMBANG</v>
          </cell>
          <cell r="BI976" t="str">
            <v>BELUM</v>
          </cell>
          <cell r="BV976" t="str">
            <v>0001144813735</v>
          </cell>
          <cell r="BW976" t="str">
            <v>SUDAH</v>
          </cell>
          <cell r="BX976" t="str">
            <v>PBI</v>
          </cell>
          <cell r="BY976" t="str">
            <v>21065976512</v>
          </cell>
          <cell r="BZ976" t="str">
            <v>SUDAH</v>
          </cell>
        </row>
        <row r="977">
          <cell r="C977" t="str">
            <v>2672</v>
          </cell>
          <cell r="D977" t="str">
            <v>ZAKARIA TARMIZI MAULANA</v>
          </cell>
          <cell r="E977" t="str">
            <v>PT. MBK</v>
          </cell>
          <cell r="F977" t="str">
            <v>PO</v>
          </cell>
          <cell r="G977" t="str">
            <v>26/PO/LOG-SBY/VII/21</v>
          </cell>
          <cell r="H977">
            <v>44386</v>
          </cell>
          <cell r="I977">
            <v>44385</v>
          </cell>
          <cell r="J977">
            <v>-1</v>
          </cell>
          <cell r="K977" t="str">
            <v>082233410507</v>
          </cell>
          <cell r="L977" t="str">
            <v>DRIVER</v>
          </cell>
          <cell r="Q977" t="str">
            <v>JOMBANG</v>
          </cell>
          <cell r="R977" t="str">
            <v>ANTERAJA</v>
          </cell>
          <cell r="S977" t="str">
            <v>MALANG</v>
          </cell>
          <cell r="T977" t="str">
            <v>3517102512930002</v>
          </cell>
          <cell r="U977" t="str">
            <v>SEUMUR HIDUP</v>
          </cell>
          <cell r="V977" t="str">
            <v>HIJAU</v>
          </cell>
          <cell r="W977" t="str">
            <v>B1</v>
          </cell>
          <cell r="X977" t="str">
            <v>15569312000008</v>
          </cell>
          <cell r="Y977">
            <v>45545</v>
          </cell>
          <cell r="Z977" t="str">
            <v>SIDOARJO</v>
          </cell>
          <cell r="AA977">
            <v>34328</v>
          </cell>
          <cell r="AB977" t="str">
            <v>MANCA TIMUR RT 005/001 KEL. MANCAR KEC. PETERONGAN KAB. JOMBANG</v>
          </cell>
          <cell r="AC977" t="str">
            <v>LAJANG</v>
          </cell>
          <cell r="AD977" t="str">
            <v>ISLAM</v>
          </cell>
          <cell r="AE977" t="str">
            <v>LAKI-LAKI</v>
          </cell>
          <cell r="AF977" t="str">
            <v>SMA</v>
          </cell>
          <cell r="AG977" t="str">
            <v>ZAKARIA TARMIZI MAULANA</v>
          </cell>
          <cell r="AH977" t="str">
            <v>BCA</v>
          </cell>
          <cell r="AI977" t="str">
            <v>1131493113</v>
          </cell>
          <cell r="AJ977" t="str">
            <v>3517101506120001</v>
          </cell>
          <cell r="AL977">
            <v>44652</v>
          </cell>
          <cell r="AM977">
            <v>44742</v>
          </cell>
          <cell r="AN977" t="str">
            <v>PKWT 2</v>
          </cell>
          <cell r="AO977" t="str">
            <v>40 hari</v>
          </cell>
          <cell r="AP977" t="str">
            <v xml:space="preserve">0 Tahun  10 Bulan 13 Hari </v>
          </cell>
          <cell r="AQ977" t="str">
            <v>SUDAH</v>
          </cell>
          <cell r="AR977">
            <v>44432</v>
          </cell>
          <cell r="AS977" t="str">
            <v>SUDAH</v>
          </cell>
          <cell r="AT977">
            <v>44432</v>
          </cell>
          <cell r="AU977" t="str">
            <v>SUDAH</v>
          </cell>
          <cell r="AV977">
            <v>44461</v>
          </cell>
          <cell r="AW977" t="str">
            <v xml:space="preserve">0 Tahun  7 Bulan 29 Hari </v>
          </cell>
          <cell r="AX977" t="str">
            <v>IN CLASS</v>
          </cell>
          <cell r="AY977">
            <v>80</v>
          </cell>
          <cell r="AZ977">
            <v>80</v>
          </cell>
          <cell r="BA977" t="str">
            <v>SUDAH</v>
          </cell>
          <cell r="BC977">
            <v>44419</v>
          </cell>
          <cell r="BD977" t="str">
            <v>JOMBANG</v>
          </cell>
          <cell r="BE977" t="str">
            <v>SUDAH</v>
          </cell>
          <cell r="BG977">
            <v>44453</v>
          </cell>
          <cell r="BH977" t="str">
            <v>JOMBANG</v>
          </cell>
          <cell r="BI977" t="str">
            <v>BELUM</v>
          </cell>
          <cell r="BV977" t="str">
            <v>0001271588501</v>
          </cell>
          <cell r="BW977" t="str">
            <v>SUDAH</v>
          </cell>
          <cell r="BX977" t="str">
            <v>PERUSAHAAN</v>
          </cell>
          <cell r="BY977" t="str">
            <v>21065976538</v>
          </cell>
          <cell r="BZ977" t="str">
            <v>SUDAH</v>
          </cell>
        </row>
        <row r="978">
          <cell r="C978" t="str">
            <v>2673</v>
          </cell>
          <cell r="D978" t="str">
            <v>CANDRA PRASETYO</v>
          </cell>
          <cell r="E978" t="str">
            <v>PT. MBK</v>
          </cell>
          <cell r="F978" t="str">
            <v>PO</v>
          </cell>
          <cell r="G978" t="str">
            <v>26/PO/LOG-SBY/VII/21</v>
          </cell>
          <cell r="H978">
            <v>44386</v>
          </cell>
          <cell r="I978">
            <v>44384</v>
          </cell>
          <cell r="J978">
            <v>-2</v>
          </cell>
          <cell r="K978" t="str">
            <v>085745262000</v>
          </cell>
          <cell r="L978" t="str">
            <v>DRIVER</v>
          </cell>
          <cell r="Q978" t="str">
            <v>JOMBANG</v>
          </cell>
          <cell r="R978" t="str">
            <v>ANTERAJA</v>
          </cell>
          <cell r="S978" t="str">
            <v>MALANG</v>
          </cell>
          <cell r="T978" t="str">
            <v>3517072905940001</v>
          </cell>
          <cell r="U978" t="str">
            <v>SEUMUR HIDUP</v>
          </cell>
          <cell r="V978" t="str">
            <v>HIJAU</v>
          </cell>
          <cell r="W978" t="str">
            <v>B1</v>
          </cell>
          <cell r="X978" t="str">
            <v>940515560894</v>
          </cell>
          <cell r="Y978">
            <v>44710</v>
          </cell>
          <cell r="Z978" t="str">
            <v>JOMBANG</v>
          </cell>
          <cell r="AA978">
            <v>34483</v>
          </cell>
          <cell r="AB978" t="str">
            <v>DSN SUMBER BENDO RT 004/007 KEL. KEDUNGPARI KEC. MOJOWARNO KAB. JOMBANG</v>
          </cell>
          <cell r="AC978" t="str">
            <v>LAJANG</v>
          </cell>
          <cell r="AD978" t="str">
            <v>ISLAM</v>
          </cell>
          <cell r="AE978" t="str">
            <v>LAKI-LAKI</v>
          </cell>
          <cell r="AF978" t="str">
            <v>SMA</v>
          </cell>
          <cell r="AG978" t="str">
            <v>CANDRA PRASTYO</v>
          </cell>
          <cell r="AH978" t="str">
            <v>BCA</v>
          </cell>
          <cell r="AI978" t="str">
            <v>1131877531</v>
          </cell>
          <cell r="AJ978" t="str">
            <v>3517071401062787</v>
          </cell>
          <cell r="AL978">
            <v>44652</v>
          </cell>
          <cell r="AM978">
            <v>44742</v>
          </cell>
          <cell r="AN978" t="str">
            <v>PKWT 2</v>
          </cell>
          <cell r="AO978" t="str">
            <v>40 hari</v>
          </cell>
          <cell r="AP978" t="str">
            <v xml:space="preserve">0 Tahun  10 Bulan 14 Hari </v>
          </cell>
          <cell r="AQ978" t="str">
            <v>SUDAH</v>
          </cell>
          <cell r="AR978">
            <v>44432</v>
          </cell>
          <cell r="AS978" t="str">
            <v>SUDAH</v>
          </cell>
          <cell r="AT978">
            <v>44432</v>
          </cell>
          <cell r="AU978" t="str">
            <v>SUDAH</v>
          </cell>
          <cell r="AV978">
            <v>44461</v>
          </cell>
          <cell r="AW978" t="str">
            <v xml:space="preserve">0 Tahun  7 Bulan 29 Hari </v>
          </cell>
          <cell r="AX978" t="str">
            <v>IN CLASS</v>
          </cell>
          <cell r="AY978">
            <v>70</v>
          </cell>
          <cell r="AZ978">
            <v>70</v>
          </cell>
          <cell r="BA978" t="str">
            <v>SUDAH</v>
          </cell>
          <cell r="BC978">
            <v>44421</v>
          </cell>
          <cell r="BD978" t="str">
            <v>JOMBANG</v>
          </cell>
          <cell r="BE978" t="str">
            <v>SUDAH</v>
          </cell>
          <cell r="BG978">
            <v>44448</v>
          </cell>
          <cell r="BH978" t="str">
            <v>JOMBANG</v>
          </cell>
          <cell r="BI978" t="str">
            <v>BELUM</v>
          </cell>
          <cell r="BV978" t="str">
            <v>0000727924522</v>
          </cell>
          <cell r="BW978" t="str">
            <v>SUDAH</v>
          </cell>
          <cell r="BX978" t="str">
            <v>PBI</v>
          </cell>
          <cell r="BY978" t="str">
            <v>21065976561</v>
          </cell>
          <cell r="BZ978" t="str">
            <v>SUDAH</v>
          </cell>
        </row>
        <row r="979">
          <cell r="C979" t="str">
            <v>2674</v>
          </cell>
          <cell r="D979" t="str">
            <v>EKO SULISTYAWAN</v>
          </cell>
          <cell r="E979" t="str">
            <v>PT. MBK</v>
          </cell>
          <cell r="F979" t="str">
            <v>PO</v>
          </cell>
          <cell r="G979" t="str">
            <v>26/PO/LOG-SBY/VII/21</v>
          </cell>
          <cell r="H979">
            <v>44386</v>
          </cell>
          <cell r="I979">
            <v>44383</v>
          </cell>
          <cell r="J979">
            <v>-3</v>
          </cell>
          <cell r="K979" t="str">
            <v>082244580701</v>
          </cell>
          <cell r="L979" t="str">
            <v>DRIVER</v>
          </cell>
          <cell r="Q979" t="str">
            <v>JOMBANG</v>
          </cell>
          <cell r="R979" t="str">
            <v>ANTERAJA</v>
          </cell>
          <cell r="S979" t="str">
            <v>MALANG</v>
          </cell>
          <cell r="T979" t="str">
            <v>3518080306830002</v>
          </cell>
          <cell r="U979" t="str">
            <v>SEUMUR HIDUP</v>
          </cell>
          <cell r="V979" t="str">
            <v>HIJAU</v>
          </cell>
          <cell r="W979" t="str">
            <v>B2 UMUM</v>
          </cell>
          <cell r="X979" t="str">
            <v>830615381392</v>
          </cell>
          <cell r="Y979">
            <v>44715</v>
          </cell>
          <cell r="Z979" t="str">
            <v>MOJOKERTO</v>
          </cell>
          <cell r="AA979">
            <v>31566</v>
          </cell>
          <cell r="AB979" t="str">
            <v>JL. ARJUNA RT 002/001 KEL. TANJUNG KEC. KERTOSONO KAB. NGANJUK</v>
          </cell>
          <cell r="AC979" t="str">
            <v>KAWIN ANAK 1</v>
          </cell>
          <cell r="AD979" t="str">
            <v>ISLAM</v>
          </cell>
          <cell r="AE979" t="str">
            <v>LAKI-LAKI</v>
          </cell>
          <cell r="AF979" t="str">
            <v>SMA</v>
          </cell>
          <cell r="AG979" t="str">
            <v>EKO SULISTYAWAN</v>
          </cell>
          <cell r="AH979" t="str">
            <v>BCA</v>
          </cell>
          <cell r="AI979" t="str">
            <v>4610574934</v>
          </cell>
          <cell r="AJ979" t="str">
            <v>3518083112110001</v>
          </cell>
          <cell r="AL979">
            <v>44652</v>
          </cell>
          <cell r="AM979">
            <v>44742</v>
          </cell>
          <cell r="AN979" t="str">
            <v>PKWT 2</v>
          </cell>
          <cell r="AO979" t="str">
            <v>40 hari</v>
          </cell>
          <cell r="AP979" t="str">
            <v xml:space="preserve">0 Tahun  10 Bulan 15 Hari </v>
          </cell>
          <cell r="AQ979" t="str">
            <v>SUDAH</v>
          </cell>
          <cell r="AR979">
            <v>44432</v>
          </cell>
          <cell r="AS979" t="str">
            <v>SUDAH</v>
          </cell>
          <cell r="AT979">
            <v>44432</v>
          </cell>
          <cell r="AU979" t="str">
            <v>SUDAH</v>
          </cell>
          <cell r="AV979">
            <v>44461</v>
          </cell>
          <cell r="AW979" t="str">
            <v xml:space="preserve">0 Tahun  7 Bulan 29 Hari </v>
          </cell>
          <cell r="AX979" t="str">
            <v>IN CLASS</v>
          </cell>
          <cell r="AY979">
            <v>90</v>
          </cell>
          <cell r="AZ979">
            <v>90</v>
          </cell>
          <cell r="BA979" t="str">
            <v>SUDAH</v>
          </cell>
          <cell r="BC979">
            <v>44451</v>
          </cell>
          <cell r="BD979" t="str">
            <v>JOMBANG</v>
          </cell>
          <cell r="BE979" t="str">
            <v>SUDAH</v>
          </cell>
          <cell r="BG979">
            <v>44484</v>
          </cell>
          <cell r="BH979" t="str">
            <v>JOMBANG</v>
          </cell>
          <cell r="BI979" t="str">
            <v>BELUM</v>
          </cell>
          <cell r="BV979" t="str">
            <v>0002102646688</v>
          </cell>
          <cell r="BW979" t="str">
            <v>SUDAH</v>
          </cell>
          <cell r="BX979" t="str">
            <v>PERUSAHAAN</v>
          </cell>
          <cell r="BY979" t="str">
            <v>21065976553</v>
          </cell>
          <cell r="BZ979" t="str">
            <v>SUDAH</v>
          </cell>
          <cell r="CG979" t="str">
            <v>axelpradana89@gmail.com</v>
          </cell>
        </row>
        <row r="980">
          <cell r="C980" t="str">
            <v>2677</v>
          </cell>
          <cell r="D980" t="str">
            <v>TIO SUTANTO</v>
          </cell>
          <cell r="E980" t="str">
            <v>PT. MBK</v>
          </cell>
          <cell r="F980" t="str">
            <v>PO</v>
          </cell>
          <cell r="G980" t="str">
            <v>26/PO/LOG-SBY/VII/21</v>
          </cell>
          <cell r="H980">
            <v>44386</v>
          </cell>
          <cell r="I980">
            <v>44391</v>
          </cell>
          <cell r="J980">
            <v>5</v>
          </cell>
          <cell r="K980" t="str">
            <v>081916731735</v>
          </cell>
          <cell r="L980" t="str">
            <v>DRIVER</v>
          </cell>
          <cell r="Q980" t="str">
            <v>JOMBANG</v>
          </cell>
          <cell r="R980" t="str">
            <v>ANTERAJA</v>
          </cell>
          <cell r="S980" t="str">
            <v>MALANG</v>
          </cell>
          <cell r="T980" t="str">
            <v>3517060304930003</v>
          </cell>
          <cell r="U980" t="str">
            <v>SEUMUR HIDUP</v>
          </cell>
          <cell r="V980" t="str">
            <v>HIJAU</v>
          </cell>
          <cell r="W980" t="str">
            <v>B2</v>
          </cell>
          <cell r="X980" t="str">
            <v>15569304000246</v>
          </cell>
          <cell r="Y980">
            <v>46481</v>
          </cell>
          <cell r="Z980" t="str">
            <v>JOMBANG</v>
          </cell>
          <cell r="AA980">
            <v>34062</v>
          </cell>
          <cell r="AB980" t="str">
            <v>DUSUN GONDEK RT 005/002 KEL. GONDEK KEC. MOJOWARNO KAB. JOMBANG</v>
          </cell>
          <cell r="AC980" t="str">
            <v>KAWIN</v>
          </cell>
          <cell r="AD980" t="str">
            <v>ISLAM</v>
          </cell>
          <cell r="AE980" t="str">
            <v>LAKI-LAKI</v>
          </cell>
          <cell r="AF980" t="str">
            <v>SMA</v>
          </cell>
          <cell r="AG980" t="str">
            <v>TIO SUTANTO</v>
          </cell>
          <cell r="AH980" t="str">
            <v>BCA</v>
          </cell>
          <cell r="AI980" t="str">
            <v>2650455897</v>
          </cell>
          <cell r="AJ980" t="str">
            <v>3517071009200019</v>
          </cell>
          <cell r="AL980">
            <v>44652</v>
          </cell>
          <cell r="AM980">
            <v>44742</v>
          </cell>
          <cell r="AN980" t="str">
            <v>PKWT 2</v>
          </cell>
          <cell r="AO980" t="str">
            <v>40 hari</v>
          </cell>
          <cell r="AP980" t="str">
            <v xml:space="preserve">0 Tahun  10 Bulan 7 Hari </v>
          </cell>
          <cell r="AQ980" t="str">
            <v>SUDAH</v>
          </cell>
          <cell r="AR980">
            <v>44432</v>
          </cell>
          <cell r="AS980" t="str">
            <v>SUDAH</v>
          </cell>
          <cell r="AT980">
            <v>44432</v>
          </cell>
          <cell r="AU980" t="str">
            <v>SUDAH</v>
          </cell>
          <cell r="AV980">
            <v>44461</v>
          </cell>
          <cell r="AW980" t="str">
            <v xml:space="preserve">0 Tahun  7 Bulan 29 Hari </v>
          </cell>
          <cell r="AX980" t="str">
            <v>IN CLASS</v>
          </cell>
          <cell r="AY980">
            <v>80</v>
          </cell>
          <cell r="AZ980">
            <v>80</v>
          </cell>
          <cell r="BA980" t="str">
            <v>SUDAH</v>
          </cell>
          <cell r="BC980">
            <v>44402</v>
          </cell>
          <cell r="BD980" t="str">
            <v>JOMBANG</v>
          </cell>
          <cell r="BE980" t="str">
            <v>SUDAH</v>
          </cell>
          <cell r="BG980">
            <v>44463</v>
          </cell>
          <cell r="BH980" t="str">
            <v>JOMBANG</v>
          </cell>
          <cell r="BI980" t="str">
            <v>BELUM</v>
          </cell>
          <cell r="BV980" t="str">
            <v>0003060211869</v>
          </cell>
          <cell r="BW980" t="str">
            <v>SUDAH</v>
          </cell>
          <cell r="BX980" t="str">
            <v>PERUSAHAAN</v>
          </cell>
          <cell r="BY980" t="str">
            <v>21065976520</v>
          </cell>
          <cell r="BZ980" t="str">
            <v>SUDAH</v>
          </cell>
          <cell r="CG980" t="str">
            <v>krisnamawardi55@gmail.com</v>
          </cell>
        </row>
        <row r="981">
          <cell r="C981" t="str">
            <v>2678</v>
          </cell>
          <cell r="D981" t="str">
            <v>DWI LUKMAN MANGGARAI</v>
          </cell>
          <cell r="E981" t="str">
            <v>PT. MBK</v>
          </cell>
          <cell r="F981" t="str">
            <v>PO</v>
          </cell>
          <cell r="G981" t="str">
            <v>26/PO/LOG-SBY/VII/21</v>
          </cell>
          <cell r="H981">
            <v>44386</v>
          </cell>
          <cell r="I981">
            <v>44393</v>
          </cell>
          <cell r="J981">
            <v>7</v>
          </cell>
          <cell r="K981" t="str">
            <v>085546164843</v>
          </cell>
          <cell r="L981" t="str">
            <v>DRIVER</v>
          </cell>
          <cell r="Q981" t="str">
            <v>JOMBANG</v>
          </cell>
          <cell r="R981" t="str">
            <v>ANTERAJA</v>
          </cell>
          <cell r="S981" t="str">
            <v>MALANG</v>
          </cell>
          <cell r="T981" t="str">
            <v>3517021309880001</v>
          </cell>
          <cell r="U981" t="str">
            <v>SEUMUR HIDUP</v>
          </cell>
          <cell r="V981" t="str">
            <v>HIJAU</v>
          </cell>
          <cell r="W981" t="str">
            <v>B1</v>
          </cell>
          <cell r="X981" t="str">
            <v>15568809000036</v>
          </cell>
          <cell r="Y981">
            <v>45547</v>
          </cell>
          <cell r="Z981" t="str">
            <v>JOMBANG</v>
          </cell>
          <cell r="AA981">
            <v>32399</v>
          </cell>
          <cell r="AB981" t="str">
            <v>DSN KAYEN RT 007/004 KEL. KAYANGAN KEC. DIWEK KAB. JOMBANG</v>
          </cell>
          <cell r="AC981" t="str">
            <v>KAWIN ANAK 1</v>
          </cell>
          <cell r="AD981" t="str">
            <v>ISLAM</v>
          </cell>
          <cell r="AE981" t="str">
            <v>LAKI-LAKI</v>
          </cell>
          <cell r="AF981" t="str">
            <v>SMA</v>
          </cell>
          <cell r="AG981" t="str">
            <v>DWI LUKMAN MANGGARAI</v>
          </cell>
          <cell r="AH981" t="str">
            <v>BCA</v>
          </cell>
          <cell r="AI981" t="str">
            <v>1131876365</v>
          </cell>
          <cell r="AJ981" t="str">
            <v>3517081407170004</v>
          </cell>
          <cell r="AL981">
            <v>44652</v>
          </cell>
          <cell r="AM981">
            <v>44742</v>
          </cell>
          <cell r="AN981" t="str">
            <v>PKWT 2</v>
          </cell>
          <cell r="AO981" t="str">
            <v>40 hari</v>
          </cell>
          <cell r="AP981" t="str">
            <v xml:space="preserve">0 Tahun  10 Bulan 5 Hari </v>
          </cell>
          <cell r="AQ981" t="str">
            <v>SUDAH</v>
          </cell>
          <cell r="AR981">
            <v>44432</v>
          </cell>
          <cell r="AS981" t="str">
            <v>SUDAH</v>
          </cell>
          <cell r="AT981">
            <v>44432</v>
          </cell>
          <cell r="AU981" t="str">
            <v>SUDAH</v>
          </cell>
          <cell r="AV981">
            <v>44461</v>
          </cell>
          <cell r="AW981" t="str">
            <v xml:space="preserve">0 Tahun  7 Bulan 29 Hari </v>
          </cell>
          <cell r="AX981" t="str">
            <v>IN CLASS</v>
          </cell>
          <cell r="AY981">
            <v>80</v>
          </cell>
          <cell r="AZ981">
            <v>80</v>
          </cell>
          <cell r="BA981" t="str">
            <v>SUDAH</v>
          </cell>
          <cell r="BC981">
            <v>44402</v>
          </cell>
          <cell r="BD981" t="str">
            <v>JOMBANG</v>
          </cell>
          <cell r="BE981" t="str">
            <v>SUDAH</v>
          </cell>
          <cell r="BG981">
            <v>44463</v>
          </cell>
          <cell r="BH981" t="str">
            <v>JOMBANG</v>
          </cell>
          <cell r="BI981" t="str">
            <v>BELUM</v>
          </cell>
          <cell r="BV981" t="str">
            <v>0001863860376</v>
          </cell>
          <cell r="BW981" t="str">
            <v>SUDAH</v>
          </cell>
          <cell r="BX981" t="str">
            <v>PERUSAHAAN</v>
          </cell>
          <cell r="BY981" t="str">
            <v>21065976496</v>
          </cell>
          <cell r="BZ981" t="str">
            <v>SUDAH</v>
          </cell>
        </row>
        <row r="982">
          <cell r="C982" t="str">
            <v>2679</v>
          </cell>
          <cell r="D982" t="str">
            <v>AMIRUDIN ALMAJDI</v>
          </cell>
          <cell r="E982" t="str">
            <v>PT. MBK</v>
          </cell>
          <cell r="F982" t="str">
            <v>PO</v>
          </cell>
          <cell r="G982" t="str">
            <v>26/PO/LOG-SBY/VII/21</v>
          </cell>
          <cell r="H982">
            <v>44386</v>
          </cell>
          <cell r="I982">
            <v>44385</v>
          </cell>
          <cell r="J982">
            <v>-1</v>
          </cell>
          <cell r="K982" t="str">
            <v>082141839766</v>
          </cell>
          <cell r="L982" t="str">
            <v>DRIVER</v>
          </cell>
          <cell r="Q982" t="str">
            <v>MADIUN</v>
          </cell>
          <cell r="R982" t="str">
            <v>ANTERAJA</v>
          </cell>
          <cell r="S982" t="str">
            <v>MALANG</v>
          </cell>
          <cell r="T982" t="str">
            <v>3525112712960002</v>
          </cell>
          <cell r="U982" t="str">
            <v>SEUMUR HIDUP</v>
          </cell>
          <cell r="V982" t="str">
            <v>HIJAU</v>
          </cell>
          <cell r="W982" t="str">
            <v>B1</v>
          </cell>
          <cell r="X982" t="str">
            <v>15549612000341</v>
          </cell>
          <cell r="Y982">
            <v>46206</v>
          </cell>
          <cell r="Z982" t="str">
            <v>GRESIK</v>
          </cell>
          <cell r="AA982">
            <v>35426</v>
          </cell>
          <cell r="AB982" t="str">
            <v>LENGKONG RT002 RW002 KEL LENGKONG KEC CERME KAB GRESIK</v>
          </cell>
          <cell r="AC982" t="str">
            <v>LAJANG</v>
          </cell>
          <cell r="AD982" t="str">
            <v>ISLAM</v>
          </cell>
          <cell r="AE982" t="str">
            <v>LAKI-LAKI</v>
          </cell>
          <cell r="AF982" t="str">
            <v>D3</v>
          </cell>
          <cell r="AG982" t="str">
            <v>AMIRUDIN ALMAJDI</v>
          </cell>
          <cell r="AH982" t="str">
            <v>BCA</v>
          </cell>
          <cell r="AI982" t="str">
            <v>1520559856</v>
          </cell>
          <cell r="AJ982" t="str">
            <v>3525111103160004</v>
          </cell>
          <cell r="AL982">
            <v>44652</v>
          </cell>
          <cell r="AM982">
            <v>44742</v>
          </cell>
          <cell r="AN982" t="str">
            <v>PKWT 2</v>
          </cell>
          <cell r="AO982" t="str">
            <v>40 hari</v>
          </cell>
          <cell r="AP982" t="str">
            <v xml:space="preserve">0 Tahun  10 Bulan 13 Hari </v>
          </cell>
          <cell r="AQ982" t="str">
            <v>SUDAH</v>
          </cell>
          <cell r="AR982">
            <v>44432</v>
          </cell>
          <cell r="AS982" t="str">
            <v>SUDAH</v>
          </cell>
          <cell r="AT982">
            <v>44432</v>
          </cell>
          <cell r="AU982" t="str">
            <v>SUDAH</v>
          </cell>
          <cell r="AV982">
            <v>44462</v>
          </cell>
          <cell r="AW982" t="str">
            <v xml:space="preserve">0 Tahun  7 Bulan 28 Hari </v>
          </cell>
          <cell r="AX982" t="str">
            <v>IN CLASS</v>
          </cell>
          <cell r="AY982">
            <v>90</v>
          </cell>
          <cell r="AZ982">
            <v>90</v>
          </cell>
          <cell r="BA982" t="str">
            <v>SUDAH</v>
          </cell>
          <cell r="BC982">
            <v>44427</v>
          </cell>
          <cell r="BD982" t="str">
            <v>LUWES NGAWI</v>
          </cell>
          <cell r="BE982" t="str">
            <v>SUDAH</v>
          </cell>
          <cell r="BG982">
            <v>44466</v>
          </cell>
          <cell r="BI982" t="str">
            <v>BELUM</v>
          </cell>
          <cell r="BV982" t="str">
            <v>0001293582126</v>
          </cell>
          <cell r="BW982" t="str">
            <v>SUDAH</v>
          </cell>
          <cell r="BX982" t="str">
            <v>PERUSAHAAN</v>
          </cell>
          <cell r="BY982" t="str">
            <v>21065977171</v>
          </cell>
          <cell r="BZ982" t="str">
            <v>SUDAH</v>
          </cell>
        </row>
        <row r="983">
          <cell r="C983" t="str">
            <v>2680</v>
          </cell>
          <cell r="D983" t="str">
            <v>ARIF RAHMAN SAYYIDI</v>
          </cell>
          <cell r="E983" t="str">
            <v>PT. MBK</v>
          </cell>
          <cell r="F983" t="str">
            <v>PO</v>
          </cell>
          <cell r="G983" t="str">
            <v>26/PO/LOG-SBY/VII/21</v>
          </cell>
          <cell r="H983">
            <v>44386</v>
          </cell>
          <cell r="I983">
            <v>44385</v>
          </cell>
          <cell r="J983">
            <v>-1</v>
          </cell>
          <cell r="K983" t="str">
            <v>0895630956963</v>
          </cell>
          <cell r="L983" t="str">
            <v>DRIVER</v>
          </cell>
          <cell r="Q983" t="str">
            <v>MADIUN</v>
          </cell>
          <cell r="R983" t="str">
            <v>ANTERAJA</v>
          </cell>
          <cell r="S983" t="str">
            <v>MALANG</v>
          </cell>
          <cell r="T983" t="str">
            <v>3519042711870001</v>
          </cell>
          <cell r="U983" t="str">
            <v>SEUMUR HIDUP</v>
          </cell>
          <cell r="V983" t="str">
            <v>HIJAU</v>
          </cell>
          <cell r="W983" t="str">
            <v>B1</v>
          </cell>
          <cell r="X983" t="str">
            <v>871115410605</v>
          </cell>
          <cell r="Y983">
            <v>45257</v>
          </cell>
          <cell r="Z983" t="str">
            <v>MADIUN</v>
          </cell>
          <cell r="AA983">
            <v>32108</v>
          </cell>
          <cell r="AB983" t="str">
            <v>DSN BEKETOK RT30 RW12 KEL BANJARSARI KULON KEC DAGANGAN KAB MADIUN</v>
          </cell>
          <cell r="AC983" t="str">
            <v>LAJANG</v>
          </cell>
          <cell r="AD983" t="str">
            <v>ISLAM</v>
          </cell>
          <cell r="AE983" t="str">
            <v>LAKI-LAKI</v>
          </cell>
          <cell r="AF983" t="str">
            <v>SMA</v>
          </cell>
          <cell r="AG983" t="str">
            <v>ARIF RAHMAN SAYYIDI</v>
          </cell>
          <cell r="AH983" t="str">
            <v>BCA</v>
          </cell>
          <cell r="AI983" t="str">
            <v>1772275891</v>
          </cell>
          <cell r="AJ983" t="str">
            <v>3519041504200002</v>
          </cell>
          <cell r="AL983">
            <v>44652</v>
          </cell>
          <cell r="AM983">
            <v>44742</v>
          </cell>
          <cell r="AN983" t="str">
            <v>PKWT 2</v>
          </cell>
          <cell r="AO983" t="str">
            <v>40 hari</v>
          </cell>
          <cell r="AP983" t="str">
            <v xml:space="preserve">0 Tahun  10 Bulan 13 Hari </v>
          </cell>
          <cell r="AQ983" t="str">
            <v>SUDAH</v>
          </cell>
          <cell r="AR983">
            <v>44432</v>
          </cell>
          <cell r="AS983" t="str">
            <v>SUDAH</v>
          </cell>
          <cell r="AT983">
            <v>44432</v>
          </cell>
          <cell r="AU983" t="str">
            <v>SUDAH</v>
          </cell>
          <cell r="AV983">
            <v>44462</v>
          </cell>
          <cell r="AW983" t="str">
            <v xml:space="preserve">0 Tahun  7 Bulan 28 Hari </v>
          </cell>
          <cell r="AX983" t="str">
            <v>IN CLASS</v>
          </cell>
          <cell r="AY983">
            <v>80</v>
          </cell>
          <cell r="AZ983">
            <v>80</v>
          </cell>
          <cell r="BA983" t="str">
            <v>SUDAH</v>
          </cell>
          <cell r="BC983">
            <v>44415</v>
          </cell>
          <cell r="BD983" t="str">
            <v>GARON BALEREJO</v>
          </cell>
          <cell r="BE983" t="str">
            <v>SUDAH</v>
          </cell>
          <cell r="BG983">
            <v>44462</v>
          </cell>
          <cell r="BI983" t="str">
            <v>BELUM</v>
          </cell>
          <cell r="BV983" t="str">
            <v>0003105194736</v>
          </cell>
          <cell r="BW983" t="str">
            <v>SUDAH</v>
          </cell>
          <cell r="BX983" t="str">
            <v>PERUSAHAAN</v>
          </cell>
          <cell r="BY983" t="str">
            <v>21065976504</v>
          </cell>
          <cell r="BZ983" t="str">
            <v>SUDAH</v>
          </cell>
        </row>
        <row r="984">
          <cell r="C984" t="str">
            <v>2681</v>
          </cell>
          <cell r="D984" t="str">
            <v>NOVAN ANDRIAN MARDIANATA P</v>
          </cell>
          <cell r="E984" t="str">
            <v>PT. MBK</v>
          </cell>
          <cell r="F984" t="str">
            <v>PO</v>
          </cell>
          <cell r="G984" t="str">
            <v>26/PO/LOG-SBY/VII/21</v>
          </cell>
          <cell r="H984">
            <v>44386</v>
          </cell>
          <cell r="I984">
            <v>44392</v>
          </cell>
          <cell r="J984">
            <v>6</v>
          </cell>
          <cell r="K984" t="str">
            <v>08977917558</v>
          </cell>
          <cell r="L984" t="str">
            <v>DRIVER</v>
          </cell>
          <cell r="Q984" t="str">
            <v>MADIUN</v>
          </cell>
          <cell r="R984" t="str">
            <v>ANTERAJA</v>
          </cell>
          <cell r="S984" t="str">
            <v>MALANG</v>
          </cell>
          <cell r="T984" t="str">
            <v>3577032003930001</v>
          </cell>
          <cell r="U984" t="str">
            <v>SEUMUR HIDUP</v>
          </cell>
          <cell r="V984" t="str">
            <v>HIJAU</v>
          </cell>
          <cell r="W984" t="str">
            <v>B1</v>
          </cell>
          <cell r="X984" t="str">
            <v>15409303000024</v>
          </cell>
          <cell r="Y984">
            <v>45723</v>
          </cell>
          <cell r="Z984" t="str">
            <v>MADIUN</v>
          </cell>
          <cell r="AA984">
            <v>34048</v>
          </cell>
          <cell r="AB984" t="str">
            <v>PERUM TAMAN SALAK BLOK A 17 RT52 RW17 KEL PANDEAN KEC TAMAN KOTA  MADIUN</v>
          </cell>
          <cell r="AC984" t="str">
            <v>LAJANG</v>
          </cell>
          <cell r="AD984" t="str">
            <v>ISLAM</v>
          </cell>
          <cell r="AE984" t="str">
            <v>LAKI-LAKI</v>
          </cell>
          <cell r="AF984" t="str">
            <v>SMA</v>
          </cell>
          <cell r="AG984" t="str">
            <v>NOVAN ANDRIAN MARDIANATA P</v>
          </cell>
          <cell r="AH984" t="str">
            <v>BCA</v>
          </cell>
          <cell r="AI984" t="str">
            <v>1772277754</v>
          </cell>
          <cell r="AJ984" t="str">
            <v>3577032004076013</v>
          </cell>
          <cell r="AL984">
            <v>44652</v>
          </cell>
          <cell r="AM984">
            <v>44742</v>
          </cell>
          <cell r="AN984" t="str">
            <v>PKWT 2</v>
          </cell>
          <cell r="AO984" t="str">
            <v>40 hari</v>
          </cell>
          <cell r="AP984" t="str">
            <v xml:space="preserve">0 Tahun  10 Bulan 6 Hari </v>
          </cell>
          <cell r="AQ984" t="str">
            <v>SUDAH</v>
          </cell>
          <cell r="AR984">
            <v>44432</v>
          </cell>
          <cell r="AS984" t="str">
            <v>SUDAH</v>
          </cell>
          <cell r="AT984">
            <v>44432</v>
          </cell>
          <cell r="AU984" t="str">
            <v>SUDAH</v>
          </cell>
          <cell r="AV984">
            <v>44462</v>
          </cell>
          <cell r="AW984" t="str">
            <v xml:space="preserve">0 Tahun  7 Bulan 28 Hari </v>
          </cell>
          <cell r="AX984" t="str">
            <v>IN CLASS</v>
          </cell>
          <cell r="AY984">
            <v>90</v>
          </cell>
          <cell r="AZ984">
            <v>90</v>
          </cell>
          <cell r="BA984" t="str">
            <v>SUDAH</v>
          </cell>
          <cell r="BC984">
            <v>44427</v>
          </cell>
          <cell r="BD984" t="str">
            <v>LUWES NGAWI</v>
          </cell>
          <cell r="BE984" t="str">
            <v>SUDAH</v>
          </cell>
          <cell r="BG984">
            <v>44456</v>
          </cell>
          <cell r="BI984" t="str">
            <v>BELUM</v>
          </cell>
          <cell r="BV984" t="str">
            <v>0000106469965</v>
          </cell>
          <cell r="BW984" t="str">
            <v>SUDAH</v>
          </cell>
          <cell r="BX984" t="str">
            <v>PERUSAHAAN</v>
          </cell>
          <cell r="BY984" t="str">
            <v>21065976488</v>
          </cell>
          <cell r="BZ984" t="str">
            <v>SUDAH</v>
          </cell>
        </row>
        <row r="985">
          <cell r="C985" t="str">
            <v>2682</v>
          </cell>
          <cell r="D985" t="str">
            <v>BAGUS SETIAWAN</v>
          </cell>
          <cell r="E985" t="str">
            <v>PT. MBK</v>
          </cell>
          <cell r="F985" t="str">
            <v>PO</v>
          </cell>
          <cell r="G985" t="str">
            <v>26/PO/LOG-SBY/VII/21</v>
          </cell>
          <cell r="H985">
            <v>44386</v>
          </cell>
          <cell r="I985">
            <v>44392</v>
          </cell>
          <cell r="J985">
            <v>6</v>
          </cell>
          <cell r="K985" t="str">
            <v>082117020932</v>
          </cell>
          <cell r="L985" t="str">
            <v>DRIVER</v>
          </cell>
          <cell r="Q985" t="str">
            <v>MADIUN</v>
          </cell>
          <cell r="R985" t="str">
            <v>ANTERAJA</v>
          </cell>
          <cell r="S985" t="str">
            <v>MALANG</v>
          </cell>
          <cell r="T985" t="str">
            <v>3310032510960001</v>
          </cell>
          <cell r="U985" t="str">
            <v>SEUMUR HIDUP</v>
          </cell>
          <cell r="V985" t="str">
            <v>HIJAU</v>
          </cell>
          <cell r="W985" t="str">
            <v>B1</v>
          </cell>
          <cell r="X985" t="str">
            <v>14439610000234</v>
          </cell>
          <cell r="Y985">
            <v>45706</v>
          </cell>
          <cell r="Z985" t="str">
            <v>KLATEN</v>
          </cell>
          <cell r="AA985">
            <v>35363</v>
          </cell>
          <cell r="AB985" t="str">
            <v>PLEMBANG RT21 RW4 GARON KEC BALEREJO KAB MADIUN</v>
          </cell>
          <cell r="AC985" t="str">
            <v>KAWIN</v>
          </cell>
          <cell r="AD985" t="str">
            <v>ISLAM</v>
          </cell>
          <cell r="AE985" t="str">
            <v>LAKI-LAKI</v>
          </cell>
          <cell r="AF985" t="str">
            <v>SMA</v>
          </cell>
          <cell r="AG985" t="str">
            <v>BAGUS SETIAWAN</v>
          </cell>
          <cell r="AH985" t="str">
            <v>BCA</v>
          </cell>
          <cell r="AI985" t="str">
            <v>1772236292</v>
          </cell>
          <cell r="AJ985" t="str">
            <v>3519101712180002</v>
          </cell>
          <cell r="AL985">
            <v>44652</v>
          </cell>
          <cell r="AM985">
            <v>44742</v>
          </cell>
          <cell r="AN985" t="str">
            <v>PKWT 2</v>
          </cell>
          <cell r="AO985" t="str">
            <v>40 hari</v>
          </cell>
          <cell r="AP985" t="str">
            <v xml:space="preserve">0 Tahun  10 Bulan 6 Hari </v>
          </cell>
          <cell r="AQ985" t="str">
            <v>SUDAH</v>
          </cell>
          <cell r="AR985">
            <v>44432</v>
          </cell>
          <cell r="AS985" t="str">
            <v>SUDAH</v>
          </cell>
          <cell r="AT985">
            <v>44432</v>
          </cell>
          <cell r="AU985" t="str">
            <v>SUDAH</v>
          </cell>
          <cell r="AV985">
            <v>44462</v>
          </cell>
          <cell r="AW985" t="str">
            <v xml:space="preserve">0 Tahun  7 Bulan 28 Hari </v>
          </cell>
          <cell r="AX985" t="str">
            <v>IN CLASS</v>
          </cell>
          <cell r="AY985">
            <v>80</v>
          </cell>
          <cell r="AZ985">
            <v>80</v>
          </cell>
          <cell r="BA985" t="str">
            <v>SUDAH</v>
          </cell>
          <cell r="BC985">
            <v>44410</v>
          </cell>
          <cell r="BD985" t="str">
            <v>LUWES NGAWI</v>
          </cell>
          <cell r="BE985" t="str">
            <v>SUDAH</v>
          </cell>
          <cell r="BG985">
            <v>44456</v>
          </cell>
          <cell r="BI985" t="str">
            <v>BELUM</v>
          </cell>
          <cell r="BV985" t="str">
            <v>0000557847887</v>
          </cell>
          <cell r="BW985" t="str">
            <v>SUDAH</v>
          </cell>
          <cell r="BX985" t="str">
            <v>PBI</v>
          </cell>
          <cell r="BY985" t="str">
            <v>21065976629</v>
          </cell>
          <cell r="BZ985" t="str">
            <v>SUDAH</v>
          </cell>
        </row>
        <row r="986">
          <cell r="C986" t="str">
            <v>2683</v>
          </cell>
          <cell r="D986" t="str">
            <v>WAWAN R SETIAWAN</v>
          </cell>
          <cell r="E986" t="str">
            <v>PT. MBK</v>
          </cell>
          <cell r="I986">
            <v>44394</v>
          </cell>
          <cell r="J986" t="str">
            <v/>
          </cell>
          <cell r="K986" t="str">
            <v>081288601088</v>
          </cell>
          <cell r="L986" t="str">
            <v>DRIVER</v>
          </cell>
          <cell r="Q986" t="str">
            <v>TANGERANG</v>
          </cell>
          <cell r="R986" t="str">
            <v>YAMAZAKI</v>
          </cell>
          <cell r="S986" t="str">
            <v>JAKARTA 1</v>
          </cell>
          <cell r="T986" t="str">
            <v>3603050609750003</v>
          </cell>
          <cell r="U986" t="str">
            <v>SEUMUR HIDUP</v>
          </cell>
          <cell r="W986" t="str">
            <v>B1</v>
          </cell>
          <cell r="X986" t="str">
            <v>13487509000228</v>
          </cell>
          <cell r="Y986">
            <v>46261</v>
          </cell>
          <cell r="Z986" t="str">
            <v>TANGERANG</v>
          </cell>
          <cell r="AA986">
            <v>27643</v>
          </cell>
          <cell r="AB986" t="str">
            <v>KP. MEGU RT 002/001 KEL. KARANG HARJA KEC. CISOKA KAB. TANGERANG</v>
          </cell>
          <cell r="AC986" t="str">
            <v>KAWIN</v>
          </cell>
          <cell r="AD986" t="str">
            <v>ISLAM</v>
          </cell>
          <cell r="AE986" t="str">
            <v>LAKI-LAKI</v>
          </cell>
          <cell r="AF986" t="str">
            <v>SMA</v>
          </cell>
          <cell r="AG986" t="str">
            <v>WAWAN SETIAWAN</v>
          </cell>
          <cell r="AH986" t="str">
            <v>BCA</v>
          </cell>
          <cell r="AI986" t="str">
            <v>7111553851</v>
          </cell>
          <cell r="AJ986" t="str">
            <v>3603051407090035</v>
          </cell>
          <cell r="AL986">
            <v>44682</v>
          </cell>
          <cell r="AM986">
            <v>44773</v>
          </cell>
          <cell r="AN986" t="str">
            <v>PKWT 2</v>
          </cell>
          <cell r="AO986" t="str">
            <v>71 hari</v>
          </cell>
          <cell r="AP986" t="str">
            <v xml:space="preserve">0 Tahun  10 Bulan 4 Hari </v>
          </cell>
          <cell r="AQ986" t="str">
            <v>SUDAH</v>
          </cell>
          <cell r="AR986">
            <v>44564</v>
          </cell>
          <cell r="AS986" t="str">
            <v>SUDAH</v>
          </cell>
          <cell r="AT986">
            <v>44518</v>
          </cell>
          <cell r="AU986" t="str">
            <v>SUDAH</v>
          </cell>
          <cell r="AV986">
            <v>44501</v>
          </cell>
          <cell r="AW986" t="str">
            <v xml:space="preserve">0 Tahun  6 Bulan 20 Hari </v>
          </cell>
          <cell r="AX986" t="str">
            <v>IN CLASS</v>
          </cell>
          <cell r="AY986">
            <v>80</v>
          </cell>
          <cell r="AZ986">
            <v>100</v>
          </cell>
          <cell r="BA986" t="str">
            <v>SUDAH</v>
          </cell>
          <cell r="BC986">
            <v>44413</v>
          </cell>
          <cell r="BE986" t="str">
            <v>SUDAH</v>
          </cell>
          <cell r="BG986">
            <v>44451</v>
          </cell>
          <cell r="BH986" t="str">
            <v>Kab. Serang</v>
          </cell>
          <cell r="BI986" t="str">
            <v>BELUM</v>
          </cell>
          <cell r="BV986" t="str">
            <v>0001051731369</v>
          </cell>
          <cell r="BW986" t="str">
            <v>SUDAH</v>
          </cell>
          <cell r="BX986" t="str">
            <v>PBI</v>
          </cell>
          <cell r="BY986" t="str">
            <v>21065976850</v>
          </cell>
          <cell r="BZ986" t="str">
            <v>SUDAH</v>
          </cell>
        </row>
        <row r="987">
          <cell r="C987" t="str">
            <v>2686</v>
          </cell>
          <cell r="D987" t="str">
            <v>KRISNA MAWARDI</v>
          </cell>
          <cell r="E987" t="str">
            <v>PT. MBK</v>
          </cell>
          <cell r="I987">
            <v>44393</v>
          </cell>
          <cell r="J987" t="str">
            <v/>
          </cell>
          <cell r="K987" t="str">
            <v>088238307376</v>
          </cell>
          <cell r="L987" t="str">
            <v>DRIVER</v>
          </cell>
          <cell r="Q987" t="str">
            <v>SEMARANG</v>
          </cell>
          <cell r="R987" t="str">
            <v>ANTERAJA</v>
          </cell>
          <cell r="S987" t="str">
            <v>SEMARANG</v>
          </cell>
          <cell r="T987" t="str">
            <v>3374130806980006</v>
          </cell>
          <cell r="U987" t="str">
            <v>SEUMUR HIDUP</v>
          </cell>
          <cell r="V987" t="str">
            <v>PUTIH</v>
          </cell>
          <cell r="W987" t="str">
            <v>B1</v>
          </cell>
          <cell r="X987" t="str">
            <v>14219806000339</v>
          </cell>
          <cell r="Y987">
            <v>46147</v>
          </cell>
          <cell r="Z987" t="str">
            <v>SEMARANG</v>
          </cell>
          <cell r="AA987">
            <v>35954</v>
          </cell>
          <cell r="AB987" t="str">
            <v>BUKIT WAHID REGENCY BLUEBELL III C NO. 1</v>
          </cell>
          <cell r="AC987" t="str">
            <v>LAJANG</v>
          </cell>
          <cell r="AD987" t="str">
            <v>ISLAM</v>
          </cell>
          <cell r="AE987" t="str">
            <v>LAKI-LAKI</v>
          </cell>
          <cell r="AF987" t="str">
            <v>SMA</v>
          </cell>
          <cell r="AG987" t="str">
            <v>KRISNA MAWARDI</v>
          </cell>
          <cell r="AH987" t="str">
            <v>BCA</v>
          </cell>
          <cell r="AI987" t="str">
            <v>7960872911</v>
          </cell>
          <cell r="AJ987" t="str">
            <v>3374131612090002</v>
          </cell>
          <cell r="AL987">
            <v>44682</v>
          </cell>
          <cell r="AM987">
            <v>44773</v>
          </cell>
          <cell r="AN987" t="str">
            <v>PKWT 2</v>
          </cell>
          <cell r="AO987" t="str">
            <v>71 hari</v>
          </cell>
          <cell r="AP987" t="str">
            <v xml:space="preserve">0 Tahun  10 Bulan 5 Hari </v>
          </cell>
          <cell r="AQ987" t="str">
            <v>SUDAH</v>
          </cell>
          <cell r="AR987">
            <v>44413</v>
          </cell>
          <cell r="AS987" t="str">
            <v>SUDAH</v>
          </cell>
          <cell r="AT987">
            <v>44413</v>
          </cell>
          <cell r="AU987" t="str">
            <v>SUDAH</v>
          </cell>
          <cell r="AV987">
            <v>44428</v>
          </cell>
          <cell r="AW987" t="str">
            <v xml:space="preserve">0 Tahun  9 Bulan 1 Hari </v>
          </cell>
          <cell r="AX987" t="str">
            <v>IN CLASS</v>
          </cell>
          <cell r="AY987">
            <v>95</v>
          </cell>
          <cell r="AZ987">
            <v>100</v>
          </cell>
          <cell r="BA987" t="str">
            <v>SUDAH</v>
          </cell>
          <cell r="BC987">
            <v>44398</v>
          </cell>
          <cell r="BD987" t="str">
            <v>Rumah Sakit Tentara Semarang</v>
          </cell>
          <cell r="BE987" t="str">
            <v>SUDAH</v>
          </cell>
          <cell r="BG987">
            <v>44505</v>
          </cell>
          <cell r="BI987" t="str">
            <v>BELUM</v>
          </cell>
          <cell r="BV987" t="str">
            <v>0000641378711</v>
          </cell>
          <cell r="BW987" t="str">
            <v>SUDAH</v>
          </cell>
          <cell r="BX987" t="str">
            <v>PERUSAHAAN</v>
          </cell>
          <cell r="BY987" t="str">
            <v>21065976652</v>
          </cell>
          <cell r="BZ987" t="str">
            <v>SUDAH</v>
          </cell>
        </row>
        <row r="988">
          <cell r="C988" t="str">
            <v>2688</v>
          </cell>
          <cell r="D988" t="str">
            <v>DEDI SETIAWAN PANE</v>
          </cell>
          <cell r="E988" t="str">
            <v>PT. MBK</v>
          </cell>
          <cell r="I988">
            <v>44378</v>
          </cell>
          <cell r="J988" t="str">
            <v/>
          </cell>
          <cell r="K988" t="str">
            <v>082362216552</v>
          </cell>
          <cell r="L988" t="str">
            <v>DRIVER</v>
          </cell>
          <cell r="Q988" t="str">
            <v>MEDAN</v>
          </cell>
          <cell r="R988" t="str">
            <v>ANTERAJA</v>
          </cell>
          <cell r="S988" t="str">
            <v>MEDAN</v>
          </cell>
          <cell r="T988" t="str">
            <v>1271200103960009</v>
          </cell>
          <cell r="U988" t="str">
            <v>SEUMUR HIDUP</v>
          </cell>
          <cell r="V988">
            <v>0</v>
          </cell>
          <cell r="W988" t="str">
            <v>B1</v>
          </cell>
          <cell r="X988" t="str">
            <v>941207140888</v>
          </cell>
          <cell r="Y988">
            <v>45277</v>
          </cell>
          <cell r="Z988" t="str">
            <v>MEDAN</v>
          </cell>
          <cell r="AA988">
            <v>34685</v>
          </cell>
          <cell r="AB988" t="str">
            <v>JALAN GAHARU LORONG I UJUNG DESA GAHARU KECAMATAN MEDAN TIMUR MEDAN</v>
          </cell>
          <cell r="AC988" t="str">
            <v>LAJANG</v>
          </cell>
          <cell r="AD988" t="str">
            <v>ISLAM</v>
          </cell>
          <cell r="AE988" t="str">
            <v>LAKI-LAKI</v>
          </cell>
          <cell r="AF988" t="str">
            <v>SMA</v>
          </cell>
          <cell r="AG988" t="str">
            <v>DEDI SETIAWAN PANE</v>
          </cell>
          <cell r="AH988" t="str">
            <v>BCA</v>
          </cell>
          <cell r="AI988" t="str">
            <v>8280349331</v>
          </cell>
          <cell r="AJ988" t="str">
            <v>1271200701030004</v>
          </cell>
          <cell r="AL988">
            <v>44652</v>
          </cell>
          <cell r="AM988">
            <v>44742</v>
          </cell>
          <cell r="AN988" t="str">
            <v>PKWT 2</v>
          </cell>
          <cell r="AO988" t="str">
            <v>40 hari</v>
          </cell>
          <cell r="AP988" t="str">
            <v xml:space="preserve">0 Tahun  10 Bulan 20 Hari </v>
          </cell>
          <cell r="AQ988" t="str">
            <v>SUDAH</v>
          </cell>
          <cell r="AR988">
            <v>44413</v>
          </cell>
          <cell r="AS988" t="str">
            <v>SUDAH</v>
          </cell>
          <cell r="AT988">
            <v>44440</v>
          </cell>
          <cell r="AU988" t="str">
            <v>SUDAH</v>
          </cell>
          <cell r="AV988">
            <v>44428</v>
          </cell>
          <cell r="AW988" t="str">
            <v xml:space="preserve">0 Tahun  9 Bulan 1 Hari </v>
          </cell>
          <cell r="AX988" t="str">
            <v>IN CLASS</v>
          </cell>
          <cell r="AY988">
            <v>80</v>
          </cell>
          <cell r="AZ988">
            <v>85</v>
          </cell>
          <cell r="BA988" t="str">
            <v>SUDAH</v>
          </cell>
          <cell r="BC988">
            <v>44401</v>
          </cell>
          <cell r="BE988" t="str">
            <v>SUDAH</v>
          </cell>
          <cell r="BG988">
            <v>44429</v>
          </cell>
          <cell r="BI988" t="str">
            <v>BELUM</v>
          </cell>
          <cell r="BV988" t="str">
            <v>0002145894208</v>
          </cell>
          <cell r="BW988" t="str">
            <v>SUDAH</v>
          </cell>
          <cell r="BX988" t="str">
            <v>PERUSAHAAN</v>
          </cell>
          <cell r="BY988" t="str">
            <v>21055225300</v>
          </cell>
          <cell r="BZ988" t="str">
            <v>SUDAH</v>
          </cell>
        </row>
        <row r="989">
          <cell r="C989" t="str">
            <v>2689</v>
          </cell>
          <cell r="D989" t="str">
            <v>WANDI</v>
          </cell>
          <cell r="E989" t="str">
            <v>PT. MBK</v>
          </cell>
          <cell r="I989">
            <v>44378</v>
          </cell>
          <cell r="J989" t="str">
            <v/>
          </cell>
          <cell r="K989" t="str">
            <v>081361214241</v>
          </cell>
          <cell r="L989" t="str">
            <v>DRIVER</v>
          </cell>
          <cell r="Q989" t="str">
            <v>MEDAN</v>
          </cell>
          <cell r="R989" t="str">
            <v>ANTERAJA</v>
          </cell>
          <cell r="S989" t="str">
            <v>MEDAN</v>
          </cell>
          <cell r="T989" t="str">
            <v>1271020106870005</v>
          </cell>
          <cell r="U989" t="str">
            <v>SEUMUR HIDUP</v>
          </cell>
          <cell r="V989">
            <v>0</v>
          </cell>
          <cell r="W989" t="str">
            <v>B1</v>
          </cell>
          <cell r="X989" t="str">
            <v>870607142416</v>
          </cell>
          <cell r="Y989">
            <v>44713</v>
          </cell>
          <cell r="Z989" t="str">
            <v>MEDAN</v>
          </cell>
          <cell r="AA989">
            <v>31929</v>
          </cell>
          <cell r="AB989" t="str">
            <v>DUSUN VI DESA TANJUNG ANOM KECAMATAN PANCUR BATU KABUPATEN DELI SERDANG</v>
          </cell>
          <cell r="AC989" t="str">
            <v>KAWIN ANAK 3</v>
          </cell>
          <cell r="AD989" t="str">
            <v>ISLAM</v>
          </cell>
          <cell r="AE989" t="str">
            <v>LAKI-LAKI</v>
          </cell>
          <cell r="AF989" t="str">
            <v>SMA</v>
          </cell>
          <cell r="AG989" t="str">
            <v>WANDI</v>
          </cell>
          <cell r="AH989" t="str">
            <v>BCA</v>
          </cell>
          <cell r="AI989" t="str">
            <v>8205194815</v>
          </cell>
          <cell r="AJ989" t="str">
            <v>1207051401150001</v>
          </cell>
          <cell r="AL989">
            <v>44652</v>
          </cell>
          <cell r="AM989">
            <v>44742</v>
          </cell>
          <cell r="AN989" t="str">
            <v>PKWT 2</v>
          </cell>
          <cell r="AO989" t="str">
            <v>40 hari</v>
          </cell>
          <cell r="AP989" t="str">
            <v xml:space="preserve">0 Tahun  10 Bulan 20 Hari </v>
          </cell>
          <cell r="AQ989" t="str">
            <v>SUDAH</v>
          </cell>
          <cell r="AR989">
            <v>44413</v>
          </cell>
          <cell r="AS989" t="str">
            <v>SUDAH</v>
          </cell>
          <cell r="AT989">
            <v>44440</v>
          </cell>
          <cell r="AU989" t="str">
            <v>SUDAH</v>
          </cell>
          <cell r="AV989">
            <v>44583</v>
          </cell>
          <cell r="AW989" t="str">
            <v xml:space="preserve">0 Tahun  3 Bulan 29 Hari </v>
          </cell>
          <cell r="AX989" t="str">
            <v>IN CLASS</v>
          </cell>
          <cell r="AY989">
            <v>85</v>
          </cell>
          <cell r="AZ989">
            <v>85</v>
          </cell>
          <cell r="BA989" t="str">
            <v>SUDAH</v>
          </cell>
          <cell r="BC989">
            <v>44375</v>
          </cell>
          <cell r="BE989" t="str">
            <v>SUDAH</v>
          </cell>
          <cell r="BG989">
            <v>44405</v>
          </cell>
          <cell r="BI989" t="str">
            <v>BELUM</v>
          </cell>
          <cell r="BV989" t="str">
            <v>0001894246896</v>
          </cell>
          <cell r="BW989" t="str">
            <v>SUDAH</v>
          </cell>
          <cell r="BX989" t="str">
            <v>PERUSAHAAN</v>
          </cell>
          <cell r="BY989" t="str">
            <v>21055225284</v>
          </cell>
          <cell r="BZ989" t="str">
            <v>SUDAH</v>
          </cell>
        </row>
        <row r="990">
          <cell r="C990" t="str">
            <v>2690</v>
          </cell>
          <cell r="D990" t="str">
            <v>PRAMUSTI VICKY SUKENDRO</v>
          </cell>
          <cell r="E990" t="str">
            <v>PT. MBK</v>
          </cell>
          <cell r="I990">
            <v>44384</v>
          </cell>
          <cell r="J990" t="str">
            <v/>
          </cell>
          <cell r="K990" t="str">
            <v>081438027992</v>
          </cell>
          <cell r="L990" t="str">
            <v>DRIVER</v>
          </cell>
          <cell r="Q990" t="str">
            <v>MEDAN</v>
          </cell>
          <cell r="R990" t="str">
            <v>ANTERAJA</v>
          </cell>
          <cell r="S990" t="str">
            <v>MEDAN</v>
          </cell>
          <cell r="T990" t="str">
            <v>1207223107950005</v>
          </cell>
          <cell r="U990" t="str">
            <v>SEUMUR HIDUP</v>
          </cell>
          <cell r="V990">
            <v>0</v>
          </cell>
          <cell r="W990" t="str">
            <v>B1</v>
          </cell>
          <cell r="X990" t="str">
            <v>07279507000665</v>
          </cell>
          <cell r="Y990">
            <v>46196</v>
          </cell>
          <cell r="Z990" t="str">
            <v>DELI TUA</v>
          </cell>
          <cell r="AA990">
            <v>34911</v>
          </cell>
          <cell r="AB990" t="str">
            <v>JALAN DELI TUA GANG DAHLIA DUSUN V DESA SUKA MAKMUR KECAMATAN DELI TUA KABUPATEN DELI SERDANG</v>
          </cell>
          <cell r="AC990" t="str">
            <v>LAJANG</v>
          </cell>
          <cell r="AD990" t="str">
            <v>ISLAM</v>
          </cell>
          <cell r="AE990" t="str">
            <v>LAKI-LAKI</v>
          </cell>
          <cell r="AF990" t="str">
            <v>SMA</v>
          </cell>
          <cell r="AG990" t="str">
            <v>PRAMUSTI VICKY SUKENDRO</v>
          </cell>
          <cell r="AH990" t="str">
            <v>BCA</v>
          </cell>
          <cell r="AI990" t="str">
            <v>8000875792</v>
          </cell>
          <cell r="AJ990" t="str">
            <v>1207222909100002</v>
          </cell>
          <cell r="AL990">
            <v>44652</v>
          </cell>
          <cell r="AM990">
            <v>44742</v>
          </cell>
          <cell r="AN990" t="str">
            <v>PKWT 2</v>
          </cell>
          <cell r="AO990" t="str">
            <v>40 hari</v>
          </cell>
          <cell r="AP990" t="str">
            <v xml:space="preserve">0 Tahun  10 Bulan 14 Hari </v>
          </cell>
          <cell r="AQ990" t="str">
            <v>SUDAH</v>
          </cell>
          <cell r="AR990">
            <v>44413</v>
          </cell>
          <cell r="AS990" t="str">
            <v>SUDAH</v>
          </cell>
          <cell r="AT990">
            <v>44440</v>
          </cell>
          <cell r="AU990" t="str">
            <v>SUDAH</v>
          </cell>
          <cell r="AV990">
            <v>44429</v>
          </cell>
          <cell r="AW990" t="str">
            <v xml:space="preserve">0 Tahun  9 Bulan 0 Hari </v>
          </cell>
          <cell r="AX990" t="str">
            <v>IN CLASS</v>
          </cell>
          <cell r="AY990">
            <v>80</v>
          </cell>
          <cell r="AZ990">
            <v>85</v>
          </cell>
          <cell r="BA990" t="str">
            <v>SUDAH</v>
          </cell>
          <cell r="BC990">
            <v>44400</v>
          </cell>
          <cell r="BE990" t="str">
            <v>SUDAH</v>
          </cell>
          <cell r="BG990">
            <v>44414</v>
          </cell>
          <cell r="BI990" t="str">
            <v>BELUM</v>
          </cell>
          <cell r="BV990" t="str">
            <v>0001489679313</v>
          </cell>
          <cell r="BW990" t="str">
            <v>SUDAH</v>
          </cell>
          <cell r="BX990" t="str">
            <v>PERUSAHAAN</v>
          </cell>
          <cell r="BY990" t="str">
            <v>21055225334</v>
          </cell>
          <cell r="BZ990" t="str">
            <v>SUDAH</v>
          </cell>
          <cell r="CG990" t="str">
            <v>masardansukses@gmail.com</v>
          </cell>
        </row>
        <row r="991">
          <cell r="C991" t="str">
            <v>2691</v>
          </cell>
          <cell r="D991" t="str">
            <v>HUSNI THAMRIN</v>
          </cell>
          <cell r="E991" t="str">
            <v>PT. MBK</v>
          </cell>
          <cell r="I991">
            <v>44378</v>
          </cell>
          <cell r="J991" t="str">
            <v/>
          </cell>
          <cell r="K991" t="str">
            <v>082360499498</v>
          </cell>
          <cell r="L991" t="str">
            <v>DRIVER</v>
          </cell>
          <cell r="Q991" t="str">
            <v>MEDAN</v>
          </cell>
          <cell r="R991" t="str">
            <v>ANTERAJA</v>
          </cell>
          <cell r="S991" t="str">
            <v>MEDAN</v>
          </cell>
          <cell r="T991" t="str">
            <v>1207020712780002</v>
          </cell>
          <cell r="U991" t="str">
            <v>SEUMUR HIDUP</v>
          </cell>
          <cell r="V991">
            <v>0</v>
          </cell>
          <cell r="W991" t="str">
            <v>B1</v>
          </cell>
          <cell r="X991" t="str">
            <v>07277812000015</v>
          </cell>
          <cell r="Y991">
            <v>45971</v>
          </cell>
          <cell r="Z991" t="str">
            <v>MEDAN</v>
          </cell>
          <cell r="AA991">
            <v>28831</v>
          </cell>
          <cell r="AB991" t="str">
            <v>JALAN PERINTIS KEMERDEKAAN DUSUN IV TANJUNG MORAWA B KABUPATEN DELI SERDANG</v>
          </cell>
          <cell r="AC991" t="str">
            <v>KAWIN ANAK 3</v>
          </cell>
          <cell r="AD991" t="str">
            <v>ISLAM</v>
          </cell>
          <cell r="AE991" t="str">
            <v>LAKI-LAKI</v>
          </cell>
          <cell r="AF991" t="str">
            <v>SMA</v>
          </cell>
          <cell r="AG991" t="str">
            <v>HUSNI THAMRIN</v>
          </cell>
          <cell r="AH991" t="str">
            <v>BCA</v>
          </cell>
          <cell r="AI991" t="str">
            <v>7985577871</v>
          </cell>
          <cell r="AJ991" t="str">
            <v>1207022009096073</v>
          </cell>
          <cell r="AL991">
            <v>44652</v>
          </cell>
          <cell r="AM991">
            <v>44742</v>
          </cell>
          <cell r="AN991" t="str">
            <v>PKWT 2</v>
          </cell>
          <cell r="AO991" t="str">
            <v>40 hari</v>
          </cell>
          <cell r="AP991" t="str">
            <v xml:space="preserve">0 Tahun  10 Bulan 20 Hari </v>
          </cell>
          <cell r="AQ991" t="str">
            <v>SUDAH</v>
          </cell>
          <cell r="AR991">
            <v>44413</v>
          </cell>
          <cell r="AS991" t="str">
            <v>SUDAH</v>
          </cell>
          <cell r="AT991">
            <v>44440</v>
          </cell>
          <cell r="AU991" t="str">
            <v>SUDAH</v>
          </cell>
          <cell r="AV991">
            <v>44428</v>
          </cell>
          <cell r="AW991" t="str">
            <v xml:space="preserve">0 Tahun  9 Bulan 1 Hari </v>
          </cell>
          <cell r="AX991" t="str">
            <v>IN CLASS</v>
          </cell>
          <cell r="AY991">
            <v>80</v>
          </cell>
          <cell r="AZ991">
            <v>85</v>
          </cell>
          <cell r="BA991" t="str">
            <v>SUDAH</v>
          </cell>
          <cell r="BC991">
            <v>44384</v>
          </cell>
          <cell r="BE991" t="str">
            <v>SUDAH</v>
          </cell>
          <cell r="BG991">
            <v>44412</v>
          </cell>
          <cell r="BI991" t="str">
            <v>BELUM</v>
          </cell>
          <cell r="BV991" t="str">
            <v>0001960180402</v>
          </cell>
          <cell r="BW991" t="str">
            <v>SUDAH</v>
          </cell>
          <cell r="BX991" t="str">
            <v>PERUSAHAAN</v>
          </cell>
          <cell r="BY991" t="str">
            <v>21055225292</v>
          </cell>
          <cell r="BZ991" t="str">
            <v>SUDAH</v>
          </cell>
        </row>
        <row r="992">
          <cell r="C992" t="str">
            <v>2692</v>
          </cell>
          <cell r="D992" t="str">
            <v>AMIR MAHMUD LUBIS</v>
          </cell>
          <cell r="E992" t="str">
            <v>PT. MBK</v>
          </cell>
          <cell r="I992">
            <v>44378</v>
          </cell>
          <cell r="J992" t="str">
            <v/>
          </cell>
          <cell r="K992" t="str">
            <v>085277152692</v>
          </cell>
          <cell r="L992" t="str">
            <v>DRIVER</v>
          </cell>
          <cell r="Q992" t="str">
            <v>MEDAN</v>
          </cell>
          <cell r="R992" t="str">
            <v>ANTERAJA</v>
          </cell>
          <cell r="S992" t="str">
            <v>MEDAN</v>
          </cell>
          <cell r="T992" t="str">
            <v>1207262110870006</v>
          </cell>
          <cell r="U992" t="str">
            <v>SEUMUR HIDUP</v>
          </cell>
          <cell r="V992">
            <v>0</v>
          </cell>
          <cell r="W992" t="str">
            <v>B1</v>
          </cell>
          <cell r="X992" t="str">
            <v>871007142636</v>
          </cell>
          <cell r="Y992">
            <v>45586</v>
          </cell>
          <cell r="Z992" t="str">
            <v>TEMBUNG</v>
          </cell>
          <cell r="AA992">
            <v>32071</v>
          </cell>
          <cell r="AB992" t="str">
            <v>DUSUN IX GANG MANGGIS DESA TEMBUNG KECAMATAN PERCUT SEI TUAN KABUPATEN DELI SERDANG</v>
          </cell>
          <cell r="AC992" t="str">
            <v>KAWIN</v>
          </cell>
          <cell r="AD992" t="str">
            <v>ISLAM</v>
          </cell>
          <cell r="AE992" t="str">
            <v>LAKI-LAKI</v>
          </cell>
          <cell r="AF992" t="str">
            <v>SMA</v>
          </cell>
          <cell r="AG992" t="str">
            <v>AMIR MAHMUD LUBIS</v>
          </cell>
          <cell r="AH992" t="str">
            <v>BCA</v>
          </cell>
          <cell r="AI992" t="str">
            <v>8790264691</v>
          </cell>
          <cell r="AJ992" t="str">
            <v>1207260305210020</v>
          </cell>
          <cell r="AL992">
            <v>44652</v>
          </cell>
          <cell r="AM992">
            <v>44742</v>
          </cell>
          <cell r="AN992" t="str">
            <v>PKWT 2</v>
          </cell>
          <cell r="AO992" t="str">
            <v>40 hari</v>
          </cell>
          <cell r="AP992" t="str">
            <v xml:space="preserve">0 Tahun  10 Bulan 20 Hari </v>
          </cell>
          <cell r="AQ992" t="str">
            <v>SUDAH</v>
          </cell>
          <cell r="AR992">
            <v>44413</v>
          </cell>
          <cell r="AS992" t="str">
            <v>SUDAH</v>
          </cell>
          <cell r="AT992">
            <v>44440</v>
          </cell>
          <cell r="AU992" t="str">
            <v>SUDAH</v>
          </cell>
          <cell r="AV992">
            <v>44428</v>
          </cell>
          <cell r="AW992" t="str">
            <v xml:space="preserve">0 Tahun  9 Bulan 1 Hari </v>
          </cell>
          <cell r="AX992" t="str">
            <v>IN CLASS</v>
          </cell>
          <cell r="AY992">
            <v>80</v>
          </cell>
          <cell r="AZ992">
            <v>85</v>
          </cell>
          <cell r="BA992" t="str">
            <v>SUDAH</v>
          </cell>
          <cell r="BC992">
            <v>44401</v>
          </cell>
          <cell r="BE992" t="str">
            <v>SUDAH</v>
          </cell>
          <cell r="BG992">
            <v>44429</v>
          </cell>
          <cell r="BI992" t="str">
            <v>BELUM</v>
          </cell>
          <cell r="BV992" t="str">
            <v>0002358749709</v>
          </cell>
          <cell r="BW992" t="str">
            <v>SUDAH</v>
          </cell>
          <cell r="BX992" t="str">
            <v>PERUSAHAAN</v>
          </cell>
          <cell r="BY992" t="str">
            <v>21055225490</v>
          </cell>
          <cell r="BZ992" t="str">
            <v>SUDAH</v>
          </cell>
        </row>
        <row r="993">
          <cell r="C993" t="str">
            <v>2693</v>
          </cell>
          <cell r="D993" t="str">
            <v>RAHMADAN MARADONA</v>
          </cell>
          <cell r="E993" t="str">
            <v>PT. MBK</v>
          </cell>
          <cell r="I993">
            <v>44392</v>
          </cell>
          <cell r="J993" t="str">
            <v/>
          </cell>
          <cell r="K993" t="str">
            <v>085361200050</v>
          </cell>
          <cell r="L993" t="str">
            <v>DRIVER</v>
          </cell>
          <cell r="Q993" t="str">
            <v>MEDAN</v>
          </cell>
          <cell r="R993" t="str">
            <v>ANTERAJA</v>
          </cell>
          <cell r="S993" t="str">
            <v>MEDAN</v>
          </cell>
          <cell r="T993" t="str">
            <v>1275012212890008</v>
          </cell>
          <cell r="U993" t="str">
            <v>SEUMUR HIDUP</v>
          </cell>
          <cell r="V993">
            <v>0</v>
          </cell>
          <cell r="W993" t="str">
            <v>B1</v>
          </cell>
          <cell r="X993" t="str">
            <v>07168912000096</v>
          </cell>
          <cell r="Y993">
            <v>46197</v>
          </cell>
          <cell r="Z993" t="str">
            <v>BINJAI</v>
          </cell>
          <cell r="AA993">
            <v>32864</v>
          </cell>
          <cell r="AB993" t="str">
            <v>JALAN BERINGIN LINGKUNGAN I DESA JATI UTOMO KECAMATAN BINJAI UTARA KOTA BINJAI</v>
          </cell>
          <cell r="AC993" t="str">
            <v>KAWIN ANAK 2</v>
          </cell>
          <cell r="AD993" t="str">
            <v>ISLAM</v>
          </cell>
          <cell r="AE993" t="str">
            <v>LAKI-LAKI</v>
          </cell>
          <cell r="AF993" t="str">
            <v>SMA</v>
          </cell>
          <cell r="AG993" t="str">
            <v>RAHMADAN MARADONA</v>
          </cell>
          <cell r="AH993" t="str">
            <v>BCA</v>
          </cell>
          <cell r="AI993" t="str">
            <v>8430519566</v>
          </cell>
          <cell r="AJ993" t="str">
            <v>1275010508140003</v>
          </cell>
          <cell r="AL993">
            <v>44652</v>
          </cell>
          <cell r="AM993">
            <v>44742</v>
          </cell>
          <cell r="AN993" t="str">
            <v>PKWT 2</v>
          </cell>
          <cell r="AO993" t="str">
            <v>40 hari</v>
          </cell>
          <cell r="AP993" t="str">
            <v xml:space="preserve">0 Tahun  10 Bulan 6 Hari </v>
          </cell>
          <cell r="AQ993" t="str">
            <v>SUDAH</v>
          </cell>
          <cell r="AR993">
            <v>44413</v>
          </cell>
          <cell r="AS993" t="str">
            <v>SUDAH</v>
          </cell>
          <cell r="AT993">
            <v>44440</v>
          </cell>
          <cell r="AU993" t="str">
            <v>SUDAH</v>
          </cell>
          <cell r="AV993">
            <v>44428</v>
          </cell>
          <cell r="AW993" t="str">
            <v xml:space="preserve">0 Tahun  9 Bulan 1 Hari </v>
          </cell>
          <cell r="AX993" t="str">
            <v>IN CLASS</v>
          </cell>
          <cell r="AY993">
            <v>80</v>
          </cell>
          <cell r="AZ993">
            <v>85</v>
          </cell>
          <cell r="BA993" t="str">
            <v>SUDAH</v>
          </cell>
          <cell r="BC993">
            <v>44340</v>
          </cell>
          <cell r="BE993" t="str">
            <v>SUDAH</v>
          </cell>
          <cell r="BG993">
            <v>44424</v>
          </cell>
          <cell r="BI993" t="str">
            <v>BELUM</v>
          </cell>
          <cell r="BV993" t="str">
            <v>0002916791357</v>
          </cell>
          <cell r="BW993" t="str">
            <v>SUDAH</v>
          </cell>
          <cell r="BX993" t="str">
            <v>PERUSAHAAN</v>
          </cell>
          <cell r="BY993" t="str">
            <v>21055225557</v>
          </cell>
          <cell r="BZ993" t="str">
            <v>SUDAH</v>
          </cell>
          <cell r="CG993" t="str">
            <v>asihsupriyanto53@gmail.com</v>
          </cell>
        </row>
        <row r="994">
          <cell r="C994" t="str">
            <v>2695</v>
          </cell>
          <cell r="D994" t="str">
            <v>IVAN BRAMASTO</v>
          </cell>
          <cell r="E994" t="str">
            <v>PT. MBK</v>
          </cell>
          <cell r="F994" t="str">
            <v>PO</v>
          </cell>
          <cell r="G994" t="str">
            <v>26/PO/LOG-SBY/VII/21</v>
          </cell>
          <cell r="H994">
            <v>44386</v>
          </cell>
          <cell r="I994">
            <v>44389</v>
          </cell>
          <cell r="J994">
            <v>3</v>
          </cell>
          <cell r="K994" t="str">
            <v>085338527005</v>
          </cell>
          <cell r="P994" t="str">
            <v>DISPATCHER</v>
          </cell>
          <cell r="Q994" t="str">
            <v>MALANG</v>
          </cell>
          <cell r="R994" t="str">
            <v>ANTERAJA</v>
          </cell>
          <cell r="S994" t="str">
            <v>MALANG</v>
          </cell>
          <cell r="T994" t="str">
            <v>5171031504980019</v>
          </cell>
          <cell r="U994" t="str">
            <v>SEUMUR HIDUP</v>
          </cell>
          <cell r="V994" t="str">
            <v>NON DRIVER</v>
          </cell>
          <cell r="W994" t="str">
            <v>NON DRIVER</v>
          </cell>
          <cell r="X994" t="str">
            <v>NON DRIVER</v>
          </cell>
          <cell r="Y994" t="str">
            <v>NON DRIVER</v>
          </cell>
          <cell r="Z994" t="str">
            <v>DENPASAR</v>
          </cell>
          <cell r="AA994">
            <v>35900</v>
          </cell>
          <cell r="AB994" t="str">
            <v>PERUM TEGAL BUAH F38 PDS MYLINK TEGAL BUAH RT -/- KEL. PADANG SAMBIAN XELOD KEC. DENPASAR BARAT KOTA DENPASAR</v>
          </cell>
          <cell r="AC994" t="str">
            <v>LAJANG</v>
          </cell>
          <cell r="AD994" t="str">
            <v>ISLAM</v>
          </cell>
          <cell r="AE994" t="str">
            <v>LAKI-LAKI</v>
          </cell>
          <cell r="AF994" t="str">
            <v>S1</v>
          </cell>
          <cell r="AG994" t="str">
            <v>IVAN BRAMASTO</v>
          </cell>
          <cell r="AH994" t="str">
            <v>BCA</v>
          </cell>
          <cell r="AI994" t="str">
            <v>1011692627</v>
          </cell>
          <cell r="AJ994" t="str">
            <v>3578110301083429</v>
          </cell>
          <cell r="AL994">
            <v>44652</v>
          </cell>
          <cell r="AM994">
            <v>44742</v>
          </cell>
          <cell r="AN994" t="str">
            <v>PKWT 2</v>
          </cell>
          <cell r="AO994" t="str">
            <v>40 hari</v>
          </cell>
          <cell r="AP994" t="str">
            <v xml:space="preserve">0 Tahun  10 Bulan 9 Hari </v>
          </cell>
          <cell r="AQ994" t="str">
            <v>NON DRIVER</v>
          </cell>
          <cell r="AR994" t="str">
            <v>NON DRIVER</v>
          </cell>
          <cell r="AS994" t="str">
            <v>SUDAH</v>
          </cell>
          <cell r="AT994">
            <v>44421</v>
          </cell>
          <cell r="AU994" t="str">
            <v>NON DRIVER</v>
          </cell>
          <cell r="AV994" t="str">
            <v>NON DRIVER</v>
          </cell>
          <cell r="AW994" t="str">
            <v/>
          </cell>
          <cell r="AX994" t="str">
            <v>NON DRIVER</v>
          </cell>
          <cell r="AY994" t="str">
            <v>NON DRIVER</v>
          </cell>
          <cell r="AZ994" t="str">
            <v>NON DRIVER</v>
          </cell>
          <cell r="BA994" t="str">
            <v>SUDAH</v>
          </cell>
          <cell r="BC994">
            <v>44393</v>
          </cell>
          <cell r="BD994" t="str">
            <v>BLOOTO</v>
          </cell>
          <cell r="BE994" t="str">
            <v>SUDAH</v>
          </cell>
          <cell r="BG994">
            <v>44597</v>
          </cell>
          <cell r="BI994" t="str">
            <v>BELUM</v>
          </cell>
          <cell r="BV994" t="str">
            <v>0000143152457</v>
          </cell>
          <cell r="BW994" t="str">
            <v>SUDAH</v>
          </cell>
          <cell r="BX994" t="str">
            <v>PERUSAHAAN</v>
          </cell>
          <cell r="BY994" t="str">
            <v>21055224659</v>
          </cell>
          <cell r="BZ994" t="str">
            <v>SUDAH</v>
          </cell>
        </row>
        <row r="995">
          <cell r="C995" t="str">
            <v>2697</v>
          </cell>
          <cell r="D995" t="str">
            <v>YUSUP BAHTIAR</v>
          </cell>
          <cell r="E995" t="str">
            <v>PT. MBK</v>
          </cell>
          <cell r="F995" t="str">
            <v>PO</v>
          </cell>
          <cell r="G995" t="str">
            <v>69/PO-JKT1/VII/21</v>
          </cell>
          <cell r="H995">
            <v>44393</v>
          </cell>
          <cell r="I995">
            <v>44393</v>
          </cell>
          <cell r="J995">
            <v>0</v>
          </cell>
          <cell r="K995" t="str">
            <v>0895379005070</v>
          </cell>
          <cell r="L995" t="str">
            <v>DRIVER</v>
          </cell>
          <cell r="Q995" t="str">
            <v>GARUT</v>
          </cell>
          <cell r="R995" t="str">
            <v>ANTERAJA</v>
          </cell>
          <cell r="S995" t="str">
            <v>JAKARTA 1</v>
          </cell>
          <cell r="T995" t="str">
            <v>3205041704910006</v>
          </cell>
          <cell r="U995" t="str">
            <v>SEUMUR HIDUP</v>
          </cell>
          <cell r="W995" t="str">
            <v>B1</v>
          </cell>
          <cell r="X995" t="str">
            <v>13339104000012</v>
          </cell>
          <cell r="Y995">
            <v>45638</v>
          </cell>
          <cell r="Z995" t="str">
            <v>GARUT</v>
          </cell>
          <cell r="AA995">
            <v>33345</v>
          </cell>
          <cell r="AB995" t="str">
            <v>KP. CILEUNGSI RT 003/010 KEL. PASAWAHAN KEC. TAROGONG KALER KAB. GARUT</v>
          </cell>
          <cell r="AC995" t="str">
            <v>KAWIN</v>
          </cell>
          <cell r="AD995" t="str">
            <v>ISLAM</v>
          </cell>
          <cell r="AE995" t="str">
            <v>LAKI-LAKI</v>
          </cell>
          <cell r="AF995" t="str">
            <v>SMA</v>
          </cell>
          <cell r="AG995" t="str">
            <v>YUSUP BAHTIAR</v>
          </cell>
          <cell r="AH995" t="str">
            <v>BCA</v>
          </cell>
          <cell r="AI995" t="str">
            <v>1481366882</v>
          </cell>
          <cell r="AJ995" t="str">
            <v>3205042105130005</v>
          </cell>
          <cell r="AL995">
            <v>44682</v>
          </cell>
          <cell r="AM995">
            <v>44773</v>
          </cell>
          <cell r="AN995" t="str">
            <v>PKWT 2</v>
          </cell>
          <cell r="AO995" t="str">
            <v>71 hari</v>
          </cell>
          <cell r="AP995" t="str">
            <v xml:space="preserve">0 Tahun  10 Bulan 5 Hari </v>
          </cell>
          <cell r="AQ995" t="str">
            <v>SUDAH</v>
          </cell>
          <cell r="AR995">
            <v>44421</v>
          </cell>
          <cell r="AS995" t="str">
            <v>SUDAH</v>
          </cell>
          <cell r="AT995">
            <v>44432</v>
          </cell>
          <cell r="AU995" t="str">
            <v>SUDAH</v>
          </cell>
          <cell r="AV995">
            <v>44506</v>
          </cell>
          <cell r="AW995" t="str">
            <v xml:space="preserve">0 Tahun  6 Bulan 15 Hari </v>
          </cell>
          <cell r="AX995" t="str">
            <v>ON LINE</v>
          </cell>
          <cell r="BA995" t="str">
            <v>SUDAH</v>
          </cell>
          <cell r="BC995">
            <v>44399</v>
          </cell>
          <cell r="BD995" t="str">
            <v>RUMKITBAN GALUNGGUNG</v>
          </cell>
          <cell r="BE995" t="str">
            <v>SUDAH</v>
          </cell>
          <cell r="BG995">
            <v>44431</v>
          </cell>
          <cell r="BH995" t="str">
            <v xml:space="preserve">RUMKITABAN GALUNGGUNG </v>
          </cell>
          <cell r="BI995" t="str">
            <v>BELUM</v>
          </cell>
          <cell r="BV995" t="str">
            <v>0001665920597</v>
          </cell>
          <cell r="BW995" t="str">
            <v>SUDAH</v>
          </cell>
          <cell r="BX995" t="str">
            <v>PERUSAHAAN</v>
          </cell>
          <cell r="BY995" t="str">
            <v>21065976579</v>
          </cell>
          <cell r="BZ995" t="str">
            <v>SUDAH</v>
          </cell>
        </row>
        <row r="996">
          <cell r="C996" t="str">
            <v>2698</v>
          </cell>
          <cell r="D996" t="str">
            <v>ALIF WIDIATMOKO</v>
          </cell>
          <cell r="E996" t="str">
            <v>PT. MBK</v>
          </cell>
          <cell r="F996" t="str">
            <v>PO</v>
          </cell>
          <cell r="G996" t="str">
            <v>30/PO/LOG-SBY/VII/21</v>
          </cell>
          <cell r="H996">
            <v>44396</v>
          </cell>
          <cell r="I996">
            <v>44397</v>
          </cell>
          <cell r="J996">
            <v>1</v>
          </cell>
          <cell r="K996" t="str">
            <v>081395230801</v>
          </cell>
          <cell r="P996" t="str">
            <v>DISPATCHER</v>
          </cell>
          <cell r="Q996" t="str">
            <v>CIKARANG</v>
          </cell>
          <cell r="R996" t="str">
            <v>YAMAZAKI</v>
          </cell>
          <cell r="S996" t="str">
            <v>JAKARTA 1</v>
          </cell>
          <cell r="T996" t="str">
            <v>3316062505970001</v>
          </cell>
          <cell r="U996" t="str">
            <v>SEUMUR HIDUP</v>
          </cell>
          <cell r="V996" t="str">
            <v>NON DRIVER</v>
          </cell>
          <cell r="W996" t="str">
            <v>NON DRIVER</v>
          </cell>
          <cell r="X996" t="str">
            <v>NON DRIVER</v>
          </cell>
          <cell r="Y996" t="str">
            <v>NON DRIVER</v>
          </cell>
          <cell r="Z996" t="str">
            <v>BLORA</v>
          </cell>
          <cell r="AA996">
            <v>35575</v>
          </cell>
          <cell r="AB996" t="str">
            <v>GADU RT 002/006 KEL. GADU KEC. SAMBONG  KAB. BLORA</v>
          </cell>
          <cell r="AC996" t="str">
            <v>LAJANG</v>
          </cell>
          <cell r="AD996" t="str">
            <v>ISLAM</v>
          </cell>
          <cell r="AE996" t="str">
            <v>LAKI-LAKI</v>
          </cell>
          <cell r="AF996" t="str">
            <v>SMA</v>
          </cell>
          <cell r="AG996" t="str">
            <v>BCA</v>
          </cell>
          <cell r="AH996" t="str">
            <v>BCA</v>
          </cell>
          <cell r="AI996" t="str">
            <v>3540342503</v>
          </cell>
          <cell r="AJ996" t="str">
            <v>3316062501081897</v>
          </cell>
          <cell r="AL996">
            <v>44682</v>
          </cell>
          <cell r="AM996">
            <v>44773</v>
          </cell>
          <cell r="AN996" t="str">
            <v>PKWT 2</v>
          </cell>
          <cell r="AO996" t="str">
            <v>71 hari</v>
          </cell>
          <cell r="AP996" t="str">
            <v xml:space="preserve">0 Tahun  10 Bulan 1 Hari </v>
          </cell>
          <cell r="AQ996" t="str">
            <v>NON DRIVER</v>
          </cell>
          <cell r="AR996" t="str">
            <v>NON DRIVER</v>
          </cell>
          <cell r="AS996" t="str">
            <v>SUDAH</v>
          </cell>
          <cell r="AT996">
            <v>44470</v>
          </cell>
          <cell r="AU996" t="str">
            <v>NON DRIVER</v>
          </cell>
          <cell r="AV996" t="str">
            <v>NON DRIVER</v>
          </cell>
          <cell r="AW996" t="str">
            <v/>
          </cell>
          <cell r="AX996" t="str">
            <v>NON DRIVER</v>
          </cell>
          <cell r="AY996" t="str">
            <v>NON DRIVER</v>
          </cell>
          <cell r="AZ996" t="str">
            <v>NON DRIVER</v>
          </cell>
          <cell r="BA996" t="str">
            <v>SUDAH</v>
          </cell>
          <cell r="BC996">
            <v>44522</v>
          </cell>
          <cell r="BE996" t="str">
            <v>BELUM</v>
          </cell>
          <cell r="BI996" t="str">
            <v>BELUM</v>
          </cell>
          <cell r="BV996" t="str">
            <v>0000580323273</v>
          </cell>
          <cell r="BW996" t="str">
            <v>SUDAH</v>
          </cell>
          <cell r="BX996" t="str">
            <v>PBI</v>
          </cell>
          <cell r="BY996" t="str">
            <v>21065976611</v>
          </cell>
          <cell r="BZ996" t="str">
            <v>SUDAH</v>
          </cell>
          <cell r="CH996">
            <v>44447</v>
          </cell>
        </row>
        <row r="997">
          <cell r="C997" t="str">
            <v>2702</v>
          </cell>
          <cell r="D997" t="str">
            <v>MOH. ASADULLOH</v>
          </cell>
          <cell r="E997" t="str">
            <v>PT. MBK</v>
          </cell>
          <cell r="I997">
            <v>44400</v>
          </cell>
          <cell r="J997" t="str">
            <v/>
          </cell>
          <cell r="K997" t="str">
            <v>085203802561</v>
          </cell>
          <cell r="L997" t="str">
            <v>DRIVER</v>
          </cell>
          <cell r="Q997" t="str">
            <v>JEMBER</v>
          </cell>
          <cell r="R997" t="str">
            <v>ANTERAJA</v>
          </cell>
          <cell r="S997" t="str">
            <v>MALANG</v>
          </cell>
          <cell r="T997" t="str">
            <v>3510140307960005</v>
          </cell>
          <cell r="U997" t="str">
            <v>SEUMUR HIDUP</v>
          </cell>
          <cell r="V997" t="str">
            <v>HIJAU</v>
          </cell>
          <cell r="W997" t="str">
            <v>B1</v>
          </cell>
          <cell r="X997" t="str">
            <v>15339407000112</v>
          </cell>
          <cell r="Y997">
            <v>45835</v>
          </cell>
          <cell r="Z997" t="str">
            <v>BANYUWANGI</v>
          </cell>
          <cell r="AA997">
            <v>35249</v>
          </cell>
          <cell r="AB997" t="str">
            <v>DUSUN POPONGAN RT.01 RW.01 DESA BENELAN LOR</v>
          </cell>
          <cell r="AC997" t="str">
            <v>KAWIN</v>
          </cell>
          <cell r="AD997" t="str">
            <v>ISLAM</v>
          </cell>
          <cell r="AE997" t="str">
            <v>LAKI-LAKI</v>
          </cell>
          <cell r="AF997" t="str">
            <v>SMA</v>
          </cell>
          <cell r="AG997" t="str">
            <v>MOH. ASADULLOH</v>
          </cell>
          <cell r="AH997" t="str">
            <v>BCA</v>
          </cell>
          <cell r="AI997" t="str">
            <v>2640537453</v>
          </cell>
          <cell r="AJ997" t="str">
            <v>3510140412190005</v>
          </cell>
          <cell r="AL997">
            <v>44682</v>
          </cell>
          <cell r="AM997">
            <v>44773</v>
          </cell>
          <cell r="AN997" t="str">
            <v>PKWT 2</v>
          </cell>
          <cell r="AO997" t="str">
            <v>71 hari</v>
          </cell>
          <cell r="AP997" t="str">
            <v xml:space="preserve">0 Tahun  9 Bulan 28 Hari </v>
          </cell>
          <cell r="AQ997" t="str">
            <v>SUDAH</v>
          </cell>
          <cell r="AR997">
            <v>44432</v>
          </cell>
          <cell r="AS997" t="str">
            <v>SUDAH</v>
          </cell>
          <cell r="AT997">
            <v>44432</v>
          </cell>
          <cell r="AU997" t="str">
            <v>SUDAH</v>
          </cell>
          <cell r="AV997">
            <v>44465</v>
          </cell>
          <cell r="AW997" t="str">
            <v xml:space="preserve">0 Tahun  7 Bulan 25 Hari </v>
          </cell>
          <cell r="AX997" t="str">
            <v>IN CLASS</v>
          </cell>
          <cell r="AY997">
            <v>75</v>
          </cell>
          <cell r="AZ997">
            <v>75</v>
          </cell>
          <cell r="BA997" t="str">
            <v>SUDAH</v>
          </cell>
          <cell r="BC997">
            <v>44415</v>
          </cell>
          <cell r="BD997" t="str">
            <v>KLINIK POLKES SITUBONDO</v>
          </cell>
          <cell r="BE997" t="str">
            <v>SUDAH</v>
          </cell>
          <cell r="BG997">
            <v>44490</v>
          </cell>
          <cell r="BI997" t="str">
            <v>BELUM</v>
          </cell>
          <cell r="BV997" t="str">
            <v>0002696254367</v>
          </cell>
          <cell r="BW997" t="str">
            <v>SUDAH</v>
          </cell>
          <cell r="BX997" t="str">
            <v>PERUSAHAAN</v>
          </cell>
          <cell r="BY997" t="str">
            <v>21065977296</v>
          </cell>
          <cell r="BZ997" t="str">
            <v>SUDAH</v>
          </cell>
          <cell r="CG997" t="e">
            <v>#N/A</v>
          </cell>
        </row>
        <row r="998">
          <cell r="C998" t="str">
            <v>2703</v>
          </cell>
          <cell r="D998" t="str">
            <v>FARHANI DAHLAN</v>
          </cell>
          <cell r="E998" t="str">
            <v>PT. MBK</v>
          </cell>
          <cell r="I998">
            <v>44394</v>
          </cell>
          <cell r="J998" t="str">
            <v/>
          </cell>
          <cell r="K998" t="str">
            <v>082332582828</v>
          </cell>
          <cell r="L998" t="str">
            <v>DRIVER</v>
          </cell>
          <cell r="Q998" t="str">
            <v>JEMBER</v>
          </cell>
          <cell r="R998" t="str">
            <v>ANTERAJA</v>
          </cell>
          <cell r="S998" t="str">
            <v>MALANG</v>
          </cell>
          <cell r="T998" t="str">
            <v>3509133112870001</v>
          </cell>
          <cell r="U998" t="str">
            <v>SEUMUR HIDUP</v>
          </cell>
          <cell r="V998" t="str">
            <v>HIJAU</v>
          </cell>
          <cell r="W998" t="str">
            <v>B1 UMUM</v>
          </cell>
          <cell r="X998" t="str">
            <v>1618-8712-000110</v>
          </cell>
          <cell r="Y998">
            <v>45642</v>
          </cell>
          <cell r="Z998" t="str">
            <v>JEMBER</v>
          </cell>
          <cell r="AA998">
            <v>32142</v>
          </cell>
          <cell r="AB998" t="str">
            <v>JL. ARGOPURO RT 001/027 KEC. RAMBIPUJI</v>
          </cell>
          <cell r="AC998" t="str">
            <v>KAWIN</v>
          </cell>
          <cell r="AD998" t="str">
            <v>ISLAM</v>
          </cell>
          <cell r="AE998" t="str">
            <v>LAKI-LAKI</v>
          </cell>
          <cell r="AF998" t="str">
            <v>SMA</v>
          </cell>
          <cell r="AG998" t="str">
            <v>FARHANI DAHLAN</v>
          </cell>
          <cell r="AH998" t="str">
            <v>BCA</v>
          </cell>
          <cell r="AI998" t="str">
            <v>3330422962</v>
          </cell>
          <cell r="AJ998" t="str">
            <v>3509132808150001</v>
          </cell>
          <cell r="AL998">
            <v>44682</v>
          </cell>
          <cell r="AM998">
            <v>44773</v>
          </cell>
          <cell r="AN998" t="str">
            <v>PKWT 2</v>
          </cell>
          <cell r="AO998" t="str">
            <v>71 hari</v>
          </cell>
          <cell r="AP998" t="str">
            <v xml:space="preserve">0 Tahun  10 Bulan 4 Hari </v>
          </cell>
          <cell r="AQ998" t="str">
            <v>SUDAH</v>
          </cell>
          <cell r="AR998">
            <v>44432</v>
          </cell>
          <cell r="AS998" t="str">
            <v>SUDAH</v>
          </cell>
          <cell r="AT998">
            <v>44432</v>
          </cell>
          <cell r="AU998" t="str">
            <v>SUDAH</v>
          </cell>
          <cell r="AV998">
            <v>44465</v>
          </cell>
          <cell r="AW998" t="str">
            <v xml:space="preserve">0 Tahun  7 Bulan 25 Hari </v>
          </cell>
          <cell r="AX998" t="str">
            <v>IN CLASS</v>
          </cell>
          <cell r="AY998">
            <v>75</v>
          </cell>
          <cell r="AZ998">
            <v>75</v>
          </cell>
          <cell r="BA998" t="str">
            <v>SUDAH</v>
          </cell>
          <cell r="BC998">
            <v>44506</v>
          </cell>
          <cell r="BD998" t="str">
            <v>MAYANG</v>
          </cell>
          <cell r="BE998" t="str">
            <v>SUDAH</v>
          </cell>
          <cell r="BG998">
            <v>44391</v>
          </cell>
          <cell r="BI998" t="str">
            <v>BELUM</v>
          </cell>
          <cell r="BV998" t="str">
            <v>0001648551385</v>
          </cell>
          <cell r="BW998" t="str">
            <v>SUDAH</v>
          </cell>
          <cell r="BX998" t="str">
            <v>PERUSAHAAN</v>
          </cell>
          <cell r="BY998" t="str">
            <v>21065975597</v>
          </cell>
          <cell r="BZ998" t="str">
            <v>SUDAH</v>
          </cell>
          <cell r="CG998" t="e">
            <v>#N/A</v>
          </cell>
        </row>
        <row r="999">
          <cell r="C999" t="str">
            <v>2704</v>
          </cell>
          <cell r="D999" t="str">
            <v>ASIH SUPRIYANTO</v>
          </cell>
          <cell r="E999" t="str">
            <v>PT. MBK</v>
          </cell>
          <cell r="I999">
            <v>44388</v>
          </cell>
          <cell r="J999" t="str">
            <v/>
          </cell>
          <cell r="K999" t="str">
            <v>087843151635</v>
          </cell>
          <cell r="L999" t="str">
            <v>DRIVER</v>
          </cell>
          <cell r="Q999" t="str">
            <v>YOGYAKARTA</v>
          </cell>
          <cell r="R999" t="str">
            <v>ANTERAJA</v>
          </cell>
          <cell r="S999" t="str">
            <v>SEMARANG</v>
          </cell>
          <cell r="T999" t="str">
            <v>3402102504770000</v>
          </cell>
          <cell r="U999" t="str">
            <v>SEUMUR HIDUP</v>
          </cell>
          <cell r="V999" t="str">
            <v>HIJAU</v>
          </cell>
          <cell r="W999" t="str">
            <v>B1 UMUM</v>
          </cell>
          <cell r="X999" t="str">
            <v>14537704000088</v>
          </cell>
          <cell r="Y999">
            <v>45952</v>
          </cell>
          <cell r="Z999" t="str">
            <v xml:space="preserve">BANTUL </v>
          </cell>
          <cell r="AA999">
            <v>28240</v>
          </cell>
          <cell r="AB999" t="str">
            <v>SINGOYUDAN RT.07 IMOGIRI BANTUL</v>
          </cell>
          <cell r="AC999" t="str">
            <v>KAWIN ANAK 3</v>
          </cell>
          <cell r="AD999" t="str">
            <v>ISLAM</v>
          </cell>
          <cell r="AE999" t="str">
            <v>LAKI-LAKI</v>
          </cell>
          <cell r="AF999" t="str">
            <v>SMA</v>
          </cell>
          <cell r="AG999" t="str">
            <v>ASIH SUPRIYANTO</v>
          </cell>
          <cell r="AH999" t="str">
            <v>BCA</v>
          </cell>
          <cell r="AI999" t="str">
            <v>7675319073</v>
          </cell>
          <cell r="AJ999" t="str">
            <v>3402102407030173</v>
          </cell>
          <cell r="AL999">
            <v>44682</v>
          </cell>
          <cell r="AM999">
            <v>44773</v>
          </cell>
          <cell r="AN999" t="str">
            <v>PKWT 2</v>
          </cell>
          <cell r="AO999" t="str">
            <v>71 hari</v>
          </cell>
          <cell r="AP999" t="str">
            <v xml:space="preserve">0 Tahun  10 Bulan 10 Hari </v>
          </cell>
          <cell r="AQ999" t="str">
            <v>SUDAH</v>
          </cell>
          <cell r="AR999">
            <v>44414</v>
          </cell>
          <cell r="AS999" t="str">
            <v>SUDAH</v>
          </cell>
          <cell r="AT999">
            <v>44481</v>
          </cell>
          <cell r="AU999" t="str">
            <v>SUDAH</v>
          </cell>
          <cell r="AV999">
            <v>44420</v>
          </cell>
          <cell r="AW999" t="str">
            <v xml:space="preserve">0 Tahun  9 Bulan 9 Hari </v>
          </cell>
          <cell r="AX999" t="str">
            <v>IN CLASS</v>
          </cell>
          <cell r="AY999">
            <v>85</v>
          </cell>
          <cell r="AZ999">
            <v>85</v>
          </cell>
          <cell r="BA999" t="str">
            <v>SUDAH</v>
          </cell>
          <cell r="BC999">
            <v>44411</v>
          </cell>
          <cell r="BD999" t="str">
            <v>HUB JOGJA</v>
          </cell>
          <cell r="BE999" t="str">
            <v>SUDAH</v>
          </cell>
          <cell r="BG999">
            <v>44438</v>
          </cell>
          <cell r="BH999" t="str">
            <v>HUB JOGJA</v>
          </cell>
          <cell r="BI999" t="str">
            <v>BELUM</v>
          </cell>
          <cell r="BV999" t="str">
            <v>0002188385717</v>
          </cell>
          <cell r="BW999" t="str">
            <v>SUDAH</v>
          </cell>
          <cell r="BX999" t="str">
            <v>PBI</v>
          </cell>
          <cell r="BY999" t="str">
            <v>21065976660</v>
          </cell>
          <cell r="BZ999" t="str">
            <v>SUDAH</v>
          </cell>
        </row>
        <row r="1000">
          <cell r="C1000" t="str">
            <v>2710</v>
          </cell>
          <cell r="D1000" t="str">
            <v>ROESMAN HERMAN</v>
          </cell>
          <cell r="E1000" t="str">
            <v>PT. MBK</v>
          </cell>
          <cell r="F1000" t="str">
            <v>PO</v>
          </cell>
          <cell r="G1000" t="str">
            <v>65/JKT2/VI/2021</v>
          </cell>
          <cell r="H1000">
            <v>44396</v>
          </cell>
          <cell r="I1000">
            <v>44401</v>
          </cell>
          <cell r="J1000">
            <v>5</v>
          </cell>
          <cell r="K1000" t="str">
            <v>0895362588333</v>
          </cell>
          <cell r="L1000" t="str">
            <v>DRIVER</v>
          </cell>
          <cell r="Q1000" t="str">
            <v>PARE PARE</v>
          </cell>
          <cell r="R1000" t="str">
            <v>ANTERAJA</v>
          </cell>
          <cell r="S1000" t="str">
            <v>MALANG</v>
          </cell>
          <cell r="T1000" t="str">
            <v>7371122607800007</v>
          </cell>
          <cell r="U1000" t="str">
            <v>SEUMUR HIDUP</v>
          </cell>
          <cell r="W1000" t="str">
            <v>B1</v>
          </cell>
          <cell r="X1000" t="str">
            <v>800719052634</v>
          </cell>
          <cell r="Y1000">
            <v>45499</v>
          </cell>
          <cell r="Z1000" t="str">
            <v>UJUNG PANDANG</v>
          </cell>
          <cell r="AA1000">
            <v>29428</v>
          </cell>
          <cell r="AB1000" t="str">
            <v>BUKIT BATU PANNARA RT 006/001 KEL. ANTANG KEC. MANGGALA KOTA MAKASSAR</v>
          </cell>
          <cell r="AC1000" t="str">
            <v>KAWIN</v>
          </cell>
          <cell r="AD1000" t="str">
            <v>ISLAM</v>
          </cell>
          <cell r="AE1000" t="str">
            <v>LAKI-LAKI</v>
          </cell>
          <cell r="AF1000" t="str">
            <v>SMA</v>
          </cell>
          <cell r="AG1000" t="str">
            <v>ROESMAN HERMAN</v>
          </cell>
          <cell r="AH1000" t="str">
            <v>BCA</v>
          </cell>
          <cell r="AI1000" t="str">
            <v>7892174451</v>
          </cell>
          <cell r="AJ1000" t="str">
            <v>7371122007180010</v>
          </cell>
          <cell r="AL1000">
            <v>44682</v>
          </cell>
          <cell r="AM1000">
            <v>44773</v>
          </cell>
          <cell r="AN1000" t="str">
            <v>PKWT 2</v>
          </cell>
          <cell r="AO1000" t="str">
            <v>71 hari</v>
          </cell>
          <cell r="AP1000" t="str">
            <v xml:space="preserve">0 Tahun  9 Bulan 27 Hari </v>
          </cell>
          <cell r="AQ1000" t="str">
            <v>SUDAH</v>
          </cell>
          <cell r="AR1000">
            <v>44414</v>
          </cell>
          <cell r="AS1000" t="str">
            <v>SUDAH</v>
          </cell>
          <cell r="AT1000">
            <v>44414</v>
          </cell>
          <cell r="AU1000" t="str">
            <v>SUDAH</v>
          </cell>
          <cell r="AV1000">
            <v>44421</v>
          </cell>
          <cell r="AW1000" t="str">
            <v xml:space="preserve">0 Tahun  9 Bulan 8 Hari </v>
          </cell>
          <cell r="AX1000" t="str">
            <v>ON LINE</v>
          </cell>
          <cell r="AY1000">
            <v>90</v>
          </cell>
          <cell r="AZ1000">
            <v>90</v>
          </cell>
          <cell r="BA1000" t="str">
            <v>SUDAH</v>
          </cell>
          <cell r="BC1000">
            <v>44422</v>
          </cell>
          <cell r="BD1000" t="str">
            <v>DEPKES</v>
          </cell>
          <cell r="BE1000" t="str">
            <v>SUDAH</v>
          </cell>
          <cell r="BG1000">
            <v>44622</v>
          </cell>
          <cell r="BI1000" t="str">
            <v>BELUM</v>
          </cell>
          <cell r="BV1000" t="str">
            <v>0001483204386</v>
          </cell>
          <cell r="BW1000" t="str">
            <v>SUDAH</v>
          </cell>
          <cell r="BX1000" t="str">
            <v>PERUSAHAAN</v>
          </cell>
          <cell r="BY1000" t="str">
            <v>21065976983</v>
          </cell>
          <cell r="BZ1000" t="str">
            <v>SUDAH</v>
          </cell>
          <cell r="CG1000" t="str">
            <v>idaafriliyana6@gmail.com</v>
          </cell>
        </row>
        <row r="1001">
          <cell r="C1001" t="str">
            <v>2711</v>
          </cell>
          <cell r="D1001" t="str">
            <v>M ARIF RAHMAN</v>
          </cell>
          <cell r="E1001" t="str">
            <v>PT. MBK</v>
          </cell>
          <cell r="I1001">
            <v>44400</v>
          </cell>
          <cell r="J1001" t="str">
            <v/>
          </cell>
          <cell r="K1001" t="str">
            <v>087716206119</v>
          </cell>
          <cell r="L1001" t="str">
            <v>DRIVER</v>
          </cell>
          <cell r="Q1001" t="str">
            <v>BANJARMASIN</v>
          </cell>
          <cell r="R1001" t="str">
            <v>PT. SUMBER ALFARIA TRIJAYA TBK</v>
          </cell>
          <cell r="S1001" t="str">
            <v>JAKARTA 2</v>
          </cell>
          <cell r="T1001" t="str">
            <v>6307060406990003</v>
          </cell>
          <cell r="U1001" t="str">
            <v>SEUMUR HIDUP</v>
          </cell>
          <cell r="W1001" t="str">
            <v>B1 UMUM</v>
          </cell>
          <cell r="X1001" t="str">
            <v>18369906000004</v>
          </cell>
          <cell r="Y1001">
            <v>46068</v>
          </cell>
          <cell r="Z1001" t="str">
            <v>KAMBAT SELATAN</v>
          </cell>
          <cell r="AA1001">
            <v>36315</v>
          </cell>
          <cell r="AB1001" t="str">
            <v>MANDINGIN RT/RW 11/02 KEL. MANDINGIN KEC. BARABAI KAB. HULU SUNGAI TENGAH</v>
          </cell>
          <cell r="AC1001" t="str">
            <v>LAJANG</v>
          </cell>
          <cell r="AD1001" t="str">
            <v>ISLAM</v>
          </cell>
          <cell r="AE1001" t="str">
            <v>LAKI-LAKI</v>
          </cell>
          <cell r="AF1001" t="str">
            <v>SMA</v>
          </cell>
          <cell r="AG1001" t="str">
            <v>M ARIF RAHMAN</v>
          </cell>
          <cell r="AH1001" t="str">
            <v>BCA</v>
          </cell>
          <cell r="AI1001" t="str">
            <v>8275360275</v>
          </cell>
          <cell r="AJ1001" t="str">
            <v>6307060502080395</v>
          </cell>
          <cell r="AL1001">
            <v>44682</v>
          </cell>
          <cell r="AM1001">
            <v>44773</v>
          </cell>
          <cell r="AN1001" t="str">
            <v>PKWT 2</v>
          </cell>
          <cell r="AO1001" t="str">
            <v>71 hari</v>
          </cell>
          <cell r="AP1001" t="str">
            <v xml:space="preserve">0 Tahun  9 Bulan 28 Hari </v>
          </cell>
          <cell r="AQ1001" t="str">
            <v>SUDAH</v>
          </cell>
          <cell r="AR1001">
            <v>44424</v>
          </cell>
          <cell r="AS1001" t="str">
            <v>SUDAH</v>
          </cell>
          <cell r="AT1001">
            <v>44501</v>
          </cell>
          <cell r="AU1001" t="str">
            <v>SUDAH</v>
          </cell>
          <cell r="AV1001">
            <v>44503</v>
          </cell>
          <cell r="AW1001" t="str">
            <v xml:space="preserve">0 Tahun  6 Bulan 18 Hari </v>
          </cell>
          <cell r="AX1001" t="str">
            <v>IN CLASS</v>
          </cell>
          <cell r="AY1001">
            <v>75</v>
          </cell>
          <cell r="AZ1001">
            <v>95</v>
          </cell>
          <cell r="BA1001" t="str">
            <v>SUDAH</v>
          </cell>
          <cell r="BC1001">
            <v>44378</v>
          </cell>
          <cell r="BD1001" t="str">
            <v>BERABAI</v>
          </cell>
          <cell r="BE1001" t="str">
            <v>SUDAH</v>
          </cell>
          <cell r="BG1001">
            <v>44504</v>
          </cell>
          <cell r="BI1001" t="str">
            <v>BELUM</v>
          </cell>
          <cell r="BV1001" t="str">
            <v>0002370467924</v>
          </cell>
          <cell r="BW1001" t="str">
            <v>SUDAH</v>
          </cell>
          <cell r="BX1001" t="str">
            <v>PERUSAHAAN</v>
          </cell>
          <cell r="BY1001" t="str">
            <v>21065976884</v>
          </cell>
          <cell r="BZ1001" t="str">
            <v>SUDAH</v>
          </cell>
          <cell r="CG1001" t="str">
            <v>nardikaceria@gmail.com</v>
          </cell>
        </row>
        <row r="1002">
          <cell r="C1002" t="str">
            <v>2713</v>
          </cell>
          <cell r="D1002" t="str">
            <v>SUKMA ALPIADI</v>
          </cell>
          <cell r="E1002" t="str">
            <v>PT. MBK</v>
          </cell>
          <cell r="F1002" t="str">
            <v>PO</v>
          </cell>
          <cell r="G1002" t="str">
            <v>66/JKT2/VII/2021</v>
          </cell>
          <cell r="H1002">
            <v>44396</v>
          </cell>
          <cell r="I1002">
            <v>44396</v>
          </cell>
          <cell r="J1002">
            <v>0</v>
          </cell>
          <cell r="K1002" t="str">
            <v>082150831516</v>
          </cell>
          <cell r="L1002" t="str">
            <v>DRIVER</v>
          </cell>
          <cell r="Q1002" t="str">
            <v>BANJARMASIN</v>
          </cell>
          <cell r="R1002" t="str">
            <v>ANTERAJA</v>
          </cell>
          <cell r="S1002" t="str">
            <v>JAKARTA 2</v>
          </cell>
          <cell r="T1002" t="str">
            <v>6304150403950003</v>
          </cell>
          <cell r="U1002" t="str">
            <v>SEUMUR HIDUP</v>
          </cell>
          <cell r="W1002" t="str">
            <v>B1</v>
          </cell>
          <cell r="X1002" t="str">
            <v>18339503000014</v>
          </cell>
          <cell r="Y1002">
            <v>46176</v>
          </cell>
          <cell r="Z1002" t="str">
            <v>MARABAHAN</v>
          </cell>
          <cell r="AA1002">
            <v>34823</v>
          </cell>
          <cell r="AB1002" t="str">
            <v>JL. NASUTION RT/RW 02/01 KEL. MARABAHAN</v>
          </cell>
          <cell r="AC1002" t="str">
            <v>KAWIN</v>
          </cell>
          <cell r="AD1002" t="str">
            <v>ISLAM</v>
          </cell>
          <cell r="AE1002" t="str">
            <v>LAKI-LAKI</v>
          </cell>
          <cell r="AF1002" t="str">
            <v>SMA</v>
          </cell>
          <cell r="AG1002" t="str">
            <v>SUKMA ALPIADI</v>
          </cell>
          <cell r="AH1002" t="str">
            <v>BCA</v>
          </cell>
          <cell r="AI1002" t="str">
            <v>8275416530</v>
          </cell>
          <cell r="AJ1002" t="str">
            <v>6304150303080002</v>
          </cell>
          <cell r="AL1002">
            <v>44682</v>
          </cell>
          <cell r="AM1002">
            <v>44773</v>
          </cell>
          <cell r="AN1002" t="str">
            <v>PKWT 2</v>
          </cell>
          <cell r="AO1002" t="str">
            <v>71 hari</v>
          </cell>
          <cell r="AP1002" t="str">
            <v xml:space="preserve">0 Tahun  10 Bulan 2 Hari </v>
          </cell>
          <cell r="AQ1002" t="str">
            <v>SUDAH</v>
          </cell>
          <cell r="AR1002">
            <v>44421</v>
          </cell>
          <cell r="AS1002" t="str">
            <v>SUDAH</v>
          </cell>
          <cell r="AT1002">
            <v>44421</v>
          </cell>
          <cell r="AU1002" t="str">
            <v>SUDAH</v>
          </cell>
          <cell r="AV1002">
            <v>44531</v>
          </cell>
          <cell r="AW1002" t="str">
            <v xml:space="preserve">0 Tahun  5 Bulan 20 Hari </v>
          </cell>
          <cell r="AX1002" t="str">
            <v>IN CLASS</v>
          </cell>
          <cell r="AY1002">
            <v>65</v>
          </cell>
          <cell r="AZ1002">
            <v>75</v>
          </cell>
          <cell r="BA1002" t="str">
            <v>SUDAH</v>
          </cell>
          <cell r="BC1002">
            <v>44403</v>
          </cell>
          <cell r="BD1002" t="str">
            <v>SUNGAI ULIN</v>
          </cell>
          <cell r="BE1002" t="str">
            <v>SUDAH</v>
          </cell>
          <cell r="BG1002">
            <v>44441</v>
          </cell>
          <cell r="BH1002" t="str">
            <v>SUNGAI ULIN</v>
          </cell>
          <cell r="BI1002" t="str">
            <v>BELUM</v>
          </cell>
          <cell r="BV1002" t="str">
            <v>0003099419032</v>
          </cell>
          <cell r="BW1002" t="str">
            <v>SUDAH</v>
          </cell>
          <cell r="BX1002" t="str">
            <v>PERUSAHAAN</v>
          </cell>
          <cell r="BY1002" t="str">
            <v>21065976769</v>
          </cell>
          <cell r="BZ1002" t="str">
            <v>SUDAH</v>
          </cell>
        </row>
        <row r="1003">
          <cell r="C1003" t="str">
            <v>2714</v>
          </cell>
          <cell r="D1003" t="str">
            <v>ABBY NURYA JAVIKA</v>
          </cell>
          <cell r="E1003" t="str">
            <v>PT. MBK</v>
          </cell>
          <cell r="I1003">
            <v>44399</v>
          </cell>
          <cell r="J1003" t="str">
            <v/>
          </cell>
          <cell r="K1003" t="str">
            <v>081253529347</v>
          </cell>
          <cell r="L1003" t="str">
            <v>DRIVER</v>
          </cell>
          <cell r="Q1003" t="str">
            <v>PALANGKARAYA</v>
          </cell>
          <cell r="R1003" t="str">
            <v>ANTERAJA</v>
          </cell>
          <cell r="S1003" t="str">
            <v>JAKARTA 2</v>
          </cell>
          <cell r="T1003" t="str">
            <v>6207021011960003</v>
          </cell>
          <cell r="U1003" t="str">
            <v>SEUMUR HIDUP</v>
          </cell>
          <cell r="W1003" t="str">
            <v>B1</v>
          </cell>
          <cell r="X1003" t="str">
            <v>23289611000074</v>
          </cell>
          <cell r="Y1003">
            <v>46195</v>
          </cell>
          <cell r="Z1003" t="str">
            <v>JEMBER</v>
          </cell>
          <cell r="AA1003">
            <v>35379</v>
          </cell>
          <cell r="AB1003" t="str">
            <v>JL/ BAHAGIA RT/RW 04/02 KEL. KUBU KEC. KUMAI KAB KOTA WARINGIN BARAT</v>
          </cell>
          <cell r="AC1003" t="str">
            <v>KAWIN ANAK 1</v>
          </cell>
          <cell r="AD1003" t="str">
            <v>ISLAM</v>
          </cell>
          <cell r="AE1003" t="str">
            <v>LAKI-LAKI</v>
          </cell>
          <cell r="AF1003" t="str">
            <v>SMA</v>
          </cell>
          <cell r="AG1003" t="str">
            <v>ABBY NURYA JAVIKA</v>
          </cell>
          <cell r="AH1003" t="str">
            <v>BCA</v>
          </cell>
          <cell r="AI1003" t="str">
            <v>8585205032</v>
          </cell>
          <cell r="AJ1003" t="str">
            <v>6201012405210002</v>
          </cell>
          <cell r="AL1003">
            <v>44682</v>
          </cell>
          <cell r="AM1003">
            <v>44773</v>
          </cell>
          <cell r="AN1003" t="str">
            <v>PKWT 2</v>
          </cell>
          <cell r="AO1003" t="str">
            <v>71 hari</v>
          </cell>
          <cell r="AP1003" t="str">
            <v xml:space="preserve">0 Tahun  9 Bulan 29 Hari </v>
          </cell>
          <cell r="AQ1003" t="str">
            <v>SUDAH</v>
          </cell>
          <cell r="AR1003">
            <v>44424</v>
          </cell>
          <cell r="AS1003" t="str">
            <v>SUDAH</v>
          </cell>
          <cell r="AT1003">
            <v>44432</v>
          </cell>
          <cell r="AU1003" t="str">
            <v>SUDAH</v>
          </cell>
          <cell r="AV1003">
            <v>44532</v>
          </cell>
          <cell r="AW1003" t="str">
            <v xml:space="preserve">0 Tahun  5 Bulan 19 Hari </v>
          </cell>
          <cell r="AX1003" t="str">
            <v>IN CLASS</v>
          </cell>
          <cell r="AY1003">
            <v>80</v>
          </cell>
          <cell r="AZ1003">
            <v>80</v>
          </cell>
          <cell r="BA1003" t="str">
            <v>SUDAH</v>
          </cell>
          <cell r="BC1003">
            <v>44425</v>
          </cell>
          <cell r="BD1003" t="str">
            <v>KASONGAN</v>
          </cell>
          <cell r="BE1003" t="str">
            <v>SUDAH</v>
          </cell>
          <cell r="BG1003">
            <v>44474</v>
          </cell>
          <cell r="BH1003" t="str">
            <v>KASONGAN</v>
          </cell>
          <cell r="BI1003" t="str">
            <v>BELUM</v>
          </cell>
          <cell r="BV1003" t="str">
            <v>0003104283205</v>
          </cell>
          <cell r="BW1003" t="str">
            <v>SUDAH</v>
          </cell>
          <cell r="BX1003" t="str">
            <v>PERUSAHAAN</v>
          </cell>
          <cell r="BY1003" t="str">
            <v>21065977262</v>
          </cell>
          <cell r="BZ1003" t="str">
            <v>SUDAH</v>
          </cell>
        </row>
        <row r="1004">
          <cell r="C1004" t="str">
            <v>2715</v>
          </cell>
          <cell r="D1004" t="str">
            <v>MIMIF MIFTAHUL HAKIM</v>
          </cell>
          <cell r="E1004" t="str">
            <v>PT. MBK</v>
          </cell>
          <cell r="I1004">
            <v>44400</v>
          </cell>
          <cell r="J1004" t="str">
            <v/>
          </cell>
          <cell r="K1004" t="str">
            <v>082318085796</v>
          </cell>
          <cell r="L1004" t="str">
            <v>DRIVER</v>
          </cell>
          <cell r="Q1004" t="str">
            <v>CIREBON</v>
          </cell>
          <cell r="R1004" t="str">
            <v>ANTERAJA</v>
          </cell>
          <cell r="S1004" t="str">
            <v>JAKARTA 1</v>
          </cell>
          <cell r="T1004" t="str">
            <v>3208191007930002</v>
          </cell>
          <cell r="U1004" t="str">
            <v>SEUMUR HIDUP</v>
          </cell>
          <cell r="W1004" t="str">
            <v>B1</v>
          </cell>
          <cell r="X1004" t="str">
            <v>930713401773</v>
          </cell>
          <cell r="Y1004">
            <v>44752</v>
          </cell>
          <cell r="Z1004" t="str">
            <v>KUNINGAN</v>
          </cell>
          <cell r="AA1004">
            <v>34160</v>
          </cell>
          <cell r="AB1004" t="str">
            <v>DUSUN KARANG ANYAR RT 008/003 KEL. CIWIRU KEC. PASAWAHAN KAB. KUNINGAN</v>
          </cell>
          <cell r="AC1004" t="str">
            <v>LAJANG</v>
          </cell>
          <cell r="AD1004" t="str">
            <v>ISLAM</v>
          </cell>
          <cell r="AE1004" t="str">
            <v>LAKI-LAKI</v>
          </cell>
          <cell r="AF1004" t="str">
            <v>SMA</v>
          </cell>
          <cell r="AG1004" t="str">
            <v>MIMIF MIFTAHUL HAKIM</v>
          </cell>
          <cell r="AH1004" t="str">
            <v>BCA</v>
          </cell>
          <cell r="AI1004" t="str">
            <v>7745352324</v>
          </cell>
          <cell r="AJ1004" t="str">
            <v>3208191202060884</v>
          </cell>
          <cell r="AL1004">
            <v>44682</v>
          </cell>
          <cell r="AM1004">
            <v>44773</v>
          </cell>
          <cell r="AN1004" t="str">
            <v>PKWT 2</v>
          </cell>
          <cell r="AO1004" t="str">
            <v>71 hari</v>
          </cell>
          <cell r="AP1004" t="str">
            <v xml:space="preserve">0 Tahun  9 Bulan 28 Hari </v>
          </cell>
          <cell r="AQ1004" t="str">
            <v>SUDAH</v>
          </cell>
          <cell r="AR1004">
            <v>44421</v>
          </cell>
          <cell r="AS1004" t="str">
            <v>SUDAH</v>
          </cell>
          <cell r="AT1004">
            <v>44452</v>
          </cell>
          <cell r="AU1004" t="str">
            <v>SUDAH</v>
          </cell>
          <cell r="AV1004">
            <v>44504</v>
          </cell>
          <cell r="AW1004" t="str">
            <v xml:space="preserve">0 Tahun  6 Bulan 17 Hari </v>
          </cell>
          <cell r="AX1004" t="str">
            <v>IN CLASS</v>
          </cell>
          <cell r="AY1004">
            <v>70</v>
          </cell>
          <cell r="AZ1004">
            <v>85</v>
          </cell>
          <cell r="BA1004" t="str">
            <v>SUDAH</v>
          </cell>
          <cell r="BC1004">
            <v>44399</v>
          </cell>
          <cell r="BD1004" t="str">
            <v>KORAMIL MANDIRANCAN</v>
          </cell>
          <cell r="BE1004" t="str">
            <v>SUDAH</v>
          </cell>
          <cell r="BG1004">
            <v>44428</v>
          </cell>
          <cell r="BH1004" t="str">
            <v>KORAMIL MANDIRANCAN</v>
          </cell>
          <cell r="BI1004" t="str">
            <v>BELUM</v>
          </cell>
          <cell r="BM1004">
            <v>44503</v>
          </cell>
          <cell r="BN1004" t="str">
            <v>IN CLASS</v>
          </cell>
          <cell r="BO1004">
            <v>100</v>
          </cell>
          <cell r="BV1004" t="str">
            <v>0001820642837</v>
          </cell>
          <cell r="BW1004" t="str">
            <v>SUDAH</v>
          </cell>
          <cell r="BX1004" t="str">
            <v>PERUSAHAAN</v>
          </cell>
          <cell r="BY1004" t="str">
            <v>21065976827</v>
          </cell>
          <cell r="BZ1004" t="str">
            <v>SUDAH</v>
          </cell>
          <cell r="CG1004" t="str">
            <v>zain.abidinsembilanenam@gmail.com</v>
          </cell>
        </row>
        <row r="1005">
          <cell r="C1005" t="str">
            <v>2716</v>
          </cell>
          <cell r="D1005" t="str">
            <v>HENDRA SUHARSONO</v>
          </cell>
          <cell r="E1005" t="str">
            <v>PT. MBK</v>
          </cell>
          <cell r="F1005" t="str">
            <v>PO</v>
          </cell>
          <cell r="G1005" t="str">
            <v>49/PO-JKT/IV/21</v>
          </cell>
          <cell r="H1005">
            <v>44312</v>
          </cell>
          <cell r="I1005">
            <v>44400</v>
          </cell>
          <cell r="J1005">
            <v>88</v>
          </cell>
          <cell r="K1005" t="str">
            <v>085866669629</v>
          </cell>
          <cell r="L1005" t="str">
            <v>DRIVER</v>
          </cell>
          <cell r="Q1005" t="str">
            <v>CIREBON</v>
          </cell>
          <cell r="R1005" t="str">
            <v>ANTERAJA</v>
          </cell>
          <cell r="S1005" t="str">
            <v>JAKARTA 1</v>
          </cell>
          <cell r="T1005" t="str">
            <v>3328150405900013</v>
          </cell>
          <cell r="U1005" t="str">
            <v>SEUMUR HIDUP</v>
          </cell>
          <cell r="W1005" t="str">
            <v>B1 UMUM</v>
          </cell>
          <cell r="X1005" t="str">
            <v>900514301460</v>
          </cell>
          <cell r="Y1005">
            <v>45050</v>
          </cell>
          <cell r="Z1005" t="str">
            <v>TEGAL</v>
          </cell>
          <cell r="AA1005">
            <v>32997</v>
          </cell>
          <cell r="AB1005" t="str">
            <v>JUNTINYUAT RT 003/002 KEL. JUNTINYUAT KEC. JUNTINYUAT KAB. INDRAMAYU</v>
          </cell>
          <cell r="AC1005" t="str">
            <v>KAWIN ANAK 1</v>
          </cell>
          <cell r="AD1005" t="str">
            <v>ISLAM</v>
          </cell>
          <cell r="AE1005" t="str">
            <v>LAKI-LAKI</v>
          </cell>
          <cell r="AF1005" t="str">
            <v>SMP</v>
          </cell>
          <cell r="AG1005" t="str">
            <v>HENDRA SUHARSONO</v>
          </cell>
          <cell r="AH1005" t="str">
            <v>BCA</v>
          </cell>
          <cell r="AI1005" t="str">
            <v>3030735527</v>
          </cell>
          <cell r="AJ1005" t="str">
            <v>3212111008180001</v>
          </cell>
          <cell r="AL1005">
            <v>44682</v>
          </cell>
          <cell r="AM1005">
            <v>44773</v>
          </cell>
          <cell r="AN1005" t="str">
            <v>PKWT 2</v>
          </cell>
          <cell r="AO1005" t="str">
            <v>71 hari</v>
          </cell>
          <cell r="AP1005" t="str">
            <v xml:space="preserve">0 Tahun  9 Bulan 28 Hari </v>
          </cell>
          <cell r="AQ1005" t="str">
            <v>SUDAH</v>
          </cell>
          <cell r="AR1005">
            <v>44438</v>
          </cell>
          <cell r="AS1005" t="str">
            <v>SUDAH</v>
          </cell>
          <cell r="AT1005">
            <v>44452</v>
          </cell>
          <cell r="AU1005" t="str">
            <v>SUDAH</v>
          </cell>
          <cell r="AV1005">
            <v>44420</v>
          </cell>
          <cell r="AW1005" t="str">
            <v xml:space="preserve">0 Tahun  9 Bulan 9 Hari </v>
          </cell>
          <cell r="AX1005" t="str">
            <v>IN CLASS</v>
          </cell>
          <cell r="AY1005">
            <v>80</v>
          </cell>
          <cell r="AZ1005">
            <v>85</v>
          </cell>
          <cell r="BA1005" t="str">
            <v>SUDAH</v>
          </cell>
          <cell r="BC1005">
            <v>44399</v>
          </cell>
          <cell r="BD1005" t="str">
            <v>POLRES INDRAMAYU</v>
          </cell>
          <cell r="BE1005" t="str">
            <v>SUDAH</v>
          </cell>
          <cell r="BG1005">
            <v>44427</v>
          </cell>
          <cell r="BH1005" t="str">
            <v>POLRES INDRAMAYU</v>
          </cell>
          <cell r="BI1005" t="str">
            <v>BELUM</v>
          </cell>
          <cell r="BV1005" t="str">
            <v>0002495881945</v>
          </cell>
          <cell r="BW1005" t="str">
            <v>SUDAH</v>
          </cell>
          <cell r="BX1005" t="str">
            <v>PERUSAHAAN</v>
          </cell>
          <cell r="BY1005" t="str">
            <v>21065976959</v>
          </cell>
          <cell r="BZ1005" t="str">
            <v>SUDAH</v>
          </cell>
        </row>
        <row r="1006">
          <cell r="C1006" t="str">
            <v>2717</v>
          </cell>
          <cell r="D1006" t="str">
            <v>CHRISTMAS GUNTUR</v>
          </cell>
          <cell r="E1006" t="str">
            <v>PT. MBK</v>
          </cell>
          <cell r="I1006">
            <v>44401</v>
          </cell>
          <cell r="J1006" t="str">
            <v/>
          </cell>
          <cell r="K1006" t="str">
            <v>082247026083</v>
          </cell>
          <cell r="L1006" t="str">
            <v>DRIVER</v>
          </cell>
          <cell r="Q1006" t="str">
            <v>MANADO</v>
          </cell>
          <cell r="R1006" t="str">
            <v>PT. SUMBER ALFARIA TRIJAYA TBK</v>
          </cell>
          <cell r="S1006" t="str">
            <v>MALANG</v>
          </cell>
          <cell r="T1006" t="str">
            <v>7102042411930001</v>
          </cell>
          <cell r="U1006" t="str">
            <v>SEUMUR HIDUP</v>
          </cell>
          <cell r="W1006" t="str">
            <v>B1</v>
          </cell>
          <cell r="X1006" t="str">
            <v>931120160097</v>
          </cell>
          <cell r="Y1006">
            <v>46342</v>
          </cell>
          <cell r="Z1006" t="str">
            <v>RERER</v>
          </cell>
          <cell r="AA1006">
            <v>34297</v>
          </cell>
          <cell r="AB1006" t="str">
            <v>JAGA I RT-/- KEL. MAKALISUNG KEC. KOMBI KAB. MINAHASA</v>
          </cell>
          <cell r="AC1006" t="str">
            <v>KAWIN ANAK 1</v>
          </cell>
          <cell r="AD1006" t="str">
            <v>KRISTEN</v>
          </cell>
          <cell r="AE1006" t="str">
            <v>LAKI-LAKI</v>
          </cell>
          <cell r="AF1006" t="str">
            <v>SMA</v>
          </cell>
          <cell r="AG1006" t="str">
            <v>CHRISTMAS GUNTUR</v>
          </cell>
          <cell r="AH1006" t="str">
            <v>BCA</v>
          </cell>
          <cell r="AI1006" t="str">
            <v>7800454071</v>
          </cell>
          <cell r="AJ1006" t="str">
            <v>7174020904210002</v>
          </cell>
          <cell r="AL1006">
            <v>44682</v>
          </cell>
          <cell r="AM1006">
            <v>44773</v>
          </cell>
          <cell r="AN1006" t="str">
            <v>PKWT 2</v>
          </cell>
          <cell r="AO1006" t="str">
            <v>71 hari</v>
          </cell>
          <cell r="AP1006" t="str">
            <v xml:space="preserve">0 Tahun  9 Bulan 27 Hari </v>
          </cell>
          <cell r="AQ1006" t="str">
            <v>SUDAH</v>
          </cell>
          <cell r="AR1006">
            <v>44414</v>
          </cell>
          <cell r="AS1006" t="str">
            <v>SUDAH</v>
          </cell>
          <cell r="AT1006">
            <v>44417</v>
          </cell>
          <cell r="AU1006" t="str">
            <v>SUDAH</v>
          </cell>
          <cell r="AV1006">
            <v>44431</v>
          </cell>
          <cell r="AW1006" t="str">
            <v xml:space="preserve">0 Tahun  8 Bulan 28 Hari </v>
          </cell>
          <cell r="AX1006" t="str">
            <v>IN CLASS</v>
          </cell>
          <cell r="AY1006">
            <v>100</v>
          </cell>
          <cell r="AZ1006">
            <v>100</v>
          </cell>
          <cell r="BA1006" t="str">
            <v>SUDAH</v>
          </cell>
          <cell r="BC1006">
            <v>44420</v>
          </cell>
          <cell r="BD1006" t="str">
            <v>RSUD MARIA WALANDA MARAMIS</v>
          </cell>
          <cell r="BE1006" t="str">
            <v>SUDAH</v>
          </cell>
          <cell r="BG1006">
            <v>44513</v>
          </cell>
          <cell r="BI1006" t="str">
            <v>BELUM</v>
          </cell>
          <cell r="BV1006" t="str">
            <v>0002058506627</v>
          </cell>
          <cell r="BW1006" t="str">
            <v>SUDAH</v>
          </cell>
          <cell r="BX1006" t="str">
            <v>PERUSAHAAN</v>
          </cell>
          <cell r="BY1006" t="str">
            <v>21065977270</v>
          </cell>
          <cell r="BZ1006" t="str">
            <v>SUDAH</v>
          </cell>
        </row>
        <row r="1007">
          <cell r="C1007" t="str">
            <v>2724</v>
          </cell>
          <cell r="D1007" t="str">
            <v>SYAMSUL HADI WINOTO</v>
          </cell>
          <cell r="E1007" t="str">
            <v>PT. MBK</v>
          </cell>
          <cell r="I1007">
            <v>44395</v>
          </cell>
          <cell r="J1007" t="str">
            <v/>
          </cell>
          <cell r="K1007" t="str">
            <v>081233313638</v>
          </cell>
          <cell r="L1007" t="str">
            <v>DRIVER</v>
          </cell>
          <cell r="Q1007" t="str">
            <v>MALANG</v>
          </cell>
          <cell r="R1007" t="str">
            <v>ANTERAJA</v>
          </cell>
          <cell r="S1007" t="str">
            <v>MALANG</v>
          </cell>
          <cell r="T1007" t="str">
            <v>3507162303820004</v>
          </cell>
          <cell r="U1007" t="str">
            <v>SEUMUR HIDUP</v>
          </cell>
          <cell r="V1007" t="str">
            <v>HIJAU</v>
          </cell>
          <cell r="W1007" t="str">
            <v>B2 UMUM</v>
          </cell>
          <cell r="X1007" t="str">
            <v>15268203000731</v>
          </cell>
          <cell r="Y1007">
            <v>46467</v>
          </cell>
          <cell r="Z1007" t="str">
            <v>MALANG</v>
          </cell>
          <cell r="AA1007">
            <v>30033</v>
          </cell>
          <cell r="AB1007" t="str">
            <v>JL. MELATI RT/RW 023/009 KEL/DESA MALANG SUKO KEC. TUMPANG</v>
          </cell>
          <cell r="AC1007" t="str">
            <v>KAWIN ANAK 2</v>
          </cell>
          <cell r="AD1007" t="str">
            <v>ISLAM</v>
          </cell>
          <cell r="AE1007" t="str">
            <v>LAKI-LAKI</v>
          </cell>
          <cell r="AF1007" t="str">
            <v>SMP</v>
          </cell>
          <cell r="AG1007" t="str">
            <v>SYAMSUL HADI WINOT</v>
          </cell>
          <cell r="AH1007" t="str">
            <v>BCA</v>
          </cell>
          <cell r="AI1007" t="str">
            <v>4001586631</v>
          </cell>
          <cell r="AJ1007" t="str">
            <v>3507161209090280</v>
          </cell>
          <cell r="AL1007">
            <v>44682</v>
          </cell>
          <cell r="AM1007">
            <v>44773</v>
          </cell>
          <cell r="AN1007" t="str">
            <v>PKWT 2</v>
          </cell>
          <cell r="AO1007" t="str">
            <v>71 hari</v>
          </cell>
          <cell r="AP1007" t="str">
            <v xml:space="preserve">0 Tahun  10 Bulan 3 Hari </v>
          </cell>
          <cell r="AQ1007" t="str">
            <v>SUDAH</v>
          </cell>
          <cell r="AR1007">
            <v>44432</v>
          </cell>
          <cell r="AS1007" t="str">
            <v>SUDAH</v>
          </cell>
          <cell r="AT1007">
            <v>44432</v>
          </cell>
          <cell r="AU1007" t="str">
            <v>SUDAH</v>
          </cell>
          <cell r="AV1007">
            <v>44439</v>
          </cell>
          <cell r="AW1007" t="str">
            <v xml:space="preserve">0 Tahun  8 Bulan 20 Hari </v>
          </cell>
          <cell r="AX1007" t="str">
            <v>IN CLASS</v>
          </cell>
          <cell r="AY1007">
            <v>100</v>
          </cell>
          <cell r="AZ1007">
            <v>100</v>
          </cell>
          <cell r="BA1007" t="str">
            <v>SUDAH</v>
          </cell>
          <cell r="BC1007">
            <v>44431</v>
          </cell>
          <cell r="BD1007" t="str">
            <v>RAMPAL</v>
          </cell>
          <cell r="BE1007" t="str">
            <v>SUDAH</v>
          </cell>
          <cell r="BG1007">
            <v>44454</v>
          </cell>
          <cell r="BH1007" t="str">
            <v>RAMPAL</v>
          </cell>
          <cell r="BI1007" t="str">
            <v>BELUM</v>
          </cell>
          <cell r="BV1007" t="str">
            <v>0001543870754</v>
          </cell>
          <cell r="BW1007" t="str">
            <v>SUDAH</v>
          </cell>
          <cell r="BX1007" t="str">
            <v>PERUSAHAAN</v>
          </cell>
          <cell r="BY1007" t="str">
            <v>21065977379</v>
          </cell>
          <cell r="BZ1007" t="str">
            <v>SUDAH</v>
          </cell>
          <cell r="CG1007" t="str">
            <v>yayavira62@gmail.com</v>
          </cell>
        </row>
        <row r="1008">
          <cell r="C1008" t="str">
            <v>2729</v>
          </cell>
          <cell r="D1008" t="str">
            <v>ZAINAL ABIDIN</v>
          </cell>
          <cell r="E1008" t="str">
            <v>PT. MBK</v>
          </cell>
          <cell r="F1008" t="str">
            <v>PO</v>
          </cell>
          <cell r="G1008" t="str">
            <v>28/PO/LOG-SBY/VII/21</v>
          </cell>
          <cell r="H1008">
            <v>44391</v>
          </cell>
          <cell r="I1008">
            <v>44402</v>
          </cell>
          <cell r="J1008">
            <v>11</v>
          </cell>
          <cell r="K1008" t="str">
            <v>085608786696</v>
          </cell>
          <cell r="L1008" t="str">
            <v>DRIVER</v>
          </cell>
          <cell r="Q1008" t="str">
            <v>MADURA</v>
          </cell>
          <cell r="R1008" t="str">
            <v>ANTERAJA</v>
          </cell>
          <cell r="S1008" t="str">
            <v>MALANG</v>
          </cell>
          <cell r="T1008" t="str">
            <v>3526021308960004</v>
          </cell>
          <cell r="U1008" t="str">
            <v>SEUMUR HIDUP</v>
          </cell>
          <cell r="V1008" t="str">
            <v>HIJAU</v>
          </cell>
          <cell r="W1008" t="str">
            <v>B1</v>
          </cell>
          <cell r="X1008" t="str">
            <v>15509608000132</v>
          </cell>
          <cell r="Y1008">
            <v>46225</v>
          </cell>
          <cell r="Z1008" t="str">
            <v>PANGKALAN</v>
          </cell>
          <cell r="AA1008">
            <v>35290</v>
          </cell>
          <cell r="AB1008" t="str">
            <v>DSN JADDIH BARAT II RT000 RW000 DESA JADDIH KEC SOCAH KAB BANGKALAN</v>
          </cell>
          <cell r="AC1008" t="str">
            <v>LAJANG</v>
          </cell>
          <cell r="AD1008" t="str">
            <v>ISLAM</v>
          </cell>
          <cell r="AE1008" t="str">
            <v>LAKI-LAKI</v>
          </cell>
          <cell r="AF1008" t="str">
            <v>SMA</v>
          </cell>
          <cell r="AG1008" t="str">
            <v>ZAINAL ABIDIN</v>
          </cell>
          <cell r="AH1008" t="str">
            <v>BCA</v>
          </cell>
          <cell r="AI1008" t="str">
            <v>1851490111</v>
          </cell>
          <cell r="AJ1008" t="str">
            <v>3526021104064038</v>
          </cell>
          <cell r="AL1008">
            <v>44682</v>
          </cell>
          <cell r="AM1008">
            <v>44773</v>
          </cell>
          <cell r="AN1008" t="str">
            <v>PKWT 2</v>
          </cell>
          <cell r="AO1008" t="str">
            <v>71 hari</v>
          </cell>
          <cell r="AP1008" t="str">
            <v xml:space="preserve">0 Tahun  9 Bulan 26 Hari </v>
          </cell>
          <cell r="AQ1008" t="str">
            <v>SUDAH</v>
          </cell>
          <cell r="AR1008">
            <v>44432</v>
          </cell>
          <cell r="AS1008" t="str">
            <v>SUDAH</v>
          </cell>
          <cell r="AT1008">
            <v>44432</v>
          </cell>
          <cell r="AU1008" t="str">
            <v>SUDAH</v>
          </cell>
          <cell r="AV1008">
            <v>44434</v>
          </cell>
          <cell r="AW1008" t="str">
            <v xml:space="preserve">0 Tahun  8 Bulan 25 Hari </v>
          </cell>
          <cell r="AX1008" t="str">
            <v>ON LINE</v>
          </cell>
          <cell r="BA1008" t="str">
            <v>SUDAH</v>
          </cell>
          <cell r="BC1008">
            <v>44417</v>
          </cell>
          <cell r="BD1008" t="str">
            <v>SAMPANG</v>
          </cell>
          <cell r="BE1008" t="str">
            <v>SUDAH</v>
          </cell>
          <cell r="BG1008">
            <v>44521</v>
          </cell>
          <cell r="BH1008" t="str">
            <v>SAMPANG</v>
          </cell>
          <cell r="BI1008" t="str">
            <v>BELUM</v>
          </cell>
          <cell r="BV1008" t="str">
            <v>0002612763235</v>
          </cell>
          <cell r="BW1008" t="str">
            <v>SUDAH</v>
          </cell>
          <cell r="BX1008" t="str">
            <v>PERUSAHAAN</v>
          </cell>
          <cell r="BY1008" t="str">
            <v>21065977460</v>
          </cell>
          <cell r="BZ1008" t="str">
            <v>SUDAH</v>
          </cell>
          <cell r="CG1008" t="str">
            <v>rezamhanif46@gmail.com</v>
          </cell>
        </row>
        <row r="1009">
          <cell r="C1009" t="str">
            <v>2730</v>
          </cell>
          <cell r="D1009" t="str">
            <v>YULIANTO BUDI PRASETYO</v>
          </cell>
          <cell r="E1009" t="str">
            <v>PT. MBK</v>
          </cell>
          <cell r="I1009">
            <v>44394</v>
          </cell>
          <cell r="J1009" t="str">
            <v/>
          </cell>
          <cell r="K1009" t="str">
            <v>085894658582</v>
          </cell>
          <cell r="P1009" t="str">
            <v>FUEL MANAGEMENT</v>
          </cell>
          <cell r="Q1009" t="str">
            <v>RAWA BUAYA</v>
          </cell>
          <cell r="R1009" t="str">
            <v>ANTERAJA</v>
          </cell>
          <cell r="S1009" t="str">
            <v>JAKARTA 2</v>
          </cell>
          <cell r="T1009" t="str">
            <v>3173021907921001</v>
          </cell>
          <cell r="U1009" t="str">
            <v>SEUMUR HIDUP</v>
          </cell>
          <cell r="V1009" t="str">
            <v>NON DRIVER</v>
          </cell>
          <cell r="W1009" t="str">
            <v>NON DRIVER</v>
          </cell>
          <cell r="X1009" t="str">
            <v>NON DRIVER</v>
          </cell>
          <cell r="Y1009" t="str">
            <v>NON DRIVER</v>
          </cell>
          <cell r="Z1009" t="str">
            <v>JAKARTA</v>
          </cell>
          <cell r="AA1009">
            <v>33804</v>
          </cell>
          <cell r="AB1009" t="str">
            <v>JL. KH. HASYIM PD CABE RT 006/001 KEL. KEMBANGAN UTARA KEC. KEMBANGAN JAKARTA UTARA</v>
          </cell>
          <cell r="AC1009" t="str">
            <v>KAWIN</v>
          </cell>
          <cell r="AD1009" t="str">
            <v>ISLAM</v>
          </cell>
          <cell r="AE1009" t="str">
            <v>LAKI-LAKI</v>
          </cell>
          <cell r="AF1009" t="str">
            <v>SMA</v>
          </cell>
          <cell r="AG1009" t="str">
            <v>YULIANTO BUDI PRASETYO</v>
          </cell>
          <cell r="AH1009" t="str">
            <v>BCA</v>
          </cell>
          <cell r="AI1009" t="str">
            <v>2880362839</v>
          </cell>
          <cell r="AJ1009" t="str">
            <v>3173081703141030</v>
          </cell>
          <cell r="AL1009">
            <v>44682</v>
          </cell>
          <cell r="AM1009">
            <v>44773</v>
          </cell>
          <cell r="AN1009" t="str">
            <v>PKWT 2</v>
          </cell>
          <cell r="AO1009" t="str">
            <v>71 hari</v>
          </cell>
          <cell r="AP1009" t="str">
            <v xml:space="preserve">0 Tahun  10 Bulan 4 Hari </v>
          </cell>
          <cell r="AQ1009" t="str">
            <v>NON DRIVER</v>
          </cell>
          <cell r="AR1009" t="str">
            <v>NON DRIVER</v>
          </cell>
          <cell r="AS1009" t="str">
            <v>SUDAH</v>
          </cell>
          <cell r="AT1009">
            <v>44432</v>
          </cell>
          <cell r="AU1009" t="str">
            <v>NON DRIVER</v>
          </cell>
          <cell r="AV1009" t="str">
            <v>NON DRIVER</v>
          </cell>
          <cell r="AW1009" t="str">
            <v/>
          </cell>
          <cell r="AX1009" t="str">
            <v>NON DRIVER</v>
          </cell>
          <cell r="AY1009" t="str">
            <v>NON DRIVER</v>
          </cell>
          <cell r="AZ1009" t="str">
            <v>NON DRIVER</v>
          </cell>
          <cell r="BA1009" t="str">
            <v>SUDAH</v>
          </cell>
          <cell r="BC1009">
            <v>44396</v>
          </cell>
          <cell r="BE1009" t="str">
            <v>SUDAH</v>
          </cell>
          <cell r="BG1009">
            <v>44424</v>
          </cell>
          <cell r="BI1009" t="str">
            <v>BELUM</v>
          </cell>
          <cell r="BV1009" t="str">
            <v>0002316855993</v>
          </cell>
          <cell r="BW1009" t="str">
            <v>SUDAH</v>
          </cell>
          <cell r="BX1009" t="str">
            <v>PBI</v>
          </cell>
          <cell r="BY1009" t="str">
            <v>21065976868</v>
          </cell>
          <cell r="BZ1009" t="str">
            <v>SUDAH</v>
          </cell>
          <cell r="CG1009" t="str">
            <v>9edeskawamigilang@gmail.com</v>
          </cell>
        </row>
        <row r="1010">
          <cell r="C1010" t="str">
            <v>2731</v>
          </cell>
          <cell r="D1010" t="str">
            <v>REZA ZETNY RAHMANDANI</v>
          </cell>
          <cell r="E1010" t="str">
            <v>PT. MBK</v>
          </cell>
          <cell r="I1010">
            <v>44399</v>
          </cell>
          <cell r="J1010" t="str">
            <v/>
          </cell>
          <cell r="K1010" t="str">
            <v>087776962192</v>
          </cell>
          <cell r="P1010" t="str">
            <v>IT</v>
          </cell>
          <cell r="Q1010" t="str">
            <v>HALIM</v>
          </cell>
          <cell r="R1010" t="str">
            <v>ANTERAJA</v>
          </cell>
          <cell r="S1010" t="str">
            <v>JAKARTA 2</v>
          </cell>
          <cell r="T1010" t="str">
            <v>3175090901970002</v>
          </cell>
          <cell r="U1010" t="str">
            <v>SEUMUR HIDUP</v>
          </cell>
          <cell r="V1010" t="str">
            <v>NON DRIVER</v>
          </cell>
          <cell r="W1010" t="str">
            <v>NON DRIVER</v>
          </cell>
          <cell r="X1010" t="str">
            <v>NON DRIVER</v>
          </cell>
          <cell r="Y1010" t="str">
            <v>NON DRIVER</v>
          </cell>
          <cell r="Z1010" t="str">
            <v>JAKARTA</v>
          </cell>
          <cell r="AA1010">
            <v>35439</v>
          </cell>
          <cell r="AB1010" t="str">
            <v>JL. BULAK DUKU NO. 39 RT 005/010 KEL. CIBUBUR KEC. CIRACAS JAKARTA TIMUR</v>
          </cell>
          <cell r="AC1010" t="str">
            <v>LAJANG</v>
          </cell>
          <cell r="AD1010" t="str">
            <v>ISLAM</v>
          </cell>
          <cell r="AE1010" t="str">
            <v>LAKI-LAKI</v>
          </cell>
          <cell r="AF1010" t="str">
            <v>S1</v>
          </cell>
          <cell r="AG1010" t="str">
            <v>REZA ZETNY RAHMANDANI</v>
          </cell>
          <cell r="AH1010" t="str">
            <v>BCA</v>
          </cell>
          <cell r="AI1010" t="str">
            <v>6281729541</v>
          </cell>
          <cell r="AJ1010" t="str">
            <v>3175091501099043</v>
          </cell>
          <cell r="AL1010">
            <v>44682</v>
          </cell>
          <cell r="AM1010">
            <v>44773</v>
          </cell>
          <cell r="AN1010" t="str">
            <v>PKWT 2</v>
          </cell>
          <cell r="AO1010" t="str">
            <v>71 hari</v>
          </cell>
          <cell r="AP1010" t="str">
            <v xml:space="preserve">0 Tahun  9 Bulan 29 Hari </v>
          </cell>
          <cell r="AQ1010" t="str">
            <v>NON DRIVER</v>
          </cell>
          <cell r="AR1010" t="str">
            <v>NON DRIVER</v>
          </cell>
          <cell r="AS1010" t="str">
            <v>SUDAH</v>
          </cell>
          <cell r="AT1010">
            <v>44466</v>
          </cell>
          <cell r="AU1010" t="str">
            <v>NON DRIVER</v>
          </cell>
          <cell r="AV1010" t="str">
            <v>NON DRIVER</v>
          </cell>
          <cell r="AW1010" t="str">
            <v/>
          </cell>
          <cell r="AX1010" t="str">
            <v>NON DRIVER</v>
          </cell>
          <cell r="AY1010" t="str">
            <v>NON DRIVER</v>
          </cell>
          <cell r="AZ1010" t="str">
            <v>NON DRIVER</v>
          </cell>
          <cell r="BA1010" t="str">
            <v>SUDAH</v>
          </cell>
          <cell r="BC1010">
            <v>44375</v>
          </cell>
          <cell r="BE1010" t="str">
            <v>SUDAH</v>
          </cell>
          <cell r="BG1010">
            <v>44403</v>
          </cell>
          <cell r="BI1010" t="str">
            <v>BELUM</v>
          </cell>
          <cell r="BV1010" t="str">
            <v>0001667701361</v>
          </cell>
          <cell r="BW1010" t="str">
            <v>SUDAH</v>
          </cell>
          <cell r="BX1010" t="str">
            <v>PERUSAHAAN</v>
          </cell>
          <cell r="BY1010" t="str">
            <v>21065976728</v>
          </cell>
          <cell r="BZ1010" t="str">
            <v>SUDAH</v>
          </cell>
          <cell r="CG1010" t="str">
            <v>kupretbowo8@gmail.com</v>
          </cell>
        </row>
        <row r="1011">
          <cell r="C1011" t="str">
            <v>2732</v>
          </cell>
          <cell r="D1011" t="str">
            <v>ANDI PURNA WIJAYA</v>
          </cell>
          <cell r="E1011" t="str">
            <v>PT. MBK</v>
          </cell>
          <cell r="F1011" t="str">
            <v>PO</v>
          </cell>
          <cell r="G1011" t="str">
            <v>54/JKT2/V/2021</v>
          </cell>
          <cell r="H1011">
            <v>44335</v>
          </cell>
          <cell r="I1011">
            <v>44400</v>
          </cell>
          <cell r="J1011">
            <v>65</v>
          </cell>
          <cell r="K1011" t="str">
            <v>082291902200</v>
          </cell>
          <cell r="L1011" t="str">
            <v>DRIVER</v>
          </cell>
          <cell r="Q1011" t="str">
            <v>BENGKULU</v>
          </cell>
          <cell r="R1011" t="str">
            <v>ANTERAJA</v>
          </cell>
          <cell r="S1011" t="str">
            <v>PALEMBANG</v>
          </cell>
          <cell r="T1011" t="str">
            <v>1771012511050004</v>
          </cell>
          <cell r="U1011" t="str">
            <v>SEUMUR HIDUP</v>
          </cell>
          <cell r="W1011" t="str">
            <v>B1 UMUM</v>
          </cell>
          <cell r="X1011" t="str">
            <v>26399903000144</v>
          </cell>
          <cell r="Y1011">
            <v>46225</v>
          </cell>
          <cell r="Z1011" t="str">
            <v>SELUMA</v>
          </cell>
          <cell r="AA1011">
            <v>36223</v>
          </cell>
          <cell r="AB1011" t="str">
            <v>JL. DP NEGARA RT 004/001 KEL. BETUNGAN KEC. SELEBARAN KOTA BENGKULU</v>
          </cell>
          <cell r="AC1011" t="str">
            <v>LAJANG</v>
          </cell>
          <cell r="AD1011" t="str">
            <v>ISLAM</v>
          </cell>
          <cell r="AE1011" t="str">
            <v>LAKI-LAKI</v>
          </cell>
          <cell r="AF1011" t="str">
            <v>SMA</v>
          </cell>
          <cell r="AG1011" t="str">
            <v>ANDI PURNA WIJAYA</v>
          </cell>
          <cell r="AH1011" t="str">
            <v>BCA</v>
          </cell>
          <cell r="AI1011" t="str">
            <v>6555272433</v>
          </cell>
          <cell r="AJ1011" t="str">
            <v>1771012006080013</v>
          </cell>
          <cell r="AL1011">
            <v>44682</v>
          </cell>
          <cell r="AM1011">
            <v>44773</v>
          </cell>
          <cell r="AN1011" t="str">
            <v>PKWT 2</v>
          </cell>
          <cell r="AO1011" t="str">
            <v>71 hari</v>
          </cell>
          <cell r="AP1011" t="str">
            <v xml:space="preserve">0 Tahun  9 Bulan 28 Hari </v>
          </cell>
          <cell r="AQ1011" t="str">
            <v>SUDAH</v>
          </cell>
          <cell r="AR1011">
            <v>44420</v>
          </cell>
          <cell r="AS1011" t="str">
            <v>SUDAH</v>
          </cell>
          <cell r="AT1011">
            <v>44420</v>
          </cell>
          <cell r="AU1011" t="str">
            <v>SUDAH</v>
          </cell>
          <cell r="AV1011">
            <v>44518</v>
          </cell>
          <cell r="AW1011" t="str">
            <v xml:space="preserve">0 Tahun  6 Bulan 3 Hari </v>
          </cell>
          <cell r="AX1011" t="str">
            <v>ON LINE</v>
          </cell>
          <cell r="AY1011">
            <v>75</v>
          </cell>
          <cell r="AZ1011">
            <v>0</v>
          </cell>
          <cell r="BA1011" t="str">
            <v>SUDAH</v>
          </cell>
          <cell r="BC1011">
            <v>44456</v>
          </cell>
          <cell r="BE1011" t="str">
            <v>BELUM</v>
          </cell>
          <cell r="BI1011" t="str">
            <v>BELUM</v>
          </cell>
          <cell r="BV1011" t="str">
            <v>0000993561794</v>
          </cell>
          <cell r="BW1011" t="str">
            <v>SUDAH</v>
          </cell>
          <cell r="BX1011" t="str">
            <v>PBI</v>
          </cell>
          <cell r="BY1011" t="str">
            <v>21065976710</v>
          </cell>
          <cell r="BZ1011" t="str">
            <v>SUDAH</v>
          </cell>
          <cell r="CG1011" t="str">
            <v>hudamiftah2019@gmail.com</v>
          </cell>
        </row>
        <row r="1012">
          <cell r="C1012" t="str">
            <v>2738</v>
          </cell>
          <cell r="D1012" t="str">
            <v>RIZAL PEBRI ADITIO</v>
          </cell>
          <cell r="E1012" t="str">
            <v>PT. MBK</v>
          </cell>
          <cell r="I1012">
            <v>44399</v>
          </cell>
          <cell r="J1012" t="str">
            <v/>
          </cell>
          <cell r="K1012" t="str">
            <v>089635575600</v>
          </cell>
          <cell r="L1012" t="str">
            <v>DRIVER</v>
          </cell>
          <cell r="Q1012" t="str">
            <v>SEMARANG</v>
          </cell>
          <cell r="R1012" t="str">
            <v>ANTERAJA</v>
          </cell>
          <cell r="S1012" t="str">
            <v>SEMARANG</v>
          </cell>
          <cell r="T1012" t="str">
            <v>3374120402000001</v>
          </cell>
          <cell r="U1012" t="str">
            <v>SEUMUR HIDUP</v>
          </cell>
          <cell r="V1012" t="str">
            <v>PUTIH</v>
          </cell>
          <cell r="W1012" t="str">
            <v>B1</v>
          </cell>
          <cell r="X1012" t="str">
            <v>14210002000222</v>
          </cell>
          <cell r="Y1012">
            <v>46181</v>
          </cell>
          <cell r="Z1012" t="str">
            <v>SEMARANG</v>
          </cell>
          <cell r="AA1012">
            <v>36560</v>
          </cell>
          <cell r="AB1012" t="str">
            <v>JL. KALIALANG BARU RT 004 RW 007 SUKOREJO GUNUNG PATI</v>
          </cell>
          <cell r="AC1012" t="str">
            <v>LAJANG</v>
          </cell>
          <cell r="AD1012" t="str">
            <v>ISLAM</v>
          </cell>
          <cell r="AE1012" t="str">
            <v>LAKI-LAKI</v>
          </cell>
          <cell r="AF1012" t="str">
            <v>SMA</v>
          </cell>
          <cell r="AG1012" t="str">
            <v>RIZAL PEBRI ADITIO</v>
          </cell>
          <cell r="AH1012" t="str">
            <v>BCA</v>
          </cell>
          <cell r="AI1012" t="str">
            <v>8165341674</v>
          </cell>
          <cell r="AJ1012" t="str">
            <v>3374121212059900</v>
          </cell>
          <cell r="AL1012">
            <v>44652</v>
          </cell>
          <cell r="AM1012">
            <v>44742</v>
          </cell>
          <cell r="AN1012" t="str">
            <v>PKWT 2</v>
          </cell>
          <cell r="AO1012" t="str">
            <v>40 hari</v>
          </cell>
          <cell r="AP1012" t="str">
            <v xml:space="preserve">0 Tahun  9 Bulan 29 Hari </v>
          </cell>
          <cell r="AQ1012" t="str">
            <v>SUDAH</v>
          </cell>
          <cell r="AR1012">
            <v>44413</v>
          </cell>
          <cell r="AS1012" t="str">
            <v>SUDAH</v>
          </cell>
          <cell r="AT1012">
            <v>44413</v>
          </cell>
          <cell r="AU1012" t="str">
            <v>SUDAH</v>
          </cell>
          <cell r="AV1012">
            <v>44431</v>
          </cell>
          <cell r="AW1012" t="str">
            <v xml:space="preserve">0 Tahun  8 Bulan 28 Hari </v>
          </cell>
          <cell r="AX1012" t="str">
            <v>IN CLASS</v>
          </cell>
          <cell r="AY1012">
            <v>100</v>
          </cell>
          <cell r="AZ1012">
            <v>100</v>
          </cell>
          <cell r="BA1012" t="str">
            <v>SUDAH</v>
          </cell>
          <cell r="BC1012">
            <v>44421</v>
          </cell>
          <cell r="BD1012" t="str">
            <v>Rumah Sakit Tentara Semarang</v>
          </cell>
          <cell r="BE1012" t="str">
            <v>SUDAH</v>
          </cell>
          <cell r="BG1012">
            <v>44441</v>
          </cell>
          <cell r="BH1012" t="str">
            <v>Rumah Sakit Tentara Semarang</v>
          </cell>
          <cell r="BI1012" t="str">
            <v>BELUM</v>
          </cell>
          <cell r="BV1012" t="str">
            <v>0001859202505</v>
          </cell>
          <cell r="BW1012" t="str">
            <v>SUDAH</v>
          </cell>
          <cell r="BX1012" t="str">
            <v>PBI</v>
          </cell>
          <cell r="BY1012" t="str">
            <v>21065976934</v>
          </cell>
          <cell r="BZ1012" t="str">
            <v>SUDAH</v>
          </cell>
        </row>
        <row r="1013">
          <cell r="C1013" t="str">
            <v>2739</v>
          </cell>
          <cell r="D1013" t="str">
            <v>ASEP KRISTIANA</v>
          </cell>
          <cell r="E1013" t="str">
            <v>PT. MBK</v>
          </cell>
          <cell r="F1013" t="str">
            <v>PO</v>
          </cell>
          <cell r="G1013" t="str">
            <v>31/PO/LOG-SBY/VII/21</v>
          </cell>
          <cell r="H1013">
            <v>44398</v>
          </cell>
          <cell r="I1013">
            <v>44396</v>
          </cell>
          <cell r="J1013">
            <v>-2</v>
          </cell>
          <cell r="K1013" t="str">
            <v>081310664900</v>
          </cell>
          <cell r="L1013" t="str">
            <v>DRIVER</v>
          </cell>
          <cell r="Q1013" t="str">
            <v>SEMARANG</v>
          </cell>
          <cell r="R1013" t="str">
            <v>ANTERAJA</v>
          </cell>
          <cell r="S1013" t="str">
            <v>SEMARANG</v>
          </cell>
          <cell r="T1013" t="str">
            <v>3209072705820002</v>
          </cell>
          <cell r="U1013" t="str">
            <v>SEUMUR HIDUP</v>
          </cell>
          <cell r="V1013" t="str">
            <v>HIJAU</v>
          </cell>
          <cell r="W1013" t="str">
            <v>B1</v>
          </cell>
          <cell r="X1013" t="str">
            <v>14218205000690</v>
          </cell>
          <cell r="Y1013">
            <v>46215</v>
          </cell>
          <cell r="Z1013" t="str">
            <v>CIREBON</v>
          </cell>
          <cell r="AA1013">
            <v>30098</v>
          </cell>
          <cell r="AB1013" t="str">
            <v>DUSUN 03 RT 019 RW 006 KEC. LEMAHABANG</v>
          </cell>
          <cell r="AC1013" t="str">
            <v>KAWIN</v>
          </cell>
          <cell r="AD1013" t="str">
            <v>ISLAM</v>
          </cell>
          <cell r="AE1013" t="str">
            <v>LAKI-LAKI</v>
          </cell>
          <cell r="AF1013" t="str">
            <v>SMA</v>
          </cell>
          <cell r="AG1013" t="str">
            <v>ASEP KRISTIANA</v>
          </cell>
          <cell r="AH1013" t="str">
            <v>BCA</v>
          </cell>
          <cell r="AI1013" t="str">
            <v>3040720161</v>
          </cell>
          <cell r="AJ1013" t="str">
            <v>3209072601120009</v>
          </cell>
          <cell r="AK1013" t="str">
            <v>90.988.928.9-455.000</v>
          </cell>
          <cell r="AL1013">
            <v>44652</v>
          </cell>
          <cell r="AM1013">
            <v>44742</v>
          </cell>
          <cell r="AN1013" t="str">
            <v>PKWT 2</v>
          </cell>
          <cell r="AO1013" t="str">
            <v>40 hari</v>
          </cell>
          <cell r="AP1013" t="str">
            <v xml:space="preserve">0 Tahun  10 Bulan 2 Hari </v>
          </cell>
          <cell r="AQ1013" t="str">
            <v>SUDAH</v>
          </cell>
          <cell r="AR1013">
            <v>44413</v>
          </cell>
          <cell r="AS1013" t="str">
            <v>SUDAH</v>
          </cell>
          <cell r="AT1013">
            <v>44413</v>
          </cell>
          <cell r="AU1013" t="str">
            <v>SUDAH</v>
          </cell>
          <cell r="AV1013">
            <v>44428</v>
          </cell>
          <cell r="AW1013" t="str">
            <v xml:space="preserve">0 Tahun  9 Bulan 1 Hari </v>
          </cell>
          <cell r="AX1013" t="str">
            <v>IN CLASS</v>
          </cell>
          <cell r="AY1013">
            <v>100</v>
          </cell>
          <cell r="AZ1013">
            <v>100</v>
          </cell>
          <cell r="BA1013" t="str">
            <v>SUDAH</v>
          </cell>
          <cell r="BC1013">
            <v>44421</v>
          </cell>
          <cell r="BD1013" t="str">
            <v>Rumah Sakit Tentara Semarang</v>
          </cell>
          <cell r="BE1013" t="str">
            <v>SUDAH</v>
          </cell>
          <cell r="BG1013">
            <v>44466</v>
          </cell>
          <cell r="BH1013" t="str">
            <v>Rumah Sakit Tentara Semarang</v>
          </cell>
          <cell r="BI1013" t="str">
            <v>BELUM</v>
          </cell>
          <cell r="BV1013" t="str">
            <v>0003129594344</v>
          </cell>
          <cell r="BW1013" t="str">
            <v>SUDAH</v>
          </cell>
          <cell r="BX1013" t="str">
            <v>PERUSAHAAN</v>
          </cell>
          <cell r="BY1013" t="str">
            <v>21065976801</v>
          </cell>
          <cell r="BZ1013" t="str">
            <v>SUDAH</v>
          </cell>
        </row>
        <row r="1014">
          <cell r="C1014" t="str">
            <v>2740</v>
          </cell>
          <cell r="D1014" t="str">
            <v>JATMIKO</v>
          </cell>
          <cell r="E1014" t="str">
            <v>PT. MBK</v>
          </cell>
          <cell r="F1014" t="str">
            <v>PO</v>
          </cell>
          <cell r="G1014" t="str">
            <v>31/PO/LOG-SBY/VII/21</v>
          </cell>
          <cell r="H1014">
            <v>44398</v>
          </cell>
          <cell r="I1014">
            <v>44396</v>
          </cell>
          <cell r="J1014">
            <v>-2</v>
          </cell>
          <cell r="K1014" t="str">
            <v>088221321898</v>
          </cell>
          <cell r="L1014" t="str">
            <v>DRIVER</v>
          </cell>
          <cell r="Q1014" t="str">
            <v>SEMARANG</v>
          </cell>
          <cell r="R1014" t="str">
            <v>ANTERAJA</v>
          </cell>
          <cell r="S1014" t="str">
            <v>SEMARANG</v>
          </cell>
          <cell r="T1014" t="str">
            <v>3315090408900002</v>
          </cell>
          <cell r="U1014" t="str">
            <v>SEUMUR HIDUP</v>
          </cell>
          <cell r="V1014" t="str">
            <v>PUTIH</v>
          </cell>
          <cell r="W1014" t="str">
            <v>B1</v>
          </cell>
          <cell r="X1014" t="str">
            <v>1421-9008-000209</v>
          </cell>
          <cell r="Y1014">
            <v>46220</v>
          </cell>
          <cell r="Z1014" t="str">
            <v>GROBOGAN</v>
          </cell>
          <cell r="AA1014">
            <v>33089</v>
          </cell>
          <cell r="AB1014" t="str">
            <v>GEDUNG BATU TIMUR RT 005 RW 008 NGEMPLAK SIMONGAN SEMARANG BARAT</v>
          </cell>
          <cell r="AC1014" t="str">
            <v>KAWIN ANAK 1</v>
          </cell>
          <cell r="AD1014" t="str">
            <v>ISLAM</v>
          </cell>
          <cell r="AE1014" t="str">
            <v>LAKI-LAKI</v>
          </cell>
          <cell r="AF1014" t="str">
            <v>SMA</v>
          </cell>
          <cell r="AG1014" t="str">
            <v>JATMIKO</v>
          </cell>
          <cell r="AH1014" t="str">
            <v>BCA</v>
          </cell>
          <cell r="AI1014" t="str">
            <v>2460930998</v>
          </cell>
          <cell r="AJ1014" t="str">
            <v>3374132912160011</v>
          </cell>
          <cell r="AL1014">
            <v>44652</v>
          </cell>
          <cell r="AM1014">
            <v>44742</v>
          </cell>
          <cell r="AN1014" t="str">
            <v>PKWT 2</v>
          </cell>
          <cell r="AO1014" t="str">
            <v>40 hari</v>
          </cell>
          <cell r="AP1014" t="str">
            <v xml:space="preserve">0 Tahun  10 Bulan 2 Hari </v>
          </cell>
          <cell r="AQ1014" t="str">
            <v>SUDAH</v>
          </cell>
          <cell r="AR1014">
            <v>44413</v>
          </cell>
          <cell r="AS1014" t="str">
            <v>SUDAH</v>
          </cell>
          <cell r="AT1014">
            <v>44413</v>
          </cell>
          <cell r="AU1014" t="str">
            <v>SUDAH</v>
          </cell>
          <cell r="AV1014">
            <v>44430</v>
          </cell>
          <cell r="AW1014" t="str">
            <v xml:space="preserve">0 Tahun  8 Bulan 29 Hari </v>
          </cell>
          <cell r="AX1014" t="str">
            <v>IN CLASS</v>
          </cell>
          <cell r="AY1014">
            <v>100</v>
          </cell>
          <cell r="AZ1014">
            <v>100</v>
          </cell>
          <cell r="BA1014" t="str">
            <v>SUDAH</v>
          </cell>
          <cell r="BC1014">
            <v>44421</v>
          </cell>
          <cell r="BD1014" t="str">
            <v>Rumah Sakit Tentara Semarang</v>
          </cell>
          <cell r="BE1014" t="str">
            <v>SUDAH</v>
          </cell>
          <cell r="BG1014">
            <v>44494</v>
          </cell>
          <cell r="BH1014" t="str">
            <v>Rumah Sakit Tentara Semarang</v>
          </cell>
          <cell r="BI1014" t="str">
            <v>BELUM</v>
          </cell>
          <cell r="BV1014" t="str">
            <v>0000576709931</v>
          </cell>
          <cell r="BW1014" t="str">
            <v>SUDAH</v>
          </cell>
          <cell r="BX1014" t="str">
            <v>PBI</v>
          </cell>
          <cell r="BY1014" t="str">
            <v>21065976926</v>
          </cell>
          <cell r="BZ1014" t="str">
            <v>SUDAH</v>
          </cell>
        </row>
        <row r="1015">
          <cell r="C1015" t="str">
            <v>2742</v>
          </cell>
          <cell r="D1015" t="str">
            <v>DESKAWAMI GILANG RAMADHAN</v>
          </cell>
          <cell r="E1015" t="str">
            <v>PT. MBK</v>
          </cell>
          <cell r="F1015" t="str">
            <v>PO</v>
          </cell>
          <cell r="G1015" t="str">
            <v>31/PO/LOG-SBY/VII/21</v>
          </cell>
          <cell r="H1015">
            <v>44398</v>
          </cell>
          <cell r="I1015">
            <v>44396</v>
          </cell>
          <cell r="J1015">
            <v>-2</v>
          </cell>
          <cell r="K1015" t="str">
            <v>085728060831</v>
          </cell>
          <cell r="L1015" t="str">
            <v>DRIVER</v>
          </cell>
          <cell r="Q1015" t="str">
            <v>SEMARANG</v>
          </cell>
          <cell r="R1015" t="str">
            <v>ANTERAJA</v>
          </cell>
          <cell r="S1015" t="str">
            <v>SEMARANG</v>
          </cell>
          <cell r="T1015" t="str">
            <v>3374124610570002</v>
          </cell>
          <cell r="U1015" t="str">
            <v>SEUMUR HIDUP</v>
          </cell>
          <cell r="V1015" t="str">
            <v>HIJAU</v>
          </cell>
          <cell r="W1015" t="str">
            <v>B1</v>
          </cell>
          <cell r="X1015" t="str">
            <v>1431912000369</v>
          </cell>
          <cell r="Y1015">
            <v>46202</v>
          </cell>
          <cell r="Z1015" t="str">
            <v>SEMARANG</v>
          </cell>
          <cell r="AA1015">
            <v>36514</v>
          </cell>
          <cell r="AB1015" t="str">
            <v>KP NGARANG RT 003 / RW 009 GUNUNGPATI  SEMARANG</v>
          </cell>
          <cell r="AC1015" t="str">
            <v>LAJANG</v>
          </cell>
          <cell r="AD1015" t="str">
            <v>ISLAM</v>
          </cell>
          <cell r="AE1015" t="str">
            <v>LAKI-LAKI</v>
          </cell>
          <cell r="AF1015" t="str">
            <v>SMP</v>
          </cell>
          <cell r="AG1015" t="str">
            <v>DESKAWAMI GILANG RAMADHAN</v>
          </cell>
          <cell r="AH1015" t="str">
            <v>BCA</v>
          </cell>
          <cell r="AI1015" t="str">
            <v>7960966664</v>
          </cell>
          <cell r="AJ1015" t="str">
            <v>3374120207180007</v>
          </cell>
          <cell r="AL1015">
            <v>44652</v>
          </cell>
          <cell r="AM1015">
            <v>44742</v>
          </cell>
          <cell r="AN1015" t="str">
            <v>PKWT 2</v>
          </cell>
          <cell r="AO1015" t="str">
            <v>40 hari</v>
          </cell>
          <cell r="AP1015" t="str">
            <v xml:space="preserve">0 Tahun  10 Bulan 2 Hari </v>
          </cell>
          <cell r="AQ1015" t="str">
            <v>SUDAH</v>
          </cell>
          <cell r="AR1015">
            <v>44413</v>
          </cell>
          <cell r="AS1015" t="str">
            <v>SUDAH</v>
          </cell>
          <cell r="AT1015">
            <v>44413</v>
          </cell>
          <cell r="AU1015" t="str">
            <v>SUDAH</v>
          </cell>
          <cell r="AV1015">
            <v>44431</v>
          </cell>
          <cell r="AW1015" t="str">
            <v xml:space="preserve">0 Tahun  8 Bulan 28 Hari </v>
          </cell>
          <cell r="AX1015" t="str">
            <v>IN CLASS</v>
          </cell>
          <cell r="AY1015">
            <v>100</v>
          </cell>
          <cell r="AZ1015">
            <v>100</v>
          </cell>
          <cell r="BA1015" t="str">
            <v>SUDAH</v>
          </cell>
          <cell r="BC1015">
            <v>44461</v>
          </cell>
          <cell r="BD1015" t="str">
            <v>Kelurahan Gunung Pati</v>
          </cell>
          <cell r="BE1015" t="str">
            <v>SUDAH</v>
          </cell>
          <cell r="BG1015">
            <v>44490</v>
          </cell>
          <cell r="BH1015" t="str">
            <v>Kelurahan Gunung Pati</v>
          </cell>
          <cell r="BI1015" t="str">
            <v>BELUM</v>
          </cell>
          <cell r="BV1015" t="str">
            <v>0002253930895</v>
          </cell>
          <cell r="BW1015" t="str">
            <v>SUDAH</v>
          </cell>
          <cell r="BX1015" t="str">
            <v>PERUSAHAAN</v>
          </cell>
          <cell r="BY1015" t="str">
            <v>21065977197</v>
          </cell>
          <cell r="BZ1015" t="str">
            <v>SUDAH</v>
          </cell>
        </row>
        <row r="1016">
          <cell r="C1016" t="str">
            <v>2757</v>
          </cell>
          <cell r="D1016" t="str">
            <v>BUDI WIBOWO</v>
          </cell>
          <cell r="E1016" t="str">
            <v>PT. MBK</v>
          </cell>
          <cell r="F1016" t="str">
            <v>PO</v>
          </cell>
          <cell r="G1016" t="str">
            <v>31/PO/LOG-SBY/VII/21</v>
          </cell>
          <cell r="H1016">
            <v>44398</v>
          </cell>
          <cell r="I1016">
            <v>44401</v>
          </cell>
          <cell r="J1016">
            <v>3</v>
          </cell>
          <cell r="K1016" t="str">
            <v>0895383216065</v>
          </cell>
          <cell r="L1016" t="str">
            <v>DRIVER</v>
          </cell>
          <cell r="Q1016" t="str">
            <v>TEGAL</v>
          </cell>
          <cell r="R1016" t="str">
            <v>ANTERAJA</v>
          </cell>
          <cell r="S1016" t="str">
            <v>SEMARANG</v>
          </cell>
          <cell r="T1016" t="str">
            <v>3328101173830001</v>
          </cell>
          <cell r="U1016" t="str">
            <v>SEUMUR HIDUP</v>
          </cell>
          <cell r="V1016" t="str">
            <v>HIJAU</v>
          </cell>
          <cell r="W1016" t="str">
            <v>B1</v>
          </cell>
          <cell r="X1016" t="str">
            <v>830314301585</v>
          </cell>
          <cell r="Y1016">
            <v>44996</v>
          </cell>
          <cell r="Z1016" t="str">
            <v>TEGAL</v>
          </cell>
          <cell r="AA1016">
            <v>30386</v>
          </cell>
          <cell r="AB1016" t="str">
            <v>JL. LELE RT 001 RW 002 KALISAPU SLAWI</v>
          </cell>
          <cell r="AC1016" t="str">
            <v>KAWIN ANAK 2</v>
          </cell>
          <cell r="AD1016" t="str">
            <v>ISLAM</v>
          </cell>
          <cell r="AE1016" t="str">
            <v>LAKI-LAKI</v>
          </cell>
          <cell r="AF1016" t="str">
            <v>SMP</v>
          </cell>
          <cell r="AG1016" t="str">
            <v>BUDI WIBOWO</v>
          </cell>
          <cell r="AH1016" t="str">
            <v>BCA</v>
          </cell>
          <cell r="AI1016" t="str">
            <v>3620632502</v>
          </cell>
          <cell r="AJ1016" t="str">
            <v>3328102407180003</v>
          </cell>
          <cell r="AK1016" t="str">
            <v>93.398.240.7-501.000</v>
          </cell>
          <cell r="AL1016">
            <v>44652</v>
          </cell>
          <cell r="AM1016">
            <v>44742</v>
          </cell>
          <cell r="AN1016" t="str">
            <v>PKWT 2</v>
          </cell>
          <cell r="AO1016" t="str">
            <v>40 hari</v>
          </cell>
          <cell r="AP1016" t="str">
            <v xml:space="preserve">0 Tahun  9 Bulan 27 Hari </v>
          </cell>
          <cell r="AQ1016" t="str">
            <v>SUDAH</v>
          </cell>
          <cell r="AR1016">
            <v>44411</v>
          </cell>
          <cell r="AS1016" t="str">
            <v>SUDAH</v>
          </cell>
          <cell r="AT1016">
            <v>44421</v>
          </cell>
          <cell r="AU1016" t="str">
            <v>SUDAH</v>
          </cell>
          <cell r="AV1016">
            <v>44421</v>
          </cell>
          <cell r="AW1016" t="str">
            <v xml:space="preserve">0 Tahun  9 Bulan 8 Hari </v>
          </cell>
          <cell r="AX1016" t="str">
            <v>IN CLASS</v>
          </cell>
          <cell r="AY1016">
            <v>90</v>
          </cell>
          <cell r="AZ1016">
            <v>70</v>
          </cell>
          <cell r="BA1016" t="str">
            <v>SUDAH</v>
          </cell>
          <cell r="BC1016">
            <v>44421</v>
          </cell>
          <cell r="BD1016" t="str">
            <v>PEMALANG</v>
          </cell>
          <cell r="BE1016" t="str">
            <v>SUDAH</v>
          </cell>
          <cell r="BG1016">
            <v>44488</v>
          </cell>
          <cell r="BH1016" t="str">
            <v>PEMALANG</v>
          </cell>
          <cell r="BI1016" t="str">
            <v>BELUM</v>
          </cell>
          <cell r="BV1016" t="str">
            <v>0000626276485</v>
          </cell>
          <cell r="BW1016" t="str">
            <v>SUDAH</v>
          </cell>
          <cell r="BX1016" t="str">
            <v>PERUSAHAAN</v>
          </cell>
          <cell r="BY1016" t="str">
            <v>21065975324</v>
          </cell>
          <cell r="BZ1016" t="str">
            <v>SUDAH</v>
          </cell>
        </row>
        <row r="1017">
          <cell r="C1017" t="str">
            <v>2761</v>
          </cell>
          <cell r="D1017" t="str">
            <v>HASAN ASHARI</v>
          </cell>
          <cell r="E1017" t="str">
            <v>PT. MBK</v>
          </cell>
          <cell r="I1017">
            <v>44404</v>
          </cell>
          <cell r="J1017" t="str">
            <v/>
          </cell>
          <cell r="K1017" t="str">
            <v>083155453104/082258023440</v>
          </cell>
          <cell r="L1017" t="str">
            <v>DRIVER</v>
          </cell>
          <cell r="Q1017" t="str">
            <v>BALIKPAPAN</v>
          </cell>
          <cell r="R1017" t="str">
            <v>ANTERAJA</v>
          </cell>
          <cell r="S1017" t="str">
            <v>JAKARTA 2</v>
          </cell>
          <cell r="T1017" t="str">
            <v>6471030404880003</v>
          </cell>
          <cell r="U1017" t="str">
            <v>SEUMUR HIDUP</v>
          </cell>
          <cell r="W1017" t="str">
            <v>B1</v>
          </cell>
          <cell r="X1017" t="str">
            <v>17148804000137</v>
          </cell>
          <cell r="Y1017">
            <v>45937</v>
          </cell>
          <cell r="Z1017" t="str">
            <v>BALIKPAPAN</v>
          </cell>
          <cell r="AA1017">
            <v>32237</v>
          </cell>
          <cell r="AB1017" t="str">
            <v>JL. MT HARYONO RT 008/000 KEL. GUNUNG SAMARINDA BARU KEC. BALIKPAPAN UTARA KOTA BALIKPAPAN</v>
          </cell>
          <cell r="AC1017" t="str">
            <v>KAWIN</v>
          </cell>
          <cell r="AD1017" t="str">
            <v>ISLAM</v>
          </cell>
          <cell r="AE1017" t="str">
            <v>LAKI-LAKI</v>
          </cell>
          <cell r="AF1017" t="str">
            <v>SMA</v>
          </cell>
          <cell r="AG1017" t="str">
            <v>HASAN ASHARI</v>
          </cell>
          <cell r="AH1017" t="str">
            <v>BCA</v>
          </cell>
          <cell r="AI1017" t="str">
            <v>1910900583</v>
          </cell>
          <cell r="AJ1017" t="str">
            <v>6471031503130007</v>
          </cell>
          <cell r="AL1017">
            <v>44682</v>
          </cell>
          <cell r="AM1017">
            <v>44773</v>
          </cell>
          <cell r="AN1017" t="str">
            <v>PKWT 2</v>
          </cell>
          <cell r="AO1017" t="str">
            <v>71 hari</v>
          </cell>
          <cell r="AP1017" t="str">
            <v xml:space="preserve">0 Tahun  9 Bulan 24 Hari </v>
          </cell>
          <cell r="AQ1017" t="str">
            <v>SUDAH</v>
          </cell>
          <cell r="AR1017">
            <v>44447</v>
          </cell>
          <cell r="AS1017" t="str">
            <v>SUDAH</v>
          </cell>
          <cell r="AT1017">
            <v>44447</v>
          </cell>
          <cell r="AU1017" t="str">
            <v>SUDAH</v>
          </cell>
          <cell r="AV1017">
            <v>44514</v>
          </cell>
          <cell r="AW1017" t="str">
            <v xml:space="preserve">0 Tahun  6 Bulan 7 Hari </v>
          </cell>
          <cell r="AX1017" t="str">
            <v>ON LINE</v>
          </cell>
          <cell r="AY1017">
            <v>80</v>
          </cell>
          <cell r="AZ1017">
            <v>90</v>
          </cell>
          <cell r="BA1017" t="str">
            <v>SUDAH</v>
          </cell>
          <cell r="BC1017">
            <v>44432</v>
          </cell>
          <cell r="BE1017" t="str">
            <v>BELUM</v>
          </cell>
          <cell r="BI1017" t="str">
            <v>BELUM</v>
          </cell>
          <cell r="BV1017" t="str">
            <v>0001142551528</v>
          </cell>
          <cell r="BW1017" t="str">
            <v>SUDAH</v>
          </cell>
          <cell r="BX1017" t="str">
            <v>PERUSAHAAN</v>
          </cell>
          <cell r="BY1017" t="str">
            <v>21065976835</v>
          </cell>
          <cell r="BZ1017" t="str">
            <v>SUDAH</v>
          </cell>
        </row>
        <row r="1018">
          <cell r="C1018" t="str">
            <v>2762</v>
          </cell>
          <cell r="D1018" t="str">
            <v>ANDI ZULFIKAR</v>
          </cell>
          <cell r="E1018" t="str">
            <v>PT. MBK</v>
          </cell>
          <cell r="I1018">
            <v>44403</v>
          </cell>
          <cell r="J1018" t="str">
            <v/>
          </cell>
          <cell r="K1018" t="str">
            <v>081350243579</v>
          </cell>
          <cell r="L1018" t="str">
            <v>DRIVER</v>
          </cell>
          <cell r="Q1018" t="str">
            <v>PARE PARE</v>
          </cell>
          <cell r="R1018" t="str">
            <v>ANTERAJA</v>
          </cell>
          <cell r="S1018" t="str">
            <v>MALANG</v>
          </cell>
          <cell r="T1018" t="str">
            <v>7372022502780004</v>
          </cell>
          <cell r="U1018" t="str">
            <v>SEUMUR HIDUP</v>
          </cell>
          <cell r="W1018" t="str">
            <v>B2 UMUM</v>
          </cell>
          <cell r="X1018" t="str">
            <v>17207802000066</v>
          </cell>
          <cell r="Y1018">
            <v>46077</v>
          </cell>
          <cell r="Z1018" t="str">
            <v>PAJALELE</v>
          </cell>
          <cell r="AA1018">
            <v>28546</v>
          </cell>
          <cell r="AB1018" t="str">
            <v>JL. A. LAETONG RT 002/002 KEL. UJUNG BULU KEC. UJUNG KOTA PAREPARE</v>
          </cell>
          <cell r="AC1018" t="str">
            <v>KAWIN ANAK 1</v>
          </cell>
          <cell r="AD1018" t="str">
            <v>ISLAM</v>
          </cell>
          <cell r="AE1018" t="str">
            <v>LAKI-LAKI</v>
          </cell>
          <cell r="AF1018" t="str">
            <v>SMA</v>
          </cell>
          <cell r="AG1018" t="str">
            <v>ANDI ZULFIKAR</v>
          </cell>
          <cell r="AH1018" t="str">
            <v>BCA</v>
          </cell>
          <cell r="AI1018" t="str">
            <v>8460418586</v>
          </cell>
          <cell r="AJ1018" t="str">
            <v>7372022909110000</v>
          </cell>
          <cell r="AL1018">
            <v>44682</v>
          </cell>
          <cell r="AM1018">
            <v>44773</v>
          </cell>
          <cell r="AN1018" t="str">
            <v>PKWT 2</v>
          </cell>
          <cell r="AO1018" t="str">
            <v>71 hari</v>
          </cell>
          <cell r="AP1018" t="str">
            <v xml:space="preserve">0 Tahun  9 Bulan 25 Hari </v>
          </cell>
          <cell r="AQ1018" t="str">
            <v>SUDAH</v>
          </cell>
          <cell r="AR1018">
            <v>44414</v>
          </cell>
          <cell r="AS1018" t="str">
            <v>SUDAH</v>
          </cell>
          <cell r="AT1018">
            <v>44440</v>
          </cell>
          <cell r="AU1018" t="str">
            <v>SUDAH</v>
          </cell>
          <cell r="AV1018">
            <v>44417</v>
          </cell>
          <cell r="AW1018" t="str">
            <v xml:space="preserve">0 Tahun  9 Bulan 12 Hari </v>
          </cell>
          <cell r="AX1018" t="str">
            <v>ON LINE</v>
          </cell>
          <cell r="AY1018">
            <v>100</v>
          </cell>
          <cell r="AZ1018">
            <v>100</v>
          </cell>
          <cell r="BA1018" t="str">
            <v>SUDAH</v>
          </cell>
          <cell r="BC1018">
            <v>44373</v>
          </cell>
          <cell r="BD1018" t="str">
            <v>KLINIK RES PARE-PARE- 03440002</v>
          </cell>
          <cell r="BE1018" t="str">
            <v>SUDAH</v>
          </cell>
          <cell r="BG1018">
            <v>44547</v>
          </cell>
          <cell r="BI1018" t="str">
            <v>BELUM</v>
          </cell>
          <cell r="BV1018" t="str">
            <v>0001474400878</v>
          </cell>
          <cell r="BW1018" t="str">
            <v>SUDAH</v>
          </cell>
          <cell r="BX1018" t="str">
            <v>PERUSAHAAN</v>
          </cell>
          <cell r="BY1018" t="str">
            <v>21065976777</v>
          </cell>
          <cell r="BZ1018" t="str">
            <v>SUDAH</v>
          </cell>
        </row>
        <row r="1019">
          <cell r="C1019" t="str">
            <v>2766</v>
          </cell>
          <cell r="D1019" t="str">
            <v>ABDULLAH</v>
          </cell>
          <cell r="E1019" t="str">
            <v>PT. MBK</v>
          </cell>
          <cell r="I1019">
            <v>44400</v>
          </cell>
          <cell r="J1019" t="str">
            <v/>
          </cell>
          <cell r="K1019" t="str">
            <v>085211207533</v>
          </cell>
          <cell r="L1019" t="str">
            <v>DRIVER</v>
          </cell>
          <cell r="Q1019" t="str">
            <v>BANDUNG</v>
          </cell>
          <cell r="R1019" t="str">
            <v>ANTERAJA</v>
          </cell>
          <cell r="S1019" t="str">
            <v>JAKARTA 1</v>
          </cell>
          <cell r="T1019" t="str">
            <v>3273101410860004</v>
          </cell>
          <cell r="U1019" t="str">
            <v>SEUMUR HIDUP</v>
          </cell>
          <cell r="V1019" t="str">
            <v>FUSO</v>
          </cell>
          <cell r="W1019" t="str">
            <v>B1 UMUM</v>
          </cell>
          <cell r="X1019" t="str">
            <v>13058610000695</v>
          </cell>
          <cell r="Y1019">
            <v>46113</v>
          </cell>
          <cell r="Z1019" t="str">
            <v>BANDUNG</v>
          </cell>
          <cell r="AA1019">
            <v>31699</v>
          </cell>
          <cell r="AB1019" t="str">
            <v>GG. PERIKANAN III RT 004/005 KEL. PELINDUNG HEWAN KEC. ASTANA ANYAR KOTA BANDUNG</v>
          </cell>
          <cell r="AC1019" t="str">
            <v>KAWIN</v>
          </cell>
          <cell r="AD1019" t="str">
            <v>ISLAM</v>
          </cell>
          <cell r="AE1019" t="str">
            <v>LAKI-LAKI</v>
          </cell>
          <cell r="AF1019" t="str">
            <v>SMA</v>
          </cell>
          <cell r="AG1019" t="str">
            <v>ABDULLAH</v>
          </cell>
          <cell r="AH1019" t="str">
            <v>BCA</v>
          </cell>
          <cell r="AI1019" t="str">
            <v>3462363297</v>
          </cell>
          <cell r="AJ1019" t="str">
            <v>3273101802110000</v>
          </cell>
          <cell r="AL1019">
            <v>44682</v>
          </cell>
          <cell r="AM1019">
            <v>44773</v>
          </cell>
          <cell r="AN1019" t="str">
            <v>PKWT 2</v>
          </cell>
          <cell r="AO1019" t="str">
            <v>71 hari</v>
          </cell>
          <cell r="AP1019" t="str">
            <v xml:space="preserve">0 Tahun  9 Bulan 28 Hari </v>
          </cell>
          <cell r="AQ1019" t="str">
            <v>SUDAH</v>
          </cell>
          <cell r="AR1019">
            <v>44438</v>
          </cell>
          <cell r="AS1019" t="str">
            <v>SUDAH</v>
          </cell>
          <cell r="AT1019">
            <v>44482</v>
          </cell>
          <cell r="AU1019" t="str">
            <v>SUDAH</v>
          </cell>
          <cell r="AV1019">
            <v>44639</v>
          </cell>
          <cell r="AW1019" t="str">
            <v xml:space="preserve">0 Tahun  2 Bulan 2 Hari </v>
          </cell>
          <cell r="AX1019" t="str">
            <v>ON LINE</v>
          </cell>
          <cell r="AY1019">
            <v>90</v>
          </cell>
          <cell r="AZ1019">
            <v>70</v>
          </cell>
          <cell r="BA1019" t="str">
            <v>SUDAH</v>
          </cell>
          <cell r="BC1019">
            <v>44406</v>
          </cell>
          <cell r="BE1019" t="str">
            <v>SUDAH</v>
          </cell>
          <cell r="BG1019">
            <v>44460</v>
          </cell>
          <cell r="BI1019" t="str">
            <v>BELUM</v>
          </cell>
          <cell r="BV1019" t="str">
            <v>0001778190513</v>
          </cell>
          <cell r="BW1019" t="str">
            <v>SUDAH</v>
          </cell>
          <cell r="BX1019" t="str">
            <v>PERUSAHAAN</v>
          </cell>
          <cell r="BY1019" t="str">
            <v>21032313146</v>
          </cell>
          <cell r="BZ1019" t="str">
            <v>SUDAH</v>
          </cell>
        </row>
        <row r="1020">
          <cell r="C1020" t="str">
            <v>2767</v>
          </cell>
          <cell r="D1020" t="str">
            <v>DENI IRAWAN</v>
          </cell>
          <cell r="E1020" t="str">
            <v>PT. MBK</v>
          </cell>
          <cell r="I1020">
            <v>44402</v>
          </cell>
          <cell r="J1020" t="str">
            <v/>
          </cell>
          <cell r="K1020" t="str">
            <v>081219484312</v>
          </cell>
          <cell r="L1020" t="str">
            <v>DRIVER</v>
          </cell>
          <cell r="Q1020" t="str">
            <v>BANDUNG</v>
          </cell>
          <cell r="R1020" t="str">
            <v>ANTERAJA</v>
          </cell>
          <cell r="S1020" t="str">
            <v>JAKARTA 1</v>
          </cell>
          <cell r="T1020" t="str">
            <v>3277012605940022</v>
          </cell>
          <cell r="U1020" t="str">
            <v>SEUMUR HIDUP</v>
          </cell>
          <cell r="W1020" t="str">
            <v>B1</v>
          </cell>
          <cell r="X1020" t="str">
            <v>13319405000533</v>
          </cell>
          <cell r="Y1020">
            <v>46212</v>
          </cell>
          <cell r="Z1020" t="str">
            <v>CIMAHI</v>
          </cell>
          <cell r="AA1020">
            <v>34480</v>
          </cell>
          <cell r="AB1020" t="str">
            <v>CIBODAS RT0042/RW011 DESA UTAMA KEC CIMAHI SELATAN KOTA CIMAHI</v>
          </cell>
          <cell r="AC1020" t="str">
            <v>KAWIN ANAK 2</v>
          </cell>
          <cell r="AD1020" t="str">
            <v>ISLAM</v>
          </cell>
          <cell r="AE1020" t="str">
            <v>LAKI-LAKI</v>
          </cell>
          <cell r="AF1020" t="str">
            <v>SMA</v>
          </cell>
          <cell r="AG1020" t="str">
            <v>DENI IRAWAN</v>
          </cell>
          <cell r="AH1020" t="str">
            <v>BCA</v>
          </cell>
          <cell r="AI1020" t="str">
            <v>0850184887</v>
          </cell>
          <cell r="AJ1020" t="str">
            <v>3277010410170007</v>
          </cell>
          <cell r="AL1020">
            <v>44682</v>
          </cell>
          <cell r="AM1020">
            <v>44773</v>
          </cell>
          <cell r="AN1020" t="str">
            <v>PKWT 2</v>
          </cell>
          <cell r="AO1020" t="str">
            <v>71 hari</v>
          </cell>
          <cell r="AP1020" t="str">
            <v xml:space="preserve">0 Tahun  9 Bulan 26 Hari </v>
          </cell>
          <cell r="AQ1020" t="str">
            <v>SUDAH</v>
          </cell>
          <cell r="AR1020">
            <v>44462</v>
          </cell>
          <cell r="AS1020" t="str">
            <v>SUDAH</v>
          </cell>
          <cell r="AT1020">
            <v>44452</v>
          </cell>
          <cell r="AU1020" t="str">
            <v>SUDAH</v>
          </cell>
          <cell r="AV1020">
            <v>44639</v>
          </cell>
          <cell r="AW1020" t="str">
            <v xml:space="preserve">0 Tahun  2 Bulan 2 Hari </v>
          </cell>
          <cell r="AX1020" t="str">
            <v>IN CLASS</v>
          </cell>
          <cell r="AY1020">
            <v>75</v>
          </cell>
          <cell r="AZ1020">
            <v>80</v>
          </cell>
          <cell r="BA1020" t="str">
            <v>SUDAH</v>
          </cell>
          <cell r="BC1020">
            <v>44421</v>
          </cell>
          <cell r="BE1020" t="str">
            <v>SUDAH</v>
          </cell>
          <cell r="BG1020">
            <v>44505</v>
          </cell>
          <cell r="BI1020" t="str">
            <v>BELUM</v>
          </cell>
          <cell r="BV1020" t="str">
            <v>0001795812996</v>
          </cell>
          <cell r="BW1020" t="str">
            <v>SUDAH</v>
          </cell>
          <cell r="BX1020" t="str">
            <v>PERUSAHAAN</v>
          </cell>
          <cell r="BY1020" t="str">
            <v>21065975720</v>
          </cell>
          <cell r="BZ1020" t="str">
            <v>SUDAH</v>
          </cell>
        </row>
        <row r="1021">
          <cell r="C1021" t="str">
            <v>2768</v>
          </cell>
          <cell r="D1021" t="str">
            <v>SAMSUL TAUFIK KUDIN</v>
          </cell>
          <cell r="E1021" t="str">
            <v>PT. MBK</v>
          </cell>
          <cell r="I1021">
            <v>44402</v>
          </cell>
          <cell r="J1021" t="str">
            <v/>
          </cell>
          <cell r="K1021" t="str">
            <v>087700559253</v>
          </cell>
          <cell r="L1021" t="str">
            <v>DRIVER</v>
          </cell>
          <cell r="Q1021" t="str">
            <v>BANDUNG</v>
          </cell>
          <cell r="R1021" t="str">
            <v>ANTERAJA</v>
          </cell>
          <cell r="S1021" t="str">
            <v>JAKARTA 1</v>
          </cell>
          <cell r="T1021" t="str">
            <v>3205240706950006</v>
          </cell>
          <cell r="U1021" t="str">
            <v>SEUMUR HIDUP</v>
          </cell>
          <cell r="W1021" t="str">
            <v>B1</v>
          </cell>
          <cell r="X1021" t="str">
            <v>910513330636</v>
          </cell>
          <cell r="Y1021">
            <v>45061</v>
          </cell>
          <cell r="Z1021" t="str">
            <v>GARUT</v>
          </cell>
          <cell r="AA1021">
            <v>34834</v>
          </cell>
          <cell r="AB1021" t="str">
            <v>KP GANEAS RT005/RW005 DESA SINGAJAYA KEC SINGAJAYA KAB GARUT</v>
          </cell>
          <cell r="AC1021" t="str">
            <v>LAJANG</v>
          </cell>
          <cell r="AD1021" t="str">
            <v>ISLAM</v>
          </cell>
          <cell r="AE1021" t="str">
            <v>LAKI-LAKI</v>
          </cell>
          <cell r="AF1021" t="str">
            <v>SMP</v>
          </cell>
          <cell r="AG1021" t="str">
            <v>SAMSUL TAUFIK</v>
          </cell>
          <cell r="AH1021" t="str">
            <v>BCA</v>
          </cell>
          <cell r="AI1021" t="str">
            <v>1393265187</v>
          </cell>
          <cell r="AJ1021" t="str">
            <v>3205242902160003</v>
          </cell>
          <cell r="AL1021">
            <v>44621</v>
          </cell>
          <cell r="AM1021">
            <v>44712</v>
          </cell>
          <cell r="AN1021" t="str">
            <v>PKWT 1</v>
          </cell>
          <cell r="AO1021" t="str">
            <v>10 hari</v>
          </cell>
          <cell r="AP1021" t="str">
            <v xml:space="preserve">0 Tahun  9 Bulan 26 Hari </v>
          </cell>
          <cell r="AQ1021" t="str">
            <v>SUDAH</v>
          </cell>
          <cell r="AR1021">
            <v>44421</v>
          </cell>
          <cell r="AS1021" t="str">
            <v>SUDAH</v>
          </cell>
          <cell r="AT1021">
            <v>44452</v>
          </cell>
          <cell r="AU1021" t="str">
            <v>SUDAH</v>
          </cell>
          <cell r="AV1021">
            <v>44639</v>
          </cell>
          <cell r="AW1021" t="str">
            <v xml:space="preserve">0 Tahun  2 Bulan 2 Hari </v>
          </cell>
          <cell r="AX1021" t="str">
            <v>IN CLASS</v>
          </cell>
          <cell r="AY1021">
            <v>75</v>
          </cell>
          <cell r="AZ1021">
            <v>70</v>
          </cell>
          <cell r="BA1021" t="str">
            <v>SUDAH</v>
          </cell>
          <cell r="BC1021">
            <v>44447</v>
          </cell>
          <cell r="BE1021" t="str">
            <v>SUDAH</v>
          </cell>
          <cell r="BG1021">
            <v>44541</v>
          </cell>
          <cell r="BI1021" t="str">
            <v>BELUM</v>
          </cell>
          <cell r="BV1021" t="str">
            <v>0003099283312</v>
          </cell>
          <cell r="BW1021" t="str">
            <v>SUDAH</v>
          </cell>
          <cell r="BX1021" t="str">
            <v>PERUSAHAAN</v>
          </cell>
          <cell r="BY1021" t="str">
            <v>21065977064</v>
          </cell>
          <cell r="BZ1021" t="str">
            <v>SUDAH</v>
          </cell>
        </row>
        <row r="1022">
          <cell r="C1022" t="str">
            <v>2769</v>
          </cell>
          <cell r="D1022" t="str">
            <v>AGUSTIAN</v>
          </cell>
          <cell r="E1022" t="str">
            <v>PT. MBK</v>
          </cell>
          <cell r="I1022">
            <v>44402</v>
          </cell>
          <cell r="J1022" t="str">
            <v/>
          </cell>
          <cell r="K1022" t="str">
            <v>082582216381</v>
          </cell>
          <cell r="L1022" t="str">
            <v>DRIVER</v>
          </cell>
          <cell r="Q1022" t="str">
            <v>BANDUNG</v>
          </cell>
          <cell r="R1022" t="str">
            <v>ANTERAJA</v>
          </cell>
          <cell r="S1022" t="str">
            <v>JAKARTA 1</v>
          </cell>
          <cell r="T1022" t="str">
            <v>3273011908810001</v>
          </cell>
          <cell r="U1022" t="str">
            <v>SEUMUR HIDUP</v>
          </cell>
          <cell r="V1022" t="str">
            <v>CDD</v>
          </cell>
          <cell r="W1022" t="str">
            <v>B1</v>
          </cell>
          <cell r="X1022" t="str">
            <v>810813050977</v>
          </cell>
          <cell r="Y1022">
            <v>45523</v>
          </cell>
          <cell r="Z1022" t="str">
            <v>MALANGBONG</v>
          </cell>
          <cell r="AA1022">
            <v>29817</v>
          </cell>
          <cell r="AB1022" t="str">
            <v>JL CIPEDAS ATAS NO 42 RT002/RW002 DESA SUKARASA KECAMATAN SUKASARI KOTA BANDUNG</v>
          </cell>
          <cell r="AC1022" t="str">
            <v>KAWIN ANAK 1</v>
          </cell>
          <cell r="AD1022" t="str">
            <v>ISLAM</v>
          </cell>
          <cell r="AE1022" t="str">
            <v>LAKI-LAKI</v>
          </cell>
          <cell r="AF1022" t="str">
            <v>SMA</v>
          </cell>
          <cell r="AG1022" t="str">
            <v>AGUSTIANSYAH</v>
          </cell>
          <cell r="AH1022" t="str">
            <v>BCA</v>
          </cell>
          <cell r="AI1022" t="str">
            <v>0292478176</v>
          </cell>
          <cell r="AJ1022" t="str">
            <v>6112071809130007</v>
          </cell>
          <cell r="AL1022">
            <v>44621</v>
          </cell>
          <cell r="AM1022">
            <v>44712</v>
          </cell>
          <cell r="AN1022" t="str">
            <v>PKWT 1</v>
          </cell>
          <cell r="AO1022" t="str">
            <v>10 hari</v>
          </cell>
          <cell r="AP1022" t="str">
            <v xml:space="preserve">0 Tahun  9 Bulan 26 Hari </v>
          </cell>
          <cell r="AQ1022" t="str">
            <v>SUDAH</v>
          </cell>
          <cell r="AR1022">
            <v>44421</v>
          </cell>
          <cell r="AS1022" t="str">
            <v>SUDAH</v>
          </cell>
          <cell r="AT1022">
            <v>44452</v>
          </cell>
          <cell r="AU1022" t="str">
            <v>SUDAH</v>
          </cell>
          <cell r="AV1022">
            <v>44639</v>
          </cell>
          <cell r="AW1022" t="str">
            <v xml:space="preserve">0 Tahun  2 Bulan 2 Hari </v>
          </cell>
          <cell r="AX1022" t="str">
            <v>IN CLASS</v>
          </cell>
          <cell r="AY1022">
            <v>80</v>
          </cell>
          <cell r="AZ1022">
            <v>70</v>
          </cell>
          <cell r="BA1022" t="str">
            <v>SUDAH</v>
          </cell>
          <cell r="BC1022">
            <v>44400</v>
          </cell>
          <cell r="BE1022" t="str">
            <v>SUDAH</v>
          </cell>
          <cell r="BG1022">
            <v>44428</v>
          </cell>
          <cell r="BI1022" t="str">
            <v>BELUM</v>
          </cell>
          <cell r="BV1022" t="str">
            <v>0001013575869</v>
          </cell>
          <cell r="BW1022" t="str">
            <v>SUDAH</v>
          </cell>
          <cell r="BX1022" t="str">
            <v>PERUSAHAAN</v>
          </cell>
          <cell r="BY1022" t="str">
            <v>21065977015</v>
          </cell>
          <cell r="BZ1022" t="str">
            <v>SUDAH</v>
          </cell>
        </row>
        <row r="1023">
          <cell r="C1023" t="str">
            <v>2770</v>
          </cell>
          <cell r="D1023" t="str">
            <v>RIPAL SETIAWAN</v>
          </cell>
          <cell r="E1023" t="str">
            <v>PT. MBK</v>
          </cell>
          <cell r="I1023">
            <v>44402</v>
          </cell>
          <cell r="J1023" t="str">
            <v/>
          </cell>
          <cell r="K1023" t="str">
            <v>081283175451</v>
          </cell>
          <cell r="L1023" t="str">
            <v>DRIVER</v>
          </cell>
          <cell r="Q1023" t="str">
            <v>BANDUNG</v>
          </cell>
          <cell r="R1023" t="str">
            <v>ANTERAJA</v>
          </cell>
          <cell r="S1023" t="str">
            <v>JAKARTA 1</v>
          </cell>
          <cell r="T1023" t="str">
            <v>3204322303020009</v>
          </cell>
          <cell r="U1023" t="str">
            <v>SEUMUR HIDUP</v>
          </cell>
          <cell r="V1023" t="str">
            <v>CDD</v>
          </cell>
          <cell r="W1023" t="str">
            <v>B1</v>
          </cell>
          <cell r="X1023" t="str">
            <v>13430003000259</v>
          </cell>
          <cell r="Y1023">
            <v>45918</v>
          </cell>
          <cell r="Z1023" t="str">
            <v>BANDUNG</v>
          </cell>
          <cell r="AA1023">
            <v>36608</v>
          </cell>
          <cell r="AB1023" t="str">
            <v>KP BABAKAN SUKA WARGI RT008/RW012 DESA ANDIR KEC BALEENDAH KAB BANDUNG</v>
          </cell>
          <cell r="AC1023" t="str">
            <v>LAJANG</v>
          </cell>
          <cell r="AD1023" t="str">
            <v>ISLAM</v>
          </cell>
          <cell r="AE1023" t="str">
            <v>LAKI-LAKI</v>
          </cell>
          <cell r="AF1023" t="str">
            <v>SMP</v>
          </cell>
          <cell r="AG1023" t="str">
            <v>RIPAL SETIAWAN</v>
          </cell>
          <cell r="AH1023" t="str">
            <v>BCA</v>
          </cell>
          <cell r="AI1023" t="str">
            <v>3370711878</v>
          </cell>
          <cell r="AJ1023" t="str">
            <v>3204322212050009</v>
          </cell>
          <cell r="AL1023">
            <v>44621</v>
          </cell>
          <cell r="AM1023">
            <v>44712</v>
          </cell>
          <cell r="AN1023" t="str">
            <v>PKWT 1</v>
          </cell>
          <cell r="AO1023" t="str">
            <v>10 hari</v>
          </cell>
          <cell r="AP1023" t="str">
            <v xml:space="preserve">0 Tahun  9 Bulan 26 Hari </v>
          </cell>
          <cell r="AQ1023" t="str">
            <v>SUDAH</v>
          </cell>
          <cell r="AR1023">
            <v>44438</v>
          </cell>
          <cell r="AS1023" t="str">
            <v>SUDAH</v>
          </cell>
          <cell r="AT1023">
            <v>44452</v>
          </cell>
          <cell r="AU1023" t="str">
            <v>SUDAH</v>
          </cell>
          <cell r="AV1023">
            <v>44639</v>
          </cell>
          <cell r="AW1023" t="str">
            <v xml:space="preserve">0 Tahun  2 Bulan 2 Hari </v>
          </cell>
          <cell r="AX1023" t="str">
            <v>IN CLASS</v>
          </cell>
          <cell r="AY1023">
            <v>90</v>
          </cell>
          <cell r="AZ1023">
            <v>70</v>
          </cell>
          <cell r="BA1023" t="str">
            <v>SUDAH</v>
          </cell>
          <cell r="BC1023">
            <v>44441</v>
          </cell>
          <cell r="BD1023" t="str">
            <v>PKM BALEENDAH</v>
          </cell>
          <cell r="BE1023" t="str">
            <v>SUDAH</v>
          </cell>
          <cell r="BG1023">
            <v>44532</v>
          </cell>
          <cell r="BI1023" t="str">
            <v>BELUM</v>
          </cell>
          <cell r="BV1023" t="str">
            <v>0001402588383</v>
          </cell>
          <cell r="BW1023" t="str">
            <v>SUDAH</v>
          </cell>
          <cell r="BX1023" t="str">
            <v>PERUSAHAAN</v>
          </cell>
          <cell r="BY1023" t="str">
            <v>21065975696</v>
          </cell>
          <cell r="BZ1023" t="str">
            <v>SUDAH</v>
          </cell>
        </row>
        <row r="1024">
          <cell r="C1024" t="str">
            <v>2771</v>
          </cell>
          <cell r="D1024" t="str">
            <v>MOCH MIFTAH FADIL</v>
          </cell>
          <cell r="E1024" t="str">
            <v>PT. MBK</v>
          </cell>
          <cell r="I1024">
            <v>44402</v>
          </cell>
          <cell r="J1024" t="str">
            <v/>
          </cell>
          <cell r="K1024" t="str">
            <v>082117707902</v>
          </cell>
          <cell r="L1024" t="str">
            <v>DRIVER</v>
          </cell>
          <cell r="Q1024" t="str">
            <v>BANDUNG</v>
          </cell>
          <cell r="R1024" t="str">
            <v>ANTERAJA</v>
          </cell>
          <cell r="S1024" t="str">
            <v>JAKARTA 1</v>
          </cell>
          <cell r="T1024" t="str">
            <v>3204081001920006</v>
          </cell>
          <cell r="U1024" t="str">
            <v>SEUMUR HIDUP</v>
          </cell>
          <cell r="V1024" t="str">
            <v>CDD</v>
          </cell>
          <cell r="W1024" t="str">
            <v>B1</v>
          </cell>
          <cell r="X1024" t="str">
            <v>13439201000672</v>
          </cell>
          <cell r="Y1024">
            <v>46222</v>
          </cell>
          <cell r="Z1024" t="str">
            <v>BANDUNG</v>
          </cell>
          <cell r="AA1024">
            <v>33613</v>
          </cell>
          <cell r="AB1024" t="str">
            <v>KP CIGATIRIS RT001/RW007 DESA CIPAGALO KEC BOJONGSOANG KAB BANDUNG</v>
          </cell>
          <cell r="AC1024" t="str">
            <v>KAWIN ANAK 2</v>
          </cell>
          <cell r="AD1024" t="str">
            <v>ISLAM</v>
          </cell>
          <cell r="AE1024" t="str">
            <v>LAKI-LAKI</v>
          </cell>
          <cell r="AF1024" t="str">
            <v>SMA</v>
          </cell>
          <cell r="AG1024" t="str">
            <v>MOCH MIFTAH FADIL</v>
          </cell>
          <cell r="AH1024" t="str">
            <v>BCA</v>
          </cell>
          <cell r="AI1024" t="str">
            <v>3370712181</v>
          </cell>
          <cell r="AJ1024" t="str">
            <v>3204322212050009</v>
          </cell>
          <cell r="AL1024">
            <v>44621</v>
          </cell>
          <cell r="AM1024">
            <v>44712</v>
          </cell>
          <cell r="AN1024" t="str">
            <v>PKWT 1</v>
          </cell>
          <cell r="AO1024" t="str">
            <v>10 hari</v>
          </cell>
          <cell r="AP1024" t="str">
            <v xml:space="preserve">0 Tahun  9 Bulan 26 Hari </v>
          </cell>
          <cell r="AQ1024" t="str">
            <v>SUDAH</v>
          </cell>
          <cell r="AR1024">
            <v>44438</v>
          </cell>
          <cell r="AS1024" t="str">
            <v>SUDAH</v>
          </cell>
          <cell r="AT1024">
            <v>44452</v>
          </cell>
          <cell r="AU1024" t="str">
            <v>SUDAH</v>
          </cell>
          <cell r="AV1024">
            <v>44639</v>
          </cell>
          <cell r="AW1024" t="str">
            <v xml:space="preserve">0 Tahun  2 Bulan 2 Hari </v>
          </cell>
          <cell r="AX1024" t="str">
            <v>IN CLASS</v>
          </cell>
          <cell r="AY1024">
            <v>80</v>
          </cell>
          <cell r="AZ1024">
            <v>70</v>
          </cell>
          <cell r="BA1024" t="str">
            <v>SUDAH</v>
          </cell>
          <cell r="BC1024">
            <v>44448</v>
          </cell>
          <cell r="BD1024" t="str">
            <v>KUJANG SARI</v>
          </cell>
          <cell r="BE1024" t="str">
            <v>SUDAH</v>
          </cell>
          <cell r="BG1024">
            <v>44532</v>
          </cell>
          <cell r="BI1024" t="str">
            <v>BELUM</v>
          </cell>
          <cell r="BV1024" t="str">
            <v>0002063852392</v>
          </cell>
          <cell r="BW1024" t="str">
            <v>SUDAH</v>
          </cell>
          <cell r="BX1024" t="str">
            <v>PERUSAHAAN</v>
          </cell>
          <cell r="BY1024" t="str">
            <v>21065976017</v>
          </cell>
          <cell r="BZ1024" t="str">
            <v>SUDAH</v>
          </cell>
        </row>
        <row r="1025">
          <cell r="C1025" t="str">
            <v>2773</v>
          </cell>
          <cell r="D1025" t="str">
            <v>DELI RAMDANI</v>
          </cell>
          <cell r="E1025" t="str">
            <v>PT. MBK</v>
          </cell>
          <cell r="I1025">
            <v>44402</v>
          </cell>
          <cell r="J1025" t="str">
            <v/>
          </cell>
          <cell r="K1025" t="str">
            <v>081214491397</v>
          </cell>
          <cell r="L1025" t="str">
            <v>DRIVER</v>
          </cell>
          <cell r="Q1025" t="str">
            <v>BANDUNG</v>
          </cell>
          <cell r="R1025" t="str">
            <v>ANTERAJA</v>
          </cell>
          <cell r="S1025" t="str">
            <v>JAKARTA 1</v>
          </cell>
          <cell r="T1025" t="str">
            <v>3217070905950004</v>
          </cell>
          <cell r="U1025" t="str">
            <v>SEUMUR HIDUP</v>
          </cell>
          <cell r="V1025" t="str">
            <v>CDD</v>
          </cell>
          <cell r="W1025" t="str">
            <v>B1 UMUM</v>
          </cell>
          <cell r="X1025" t="str">
            <v>950513350674</v>
          </cell>
          <cell r="Y1025">
            <v>44690</v>
          </cell>
          <cell r="Z1025" t="str">
            <v>BANDUNG</v>
          </cell>
          <cell r="AA1025">
            <v>34828</v>
          </cell>
          <cell r="AB1025" t="str">
            <v>KP SUKASARI RT 002/RW001 DESA SUKA KERTA KEC PANUMBANGAN KAB CIAMIS</v>
          </cell>
          <cell r="AC1025" t="str">
            <v>LAJANG</v>
          </cell>
          <cell r="AD1025" t="str">
            <v>ISLAM</v>
          </cell>
          <cell r="AE1025" t="str">
            <v>LAKI-LAKI</v>
          </cell>
          <cell r="AF1025" t="str">
            <v>SMA</v>
          </cell>
          <cell r="AG1025" t="str">
            <v>DELI RAMDANI</v>
          </cell>
          <cell r="AH1025" t="str">
            <v>BCA</v>
          </cell>
          <cell r="AI1025" t="str">
            <v>2080267901</v>
          </cell>
          <cell r="AJ1025" t="str">
            <v>3207072208160007</v>
          </cell>
          <cell r="AL1025">
            <v>44621</v>
          </cell>
          <cell r="AM1025">
            <v>44712</v>
          </cell>
          <cell r="AN1025" t="str">
            <v>PKWT 1</v>
          </cell>
          <cell r="AO1025" t="str">
            <v>10 hari</v>
          </cell>
          <cell r="AP1025" t="str">
            <v xml:space="preserve">0 Tahun  9 Bulan 26 Hari </v>
          </cell>
          <cell r="AQ1025" t="str">
            <v>SUDAH</v>
          </cell>
          <cell r="AR1025">
            <v>44438</v>
          </cell>
          <cell r="AS1025" t="str">
            <v>SUDAH</v>
          </cell>
          <cell r="AT1025">
            <v>44452</v>
          </cell>
          <cell r="AU1025" t="str">
            <v>SUDAH</v>
          </cell>
          <cell r="AV1025">
            <v>44639</v>
          </cell>
          <cell r="AW1025" t="str">
            <v xml:space="preserve">0 Tahun  2 Bulan 2 Hari </v>
          </cell>
          <cell r="AX1025" t="str">
            <v>IN CLASS</v>
          </cell>
          <cell r="AY1025">
            <v>100</v>
          </cell>
          <cell r="AZ1025">
            <v>70</v>
          </cell>
          <cell r="BA1025" t="str">
            <v>SUDAH</v>
          </cell>
          <cell r="BC1025">
            <v>44375</v>
          </cell>
          <cell r="BD1025" t="str">
            <v xml:space="preserve">PANUMBANGAN </v>
          </cell>
          <cell r="BE1025" t="str">
            <v>SUDAH</v>
          </cell>
          <cell r="BG1025">
            <v>44464</v>
          </cell>
          <cell r="BH1025" t="str">
            <v xml:space="preserve">PANUMBANGAN </v>
          </cell>
          <cell r="BI1025" t="str">
            <v>BELUM</v>
          </cell>
          <cell r="BV1025" t="str">
            <v>0002778563485</v>
          </cell>
          <cell r="BW1025" t="str">
            <v>SUDAH</v>
          </cell>
          <cell r="BX1025" t="str">
            <v>PERUSAHAAN</v>
          </cell>
          <cell r="BY1025" t="str">
            <v>21065975779</v>
          </cell>
          <cell r="BZ1025" t="str">
            <v>SUDAH</v>
          </cell>
        </row>
        <row r="1026">
          <cell r="C1026" t="str">
            <v>2774</v>
          </cell>
          <cell r="D1026" t="str">
            <v>ANDRI ROMADONI</v>
          </cell>
          <cell r="E1026" t="str">
            <v>PT. MBK</v>
          </cell>
          <cell r="I1026">
            <v>44402</v>
          </cell>
          <cell r="J1026" t="str">
            <v/>
          </cell>
          <cell r="K1026" t="str">
            <v>081295285601</v>
          </cell>
          <cell r="L1026" t="str">
            <v>DRIVER</v>
          </cell>
          <cell r="Q1026" t="str">
            <v>BANDUNG</v>
          </cell>
          <cell r="R1026" t="str">
            <v>ANTERAJA</v>
          </cell>
          <cell r="S1026" t="str">
            <v>JAKARTA 1</v>
          </cell>
          <cell r="T1026" t="str">
            <v>3204110101950055</v>
          </cell>
          <cell r="U1026" t="str">
            <v>SEUMUR HIDUP</v>
          </cell>
          <cell r="V1026" t="str">
            <v>CDD</v>
          </cell>
          <cell r="W1026" t="str">
            <v>B1</v>
          </cell>
          <cell r="X1026" t="str">
            <v>13439501000403</v>
          </cell>
          <cell r="Y1026">
            <v>46013</v>
          </cell>
          <cell r="Z1026" t="str">
            <v>BANDUNG</v>
          </cell>
          <cell r="AA1026">
            <v>34700</v>
          </cell>
          <cell r="AB1026" t="str">
            <v>KP PAMOYANAN RT004/RW006 DESA KATAPANG KEC KATAPANG KOTA BANDUNG</v>
          </cell>
          <cell r="AC1026" t="str">
            <v>LAJANG</v>
          </cell>
          <cell r="AD1026" t="str">
            <v>ISLAM</v>
          </cell>
          <cell r="AE1026" t="str">
            <v>LAKI-LAKI</v>
          </cell>
          <cell r="AF1026" t="str">
            <v>SMA</v>
          </cell>
          <cell r="AG1026" t="str">
            <v>ANDRI ROMADONI</v>
          </cell>
          <cell r="AH1026" t="str">
            <v>BCA</v>
          </cell>
          <cell r="AI1026" t="str">
            <v>3460693992</v>
          </cell>
          <cell r="AJ1026" t="str">
            <v>3204111804070143</v>
          </cell>
          <cell r="AL1026">
            <v>44621</v>
          </cell>
          <cell r="AM1026">
            <v>44712</v>
          </cell>
          <cell r="AN1026" t="str">
            <v>PKWT 1</v>
          </cell>
          <cell r="AO1026" t="str">
            <v>10 hari</v>
          </cell>
          <cell r="AP1026" t="str">
            <v xml:space="preserve">0 Tahun  9 Bulan 26 Hari </v>
          </cell>
          <cell r="AQ1026" t="str">
            <v>SUDAH</v>
          </cell>
          <cell r="AR1026">
            <v>44438</v>
          </cell>
          <cell r="AS1026" t="str">
            <v>SUDAH</v>
          </cell>
          <cell r="AT1026">
            <v>44452</v>
          </cell>
          <cell r="AU1026" t="str">
            <v>SUDAH</v>
          </cell>
          <cell r="AV1026">
            <v>44639</v>
          </cell>
          <cell r="AW1026" t="str">
            <v xml:space="preserve">0 Tahun  2 Bulan 2 Hari </v>
          </cell>
          <cell r="AX1026" t="str">
            <v>IN CLASS</v>
          </cell>
          <cell r="AY1026">
            <v>90</v>
          </cell>
          <cell r="AZ1026">
            <v>70</v>
          </cell>
          <cell r="BA1026" t="str">
            <v>SUDAH</v>
          </cell>
          <cell r="BC1026">
            <v>44416</v>
          </cell>
          <cell r="BE1026" t="str">
            <v>SUDAH</v>
          </cell>
          <cell r="BG1026">
            <v>44472</v>
          </cell>
          <cell r="BI1026" t="str">
            <v>BELUM</v>
          </cell>
          <cell r="BV1026" t="str">
            <v>0001660695243</v>
          </cell>
          <cell r="BW1026" t="str">
            <v>SUDAH</v>
          </cell>
          <cell r="BX1026" t="str">
            <v>PERUSAHAAN</v>
          </cell>
          <cell r="BY1026" t="str">
            <v>21065977031</v>
          </cell>
          <cell r="BZ1026" t="str">
            <v>SUDAH</v>
          </cell>
        </row>
        <row r="1027">
          <cell r="C1027" t="str">
            <v>2776</v>
          </cell>
          <cell r="D1027" t="str">
            <v>DONI ZULKARNAIN</v>
          </cell>
          <cell r="E1027" t="str">
            <v>PT. MBK</v>
          </cell>
          <cell r="F1027" t="str">
            <v>PO</v>
          </cell>
          <cell r="G1027" t="str">
            <v>26/PO/LOG-SBY/VII/21</v>
          </cell>
          <cell r="H1027">
            <v>44386</v>
          </cell>
          <cell r="I1027">
            <v>44404</v>
          </cell>
          <cell r="J1027">
            <v>18</v>
          </cell>
          <cell r="K1027" t="str">
            <v>081280057780</v>
          </cell>
          <cell r="P1027" t="str">
            <v>UNIT CONTROLLER</v>
          </cell>
          <cell r="Q1027" t="str">
            <v>MALANG</v>
          </cell>
          <cell r="R1027" t="str">
            <v>ANTERAJA</v>
          </cell>
          <cell r="S1027" t="str">
            <v>MALANG</v>
          </cell>
          <cell r="T1027" t="str">
            <v>3573041511880001</v>
          </cell>
          <cell r="U1027" t="str">
            <v>SEUMUR HIDUP</v>
          </cell>
          <cell r="V1027" t="str">
            <v>NON DRIVER</v>
          </cell>
          <cell r="W1027" t="str">
            <v>NON DRIVER</v>
          </cell>
          <cell r="X1027" t="str">
            <v>NON DRIVER</v>
          </cell>
          <cell r="Y1027" t="str">
            <v>NON DRIVER</v>
          </cell>
          <cell r="Z1027" t="str">
            <v>MALANG</v>
          </cell>
          <cell r="AA1027">
            <v>32462</v>
          </cell>
          <cell r="AB1027" t="str">
            <v>JL. KEMANTREAN 1 A 29 RT 00312/003 KEL. BANDUNG REJO KEC. SUKUN KOTA MALANG</v>
          </cell>
          <cell r="AC1027" t="str">
            <v>KAWIN ANAK 1</v>
          </cell>
          <cell r="AD1027" t="str">
            <v>ISLAM</v>
          </cell>
          <cell r="AE1027" t="str">
            <v>LAKI-LAKI</v>
          </cell>
          <cell r="AF1027" t="str">
            <v>SMA</v>
          </cell>
          <cell r="AG1027" t="str">
            <v>DONI ZULKARNAIN</v>
          </cell>
          <cell r="AH1027" t="str">
            <v>BCA</v>
          </cell>
          <cell r="AI1027" t="str">
            <v>0115108340</v>
          </cell>
          <cell r="AJ1027" t="str">
            <v>3573040310160005</v>
          </cell>
          <cell r="AL1027">
            <v>44682</v>
          </cell>
          <cell r="AM1027">
            <v>44773</v>
          </cell>
          <cell r="AN1027" t="str">
            <v>PKWT 2</v>
          </cell>
          <cell r="AO1027" t="str">
            <v>71 hari</v>
          </cell>
          <cell r="AP1027" t="str">
            <v xml:space="preserve">0 Tahun  9 Bulan 24 Hari </v>
          </cell>
          <cell r="AQ1027" t="str">
            <v>NON DRIVER</v>
          </cell>
          <cell r="AR1027" t="str">
            <v>NON DRIVER</v>
          </cell>
          <cell r="AS1027" t="str">
            <v>SUDAH</v>
          </cell>
          <cell r="AT1027">
            <v>44432</v>
          </cell>
          <cell r="AU1027" t="str">
            <v>NON DRIVER</v>
          </cell>
          <cell r="AV1027" t="str">
            <v>NON DRIVER</v>
          </cell>
          <cell r="AW1027" t="str">
            <v/>
          </cell>
          <cell r="AX1027" t="str">
            <v>NON DRIVER</v>
          </cell>
          <cell r="AY1027" t="str">
            <v>NON DRIVER</v>
          </cell>
          <cell r="AZ1027" t="str">
            <v>NON DRIVER</v>
          </cell>
          <cell r="BA1027" t="str">
            <v>SUDAH</v>
          </cell>
          <cell r="BC1027">
            <v>44452</v>
          </cell>
          <cell r="BD1027" t="str">
            <v>LUMAJANG</v>
          </cell>
          <cell r="BE1027" t="str">
            <v>BELUM</v>
          </cell>
          <cell r="BI1027" t="str">
            <v>BELUM</v>
          </cell>
          <cell r="BV1027" t="str">
            <v>0000111104526</v>
          </cell>
          <cell r="BW1027" t="str">
            <v>SUDAH</v>
          </cell>
          <cell r="BX1027" t="str">
            <v>PBI</v>
          </cell>
          <cell r="BY1027" t="str">
            <v>21065976900</v>
          </cell>
          <cell r="BZ1027" t="str">
            <v>SUDAH</v>
          </cell>
          <cell r="CG1027" t="str">
            <v>vakhrilputusubarkah@gmail.com</v>
          </cell>
        </row>
        <row r="1028">
          <cell r="C1028" t="str">
            <v>2777</v>
          </cell>
          <cell r="D1028" t="str">
            <v>FAUNDRA RACHMA TRISNANTO</v>
          </cell>
          <cell r="E1028" t="str">
            <v>PT. MBK</v>
          </cell>
          <cell r="I1028">
            <v>44404</v>
          </cell>
          <cell r="J1028" t="str">
            <v/>
          </cell>
          <cell r="K1028" t="str">
            <v>081654992175</v>
          </cell>
          <cell r="P1028" t="str">
            <v>DISPATCHER</v>
          </cell>
          <cell r="Q1028" t="str">
            <v>MALANG</v>
          </cell>
          <cell r="R1028" t="str">
            <v>YAMAZAKI</v>
          </cell>
          <cell r="S1028" t="str">
            <v>MALANG</v>
          </cell>
          <cell r="T1028" t="str">
            <v>3525100307930003</v>
          </cell>
          <cell r="U1028" t="str">
            <v>SEUMUR HIDUP</v>
          </cell>
          <cell r="V1028" t="str">
            <v>NON DRIVER</v>
          </cell>
          <cell r="W1028" t="str">
            <v>NON DRIVER</v>
          </cell>
          <cell r="X1028" t="str">
            <v>NON DRIVER</v>
          </cell>
          <cell r="Y1028" t="str">
            <v>NON DRIVER</v>
          </cell>
          <cell r="Z1028" t="str">
            <v>GRESIK</v>
          </cell>
          <cell r="AA1028">
            <v>34153</v>
          </cell>
          <cell r="AB1028" t="str">
            <v>PASIR 4A/9 RT 001/005 KEL. PONGANGAN KEC. MANYAR KAB. GRESIK</v>
          </cell>
          <cell r="AC1028" t="str">
            <v>LAJANG</v>
          </cell>
          <cell r="AD1028" t="str">
            <v>ISLAM</v>
          </cell>
          <cell r="AE1028" t="str">
            <v>LAKI-LAKI</v>
          </cell>
          <cell r="AF1028" t="str">
            <v>SMA</v>
          </cell>
          <cell r="AG1028" t="str">
            <v>FAUNDRA RACHMA TRISNANTO</v>
          </cell>
          <cell r="AH1028" t="str">
            <v>BCA</v>
          </cell>
          <cell r="AI1028" t="str">
            <v>7901055029</v>
          </cell>
          <cell r="AJ1028" t="str">
            <v>3525102706190004</v>
          </cell>
          <cell r="AL1028">
            <v>44682</v>
          </cell>
          <cell r="AM1028">
            <v>44773</v>
          </cell>
          <cell r="AN1028" t="str">
            <v>PKWT 2</v>
          </cell>
          <cell r="AO1028" t="str">
            <v>71 hari</v>
          </cell>
          <cell r="AP1028" t="str">
            <v xml:space="preserve">0 Tahun  9 Bulan 24 Hari </v>
          </cell>
          <cell r="AQ1028" t="str">
            <v>NON DRIVER</v>
          </cell>
          <cell r="AR1028" t="str">
            <v>NON DRIVER</v>
          </cell>
          <cell r="AS1028" t="str">
            <v>SUDAH</v>
          </cell>
          <cell r="AT1028">
            <v>44432</v>
          </cell>
          <cell r="AU1028" t="str">
            <v>NON DRIVER</v>
          </cell>
          <cell r="AV1028" t="str">
            <v>NON DRIVER</v>
          </cell>
          <cell r="AW1028" t="str">
            <v/>
          </cell>
          <cell r="AX1028" t="str">
            <v>NON DRIVER</v>
          </cell>
          <cell r="AY1028" t="str">
            <v>NON DRIVER</v>
          </cell>
          <cell r="AZ1028" t="str">
            <v>NON DRIVER</v>
          </cell>
          <cell r="BA1028" t="str">
            <v>SUDAH</v>
          </cell>
          <cell r="BC1028">
            <v>44426</v>
          </cell>
          <cell r="BE1028" t="str">
            <v>SUDAH</v>
          </cell>
          <cell r="BG1028">
            <v>44559</v>
          </cell>
          <cell r="BI1028" t="str">
            <v>BELUM</v>
          </cell>
          <cell r="BV1028" t="str">
            <v>0002693357875</v>
          </cell>
          <cell r="BW1028" t="str">
            <v>SUDAH</v>
          </cell>
          <cell r="BX1028" t="str">
            <v>PERUSAHAAN</v>
          </cell>
          <cell r="BY1028" t="str">
            <v>21065976991</v>
          </cell>
          <cell r="BZ1028" t="str">
            <v>SUDAH</v>
          </cell>
          <cell r="CG1028" t="str">
            <v>edybajol@gmail.com</v>
          </cell>
        </row>
        <row r="1029">
          <cell r="C1029" t="str">
            <v>2779</v>
          </cell>
          <cell r="D1029" t="str">
            <v>NUROKHIM</v>
          </cell>
          <cell r="E1029" t="str">
            <v>PT. MBK</v>
          </cell>
          <cell r="I1029">
            <v>44409</v>
          </cell>
          <cell r="J1029" t="str">
            <v/>
          </cell>
          <cell r="K1029" t="str">
            <v>083806070958</v>
          </cell>
          <cell r="P1029" t="str">
            <v>DRIVER LEADER</v>
          </cell>
          <cell r="Q1029" t="str">
            <v>HALIM</v>
          </cell>
          <cell r="R1029" t="str">
            <v>ANTERAJA</v>
          </cell>
          <cell r="S1029" t="str">
            <v>JAKARTA 2</v>
          </cell>
          <cell r="T1029" t="str">
            <v>3329090406890016</v>
          </cell>
          <cell r="U1029" t="str">
            <v>SEUMUR HIDUP</v>
          </cell>
          <cell r="V1029" t="str">
            <v>NON DRIVER</v>
          </cell>
          <cell r="W1029" t="str">
            <v>NON DRIVER</v>
          </cell>
          <cell r="X1029" t="str">
            <v>NON DRIVER</v>
          </cell>
          <cell r="Y1029" t="str">
            <v>NON DRIVER</v>
          </cell>
          <cell r="Z1029" t="str">
            <v>BREBES</v>
          </cell>
          <cell r="AA1029">
            <v>32663</v>
          </cell>
          <cell r="AB1029" t="str">
            <v xml:space="preserve">KEL PULO GEBANG RT 003/004 NO 185 PULO GEBANG JAKARTA TIMUR </v>
          </cell>
          <cell r="AC1029" t="str">
            <v>KAWIN</v>
          </cell>
          <cell r="AD1029" t="str">
            <v xml:space="preserve">ISLAM </v>
          </cell>
          <cell r="AE1029" t="str">
            <v>LAKI-LAKI</v>
          </cell>
          <cell r="AF1029" t="str">
            <v>SMA</v>
          </cell>
          <cell r="AG1029" t="str">
            <v xml:space="preserve">NUROKHIM </v>
          </cell>
          <cell r="AH1029" t="str">
            <v>BCA</v>
          </cell>
          <cell r="AI1029" t="str">
            <v>6331281694</v>
          </cell>
          <cell r="AJ1029" t="str">
            <v>3329091512140017</v>
          </cell>
          <cell r="AL1029">
            <v>44682</v>
          </cell>
          <cell r="AM1029">
            <v>44773</v>
          </cell>
          <cell r="AN1029" t="str">
            <v>PKWT 2</v>
          </cell>
          <cell r="AO1029" t="str">
            <v>71 hari</v>
          </cell>
          <cell r="AP1029" t="str">
            <v xml:space="preserve">0 Tahun  9 Bulan 20 Hari </v>
          </cell>
          <cell r="AQ1029" t="str">
            <v>NON DRIVER</v>
          </cell>
          <cell r="AR1029" t="str">
            <v>NON DRIVER</v>
          </cell>
          <cell r="AS1029" t="str">
            <v>SUDAH</v>
          </cell>
          <cell r="AT1029">
            <v>44418</v>
          </cell>
          <cell r="AU1029" t="str">
            <v>NON DRIVER</v>
          </cell>
          <cell r="AV1029" t="str">
            <v>NON DRIVER</v>
          </cell>
          <cell r="AW1029" t="str">
            <v/>
          </cell>
          <cell r="AX1029" t="str">
            <v>NON DRIVER</v>
          </cell>
          <cell r="AY1029" t="str">
            <v>NON DRIVER</v>
          </cell>
          <cell r="AZ1029" t="str">
            <v>NON DRIVER</v>
          </cell>
          <cell r="BA1029" t="str">
            <v>SUDAH</v>
          </cell>
          <cell r="BC1029">
            <v>44395</v>
          </cell>
          <cell r="BE1029" t="str">
            <v>SUDAH</v>
          </cell>
          <cell r="BG1029">
            <v>44435</v>
          </cell>
          <cell r="BI1029" t="str">
            <v>BELUM</v>
          </cell>
          <cell r="BV1029" t="str">
            <v>0002020133654</v>
          </cell>
          <cell r="BW1029" t="str">
            <v>SUDAH</v>
          </cell>
          <cell r="BX1029" t="str">
            <v>PERUSAHAAN</v>
          </cell>
          <cell r="BY1029" t="str">
            <v>21065975738</v>
          </cell>
          <cell r="BZ1029" t="str">
            <v>SUDAH</v>
          </cell>
          <cell r="CG1029" t="str">
            <v>efulsaifullah238@gmail.com</v>
          </cell>
        </row>
        <row r="1030">
          <cell r="C1030" t="str">
            <v>2781</v>
          </cell>
          <cell r="D1030" t="str">
            <v>AHMAD RISKI</v>
          </cell>
          <cell r="E1030" t="str">
            <v>PT. MBK</v>
          </cell>
          <cell r="I1030">
            <v>44410</v>
          </cell>
          <cell r="J1030" t="str">
            <v/>
          </cell>
          <cell r="K1030" t="str">
            <v>0813829345570</v>
          </cell>
          <cell r="P1030" t="str">
            <v>DISPATCHER</v>
          </cell>
          <cell r="Q1030" t="str">
            <v>TAMBUN</v>
          </cell>
          <cell r="R1030" t="str">
            <v>HMS</v>
          </cell>
          <cell r="S1030" t="str">
            <v>JAKARTA 1</v>
          </cell>
          <cell r="T1030" t="str">
            <v>3201010708910007</v>
          </cell>
          <cell r="U1030" t="str">
            <v>SEUMUR HIDUP</v>
          </cell>
          <cell r="V1030" t="str">
            <v>NON DRIVER</v>
          </cell>
          <cell r="W1030" t="str">
            <v>NON DRIVER</v>
          </cell>
          <cell r="X1030" t="str">
            <v>NON DRIVER</v>
          </cell>
          <cell r="Y1030" t="str">
            <v>NON DRIVER</v>
          </cell>
          <cell r="Z1030" t="str">
            <v xml:space="preserve">BOGOR </v>
          </cell>
          <cell r="AA1030">
            <v>33457</v>
          </cell>
          <cell r="AB1030" t="str">
            <v>CIBADAK RT 002/012 DESA CIBADAK KEC TANAH SEREAL</v>
          </cell>
          <cell r="AC1030" t="str">
            <v>KAWIN</v>
          </cell>
          <cell r="AD1030" t="str">
            <v xml:space="preserve">ISLAM </v>
          </cell>
          <cell r="AE1030" t="str">
            <v>LAKI-LAKI</v>
          </cell>
          <cell r="AF1030" t="str">
            <v>SMA</v>
          </cell>
          <cell r="AG1030" t="str">
            <v>AHMAD RISKI</v>
          </cell>
          <cell r="AH1030" t="str">
            <v>BCA</v>
          </cell>
          <cell r="AI1030" t="str">
            <v>8720752825</v>
          </cell>
          <cell r="AJ1030" t="str">
            <v>3271061808160008</v>
          </cell>
          <cell r="AL1030">
            <v>44682</v>
          </cell>
          <cell r="AM1030">
            <v>44773</v>
          </cell>
          <cell r="AN1030" t="str">
            <v>PKWT 2</v>
          </cell>
          <cell r="AO1030" t="str">
            <v>71 hari</v>
          </cell>
          <cell r="AP1030" t="str">
            <v xml:space="preserve">0 Tahun  9 Bulan 19 Hari </v>
          </cell>
          <cell r="AQ1030" t="str">
            <v>NON DRIVER</v>
          </cell>
          <cell r="AR1030" t="str">
            <v>NON DRIVER</v>
          </cell>
          <cell r="AS1030" t="str">
            <v>SUDAH</v>
          </cell>
          <cell r="AT1030">
            <v>44495</v>
          </cell>
          <cell r="AU1030" t="str">
            <v>NON DRIVER</v>
          </cell>
          <cell r="AV1030" t="str">
            <v>NON DRIVER</v>
          </cell>
          <cell r="AW1030" t="str">
            <v/>
          </cell>
          <cell r="AX1030" t="str">
            <v>NON DRIVER</v>
          </cell>
          <cell r="AY1030" t="str">
            <v>NON DRIVER</v>
          </cell>
          <cell r="AZ1030" t="str">
            <v>NON DRIVER</v>
          </cell>
          <cell r="BA1030" t="str">
            <v>SUDAH</v>
          </cell>
          <cell r="BC1030">
            <v>44413</v>
          </cell>
          <cell r="BE1030" t="str">
            <v>SUDAH</v>
          </cell>
          <cell r="BG1030">
            <v>44441</v>
          </cell>
          <cell r="BI1030" t="str">
            <v>BELUM</v>
          </cell>
          <cell r="BV1030" t="str">
            <v>0001771062131</v>
          </cell>
          <cell r="BW1030" t="str">
            <v>SUDAH</v>
          </cell>
          <cell r="BX1030" t="str">
            <v>PERUSAHAAN</v>
          </cell>
          <cell r="BY1030" t="str">
            <v>21065975290</v>
          </cell>
          <cell r="BZ1030" t="str">
            <v>SUDAH</v>
          </cell>
        </row>
        <row r="1031">
          <cell r="C1031" t="str">
            <v>2782</v>
          </cell>
          <cell r="D1031" t="str">
            <v>ADITYA KURNIAWAN</v>
          </cell>
          <cell r="E1031" t="str">
            <v>PT. MBK</v>
          </cell>
          <cell r="I1031">
            <v>44410</v>
          </cell>
          <cell r="J1031" t="str">
            <v/>
          </cell>
          <cell r="K1031" t="str">
            <v>082350125885</v>
          </cell>
          <cell r="L1031" t="str">
            <v>DRIVER</v>
          </cell>
          <cell r="Q1031" t="str">
            <v>BANJARMASIN</v>
          </cell>
          <cell r="R1031" t="str">
            <v>PT. SUMBER ALFARIA TRIJAYA TBK</v>
          </cell>
          <cell r="S1031" t="str">
            <v>JAKARTA 2</v>
          </cell>
          <cell r="T1031" t="str">
            <v>6371031008810015</v>
          </cell>
          <cell r="U1031" t="str">
            <v>SEUMUR HIDUP</v>
          </cell>
          <cell r="W1031" t="str">
            <v>B1</v>
          </cell>
          <cell r="X1031" t="str">
            <v>23238608000077</v>
          </cell>
          <cell r="Y1031">
            <v>46205</v>
          </cell>
          <cell r="Z1031" t="str">
            <v>BANJARMASIN</v>
          </cell>
          <cell r="AA1031">
            <v>31999</v>
          </cell>
          <cell r="AB1031" t="str">
            <v xml:space="preserve">JL DAHLIA GANG BUDAYA RT 028/003 DESA TELAWANG KEC BANJARMASIN BARAT </v>
          </cell>
          <cell r="AC1031" t="str">
            <v>KAWIN ANAK 1</v>
          </cell>
          <cell r="AD1031" t="str">
            <v xml:space="preserve">ISLAM </v>
          </cell>
          <cell r="AE1031" t="str">
            <v>LAKI-LAKI</v>
          </cell>
          <cell r="AF1031" t="str">
            <v>SMP</v>
          </cell>
          <cell r="AG1031" t="str">
            <v>ADITYA KURNIAWAN</v>
          </cell>
          <cell r="AH1031" t="str">
            <v>BCA</v>
          </cell>
          <cell r="AI1031" t="str">
            <v>0512266256</v>
          </cell>
          <cell r="AJ1031" t="str">
            <v>6371030411100003</v>
          </cell>
          <cell r="AL1031">
            <v>44682</v>
          </cell>
          <cell r="AM1031">
            <v>44773</v>
          </cell>
          <cell r="AN1031" t="str">
            <v>PKWT 2</v>
          </cell>
          <cell r="AO1031" t="str">
            <v>71 hari</v>
          </cell>
          <cell r="AP1031" t="str">
            <v xml:space="preserve">0 Tahun  9 Bulan 19 Hari </v>
          </cell>
          <cell r="AQ1031" t="str">
            <v>SUDAH</v>
          </cell>
          <cell r="AR1031">
            <v>44424</v>
          </cell>
          <cell r="AS1031" t="str">
            <v>SUDAH</v>
          </cell>
          <cell r="AT1031">
            <v>44501</v>
          </cell>
          <cell r="AU1031" t="str">
            <v>SUDAH</v>
          </cell>
          <cell r="AV1031">
            <v>44505</v>
          </cell>
          <cell r="AW1031" t="str">
            <v xml:space="preserve">0 Tahun  6 Bulan 16 Hari </v>
          </cell>
          <cell r="AX1031" t="str">
            <v>IN CLASS</v>
          </cell>
          <cell r="AY1031">
            <v>75</v>
          </cell>
          <cell r="AZ1031">
            <v>95</v>
          </cell>
          <cell r="BA1031" t="str">
            <v>SUDAH</v>
          </cell>
          <cell r="BC1031">
            <v>44437</v>
          </cell>
          <cell r="BD1031" t="str">
            <v>CEMPAKA</v>
          </cell>
          <cell r="BE1031" t="str">
            <v>SUDAH</v>
          </cell>
          <cell r="BG1031">
            <v>44498</v>
          </cell>
          <cell r="BI1031" t="str">
            <v>BELUM</v>
          </cell>
          <cell r="BV1031" t="str">
            <v>0000895690809</v>
          </cell>
          <cell r="BW1031" t="str">
            <v>SUDAH</v>
          </cell>
          <cell r="BX1031" t="str">
            <v>PBI</v>
          </cell>
          <cell r="BY1031" t="str">
            <v>21065976132</v>
          </cell>
          <cell r="BZ1031" t="str">
            <v>SUDAH</v>
          </cell>
        </row>
        <row r="1032">
          <cell r="C1032" t="str">
            <v>2785</v>
          </cell>
          <cell r="D1032" t="str">
            <v>VAKHRIL PUTU SUBARKAH</v>
          </cell>
          <cell r="E1032" t="str">
            <v>PT. MBK</v>
          </cell>
          <cell r="I1032">
            <v>44410</v>
          </cell>
          <cell r="J1032" t="str">
            <v/>
          </cell>
          <cell r="K1032" t="str">
            <v>0811266673</v>
          </cell>
          <cell r="L1032" t="str">
            <v>DRIVER</v>
          </cell>
          <cell r="Q1032" t="str">
            <v>PURWOKERTO</v>
          </cell>
          <cell r="R1032" t="str">
            <v>ANTERAJA</v>
          </cell>
          <cell r="S1032" t="str">
            <v>SEMARANG</v>
          </cell>
          <cell r="T1032" t="str">
            <v>3302251310930001</v>
          </cell>
          <cell r="U1032" t="str">
            <v>SEUMUR HIDUP</v>
          </cell>
          <cell r="V1032" t="str">
            <v>HIJAU</v>
          </cell>
          <cell r="W1032" t="str">
            <v>B1</v>
          </cell>
          <cell r="X1032" t="str">
            <v>14149310002999</v>
          </cell>
          <cell r="Y1032">
            <v>46190</v>
          </cell>
          <cell r="Z1032" t="str">
            <v xml:space="preserve">BANYUMAS </v>
          </cell>
          <cell r="AA1032">
            <v>34255</v>
          </cell>
          <cell r="AB1032" t="str">
            <v xml:space="preserve">JL PERINTIS KEMERDEKAAN I/15C RT 005/005 DESA PURWOKERTO KULON KEC PURWOKERTO SELATAN </v>
          </cell>
          <cell r="AC1032" t="str">
            <v>KAWIN</v>
          </cell>
          <cell r="AD1032" t="str">
            <v xml:space="preserve">ISLAM </v>
          </cell>
          <cell r="AE1032" t="str">
            <v>LAKI-LAKI</v>
          </cell>
          <cell r="AF1032" t="str">
            <v>SMA</v>
          </cell>
          <cell r="AG1032" t="str">
            <v>VAKHRIL PUTU SUBARKAH</v>
          </cell>
          <cell r="AH1032" t="str">
            <v>BCA</v>
          </cell>
          <cell r="AI1032" t="str">
            <v>3580503267</v>
          </cell>
          <cell r="AJ1032" t="str">
            <v>3302241802200007</v>
          </cell>
          <cell r="AL1032">
            <v>44682</v>
          </cell>
          <cell r="AM1032">
            <v>44773</v>
          </cell>
          <cell r="AN1032" t="str">
            <v>PKWT 2</v>
          </cell>
          <cell r="AO1032" t="str">
            <v>71 hari</v>
          </cell>
          <cell r="AP1032" t="str">
            <v xml:space="preserve">0 Tahun  9 Bulan 19 Hari </v>
          </cell>
          <cell r="AQ1032" t="str">
            <v>SUDAH</v>
          </cell>
          <cell r="AR1032">
            <v>44421</v>
          </cell>
          <cell r="AS1032" t="str">
            <v>SUDAH</v>
          </cell>
          <cell r="AT1032">
            <v>44421</v>
          </cell>
          <cell r="AU1032" t="str">
            <v>SUDAH</v>
          </cell>
          <cell r="AV1032">
            <v>44425</v>
          </cell>
          <cell r="AW1032" t="str">
            <v xml:space="preserve">0 Tahun  9 Bulan 4 Hari </v>
          </cell>
          <cell r="AX1032" t="str">
            <v>IN CLASS</v>
          </cell>
          <cell r="AY1032">
            <v>90</v>
          </cell>
          <cell r="AZ1032">
            <v>70</v>
          </cell>
          <cell r="BA1032" t="str">
            <v>SUDAH</v>
          </cell>
          <cell r="BC1032">
            <v>44427</v>
          </cell>
          <cell r="BD1032" t="str">
            <v>GOR.PURWOKERTO</v>
          </cell>
          <cell r="BE1032" t="str">
            <v>SUDAH</v>
          </cell>
          <cell r="BG1032">
            <v>44459</v>
          </cell>
          <cell r="BH1032" t="str">
            <v>GOR.PURWOKRTO</v>
          </cell>
          <cell r="BI1032" t="str">
            <v>BELUM</v>
          </cell>
          <cell r="BM1032">
            <v>44470</v>
          </cell>
          <cell r="BN1032" t="str">
            <v>ONLINE</v>
          </cell>
          <cell r="BO1032">
            <v>95</v>
          </cell>
          <cell r="BV1032" t="str">
            <v>0001161077343</v>
          </cell>
          <cell r="BW1032" t="str">
            <v>SUDAH</v>
          </cell>
          <cell r="BX1032" t="str">
            <v>PBI</v>
          </cell>
          <cell r="BY1032" t="str">
            <v>21065975753</v>
          </cell>
          <cell r="BZ1032" t="str">
            <v>SUDAH</v>
          </cell>
          <cell r="CG1032" t="str">
            <v>juniarandriyan1408@gmail.com/juniar</v>
          </cell>
        </row>
        <row r="1033">
          <cell r="C1033" t="str">
            <v>2787</v>
          </cell>
          <cell r="D1033" t="str">
            <v>EDY SUGIARTO</v>
          </cell>
          <cell r="E1033" t="str">
            <v>PT. MBK</v>
          </cell>
          <cell r="F1033" t="str">
            <v>REPLACE</v>
          </cell>
          <cell r="G1033" t="str">
            <v>REPLACEMENT JAVA DROLES ROSTATO</v>
          </cell>
          <cell r="I1033">
            <v>44410</v>
          </cell>
          <cell r="J1033" t="str">
            <v/>
          </cell>
          <cell r="K1033" t="str">
            <v>082339671119</v>
          </cell>
          <cell r="L1033" t="str">
            <v>DRIVER</v>
          </cell>
          <cell r="Q1033" t="str">
            <v>DENPASAR</v>
          </cell>
          <cell r="R1033" t="str">
            <v>AOP</v>
          </cell>
          <cell r="S1033" t="str">
            <v>MALANG</v>
          </cell>
          <cell r="T1033" t="str">
            <v>5101041512850003</v>
          </cell>
          <cell r="U1033" t="str">
            <v>SEUMUR HIDUP</v>
          </cell>
          <cell r="V1033" t="str">
            <v>HIJAU</v>
          </cell>
          <cell r="W1033" t="str">
            <v>B1 UMUM</v>
          </cell>
          <cell r="X1033" t="str">
            <v>16188512000579</v>
          </cell>
          <cell r="Y1033">
            <v>46008</v>
          </cell>
          <cell r="Z1033" t="str">
            <v>TETELAN</v>
          </cell>
          <cell r="AA1033">
            <v>31396</v>
          </cell>
          <cell r="AB1033" t="str">
            <v xml:space="preserve">BANJAR TETELAN RT 00/00 DESA CANDIKUSUMA KEC MELAYA </v>
          </cell>
          <cell r="AC1033" t="str">
            <v>KAWIN</v>
          </cell>
          <cell r="AD1033" t="str">
            <v xml:space="preserve">ISLAM </v>
          </cell>
          <cell r="AE1033" t="str">
            <v>LAKI-LAKI</v>
          </cell>
          <cell r="AF1033" t="str">
            <v>SMA</v>
          </cell>
          <cell r="AG1033" t="str">
            <v>EDY SUGIARTO</v>
          </cell>
          <cell r="AH1033" t="str">
            <v>BCA</v>
          </cell>
          <cell r="AI1033" t="str">
            <v>6115042584</v>
          </cell>
          <cell r="AJ1033" t="str">
            <v>5101042201130003</v>
          </cell>
          <cell r="AL1033">
            <v>44682</v>
          </cell>
          <cell r="AM1033">
            <v>44773</v>
          </cell>
          <cell r="AN1033" t="str">
            <v>PKWT 2</v>
          </cell>
          <cell r="AO1033" t="str">
            <v>71 hari</v>
          </cell>
          <cell r="AP1033" t="str">
            <v xml:space="preserve">0 Tahun  9 Bulan 19 Hari </v>
          </cell>
          <cell r="AQ1033" t="str">
            <v>SUDAH</v>
          </cell>
          <cell r="AR1033">
            <v>44414</v>
          </cell>
          <cell r="AS1033" t="str">
            <v>SUDAH</v>
          </cell>
          <cell r="AT1033">
            <v>44417</v>
          </cell>
          <cell r="AU1033" t="str">
            <v>SUDAH</v>
          </cell>
          <cell r="AV1033">
            <v>44423</v>
          </cell>
          <cell r="AW1033" t="str">
            <v xml:space="preserve">0 Tahun  9 Bulan 6 Hari </v>
          </cell>
          <cell r="AX1033" t="str">
            <v>IN CLASS</v>
          </cell>
          <cell r="AY1033">
            <v>80</v>
          </cell>
          <cell r="AZ1033">
            <v>80</v>
          </cell>
          <cell r="BA1033" t="str">
            <v>SUDAH</v>
          </cell>
          <cell r="BC1033">
            <v>44359</v>
          </cell>
          <cell r="BD1033" t="str">
            <v>RS MANGUSADA</v>
          </cell>
          <cell r="BE1033" t="str">
            <v>SUDAH</v>
          </cell>
          <cell r="BG1033">
            <v>44389</v>
          </cell>
          <cell r="BH1033" t="str">
            <v>RS MANGUSADA</v>
          </cell>
          <cell r="BI1033" t="str">
            <v>SUDAH</v>
          </cell>
          <cell r="BK1033">
            <v>44630</v>
          </cell>
          <cell r="BV1033" t="str">
            <v>0001791612505</v>
          </cell>
          <cell r="BW1033" t="str">
            <v>SUDAH</v>
          </cell>
          <cell r="BX1033" t="str">
            <v>PERUSAHAAN</v>
          </cell>
          <cell r="BY1033" t="str">
            <v>21065975787</v>
          </cell>
          <cell r="BZ1033" t="str">
            <v>SUDAH</v>
          </cell>
        </row>
        <row r="1034">
          <cell r="C1034" t="str">
            <v>2793</v>
          </cell>
          <cell r="D1034" t="str">
            <v>IMRON MAULANA</v>
          </cell>
          <cell r="E1034" t="str">
            <v>PT. MBK</v>
          </cell>
          <cell r="I1034">
            <v>44412</v>
          </cell>
          <cell r="J1034" t="str">
            <v/>
          </cell>
          <cell r="K1034" t="str">
            <v>082288011758</v>
          </cell>
          <cell r="L1034" t="str">
            <v>DRIVER</v>
          </cell>
          <cell r="Q1034" t="str">
            <v>JAMBI</v>
          </cell>
          <cell r="R1034" t="str">
            <v>ANTERAJA</v>
          </cell>
          <cell r="S1034" t="str">
            <v>PALEMBANG</v>
          </cell>
          <cell r="T1034" t="str">
            <v>1571012801950021</v>
          </cell>
          <cell r="U1034" t="str">
            <v>SEUMUR HIDUP</v>
          </cell>
          <cell r="W1034" t="str">
            <v>B1</v>
          </cell>
          <cell r="X1034" t="str">
            <v>273395010009</v>
          </cell>
          <cell r="Y1034">
            <v>46237</v>
          </cell>
          <cell r="Z1034" t="str">
            <v>PADANG</v>
          </cell>
          <cell r="AA1034">
            <v>34727</v>
          </cell>
          <cell r="AB1034" t="str">
            <v>JL JEND A THALIB GOLF GRIYA GARDEN RT 023 DESA PEMATANG SULUR KEC TELANAIPURA</v>
          </cell>
          <cell r="AC1034" t="str">
            <v>LAJANG</v>
          </cell>
          <cell r="AD1034" t="str">
            <v xml:space="preserve">ISLAM </v>
          </cell>
          <cell r="AE1034" t="str">
            <v>LAKI-LAKI</v>
          </cell>
          <cell r="AF1034" t="str">
            <v>S1</v>
          </cell>
          <cell r="AG1034" t="str">
            <v xml:space="preserve">IMRON MAULANA </v>
          </cell>
          <cell r="AH1034" t="str">
            <v>BCA</v>
          </cell>
          <cell r="AI1034" t="str">
            <v>6195110241</v>
          </cell>
          <cell r="AJ1034" t="str">
            <v>1571012501060012</v>
          </cell>
          <cell r="AL1034">
            <v>44682</v>
          </cell>
          <cell r="AM1034">
            <v>44773</v>
          </cell>
          <cell r="AN1034" t="str">
            <v>PKWT 2</v>
          </cell>
          <cell r="AO1034" t="str">
            <v>71 hari</v>
          </cell>
          <cell r="AP1034" t="str">
            <v xml:space="preserve">0 Tahun  9 Bulan 17 Hari </v>
          </cell>
          <cell r="AQ1034" t="str">
            <v>SUDAH</v>
          </cell>
          <cell r="AR1034">
            <v>44463</v>
          </cell>
          <cell r="AS1034" t="str">
            <v>SUDAH</v>
          </cell>
          <cell r="AT1034">
            <v>44463</v>
          </cell>
          <cell r="AU1034" t="str">
            <v>SUDAH</v>
          </cell>
          <cell r="AV1034">
            <v>44530</v>
          </cell>
          <cell r="AW1034" t="str">
            <v xml:space="preserve">0 Tahun  5 Bulan 21 Hari </v>
          </cell>
          <cell r="AX1034" t="str">
            <v>ON LINE</v>
          </cell>
          <cell r="AY1034">
            <v>85</v>
          </cell>
          <cell r="AZ1034">
            <v>80</v>
          </cell>
          <cell r="BA1034" t="str">
            <v>SUDAH</v>
          </cell>
          <cell r="BC1034">
            <v>44300</v>
          </cell>
          <cell r="BE1034" t="str">
            <v>SUDAH</v>
          </cell>
          <cell r="BG1034">
            <v>44334</v>
          </cell>
          <cell r="BI1034" t="str">
            <v>BELUM</v>
          </cell>
          <cell r="BV1034" t="str">
            <v>0001814435021</v>
          </cell>
          <cell r="BW1034" t="str">
            <v>SUDAH</v>
          </cell>
          <cell r="BX1034" t="str">
            <v>PBI</v>
          </cell>
          <cell r="BY1034" t="str">
            <v>21065976140</v>
          </cell>
          <cell r="BZ1034" t="str">
            <v>SUDAH</v>
          </cell>
        </row>
        <row r="1035">
          <cell r="C1035" t="str">
            <v>2794</v>
          </cell>
          <cell r="D1035" t="str">
            <v>HARTANLEY SUDITO</v>
          </cell>
          <cell r="E1035" t="str">
            <v>PT. MBK</v>
          </cell>
          <cell r="F1035" t="str">
            <v>PO</v>
          </cell>
          <cell r="G1035" t="str">
            <v>35/PO/LOG-SBY/VIII/21</v>
          </cell>
          <cell r="I1035">
            <v>44409</v>
          </cell>
          <cell r="J1035" t="str">
            <v/>
          </cell>
          <cell r="K1035" t="str">
            <v>081357814609</v>
          </cell>
          <cell r="P1035" t="str">
            <v>DISPATCHER</v>
          </cell>
          <cell r="Q1035" t="str">
            <v>JOMBANG</v>
          </cell>
          <cell r="R1035" t="str">
            <v>ANTERAJA</v>
          </cell>
          <cell r="S1035" t="str">
            <v>MALANG</v>
          </cell>
          <cell r="T1035" t="str">
            <v>6171041106960505</v>
          </cell>
          <cell r="U1035" t="str">
            <v>SEUMUR HIDUP</v>
          </cell>
          <cell r="V1035" t="str">
            <v>NON DRIVER</v>
          </cell>
          <cell r="W1035" t="str">
            <v>NON DRIVER</v>
          </cell>
          <cell r="X1035" t="str">
            <v>NON DRIVER</v>
          </cell>
          <cell r="Y1035" t="str">
            <v>NON DRIVER</v>
          </cell>
          <cell r="Z1035" t="str">
            <v xml:space="preserve">PONTIANAK </v>
          </cell>
          <cell r="AA1035">
            <v>35227</v>
          </cell>
          <cell r="AB1035" t="str">
            <v xml:space="preserve">PERUM DIAMOND RESIDENCE BLOK B-02 RT 032/009  DESA NAMBANGAN LOR KEC MANGUNHARJO </v>
          </cell>
          <cell r="AC1035" t="str">
            <v>KAWIN ANAK 1</v>
          </cell>
          <cell r="AD1035" t="str">
            <v>KRISTEN</v>
          </cell>
          <cell r="AE1035" t="str">
            <v>LAKI-LAKI</v>
          </cell>
          <cell r="AF1035" t="str">
            <v>SMA</v>
          </cell>
          <cell r="AG1035" t="str">
            <v>HARTANLEY SUDITO</v>
          </cell>
          <cell r="AH1035" t="str">
            <v>BCA</v>
          </cell>
          <cell r="AI1035" t="str">
            <v>6195110241</v>
          </cell>
          <cell r="AJ1035" t="str">
            <v>'3577021802130001</v>
          </cell>
          <cell r="AL1035">
            <v>44682</v>
          </cell>
          <cell r="AM1035">
            <v>44773</v>
          </cell>
          <cell r="AN1035" t="str">
            <v>PKWT 2</v>
          </cell>
          <cell r="AO1035" t="str">
            <v>71 hari</v>
          </cell>
          <cell r="AP1035" t="str">
            <v xml:space="preserve">0 Tahun  9 Bulan 20 Hari </v>
          </cell>
          <cell r="AQ1035" t="str">
            <v>NON DRIVER</v>
          </cell>
          <cell r="AR1035" t="str">
            <v>NON DRIVER</v>
          </cell>
          <cell r="AS1035" t="str">
            <v>SUDAH</v>
          </cell>
          <cell r="AT1035">
            <v>44432</v>
          </cell>
          <cell r="AU1035" t="str">
            <v>NON DRIVER</v>
          </cell>
          <cell r="AV1035" t="str">
            <v>NON DRIVER</v>
          </cell>
          <cell r="AW1035" t="str">
            <v/>
          </cell>
          <cell r="AX1035" t="str">
            <v>NON DRIVER</v>
          </cell>
          <cell r="AY1035" t="str">
            <v>NON DRIVER</v>
          </cell>
          <cell r="AZ1035" t="str">
            <v>NON DRIVER</v>
          </cell>
          <cell r="BA1035" t="str">
            <v>SUDAH</v>
          </cell>
          <cell r="BC1035">
            <v>44421</v>
          </cell>
          <cell r="BD1035" t="str">
            <v>JOMBANG</v>
          </cell>
          <cell r="BE1035" t="str">
            <v>SUDAH</v>
          </cell>
          <cell r="BG1035">
            <v>44456</v>
          </cell>
          <cell r="BH1035" t="str">
            <v>JOMBANG</v>
          </cell>
          <cell r="BI1035" t="str">
            <v>BELUM</v>
          </cell>
          <cell r="BV1035" t="str">
            <v>0002413076477</v>
          </cell>
          <cell r="BW1035" t="str">
            <v>SUDAH</v>
          </cell>
          <cell r="BX1035" t="str">
            <v>PBI</v>
          </cell>
          <cell r="BY1035" t="str">
            <v>21065976173</v>
          </cell>
          <cell r="BZ1035" t="str">
            <v>SUDAH</v>
          </cell>
        </row>
        <row r="1036">
          <cell r="C1036" t="str">
            <v>2795</v>
          </cell>
          <cell r="D1036" t="str">
            <v>JUNIAR ANDRIAN HADI PRABOWO</v>
          </cell>
          <cell r="E1036" t="str">
            <v>PT. MBK</v>
          </cell>
          <cell r="I1036">
            <v>44403</v>
          </cell>
          <cell r="J1036" t="str">
            <v/>
          </cell>
          <cell r="K1036" t="str">
            <v>081477187544</v>
          </cell>
          <cell r="L1036" t="str">
            <v>DRIVER</v>
          </cell>
          <cell r="Q1036" t="str">
            <v>YOGYAKARTA</v>
          </cell>
          <cell r="R1036" t="str">
            <v>ANTERAJA</v>
          </cell>
          <cell r="S1036" t="str">
            <v>SEMARANG</v>
          </cell>
          <cell r="T1036" t="str">
            <v>3314091406970002</v>
          </cell>
          <cell r="U1036" t="str">
            <v>SEUMUR HIDUP</v>
          </cell>
          <cell r="V1036" t="str">
            <v>HIJAU</v>
          </cell>
          <cell r="W1036" t="str">
            <v>B1</v>
          </cell>
          <cell r="X1036" t="str">
            <v>14459706000212</v>
          </cell>
          <cell r="Y1036">
            <v>46044</v>
          </cell>
          <cell r="Z1036" t="str">
            <v>NGAWI</v>
          </cell>
          <cell r="AA1036">
            <v>35595</v>
          </cell>
          <cell r="AB1036" t="str">
            <v>MARGOSARI RT.025 RW.008 PURO KARANG MALANG SRAGEN</v>
          </cell>
          <cell r="AC1036" t="str">
            <v>LAJANG</v>
          </cell>
          <cell r="AD1036" t="str">
            <v>ISLAM</v>
          </cell>
          <cell r="AE1036" t="str">
            <v>LAKI-LAKI</v>
          </cell>
          <cell r="AF1036" t="str">
            <v>SMA</v>
          </cell>
          <cell r="AG1036" t="str">
            <v>JUNIAR ANDRIAN HADI PRABOWO</v>
          </cell>
          <cell r="AH1036" t="str">
            <v>BCA</v>
          </cell>
          <cell r="AI1036" t="str">
            <v>6975355822</v>
          </cell>
          <cell r="AJ1036" t="str">
            <v>3314090712030562</v>
          </cell>
          <cell r="AL1036">
            <v>44682</v>
          </cell>
          <cell r="AM1036">
            <v>44773</v>
          </cell>
          <cell r="AN1036" t="str">
            <v>PKWT 2</v>
          </cell>
          <cell r="AO1036" t="str">
            <v>71 hari</v>
          </cell>
          <cell r="AP1036" t="str">
            <v xml:space="preserve">0 Tahun  9 Bulan 25 Hari </v>
          </cell>
          <cell r="AQ1036" t="str">
            <v>SUDAH</v>
          </cell>
          <cell r="AR1036">
            <v>44424</v>
          </cell>
          <cell r="AS1036" t="str">
            <v>SUDAH</v>
          </cell>
          <cell r="AT1036">
            <v>44464</v>
          </cell>
          <cell r="AU1036" t="str">
            <v>SUDAH</v>
          </cell>
          <cell r="AV1036">
            <v>44426</v>
          </cell>
          <cell r="AW1036" t="str">
            <v xml:space="preserve">0 Tahun  9 Bulan 3 Hari </v>
          </cell>
          <cell r="AX1036" t="str">
            <v>IN CLASS</v>
          </cell>
          <cell r="AY1036">
            <v>90</v>
          </cell>
          <cell r="AZ1036">
            <v>90</v>
          </cell>
          <cell r="BA1036" t="str">
            <v>SUDAH</v>
          </cell>
          <cell r="BC1036">
            <v>44411</v>
          </cell>
          <cell r="BD1036" t="str">
            <v>HUB JOGJA</v>
          </cell>
          <cell r="BE1036" t="str">
            <v>SUDAH</v>
          </cell>
          <cell r="BG1036">
            <v>44439</v>
          </cell>
          <cell r="BI1036" t="str">
            <v>BELUM</v>
          </cell>
          <cell r="BV1036" t="str">
            <v>0000090221703</v>
          </cell>
          <cell r="BW1036" t="str">
            <v>SUDAH</v>
          </cell>
          <cell r="BX1036" t="str">
            <v>PERUSAHAAN</v>
          </cell>
          <cell r="BY1036" t="str">
            <v>17035823024</v>
          </cell>
          <cell r="BZ1036" t="str">
            <v>SUDAH</v>
          </cell>
        </row>
        <row r="1037">
          <cell r="C1037" t="str">
            <v>2796</v>
          </cell>
          <cell r="D1037" t="str">
            <v>FREDDY NOFRANDIAS</v>
          </cell>
          <cell r="E1037" t="str">
            <v>PT. MBK</v>
          </cell>
          <cell r="I1037">
            <v>44406</v>
          </cell>
          <cell r="J1037" t="str">
            <v/>
          </cell>
          <cell r="K1037" t="str">
            <v>081903767576</v>
          </cell>
          <cell r="L1037" t="str">
            <v>DRIVER</v>
          </cell>
          <cell r="Q1037" t="str">
            <v>YOGYAKARTA</v>
          </cell>
          <cell r="R1037" t="str">
            <v>ANTERAJA</v>
          </cell>
          <cell r="S1037" t="str">
            <v>SEMARANG</v>
          </cell>
          <cell r="T1037" t="str">
            <v>3471041411740002</v>
          </cell>
          <cell r="U1037" t="str">
            <v>SEUMUR HIDUP</v>
          </cell>
          <cell r="W1037" t="str">
            <v>B1 UMUM</v>
          </cell>
          <cell r="X1037" t="str">
            <v>14547411000178</v>
          </cell>
          <cell r="Y1037">
            <v>46338</v>
          </cell>
          <cell r="Z1037" t="str">
            <v>WONOSOBO</v>
          </cell>
          <cell r="AA1037">
            <v>27347</v>
          </cell>
          <cell r="AB1037" t="str">
            <v>JL. KENEKAN 16 RT.071 RW.017 PENEMBAHAN KRATON YOGYAKARTA</v>
          </cell>
          <cell r="AC1037" t="str">
            <v>KAWIN ANAK 3</v>
          </cell>
          <cell r="AD1037" t="str">
            <v>KATHOLIK</v>
          </cell>
          <cell r="AE1037" t="str">
            <v>LAKI-LAKI</v>
          </cell>
          <cell r="AF1037" t="str">
            <v>SMA</v>
          </cell>
          <cell r="AG1037" t="str">
            <v>FREDDY NOFRANDIAS</v>
          </cell>
          <cell r="AH1037" t="str">
            <v>BCA</v>
          </cell>
          <cell r="AI1037" t="str">
            <v>0373168979</v>
          </cell>
          <cell r="AJ1037" t="str">
            <v>3471090912160003</v>
          </cell>
          <cell r="AL1037">
            <v>44682</v>
          </cell>
          <cell r="AM1037">
            <v>44773</v>
          </cell>
          <cell r="AN1037" t="str">
            <v>PKWT 2</v>
          </cell>
          <cell r="AO1037" t="str">
            <v>71 hari</v>
          </cell>
          <cell r="AP1037" t="str">
            <v xml:space="preserve">0 Tahun  9 Bulan 22 Hari </v>
          </cell>
          <cell r="AQ1037" t="str">
            <v>SUDAH</v>
          </cell>
          <cell r="AR1037">
            <v>44464</v>
          </cell>
          <cell r="AS1037" t="str">
            <v>SUDAH</v>
          </cell>
          <cell r="AT1037">
            <v>44464</v>
          </cell>
          <cell r="AU1037" t="str">
            <v>SUDAH</v>
          </cell>
          <cell r="AV1037">
            <v>44464</v>
          </cell>
          <cell r="AW1037" t="str">
            <v xml:space="preserve">0 Tahun  7 Bulan 26 Hari </v>
          </cell>
          <cell r="AX1037" t="str">
            <v>NON DRIVER</v>
          </cell>
          <cell r="AY1037" t="str">
            <v>NON DRIVER</v>
          </cell>
          <cell r="AZ1037" t="str">
            <v>NON DRIVER</v>
          </cell>
          <cell r="BA1037" t="str">
            <v>SUDAH</v>
          </cell>
          <cell r="BC1037">
            <v>44314</v>
          </cell>
          <cell r="BD1037" t="str">
            <v>JOGJA EXPO CENTER</v>
          </cell>
          <cell r="BE1037" t="str">
            <v>SUDAH</v>
          </cell>
          <cell r="BG1037">
            <v>44343</v>
          </cell>
          <cell r="BI1037" t="str">
            <v>SUDAH</v>
          </cell>
          <cell r="BK1037">
            <v>44619</v>
          </cell>
          <cell r="BV1037" t="str">
            <v>0001789218189</v>
          </cell>
          <cell r="BW1037" t="str">
            <v>SUDAH</v>
          </cell>
          <cell r="BX1037" t="str">
            <v>PERUSAHAAN</v>
          </cell>
          <cell r="BY1037" t="str">
            <v>21065975944</v>
          </cell>
          <cell r="BZ1037" t="str">
            <v>SUDAH</v>
          </cell>
        </row>
        <row r="1038">
          <cell r="C1038" t="str">
            <v>2797</v>
          </cell>
          <cell r="D1038" t="str">
            <v>KURNIAWAN</v>
          </cell>
          <cell r="E1038" t="str">
            <v>PT. MBK</v>
          </cell>
          <cell r="I1038">
            <v>44406</v>
          </cell>
          <cell r="J1038" t="str">
            <v/>
          </cell>
          <cell r="K1038" t="str">
            <v>0895341047339</v>
          </cell>
          <cell r="L1038" t="str">
            <v>DRIVER</v>
          </cell>
          <cell r="Q1038" t="str">
            <v>YOGYAKARTA</v>
          </cell>
          <cell r="R1038" t="str">
            <v>ANTERAJA</v>
          </cell>
          <cell r="S1038" t="str">
            <v>SEMARANG</v>
          </cell>
          <cell r="T1038" t="str">
            <v>3403111110910001</v>
          </cell>
          <cell r="U1038" t="str">
            <v>SEUMUR HIDUP</v>
          </cell>
          <cell r="V1038" t="str">
            <v>HIJAU</v>
          </cell>
          <cell r="W1038" t="str">
            <v>B1</v>
          </cell>
          <cell r="X1038" t="str">
            <v>14439110000327</v>
          </cell>
          <cell r="Y1038">
            <v>46225</v>
          </cell>
          <cell r="Z1038" t="str">
            <v>GUNUNGKIDUL</v>
          </cell>
          <cell r="AA1038">
            <v>33522</v>
          </cell>
          <cell r="AB1038" t="str">
            <v>KARANGWETAN RT.006 RW.001 SUMUGIH RONGKOP GUNUNG KIDUL</v>
          </cell>
          <cell r="AC1038" t="str">
            <v>KAWIN ANAK 1</v>
          </cell>
          <cell r="AD1038" t="str">
            <v>ISLAM</v>
          </cell>
          <cell r="AE1038" t="str">
            <v>LAKI-LAKI</v>
          </cell>
          <cell r="AF1038" t="str">
            <v>SMP</v>
          </cell>
          <cell r="AG1038" t="str">
            <v>KURNIAWAN</v>
          </cell>
          <cell r="AH1038" t="str">
            <v>BCA</v>
          </cell>
          <cell r="AI1038" t="str">
            <v>0374552658</v>
          </cell>
          <cell r="AJ1038" t="str">
            <v>3403112105180002</v>
          </cell>
          <cell r="AL1038">
            <v>44682</v>
          </cell>
          <cell r="AM1038">
            <v>44773</v>
          </cell>
          <cell r="AN1038" t="str">
            <v>PKWT 2</v>
          </cell>
          <cell r="AO1038" t="str">
            <v>71 hari</v>
          </cell>
          <cell r="AP1038" t="str">
            <v xml:space="preserve">0 Tahun  9 Bulan 22 Hari </v>
          </cell>
          <cell r="AQ1038" t="str">
            <v>SUDAH</v>
          </cell>
          <cell r="AR1038">
            <v>44424</v>
          </cell>
          <cell r="AS1038" t="str">
            <v>SUDAH</v>
          </cell>
          <cell r="AT1038">
            <v>44432</v>
          </cell>
          <cell r="AU1038" t="str">
            <v>SUDAH</v>
          </cell>
          <cell r="AV1038">
            <v>44426</v>
          </cell>
          <cell r="AW1038" t="str">
            <v xml:space="preserve">0 Tahun  9 Bulan 3 Hari </v>
          </cell>
          <cell r="AX1038" t="str">
            <v>IN CLASS</v>
          </cell>
          <cell r="AY1038">
            <v>95</v>
          </cell>
          <cell r="AZ1038">
            <v>95</v>
          </cell>
          <cell r="BA1038" t="str">
            <v>SUDAH</v>
          </cell>
          <cell r="BC1038">
            <v>44459</v>
          </cell>
          <cell r="BD1038" t="str">
            <v>RS PKU WONOSARI</v>
          </cell>
          <cell r="BE1038" t="str">
            <v>SUDAH</v>
          </cell>
          <cell r="BG1038">
            <v>44425</v>
          </cell>
          <cell r="BI1038" t="str">
            <v>BELUM</v>
          </cell>
          <cell r="BV1038" t="str">
            <v>0003102468412</v>
          </cell>
          <cell r="BW1038" t="str">
            <v>SUDAH</v>
          </cell>
          <cell r="BX1038" t="str">
            <v>PERUSAHAAN</v>
          </cell>
          <cell r="BY1038" t="str">
            <v>21065977122</v>
          </cell>
          <cell r="BZ1038" t="str">
            <v>SUDAH</v>
          </cell>
        </row>
        <row r="1039">
          <cell r="C1039" t="str">
            <v>2801</v>
          </cell>
          <cell r="D1039" t="str">
            <v>JOEDHI ASTANTO</v>
          </cell>
          <cell r="E1039" t="str">
            <v>PT. MBK</v>
          </cell>
          <cell r="I1039">
            <v>44404</v>
          </cell>
          <cell r="J1039" t="str">
            <v/>
          </cell>
          <cell r="K1039" t="str">
            <v>087838785064</v>
          </cell>
          <cell r="L1039" t="str">
            <v>DRIVER</v>
          </cell>
          <cell r="Q1039" t="str">
            <v>YOGYAKARTA</v>
          </cell>
          <cell r="R1039" t="str">
            <v>ANTERAJA</v>
          </cell>
          <cell r="S1039" t="str">
            <v>SEMARANG</v>
          </cell>
          <cell r="T1039" t="str">
            <v>3471113004770001</v>
          </cell>
          <cell r="U1039" t="str">
            <v>SEUMUR HIDUP</v>
          </cell>
          <cell r="V1039" t="str">
            <v>HIJAU</v>
          </cell>
          <cell r="W1039" t="str">
            <v>B1</v>
          </cell>
          <cell r="X1039" t="str">
            <v>14487704000212</v>
          </cell>
          <cell r="Y1039">
            <v>46141</v>
          </cell>
          <cell r="Z1039" t="str">
            <v>JAKARTA</v>
          </cell>
          <cell r="AA1039">
            <v>28245</v>
          </cell>
          <cell r="AB1039" t="str">
            <v xml:space="preserve"> GUNUNGKETUR PA.2/256 RT.08 RW.02 PAKUALAMAN YOGYAKARTA</v>
          </cell>
          <cell r="AC1039" t="str">
            <v>KAWIN ANAK 3</v>
          </cell>
          <cell r="AD1039" t="str">
            <v>ISLAM</v>
          </cell>
          <cell r="AE1039" t="str">
            <v>LAKI-LAKI</v>
          </cell>
          <cell r="AF1039" t="str">
            <v>SMA</v>
          </cell>
          <cell r="AG1039" t="str">
            <v>JOEDHI ASTANTO</v>
          </cell>
          <cell r="AH1039" t="str">
            <v>BCA</v>
          </cell>
          <cell r="AI1039" t="str">
            <v>8465364587</v>
          </cell>
          <cell r="AJ1039" t="str">
            <v>3471112502030018</v>
          </cell>
          <cell r="AL1039">
            <v>44682</v>
          </cell>
          <cell r="AM1039">
            <v>44773</v>
          </cell>
          <cell r="AN1039" t="str">
            <v>PKWT 2</v>
          </cell>
          <cell r="AO1039" t="str">
            <v>71 hari</v>
          </cell>
          <cell r="AP1039" t="str">
            <v xml:space="preserve">0 Tahun  9 Bulan 24 Hari </v>
          </cell>
          <cell r="AQ1039" t="str">
            <v>SUDAH</v>
          </cell>
          <cell r="AR1039">
            <v>44424</v>
          </cell>
          <cell r="AS1039" t="str">
            <v>SUDAH</v>
          </cell>
          <cell r="AT1039">
            <v>44454</v>
          </cell>
          <cell r="AU1039" t="str">
            <v>SUDAH</v>
          </cell>
          <cell r="AV1039">
            <v>44426</v>
          </cell>
          <cell r="AW1039" t="str">
            <v xml:space="preserve">0 Tahun  9 Bulan 3 Hari </v>
          </cell>
          <cell r="AX1039" t="str">
            <v>IN CLASS</v>
          </cell>
          <cell r="AY1039">
            <v>90</v>
          </cell>
          <cell r="AZ1039">
            <v>90</v>
          </cell>
          <cell r="BA1039" t="str">
            <v>SUDAH</v>
          </cell>
          <cell r="BC1039">
            <v>44390</v>
          </cell>
          <cell r="BD1039" t="str">
            <v>PAKUALAMAN</v>
          </cell>
          <cell r="BE1039" t="str">
            <v>SUDAH</v>
          </cell>
          <cell r="BG1039">
            <v>44418</v>
          </cell>
          <cell r="BI1039" t="str">
            <v>BELUM</v>
          </cell>
          <cell r="BV1039" t="str">
            <v>0001974141584</v>
          </cell>
          <cell r="BW1039" t="str">
            <v>SUDAH</v>
          </cell>
          <cell r="BX1039" t="str">
            <v>PBI</v>
          </cell>
          <cell r="BY1039" t="str">
            <v>21065977098</v>
          </cell>
          <cell r="BZ1039" t="str">
            <v>SUDAH</v>
          </cell>
        </row>
        <row r="1040">
          <cell r="C1040" t="str">
            <v>2802</v>
          </cell>
          <cell r="D1040" t="str">
            <v>ASRIL</v>
          </cell>
          <cell r="E1040" t="str">
            <v>PT. MBK</v>
          </cell>
          <cell r="F1040" t="str">
            <v>PO</v>
          </cell>
          <cell r="G1040" t="str">
            <v>70/JKT2/VII/2021</v>
          </cell>
          <cell r="H1040">
            <v>44406</v>
          </cell>
          <cell r="I1040">
            <v>44413</v>
          </cell>
          <cell r="J1040">
            <v>7</v>
          </cell>
          <cell r="K1040" t="str">
            <v>085789409318</v>
          </cell>
          <cell r="L1040" t="str">
            <v>DRIVER</v>
          </cell>
          <cell r="Q1040" t="str">
            <v>LAMPUNG</v>
          </cell>
          <cell r="R1040" t="str">
            <v>ANTERAJA</v>
          </cell>
          <cell r="S1040" t="str">
            <v>PALEMBANG</v>
          </cell>
          <cell r="T1040" t="str">
            <v>1871308088000008</v>
          </cell>
          <cell r="U1040" t="str">
            <v>SEUMUR HIDUP</v>
          </cell>
          <cell r="W1040" t="str">
            <v>B2 UMUM</v>
          </cell>
          <cell r="X1040" t="str">
            <v>258268008000405</v>
          </cell>
          <cell r="Y1040">
            <v>46163</v>
          </cell>
          <cell r="Z1040" t="str">
            <v xml:space="preserve">BANDAR LAMPUNG </v>
          </cell>
          <cell r="AA1040">
            <v>29441</v>
          </cell>
          <cell r="AB1040" t="str">
            <v xml:space="preserve">JLN IMAM BONJOL GG DELIMA RT010/00 DESA SUKAJAWA KEC TANJUNGKARANG BARAT </v>
          </cell>
          <cell r="AC1040" t="str">
            <v>KAWIN</v>
          </cell>
          <cell r="AD1040" t="str">
            <v>ISLAM</v>
          </cell>
          <cell r="AE1040" t="str">
            <v>LAKI-LAKI</v>
          </cell>
          <cell r="AF1040" t="str">
            <v>SMA</v>
          </cell>
          <cell r="AG1040" t="str">
            <v>ASRIL</v>
          </cell>
          <cell r="AH1040" t="str">
            <v>BCA</v>
          </cell>
          <cell r="AI1040" t="str">
            <v>0231808697</v>
          </cell>
          <cell r="AJ1040" t="str">
            <v>1871030511080027</v>
          </cell>
          <cell r="AL1040">
            <v>44682</v>
          </cell>
          <cell r="AM1040">
            <v>44773</v>
          </cell>
          <cell r="AN1040" t="str">
            <v>PKWT 2</v>
          </cell>
          <cell r="AO1040" t="str">
            <v>71 hari</v>
          </cell>
          <cell r="AP1040" t="str">
            <v xml:space="preserve">0 Tahun  9 Bulan 16 Hari </v>
          </cell>
          <cell r="AQ1040" t="str">
            <v>SUDAH</v>
          </cell>
          <cell r="AR1040">
            <v>44438</v>
          </cell>
          <cell r="AS1040" t="str">
            <v>SUDAH</v>
          </cell>
          <cell r="AT1040">
            <v>44432</v>
          </cell>
          <cell r="AU1040" t="str">
            <v>SUDAH</v>
          </cell>
          <cell r="AV1040">
            <v>44530</v>
          </cell>
          <cell r="AW1040" t="str">
            <v xml:space="preserve">0 Tahun  5 Bulan 21 Hari </v>
          </cell>
          <cell r="AX1040" t="str">
            <v>ON LINE</v>
          </cell>
          <cell r="AY1040">
            <v>85</v>
          </cell>
          <cell r="AZ1040">
            <v>80</v>
          </cell>
          <cell r="BA1040" t="str">
            <v>SUDAH</v>
          </cell>
          <cell r="BC1040">
            <v>44488</v>
          </cell>
          <cell r="BE1040" t="str">
            <v>BELUM</v>
          </cell>
          <cell r="BI1040" t="str">
            <v>BELUM</v>
          </cell>
          <cell r="BV1040" t="str">
            <v>0003100179429</v>
          </cell>
          <cell r="BW1040" t="str">
            <v>SUDAH</v>
          </cell>
          <cell r="BX1040" t="str">
            <v>PERUSAHAAN</v>
          </cell>
          <cell r="BY1040" t="str">
            <v>21065976256</v>
          </cell>
          <cell r="BZ1040" t="str">
            <v>SUDAH</v>
          </cell>
        </row>
        <row r="1041">
          <cell r="C1041" t="str">
            <v>2805</v>
          </cell>
          <cell r="D1041" t="str">
            <v>ROHMAN</v>
          </cell>
          <cell r="E1041" t="str">
            <v>PT. MBK</v>
          </cell>
          <cell r="I1041">
            <v>44409</v>
          </cell>
          <cell r="J1041" t="str">
            <v/>
          </cell>
          <cell r="K1041" t="str">
            <v>085705501556</v>
          </cell>
          <cell r="L1041" t="str">
            <v>DRIVER</v>
          </cell>
          <cell r="Q1041" t="str">
            <v>PONTIANAK</v>
          </cell>
          <cell r="R1041" t="str">
            <v>PT. SUMBER ALFARIA TRIJAYA TBK</v>
          </cell>
          <cell r="S1041" t="str">
            <v>JAKARTA 2</v>
          </cell>
          <cell r="T1041" t="str">
            <v>6171042104900005</v>
          </cell>
          <cell r="U1041" t="str">
            <v>SEUMUR HIDUP</v>
          </cell>
          <cell r="W1041" t="str">
            <v>B1</v>
          </cell>
          <cell r="X1041" t="str">
            <v>880910141433</v>
          </cell>
          <cell r="Y1041">
            <v>45191</v>
          </cell>
          <cell r="Z1041" t="str">
            <v xml:space="preserve">PONTIANAK </v>
          </cell>
          <cell r="AA1041">
            <v>32984</v>
          </cell>
          <cell r="AB1041" t="str">
            <v xml:space="preserve">JL TANJUNG RAYA II GG HALIJAH RT 004/001 DESA PARIT MAYOR PONTIANAK </v>
          </cell>
          <cell r="AC1041" t="str">
            <v>KAWIN</v>
          </cell>
          <cell r="AD1041" t="str">
            <v>ISLAM</v>
          </cell>
          <cell r="AE1041" t="str">
            <v>LAKI-LAKI</v>
          </cell>
          <cell r="AF1041" t="str">
            <v>SMA</v>
          </cell>
          <cell r="AG1041" t="str">
            <v>ROHMAN</v>
          </cell>
          <cell r="AH1041" t="str">
            <v>BCA</v>
          </cell>
          <cell r="AI1041" t="str">
            <v>8855334166</v>
          </cell>
          <cell r="AJ1041" t="str">
            <v>6171020404160006</v>
          </cell>
          <cell r="AL1041">
            <v>44652</v>
          </cell>
          <cell r="AM1041">
            <v>44742</v>
          </cell>
          <cell r="AN1041" t="str">
            <v>PKWT 1</v>
          </cell>
          <cell r="AO1041" t="str">
            <v>40 hari</v>
          </cell>
          <cell r="AP1041" t="str">
            <v xml:space="preserve">0 Tahun  9 Bulan 20 Hari </v>
          </cell>
          <cell r="AQ1041" t="str">
            <v>SUDAH</v>
          </cell>
          <cell r="AR1041">
            <v>44424</v>
          </cell>
          <cell r="AS1041" t="str">
            <v>SUDAH</v>
          </cell>
          <cell r="AT1041">
            <v>44432</v>
          </cell>
          <cell r="AU1041" t="str">
            <v>SUDAH</v>
          </cell>
          <cell r="AV1041">
            <v>44420</v>
          </cell>
          <cell r="AW1041" t="str">
            <v xml:space="preserve">0 Tahun  9 Bulan 9 Hari </v>
          </cell>
          <cell r="AX1041" t="str">
            <v>IN CLASS</v>
          </cell>
          <cell r="AY1041">
            <v>95</v>
          </cell>
          <cell r="AZ1041">
            <v>70</v>
          </cell>
          <cell r="BA1041" t="str">
            <v>SUDAH</v>
          </cell>
          <cell r="BC1041">
            <v>44491</v>
          </cell>
          <cell r="BE1041" t="str">
            <v>SUDAH</v>
          </cell>
          <cell r="BG1041">
            <v>44492</v>
          </cell>
          <cell r="BI1041" t="str">
            <v>BELUM</v>
          </cell>
          <cell r="BV1041" t="str">
            <v>0002052118585</v>
          </cell>
          <cell r="BW1041" t="str">
            <v>SUDAH</v>
          </cell>
          <cell r="BX1041" t="str">
            <v>PERUSAHAAN</v>
          </cell>
          <cell r="BY1041" t="str">
            <v>21065976264</v>
          </cell>
          <cell r="BZ1041" t="str">
            <v>SUDAH</v>
          </cell>
        </row>
        <row r="1042">
          <cell r="C1042" t="str">
            <v>2807</v>
          </cell>
          <cell r="D1042" t="str">
            <v>NUR MUHAMMAD HABIBI</v>
          </cell>
          <cell r="E1042" t="str">
            <v>PT. MBK</v>
          </cell>
          <cell r="I1042">
            <v>44400</v>
          </cell>
          <cell r="J1042" t="str">
            <v/>
          </cell>
          <cell r="K1042" t="str">
            <v>082229393900</v>
          </cell>
          <cell r="L1042" t="str">
            <v>DRIVER</v>
          </cell>
          <cell r="Q1042" t="str">
            <v>JEMBER</v>
          </cell>
          <cell r="R1042" t="str">
            <v>ANTERAJA</v>
          </cell>
          <cell r="S1042" t="str">
            <v>MALANG</v>
          </cell>
          <cell r="T1042" t="str">
            <v>3510030411890000</v>
          </cell>
          <cell r="U1042" t="str">
            <v>SEUMUR HIDUP</v>
          </cell>
          <cell r="V1042" t="str">
            <v>KUNING</v>
          </cell>
          <cell r="W1042" t="str">
            <v>B2 UMUM</v>
          </cell>
          <cell r="X1042" t="str">
            <v>1533-8911-000096</v>
          </cell>
          <cell r="Y1042">
            <v>45624</v>
          </cell>
          <cell r="Z1042" t="str">
            <v xml:space="preserve">BANYUWANGI </v>
          </cell>
          <cell r="AA1042">
            <v>32816</v>
          </cell>
          <cell r="AB1042" t="str">
            <v>DUSUN CURAH PECAK RT.02 RW.02 DESA PURWOHARJO</v>
          </cell>
          <cell r="AC1042" t="str">
            <v>KAWIN ANAK 1</v>
          </cell>
          <cell r="AD1042" t="str">
            <v>ISLAM</v>
          </cell>
          <cell r="AE1042" t="str">
            <v>LAKI-LAKI</v>
          </cell>
          <cell r="AF1042" t="str">
            <v>SMA</v>
          </cell>
          <cell r="AG1042" t="str">
            <v>NUR MUHAMMAD HABIBI</v>
          </cell>
          <cell r="AH1042" t="str">
            <v>BCA</v>
          </cell>
          <cell r="AI1042" t="str">
            <v>8980605451</v>
          </cell>
          <cell r="AJ1042" t="str">
            <v>3510030611130002</v>
          </cell>
          <cell r="AL1042">
            <v>44682</v>
          </cell>
          <cell r="AM1042">
            <v>44773</v>
          </cell>
          <cell r="AN1042" t="str">
            <v>PKWT 2</v>
          </cell>
          <cell r="AO1042" t="str">
            <v>71 hari</v>
          </cell>
          <cell r="AP1042" t="str">
            <v xml:space="preserve">0 Tahun  9 Bulan 28 Hari </v>
          </cell>
          <cell r="AQ1042" t="str">
            <v>SUDAH</v>
          </cell>
          <cell r="AR1042">
            <v>44432</v>
          </cell>
          <cell r="AS1042" t="str">
            <v>SUDAH</v>
          </cell>
          <cell r="AT1042">
            <v>44432</v>
          </cell>
          <cell r="AU1042" t="str">
            <v>SUDAH</v>
          </cell>
          <cell r="AV1042">
            <v>44465</v>
          </cell>
          <cell r="AW1042" t="str">
            <v xml:space="preserve">0 Tahun  7 Bulan 25 Hari </v>
          </cell>
          <cell r="AX1042" t="str">
            <v>IN CLASS</v>
          </cell>
          <cell r="AY1042">
            <v>85</v>
          </cell>
          <cell r="AZ1042">
            <v>85</v>
          </cell>
          <cell r="BA1042" t="str">
            <v>SUDAH</v>
          </cell>
          <cell r="BC1042">
            <v>44323</v>
          </cell>
          <cell r="BD1042" t="str">
            <v>BALAI DESA BOTO</v>
          </cell>
          <cell r="BE1042" t="str">
            <v>SUDAH</v>
          </cell>
          <cell r="BG1042">
            <v>44419</v>
          </cell>
          <cell r="BI1042" t="str">
            <v>BELUM</v>
          </cell>
          <cell r="BV1042" t="str">
            <v>0001641011714</v>
          </cell>
          <cell r="BW1042" t="str">
            <v>SUDAH</v>
          </cell>
          <cell r="BX1042" t="str">
            <v>PERUSAHAAN</v>
          </cell>
          <cell r="BY1042" t="str">
            <v>21065975399</v>
          </cell>
          <cell r="BZ1042" t="str">
            <v>SUDAH</v>
          </cell>
        </row>
        <row r="1043">
          <cell r="C1043" t="str">
            <v>2811</v>
          </cell>
          <cell r="D1043" t="str">
            <v>WELLY ZEFRIAN SYAH DWI PUTRA</v>
          </cell>
          <cell r="E1043" t="str">
            <v>PT. MBK</v>
          </cell>
          <cell r="I1043">
            <v>44410</v>
          </cell>
          <cell r="J1043" t="str">
            <v/>
          </cell>
          <cell r="K1043" t="str">
            <v>089653477008</v>
          </cell>
          <cell r="L1043" t="str">
            <v>DRIVER</v>
          </cell>
          <cell r="Q1043" t="str">
            <v>MALANG</v>
          </cell>
          <cell r="R1043" t="str">
            <v>ANTERAJA</v>
          </cell>
          <cell r="S1043" t="str">
            <v>MALANG</v>
          </cell>
          <cell r="T1043" t="str">
            <v>3513052507900001</v>
          </cell>
          <cell r="U1043" t="str">
            <v>SEUMUR HIDUP</v>
          </cell>
          <cell r="V1043" t="str">
            <v>HIJAU</v>
          </cell>
          <cell r="W1043" t="str">
            <v>B1</v>
          </cell>
          <cell r="X1043" t="str">
            <v>900715270854</v>
          </cell>
          <cell r="Y1043">
            <v>44767</v>
          </cell>
          <cell r="Z1043" t="str">
            <v>PROBOLINGGO</v>
          </cell>
          <cell r="AA1043">
            <v>33079</v>
          </cell>
          <cell r="AB1043" t="str">
            <v>JL. ANJASMORO GG.3B RT/RW 03/03 DESA TWIREJO KEC. LAWANG-MALANG</v>
          </cell>
          <cell r="AC1043" t="str">
            <v>KAWIN ANAK 1</v>
          </cell>
          <cell r="AD1043" t="str">
            <v>ISLAM</v>
          </cell>
          <cell r="AE1043" t="str">
            <v>LAKI-LAKI</v>
          </cell>
          <cell r="AF1043" t="str">
            <v>SMA</v>
          </cell>
          <cell r="AG1043" t="str">
            <v>WELLY ZEFRIAN SYAH DWI PUTRA</v>
          </cell>
          <cell r="AH1043" t="str">
            <v>BCA</v>
          </cell>
          <cell r="AI1043" t="str">
            <v>3660371523</v>
          </cell>
          <cell r="AJ1043" t="str">
            <v>3507251101170000</v>
          </cell>
          <cell r="AL1043">
            <v>44682</v>
          </cell>
          <cell r="AM1043">
            <v>44773</v>
          </cell>
          <cell r="AN1043" t="str">
            <v>PKWT 2</v>
          </cell>
          <cell r="AO1043" t="str">
            <v>71 hari</v>
          </cell>
          <cell r="AP1043" t="str">
            <v xml:space="preserve">0 Tahun  9 Bulan 19 Hari </v>
          </cell>
          <cell r="AQ1043" t="str">
            <v>SUDAH</v>
          </cell>
          <cell r="AR1043">
            <v>44432</v>
          </cell>
          <cell r="AS1043" t="str">
            <v>SUDAH</v>
          </cell>
          <cell r="AT1043">
            <v>44432</v>
          </cell>
          <cell r="AU1043" t="str">
            <v>SUDAH</v>
          </cell>
          <cell r="AV1043">
            <v>44439</v>
          </cell>
          <cell r="AW1043" t="str">
            <v xml:space="preserve">0 Tahun  8 Bulan 20 Hari </v>
          </cell>
          <cell r="AX1043" t="str">
            <v>IN CLASS</v>
          </cell>
          <cell r="AY1043">
            <v>80</v>
          </cell>
          <cell r="AZ1043">
            <v>80</v>
          </cell>
          <cell r="BA1043" t="str">
            <v>SUDAH</v>
          </cell>
          <cell r="BC1043">
            <v>44421</v>
          </cell>
          <cell r="BD1043" t="str">
            <v>RAMPAL</v>
          </cell>
          <cell r="BE1043" t="str">
            <v>SUDAH</v>
          </cell>
          <cell r="BG1043">
            <v>44454</v>
          </cell>
          <cell r="BH1043" t="str">
            <v>RAMPAL</v>
          </cell>
          <cell r="BI1043" t="str">
            <v>BELUM</v>
          </cell>
          <cell r="BV1043" t="str">
            <v>0001655898399</v>
          </cell>
          <cell r="BW1043" t="str">
            <v>SUDAH</v>
          </cell>
          <cell r="BX1043" t="str">
            <v>PERUSAHAAN</v>
          </cell>
          <cell r="BY1043" t="str">
            <v>21065976298</v>
          </cell>
          <cell r="BZ1043" t="str">
            <v>SUDAH</v>
          </cell>
          <cell r="CG1043" t="str">
            <v>ngurahrahdek@gmail.com</v>
          </cell>
        </row>
        <row r="1044">
          <cell r="C1044" t="str">
            <v>2812</v>
          </cell>
          <cell r="D1044" t="str">
            <v>ZAENAL KHANANI</v>
          </cell>
          <cell r="E1044" t="str">
            <v>PT. MBK</v>
          </cell>
          <cell r="I1044">
            <v>44410</v>
          </cell>
          <cell r="J1044" t="str">
            <v/>
          </cell>
          <cell r="K1044" t="str">
            <v>082331524850</v>
          </cell>
          <cell r="L1044" t="str">
            <v>DRIVER</v>
          </cell>
          <cell r="Q1044" t="str">
            <v>MALANG</v>
          </cell>
          <cell r="R1044" t="str">
            <v>ANTERAJA</v>
          </cell>
          <cell r="S1044" t="str">
            <v>MALANG</v>
          </cell>
          <cell r="T1044" t="str">
            <v>3507170607790002</v>
          </cell>
          <cell r="U1044" t="str">
            <v>SEUMUR HIDUP</v>
          </cell>
          <cell r="V1044">
            <v>0</v>
          </cell>
          <cell r="W1044" t="str">
            <v>B1</v>
          </cell>
          <cell r="X1044" t="str">
            <v>790715263030</v>
          </cell>
          <cell r="Y1044">
            <v>45113</v>
          </cell>
          <cell r="Z1044" t="str">
            <v>MALANG</v>
          </cell>
          <cell r="AA1044">
            <v>29042</v>
          </cell>
          <cell r="AB1044" t="str">
            <v>JL. ARJUNO RT/RW 006/002 JABUNG - MALANG</v>
          </cell>
          <cell r="AC1044" t="str">
            <v>KAWIN ANAK 1</v>
          </cell>
          <cell r="AD1044" t="str">
            <v>ISLAM</v>
          </cell>
          <cell r="AE1044" t="str">
            <v>LAKI-LAKI</v>
          </cell>
          <cell r="AF1044" t="str">
            <v>SMA</v>
          </cell>
          <cell r="AG1044" t="str">
            <v>ZAENAL KHANANI</v>
          </cell>
          <cell r="AH1044" t="str">
            <v>BCA</v>
          </cell>
          <cell r="AI1044" t="str">
            <v>3160224729</v>
          </cell>
          <cell r="AJ1044" t="str">
            <v>3507170901080820</v>
          </cell>
          <cell r="AL1044">
            <v>44682</v>
          </cell>
          <cell r="AM1044">
            <v>44773</v>
          </cell>
          <cell r="AN1044" t="str">
            <v>PKWT 2</v>
          </cell>
          <cell r="AO1044" t="str">
            <v>71 hari</v>
          </cell>
          <cell r="AP1044" t="str">
            <v xml:space="preserve">0 Tahun  9 Bulan 19 Hari </v>
          </cell>
          <cell r="AQ1044" t="str">
            <v>SUDAH</v>
          </cell>
          <cell r="AR1044">
            <v>44432</v>
          </cell>
          <cell r="AS1044" t="str">
            <v>SUDAH</v>
          </cell>
          <cell r="AT1044">
            <v>44432</v>
          </cell>
          <cell r="AU1044" t="str">
            <v>SUDAH</v>
          </cell>
          <cell r="AV1044">
            <v>44439</v>
          </cell>
          <cell r="AW1044" t="str">
            <v xml:space="preserve">0 Tahun  8 Bulan 20 Hari </v>
          </cell>
          <cell r="AX1044" t="str">
            <v>IN CLASS</v>
          </cell>
          <cell r="AY1044">
            <v>80</v>
          </cell>
          <cell r="AZ1044">
            <v>80</v>
          </cell>
          <cell r="BA1044" t="str">
            <v>SUDAH</v>
          </cell>
          <cell r="BC1044">
            <v>44452</v>
          </cell>
          <cell r="BD1044" t="str">
            <v>PUSKESMAS CISADEA</v>
          </cell>
          <cell r="BE1044" t="str">
            <v>SUDAH</v>
          </cell>
          <cell r="BG1044">
            <v>44418</v>
          </cell>
          <cell r="BH1044" t="str">
            <v>PUSKESMAS CISADEA</v>
          </cell>
          <cell r="BI1044" t="str">
            <v>BELUM</v>
          </cell>
          <cell r="BV1044" t="str">
            <v>0002219647015</v>
          </cell>
          <cell r="BW1044" t="str">
            <v>SUDAH</v>
          </cell>
          <cell r="BX1044" t="str">
            <v>PERUSAHAAN</v>
          </cell>
          <cell r="BY1044" t="str">
            <v>21065977346</v>
          </cell>
          <cell r="BZ1044" t="str">
            <v>SUDAH</v>
          </cell>
          <cell r="CG1044" t="str">
            <v>joyaandrean22@Gmail.com</v>
          </cell>
        </row>
        <row r="1045">
          <cell r="C1045" t="str">
            <v>2814</v>
          </cell>
          <cell r="D1045" t="str">
            <v>SUPRYADIN</v>
          </cell>
          <cell r="E1045" t="str">
            <v>PT. MBK</v>
          </cell>
          <cell r="F1045" t="str">
            <v>PO</v>
          </cell>
          <cell r="G1045" t="str">
            <v>23-2/PO/LOG SBY/VI/21</v>
          </cell>
          <cell r="H1045">
            <v>44392</v>
          </cell>
          <cell r="I1045">
            <v>44410</v>
          </cell>
          <cell r="J1045">
            <v>18</v>
          </cell>
          <cell r="K1045" t="str">
            <v>085201613307</v>
          </cell>
          <cell r="L1045" t="str">
            <v>DRIVER</v>
          </cell>
          <cell r="Q1045" t="str">
            <v>BIMA</v>
          </cell>
          <cell r="R1045" t="str">
            <v>ANTERAJA</v>
          </cell>
          <cell r="S1045" t="str">
            <v>MALANG</v>
          </cell>
          <cell r="T1045" t="str">
            <v>5206011505901002</v>
          </cell>
          <cell r="U1045" t="str">
            <v>SEUMUR HIDUP</v>
          </cell>
          <cell r="V1045" t="str">
            <v>HIJAU</v>
          </cell>
          <cell r="W1045" t="str">
            <v>B1</v>
          </cell>
          <cell r="X1045" t="str">
            <v>90051205971103</v>
          </cell>
          <cell r="Y1045">
            <v>46323</v>
          </cell>
          <cell r="Z1045" t="str">
            <v>SIE</v>
          </cell>
          <cell r="AA1045">
            <v>33008</v>
          </cell>
          <cell r="AB1045" t="str">
            <v xml:space="preserve">DESA SAKURU RT 009/003 KEC MONTA </v>
          </cell>
          <cell r="AC1045" t="str">
            <v>LAJANG</v>
          </cell>
          <cell r="AD1045" t="str">
            <v>ISLAM</v>
          </cell>
          <cell r="AE1045" t="str">
            <v>LAKI-LAKI</v>
          </cell>
          <cell r="AF1045" t="str">
            <v>SMA</v>
          </cell>
          <cell r="AG1045" t="str">
            <v>SUPRYADIN</v>
          </cell>
          <cell r="AH1045" t="str">
            <v>MANDIRI</v>
          </cell>
          <cell r="AI1045" t="str">
            <v>1610007502854</v>
          </cell>
          <cell r="AJ1045" t="str">
            <v>5206010511080005</v>
          </cell>
          <cell r="AK1045" t="str">
            <v>72.575.788.4-034.000</v>
          </cell>
          <cell r="AL1045">
            <v>44682</v>
          </cell>
          <cell r="AM1045">
            <v>44773</v>
          </cell>
          <cell r="AN1045" t="str">
            <v>PKWT 2</v>
          </cell>
          <cell r="AO1045" t="str">
            <v>71 hari</v>
          </cell>
          <cell r="AP1045" t="str">
            <v xml:space="preserve">0 Tahun  9 Bulan 19 Hari </v>
          </cell>
          <cell r="AQ1045" t="str">
            <v>SUDAH</v>
          </cell>
          <cell r="AR1045">
            <v>44457</v>
          </cell>
          <cell r="AS1045" t="str">
            <v>SUDAH</v>
          </cell>
          <cell r="AT1045">
            <v>44457</v>
          </cell>
          <cell r="AU1045" t="str">
            <v>SUDAH</v>
          </cell>
          <cell r="AV1045">
            <v>44438</v>
          </cell>
          <cell r="AW1045" t="str">
            <v xml:space="preserve">0 Tahun  8 Bulan 21 Hari </v>
          </cell>
          <cell r="AX1045" t="str">
            <v>ON LINE</v>
          </cell>
          <cell r="AY1045">
            <v>90</v>
          </cell>
          <cell r="AZ1045">
            <v>90</v>
          </cell>
          <cell r="BA1045" t="str">
            <v>SUDAH</v>
          </cell>
          <cell r="BC1045">
            <v>44501</v>
          </cell>
          <cell r="BD1045" t="str">
            <v>POLIKLINIK POLRES BIMA</v>
          </cell>
          <cell r="BE1045" t="str">
            <v>SUDAH</v>
          </cell>
          <cell r="BG1045">
            <v>44621</v>
          </cell>
          <cell r="BI1045" t="str">
            <v>BELUM</v>
          </cell>
          <cell r="BV1045" t="str">
            <v>0002333758397</v>
          </cell>
          <cell r="BW1045" t="str">
            <v>SUDAH</v>
          </cell>
          <cell r="BX1045" t="str">
            <v>PERUSAHAAN</v>
          </cell>
          <cell r="BY1045" t="str">
            <v>21065975928</v>
          </cell>
          <cell r="BZ1045" t="str">
            <v>SUDAH</v>
          </cell>
          <cell r="CG1045" t="str">
            <v>Fandydcleo19@gmail.com</v>
          </cell>
        </row>
        <row r="1046">
          <cell r="C1046" t="str">
            <v>2816</v>
          </cell>
          <cell r="D1046" t="str">
            <v>MUHAMMAD ZAINURI</v>
          </cell>
          <cell r="E1046" t="str">
            <v>PT. MBK</v>
          </cell>
          <cell r="I1046">
            <v>44417</v>
          </cell>
          <cell r="J1046" t="str">
            <v/>
          </cell>
          <cell r="K1046" t="str">
            <v>082144545092</v>
          </cell>
          <cell r="L1046" t="str">
            <v>DRIVER</v>
          </cell>
          <cell r="Q1046" t="str">
            <v>JEMBER</v>
          </cell>
          <cell r="R1046" t="str">
            <v>ANTERAJA</v>
          </cell>
          <cell r="S1046" t="str">
            <v>MALANG</v>
          </cell>
          <cell r="T1046" t="str">
            <v>3510110201850005</v>
          </cell>
          <cell r="U1046" t="str">
            <v>SEUMUR HIDUP</v>
          </cell>
          <cell r="V1046" t="str">
            <v>HIJAU</v>
          </cell>
          <cell r="W1046" t="str">
            <v>B1</v>
          </cell>
          <cell r="X1046" t="str">
            <v>1533-8501-000202</v>
          </cell>
          <cell r="Y1046">
            <v>46035</v>
          </cell>
          <cell r="Z1046" t="str">
            <v>BANYUWANGI</v>
          </cell>
          <cell r="AA1046">
            <v>31049</v>
          </cell>
          <cell r="AB1046" t="str">
            <v>DUSUN KOTOKAN RT/RW 03/09 JATIROTO KECAMATAN JATIROTO</v>
          </cell>
          <cell r="AC1046" t="str">
            <v>KAWIN</v>
          </cell>
          <cell r="AD1046" t="str">
            <v>ISLAM</v>
          </cell>
          <cell r="AE1046" t="str">
            <v>LAKI-LAKI</v>
          </cell>
          <cell r="AF1046" t="str">
            <v>SMA</v>
          </cell>
          <cell r="AG1046" t="str">
            <v>MUHAMMAD ZAINURI</v>
          </cell>
          <cell r="AH1046" t="str">
            <v>BCA</v>
          </cell>
          <cell r="AI1046" t="str">
            <v>1200698513</v>
          </cell>
          <cell r="AJ1046" t="str">
            <v>3508170505210006</v>
          </cell>
          <cell r="AL1046">
            <v>44682</v>
          </cell>
          <cell r="AM1046">
            <v>44773</v>
          </cell>
          <cell r="AN1046" t="str">
            <v>PKWT 2</v>
          </cell>
          <cell r="AO1046" t="str">
            <v>71 hari</v>
          </cell>
          <cell r="AP1046" t="str">
            <v xml:space="preserve">0 Tahun  9 Bulan 12 Hari </v>
          </cell>
          <cell r="AQ1046" t="str">
            <v>SUDAH</v>
          </cell>
          <cell r="AR1046">
            <v>44432</v>
          </cell>
          <cell r="AS1046" t="str">
            <v>SUDAH</v>
          </cell>
          <cell r="AT1046">
            <v>44432</v>
          </cell>
          <cell r="AU1046" t="str">
            <v>SUDAH</v>
          </cell>
          <cell r="AV1046">
            <v>44465</v>
          </cell>
          <cell r="AW1046" t="str">
            <v xml:space="preserve">0 Tahun  7 Bulan 25 Hari </v>
          </cell>
          <cell r="AX1046" t="str">
            <v>IN CLASS</v>
          </cell>
          <cell r="AY1046">
            <v>100</v>
          </cell>
          <cell r="AZ1046">
            <v>100</v>
          </cell>
          <cell r="BA1046" t="str">
            <v>SUDAH</v>
          </cell>
          <cell r="BC1046">
            <v>44446</v>
          </cell>
          <cell r="BD1046" t="str">
            <v>RS. YASMIN</v>
          </cell>
          <cell r="BE1046" t="str">
            <v>SUDAH</v>
          </cell>
          <cell r="BG1046">
            <v>44421</v>
          </cell>
          <cell r="BI1046" t="str">
            <v>BELUM</v>
          </cell>
          <cell r="BV1046" t="str">
            <v>0003100422789</v>
          </cell>
          <cell r="BW1046" t="str">
            <v>SUDAH</v>
          </cell>
          <cell r="BX1046" t="str">
            <v>PERUSAHAAN</v>
          </cell>
          <cell r="BY1046" t="str">
            <v>21065975563</v>
          </cell>
          <cell r="BZ1046" t="str">
            <v>SUDAH</v>
          </cell>
        </row>
        <row r="1047">
          <cell r="C1047" t="str">
            <v>2820</v>
          </cell>
          <cell r="D1047" t="str">
            <v>GUSTI KADEK TRISNA WANA PRASTA</v>
          </cell>
          <cell r="E1047" t="str">
            <v>PT. MBK</v>
          </cell>
          <cell r="F1047" t="str">
            <v>REPLACE</v>
          </cell>
          <cell r="G1047" t="str">
            <v>REPLACEMENT ADE ABI KAROMI</v>
          </cell>
          <cell r="I1047">
            <v>44417</v>
          </cell>
          <cell r="J1047" t="str">
            <v/>
          </cell>
          <cell r="K1047" t="str">
            <v>085792941702</v>
          </cell>
          <cell r="L1047" t="str">
            <v>DRIVER</v>
          </cell>
          <cell r="Q1047" t="str">
            <v>DENPASAR</v>
          </cell>
          <cell r="R1047" t="str">
            <v>ANTERAJA</v>
          </cell>
          <cell r="S1047" t="str">
            <v>MALANG</v>
          </cell>
          <cell r="T1047" t="str">
            <v>5104033008920003</v>
          </cell>
          <cell r="U1047" t="str">
            <v>SEUMUR HIDUP</v>
          </cell>
          <cell r="V1047" t="str">
            <v>PUTIH</v>
          </cell>
          <cell r="W1047" t="str">
            <v>B1</v>
          </cell>
          <cell r="X1047" t="str">
            <v>16189208000573</v>
          </cell>
          <cell r="Y1047">
            <v>46226</v>
          </cell>
          <cell r="Z1047" t="str">
            <v xml:space="preserve">GIANYAR </v>
          </cell>
          <cell r="AA1047">
            <v>33846</v>
          </cell>
          <cell r="AB1047" t="str">
            <v xml:space="preserve">LINGK KELOD KAUH RT 00/00 KEL ABIANSE KEC GIANYAR </v>
          </cell>
          <cell r="AC1047" t="str">
            <v>LAJANG</v>
          </cell>
          <cell r="AD1047" t="str">
            <v xml:space="preserve">HINDU </v>
          </cell>
          <cell r="AE1047" t="str">
            <v>LAKI-LAKI</v>
          </cell>
          <cell r="AF1047" t="str">
            <v>SMA</v>
          </cell>
          <cell r="AG1047" t="str">
            <v>GUSTI KADEK TRISNA WANA PRASTA</v>
          </cell>
          <cell r="AH1047" t="str">
            <v>BCA</v>
          </cell>
          <cell r="AI1047" t="str">
            <v>6690623160</v>
          </cell>
          <cell r="AJ1047" t="str">
            <v>5104030909090004</v>
          </cell>
          <cell r="AL1047">
            <v>44682</v>
          </cell>
          <cell r="AM1047">
            <v>44773</v>
          </cell>
          <cell r="AN1047" t="str">
            <v>PKWT 2</v>
          </cell>
          <cell r="AO1047" t="str">
            <v>71 hari</v>
          </cell>
          <cell r="AP1047" t="str">
            <v xml:space="preserve">0 Tahun  9 Bulan 12 Hari </v>
          </cell>
          <cell r="AQ1047" t="str">
            <v>SUDAH</v>
          </cell>
          <cell r="AR1047">
            <v>44432</v>
          </cell>
          <cell r="AS1047" t="str">
            <v>SUDAH</v>
          </cell>
          <cell r="AT1047">
            <v>44432</v>
          </cell>
          <cell r="AU1047" t="str">
            <v>SUDAH</v>
          </cell>
          <cell r="AV1047">
            <v>44438</v>
          </cell>
          <cell r="AW1047" t="str">
            <v xml:space="preserve">0 Tahun  8 Bulan 21 Hari </v>
          </cell>
          <cell r="AX1047" t="str">
            <v>ON LINE</v>
          </cell>
          <cell r="AY1047">
            <v>90</v>
          </cell>
          <cell r="AZ1047">
            <v>75</v>
          </cell>
          <cell r="BA1047" t="str">
            <v>SUDAH</v>
          </cell>
          <cell r="BC1047">
            <v>44388</v>
          </cell>
          <cell r="BD1047" t="str">
            <v>PUSKESMAS 1 DENPASAR</v>
          </cell>
          <cell r="BE1047" t="str">
            <v>SUDAH</v>
          </cell>
          <cell r="BG1047">
            <v>44452</v>
          </cell>
          <cell r="BH1047" t="str">
            <v>PUSKESMAS 1 DENPASAR</v>
          </cell>
          <cell r="BI1047" t="str">
            <v>BELUM</v>
          </cell>
          <cell r="BV1047" t="str">
            <v>0000822036227</v>
          </cell>
          <cell r="BW1047" t="str">
            <v>SUDAH</v>
          </cell>
          <cell r="BX1047" t="str">
            <v>PBI</v>
          </cell>
          <cell r="BY1047" t="str">
            <v>21065975886</v>
          </cell>
          <cell r="BZ1047" t="str">
            <v>SUDAH</v>
          </cell>
        </row>
        <row r="1048">
          <cell r="C1048" t="str">
            <v>2822</v>
          </cell>
          <cell r="D1048" t="str">
            <v>JOYA ANDREAN</v>
          </cell>
          <cell r="E1048" t="str">
            <v>PT. MBK</v>
          </cell>
          <cell r="I1048">
            <v>44417</v>
          </cell>
          <cell r="J1048" t="str">
            <v/>
          </cell>
          <cell r="K1048" t="str">
            <v>089673175490</v>
          </cell>
          <cell r="L1048" t="str">
            <v>DRIVER</v>
          </cell>
          <cell r="Q1048" t="str">
            <v>SOLO</v>
          </cell>
          <cell r="R1048" t="str">
            <v>ANTERAJA</v>
          </cell>
          <cell r="S1048" t="str">
            <v>SEMARANG</v>
          </cell>
          <cell r="T1048" t="str">
            <v>3311122602010001</v>
          </cell>
          <cell r="U1048" t="str">
            <v>SEUMUR HIDUP</v>
          </cell>
          <cell r="V1048" t="str">
            <v>HIJAU</v>
          </cell>
          <cell r="W1048" t="str">
            <v>B1</v>
          </cell>
          <cell r="X1048" t="str">
            <v>14420102000239</v>
          </cell>
          <cell r="Y1048">
            <v>46237</v>
          </cell>
          <cell r="Z1048" t="str">
            <v>SUKOHARJO</v>
          </cell>
          <cell r="AA1048">
            <v>36948</v>
          </cell>
          <cell r="AB1048" t="str">
            <v>PURWOGONDO RT.03 RW.01 KARTASURA SUKOHARJO JAWATENGAH</v>
          </cell>
          <cell r="AC1048" t="str">
            <v>LAJANG</v>
          </cell>
          <cell r="AD1048" t="str">
            <v>ISLAM</v>
          </cell>
          <cell r="AE1048" t="str">
            <v>LAKI-LAKI</v>
          </cell>
          <cell r="AF1048" t="str">
            <v>SMA</v>
          </cell>
          <cell r="AG1048" t="str">
            <v>JOYA ANDREAN</v>
          </cell>
          <cell r="AH1048" t="str">
            <v>BCA</v>
          </cell>
          <cell r="AI1048" t="str">
            <v>3930838615</v>
          </cell>
          <cell r="AJ1048" t="str">
            <v>3311121505051118</v>
          </cell>
          <cell r="AK1048" t="str">
            <v>929344448532000</v>
          </cell>
          <cell r="AL1048">
            <v>44682</v>
          </cell>
          <cell r="AM1048">
            <v>44773</v>
          </cell>
          <cell r="AN1048" t="str">
            <v>PKWT 2</v>
          </cell>
          <cell r="AO1048" t="str">
            <v>71 hari</v>
          </cell>
          <cell r="AP1048" t="str">
            <v xml:space="preserve">0 Tahun  9 Bulan 12 Hari </v>
          </cell>
          <cell r="AQ1048" t="str">
            <v>SUDAH</v>
          </cell>
          <cell r="AR1048">
            <v>44438</v>
          </cell>
          <cell r="AS1048" t="str">
            <v>SUDAH</v>
          </cell>
          <cell r="AT1048">
            <v>44454</v>
          </cell>
          <cell r="AU1048" t="str">
            <v>SUDAH</v>
          </cell>
          <cell r="AV1048">
            <v>44435</v>
          </cell>
          <cell r="AW1048" t="str">
            <v xml:space="preserve">0 Tahun  8 Bulan 24 Hari </v>
          </cell>
          <cell r="AX1048" t="str">
            <v>IN CLASS</v>
          </cell>
          <cell r="AY1048">
            <v>75</v>
          </cell>
          <cell r="AZ1048">
            <v>100</v>
          </cell>
          <cell r="BA1048" t="str">
            <v>SUDAH</v>
          </cell>
          <cell r="BC1048">
            <v>44394</v>
          </cell>
          <cell r="BD1048" t="str">
            <v>GEDUNG GRAHA SABA BUANA</v>
          </cell>
          <cell r="BE1048" t="str">
            <v>SUDAH</v>
          </cell>
          <cell r="BG1048">
            <v>44491</v>
          </cell>
          <cell r="BI1048" t="str">
            <v>BELUM</v>
          </cell>
          <cell r="BV1048" t="str">
            <v>0002458275208</v>
          </cell>
          <cell r="BW1048" t="str">
            <v>SUDAH</v>
          </cell>
          <cell r="BX1048" t="str">
            <v>PBI</v>
          </cell>
          <cell r="BY1048" t="str">
            <v>21065977007</v>
          </cell>
          <cell r="BZ1048" t="str">
            <v>SUDAH</v>
          </cell>
        </row>
        <row r="1049">
          <cell r="C1049" t="str">
            <v>2823</v>
          </cell>
          <cell r="D1049" t="str">
            <v>FANDY DWI CANDRA</v>
          </cell>
          <cell r="E1049" t="str">
            <v>PT. MBK</v>
          </cell>
          <cell r="I1049">
            <v>44417</v>
          </cell>
          <cell r="J1049" t="str">
            <v/>
          </cell>
          <cell r="K1049" t="str">
            <v>08562668411</v>
          </cell>
          <cell r="L1049" t="str">
            <v>DRIVER</v>
          </cell>
          <cell r="Q1049" t="str">
            <v>SOLO</v>
          </cell>
          <cell r="R1049" t="str">
            <v>ANTERAJA</v>
          </cell>
          <cell r="S1049" t="str">
            <v>SEMARANG</v>
          </cell>
          <cell r="T1049" t="str">
            <v>3310231901950002</v>
          </cell>
          <cell r="U1049" t="str">
            <v>SEUMUR HIDUP</v>
          </cell>
          <cell r="V1049" t="str">
            <v>HIJAU</v>
          </cell>
          <cell r="W1049" t="str">
            <v>B1</v>
          </cell>
          <cell r="X1049" t="str">
            <v>950114431002</v>
          </cell>
          <cell r="Y1049">
            <v>45310</v>
          </cell>
          <cell r="Z1049" t="str">
            <v>KLATEN</v>
          </cell>
          <cell r="AA1049">
            <v>34718</v>
          </cell>
          <cell r="AB1049" t="str">
            <v>MUNNINGAN RT.01 RW.06 TAMBONGWETAN KALIKOTES KLATEN JAWA TENGAH</v>
          </cell>
          <cell r="AC1049" t="str">
            <v>KAWIN ANAK 2</v>
          </cell>
          <cell r="AD1049" t="str">
            <v>ISLAM</v>
          </cell>
          <cell r="AE1049" t="str">
            <v>LAKI-LAKI</v>
          </cell>
          <cell r="AF1049" t="str">
            <v>SMP</v>
          </cell>
          <cell r="AG1049" t="str">
            <v>FANDY DWI CANDRA</v>
          </cell>
          <cell r="AH1049" t="str">
            <v>BCA</v>
          </cell>
          <cell r="AI1049" t="str">
            <v>0300834132</v>
          </cell>
          <cell r="AJ1049" t="str">
            <v>3310230207130003</v>
          </cell>
          <cell r="AL1049">
            <v>44621</v>
          </cell>
          <cell r="AM1049">
            <v>44712</v>
          </cell>
          <cell r="AN1049" t="str">
            <v>PKWT 2</v>
          </cell>
          <cell r="AO1049" t="str">
            <v>10 hari</v>
          </cell>
          <cell r="AP1049" t="str">
            <v xml:space="preserve">0 Tahun  9 Bulan 12 Hari </v>
          </cell>
          <cell r="AQ1049" t="str">
            <v>SUDAH</v>
          </cell>
          <cell r="AR1049">
            <v>44438</v>
          </cell>
          <cell r="AS1049" t="str">
            <v>SUDAH</v>
          </cell>
          <cell r="AT1049">
            <v>44454</v>
          </cell>
          <cell r="AU1049" t="str">
            <v>SUDAH</v>
          </cell>
          <cell r="AV1049">
            <v>44435</v>
          </cell>
          <cell r="AW1049" t="str">
            <v xml:space="preserve">0 Tahun  8 Bulan 24 Hari </v>
          </cell>
          <cell r="AX1049" t="str">
            <v>IN CLASS</v>
          </cell>
          <cell r="AY1049">
            <v>75</v>
          </cell>
          <cell r="AZ1049">
            <v>100</v>
          </cell>
          <cell r="BA1049" t="str">
            <v>SUDAH</v>
          </cell>
          <cell r="BC1049">
            <v>44413</v>
          </cell>
          <cell r="BD1049" t="str">
            <v>KECAMATAN COLOMADU</v>
          </cell>
          <cell r="BE1049" t="str">
            <v>SUDAH</v>
          </cell>
          <cell r="BG1049">
            <v>44447</v>
          </cell>
          <cell r="BH1049" t="str">
            <v>KECAMATAN COLOMADU</v>
          </cell>
          <cell r="BI1049" t="str">
            <v>BELUM</v>
          </cell>
          <cell r="BV1049" t="str">
            <v>0002511667157</v>
          </cell>
          <cell r="BW1049" t="str">
            <v>SUDAH</v>
          </cell>
          <cell r="BX1049" t="str">
            <v>PERUSAHAAN</v>
          </cell>
          <cell r="BY1049" t="str">
            <v>19046595229</v>
          </cell>
          <cell r="BZ1049" t="str">
            <v>SUDAH</v>
          </cell>
        </row>
        <row r="1050">
          <cell r="C1050" t="str">
            <v>2825</v>
          </cell>
          <cell r="D1050" t="str">
            <v>MOCHAMAD RAFI</v>
          </cell>
          <cell r="E1050" t="str">
            <v>PT. MBK</v>
          </cell>
          <cell r="I1050">
            <v>44411</v>
          </cell>
          <cell r="J1050" t="str">
            <v/>
          </cell>
          <cell r="K1050" t="str">
            <v>0811217799</v>
          </cell>
          <cell r="P1050" t="str">
            <v>DISPATCHER</v>
          </cell>
          <cell r="Q1050" t="str">
            <v>BANDUNG</v>
          </cell>
          <cell r="R1050" t="str">
            <v>ANTERAJA</v>
          </cell>
          <cell r="S1050" t="str">
            <v>JAKARTA 1</v>
          </cell>
          <cell r="T1050" t="str">
            <v>3203062610970004</v>
          </cell>
          <cell r="U1050" t="str">
            <v>SEUMUR HIDUP</v>
          </cell>
          <cell r="V1050" t="str">
            <v>NON DRIVER</v>
          </cell>
          <cell r="W1050" t="str">
            <v>NON DRIVER</v>
          </cell>
          <cell r="X1050" t="str">
            <v>NON DRIVER</v>
          </cell>
          <cell r="Y1050" t="str">
            <v>NON DRIVER</v>
          </cell>
          <cell r="Z1050" t="str">
            <v>CIANJUR</v>
          </cell>
          <cell r="AA1050">
            <v>35729</v>
          </cell>
          <cell r="AB1050" t="str">
            <v>KP BABAKAN LABAN RT002/RW004 DESA BOJONG PICUNG KEC BOJONG PICUNG KAB CIANJUR</v>
          </cell>
          <cell r="AC1050" t="str">
            <v>LAJANG</v>
          </cell>
          <cell r="AD1050" t="str">
            <v>ISLAM</v>
          </cell>
          <cell r="AE1050" t="str">
            <v>LAKI-LAKI</v>
          </cell>
          <cell r="AF1050" t="str">
            <v>S1</v>
          </cell>
          <cell r="AG1050" t="str">
            <v>MOCHAMAD RAFI</v>
          </cell>
          <cell r="AH1050" t="str">
            <v>BCA</v>
          </cell>
          <cell r="AI1050" t="str">
            <v>5150496723</v>
          </cell>
          <cell r="AJ1050" t="str">
            <v>3203061504120002</v>
          </cell>
          <cell r="AL1050">
            <v>44682</v>
          </cell>
          <cell r="AM1050">
            <v>44773</v>
          </cell>
          <cell r="AN1050" t="str">
            <v>PKWT 2</v>
          </cell>
          <cell r="AO1050" t="str">
            <v>71 hari</v>
          </cell>
          <cell r="AP1050" t="str">
            <v xml:space="preserve">0 Tahun  9 Bulan 18 Hari </v>
          </cell>
          <cell r="AQ1050" t="str">
            <v>NON DRIVER</v>
          </cell>
          <cell r="AR1050" t="str">
            <v>NON DRIVER</v>
          </cell>
          <cell r="AS1050" t="str">
            <v>SUDAH</v>
          </cell>
          <cell r="AT1050">
            <v>44452</v>
          </cell>
          <cell r="AU1050" t="str">
            <v>NON DRIVER</v>
          </cell>
          <cell r="AV1050" t="str">
            <v>NON DRIVER</v>
          </cell>
          <cell r="AW1050" t="str">
            <v/>
          </cell>
          <cell r="AX1050" t="str">
            <v>NON DRIVER</v>
          </cell>
          <cell r="AY1050" t="str">
            <v>NON DRIVER</v>
          </cell>
          <cell r="AZ1050" t="str">
            <v>NON DRIVER</v>
          </cell>
          <cell r="BA1050" t="str">
            <v>SUDAH</v>
          </cell>
          <cell r="BC1050">
            <v>44442</v>
          </cell>
          <cell r="BE1050" t="str">
            <v>SUDAH</v>
          </cell>
          <cell r="BG1050">
            <v>44470</v>
          </cell>
          <cell r="BI1050" t="str">
            <v>BELUM</v>
          </cell>
          <cell r="BV1050" t="str">
            <v>0003103028065</v>
          </cell>
          <cell r="BW1050" t="str">
            <v>SUDAH</v>
          </cell>
          <cell r="BX1050" t="str">
            <v>PERUSAHAAN</v>
          </cell>
          <cell r="BY1050" t="str">
            <v>21065977213</v>
          </cell>
          <cell r="BZ1050" t="str">
            <v>SUDAH</v>
          </cell>
        </row>
        <row r="1051">
          <cell r="C1051" t="str">
            <v>2826</v>
          </cell>
          <cell r="D1051" t="str">
            <v>THUFAIL HDAYAT</v>
          </cell>
          <cell r="E1051" t="str">
            <v>PT. MBK</v>
          </cell>
          <cell r="I1051">
            <v>44411</v>
          </cell>
          <cell r="J1051" t="str">
            <v/>
          </cell>
          <cell r="K1051" t="str">
            <v>08123918084</v>
          </cell>
          <cell r="P1051" t="str">
            <v>DISPATCHER</v>
          </cell>
          <cell r="Q1051" t="str">
            <v>SUKABUMI</v>
          </cell>
          <cell r="R1051" t="str">
            <v>ANTERAJA</v>
          </cell>
          <cell r="S1051" t="str">
            <v>JAKARTA 1</v>
          </cell>
          <cell r="T1051" t="str">
            <v>5310110511000004</v>
          </cell>
          <cell r="U1051" t="str">
            <v>SEUMUR HIDUP</v>
          </cell>
          <cell r="V1051" t="str">
            <v>NON DRIVER</v>
          </cell>
          <cell r="W1051" t="str">
            <v>NON DRIVER</v>
          </cell>
          <cell r="X1051" t="str">
            <v>NON DRIVER</v>
          </cell>
          <cell r="Y1051" t="str">
            <v>NON DRIVER</v>
          </cell>
          <cell r="Z1051" t="str">
            <v>REOK</v>
          </cell>
          <cell r="AA1051">
            <v>36835</v>
          </cell>
          <cell r="AB1051" t="str">
            <v>LINKUNGAN TENGKU ROMOT RT007/RW002 DESA MATA AIR KEC REOK KAB MANGGARAI (NTT)</v>
          </cell>
          <cell r="AC1051" t="str">
            <v>LAJANG</v>
          </cell>
          <cell r="AD1051" t="str">
            <v>ISLAM</v>
          </cell>
          <cell r="AE1051" t="str">
            <v>LAKI-LAKI</v>
          </cell>
          <cell r="AF1051" t="str">
            <v>SMA</v>
          </cell>
          <cell r="AG1051" t="str">
            <v>THUFAIL HDAYAT</v>
          </cell>
          <cell r="AH1051" t="str">
            <v>BCA</v>
          </cell>
          <cell r="AI1051" t="str">
            <v>2820502275</v>
          </cell>
          <cell r="AJ1051" t="str">
            <v>5310110404130000</v>
          </cell>
          <cell r="AL1051">
            <v>44682</v>
          </cell>
          <cell r="AM1051">
            <v>44773</v>
          </cell>
          <cell r="AN1051" t="str">
            <v>PKWT 2</v>
          </cell>
          <cell r="AO1051" t="str">
            <v>71 hari</v>
          </cell>
          <cell r="AP1051" t="str">
            <v xml:space="preserve">0 Tahun  9 Bulan 18 Hari </v>
          </cell>
          <cell r="AQ1051" t="str">
            <v>NON DRIVER</v>
          </cell>
          <cell r="AR1051" t="str">
            <v>NON DRIVER</v>
          </cell>
          <cell r="AS1051" t="str">
            <v>SUDAH</v>
          </cell>
          <cell r="AT1051">
            <v>44452</v>
          </cell>
          <cell r="AU1051" t="str">
            <v>NON DRIVER</v>
          </cell>
          <cell r="AV1051" t="str">
            <v>NON DRIVER</v>
          </cell>
          <cell r="AW1051" t="str">
            <v/>
          </cell>
          <cell r="AX1051" t="str">
            <v>NON DRIVER</v>
          </cell>
          <cell r="AY1051" t="str">
            <v>NON DRIVER</v>
          </cell>
          <cell r="AZ1051" t="str">
            <v>NON DRIVER</v>
          </cell>
          <cell r="BA1051" t="str">
            <v>SUDAH</v>
          </cell>
          <cell r="BC1051">
            <v>44400</v>
          </cell>
          <cell r="BE1051" t="str">
            <v>SUDAH</v>
          </cell>
          <cell r="BG1051">
            <v>44420</v>
          </cell>
          <cell r="BI1051" t="str">
            <v>BELUM</v>
          </cell>
          <cell r="BV1051" t="str">
            <v>0002933284094</v>
          </cell>
          <cell r="BW1051" t="str">
            <v>SUDAH</v>
          </cell>
          <cell r="BX1051" t="str">
            <v>PERUSAHAAN</v>
          </cell>
          <cell r="BY1051" t="str">
            <v>21065975639</v>
          </cell>
          <cell r="BZ1051" t="str">
            <v>SUDAH</v>
          </cell>
        </row>
        <row r="1052">
          <cell r="C1052" t="str">
            <v>2827</v>
          </cell>
          <cell r="D1052" t="str">
            <v>LILI SOBARI</v>
          </cell>
          <cell r="E1052" t="str">
            <v>PT. MBK</v>
          </cell>
          <cell r="I1052">
            <v>44408</v>
          </cell>
          <cell r="J1052" t="str">
            <v/>
          </cell>
          <cell r="K1052" t="str">
            <v>088213047482</v>
          </cell>
          <cell r="L1052" t="str">
            <v>DRIVER</v>
          </cell>
          <cell r="Q1052" t="str">
            <v>BANDUNG</v>
          </cell>
          <cell r="R1052" t="str">
            <v>ANTERAJA</v>
          </cell>
          <cell r="S1052" t="str">
            <v>JAKARTA 1</v>
          </cell>
          <cell r="T1052" t="str">
            <v>3204160808750003</v>
          </cell>
          <cell r="U1052" t="str">
            <v>SEUMUR HIDUP</v>
          </cell>
          <cell r="V1052" t="str">
            <v>CDD</v>
          </cell>
          <cell r="W1052" t="str">
            <v>B1</v>
          </cell>
          <cell r="X1052" t="str">
            <v>13437508000465</v>
          </cell>
          <cell r="Y1052">
            <v>46229</v>
          </cell>
          <cell r="Z1052" t="str">
            <v>BANDUNG</v>
          </cell>
          <cell r="AA1052">
            <v>27614</v>
          </cell>
          <cell r="AB1052" t="str">
            <v>KP ARJASARI RT005/RT008 DESAARJASARI KEC ARJASARI KAB BANDUNG</v>
          </cell>
          <cell r="AC1052" t="str">
            <v>KAWIN ANAK 2</v>
          </cell>
          <cell r="AD1052" t="str">
            <v>ISLAM</v>
          </cell>
          <cell r="AE1052" t="str">
            <v>LAKI-LAKI</v>
          </cell>
          <cell r="AF1052" t="str">
            <v>SMP</v>
          </cell>
          <cell r="AG1052" t="str">
            <v>LILI SOBARI</v>
          </cell>
          <cell r="AH1052" t="str">
            <v>BCA</v>
          </cell>
          <cell r="AI1052" t="str">
            <v>6765206158</v>
          </cell>
          <cell r="AJ1052" t="str">
            <v>3217130409120030</v>
          </cell>
          <cell r="AL1052">
            <v>44621</v>
          </cell>
          <cell r="AM1052">
            <v>44712</v>
          </cell>
          <cell r="AN1052" t="str">
            <v>PKWT 1</v>
          </cell>
          <cell r="AO1052" t="str">
            <v>10 hari</v>
          </cell>
          <cell r="AP1052" t="str">
            <v xml:space="preserve">0 Tahun  9 Bulan 20 Hari </v>
          </cell>
          <cell r="AQ1052" t="str">
            <v>SUDAH</v>
          </cell>
          <cell r="AR1052">
            <v>44438</v>
          </cell>
          <cell r="AS1052" t="str">
            <v>SUDAH</v>
          </cell>
          <cell r="AT1052">
            <v>44484</v>
          </cell>
          <cell r="AU1052" t="str">
            <v>SUDAH</v>
          </cell>
          <cell r="AV1052">
            <v>44639</v>
          </cell>
          <cell r="AW1052" t="str">
            <v xml:space="preserve">0 Tahun  2 Bulan 2 Hari </v>
          </cell>
          <cell r="AX1052" t="str">
            <v>ON LINE</v>
          </cell>
          <cell r="AY1052">
            <v>80</v>
          </cell>
          <cell r="AZ1052">
            <v>75</v>
          </cell>
          <cell r="BA1052" t="str">
            <v>SUDAH</v>
          </cell>
          <cell r="BC1052">
            <v>44433</v>
          </cell>
          <cell r="BE1052" t="str">
            <v>SUDAH</v>
          </cell>
          <cell r="BG1052">
            <v>44496</v>
          </cell>
          <cell r="BI1052" t="str">
            <v>BELUM</v>
          </cell>
          <cell r="BV1052" t="str">
            <v>0003099373841</v>
          </cell>
          <cell r="BW1052" t="str">
            <v>SUDAH</v>
          </cell>
          <cell r="BX1052" t="str">
            <v>PERUSAHAAN</v>
          </cell>
          <cell r="BY1052" t="str">
            <v>21065977056</v>
          </cell>
          <cell r="BZ1052" t="str">
            <v>SUDAH</v>
          </cell>
        </row>
        <row r="1053">
          <cell r="C1053" t="str">
            <v>2828</v>
          </cell>
          <cell r="D1053" t="str">
            <v>CECEP SURYADI</v>
          </cell>
          <cell r="E1053" t="str">
            <v>PT. MBK</v>
          </cell>
          <cell r="I1053">
            <v>44416</v>
          </cell>
          <cell r="J1053" t="str">
            <v/>
          </cell>
          <cell r="K1053" t="str">
            <v>081947057180</v>
          </cell>
          <cell r="L1053" t="str">
            <v>DRIVER</v>
          </cell>
          <cell r="Q1053" t="str">
            <v>BANDUNG</v>
          </cell>
          <cell r="R1053" t="str">
            <v>ANTERAJA</v>
          </cell>
          <cell r="S1053" t="str">
            <v>JAKARTA 1</v>
          </cell>
          <cell r="T1053" t="str">
            <v>3217061303920007</v>
          </cell>
          <cell r="U1053" t="str">
            <v>SEUMUR HIDUP</v>
          </cell>
          <cell r="V1053" t="str">
            <v>CDD</v>
          </cell>
          <cell r="W1053" t="str">
            <v>B2 UMUM</v>
          </cell>
          <cell r="X1053" t="str">
            <v>320213312486</v>
          </cell>
          <cell r="Y1053">
            <v>44960</v>
          </cell>
          <cell r="Z1053" t="str">
            <v>BANDUNG</v>
          </cell>
          <cell r="AA1053">
            <v>29985</v>
          </cell>
          <cell r="AB1053" t="str">
            <v>KP CIPEUNDEUY RT002/RW004 DESA CIPEUNDEUY KEC CIPEUNDEUY KAB BANDUNG BARAT</v>
          </cell>
          <cell r="AC1053" t="str">
            <v>KAWIN ANAK 2</v>
          </cell>
          <cell r="AD1053" t="str">
            <v>ISLAM</v>
          </cell>
          <cell r="AE1053" t="str">
            <v>LAKI-LAKI</v>
          </cell>
          <cell r="AF1053" t="str">
            <v>SMA</v>
          </cell>
          <cell r="AG1053" t="str">
            <v>CECEP SURYADI</v>
          </cell>
          <cell r="AH1053" t="str">
            <v>BCA</v>
          </cell>
          <cell r="AI1053" t="str">
            <v>2780236500</v>
          </cell>
          <cell r="AJ1053" t="str">
            <v>3217062507120058</v>
          </cell>
          <cell r="AL1053">
            <v>44621</v>
          </cell>
          <cell r="AM1053">
            <v>44712</v>
          </cell>
          <cell r="AN1053" t="str">
            <v>PKWT 1</v>
          </cell>
          <cell r="AO1053" t="str">
            <v>10 hari</v>
          </cell>
          <cell r="AP1053" t="str">
            <v xml:space="preserve">0 Tahun  9 Bulan 13 Hari </v>
          </cell>
          <cell r="AQ1053" t="str">
            <v>SUDAH</v>
          </cell>
          <cell r="AR1053">
            <v>44438</v>
          </cell>
          <cell r="AS1053" t="str">
            <v>SUDAH</v>
          </cell>
          <cell r="AT1053">
            <v>44452</v>
          </cell>
          <cell r="AU1053" t="str">
            <v>SUDAH</v>
          </cell>
          <cell r="AV1053">
            <v>44639</v>
          </cell>
          <cell r="AW1053" t="str">
            <v xml:space="preserve">0 Tahun  2 Bulan 2 Hari </v>
          </cell>
          <cell r="AX1053" t="str">
            <v>IN CLASS</v>
          </cell>
          <cell r="AY1053">
            <v>90</v>
          </cell>
          <cell r="AZ1053">
            <v>75</v>
          </cell>
          <cell r="BA1053" t="str">
            <v>SUDAH</v>
          </cell>
          <cell r="BC1053">
            <v>44420</v>
          </cell>
          <cell r="BE1053" t="str">
            <v>SUDAH</v>
          </cell>
          <cell r="BG1053">
            <v>44515</v>
          </cell>
          <cell r="BI1053" t="str">
            <v>BELUM</v>
          </cell>
          <cell r="BV1053" t="str">
            <v>0002890463231</v>
          </cell>
          <cell r="BW1053" t="str">
            <v>SUDAH</v>
          </cell>
          <cell r="BX1053" t="str">
            <v>PERUSAHAAN</v>
          </cell>
          <cell r="BY1053" t="str">
            <v>21065977437</v>
          </cell>
          <cell r="BZ1053" t="str">
            <v>SUDAH</v>
          </cell>
        </row>
        <row r="1054">
          <cell r="C1054" t="str">
            <v>2829</v>
          </cell>
          <cell r="D1054" t="str">
            <v>MUHAMAD JUNAIDI</v>
          </cell>
          <cell r="E1054" t="str">
            <v>PT. MBK</v>
          </cell>
          <cell r="I1054">
            <v>44416</v>
          </cell>
          <cell r="J1054" t="str">
            <v/>
          </cell>
          <cell r="K1054" t="str">
            <v>081809504021</v>
          </cell>
          <cell r="L1054" t="str">
            <v>DRIVER</v>
          </cell>
          <cell r="Q1054" t="str">
            <v>BANDUNG</v>
          </cell>
          <cell r="R1054" t="str">
            <v>ANTERAJA</v>
          </cell>
          <cell r="S1054" t="str">
            <v>JAKARTA 1</v>
          </cell>
          <cell r="T1054" t="str">
            <v>3277021210900003</v>
          </cell>
          <cell r="U1054" t="str">
            <v>SEUMUR HIDUP</v>
          </cell>
          <cell r="V1054" t="str">
            <v>CDD</v>
          </cell>
          <cell r="W1054" t="str">
            <v>B1</v>
          </cell>
          <cell r="X1054" t="str">
            <v>133319010000307</v>
          </cell>
          <cell r="Y1054">
            <v>46124</v>
          </cell>
          <cell r="Z1054" t="str">
            <v>CIMAHI</v>
          </cell>
          <cell r="AA1054">
            <v>33158</v>
          </cell>
          <cell r="AB1054" t="str">
            <v>JL NANJUNG NO 83 RT001/RW003 DESA UTAMA KEC CIMAHI SELATAN KOTA CIMAHI</v>
          </cell>
          <cell r="AC1054" t="str">
            <v>KAWIN ANAK 1</v>
          </cell>
          <cell r="AD1054" t="str">
            <v>ISLAM</v>
          </cell>
          <cell r="AE1054" t="str">
            <v>LAKI-LAKI</v>
          </cell>
          <cell r="AF1054" t="str">
            <v>SMA</v>
          </cell>
          <cell r="AG1054" t="str">
            <v>MUHAMAD JUNAIDI</v>
          </cell>
          <cell r="AH1054" t="str">
            <v>BCA</v>
          </cell>
          <cell r="AI1054" t="str">
            <v>1390263925</v>
          </cell>
          <cell r="AJ1054" t="str">
            <v>32770111111500015</v>
          </cell>
          <cell r="AL1054">
            <v>44621</v>
          </cell>
          <cell r="AM1054">
            <v>44712</v>
          </cell>
          <cell r="AN1054" t="str">
            <v>PKWT 1</v>
          </cell>
          <cell r="AO1054" t="str">
            <v>10 hari</v>
          </cell>
          <cell r="AP1054" t="str">
            <v xml:space="preserve">0 Tahun  9 Bulan 13 Hari </v>
          </cell>
          <cell r="AQ1054" t="str">
            <v>SUDAH</v>
          </cell>
          <cell r="AR1054">
            <v>44438</v>
          </cell>
          <cell r="AS1054" t="str">
            <v>SUDAH</v>
          </cell>
          <cell r="AT1054">
            <v>44452</v>
          </cell>
          <cell r="AU1054" t="str">
            <v>SUDAH</v>
          </cell>
          <cell r="AV1054">
            <v>44639</v>
          </cell>
          <cell r="AW1054" t="str">
            <v xml:space="preserve">0 Tahun  2 Bulan 2 Hari </v>
          </cell>
          <cell r="AX1054" t="str">
            <v>IN CLASS</v>
          </cell>
          <cell r="AY1054">
            <v>80</v>
          </cell>
          <cell r="AZ1054">
            <v>75</v>
          </cell>
          <cell r="BA1054" t="str">
            <v>SUDAH</v>
          </cell>
          <cell r="BC1054">
            <v>44417</v>
          </cell>
          <cell r="BE1054" t="str">
            <v>SUDAH</v>
          </cell>
          <cell r="BG1054">
            <v>44502</v>
          </cell>
          <cell r="BI1054" t="str">
            <v>BELUM</v>
          </cell>
          <cell r="BV1054" t="str">
            <v>0002043719021</v>
          </cell>
          <cell r="BW1054" t="str">
            <v>SUDAH</v>
          </cell>
          <cell r="BX1054" t="str">
            <v>PERUSAHAAN</v>
          </cell>
          <cell r="BY1054" t="str">
            <v>21065975647</v>
          </cell>
          <cell r="BZ1054" t="str">
            <v>SUDAH</v>
          </cell>
        </row>
        <row r="1055">
          <cell r="C1055" t="str">
            <v>2830</v>
          </cell>
          <cell r="D1055" t="str">
            <v>BUDI RIYANTO</v>
          </cell>
          <cell r="E1055" t="str">
            <v>PT. MBK</v>
          </cell>
          <cell r="I1055">
            <v>44416</v>
          </cell>
          <cell r="J1055" t="str">
            <v/>
          </cell>
          <cell r="K1055" t="str">
            <v>08972066719</v>
          </cell>
          <cell r="L1055" t="str">
            <v>DRIVER</v>
          </cell>
          <cell r="Q1055" t="str">
            <v>BANDUNG</v>
          </cell>
          <cell r="R1055" t="str">
            <v>ANTERAJA</v>
          </cell>
          <cell r="S1055" t="str">
            <v>JAKARTA 1</v>
          </cell>
          <cell r="T1055" t="str">
            <v>3277022609900014</v>
          </cell>
          <cell r="U1055" t="str">
            <v>SEUMUR HIDUP</v>
          </cell>
          <cell r="V1055" t="str">
            <v>CDD</v>
          </cell>
          <cell r="W1055" t="str">
            <v>B1</v>
          </cell>
          <cell r="X1055" t="str">
            <v>900913311549</v>
          </cell>
          <cell r="Y1055">
            <v>46274</v>
          </cell>
          <cell r="Z1055" t="str">
            <v>BANDUNG</v>
          </cell>
          <cell r="AA1055">
            <v>33142</v>
          </cell>
          <cell r="AB1055" t="str">
            <v>KP CIPUTRI RT002/RW005 DESA CIGUGUR TENGAH KEC CIMAHI TENGAH KOTA CIMAHI</v>
          </cell>
          <cell r="AC1055" t="str">
            <v>KAWIN ANAK 1</v>
          </cell>
          <cell r="AD1055" t="str">
            <v>ISLAM</v>
          </cell>
          <cell r="AE1055" t="str">
            <v>LAKI-LAKI</v>
          </cell>
          <cell r="AF1055" t="str">
            <v>SMA</v>
          </cell>
          <cell r="AG1055" t="str">
            <v>BUDI RIYANTO</v>
          </cell>
          <cell r="AH1055" t="str">
            <v>BCA</v>
          </cell>
          <cell r="AI1055" t="str">
            <v>1393225291</v>
          </cell>
          <cell r="AJ1055" t="str">
            <v>3277021606120006</v>
          </cell>
          <cell r="AL1055">
            <v>44621</v>
          </cell>
          <cell r="AM1055">
            <v>44712</v>
          </cell>
          <cell r="AN1055" t="str">
            <v>PKWT 1</v>
          </cell>
          <cell r="AO1055" t="str">
            <v>10 hari</v>
          </cell>
          <cell r="AP1055" t="str">
            <v xml:space="preserve">0 Tahun  9 Bulan 13 Hari </v>
          </cell>
          <cell r="AQ1055" t="str">
            <v>SUDAH</v>
          </cell>
          <cell r="AR1055">
            <v>44438</v>
          </cell>
          <cell r="AS1055" t="str">
            <v>SUDAH</v>
          </cell>
          <cell r="AT1055">
            <v>44452</v>
          </cell>
          <cell r="AU1055" t="str">
            <v>SUDAH</v>
          </cell>
          <cell r="AV1055">
            <v>44639</v>
          </cell>
          <cell r="AW1055" t="str">
            <v xml:space="preserve">0 Tahun  2 Bulan 2 Hari </v>
          </cell>
          <cell r="AX1055" t="str">
            <v>IN CLASS</v>
          </cell>
          <cell r="AY1055">
            <v>100</v>
          </cell>
          <cell r="AZ1055">
            <v>75</v>
          </cell>
          <cell r="BA1055" t="str">
            <v>SUDAH</v>
          </cell>
          <cell r="BC1055">
            <v>44356</v>
          </cell>
          <cell r="BE1055" t="str">
            <v>SUDAH</v>
          </cell>
          <cell r="BG1055">
            <v>44502</v>
          </cell>
          <cell r="BI1055" t="str">
            <v>BELUM</v>
          </cell>
          <cell r="BV1055" t="str">
            <v>0002236682733</v>
          </cell>
          <cell r="BW1055" t="str">
            <v>SUDAH</v>
          </cell>
          <cell r="BX1055" t="str">
            <v>PERUSAHAAN</v>
          </cell>
          <cell r="BY1055" t="str">
            <v>21065975795</v>
          </cell>
          <cell r="BZ1055" t="str">
            <v>SUDAH</v>
          </cell>
          <cell r="CH1055">
            <v>44482</v>
          </cell>
        </row>
        <row r="1056">
          <cell r="C1056" t="str">
            <v>2831</v>
          </cell>
          <cell r="D1056" t="str">
            <v>TAUFIK KUSNADI</v>
          </cell>
          <cell r="E1056" t="str">
            <v>PT. MBK</v>
          </cell>
          <cell r="I1056">
            <v>44416</v>
          </cell>
          <cell r="J1056" t="str">
            <v/>
          </cell>
          <cell r="K1056" t="str">
            <v>081382910390</v>
          </cell>
          <cell r="L1056" t="str">
            <v>DRIVER</v>
          </cell>
          <cell r="Q1056" t="str">
            <v>BANDUNG</v>
          </cell>
          <cell r="R1056" t="str">
            <v>ANTERAJA</v>
          </cell>
          <cell r="S1056" t="str">
            <v>JAKARTA 1</v>
          </cell>
          <cell r="T1056" t="str">
            <v>3277011310940023</v>
          </cell>
          <cell r="U1056" t="str">
            <v>SEUMUR HIDUP</v>
          </cell>
          <cell r="V1056" t="str">
            <v>CDD</v>
          </cell>
          <cell r="W1056" t="str">
            <v>B1</v>
          </cell>
          <cell r="X1056" t="str">
            <v>941013311262</v>
          </cell>
          <cell r="Y1056">
            <v>46308</v>
          </cell>
          <cell r="Z1056" t="str">
            <v>CIMAHI</v>
          </cell>
          <cell r="AA1056">
            <v>34620</v>
          </cell>
          <cell r="AB1056" t="str">
            <v>LEMBURSAWAH RT001/RW016 DESA UTAMA KEC CIMAHI SELATAN KOTA CIMAHI</v>
          </cell>
          <cell r="AC1056" t="str">
            <v>KAWIN ANAK 1</v>
          </cell>
          <cell r="AD1056" t="str">
            <v>ISLAM</v>
          </cell>
          <cell r="AE1056" t="str">
            <v>LAKI-LAKI</v>
          </cell>
          <cell r="AF1056" t="str">
            <v>SMA</v>
          </cell>
          <cell r="AG1056" t="str">
            <v>TAUFIK KUSNADI</v>
          </cell>
          <cell r="AH1056" t="str">
            <v>BCA</v>
          </cell>
          <cell r="AI1056" t="str">
            <v>1390885705</v>
          </cell>
          <cell r="AJ1056" t="str">
            <v>3277012906200024</v>
          </cell>
          <cell r="AL1056">
            <v>44621</v>
          </cell>
          <cell r="AM1056">
            <v>44712</v>
          </cell>
          <cell r="AN1056" t="str">
            <v>PKWT 1</v>
          </cell>
          <cell r="AO1056" t="str">
            <v>10 hari</v>
          </cell>
          <cell r="AP1056" t="str">
            <v xml:space="preserve">0 Tahun  9 Bulan 13 Hari </v>
          </cell>
          <cell r="AQ1056" t="str">
            <v>SUDAH</v>
          </cell>
          <cell r="AR1056">
            <v>44438</v>
          </cell>
          <cell r="AS1056" t="str">
            <v>SUDAH</v>
          </cell>
          <cell r="AT1056">
            <v>44452</v>
          </cell>
          <cell r="AU1056" t="str">
            <v>SUDAH</v>
          </cell>
          <cell r="AV1056">
            <v>44639</v>
          </cell>
          <cell r="AW1056" t="str">
            <v xml:space="preserve">0 Tahun  2 Bulan 2 Hari </v>
          </cell>
          <cell r="AX1056" t="str">
            <v>IN CLASS</v>
          </cell>
          <cell r="AY1056">
            <v>80</v>
          </cell>
          <cell r="AZ1056">
            <v>75</v>
          </cell>
          <cell r="BA1056" t="str">
            <v>SUDAH</v>
          </cell>
          <cell r="BC1056">
            <v>44413</v>
          </cell>
          <cell r="BE1056" t="str">
            <v>SUDAH</v>
          </cell>
          <cell r="BG1056">
            <v>44441</v>
          </cell>
          <cell r="BI1056" t="str">
            <v>BELUM</v>
          </cell>
          <cell r="BV1056" t="str">
            <v>0001831013403</v>
          </cell>
          <cell r="BW1056" t="str">
            <v>SUDAH</v>
          </cell>
          <cell r="BX1056" t="str">
            <v>PERUSAHAAN</v>
          </cell>
          <cell r="BY1056" t="str">
            <v>21065975373</v>
          </cell>
          <cell r="BZ1056" t="str">
            <v>SUDAH</v>
          </cell>
        </row>
        <row r="1057">
          <cell r="C1057" t="str">
            <v>2832</v>
          </cell>
          <cell r="D1057" t="str">
            <v>DENI SOPPYANI</v>
          </cell>
          <cell r="E1057" t="str">
            <v>PT. MBK</v>
          </cell>
          <cell r="I1057">
            <v>44417</v>
          </cell>
          <cell r="J1057" t="str">
            <v/>
          </cell>
          <cell r="K1057" t="str">
            <v>085217207533</v>
          </cell>
          <cell r="L1057" t="str">
            <v>DRIVER</v>
          </cell>
          <cell r="Q1057" t="str">
            <v>BANDUNG</v>
          </cell>
          <cell r="R1057" t="str">
            <v>ANTERAJA</v>
          </cell>
          <cell r="S1057" t="str">
            <v>JAKARTA 1</v>
          </cell>
          <cell r="T1057" t="str">
            <v>3204151111830004</v>
          </cell>
          <cell r="U1057" t="str">
            <v>SEUMUR HIDUP</v>
          </cell>
          <cell r="V1057" t="str">
            <v>TRONTON</v>
          </cell>
          <cell r="W1057" t="str">
            <v>B2 UMUM</v>
          </cell>
          <cell r="X1057" t="str">
            <v>831113433001</v>
          </cell>
          <cell r="Y1057">
            <v>45241</v>
          </cell>
          <cell r="Z1057" t="str">
            <v>BANDUNG</v>
          </cell>
          <cell r="AA1057">
            <v>30631</v>
          </cell>
          <cell r="AB1057" t="str">
            <v>KP PASIR MULYA RT005/RW020 DESA MARGA MULYA KEC PANGALENGAN KAB BANDUNG</v>
          </cell>
          <cell r="AC1057" t="str">
            <v>KAWIN ANAK 2</v>
          </cell>
          <cell r="AD1057" t="str">
            <v>ISLAM</v>
          </cell>
          <cell r="AE1057" t="str">
            <v>LAKI-LAKI</v>
          </cell>
          <cell r="AF1057" t="str">
            <v>SMP</v>
          </cell>
          <cell r="AG1057" t="str">
            <v>DENI SOPPYANI</v>
          </cell>
          <cell r="AH1057" t="str">
            <v>BCA</v>
          </cell>
          <cell r="AI1057" t="str">
            <v>8105379648</v>
          </cell>
          <cell r="AJ1057" t="str">
            <v>3204151203140003</v>
          </cell>
          <cell r="AL1057">
            <v>44621</v>
          </cell>
          <cell r="AM1057">
            <v>44712</v>
          </cell>
          <cell r="AN1057" t="str">
            <v>PKWT 1</v>
          </cell>
          <cell r="AO1057" t="str">
            <v>10 hari</v>
          </cell>
          <cell r="AP1057" t="str">
            <v xml:space="preserve">0 Tahun  9 Bulan 12 Hari </v>
          </cell>
          <cell r="AQ1057" t="str">
            <v>SUDAH</v>
          </cell>
          <cell r="AR1057">
            <v>44438</v>
          </cell>
          <cell r="AS1057" t="str">
            <v>SUDAH</v>
          </cell>
          <cell r="AT1057">
            <v>44452</v>
          </cell>
          <cell r="AU1057" t="str">
            <v>SUDAH</v>
          </cell>
          <cell r="AV1057">
            <v>44639</v>
          </cell>
          <cell r="AW1057" t="str">
            <v xml:space="preserve">0 Tahun  2 Bulan 2 Hari </v>
          </cell>
          <cell r="AX1057" t="str">
            <v>IN CLASS</v>
          </cell>
          <cell r="AY1057">
            <v>80</v>
          </cell>
          <cell r="AZ1057">
            <v>75</v>
          </cell>
          <cell r="BA1057" t="str">
            <v>SUDAH</v>
          </cell>
          <cell r="BC1057">
            <v>44421</v>
          </cell>
          <cell r="BE1057" t="str">
            <v>SUDAH</v>
          </cell>
          <cell r="BG1057">
            <v>44449</v>
          </cell>
          <cell r="BI1057" t="str">
            <v>BELUM</v>
          </cell>
          <cell r="BV1057" t="str">
            <v>0000410381076</v>
          </cell>
          <cell r="BW1057" t="str">
            <v>SUDAH</v>
          </cell>
          <cell r="BX1057" t="str">
            <v>PERUSAHAAN</v>
          </cell>
          <cell r="BY1057" t="str">
            <v>21065975746</v>
          </cell>
          <cell r="BZ1057" t="str">
            <v>SUDAH</v>
          </cell>
        </row>
        <row r="1058">
          <cell r="C1058" t="str">
            <v>2833</v>
          </cell>
          <cell r="D1058" t="str">
            <v>FARIZ FARDIANSYAH</v>
          </cell>
          <cell r="E1058" t="str">
            <v>PT. MBK</v>
          </cell>
          <cell r="I1058">
            <v>44417</v>
          </cell>
          <cell r="J1058" t="str">
            <v/>
          </cell>
          <cell r="K1058" t="str">
            <v>082246613736</v>
          </cell>
          <cell r="L1058" t="str">
            <v>DRIVER</v>
          </cell>
          <cell r="Q1058" t="str">
            <v>TASIK KOTA</v>
          </cell>
          <cell r="R1058" t="str">
            <v>ANTERAJA</v>
          </cell>
          <cell r="S1058" t="str">
            <v>JAKARTA 1</v>
          </cell>
          <cell r="T1058" t="str">
            <v>3206050510960001</v>
          </cell>
          <cell r="U1058" t="str">
            <v>SEUMUR HIDUP</v>
          </cell>
          <cell r="W1058" t="str">
            <v>B1</v>
          </cell>
          <cell r="X1058" t="str">
            <v>13469610000144</v>
          </cell>
          <cell r="Y1058">
            <v>46216</v>
          </cell>
          <cell r="Z1058" t="str">
            <v>TASIKMALAYA</v>
          </cell>
          <cell r="AA1058">
            <v>35343</v>
          </cell>
          <cell r="AB1058" t="str">
            <v>KP SINDANG ASIH RT024/RW005 DESA CAYUR KEC CIKATOMAS KAB TASIKMALAYA</v>
          </cell>
          <cell r="AC1058" t="str">
            <v>LAJANG</v>
          </cell>
          <cell r="AD1058" t="str">
            <v>ISLAM</v>
          </cell>
          <cell r="AE1058" t="str">
            <v>LAKI-LAKI</v>
          </cell>
          <cell r="AF1058" t="str">
            <v>SMA</v>
          </cell>
          <cell r="AG1058" t="str">
            <v>FARIZ FARDIANSYAH</v>
          </cell>
          <cell r="AH1058" t="str">
            <v>BCA</v>
          </cell>
          <cell r="AI1058" t="str">
            <v>0541651046</v>
          </cell>
          <cell r="AJ1058" t="str">
            <v>3206050109058152</v>
          </cell>
          <cell r="AL1058">
            <v>44621</v>
          </cell>
          <cell r="AM1058">
            <v>44712</v>
          </cell>
          <cell r="AN1058" t="str">
            <v>PKWT 1</v>
          </cell>
          <cell r="AO1058" t="str">
            <v>10 hari</v>
          </cell>
          <cell r="AP1058" t="str">
            <v xml:space="preserve">0 Tahun  9 Bulan 12 Hari </v>
          </cell>
          <cell r="AQ1058" t="str">
            <v>SUDAH</v>
          </cell>
          <cell r="AR1058">
            <v>44438</v>
          </cell>
          <cell r="AS1058" t="str">
            <v>SUDAH</v>
          </cell>
          <cell r="AT1058">
            <v>44452</v>
          </cell>
          <cell r="AU1058" t="str">
            <v>SUDAH</v>
          </cell>
          <cell r="AV1058">
            <v>44506</v>
          </cell>
          <cell r="AW1058" t="str">
            <v xml:space="preserve">0 Tahun  6 Bulan 15 Hari </v>
          </cell>
          <cell r="AX1058" t="str">
            <v>IN CLASS</v>
          </cell>
          <cell r="AY1058">
            <v>100</v>
          </cell>
          <cell r="AZ1058">
            <v>75</v>
          </cell>
          <cell r="BA1058" t="str">
            <v>SUDAH</v>
          </cell>
          <cell r="BC1058">
            <v>44386</v>
          </cell>
          <cell r="BE1058" t="str">
            <v>SUDAH</v>
          </cell>
          <cell r="BG1058">
            <v>44510</v>
          </cell>
          <cell r="BI1058" t="str">
            <v>BELUM</v>
          </cell>
          <cell r="BV1058" t="str">
            <v>0000430143006</v>
          </cell>
          <cell r="BW1058" t="str">
            <v>SUDAH</v>
          </cell>
          <cell r="BX1058" t="str">
            <v>PBI</v>
          </cell>
          <cell r="BY1058" t="str">
            <v>21065975837</v>
          </cell>
          <cell r="BZ1058" t="str">
            <v>SUDAH</v>
          </cell>
        </row>
        <row r="1059">
          <cell r="C1059" t="str">
            <v>2834</v>
          </cell>
          <cell r="D1059" t="str">
            <v>RAHMAT BASUKI</v>
          </cell>
          <cell r="E1059" t="str">
            <v>PT. MBK</v>
          </cell>
          <cell r="I1059">
            <v>44417</v>
          </cell>
          <cell r="J1059" t="str">
            <v/>
          </cell>
          <cell r="K1059" t="str">
            <v>081563848072</v>
          </cell>
          <cell r="L1059" t="str">
            <v>DRIVER</v>
          </cell>
          <cell r="Q1059" t="str">
            <v>BANDUNG</v>
          </cell>
          <cell r="R1059" t="str">
            <v>ANTERAJA</v>
          </cell>
          <cell r="S1059" t="str">
            <v>JAKARTA 1</v>
          </cell>
          <cell r="T1059" t="str">
            <v>3273112704810001</v>
          </cell>
          <cell r="U1059" t="str">
            <v>SEUMUR HIDUP</v>
          </cell>
          <cell r="V1059" t="str">
            <v>CDD</v>
          </cell>
          <cell r="W1059" t="str">
            <v>B1 UMUM</v>
          </cell>
          <cell r="X1059" t="str">
            <v>13438104000049</v>
          </cell>
          <cell r="Y1059">
            <v>45721</v>
          </cell>
          <cell r="Z1059" t="str">
            <v>BANDUNG</v>
          </cell>
          <cell r="AA1059">
            <v>29703</v>
          </cell>
          <cell r="AB1059" t="str">
            <v>KOMPLEK BALEENDAH PERMAI RT003/RW025 DESA BALEENDAH KEC BALEENDAH KAB BANDUNG</v>
          </cell>
          <cell r="AC1059" t="str">
            <v>KAWIN ANAK 2</v>
          </cell>
          <cell r="AD1059" t="str">
            <v>ISLAM</v>
          </cell>
          <cell r="AE1059" t="str">
            <v>LAKI-LAKI</v>
          </cell>
          <cell r="AF1059" t="str">
            <v>SMA</v>
          </cell>
          <cell r="AG1059" t="str">
            <v>RAHMAT BASUKI</v>
          </cell>
          <cell r="AH1059" t="str">
            <v>BCA</v>
          </cell>
          <cell r="AI1059" t="str">
            <v>2790072602</v>
          </cell>
          <cell r="AJ1059" t="str">
            <v>3204322110190011</v>
          </cell>
          <cell r="AL1059">
            <v>44621</v>
          </cell>
          <cell r="AM1059">
            <v>44712</v>
          </cell>
          <cell r="AN1059" t="str">
            <v>PKWT 1</v>
          </cell>
          <cell r="AO1059" t="str">
            <v>10 hari</v>
          </cell>
          <cell r="AP1059" t="str">
            <v xml:space="preserve">0 Tahun  9 Bulan 12 Hari </v>
          </cell>
          <cell r="AQ1059" t="str">
            <v>SUDAH</v>
          </cell>
          <cell r="AR1059">
            <v>44438</v>
          </cell>
          <cell r="AS1059" t="str">
            <v>SUDAH</v>
          </cell>
          <cell r="AT1059">
            <v>44452</v>
          </cell>
          <cell r="AU1059" t="str">
            <v>SUDAH</v>
          </cell>
          <cell r="AV1059">
            <v>44639</v>
          </cell>
          <cell r="AW1059" t="str">
            <v xml:space="preserve">0 Tahun  2 Bulan 2 Hari </v>
          </cell>
          <cell r="AX1059" t="str">
            <v>IN CLASS</v>
          </cell>
          <cell r="AY1059">
            <v>80</v>
          </cell>
          <cell r="AZ1059">
            <v>75</v>
          </cell>
          <cell r="BA1059" t="str">
            <v>SUDAH</v>
          </cell>
          <cell r="BC1059">
            <v>44386</v>
          </cell>
          <cell r="BE1059" t="str">
            <v>SUDAH</v>
          </cell>
          <cell r="BG1059">
            <v>44323</v>
          </cell>
          <cell r="BH1059" t="str">
            <v>KUJANGSARI</v>
          </cell>
          <cell r="BI1059" t="str">
            <v>BELUM</v>
          </cell>
          <cell r="BV1059" t="str">
            <v>0002059470314</v>
          </cell>
          <cell r="BW1059" t="str">
            <v>SUDAH</v>
          </cell>
          <cell r="BX1059" t="str">
            <v>PERUSAHAAN</v>
          </cell>
          <cell r="BY1059" t="str">
            <v>21065975811</v>
          </cell>
          <cell r="BZ1059" t="str">
            <v>SUDAH</v>
          </cell>
        </row>
        <row r="1060">
          <cell r="C1060" t="str">
            <v>2835</v>
          </cell>
          <cell r="D1060" t="str">
            <v>JUNAIDI PURBA</v>
          </cell>
          <cell r="E1060" t="str">
            <v>PT. MBK</v>
          </cell>
          <cell r="I1060">
            <v>44417</v>
          </cell>
          <cell r="J1060" t="str">
            <v/>
          </cell>
          <cell r="K1060" t="str">
            <v>082120872259</v>
          </cell>
          <cell r="L1060" t="str">
            <v>DRIVER</v>
          </cell>
          <cell r="Q1060" t="str">
            <v>BANDUNG</v>
          </cell>
          <cell r="R1060" t="str">
            <v>ANTERAJA</v>
          </cell>
          <cell r="S1060" t="str">
            <v>JAKARTA 1</v>
          </cell>
          <cell r="T1060" t="str">
            <v>3273202510830004</v>
          </cell>
          <cell r="U1060" t="str">
            <v>SEUMUR HIDUP</v>
          </cell>
          <cell r="V1060" t="str">
            <v>CDD</v>
          </cell>
          <cell r="W1060" t="str">
            <v>B1 UMUM</v>
          </cell>
          <cell r="X1060" t="str">
            <v>831013052275</v>
          </cell>
          <cell r="Y1060">
            <v>45590</v>
          </cell>
          <cell r="Z1060" t="str">
            <v>MEDAN</v>
          </cell>
          <cell r="AA1060">
            <v>30614</v>
          </cell>
          <cell r="AB1060" t="str">
            <v>JL CIBODAS BARU NO 8 RT004/RW022 DESA ANTAPANI TENGAH KEC ANTAPANI KOTA BANDUNG</v>
          </cell>
          <cell r="AC1060" t="str">
            <v>KAWIN ANAK 1</v>
          </cell>
          <cell r="AD1060" t="str">
            <v>ISLAM</v>
          </cell>
          <cell r="AE1060" t="str">
            <v>LAKI-LAKI</v>
          </cell>
          <cell r="AF1060" t="str">
            <v>SMA</v>
          </cell>
          <cell r="AG1060" t="str">
            <v>JUNAIDI PURBA</v>
          </cell>
          <cell r="AH1060" t="str">
            <v>BCA</v>
          </cell>
          <cell r="AI1060" t="str">
            <v>4372737763</v>
          </cell>
          <cell r="AJ1060" t="str">
            <v>3273202212200005</v>
          </cell>
          <cell r="AL1060">
            <v>44621</v>
          </cell>
          <cell r="AM1060">
            <v>44712</v>
          </cell>
          <cell r="AN1060" t="str">
            <v>PKWT 1</v>
          </cell>
          <cell r="AO1060" t="str">
            <v>10 hari</v>
          </cell>
          <cell r="AP1060" t="str">
            <v xml:space="preserve">0 Tahun  9 Bulan 12 Hari </v>
          </cell>
          <cell r="AQ1060" t="str">
            <v>SUDAH</v>
          </cell>
          <cell r="AR1060">
            <v>44438</v>
          </cell>
          <cell r="AS1060" t="str">
            <v>SUDAH</v>
          </cell>
          <cell r="AT1060">
            <v>44452</v>
          </cell>
          <cell r="AU1060" t="str">
            <v>SUDAH</v>
          </cell>
          <cell r="AV1060">
            <v>44639</v>
          </cell>
          <cell r="AW1060" t="str">
            <v xml:space="preserve">0 Tahun  2 Bulan 2 Hari </v>
          </cell>
          <cell r="AX1060" t="str">
            <v>IN CLASS</v>
          </cell>
          <cell r="AY1060">
            <v>100</v>
          </cell>
          <cell r="AZ1060">
            <v>75</v>
          </cell>
          <cell r="BA1060" t="str">
            <v>SUDAH</v>
          </cell>
          <cell r="BC1060">
            <v>44295</v>
          </cell>
          <cell r="BE1060" t="str">
            <v>SUDAH</v>
          </cell>
          <cell r="BG1060">
            <v>44515</v>
          </cell>
          <cell r="BI1060" t="str">
            <v>BELUM</v>
          </cell>
          <cell r="BV1060" t="str">
            <v>0002750124925</v>
          </cell>
          <cell r="BW1060" t="str">
            <v>SUDAH</v>
          </cell>
          <cell r="BX1060" t="str">
            <v>PERUSAHAAN</v>
          </cell>
          <cell r="BY1060" t="str">
            <v>21065975878</v>
          </cell>
          <cell r="BZ1060" t="str">
            <v>SUDAH</v>
          </cell>
        </row>
        <row r="1061">
          <cell r="C1061" t="str">
            <v>2836</v>
          </cell>
          <cell r="D1061" t="str">
            <v>ENDANG LOMRI</v>
          </cell>
          <cell r="E1061" t="str">
            <v>PT. MBK</v>
          </cell>
          <cell r="I1061">
            <v>44417</v>
          </cell>
          <cell r="J1061" t="str">
            <v/>
          </cell>
          <cell r="K1061" t="str">
            <v>081386567527</v>
          </cell>
          <cell r="L1061" t="str">
            <v>DRIVER</v>
          </cell>
          <cell r="Q1061" t="str">
            <v>BANDUNG</v>
          </cell>
          <cell r="R1061" t="str">
            <v>ANTERAJA</v>
          </cell>
          <cell r="S1061" t="str">
            <v>JAKARTA 1</v>
          </cell>
          <cell r="T1061" t="str">
            <v>3273201009920001</v>
          </cell>
          <cell r="U1061" t="str">
            <v>SEUMUR HIDUP</v>
          </cell>
          <cell r="V1061" t="str">
            <v>CDD</v>
          </cell>
          <cell r="W1061" t="str">
            <v>B1</v>
          </cell>
          <cell r="X1061" t="str">
            <v>920913052242</v>
          </cell>
          <cell r="Y1061">
            <v>44814</v>
          </cell>
          <cell r="Z1061" t="str">
            <v>BANDUNG</v>
          </cell>
          <cell r="AA1061">
            <v>33826</v>
          </cell>
          <cell r="AB1061" t="str">
            <v>SUKARASA RT001/RW007 DESA ANTAPANI KULON KEC ANTAPANI KOTA BANDUNG</v>
          </cell>
          <cell r="AC1061" t="str">
            <v>KAWIN ANAK 1</v>
          </cell>
          <cell r="AD1061" t="str">
            <v>ISLAM</v>
          </cell>
          <cell r="AE1061" t="str">
            <v>LAKI-LAKI</v>
          </cell>
          <cell r="AF1061" t="str">
            <v>SMP</v>
          </cell>
          <cell r="AG1061" t="str">
            <v>ENDANG LOMRI</v>
          </cell>
          <cell r="AH1061" t="str">
            <v>BCA</v>
          </cell>
          <cell r="AI1061" t="str">
            <v>8320486875</v>
          </cell>
          <cell r="AJ1061" t="str">
            <v>3273202509101730</v>
          </cell>
          <cell r="AL1061">
            <v>44621</v>
          </cell>
          <cell r="AM1061">
            <v>44712</v>
          </cell>
          <cell r="AN1061" t="str">
            <v>PKWT 1</v>
          </cell>
          <cell r="AO1061" t="str">
            <v>10 hari</v>
          </cell>
          <cell r="AP1061" t="str">
            <v xml:space="preserve">0 Tahun  9 Bulan 12 Hari </v>
          </cell>
          <cell r="AQ1061" t="str">
            <v>SUDAH</v>
          </cell>
          <cell r="AR1061">
            <v>44438</v>
          </cell>
          <cell r="AS1061" t="str">
            <v>SUDAH</v>
          </cell>
          <cell r="AT1061">
            <v>44452</v>
          </cell>
          <cell r="AU1061" t="str">
            <v>SUDAH</v>
          </cell>
          <cell r="AV1061">
            <v>44639</v>
          </cell>
          <cell r="AW1061" t="str">
            <v xml:space="preserve">0 Tahun  2 Bulan 2 Hari </v>
          </cell>
          <cell r="AX1061" t="str">
            <v>IN CLASS</v>
          </cell>
          <cell r="AY1061">
            <v>80</v>
          </cell>
          <cell r="AZ1061">
            <v>75</v>
          </cell>
          <cell r="BA1061" t="str">
            <v>SUDAH</v>
          </cell>
          <cell r="BC1061">
            <v>44420</v>
          </cell>
          <cell r="BE1061" t="str">
            <v>SUDAH</v>
          </cell>
          <cell r="BG1061">
            <v>44491</v>
          </cell>
          <cell r="BI1061" t="str">
            <v>BELUM</v>
          </cell>
          <cell r="BV1061" t="str">
            <v>0000503268884</v>
          </cell>
          <cell r="BW1061" t="str">
            <v>SUDAH</v>
          </cell>
          <cell r="BX1061" t="str">
            <v>PERUSAHAAN</v>
          </cell>
          <cell r="BY1061" t="str">
            <v>21065975803</v>
          </cell>
          <cell r="BZ1061" t="str">
            <v>SUDAH</v>
          </cell>
          <cell r="CG1061" t="str">
            <v>niacantikniacantika123@gmail.com</v>
          </cell>
        </row>
        <row r="1062">
          <cell r="C1062" t="str">
            <v>2837</v>
          </cell>
          <cell r="D1062" t="str">
            <v>KRISTIYADI ILLAFAT</v>
          </cell>
          <cell r="E1062" t="str">
            <v>PT. MBK</v>
          </cell>
          <cell r="I1062">
            <v>44417</v>
          </cell>
          <cell r="J1062" t="str">
            <v/>
          </cell>
          <cell r="K1062" t="str">
            <v>0895380041494</v>
          </cell>
          <cell r="L1062" t="str">
            <v>DRIVER</v>
          </cell>
          <cell r="Q1062" t="str">
            <v>BANDUNG</v>
          </cell>
          <cell r="R1062" t="str">
            <v>ANTERAJA</v>
          </cell>
          <cell r="S1062" t="str">
            <v>JAKARTA 1</v>
          </cell>
          <cell r="T1062" t="str">
            <v>3277020209000020</v>
          </cell>
          <cell r="U1062" t="str">
            <v>SEUMUR HIDUP</v>
          </cell>
          <cell r="V1062" t="str">
            <v>CDD</v>
          </cell>
          <cell r="W1062" t="str">
            <v>B1</v>
          </cell>
          <cell r="X1062" t="str">
            <v>13310009000213</v>
          </cell>
          <cell r="Y1062">
            <v>45945</v>
          </cell>
          <cell r="Z1062" t="str">
            <v>JAKARTA</v>
          </cell>
          <cell r="AA1062">
            <v>36771</v>
          </cell>
          <cell r="AB1062" t="str">
            <v>JL SRIWIJAYA XI NO 4 RT001/RT008 DESA SETIAMANA KEC CIMAHI TENGAH KOTA CIMAHI</v>
          </cell>
          <cell r="AC1062" t="str">
            <v>LAJANG</v>
          </cell>
          <cell r="AD1062" t="str">
            <v>ISLAM</v>
          </cell>
          <cell r="AE1062" t="str">
            <v>LAKI-LAKI</v>
          </cell>
          <cell r="AF1062" t="str">
            <v>SMA</v>
          </cell>
          <cell r="AG1062" t="str">
            <v>KRISTIYADI ILLAFAT</v>
          </cell>
          <cell r="AH1062" t="str">
            <v>BCA</v>
          </cell>
          <cell r="AI1062" t="str">
            <v>1390490573</v>
          </cell>
          <cell r="AJ1062" t="str">
            <v>3277020604160035</v>
          </cell>
          <cell r="AL1062">
            <v>44621</v>
          </cell>
          <cell r="AM1062">
            <v>44712</v>
          </cell>
          <cell r="AN1062" t="str">
            <v>PKWT 1</v>
          </cell>
          <cell r="AO1062" t="str">
            <v>10 hari</v>
          </cell>
          <cell r="AP1062" t="str">
            <v xml:space="preserve">0 Tahun  9 Bulan 12 Hari </v>
          </cell>
          <cell r="AQ1062" t="str">
            <v>SUDAH</v>
          </cell>
          <cell r="AR1062">
            <v>44438</v>
          </cell>
          <cell r="AS1062" t="str">
            <v>SUDAH</v>
          </cell>
          <cell r="AT1062">
            <v>44452</v>
          </cell>
          <cell r="AU1062" t="str">
            <v>SUDAH</v>
          </cell>
          <cell r="AV1062">
            <v>44639</v>
          </cell>
          <cell r="AW1062" t="str">
            <v xml:space="preserve">0 Tahun  2 Bulan 2 Hari </v>
          </cell>
          <cell r="AX1062" t="str">
            <v>IN CLASS</v>
          </cell>
          <cell r="AY1062">
            <v>90</v>
          </cell>
          <cell r="AZ1062">
            <v>75</v>
          </cell>
          <cell r="BA1062" t="str">
            <v>SUDAH</v>
          </cell>
          <cell r="BC1062">
            <v>44417</v>
          </cell>
          <cell r="BE1062" t="str">
            <v>SUDAH</v>
          </cell>
          <cell r="BG1062">
            <v>44504</v>
          </cell>
          <cell r="BI1062" t="str">
            <v>BELUM</v>
          </cell>
          <cell r="BV1062" t="str">
            <v>0002305064204</v>
          </cell>
          <cell r="BW1062" t="str">
            <v>SUDAH</v>
          </cell>
          <cell r="BX1062" t="str">
            <v>PERUSAHAAN</v>
          </cell>
          <cell r="BY1062" t="str">
            <v>21065977023</v>
          </cell>
          <cell r="BZ1062" t="str">
            <v>SUDAH</v>
          </cell>
        </row>
        <row r="1063">
          <cell r="C1063" t="str">
            <v>2838</v>
          </cell>
          <cell r="D1063" t="str">
            <v>MUHAMMAD BAHRUL ULUM</v>
          </cell>
          <cell r="E1063" t="str">
            <v>PT. MBK</v>
          </cell>
          <cell r="I1063">
            <v>44417</v>
          </cell>
          <cell r="J1063" t="str">
            <v/>
          </cell>
          <cell r="K1063" t="str">
            <v>081223707058</v>
          </cell>
          <cell r="L1063" t="str">
            <v>DRIVER</v>
          </cell>
          <cell r="Q1063" t="str">
            <v>BANDUNG</v>
          </cell>
          <cell r="R1063" t="str">
            <v>ANTERAJA</v>
          </cell>
          <cell r="S1063" t="str">
            <v>JAKARTA 1</v>
          </cell>
          <cell r="T1063" t="str">
            <v>3273052401980002</v>
          </cell>
          <cell r="U1063" t="str">
            <v>SEUMUR HIDUP</v>
          </cell>
          <cell r="V1063" t="str">
            <v>CDD</v>
          </cell>
          <cell r="W1063" t="str">
            <v>B1</v>
          </cell>
          <cell r="X1063" t="str">
            <v>13059801001717</v>
          </cell>
          <cell r="Y1063">
            <v>46218</v>
          </cell>
          <cell r="Z1063" t="str">
            <v>BANDUNG</v>
          </cell>
          <cell r="AA1063">
            <v>35819</v>
          </cell>
          <cell r="AB1063" t="str">
            <v>JL MALEBER UTARA NO 10/187 B RT003/RW008 DESA MALEBER KEC ANDIR KOTA BANDUNG</v>
          </cell>
          <cell r="AC1063" t="str">
            <v>KAWIN ANAK 1</v>
          </cell>
          <cell r="AD1063" t="str">
            <v>ISLAM</v>
          </cell>
          <cell r="AE1063" t="str">
            <v>LAKI-LAKI</v>
          </cell>
          <cell r="AF1063" t="str">
            <v>SMA</v>
          </cell>
          <cell r="AG1063" t="str">
            <v>MUHAMMAD BAHRUL ULUM</v>
          </cell>
          <cell r="AH1063" t="str">
            <v>BCA</v>
          </cell>
          <cell r="AI1063" t="str">
            <v>8100776040</v>
          </cell>
          <cell r="AJ1063" t="str">
            <v>3273053006200008</v>
          </cell>
          <cell r="AL1063">
            <v>44621</v>
          </cell>
          <cell r="AM1063">
            <v>44712</v>
          </cell>
          <cell r="AN1063" t="str">
            <v>PKWT 1</v>
          </cell>
          <cell r="AO1063" t="str">
            <v>10 hari</v>
          </cell>
          <cell r="AP1063" t="str">
            <v xml:space="preserve">0 Tahun  9 Bulan 12 Hari </v>
          </cell>
          <cell r="AQ1063" t="str">
            <v>SUDAH</v>
          </cell>
          <cell r="AR1063">
            <v>44438</v>
          </cell>
          <cell r="AS1063" t="str">
            <v>SUDAH</v>
          </cell>
          <cell r="AT1063">
            <v>44452</v>
          </cell>
          <cell r="AU1063" t="str">
            <v>SUDAH</v>
          </cell>
          <cell r="AV1063">
            <v>44639</v>
          </cell>
          <cell r="AW1063" t="str">
            <v xml:space="preserve">0 Tahun  2 Bulan 2 Hari </v>
          </cell>
          <cell r="AX1063" t="str">
            <v>IN CLASS</v>
          </cell>
          <cell r="AY1063">
            <v>100</v>
          </cell>
          <cell r="AZ1063">
            <v>75</v>
          </cell>
          <cell r="BA1063" t="str">
            <v>SUDAH</v>
          </cell>
          <cell r="BC1063">
            <v>44406</v>
          </cell>
          <cell r="BE1063" t="str">
            <v>SUDAH</v>
          </cell>
          <cell r="BG1063">
            <v>44434</v>
          </cell>
          <cell r="BI1063" t="str">
            <v>BELUM</v>
          </cell>
          <cell r="BV1063" t="str">
            <v>0000052538883</v>
          </cell>
          <cell r="BW1063" t="str">
            <v>SUDAH</v>
          </cell>
          <cell r="BX1063" t="str">
            <v>PERUSAHAAN</v>
          </cell>
          <cell r="BY1063" t="str">
            <v>21065975902</v>
          </cell>
          <cell r="BZ1063" t="str">
            <v>SUDAH</v>
          </cell>
        </row>
        <row r="1064">
          <cell r="C1064" t="str">
            <v>2839</v>
          </cell>
          <cell r="D1064" t="str">
            <v>PIPIN RUSMANA</v>
          </cell>
          <cell r="E1064" t="str">
            <v>PT. MBK</v>
          </cell>
          <cell r="I1064">
            <v>44417</v>
          </cell>
          <cell r="J1064" t="str">
            <v/>
          </cell>
          <cell r="K1064" t="str">
            <v>088809410267</v>
          </cell>
          <cell r="L1064" t="str">
            <v>DRIVER</v>
          </cell>
          <cell r="Q1064" t="str">
            <v>BANDUNG</v>
          </cell>
          <cell r="R1064" t="str">
            <v>ANTERAJA</v>
          </cell>
          <cell r="S1064" t="str">
            <v>JAKARTA 1</v>
          </cell>
          <cell r="T1064" t="str">
            <v>3204322602800012</v>
          </cell>
          <cell r="U1064" t="str">
            <v>SEUMUR HIDUP</v>
          </cell>
          <cell r="V1064" t="str">
            <v>CDD</v>
          </cell>
          <cell r="W1064" t="str">
            <v>B1</v>
          </cell>
          <cell r="X1064" t="str">
            <v>800213433148</v>
          </cell>
          <cell r="Y1064">
            <v>45348</v>
          </cell>
          <cell r="Z1064" t="str">
            <v>BANDUNG</v>
          </cell>
          <cell r="AA1064">
            <v>29277</v>
          </cell>
          <cell r="AB1064" t="str">
            <v>KP BABAKAN SUKA WARGI RT008/RW012 DESA ANDIR KEC BALEENDAH KAB BANDUNG</v>
          </cell>
          <cell r="AC1064" t="str">
            <v>KAWIN ANAK 3</v>
          </cell>
          <cell r="AD1064" t="str">
            <v>ISLAM</v>
          </cell>
          <cell r="AE1064" t="str">
            <v>LAKI-LAKI</v>
          </cell>
          <cell r="AF1064" t="str">
            <v>SMA</v>
          </cell>
          <cell r="AG1064" t="str">
            <v>PIPIN RUSMANA</v>
          </cell>
          <cell r="AH1064" t="str">
            <v>BCA</v>
          </cell>
          <cell r="AI1064" t="str">
            <v>3370722985</v>
          </cell>
          <cell r="AJ1064" t="str">
            <v>3204322212050009</v>
          </cell>
          <cell r="AL1064">
            <v>44621</v>
          </cell>
          <cell r="AM1064">
            <v>44712</v>
          </cell>
          <cell r="AN1064" t="str">
            <v>PKWT 1</v>
          </cell>
          <cell r="AO1064" t="str">
            <v>10 hari</v>
          </cell>
          <cell r="AP1064" t="str">
            <v xml:space="preserve">0 Tahun  9 Bulan 12 Hari </v>
          </cell>
          <cell r="AQ1064" t="str">
            <v>SUDAH</v>
          </cell>
          <cell r="AR1064">
            <v>44438</v>
          </cell>
          <cell r="AS1064" t="str">
            <v>SUDAH</v>
          </cell>
          <cell r="AT1064">
            <v>44452</v>
          </cell>
          <cell r="AU1064" t="str">
            <v>SUDAH</v>
          </cell>
          <cell r="AV1064">
            <v>44639</v>
          </cell>
          <cell r="AW1064" t="str">
            <v xml:space="preserve">0 Tahun  2 Bulan 2 Hari </v>
          </cell>
          <cell r="AX1064" t="str">
            <v>IN CLASS</v>
          </cell>
          <cell r="AY1064">
            <v>90</v>
          </cell>
          <cell r="AZ1064">
            <v>75</v>
          </cell>
          <cell r="BA1064" t="str">
            <v>SUDAH</v>
          </cell>
          <cell r="BC1064">
            <v>44434</v>
          </cell>
          <cell r="BE1064" t="str">
            <v>SUDAH</v>
          </cell>
          <cell r="BG1064">
            <v>44490</v>
          </cell>
          <cell r="BI1064" t="str">
            <v>BELUM</v>
          </cell>
          <cell r="BV1064" t="str">
            <v>0001402588372</v>
          </cell>
          <cell r="BW1064" t="str">
            <v>SUDAH</v>
          </cell>
          <cell r="BX1064" t="str">
            <v>PERUSAHAAN</v>
          </cell>
          <cell r="BY1064" t="str">
            <v>21065975845</v>
          </cell>
          <cell r="BZ1064" t="str">
            <v>SUDAH</v>
          </cell>
        </row>
        <row r="1065">
          <cell r="C1065" t="str">
            <v>2841</v>
          </cell>
          <cell r="D1065" t="str">
            <v>SYAFRIZAL HUTAGAOL</v>
          </cell>
          <cell r="E1065" t="str">
            <v>PT. MBK</v>
          </cell>
          <cell r="I1065">
            <v>44413</v>
          </cell>
          <cell r="J1065" t="str">
            <v/>
          </cell>
          <cell r="K1065" t="str">
            <v>085278856852</v>
          </cell>
          <cell r="L1065" t="str">
            <v>DRIVER</v>
          </cell>
          <cell r="Q1065" t="str">
            <v>PEKANBARU</v>
          </cell>
          <cell r="R1065" t="str">
            <v>ANTERAJA</v>
          </cell>
          <cell r="S1065" t="str">
            <v>MEDAN</v>
          </cell>
          <cell r="T1065" t="str">
            <v>1471121306880001</v>
          </cell>
          <cell r="U1065" t="str">
            <v>SEUMUR HIDUP</v>
          </cell>
          <cell r="V1065">
            <v>0</v>
          </cell>
          <cell r="W1065" t="str">
            <v>B1</v>
          </cell>
          <cell r="X1065" t="str">
            <v>09148806000004</v>
          </cell>
          <cell r="Y1065">
            <v>45517</v>
          </cell>
          <cell r="Z1065" t="str">
            <v>PEMATANG SIANTAR</v>
          </cell>
          <cell r="AA1065">
            <v>32307</v>
          </cell>
          <cell r="AB1065" t="str">
            <v>JALAN BPD PERUM GRIYA CEMARA ASRI BLOK 114 KOTA PEKANBARU</v>
          </cell>
          <cell r="AC1065" t="str">
            <v>KAWIN ANAK 2</v>
          </cell>
          <cell r="AD1065" t="str">
            <v>ISLAM</v>
          </cell>
          <cell r="AE1065" t="str">
            <v>LAKI-LAKI</v>
          </cell>
          <cell r="AF1065" t="str">
            <v>SMA</v>
          </cell>
          <cell r="AG1065" t="str">
            <v>SYAFRIZAL HUTAGAOL</v>
          </cell>
          <cell r="AH1065" t="str">
            <v>BCA</v>
          </cell>
          <cell r="AI1065" t="str">
            <v>8455716132</v>
          </cell>
          <cell r="AJ1065" t="str">
            <v>1471060304140001</v>
          </cell>
          <cell r="AL1065">
            <v>44682</v>
          </cell>
          <cell r="AM1065">
            <v>44773</v>
          </cell>
          <cell r="AN1065" t="str">
            <v>PKWT 2</v>
          </cell>
          <cell r="AO1065" t="str">
            <v>71 hari</v>
          </cell>
          <cell r="AP1065" t="str">
            <v xml:space="preserve">0 Tahun  9 Bulan 16 Hari </v>
          </cell>
          <cell r="AQ1065" t="str">
            <v>SUDAH</v>
          </cell>
          <cell r="AR1065">
            <v>44439</v>
          </cell>
          <cell r="AS1065" t="str">
            <v>SUDAH</v>
          </cell>
          <cell r="AT1065">
            <v>44477</v>
          </cell>
          <cell r="AU1065" t="str">
            <v>SUDAH</v>
          </cell>
          <cell r="AV1065">
            <v>44472</v>
          </cell>
          <cell r="AW1065" t="str">
            <v xml:space="preserve">0 Tahun  7 Bulan 18 Hari </v>
          </cell>
          <cell r="AX1065" t="str">
            <v>ON LINE</v>
          </cell>
          <cell r="AY1065">
            <v>75</v>
          </cell>
          <cell r="AZ1065">
            <v>75</v>
          </cell>
          <cell r="BA1065" t="str">
            <v>SUDAH</v>
          </cell>
          <cell r="BC1065">
            <v>44427</v>
          </cell>
          <cell r="BE1065" t="str">
            <v>SUDAH</v>
          </cell>
          <cell r="BG1065">
            <v>44498</v>
          </cell>
          <cell r="BI1065" t="str">
            <v>BELUM</v>
          </cell>
          <cell r="BV1065" t="str">
            <v>0001142126774</v>
          </cell>
          <cell r="BW1065" t="str">
            <v>SUDAH</v>
          </cell>
          <cell r="BX1065" t="str">
            <v>PERUSAHAAN</v>
          </cell>
          <cell r="BY1065" t="str">
            <v>21065976306</v>
          </cell>
          <cell r="BZ1065" t="str">
            <v>SUDAH</v>
          </cell>
        </row>
        <row r="1066">
          <cell r="C1066" t="str">
            <v>2843</v>
          </cell>
          <cell r="D1066" t="str">
            <v>AMAT SANTOSA</v>
          </cell>
          <cell r="E1066" t="str">
            <v>PT. MBK</v>
          </cell>
          <cell r="F1066" t="str">
            <v>PO</v>
          </cell>
          <cell r="G1066" t="str">
            <v>71/PO-JKT1/VIII/2021</v>
          </cell>
          <cell r="H1066">
            <v>44415</v>
          </cell>
          <cell r="I1066">
            <v>44417</v>
          </cell>
          <cell r="J1066">
            <v>2</v>
          </cell>
          <cell r="K1066" t="str">
            <v>081910431709</v>
          </cell>
          <cell r="L1066" t="str">
            <v>DRIVER</v>
          </cell>
          <cell r="Q1066" t="str">
            <v>BANDUNG</v>
          </cell>
          <cell r="R1066" t="str">
            <v>ANTERAJA</v>
          </cell>
          <cell r="S1066" t="str">
            <v>JAKARTA 1</v>
          </cell>
          <cell r="T1066" t="str">
            <v>3205101605830002</v>
          </cell>
          <cell r="U1066" t="str">
            <v>SEUMUR HIDUP</v>
          </cell>
          <cell r="V1066" t="str">
            <v>CDD</v>
          </cell>
          <cell r="W1066" t="str">
            <v>B1 UMUM</v>
          </cell>
          <cell r="X1066" t="str">
            <v>13338203000245</v>
          </cell>
          <cell r="Y1066">
            <v>46166</v>
          </cell>
          <cell r="Z1066" t="str">
            <v>GARUT</v>
          </cell>
          <cell r="AA1066">
            <v>30026</v>
          </cell>
          <cell r="AB1066" t="str">
            <v>PERUM BATULAWANG RT005/RW009 DESA TALAGASARI KEC KADUNGORA KAB GARUT</v>
          </cell>
          <cell r="AC1066" t="str">
            <v>KAWIN ANAK 3</v>
          </cell>
          <cell r="AD1066" t="str">
            <v>ISLAM</v>
          </cell>
          <cell r="AE1066" t="str">
            <v>LAKI-LAKI</v>
          </cell>
          <cell r="AF1066" t="str">
            <v>SMP</v>
          </cell>
          <cell r="AG1066" t="str">
            <v>AMAT SANTOSA</v>
          </cell>
          <cell r="AH1066" t="str">
            <v>BCA</v>
          </cell>
          <cell r="AI1066" t="str">
            <v>4372441821</v>
          </cell>
          <cell r="AJ1066" t="str">
            <v>3217050905055101</v>
          </cell>
          <cell r="AL1066">
            <v>44621</v>
          </cell>
          <cell r="AM1066">
            <v>44712</v>
          </cell>
          <cell r="AN1066" t="str">
            <v>PKWT 1</v>
          </cell>
          <cell r="AO1066" t="str">
            <v>10 hari</v>
          </cell>
          <cell r="AP1066" t="str">
            <v xml:space="preserve">0 Tahun  9 Bulan 12 Hari </v>
          </cell>
          <cell r="AQ1066" t="str">
            <v>SUDAH</v>
          </cell>
          <cell r="AR1066">
            <v>44438</v>
          </cell>
          <cell r="AS1066" t="str">
            <v>SUDAH</v>
          </cell>
          <cell r="AT1066">
            <v>44452</v>
          </cell>
          <cell r="AU1066" t="str">
            <v>SUDAH</v>
          </cell>
          <cell r="AV1066">
            <v>44639</v>
          </cell>
          <cell r="AW1066" t="str">
            <v xml:space="preserve">0 Tahun  2 Bulan 2 Hari </v>
          </cell>
          <cell r="AX1066" t="str">
            <v>IN CLASS</v>
          </cell>
          <cell r="AY1066">
            <v>80</v>
          </cell>
          <cell r="AZ1066">
            <v>75</v>
          </cell>
          <cell r="BA1066" t="str">
            <v>SUDAH</v>
          </cell>
          <cell r="BC1066">
            <v>44432</v>
          </cell>
          <cell r="BE1066" t="str">
            <v>SUDAH</v>
          </cell>
          <cell r="BG1066">
            <v>44461</v>
          </cell>
          <cell r="BI1066" t="str">
            <v>BELUM</v>
          </cell>
          <cell r="BV1066" t="str">
            <v>0002089046103</v>
          </cell>
          <cell r="BW1066" t="str">
            <v>SUDAH</v>
          </cell>
          <cell r="BX1066" t="str">
            <v>PERUSAHAAN</v>
          </cell>
          <cell r="BY1066" t="str">
            <v>21065977163</v>
          </cell>
          <cell r="BZ1066" t="str">
            <v>SUDAH</v>
          </cell>
        </row>
        <row r="1067">
          <cell r="C1067" t="str">
            <v>2844</v>
          </cell>
          <cell r="D1067" t="str">
            <v>DADANG SULAEMAN</v>
          </cell>
          <cell r="E1067" t="str">
            <v>PT. MBK</v>
          </cell>
          <cell r="F1067" t="str">
            <v>PO</v>
          </cell>
          <cell r="G1067" t="str">
            <v>71/PO-JKT1/VIII/2021</v>
          </cell>
          <cell r="I1067">
            <v>43838</v>
          </cell>
          <cell r="J1067" t="str">
            <v/>
          </cell>
          <cell r="K1067" t="str">
            <v>0895332778013</v>
          </cell>
          <cell r="L1067" t="str">
            <v>DRIVER</v>
          </cell>
          <cell r="Q1067" t="str">
            <v>BANDUNG</v>
          </cell>
          <cell r="R1067" t="str">
            <v>ANTERAJA</v>
          </cell>
          <cell r="S1067" t="str">
            <v>JAKARTA 1</v>
          </cell>
          <cell r="T1067" t="str">
            <v>3277011404870024</v>
          </cell>
          <cell r="U1067" t="str">
            <v>SEUMUR HIDUP</v>
          </cell>
          <cell r="V1067" t="str">
            <v>FUSO</v>
          </cell>
          <cell r="W1067" t="str">
            <v>B2 UMUM</v>
          </cell>
          <cell r="X1067" t="str">
            <v>13318504000093</v>
          </cell>
          <cell r="Y1067">
            <v>45747</v>
          </cell>
          <cell r="Z1067" t="str">
            <v>CIMAHI</v>
          </cell>
          <cell r="AA1067">
            <v>31881</v>
          </cell>
          <cell r="AB1067" t="str">
            <v>KIHAPIT BARAT RT007/009 DESA LEUWIGAJAH KEC GIMAHI SELATAN KOTA CIMAHI</v>
          </cell>
          <cell r="AC1067" t="str">
            <v>KAWIN ANAK 3</v>
          </cell>
          <cell r="AD1067" t="str">
            <v>ISLAM</v>
          </cell>
          <cell r="AE1067" t="str">
            <v>LAKI-LAKI</v>
          </cell>
          <cell r="AF1067" t="str">
            <v>SMP</v>
          </cell>
          <cell r="AG1067" t="str">
            <v>DADANG SULAEMAN</v>
          </cell>
          <cell r="AH1067" t="str">
            <v>BCA</v>
          </cell>
          <cell r="AI1067" t="str">
            <v>1393304697</v>
          </cell>
          <cell r="AJ1067" t="str">
            <v>3277011910060800</v>
          </cell>
          <cell r="AL1067">
            <v>44621</v>
          </cell>
          <cell r="AM1067">
            <v>44712</v>
          </cell>
          <cell r="AN1067" t="str">
            <v>PKWT 1</v>
          </cell>
          <cell r="AO1067" t="str">
            <v>10 hari</v>
          </cell>
          <cell r="AP1067" t="str">
            <v xml:space="preserve">2 Tahun  4 Bulan 13 Hari </v>
          </cell>
          <cell r="AQ1067" t="str">
            <v>SUDAH</v>
          </cell>
          <cell r="AR1067">
            <v>44438</v>
          </cell>
          <cell r="AS1067" t="str">
            <v>SUDAH</v>
          </cell>
          <cell r="AT1067">
            <v>44452</v>
          </cell>
          <cell r="AU1067" t="str">
            <v>SUDAH</v>
          </cell>
          <cell r="AV1067">
            <v>44639</v>
          </cell>
          <cell r="AW1067" t="str">
            <v xml:space="preserve">0 Tahun  2 Bulan 2 Hari </v>
          </cell>
          <cell r="AX1067" t="str">
            <v>IN CLASS</v>
          </cell>
          <cell r="AY1067">
            <v>90</v>
          </cell>
          <cell r="AZ1067">
            <v>75</v>
          </cell>
          <cell r="BA1067" t="str">
            <v>SUDAH</v>
          </cell>
          <cell r="BC1067">
            <v>44434</v>
          </cell>
          <cell r="BD1067" t="str">
            <v>LEUWIGAJAH</v>
          </cell>
          <cell r="BE1067" t="str">
            <v>SUDAH</v>
          </cell>
          <cell r="BG1067">
            <v>44523</v>
          </cell>
          <cell r="BI1067" t="str">
            <v>BELUM</v>
          </cell>
          <cell r="BV1067" t="str">
            <v>0000513720674</v>
          </cell>
          <cell r="BW1067" t="str">
            <v>SUDAH</v>
          </cell>
          <cell r="BX1067" t="str">
            <v>PBI</v>
          </cell>
          <cell r="BY1067" t="str">
            <v>21065975365</v>
          </cell>
          <cell r="BZ1067" t="str">
            <v>SUDAH</v>
          </cell>
        </row>
        <row r="1068">
          <cell r="C1068" t="str">
            <v>2846</v>
          </cell>
          <cell r="D1068" t="str">
            <v>DADANG SUGIWA</v>
          </cell>
          <cell r="E1068" t="str">
            <v>PT. MBK</v>
          </cell>
          <cell r="F1068" t="str">
            <v>PO</v>
          </cell>
          <cell r="G1068" t="str">
            <v>71/PO-JKT1/VIII/2021</v>
          </cell>
          <cell r="H1068">
            <v>44415</v>
          </cell>
          <cell r="I1068">
            <v>44418</v>
          </cell>
          <cell r="J1068">
            <v>3</v>
          </cell>
          <cell r="K1068" t="str">
            <v>08812037611</v>
          </cell>
          <cell r="L1068" t="str">
            <v>DRIVER</v>
          </cell>
          <cell r="Q1068" t="str">
            <v>BANDUNG</v>
          </cell>
          <cell r="R1068" t="str">
            <v>ANTERAJA</v>
          </cell>
          <cell r="S1068" t="str">
            <v>JAKARTA 1</v>
          </cell>
          <cell r="T1068" t="str">
            <v>3277012410970024</v>
          </cell>
          <cell r="U1068" t="str">
            <v>SEUMUR HIDUP</v>
          </cell>
          <cell r="V1068" t="str">
            <v>CDD</v>
          </cell>
          <cell r="W1068" t="str">
            <v>B1</v>
          </cell>
          <cell r="X1068" t="str">
            <v>13319710000540</v>
          </cell>
          <cell r="Y1068">
            <v>46241</v>
          </cell>
          <cell r="Z1068" t="str">
            <v>CIMAHI</v>
          </cell>
          <cell r="AA1068">
            <v>35727</v>
          </cell>
          <cell r="AB1068" t="str">
            <v>KIHAPIT TIMUR JL KERKOP NO 145/18 RT009/RW020 DESA LEUWIGAJAH KEC CIMAHI SELATAN KOTA CIMAHI</v>
          </cell>
          <cell r="AC1068" t="str">
            <v>LAJANG</v>
          </cell>
          <cell r="AD1068" t="str">
            <v>ISLAM</v>
          </cell>
          <cell r="AE1068" t="str">
            <v>LAKI-LAKI</v>
          </cell>
          <cell r="AF1068" t="str">
            <v>SMA</v>
          </cell>
          <cell r="AG1068" t="str">
            <v>DADANG SUGIWA</v>
          </cell>
          <cell r="AH1068" t="str">
            <v>BCA</v>
          </cell>
          <cell r="AI1068" t="str">
            <v>1393052604</v>
          </cell>
          <cell r="AJ1068" t="str">
            <v>3277011803080051</v>
          </cell>
          <cell r="AL1068">
            <v>44621</v>
          </cell>
          <cell r="AM1068">
            <v>44712</v>
          </cell>
          <cell r="AN1068" t="str">
            <v>PKWT 1</v>
          </cell>
          <cell r="AO1068" t="str">
            <v>10 hari</v>
          </cell>
          <cell r="AP1068" t="str">
            <v xml:space="preserve">0 Tahun  9 Bulan 11 Hari </v>
          </cell>
          <cell r="AQ1068" t="str">
            <v>SUDAH</v>
          </cell>
          <cell r="AR1068">
            <v>44438</v>
          </cell>
          <cell r="AS1068" t="str">
            <v>SUDAH</v>
          </cell>
          <cell r="AT1068">
            <v>44452</v>
          </cell>
          <cell r="AU1068" t="str">
            <v>SUDAH</v>
          </cell>
          <cell r="AV1068">
            <v>44639</v>
          </cell>
          <cell r="AW1068" t="str">
            <v xml:space="preserve">0 Tahun  2 Bulan 2 Hari </v>
          </cell>
          <cell r="AX1068" t="str">
            <v>IN CLASS</v>
          </cell>
          <cell r="AY1068">
            <v>90</v>
          </cell>
          <cell r="AZ1068">
            <v>75</v>
          </cell>
          <cell r="BA1068" t="str">
            <v>SUDAH</v>
          </cell>
          <cell r="BC1068">
            <v>44483</v>
          </cell>
          <cell r="BD1068" t="str">
            <v>LEUWIGAJAH</v>
          </cell>
          <cell r="BE1068" t="str">
            <v>SUDAH</v>
          </cell>
          <cell r="BG1068">
            <v>44519</v>
          </cell>
          <cell r="BI1068" t="str">
            <v>BELUM</v>
          </cell>
          <cell r="BV1068" t="str">
            <v>0000512788882</v>
          </cell>
          <cell r="BW1068" t="str">
            <v>SUDAH</v>
          </cell>
          <cell r="BX1068" t="str">
            <v>PERUSAHAAN</v>
          </cell>
          <cell r="BY1068" t="str">
            <v>21065975894</v>
          </cell>
          <cell r="BZ1068" t="str">
            <v>SUDAH</v>
          </cell>
        </row>
        <row r="1069">
          <cell r="C1069" t="str">
            <v>2847</v>
          </cell>
          <cell r="D1069" t="str">
            <v>IVAN SETYAWAN SARIS</v>
          </cell>
          <cell r="E1069" t="str">
            <v>PT. MBK</v>
          </cell>
          <cell r="F1069" t="str">
            <v>PO</v>
          </cell>
          <cell r="G1069" t="str">
            <v>35/PO/LOG-SBY/VIII/21</v>
          </cell>
          <cell r="H1069">
            <v>44417</v>
          </cell>
          <cell r="I1069">
            <v>44417</v>
          </cell>
          <cell r="J1069">
            <v>0</v>
          </cell>
          <cell r="K1069" t="str">
            <v>082357055523</v>
          </cell>
          <cell r="P1069" t="str">
            <v>DISPATCHER</v>
          </cell>
          <cell r="Q1069" t="str">
            <v>JEMBER</v>
          </cell>
          <cell r="R1069" t="str">
            <v>YAMAZAKI</v>
          </cell>
          <cell r="S1069" t="str">
            <v>MALANG</v>
          </cell>
          <cell r="T1069" t="str">
            <v>3510111608950007</v>
          </cell>
          <cell r="U1069" t="str">
            <v>SEUMUR HIDUP</v>
          </cell>
          <cell r="V1069" t="str">
            <v>NON DRIVER</v>
          </cell>
          <cell r="W1069" t="str">
            <v>NON DRIVER</v>
          </cell>
          <cell r="X1069" t="str">
            <v>NON DRIVER</v>
          </cell>
          <cell r="Y1069" t="str">
            <v>NON DRIVER</v>
          </cell>
          <cell r="Z1069" t="str">
            <v>BANYUWANGI</v>
          </cell>
          <cell r="AA1069">
            <v>34927</v>
          </cell>
          <cell r="AB1069" t="str">
            <v>JL. TIDAR, PERUM TATA WAHANA REGENSY. RT03/RW15 KEL KARANGREJO KEC SUMBERSARI , JEMBER</v>
          </cell>
          <cell r="AC1069" t="str">
            <v>LAJANG</v>
          </cell>
          <cell r="AD1069" t="str">
            <v>ISLAM</v>
          </cell>
          <cell r="AE1069" t="str">
            <v>LAKI-LAKI</v>
          </cell>
          <cell r="AF1069" t="str">
            <v>SMA</v>
          </cell>
          <cell r="AG1069" t="str">
            <v>IVAN SETYAWAN SARIS</v>
          </cell>
          <cell r="AH1069" t="str">
            <v>BCA</v>
          </cell>
          <cell r="AI1069" t="str">
            <v>2000813551</v>
          </cell>
          <cell r="AJ1069" t="str">
            <v>3509210706180004</v>
          </cell>
          <cell r="AL1069">
            <v>44682</v>
          </cell>
          <cell r="AM1069">
            <v>44773</v>
          </cell>
          <cell r="AN1069" t="str">
            <v>PKWT 2</v>
          </cell>
          <cell r="AO1069" t="str">
            <v>71 hari</v>
          </cell>
          <cell r="AP1069" t="str">
            <v xml:space="preserve">0 Tahun  9 Bulan 12 Hari </v>
          </cell>
          <cell r="AQ1069" t="str">
            <v>NON DRIVER</v>
          </cell>
          <cell r="AR1069" t="str">
            <v>NON DRIVER</v>
          </cell>
          <cell r="AS1069" t="str">
            <v>SUDAH</v>
          </cell>
          <cell r="AT1069">
            <v>44432</v>
          </cell>
          <cell r="AU1069" t="str">
            <v>NON DRIVER</v>
          </cell>
          <cell r="AV1069" t="str">
            <v>NON DRIVER</v>
          </cell>
          <cell r="AW1069" t="str">
            <v/>
          </cell>
          <cell r="AX1069" t="str">
            <v>NON DRIVER</v>
          </cell>
          <cell r="AY1069" t="str">
            <v>NON DRIVER</v>
          </cell>
          <cell r="AZ1069" t="str">
            <v>NON DRIVER</v>
          </cell>
          <cell r="BA1069" t="str">
            <v>SUDAH</v>
          </cell>
          <cell r="BC1069">
            <v>44414</v>
          </cell>
          <cell r="BE1069" t="str">
            <v>SUDAH</v>
          </cell>
          <cell r="BG1069">
            <v>44407</v>
          </cell>
          <cell r="BI1069" t="str">
            <v>BELUM</v>
          </cell>
          <cell r="BV1069" t="str">
            <v>0001541183488</v>
          </cell>
          <cell r="BW1069" t="str">
            <v>SUDAH</v>
          </cell>
          <cell r="BX1069" t="str">
            <v>PERUSAHAAN</v>
          </cell>
          <cell r="BY1069" t="str">
            <v>21065976108</v>
          </cell>
          <cell r="BZ1069" t="str">
            <v>SUDAH</v>
          </cell>
        </row>
        <row r="1070">
          <cell r="C1070" t="str">
            <v>2848</v>
          </cell>
          <cell r="D1070" t="str">
            <v>YULITRA WAHYU SUHENDRI</v>
          </cell>
          <cell r="E1070" t="str">
            <v>PT. MBK</v>
          </cell>
          <cell r="I1070">
            <v>44417</v>
          </cell>
          <cell r="J1070" t="str">
            <v/>
          </cell>
          <cell r="K1070" t="str">
            <v>082230067827</v>
          </cell>
          <cell r="P1070" t="str">
            <v>DISPATCHER</v>
          </cell>
          <cell r="Q1070" t="str">
            <v>JEMBER</v>
          </cell>
          <cell r="R1070" t="str">
            <v>YAMAZAKI</v>
          </cell>
          <cell r="S1070" t="str">
            <v>MALANG</v>
          </cell>
          <cell r="T1070" t="str">
            <v>3509121107960006</v>
          </cell>
          <cell r="U1070" t="str">
            <v>SEUMUR HIDUP</v>
          </cell>
          <cell r="V1070" t="str">
            <v>NON DRIVER</v>
          </cell>
          <cell r="W1070" t="str">
            <v>NON DRIVER</v>
          </cell>
          <cell r="X1070" t="str">
            <v>NON DRIVER</v>
          </cell>
          <cell r="Y1070" t="str">
            <v>NON DRIVER</v>
          </cell>
          <cell r="Z1070" t="str">
            <v>JEMBER</v>
          </cell>
          <cell r="AA1070">
            <v>35376</v>
          </cell>
          <cell r="AB1070" t="str">
            <v xml:space="preserve">DUSUN KRAJAN RT05/RW011 DESA KALIBARU WETAN KEC KALIBARU </v>
          </cell>
          <cell r="AC1070" t="str">
            <v>KAWIN</v>
          </cell>
          <cell r="AD1070" t="str">
            <v>ISLAM</v>
          </cell>
          <cell r="AE1070" t="str">
            <v>LAKI-LAKI</v>
          </cell>
          <cell r="AF1070" t="str">
            <v>SMA</v>
          </cell>
          <cell r="AG1070" t="str">
            <v>YULITRA WAHYU SUHENDRI</v>
          </cell>
          <cell r="AH1070" t="str">
            <v>BCA</v>
          </cell>
          <cell r="AI1070" t="str">
            <v>0240454556</v>
          </cell>
          <cell r="AJ1070" t="str">
            <v>3510110909200002</v>
          </cell>
          <cell r="AL1070">
            <v>44682</v>
          </cell>
          <cell r="AM1070">
            <v>44773</v>
          </cell>
          <cell r="AN1070" t="str">
            <v>PKWT 2</v>
          </cell>
          <cell r="AO1070" t="str">
            <v>71 hari</v>
          </cell>
          <cell r="AP1070" t="str">
            <v xml:space="preserve">0 Tahun  9 Bulan 12 Hari </v>
          </cell>
          <cell r="AQ1070" t="str">
            <v>NON DRIVER</v>
          </cell>
          <cell r="AR1070" t="str">
            <v>NON DRIVER</v>
          </cell>
          <cell r="AS1070" t="str">
            <v>SUDAH</v>
          </cell>
          <cell r="AT1070">
            <v>44432</v>
          </cell>
          <cell r="AU1070" t="str">
            <v>NON DRIVER</v>
          </cell>
          <cell r="AV1070" t="str">
            <v>NON DRIVER</v>
          </cell>
          <cell r="AW1070" t="str">
            <v/>
          </cell>
          <cell r="AX1070" t="str">
            <v>NON DRIVER</v>
          </cell>
          <cell r="AY1070" t="str">
            <v>NON DRIVER</v>
          </cell>
          <cell r="AZ1070" t="str">
            <v>NON DRIVER</v>
          </cell>
          <cell r="BA1070" t="str">
            <v>SUDAH</v>
          </cell>
          <cell r="BC1070">
            <v>44378</v>
          </cell>
          <cell r="BE1070" t="str">
            <v>SUDAH</v>
          </cell>
          <cell r="BG1070">
            <v>44393</v>
          </cell>
          <cell r="BI1070" t="str">
            <v>SUDAH</v>
          </cell>
          <cell r="BK1070">
            <v>44628</v>
          </cell>
          <cell r="BV1070" t="str">
            <v>0002452180498</v>
          </cell>
          <cell r="BW1070" t="str">
            <v>SUDAH</v>
          </cell>
          <cell r="BX1070" t="str">
            <v>PERUSAHAAN</v>
          </cell>
          <cell r="BY1070" t="str">
            <v>21065975969</v>
          </cell>
          <cell r="BZ1070" t="str">
            <v>SUDAH</v>
          </cell>
        </row>
        <row r="1071">
          <cell r="C1071" t="str">
            <v>2849</v>
          </cell>
          <cell r="D1071" t="str">
            <v>RATNO AGUNG SETIABUDI</v>
          </cell>
          <cell r="E1071" t="str">
            <v>PT. MBK</v>
          </cell>
          <cell r="F1071" t="str">
            <v>PO</v>
          </cell>
          <cell r="G1071" t="str">
            <v>34/PO/LOG-SBY-VIII/21</v>
          </cell>
          <cell r="H1071">
            <v>44417</v>
          </cell>
          <cell r="I1071">
            <v>44417</v>
          </cell>
          <cell r="J1071">
            <v>0</v>
          </cell>
          <cell r="K1071" t="str">
            <v>082228622225</v>
          </cell>
          <cell r="L1071" t="str">
            <v>DRIVER</v>
          </cell>
          <cell r="Q1071" t="str">
            <v>JEMBER</v>
          </cell>
          <cell r="R1071" t="str">
            <v>YAMAZAKI</v>
          </cell>
          <cell r="S1071" t="str">
            <v>MALANG</v>
          </cell>
          <cell r="T1071" t="str">
            <v>3509141101920003</v>
          </cell>
          <cell r="U1071" t="str">
            <v>SEUMUR HIDUP</v>
          </cell>
          <cell r="V1071" t="str">
            <v>HIJAU</v>
          </cell>
          <cell r="W1071" t="str">
            <v>B2</v>
          </cell>
          <cell r="X1071" t="str">
            <v>9201-1618-3605</v>
          </cell>
          <cell r="Y1071">
            <v>45302</v>
          </cell>
          <cell r="Z1071" t="str">
            <v>JEMBER</v>
          </cell>
          <cell r="AA1071">
            <v>33614</v>
          </cell>
          <cell r="AB1071" t="str">
            <v>DUSUN KRAJAN RT.01 RW.05 DESA PANTI</v>
          </cell>
          <cell r="AC1071" t="str">
            <v>LAJANG</v>
          </cell>
          <cell r="AD1071" t="str">
            <v>ISLAM</v>
          </cell>
          <cell r="AE1071" t="str">
            <v>LAKI-LAKI</v>
          </cell>
          <cell r="AF1071" t="str">
            <v>SMA</v>
          </cell>
          <cell r="AG1071" t="str">
            <v>RATNO AGUNG SETIABUDI</v>
          </cell>
          <cell r="AH1071" t="str">
            <v>BCA</v>
          </cell>
          <cell r="AI1071" t="str">
            <v>3330345666</v>
          </cell>
          <cell r="AJ1071" t="str">
            <v>3509141408100003</v>
          </cell>
          <cell r="AL1071">
            <v>44682</v>
          </cell>
          <cell r="AM1071">
            <v>44773</v>
          </cell>
          <cell r="AN1071" t="str">
            <v>PKWT 2</v>
          </cell>
          <cell r="AO1071" t="str">
            <v>71 hari</v>
          </cell>
          <cell r="AP1071" t="str">
            <v xml:space="preserve">0 Tahun  9 Bulan 12 Hari </v>
          </cell>
          <cell r="AQ1071" t="str">
            <v>SUDAH</v>
          </cell>
          <cell r="AR1071">
            <v>44432</v>
          </cell>
          <cell r="AS1071" t="str">
            <v>SUDAH</v>
          </cell>
          <cell r="AT1071">
            <v>44432</v>
          </cell>
          <cell r="AU1071" t="str">
            <v>SUDAH</v>
          </cell>
          <cell r="AV1071">
            <v>44466</v>
          </cell>
          <cell r="AW1071" t="str">
            <v xml:space="preserve">0 Tahun  7 Bulan 24 Hari </v>
          </cell>
          <cell r="AX1071" t="str">
            <v>IN CLASS</v>
          </cell>
          <cell r="AY1071">
            <v>75</v>
          </cell>
          <cell r="AZ1071">
            <v>75</v>
          </cell>
          <cell r="BA1071" t="str">
            <v>SUDAH</v>
          </cell>
          <cell r="BC1071">
            <v>44372</v>
          </cell>
          <cell r="BE1071" t="str">
            <v>SUDAH</v>
          </cell>
          <cell r="BG1071">
            <v>44403</v>
          </cell>
          <cell r="BI1071" t="str">
            <v>BELUM</v>
          </cell>
          <cell r="BV1071" t="str">
            <v>0002895098051</v>
          </cell>
          <cell r="BW1071" t="str">
            <v>SUDAH</v>
          </cell>
          <cell r="BX1071" t="str">
            <v>PERUSAHAAN</v>
          </cell>
          <cell r="BY1071" t="str">
            <v>21065976215</v>
          </cell>
          <cell r="BZ1071" t="str">
            <v>SUDAH</v>
          </cell>
        </row>
        <row r="1072">
          <cell r="C1072" t="str">
            <v>2850</v>
          </cell>
          <cell r="D1072" t="str">
            <v>FARIZQI HASAN KURNIAWAN</v>
          </cell>
          <cell r="E1072" t="str">
            <v>PT. MBK</v>
          </cell>
          <cell r="F1072" t="str">
            <v>PO</v>
          </cell>
          <cell r="G1072" t="str">
            <v>34/PO/LOG-SBY-VIII/21</v>
          </cell>
          <cell r="H1072">
            <v>44417</v>
          </cell>
          <cell r="I1072">
            <v>44417</v>
          </cell>
          <cell r="J1072">
            <v>0</v>
          </cell>
          <cell r="K1072" t="str">
            <v>081334258384</v>
          </cell>
          <cell r="L1072" t="str">
            <v>DRIVER</v>
          </cell>
          <cell r="Q1072" t="str">
            <v>JEMBER</v>
          </cell>
          <cell r="R1072" t="str">
            <v>YAMAZAKI</v>
          </cell>
          <cell r="S1072" t="str">
            <v>MALANG</v>
          </cell>
          <cell r="T1072" t="str">
            <v>3509190212950006</v>
          </cell>
          <cell r="U1072" t="str">
            <v>SEUMUR HIDUP</v>
          </cell>
          <cell r="V1072" t="str">
            <v>HIJAU</v>
          </cell>
          <cell r="W1072" t="str">
            <v>B1</v>
          </cell>
          <cell r="X1072" t="str">
            <v>1618-9512-000020</v>
          </cell>
          <cell r="Y1072">
            <v>45625</v>
          </cell>
          <cell r="Z1072" t="str">
            <v>JEMBER</v>
          </cell>
          <cell r="AA1072">
            <v>35035</v>
          </cell>
          <cell r="AB1072" t="str">
            <v>JL. HARSOYO LINGK. WONOSARI RT.01 RW.02 DESA MANGLI</v>
          </cell>
          <cell r="AC1072" t="str">
            <v>KAWIN</v>
          </cell>
          <cell r="AD1072" t="str">
            <v>ISLAM</v>
          </cell>
          <cell r="AE1072" t="str">
            <v>LAKI-LAKI</v>
          </cell>
          <cell r="AF1072" t="str">
            <v>SMA</v>
          </cell>
          <cell r="AG1072" t="str">
            <v>FARIZQI HASAN KURNIAWAN</v>
          </cell>
          <cell r="AH1072" t="str">
            <v>BCA</v>
          </cell>
          <cell r="AI1072" t="str">
            <v>0240728991</v>
          </cell>
          <cell r="AJ1072" t="str">
            <v>3509192909056003</v>
          </cell>
          <cell r="AL1072">
            <v>44682</v>
          </cell>
          <cell r="AM1072">
            <v>44773</v>
          </cell>
          <cell r="AN1072" t="str">
            <v>PKWT 2</v>
          </cell>
          <cell r="AO1072" t="str">
            <v>71 hari</v>
          </cell>
          <cell r="AP1072" t="str">
            <v xml:space="preserve">0 Tahun  9 Bulan 12 Hari </v>
          </cell>
          <cell r="AQ1072" t="str">
            <v>SUDAH</v>
          </cell>
          <cell r="AR1072">
            <v>44432</v>
          </cell>
          <cell r="AS1072" t="str">
            <v>SUDAH</v>
          </cell>
          <cell r="AT1072">
            <v>44432</v>
          </cell>
          <cell r="AU1072" t="str">
            <v>SUDAH</v>
          </cell>
          <cell r="AV1072">
            <v>44466</v>
          </cell>
          <cell r="AW1072" t="str">
            <v xml:space="preserve">0 Tahun  7 Bulan 24 Hari </v>
          </cell>
          <cell r="AX1072" t="str">
            <v>IN CLASS</v>
          </cell>
          <cell r="AY1072">
            <v>75</v>
          </cell>
          <cell r="AZ1072">
            <v>95</v>
          </cell>
          <cell r="BA1072" t="str">
            <v>SUDAH</v>
          </cell>
          <cell r="BC1072">
            <v>44384</v>
          </cell>
          <cell r="BE1072" t="str">
            <v>SUDAH</v>
          </cell>
          <cell r="BG1072">
            <v>44491</v>
          </cell>
          <cell r="BI1072" t="str">
            <v>BELUM</v>
          </cell>
          <cell r="BV1072" t="str">
            <v>0001040250328</v>
          </cell>
          <cell r="BW1072" t="str">
            <v>SUDAH</v>
          </cell>
          <cell r="BX1072" t="str">
            <v>PERUSAHAAN</v>
          </cell>
          <cell r="BY1072" t="str">
            <v>21065976199</v>
          </cell>
          <cell r="BZ1072" t="str">
            <v>SUDAH</v>
          </cell>
        </row>
        <row r="1073">
          <cell r="C1073" t="str">
            <v>2851</v>
          </cell>
          <cell r="D1073" t="str">
            <v>ABDUL WAFID</v>
          </cell>
          <cell r="E1073" t="str">
            <v>PT. MBK</v>
          </cell>
          <cell r="F1073" t="str">
            <v>PO</v>
          </cell>
          <cell r="G1073" t="str">
            <v>34/PO/LOG-SBY-VIII/21</v>
          </cell>
          <cell r="H1073">
            <v>44417</v>
          </cell>
          <cell r="I1073">
            <v>44417</v>
          </cell>
          <cell r="J1073">
            <v>0</v>
          </cell>
          <cell r="K1073" t="str">
            <v>081357021868</v>
          </cell>
          <cell r="L1073" t="str">
            <v>DRIVER</v>
          </cell>
          <cell r="Q1073" t="str">
            <v>JEMBER</v>
          </cell>
          <cell r="R1073" t="str">
            <v>YAMAZAKI</v>
          </cell>
          <cell r="S1073" t="str">
            <v>MALANG</v>
          </cell>
          <cell r="T1073" t="str">
            <v>3511010710900001</v>
          </cell>
          <cell r="U1073" t="str">
            <v>SEUMUR HIDUP</v>
          </cell>
          <cell r="V1073" t="str">
            <v>HIJAU</v>
          </cell>
          <cell r="W1073" t="str">
            <v>B1</v>
          </cell>
          <cell r="X1073" t="str">
            <v>1530-9010-000054</v>
          </cell>
          <cell r="Y1073">
            <v>45916</v>
          </cell>
          <cell r="Z1073" t="str">
            <v>BONDOWOSO</v>
          </cell>
          <cell r="AA1073">
            <v>33153</v>
          </cell>
          <cell r="AB1073" t="str">
            <v>JL. LAPANGAN DUSUN KRAJAN RT/RW 002/005 PECORO - RAMBIPUJI</v>
          </cell>
          <cell r="AC1073" t="str">
            <v>KAWIN ANAK 1</v>
          </cell>
          <cell r="AD1073" t="str">
            <v>ISLAM</v>
          </cell>
          <cell r="AE1073" t="str">
            <v>LAKI-LAKI</v>
          </cell>
          <cell r="AF1073" t="str">
            <v>SMA</v>
          </cell>
          <cell r="AG1073" t="str">
            <v>ABDUL WAFID</v>
          </cell>
          <cell r="AH1073" t="str">
            <v>BCA</v>
          </cell>
          <cell r="AI1073" t="str">
            <v>0240484170</v>
          </cell>
          <cell r="AJ1073" t="str">
            <v>3509131401190006</v>
          </cell>
          <cell r="AL1073">
            <v>44682</v>
          </cell>
          <cell r="AM1073">
            <v>44773</v>
          </cell>
          <cell r="AN1073" t="str">
            <v>PKWT 2</v>
          </cell>
          <cell r="AO1073" t="str">
            <v>71 hari</v>
          </cell>
          <cell r="AP1073" t="str">
            <v xml:space="preserve">0 Tahun  9 Bulan 12 Hari </v>
          </cell>
          <cell r="AQ1073" t="str">
            <v>SUDAH</v>
          </cell>
          <cell r="AR1073">
            <v>44369</v>
          </cell>
          <cell r="AS1073" t="str">
            <v>SUDAH</v>
          </cell>
          <cell r="AT1073">
            <v>44369</v>
          </cell>
          <cell r="AU1073" t="str">
            <v>SUDAH</v>
          </cell>
          <cell r="AV1073">
            <v>44466</v>
          </cell>
          <cell r="AW1073" t="str">
            <v xml:space="preserve">0 Tahun  7 Bulan 24 Hari </v>
          </cell>
          <cell r="AX1073" t="str">
            <v>IN CLASS</v>
          </cell>
          <cell r="AY1073">
            <v>75</v>
          </cell>
          <cell r="AZ1073">
            <v>90</v>
          </cell>
          <cell r="BA1073" t="str">
            <v>SUDAH</v>
          </cell>
          <cell r="BC1073">
            <v>44390</v>
          </cell>
          <cell r="BE1073" t="str">
            <v>SUDAH</v>
          </cell>
          <cell r="BG1073">
            <v>44421</v>
          </cell>
          <cell r="BI1073" t="str">
            <v>BELUM</v>
          </cell>
          <cell r="BV1073" t="str">
            <v>0002301368679</v>
          </cell>
          <cell r="BW1073" t="str">
            <v>SUDAH</v>
          </cell>
          <cell r="BX1073" t="str">
            <v>PERUSAHAAN</v>
          </cell>
          <cell r="BY1073" t="str">
            <v>17058263835</v>
          </cell>
          <cell r="BZ1073" t="str">
            <v>SUDAH</v>
          </cell>
        </row>
        <row r="1074">
          <cell r="C1074" t="str">
            <v>2852</v>
          </cell>
          <cell r="D1074" t="str">
            <v>DIDIK HENDRO CAHYONO</v>
          </cell>
          <cell r="E1074" t="str">
            <v>PT. MBK</v>
          </cell>
          <cell r="F1074" t="str">
            <v>PO</v>
          </cell>
          <cell r="G1074" t="str">
            <v>34/PO/LOG-SBY-VIII/21</v>
          </cell>
          <cell r="H1074">
            <v>44417</v>
          </cell>
          <cell r="I1074">
            <v>44417</v>
          </cell>
          <cell r="J1074">
            <v>0</v>
          </cell>
          <cell r="K1074" t="str">
            <v>082341292577</v>
          </cell>
          <cell r="L1074" t="str">
            <v>DRIVER</v>
          </cell>
          <cell r="Q1074" t="str">
            <v>JEMBER</v>
          </cell>
          <cell r="R1074" t="str">
            <v>YAMAZAKI</v>
          </cell>
          <cell r="S1074" t="str">
            <v>MALANG</v>
          </cell>
          <cell r="T1074" t="str">
            <v>3509200402880003</v>
          </cell>
          <cell r="U1074" t="str">
            <v>SEUMUR HIDUP</v>
          </cell>
          <cell r="V1074" t="str">
            <v>HIJAU</v>
          </cell>
          <cell r="W1074" t="str">
            <v>B2</v>
          </cell>
          <cell r="X1074" t="str">
            <v>8802-1532-0638</v>
          </cell>
          <cell r="Y1074">
            <v>44961</v>
          </cell>
          <cell r="Z1074" t="str">
            <v>JEMBER</v>
          </cell>
          <cell r="AA1074">
            <v>32177</v>
          </cell>
          <cell r="AB1074" t="str">
            <v>DUSUN SUMBERSARI RT/RW 01/07 KEMUNING SARI LOR - PANTI</v>
          </cell>
          <cell r="AC1074" t="str">
            <v>KAWIN</v>
          </cell>
          <cell r="AD1074" t="str">
            <v>ISLAM</v>
          </cell>
          <cell r="AE1074" t="str">
            <v>LAKI-LAKI</v>
          </cell>
          <cell r="AF1074" t="str">
            <v>SMA</v>
          </cell>
          <cell r="AG1074" t="str">
            <v>DIDIK HENDRO CAHYONO</v>
          </cell>
          <cell r="AH1074" t="str">
            <v>BCA</v>
          </cell>
          <cell r="AI1074" t="str">
            <v>4160343902</v>
          </cell>
          <cell r="AJ1074" t="str">
            <v>3509142606140001</v>
          </cell>
          <cell r="AL1074">
            <v>44682</v>
          </cell>
          <cell r="AM1074">
            <v>44773</v>
          </cell>
          <cell r="AN1074" t="str">
            <v>PKWT 2</v>
          </cell>
          <cell r="AO1074" t="str">
            <v>71 hari</v>
          </cell>
          <cell r="AP1074" t="str">
            <v xml:space="preserve">0 Tahun  9 Bulan 12 Hari </v>
          </cell>
          <cell r="AQ1074" t="str">
            <v>SUDAH</v>
          </cell>
          <cell r="AR1074">
            <v>44432</v>
          </cell>
          <cell r="AS1074" t="str">
            <v>SUDAH</v>
          </cell>
          <cell r="AT1074">
            <v>44432</v>
          </cell>
          <cell r="AU1074" t="str">
            <v>SUDAH</v>
          </cell>
          <cell r="AV1074">
            <v>44466</v>
          </cell>
          <cell r="AW1074" t="str">
            <v xml:space="preserve">0 Tahun  7 Bulan 24 Hari </v>
          </cell>
          <cell r="AX1074" t="str">
            <v>IN CLASS</v>
          </cell>
          <cell r="AY1074">
            <v>75</v>
          </cell>
          <cell r="AZ1074">
            <v>85</v>
          </cell>
          <cell r="BA1074" t="str">
            <v>SUDAH</v>
          </cell>
          <cell r="BC1074">
            <v>44399</v>
          </cell>
          <cell r="BE1074" t="str">
            <v>SUDAH</v>
          </cell>
          <cell r="BG1074">
            <v>44559</v>
          </cell>
          <cell r="BI1074" t="str">
            <v>BELUM</v>
          </cell>
          <cell r="BV1074" t="str">
            <v>0002354968315</v>
          </cell>
          <cell r="BW1074" t="str">
            <v>SUDAH</v>
          </cell>
          <cell r="BX1074" t="str">
            <v>PERUSAHAAN</v>
          </cell>
          <cell r="BY1074" t="str">
            <v>21065976124</v>
          </cell>
          <cell r="BZ1074" t="str">
            <v>SUDAH</v>
          </cell>
        </row>
        <row r="1075">
          <cell r="C1075" t="str">
            <v>2853</v>
          </cell>
          <cell r="D1075" t="str">
            <v>ANDRIANTO</v>
          </cell>
          <cell r="E1075" t="str">
            <v>PT. MBK</v>
          </cell>
          <cell r="F1075" t="str">
            <v>PO</v>
          </cell>
          <cell r="G1075" t="str">
            <v>34/PO/LOG-SBY-VIII/21</v>
          </cell>
          <cell r="I1075">
            <v>44410</v>
          </cell>
          <cell r="J1075" t="str">
            <v/>
          </cell>
          <cell r="K1075" t="str">
            <v>081216147103</v>
          </cell>
          <cell r="L1075" t="str">
            <v>DRIVER</v>
          </cell>
          <cell r="Q1075" t="str">
            <v>MALANG</v>
          </cell>
          <cell r="R1075" t="str">
            <v>YAMAZAKI</v>
          </cell>
          <cell r="S1075" t="str">
            <v>MALANG</v>
          </cell>
          <cell r="T1075" t="str">
            <v>3573040709800003</v>
          </cell>
          <cell r="U1075" t="str">
            <v>SEUMUR HIDUP</v>
          </cell>
          <cell r="V1075">
            <v>0</v>
          </cell>
          <cell r="W1075" t="str">
            <v>B1 UMUM</v>
          </cell>
          <cell r="X1075" t="str">
            <v>15258009000175</v>
          </cell>
          <cell r="Y1075">
            <v>45904</v>
          </cell>
          <cell r="Z1075" t="str">
            <v>MALANG</v>
          </cell>
          <cell r="AA1075">
            <v>29471</v>
          </cell>
          <cell r="AB1075" t="str">
            <v>JL. MERGAN LORI IIA/6A RT/RW 005/006 KEL/DESA TANJUNGREJO KEC. SUKUN - MALANG</v>
          </cell>
          <cell r="AC1075" t="str">
            <v>KAWIN ANAK 2</v>
          </cell>
          <cell r="AD1075" t="str">
            <v>ISLAM</v>
          </cell>
          <cell r="AE1075" t="str">
            <v>LAKI-LAKI</v>
          </cell>
          <cell r="AF1075" t="str">
            <v>SMA</v>
          </cell>
          <cell r="AG1075" t="str">
            <v>ANDRIANTO</v>
          </cell>
          <cell r="AH1075" t="str">
            <v>BCA</v>
          </cell>
          <cell r="AI1075" t="str">
            <v>4480623008</v>
          </cell>
          <cell r="AJ1075" t="str">
            <v>3573040609100003</v>
          </cell>
          <cell r="AL1075">
            <v>44682</v>
          </cell>
          <cell r="AM1075">
            <v>44773</v>
          </cell>
          <cell r="AN1075" t="str">
            <v>PKWT 2</v>
          </cell>
          <cell r="AO1075" t="str">
            <v>71 hari</v>
          </cell>
          <cell r="AP1075" t="str">
            <v xml:space="preserve">0 Tahun  9 Bulan 19 Hari </v>
          </cell>
          <cell r="AQ1075" t="str">
            <v>SUDAH</v>
          </cell>
          <cell r="AR1075">
            <v>44432</v>
          </cell>
          <cell r="AS1075" t="str">
            <v>SUDAH</v>
          </cell>
          <cell r="AT1075">
            <v>44432</v>
          </cell>
          <cell r="AU1075" t="str">
            <v>SUDAH</v>
          </cell>
          <cell r="AV1075">
            <v>44439</v>
          </cell>
          <cell r="AW1075" t="str">
            <v xml:space="preserve">0 Tahun  8 Bulan 20 Hari </v>
          </cell>
          <cell r="AX1075" t="str">
            <v>IN CLASS</v>
          </cell>
          <cell r="AY1075">
            <v>80</v>
          </cell>
          <cell r="AZ1075">
            <v>80</v>
          </cell>
          <cell r="BA1075" t="str">
            <v>SUDAH</v>
          </cell>
          <cell r="BC1075">
            <v>44397</v>
          </cell>
          <cell r="BD1075" t="str">
            <v>UNIVERSITAS MERDEKA</v>
          </cell>
          <cell r="BE1075" t="str">
            <v>SUDAH</v>
          </cell>
          <cell r="BG1075">
            <v>44488</v>
          </cell>
          <cell r="BI1075" t="str">
            <v>BELUM</v>
          </cell>
          <cell r="BV1075" t="str">
            <v>0001443893995</v>
          </cell>
          <cell r="BW1075" t="str">
            <v>SUDAH</v>
          </cell>
          <cell r="BX1075" t="str">
            <v>PERUSAHAAN</v>
          </cell>
          <cell r="BY1075" t="str">
            <v>21065976348</v>
          </cell>
          <cell r="BZ1075" t="str">
            <v>SUDAH</v>
          </cell>
        </row>
        <row r="1076">
          <cell r="C1076" t="str">
            <v>2854</v>
          </cell>
          <cell r="D1076" t="str">
            <v>SHONIF FAISHOL YUSUF</v>
          </cell>
          <cell r="E1076" t="str">
            <v>PT. MBK</v>
          </cell>
          <cell r="F1076" t="str">
            <v>PO</v>
          </cell>
          <cell r="G1076" t="str">
            <v>34/PO/LOG-SBY-VIII/21</v>
          </cell>
          <cell r="H1076">
            <v>44417</v>
          </cell>
          <cell r="I1076">
            <v>44417</v>
          </cell>
          <cell r="J1076">
            <v>0</v>
          </cell>
          <cell r="K1076" t="str">
            <v>081357368745</v>
          </cell>
          <cell r="L1076" t="str">
            <v>DRIVER</v>
          </cell>
          <cell r="Q1076" t="str">
            <v>MALANG</v>
          </cell>
          <cell r="R1076" t="str">
            <v>YAMAZAKI</v>
          </cell>
          <cell r="S1076" t="str">
            <v>MALANG</v>
          </cell>
          <cell r="T1076" t="str">
            <v>3507160510450001</v>
          </cell>
          <cell r="U1076" t="str">
            <v>SEUMUR HIDUP</v>
          </cell>
          <cell r="V1076">
            <v>0</v>
          </cell>
          <cell r="W1076" t="str">
            <v>B1</v>
          </cell>
          <cell r="X1076" t="str">
            <v>951015260989</v>
          </cell>
          <cell r="Y1076">
            <v>45204</v>
          </cell>
          <cell r="Z1076" t="str">
            <v>MALANG</v>
          </cell>
          <cell r="AA1076">
            <v>34977</v>
          </cell>
          <cell r="AB1076" t="str">
            <v>JL. NUSA INDAH RT/RW 18/07 MALANG SUKO, KEC. TUMPANG, KAB. MALANG</v>
          </cell>
          <cell r="AC1076" t="str">
            <v>KAWIN ANAK 1</v>
          </cell>
          <cell r="AD1076" t="str">
            <v>ISLAM</v>
          </cell>
          <cell r="AE1076" t="str">
            <v>LAKI-LAKI</v>
          </cell>
          <cell r="AF1076" t="str">
            <v>SMA</v>
          </cell>
          <cell r="AG1076" t="str">
            <v>SHONIF FAISHOL YUSUF</v>
          </cell>
          <cell r="AH1076" t="str">
            <v>BCA</v>
          </cell>
          <cell r="AI1076" t="str">
            <v>3660416926</v>
          </cell>
          <cell r="AJ1076" t="str">
            <v>3507163105170001</v>
          </cell>
          <cell r="AL1076">
            <v>44682</v>
          </cell>
          <cell r="AM1076">
            <v>44773</v>
          </cell>
          <cell r="AN1076" t="str">
            <v>PKWT 2</v>
          </cell>
          <cell r="AO1076" t="str">
            <v>71 hari</v>
          </cell>
          <cell r="AP1076" t="str">
            <v xml:space="preserve">0 Tahun  9 Bulan 12 Hari </v>
          </cell>
          <cell r="AQ1076" t="str">
            <v>SUDAH</v>
          </cell>
          <cell r="AR1076">
            <v>44432</v>
          </cell>
          <cell r="AS1076" t="str">
            <v>SUDAH</v>
          </cell>
          <cell r="AT1076">
            <v>44432</v>
          </cell>
          <cell r="AU1076" t="str">
            <v>SUDAH</v>
          </cell>
          <cell r="AV1076">
            <v>44439</v>
          </cell>
          <cell r="AW1076" t="str">
            <v xml:space="preserve">0 Tahun  8 Bulan 20 Hari </v>
          </cell>
          <cell r="AX1076" t="str">
            <v>IN CLASS</v>
          </cell>
          <cell r="AY1076">
            <v>90</v>
          </cell>
          <cell r="AZ1076">
            <v>90</v>
          </cell>
          <cell r="BA1076" t="str">
            <v>SUDAH</v>
          </cell>
          <cell r="BC1076">
            <v>44399</v>
          </cell>
          <cell r="BD1076" t="str">
            <v>PUSKESMAS SEKARPURO</v>
          </cell>
          <cell r="BE1076" t="str">
            <v>SUDAH</v>
          </cell>
          <cell r="BG1076">
            <v>44530</v>
          </cell>
          <cell r="BI1076" t="str">
            <v>BELUM</v>
          </cell>
          <cell r="BV1076" t="str">
            <v>0003101513545</v>
          </cell>
          <cell r="BW1076" t="str">
            <v>SUDAH</v>
          </cell>
          <cell r="BX1076" t="str">
            <v>PERUSAHAAN</v>
          </cell>
          <cell r="BY1076" t="str">
            <v>21065976025</v>
          </cell>
          <cell r="BZ1076" t="str">
            <v>SUDAH</v>
          </cell>
        </row>
        <row r="1077">
          <cell r="C1077" t="str">
            <v>2856</v>
          </cell>
          <cell r="D1077" t="str">
            <v>ARI SUWARNO</v>
          </cell>
          <cell r="E1077" t="str">
            <v>PT. MBK</v>
          </cell>
          <cell r="F1077" t="str">
            <v>PO</v>
          </cell>
          <cell r="G1077" t="str">
            <v>34/PO/LOG-SBY-VIII/21</v>
          </cell>
          <cell r="H1077">
            <v>44417</v>
          </cell>
          <cell r="I1077">
            <v>44417</v>
          </cell>
          <cell r="J1077">
            <v>0</v>
          </cell>
          <cell r="K1077" t="str">
            <v>082335451983</v>
          </cell>
          <cell r="L1077" t="str">
            <v>DRIVER</v>
          </cell>
          <cell r="Q1077" t="str">
            <v>MALANG</v>
          </cell>
          <cell r="R1077" t="str">
            <v>YAMAZAKI</v>
          </cell>
          <cell r="S1077" t="str">
            <v>MALANG</v>
          </cell>
          <cell r="T1077" t="str">
            <v>3507241402830005</v>
          </cell>
          <cell r="U1077" t="str">
            <v>SEUMUR HIDUP</v>
          </cell>
          <cell r="V1077">
            <v>0</v>
          </cell>
          <cell r="W1077" t="str">
            <v>B1</v>
          </cell>
          <cell r="X1077" t="str">
            <v>15268302000386</v>
          </cell>
          <cell r="Y1077">
            <v>46091</v>
          </cell>
          <cell r="Z1077" t="str">
            <v>SURABAYA</v>
          </cell>
          <cell r="AA1077">
            <v>30361</v>
          </cell>
          <cell r="AB1077" t="str">
            <v>PERUM PONDOK MUTIARA ( DENGKOL ) SINGOSARI BLOK D6 NO 02</v>
          </cell>
          <cell r="AC1077" t="str">
            <v>KAWIN</v>
          </cell>
          <cell r="AD1077" t="str">
            <v>ISLAM</v>
          </cell>
          <cell r="AE1077" t="str">
            <v>LAKI-LAKI</v>
          </cell>
          <cell r="AF1077" t="str">
            <v>SMA</v>
          </cell>
          <cell r="AG1077" t="str">
            <v>ARI SUWARNO</v>
          </cell>
          <cell r="AH1077" t="str">
            <v>BCA</v>
          </cell>
          <cell r="AI1077" t="str">
            <v>3680309816</v>
          </cell>
          <cell r="AJ1077" t="str">
            <v>3507240909080026</v>
          </cell>
          <cell r="AL1077">
            <v>44682</v>
          </cell>
          <cell r="AM1077">
            <v>44773</v>
          </cell>
          <cell r="AN1077" t="str">
            <v>PKWT 2</v>
          </cell>
          <cell r="AO1077" t="str">
            <v>71 hari</v>
          </cell>
          <cell r="AP1077" t="str">
            <v xml:space="preserve">0 Tahun  9 Bulan 12 Hari </v>
          </cell>
          <cell r="AQ1077" t="str">
            <v>SUDAH</v>
          </cell>
          <cell r="AR1077">
            <v>44432</v>
          </cell>
          <cell r="AS1077" t="str">
            <v>SUDAH</v>
          </cell>
          <cell r="AT1077">
            <v>44432</v>
          </cell>
          <cell r="AU1077" t="str">
            <v>SUDAH</v>
          </cell>
          <cell r="AV1077">
            <v>44439</v>
          </cell>
          <cell r="AW1077" t="str">
            <v xml:space="preserve">0 Tahun  8 Bulan 20 Hari </v>
          </cell>
          <cell r="AX1077" t="str">
            <v>IN CLASS</v>
          </cell>
          <cell r="AY1077">
            <v>90</v>
          </cell>
          <cell r="AZ1077">
            <v>90</v>
          </cell>
          <cell r="BA1077" t="str">
            <v>SUDAH</v>
          </cell>
          <cell r="BC1077">
            <v>44401</v>
          </cell>
          <cell r="BD1077" t="str">
            <v>RSI MALANG</v>
          </cell>
          <cell r="BE1077" t="str">
            <v>SUDAH</v>
          </cell>
          <cell r="BG1077">
            <v>44459</v>
          </cell>
          <cell r="BI1077" t="str">
            <v>BELUM</v>
          </cell>
          <cell r="BV1077" t="str">
            <v>0001612635164</v>
          </cell>
          <cell r="BW1077" t="str">
            <v>SUDAH</v>
          </cell>
          <cell r="BX1077" t="str">
            <v>PERUSAHAAN</v>
          </cell>
          <cell r="BY1077" t="str">
            <v>21065976074</v>
          </cell>
          <cell r="BZ1077" t="str">
            <v>SUDAH</v>
          </cell>
        </row>
        <row r="1078">
          <cell r="C1078" t="str">
            <v>2861</v>
          </cell>
          <cell r="D1078" t="str">
            <v>IVAN RIZKY NUGROHO</v>
          </cell>
          <cell r="E1078" t="str">
            <v>PT. MBK</v>
          </cell>
          <cell r="I1078">
            <v>44419</v>
          </cell>
          <cell r="J1078" t="str">
            <v/>
          </cell>
          <cell r="K1078" t="str">
            <v>08816314047</v>
          </cell>
          <cell r="L1078" t="str">
            <v>DRIVER</v>
          </cell>
          <cell r="Q1078" t="str">
            <v>MADIUN</v>
          </cell>
          <cell r="R1078" t="str">
            <v>ANTERAJA</v>
          </cell>
          <cell r="S1078" t="str">
            <v>MALANG</v>
          </cell>
          <cell r="T1078" t="str">
            <v>3577011609970002</v>
          </cell>
          <cell r="U1078" t="str">
            <v>SEUMUR HIDUP</v>
          </cell>
          <cell r="V1078" t="str">
            <v>HIJAU</v>
          </cell>
          <cell r="W1078" t="str">
            <v>B1</v>
          </cell>
          <cell r="X1078" t="str">
            <v>15409709000159</v>
          </cell>
          <cell r="Y1078">
            <v>46189</v>
          </cell>
          <cell r="Z1078" t="str">
            <v>MADIUN</v>
          </cell>
          <cell r="AA1078">
            <v>35689</v>
          </cell>
          <cell r="AB1078" t="str">
            <v>JL.SENDANG NO.37 KECAMATAN KARTOHARJO MADIUN</v>
          </cell>
          <cell r="AC1078" t="str">
            <v>KAWIN</v>
          </cell>
          <cell r="AD1078" t="str">
            <v>ISLAM</v>
          </cell>
          <cell r="AE1078" t="str">
            <v>LAKI-LAKI</v>
          </cell>
          <cell r="AF1078" t="str">
            <v>SMA</v>
          </cell>
          <cell r="AG1078" t="str">
            <v>IVAN RIZKY NUGROHO</v>
          </cell>
          <cell r="AH1078" t="str">
            <v>BCA</v>
          </cell>
          <cell r="AI1078" t="str">
            <v>7915336281</v>
          </cell>
          <cell r="AJ1078" t="str">
            <v>3577010508200002</v>
          </cell>
          <cell r="AL1078">
            <v>44682</v>
          </cell>
          <cell r="AM1078">
            <v>44773</v>
          </cell>
          <cell r="AN1078" t="str">
            <v>PKWT 2</v>
          </cell>
          <cell r="AO1078" t="str">
            <v>71 hari</v>
          </cell>
          <cell r="AP1078" t="str">
            <v xml:space="preserve">0 Tahun  9 Bulan 10 Hari </v>
          </cell>
          <cell r="AQ1078" t="str">
            <v>SUDAH</v>
          </cell>
          <cell r="AR1078">
            <v>44432</v>
          </cell>
          <cell r="AS1078" t="str">
            <v>SUDAH</v>
          </cell>
          <cell r="AT1078">
            <v>44432</v>
          </cell>
          <cell r="AU1078" t="str">
            <v>SUDAH</v>
          </cell>
          <cell r="AV1078">
            <v>44462</v>
          </cell>
          <cell r="AW1078" t="str">
            <v xml:space="preserve">0 Tahun  7 Bulan 28 Hari </v>
          </cell>
          <cell r="AX1078" t="str">
            <v>IN CLASS</v>
          </cell>
          <cell r="AY1078">
            <v>90</v>
          </cell>
          <cell r="AZ1078">
            <v>90</v>
          </cell>
          <cell r="BA1078" t="str">
            <v>SUDAH</v>
          </cell>
          <cell r="BC1078">
            <v>44427</v>
          </cell>
          <cell r="BD1078" t="str">
            <v>GARON BALEREJO</v>
          </cell>
          <cell r="BE1078" t="str">
            <v>SUDAH</v>
          </cell>
          <cell r="BG1078">
            <v>44462</v>
          </cell>
          <cell r="BI1078" t="str">
            <v>BELUM</v>
          </cell>
          <cell r="BV1078" t="str">
            <v>0001466808513</v>
          </cell>
          <cell r="BW1078" t="str">
            <v>SUDAH</v>
          </cell>
          <cell r="BX1078" t="str">
            <v>PERUSAHAAN</v>
          </cell>
          <cell r="BY1078" t="str">
            <v>21065975951</v>
          </cell>
          <cell r="BZ1078" t="str">
            <v>SUDAH</v>
          </cell>
        </row>
        <row r="1079">
          <cell r="C1079" t="str">
            <v>2862</v>
          </cell>
          <cell r="D1079" t="str">
            <v>DJOKO SANTUSO</v>
          </cell>
          <cell r="E1079" t="str">
            <v>PT. MBK</v>
          </cell>
          <cell r="F1079" t="str">
            <v>PO</v>
          </cell>
          <cell r="G1079" t="str">
            <v>34/PO/LOG-SBY-VIII/21</v>
          </cell>
          <cell r="H1079">
            <v>44417</v>
          </cell>
          <cell r="I1079">
            <v>44420</v>
          </cell>
          <cell r="J1079">
            <v>3</v>
          </cell>
          <cell r="K1079" t="str">
            <v>085746463146</v>
          </cell>
          <cell r="L1079" t="str">
            <v>DRIVER</v>
          </cell>
          <cell r="Q1079" t="str">
            <v>JOMBANG</v>
          </cell>
          <cell r="R1079" t="str">
            <v>ANTERAJA</v>
          </cell>
          <cell r="S1079" t="str">
            <v>MALANG</v>
          </cell>
          <cell r="T1079" t="str">
            <v>3518050206920003.</v>
          </cell>
          <cell r="U1079" t="str">
            <v>SEUMUR HIDUP</v>
          </cell>
          <cell r="V1079" t="str">
            <v>HIJAU</v>
          </cell>
          <cell r="W1079" t="str">
            <v>B1</v>
          </cell>
          <cell r="X1079" t="str">
            <v>920715380588.</v>
          </cell>
          <cell r="Y1079">
            <v>44744</v>
          </cell>
          <cell r="Z1079" t="str">
            <v>NGANJUK</v>
          </cell>
          <cell r="AA1079">
            <v>33787</v>
          </cell>
          <cell r="AB1079" t="str">
            <v xml:space="preserve">JL WILIS GONDANG RT18 RW 07 PACE NGANJUK </v>
          </cell>
          <cell r="AC1079" t="str">
            <v>KAWIN</v>
          </cell>
          <cell r="AD1079" t="str">
            <v>ISLAM</v>
          </cell>
          <cell r="AE1079" t="str">
            <v>LAKI-LAKI</v>
          </cell>
          <cell r="AF1079" t="str">
            <v>SMA</v>
          </cell>
          <cell r="AG1079" t="str">
            <v>DJOKO SANTUSO</v>
          </cell>
          <cell r="AH1079" t="str">
            <v>BCA</v>
          </cell>
          <cell r="AI1079" t="str">
            <v>1410626604</v>
          </cell>
          <cell r="AJ1079" t="str">
            <v>3518050305160007</v>
          </cell>
          <cell r="AL1079">
            <v>44682</v>
          </cell>
          <cell r="AM1079">
            <v>44773</v>
          </cell>
          <cell r="AN1079" t="str">
            <v>PKWT 2</v>
          </cell>
          <cell r="AO1079" t="str">
            <v>71 hari</v>
          </cell>
          <cell r="AP1079" t="str">
            <v xml:space="preserve">0 Tahun  9 Bulan 9 Hari </v>
          </cell>
          <cell r="AQ1079" t="str">
            <v>SUDAH</v>
          </cell>
          <cell r="AR1079">
            <v>44432</v>
          </cell>
          <cell r="AS1079" t="str">
            <v>SUDAH</v>
          </cell>
          <cell r="AT1079">
            <v>44432</v>
          </cell>
          <cell r="AU1079" t="str">
            <v>SUDAH</v>
          </cell>
          <cell r="AV1079">
            <v>44461</v>
          </cell>
          <cell r="AW1079" t="str">
            <v xml:space="preserve">0 Tahun  7 Bulan 29 Hari </v>
          </cell>
          <cell r="AX1079" t="str">
            <v>IN CLASS</v>
          </cell>
          <cell r="AY1079">
            <v>80</v>
          </cell>
          <cell r="AZ1079">
            <v>80</v>
          </cell>
          <cell r="BA1079" t="str">
            <v>SUDAH</v>
          </cell>
          <cell r="BC1079">
            <v>44402</v>
          </cell>
          <cell r="BD1079" t="str">
            <v>JOMBANG</v>
          </cell>
          <cell r="BE1079" t="str">
            <v>SUDAH</v>
          </cell>
          <cell r="BG1079">
            <v>44463</v>
          </cell>
          <cell r="BH1079" t="str">
            <v>JOMBANG</v>
          </cell>
          <cell r="BI1079" t="str">
            <v>BELUM</v>
          </cell>
          <cell r="BV1079" t="str">
            <v>0002415518256</v>
          </cell>
          <cell r="BW1079" t="str">
            <v>SUDAH</v>
          </cell>
          <cell r="BX1079" t="str">
            <v>PERUSAHAAN</v>
          </cell>
          <cell r="BY1079" t="str">
            <v>21065976116</v>
          </cell>
          <cell r="BZ1079" t="str">
            <v>SUDAH</v>
          </cell>
        </row>
        <row r="1080">
          <cell r="C1080" t="str">
            <v>2863</v>
          </cell>
          <cell r="D1080" t="str">
            <v>ARIS SETIAWAN</v>
          </cell>
          <cell r="E1080" t="str">
            <v>PT. MBK</v>
          </cell>
          <cell r="F1080" t="str">
            <v>PO</v>
          </cell>
          <cell r="G1080" t="str">
            <v>34/PO/LOG-SBY-VIII/21</v>
          </cell>
          <cell r="H1080">
            <v>44417</v>
          </cell>
          <cell r="I1080">
            <v>44420</v>
          </cell>
          <cell r="J1080">
            <v>3</v>
          </cell>
          <cell r="K1080" t="str">
            <v>082234287466</v>
          </cell>
          <cell r="L1080" t="str">
            <v>DRIVER</v>
          </cell>
          <cell r="Q1080" t="str">
            <v>JOMBANG</v>
          </cell>
          <cell r="R1080" t="str">
            <v>ANTERAJA</v>
          </cell>
          <cell r="S1080" t="str">
            <v>MALANG</v>
          </cell>
          <cell r="T1080" t="str">
            <v>3517082505860001</v>
          </cell>
          <cell r="U1080" t="str">
            <v>SEUMUR HIDUP</v>
          </cell>
          <cell r="V1080" t="str">
            <v>HIJAU</v>
          </cell>
          <cell r="W1080" t="str">
            <v>B2 UMUM</v>
          </cell>
          <cell r="X1080" t="str">
            <v>15568605000271</v>
          </cell>
          <cell r="Y1080">
            <v>46189</v>
          </cell>
          <cell r="Z1080" t="str">
            <v>JOMBANG</v>
          </cell>
          <cell r="AA1080">
            <v>31557</v>
          </cell>
          <cell r="AB1080" t="str">
            <v>DUSUN PENGKOL RT01 RW01 KELURAHAN CEWENG , DIWEK, JOMBANG</v>
          </cell>
          <cell r="AC1080" t="str">
            <v>KAWIN</v>
          </cell>
          <cell r="AD1080" t="str">
            <v>ISLAM</v>
          </cell>
          <cell r="AE1080" t="str">
            <v>LAKI-LAKI</v>
          </cell>
          <cell r="AF1080" t="str">
            <v>SMA</v>
          </cell>
          <cell r="AG1080" t="str">
            <v>ARIS SETIAWAN</v>
          </cell>
          <cell r="AH1080" t="str">
            <v>BCA</v>
          </cell>
          <cell r="AI1080" t="str">
            <v>1131884830</v>
          </cell>
          <cell r="AJ1080" t="str">
            <v>3517081303200000</v>
          </cell>
          <cell r="AL1080">
            <v>44682</v>
          </cell>
          <cell r="AM1080">
            <v>44773</v>
          </cell>
          <cell r="AN1080" t="str">
            <v>PKWT 2</v>
          </cell>
          <cell r="AO1080" t="str">
            <v>71 hari</v>
          </cell>
          <cell r="AP1080" t="str">
            <v xml:space="preserve">0 Tahun  9 Bulan 9 Hari </v>
          </cell>
          <cell r="AQ1080" t="str">
            <v>SUDAH</v>
          </cell>
          <cell r="AR1080">
            <v>44432</v>
          </cell>
          <cell r="AS1080" t="str">
            <v>SUDAH</v>
          </cell>
          <cell r="AT1080">
            <v>44432</v>
          </cell>
          <cell r="AU1080" t="str">
            <v>SUDAH</v>
          </cell>
          <cell r="AV1080">
            <v>44461</v>
          </cell>
          <cell r="AW1080" t="str">
            <v xml:space="preserve">0 Tahun  7 Bulan 29 Hari </v>
          </cell>
          <cell r="AX1080" t="str">
            <v>IN CLASS</v>
          </cell>
          <cell r="AY1080">
            <v>80</v>
          </cell>
          <cell r="AZ1080">
            <v>80</v>
          </cell>
          <cell r="BA1080" t="str">
            <v>SUDAH</v>
          </cell>
          <cell r="BC1080">
            <v>44402</v>
          </cell>
          <cell r="BD1080" t="str">
            <v>JOMBANG</v>
          </cell>
          <cell r="BE1080" t="str">
            <v>SUDAH</v>
          </cell>
          <cell r="BG1080">
            <v>44463</v>
          </cell>
          <cell r="BH1080" t="str">
            <v>JOMBANG</v>
          </cell>
          <cell r="BI1080" t="str">
            <v>BELUM</v>
          </cell>
          <cell r="BV1080" t="str">
            <v>0002905879948</v>
          </cell>
          <cell r="BW1080" t="str">
            <v>SUDAH</v>
          </cell>
          <cell r="BX1080" t="str">
            <v>PERUSAHAAN</v>
          </cell>
          <cell r="BY1080" t="str">
            <v>21065975308</v>
          </cell>
          <cell r="BZ1080" t="str">
            <v>SUDAH</v>
          </cell>
        </row>
        <row r="1081">
          <cell r="C1081" t="str">
            <v>2864</v>
          </cell>
          <cell r="D1081" t="str">
            <v>AKONG HARYADI</v>
          </cell>
          <cell r="E1081" t="str">
            <v>PT. MBK</v>
          </cell>
          <cell r="F1081" t="str">
            <v>PO</v>
          </cell>
          <cell r="G1081" t="str">
            <v>34/PO/LOG-SBY-VIII/21</v>
          </cell>
          <cell r="H1081">
            <v>44417</v>
          </cell>
          <cell r="I1081">
            <v>44415</v>
          </cell>
          <cell r="J1081">
            <v>-2</v>
          </cell>
          <cell r="K1081" t="str">
            <v>085784615552</v>
          </cell>
          <cell r="L1081" t="str">
            <v>DRIVER</v>
          </cell>
          <cell r="Q1081" t="str">
            <v>JOMBANG</v>
          </cell>
          <cell r="R1081" t="str">
            <v>ANTERAJA</v>
          </cell>
          <cell r="S1081" t="str">
            <v>MALANG</v>
          </cell>
          <cell r="T1081" t="str">
            <v>3517080910820005</v>
          </cell>
          <cell r="U1081" t="str">
            <v>SEUMUR HIDUP</v>
          </cell>
          <cell r="V1081" t="str">
            <v>HIJAU</v>
          </cell>
          <cell r="W1081" t="str">
            <v>B1</v>
          </cell>
          <cell r="X1081" t="str">
            <v>1556821000175</v>
          </cell>
          <cell r="Y1081">
            <v>45921</v>
          </cell>
          <cell r="Z1081" t="str">
            <v>JOMBANG</v>
          </cell>
          <cell r="AA1081">
            <v>30233</v>
          </cell>
          <cell r="AB1081" t="str">
            <v>DUSUN KERAS RT06 RW02 KECAMATAN DIWEK JOMBANG</v>
          </cell>
          <cell r="AC1081" t="str">
            <v>KAWIN ANAK 1</v>
          </cell>
          <cell r="AD1081" t="str">
            <v>ISLAM</v>
          </cell>
          <cell r="AE1081" t="str">
            <v>LAKI-LAKI</v>
          </cell>
          <cell r="AF1081" t="str">
            <v>SMA</v>
          </cell>
          <cell r="AG1081" t="str">
            <v xml:space="preserve">AKONG HARYADI </v>
          </cell>
          <cell r="AH1081" t="str">
            <v>BCA</v>
          </cell>
          <cell r="AI1081" t="str">
            <v>1131753484</v>
          </cell>
          <cell r="AJ1081" t="str">
            <v>3517080112110003</v>
          </cell>
          <cell r="AL1081">
            <v>44682</v>
          </cell>
          <cell r="AM1081">
            <v>44773</v>
          </cell>
          <cell r="AN1081" t="str">
            <v>PKWT 2</v>
          </cell>
          <cell r="AO1081" t="str">
            <v>71 hari</v>
          </cell>
          <cell r="AP1081" t="str">
            <v xml:space="preserve">0 Tahun  9 Bulan 14 Hari </v>
          </cell>
          <cell r="AQ1081" t="str">
            <v>SUDAH</v>
          </cell>
          <cell r="AR1081">
            <v>44432</v>
          </cell>
          <cell r="AS1081" t="str">
            <v>SUDAH</v>
          </cell>
          <cell r="AT1081">
            <v>44432</v>
          </cell>
          <cell r="AU1081" t="str">
            <v>SUDAH</v>
          </cell>
          <cell r="AV1081">
            <v>44461</v>
          </cell>
          <cell r="AW1081" t="str">
            <v xml:space="preserve">0 Tahun  7 Bulan 29 Hari </v>
          </cell>
          <cell r="AX1081" t="str">
            <v>IN CLASS</v>
          </cell>
          <cell r="AY1081">
            <v>80</v>
          </cell>
          <cell r="AZ1081">
            <v>80</v>
          </cell>
          <cell r="BA1081" t="str">
            <v>SUDAH</v>
          </cell>
          <cell r="BC1081">
            <v>44443</v>
          </cell>
          <cell r="BD1081" t="str">
            <v>JOMBANG</v>
          </cell>
          <cell r="BE1081" t="str">
            <v>SUDAH</v>
          </cell>
          <cell r="BG1081">
            <v>44478</v>
          </cell>
          <cell r="BH1081" t="str">
            <v>JOMBANG</v>
          </cell>
          <cell r="BI1081" t="str">
            <v>BELUM</v>
          </cell>
          <cell r="BV1081" t="str">
            <v>0001148645924</v>
          </cell>
          <cell r="BW1081" t="str">
            <v>SUDAH</v>
          </cell>
          <cell r="BX1081" t="str">
            <v>PERUSAHAAN</v>
          </cell>
          <cell r="BY1081" t="str">
            <v>21065976231</v>
          </cell>
          <cell r="BZ1081" t="str">
            <v>SUDAH</v>
          </cell>
        </row>
        <row r="1082">
          <cell r="C1082" t="str">
            <v>2865</v>
          </cell>
          <cell r="D1082" t="str">
            <v>M.KHOIRI</v>
          </cell>
          <cell r="E1082" t="str">
            <v>PT. MBK</v>
          </cell>
          <cell r="F1082" t="str">
            <v>PO</v>
          </cell>
          <cell r="G1082" t="str">
            <v>34/PO/LOG-SBY-VIII/21</v>
          </cell>
          <cell r="H1082">
            <v>44417</v>
          </cell>
          <cell r="I1082">
            <v>44420</v>
          </cell>
          <cell r="J1082">
            <v>3</v>
          </cell>
          <cell r="K1082" t="str">
            <v>085748192566</v>
          </cell>
          <cell r="L1082" t="str">
            <v>DRIVER</v>
          </cell>
          <cell r="Q1082" t="str">
            <v>JOMBANG</v>
          </cell>
          <cell r="R1082" t="str">
            <v>ANTERAJA</v>
          </cell>
          <cell r="S1082" t="str">
            <v>MALANG</v>
          </cell>
          <cell r="T1082" t="str">
            <v>3517032504820005</v>
          </cell>
          <cell r="U1082" t="str">
            <v>SEUMUR HIDUP</v>
          </cell>
          <cell r="V1082" t="str">
            <v>HIJAU</v>
          </cell>
          <cell r="W1082" t="str">
            <v>B2 UMUM</v>
          </cell>
          <cell r="X1082" t="str">
            <v>820415561483</v>
          </cell>
          <cell r="Y1082">
            <v>45041</v>
          </cell>
          <cell r="Z1082" t="str">
            <v>LAMONGAN</v>
          </cell>
          <cell r="AA1082">
            <v>30066</v>
          </cell>
          <cell r="AB1082" t="str">
            <v>DUSUN KWEDEN RT05 RW02 KECAMATAN NGORO JOMBANG</v>
          </cell>
          <cell r="AC1082" t="str">
            <v>KAWIN ANAK 1</v>
          </cell>
          <cell r="AD1082" t="str">
            <v>ISLAM</v>
          </cell>
          <cell r="AE1082" t="str">
            <v>LAKI-LAKI</v>
          </cell>
          <cell r="AF1082" t="str">
            <v>SMA</v>
          </cell>
          <cell r="AG1082" t="str">
            <v>M.KHOIRI</v>
          </cell>
          <cell r="AH1082" t="str">
            <v>BCA</v>
          </cell>
          <cell r="AI1082" t="str">
            <v>1400981554</v>
          </cell>
          <cell r="AJ1082" t="str">
            <v>3517031909080003</v>
          </cell>
          <cell r="AL1082">
            <v>44682</v>
          </cell>
          <cell r="AM1082">
            <v>44773</v>
          </cell>
          <cell r="AN1082" t="str">
            <v>PKWT 2</v>
          </cell>
          <cell r="AO1082" t="str">
            <v>71 hari</v>
          </cell>
          <cell r="AP1082" t="str">
            <v xml:space="preserve">0 Tahun  9 Bulan 9 Hari </v>
          </cell>
          <cell r="AQ1082" t="str">
            <v>SUDAH</v>
          </cell>
          <cell r="AR1082">
            <v>44432</v>
          </cell>
          <cell r="AS1082" t="str">
            <v>SUDAH</v>
          </cell>
          <cell r="AT1082">
            <v>44432</v>
          </cell>
          <cell r="AU1082" t="str">
            <v>SUDAH</v>
          </cell>
          <cell r="AV1082">
            <v>44461</v>
          </cell>
          <cell r="AW1082" t="str">
            <v xml:space="preserve">0 Tahun  7 Bulan 29 Hari </v>
          </cell>
          <cell r="AX1082" t="str">
            <v>IN CLASS</v>
          </cell>
          <cell r="AY1082">
            <v>80</v>
          </cell>
          <cell r="AZ1082">
            <v>80</v>
          </cell>
          <cell r="BA1082" t="str">
            <v>SUDAH</v>
          </cell>
          <cell r="BC1082">
            <v>44398</v>
          </cell>
          <cell r="BD1082" t="str">
            <v>JOMBANG</v>
          </cell>
          <cell r="BE1082" t="str">
            <v>SUDAH</v>
          </cell>
          <cell r="BG1082">
            <v>44462</v>
          </cell>
          <cell r="BH1082" t="str">
            <v>JOMBANG</v>
          </cell>
          <cell r="BI1082" t="str">
            <v>BELUM</v>
          </cell>
          <cell r="BV1082" t="str">
            <v>0002941437036</v>
          </cell>
          <cell r="BW1082" t="str">
            <v>SUDAH</v>
          </cell>
          <cell r="BX1082" t="str">
            <v>PBI</v>
          </cell>
          <cell r="BY1082" t="str">
            <v>21065977221</v>
          </cell>
          <cell r="BZ1082" t="str">
            <v>SUDAH</v>
          </cell>
        </row>
        <row r="1083">
          <cell r="C1083" t="str">
            <v>2866</v>
          </cell>
          <cell r="D1083" t="str">
            <v>NUR ROKHIM</v>
          </cell>
          <cell r="E1083" t="str">
            <v>PT. MBK</v>
          </cell>
          <cell r="F1083" t="str">
            <v>PO</v>
          </cell>
          <cell r="G1083" t="str">
            <v>34/PO/LOG-SBY-VIII/21</v>
          </cell>
          <cell r="H1083">
            <v>44417</v>
          </cell>
          <cell r="I1083">
            <v>44420</v>
          </cell>
          <cell r="J1083">
            <v>3</v>
          </cell>
          <cell r="K1083" t="str">
            <v>081233931330</v>
          </cell>
          <cell r="L1083" t="str">
            <v>DRIVER</v>
          </cell>
          <cell r="Q1083" t="str">
            <v>JOMBANG</v>
          </cell>
          <cell r="R1083" t="str">
            <v>ANTERAJA</v>
          </cell>
          <cell r="S1083" t="str">
            <v>MALANG</v>
          </cell>
          <cell r="T1083" t="str">
            <v>3506211111950001</v>
          </cell>
          <cell r="U1083" t="str">
            <v>SEUMUR HIDUP</v>
          </cell>
          <cell r="V1083" t="str">
            <v>HIJAU</v>
          </cell>
          <cell r="W1083" t="str">
            <v>B1</v>
          </cell>
          <cell r="X1083" t="str">
            <v>15359511000305</v>
          </cell>
          <cell r="Y1083">
            <v>46216</v>
          </cell>
          <cell r="Z1083" t="str">
            <v>KEDIRI</v>
          </cell>
          <cell r="AA1083">
            <v>35014</v>
          </cell>
          <cell r="AB1083" t="str">
            <v>DUSUN KLEPEK RT03 RW01 KECAMATAN KUNJANG KEDIRI</v>
          </cell>
          <cell r="AC1083" t="str">
            <v>KAWIN ANAK 2</v>
          </cell>
          <cell r="AD1083" t="str">
            <v>ISLAM</v>
          </cell>
          <cell r="AE1083" t="str">
            <v>LAKI-LAKI</v>
          </cell>
          <cell r="AF1083" t="str">
            <v>SMA</v>
          </cell>
          <cell r="AG1083" t="str">
            <v>NUR ROKHIM</v>
          </cell>
          <cell r="AH1083" t="str">
            <v>BCA</v>
          </cell>
          <cell r="AI1083" t="str">
            <v>1400941820</v>
          </cell>
          <cell r="AJ1083" t="str">
            <v>3506210012100336</v>
          </cell>
          <cell r="AL1083">
            <v>44682</v>
          </cell>
          <cell r="AM1083">
            <v>44773</v>
          </cell>
          <cell r="AN1083" t="str">
            <v>PKWT 2</v>
          </cell>
          <cell r="AO1083" t="str">
            <v>71 hari</v>
          </cell>
          <cell r="AP1083" t="str">
            <v xml:space="preserve">0 Tahun  9 Bulan 9 Hari </v>
          </cell>
          <cell r="AQ1083" t="str">
            <v>SUDAH</v>
          </cell>
          <cell r="AR1083">
            <v>44432</v>
          </cell>
          <cell r="AS1083" t="str">
            <v>SUDAH</v>
          </cell>
          <cell r="AT1083">
            <v>44432</v>
          </cell>
          <cell r="AU1083" t="str">
            <v>SUDAH</v>
          </cell>
          <cell r="AV1083">
            <v>44461</v>
          </cell>
          <cell r="AW1083" t="str">
            <v xml:space="preserve">0 Tahun  7 Bulan 29 Hari </v>
          </cell>
          <cell r="AX1083" t="str">
            <v>IN CLASS</v>
          </cell>
          <cell r="AY1083">
            <v>80</v>
          </cell>
          <cell r="AZ1083">
            <v>80</v>
          </cell>
          <cell r="BA1083" t="str">
            <v>SUDAH</v>
          </cell>
          <cell r="BC1083">
            <v>44397</v>
          </cell>
          <cell r="BD1083" t="str">
            <v>JOMBANG</v>
          </cell>
          <cell r="BE1083" t="str">
            <v>SUDAH</v>
          </cell>
          <cell r="BG1083">
            <v>44460</v>
          </cell>
          <cell r="BH1083" t="str">
            <v>JOMBANG</v>
          </cell>
          <cell r="BI1083" t="str">
            <v>BELUM</v>
          </cell>
          <cell r="BV1083" t="str">
            <v>0001037920961</v>
          </cell>
          <cell r="BW1083" t="str">
            <v>SUDAH</v>
          </cell>
          <cell r="BX1083" t="str">
            <v>PBI</v>
          </cell>
          <cell r="BY1083" t="str">
            <v>21065975936</v>
          </cell>
          <cell r="BZ1083" t="str">
            <v>SUDAH</v>
          </cell>
          <cell r="CG1083" t="str">
            <v>suawaandrian82@gmail.com</v>
          </cell>
        </row>
        <row r="1084">
          <cell r="C1084" t="str">
            <v>2867</v>
          </cell>
          <cell r="D1084" t="str">
            <v>AGUS BUDIONO</v>
          </cell>
          <cell r="E1084" t="str">
            <v>PT. MBK</v>
          </cell>
          <cell r="F1084" t="str">
            <v>PO</v>
          </cell>
          <cell r="G1084" t="str">
            <v>34/PO/LOG-SBY-VIII/21</v>
          </cell>
          <cell r="H1084">
            <v>44417</v>
          </cell>
          <cell r="I1084">
            <v>44419</v>
          </cell>
          <cell r="J1084">
            <v>2</v>
          </cell>
          <cell r="K1084" t="str">
            <v>085736656050</v>
          </cell>
          <cell r="L1084" t="str">
            <v>DRIVER</v>
          </cell>
          <cell r="Q1084" t="str">
            <v>JOMBANG</v>
          </cell>
          <cell r="R1084" t="str">
            <v>ANTERAJA</v>
          </cell>
          <cell r="S1084" t="str">
            <v>MALANG</v>
          </cell>
          <cell r="T1084" t="str">
            <v>3514193007970000</v>
          </cell>
          <cell r="U1084" t="str">
            <v>SEUMUR HIDUP</v>
          </cell>
          <cell r="V1084" t="str">
            <v>HIJAU</v>
          </cell>
          <cell r="W1084" t="str">
            <v>B2</v>
          </cell>
          <cell r="X1084" t="str">
            <v>1561-9707-000141</v>
          </cell>
          <cell r="Y1084">
            <v>46277</v>
          </cell>
          <cell r="Z1084" t="str">
            <v>PASURUAN</v>
          </cell>
          <cell r="AA1084">
            <v>35641</v>
          </cell>
          <cell r="AB1084" t="str">
            <v>KALONGAN WINONGAN RT01 RW08 PASURUAN</v>
          </cell>
          <cell r="AC1084" t="str">
            <v>KAWIN ANAK 2</v>
          </cell>
          <cell r="AD1084" t="str">
            <v>ISLAM</v>
          </cell>
          <cell r="AE1084" t="str">
            <v>LAKI-LAKI</v>
          </cell>
          <cell r="AF1084" t="str">
            <v>SMA</v>
          </cell>
          <cell r="AG1084" t="str">
            <v>AGUS BUDIONO</v>
          </cell>
          <cell r="AH1084" t="str">
            <v>BCA</v>
          </cell>
          <cell r="AI1084" t="str">
            <v>7710262963</v>
          </cell>
          <cell r="AJ1084" t="str">
            <v>3514190101040539</v>
          </cell>
          <cell r="AL1084">
            <v>44682</v>
          </cell>
          <cell r="AM1084">
            <v>44773</v>
          </cell>
          <cell r="AN1084" t="str">
            <v>PKWT 2</v>
          </cell>
          <cell r="AO1084" t="str">
            <v>71 hari</v>
          </cell>
          <cell r="AP1084" t="str">
            <v xml:space="preserve">0 Tahun  9 Bulan 10 Hari </v>
          </cell>
          <cell r="AQ1084" t="str">
            <v>SUDAH</v>
          </cell>
          <cell r="AR1084">
            <v>44432</v>
          </cell>
          <cell r="AS1084" t="str">
            <v>SUDAH</v>
          </cell>
          <cell r="AT1084">
            <v>44432</v>
          </cell>
          <cell r="AU1084" t="str">
            <v>SUDAH</v>
          </cell>
          <cell r="AV1084">
            <v>44461</v>
          </cell>
          <cell r="AW1084" t="str">
            <v xml:space="preserve">0 Tahun  7 Bulan 29 Hari </v>
          </cell>
          <cell r="AX1084" t="str">
            <v>IN CLASS</v>
          </cell>
          <cell r="AY1084">
            <v>80</v>
          </cell>
          <cell r="AZ1084">
            <v>80</v>
          </cell>
          <cell r="BA1084" t="str">
            <v>SUDAH</v>
          </cell>
          <cell r="BC1084">
            <v>44422</v>
          </cell>
          <cell r="BD1084" t="str">
            <v>JOMBANG</v>
          </cell>
          <cell r="BE1084" t="str">
            <v>SUDAH</v>
          </cell>
          <cell r="BG1084">
            <v>44425</v>
          </cell>
          <cell r="BH1084" t="str">
            <v>JOMBANG</v>
          </cell>
          <cell r="BI1084" t="str">
            <v>BELUM</v>
          </cell>
          <cell r="BV1084" t="str">
            <v>0000718818186</v>
          </cell>
          <cell r="BW1084" t="str">
            <v>SUDAH</v>
          </cell>
          <cell r="BX1084" t="str">
            <v>PERUSAHAAN</v>
          </cell>
          <cell r="BY1084" t="str">
            <v>21065976033</v>
          </cell>
          <cell r="BZ1084" t="str">
            <v>SUDAH</v>
          </cell>
        </row>
        <row r="1085">
          <cell r="C1085" t="str">
            <v>2868</v>
          </cell>
          <cell r="D1085" t="str">
            <v>FAJAR ROFI'TIARMAN</v>
          </cell>
          <cell r="E1085" t="str">
            <v>PT. MBK</v>
          </cell>
          <cell r="F1085" t="str">
            <v>PO</v>
          </cell>
          <cell r="G1085" t="str">
            <v>34/PO/LOG-SBY-VIII/21</v>
          </cell>
          <cell r="H1085">
            <v>44417</v>
          </cell>
          <cell r="I1085">
            <v>44420</v>
          </cell>
          <cell r="J1085">
            <v>3</v>
          </cell>
          <cell r="K1085" t="str">
            <v>085812067583</v>
          </cell>
          <cell r="L1085" t="str">
            <v>DRIVER</v>
          </cell>
          <cell r="Q1085" t="str">
            <v>JOMBANG</v>
          </cell>
          <cell r="R1085" t="str">
            <v>ANTERAJA</v>
          </cell>
          <cell r="S1085" t="str">
            <v>MALANG</v>
          </cell>
          <cell r="T1085" t="str">
            <v>3517031912940002</v>
          </cell>
          <cell r="U1085" t="str">
            <v>SEUMUR HIDUP</v>
          </cell>
          <cell r="V1085" t="str">
            <v>HIJAU</v>
          </cell>
          <cell r="W1085" t="str">
            <v>B1</v>
          </cell>
          <cell r="X1085" t="str">
            <v>15569412000219</v>
          </cell>
          <cell r="Y1085">
            <v>46038</v>
          </cell>
          <cell r="Z1085" t="str">
            <v>JOMBANG</v>
          </cell>
          <cell r="AA1085">
            <v>34687</v>
          </cell>
          <cell r="AB1085" t="str">
            <v>DUSUN BALONGBESUK RT02 RW03 KECAMATAN DIWEK JOMBANG</v>
          </cell>
          <cell r="AC1085" t="str">
            <v>KAWIN ANAK 1</v>
          </cell>
          <cell r="AD1085" t="str">
            <v>ISLAM</v>
          </cell>
          <cell r="AE1085" t="str">
            <v>LAKI-LAKI</v>
          </cell>
          <cell r="AF1085" t="str">
            <v>SMA</v>
          </cell>
          <cell r="AG1085" t="str">
            <v>FAJAR ROFI'TIARMAN</v>
          </cell>
          <cell r="AH1085" t="str">
            <v>BCA</v>
          </cell>
          <cell r="AI1085" t="str">
            <v>1131885895</v>
          </cell>
          <cell r="AJ1085" t="str">
            <v>3517082102190009</v>
          </cell>
          <cell r="AL1085">
            <v>44682</v>
          </cell>
          <cell r="AM1085">
            <v>44773</v>
          </cell>
          <cell r="AN1085" t="str">
            <v>PKWT 2</v>
          </cell>
          <cell r="AO1085" t="str">
            <v>71 hari</v>
          </cell>
          <cell r="AP1085" t="str">
            <v xml:space="preserve">0 Tahun  9 Bulan 9 Hari </v>
          </cell>
          <cell r="AQ1085" t="str">
            <v>SUDAH</v>
          </cell>
          <cell r="AR1085">
            <v>44432</v>
          </cell>
          <cell r="AS1085" t="str">
            <v>SUDAH</v>
          </cell>
          <cell r="AT1085">
            <v>44432</v>
          </cell>
          <cell r="AU1085" t="str">
            <v>SUDAH</v>
          </cell>
          <cell r="AV1085">
            <v>44461</v>
          </cell>
          <cell r="AW1085" t="str">
            <v xml:space="preserve">0 Tahun  7 Bulan 29 Hari </v>
          </cell>
          <cell r="AX1085" t="str">
            <v>IN CLASS</v>
          </cell>
          <cell r="AY1085">
            <v>80</v>
          </cell>
          <cell r="AZ1085">
            <v>80</v>
          </cell>
          <cell r="BA1085" t="str">
            <v>SUDAH</v>
          </cell>
          <cell r="BC1085">
            <v>44427</v>
          </cell>
          <cell r="BD1085" t="str">
            <v>JOMBANG</v>
          </cell>
          <cell r="BE1085" t="str">
            <v>SUDAH</v>
          </cell>
          <cell r="BG1085">
            <v>44460</v>
          </cell>
          <cell r="BH1085" t="str">
            <v>JOMBANG</v>
          </cell>
          <cell r="BI1085" t="str">
            <v>BELUM</v>
          </cell>
          <cell r="BV1085" t="str">
            <v>0001623388757</v>
          </cell>
          <cell r="BW1085" t="str">
            <v>SUDAH</v>
          </cell>
          <cell r="BX1085" t="str">
            <v>PBI</v>
          </cell>
          <cell r="BY1085" t="str">
            <v>21065976363</v>
          </cell>
          <cell r="BZ1085" t="str">
            <v>SUDAH</v>
          </cell>
          <cell r="CG1085" t="str">
            <v>jkahmad26@gmail.com</v>
          </cell>
        </row>
        <row r="1086">
          <cell r="C1086" t="str">
            <v>2871</v>
          </cell>
          <cell r="D1086" t="str">
            <v>ARIF YULIONO</v>
          </cell>
          <cell r="E1086" t="str">
            <v>PT. MBK</v>
          </cell>
          <cell r="F1086" t="str">
            <v>PO</v>
          </cell>
          <cell r="G1086" t="str">
            <v>26/PO/LOG-SBY/VII/21</v>
          </cell>
          <cell r="H1086">
            <v>44386</v>
          </cell>
          <cell r="I1086">
            <v>44399</v>
          </cell>
          <cell r="J1086">
            <v>13</v>
          </cell>
          <cell r="K1086" t="str">
            <v>081357185306</v>
          </cell>
          <cell r="L1086" t="str">
            <v>DRIVER</v>
          </cell>
          <cell r="Q1086" t="str">
            <v>JOMBANG</v>
          </cell>
          <cell r="R1086" t="str">
            <v>ANTERAJA</v>
          </cell>
          <cell r="S1086" t="str">
            <v>MALANG</v>
          </cell>
          <cell r="T1086" t="str">
            <v>3518102307890002</v>
          </cell>
          <cell r="U1086" t="str">
            <v>SEUMUR HIDUP</v>
          </cell>
          <cell r="V1086" t="str">
            <v>HIJAU</v>
          </cell>
          <cell r="W1086" t="str">
            <v>B1</v>
          </cell>
          <cell r="X1086" t="str">
            <v>15388907000147</v>
          </cell>
          <cell r="Y1086">
            <v>46208</v>
          </cell>
          <cell r="Z1086" t="str">
            <v>NGANJUK</v>
          </cell>
          <cell r="AA1086">
            <v>32712</v>
          </cell>
          <cell r="AB1086" t="str">
            <v>DSN JERUK KIDUL RT001 RW006 KEL MABUNG KEC BARON KAB NGANJUK</v>
          </cell>
          <cell r="AC1086" t="str">
            <v>KAWIN</v>
          </cell>
          <cell r="AD1086" t="str">
            <v>ISLAM</v>
          </cell>
          <cell r="AE1086" t="str">
            <v>LAKI-LAKI</v>
          </cell>
          <cell r="AF1086" t="str">
            <v>SMA</v>
          </cell>
          <cell r="AG1086" t="str">
            <v xml:space="preserve">ARIF YULIONO </v>
          </cell>
          <cell r="AH1086" t="str">
            <v>BCA</v>
          </cell>
          <cell r="AI1086" t="str">
            <v>4610599775</v>
          </cell>
          <cell r="AJ1086" t="str">
            <v>3518101111200000</v>
          </cell>
          <cell r="AL1086">
            <v>44682</v>
          </cell>
          <cell r="AM1086">
            <v>44773</v>
          </cell>
          <cell r="AN1086" t="str">
            <v>PKWT 2</v>
          </cell>
          <cell r="AO1086" t="str">
            <v>71 hari</v>
          </cell>
          <cell r="AP1086" t="str">
            <v xml:space="preserve">0 Tahun  9 Bulan 29 Hari </v>
          </cell>
          <cell r="AQ1086" t="str">
            <v>SUDAH</v>
          </cell>
          <cell r="AR1086">
            <v>44432</v>
          </cell>
          <cell r="AS1086" t="str">
            <v>SUDAH</v>
          </cell>
          <cell r="AT1086">
            <v>44432</v>
          </cell>
          <cell r="AU1086" t="str">
            <v>SUDAH</v>
          </cell>
          <cell r="AV1086">
            <v>44461</v>
          </cell>
          <cell r="AW1086" t="str">
            <v xml:space="preserve">0 Tahun  7 Bulan 29 Hari </v>
          </cell>
          <cell r="AX1086" t="str">
            <v>IN CLASS</v>
          </cell>
          <cell r="AY1086">
            <v>80</v>
          </cell>
          <cell r="AZ1086">
            <v>80</v>
          </cell>
          <cell r="BA1086" t="str">
            <v>SUDAH</v>
          </cell>
          <cell r="BC1086">
            <v>44419</v>
          </cell>
          <cell r="BD1086" t="str">
            <v>JOMBANG</v>
          </cell>
          <cell r="BE1086" t="str">
            <v>SUDAH</v>
          </cell>
          <cell r="BG1086">
            <v>44454</v>
          </cell>
          <cell r="BH1086" t="str">
            <v>JOMBANG</v>
          </cell>
          <cell r="BI1086" t="str">
            <v>BELUM</v>
          </cell>
          <cell r="BV1086" t="str">
            <v>0001539961626</v>
          </cell>
          <cell r="BW1086" t="str">
            <v>SUDAH</v>
          </cell>
          <cell r="BX1086" t="str">
            <v>PERUSAHAAN</v>
          </cell>
          <cell r="BY1086" t="str">
            <v>21065977080</v>
          </cell>
          <cell r="BZ1086" t="str">
            <v>SUDAH</v>
          </cell>
        </row>
        <row r="1087">
          <cell r="C1087" t="str">
            <v>2875</v>
          </cell>
          <cell r="D1087" t="str">
            <v>ANDRIAN SUAWA</v>
          </cell>
          <cell r="E1087" t="str">
            <v>PT. MBK</v>
          </cell>
          <cell r="I1087">
            <v>44419</v>
          </cell>
          <cell r="J1087" t="str">
            <v/>
          </cell>
          <cell r="K1087" t="str">
            <v>081285061660</v>
          </cell>
          <cell r="L1087" t="str">
            <v>DRIVER</v>
          </cell>
          <cell r="Q1087" t="str">
            <v>SURABAYA</v>
          </cell>
          <cell r="R1087" t="str">
            <v>ANTERAJA</v>
          </cell>
          <cell r="S1087" t="str">
            <v>MALANG</v>
          </cell>
          <cell r="T1087" t="str">
            <v>3274050409820004</v>
          </cell>
          <cell r="U1087" t="str">
            <v>SEUMUR HIDUP</v>
          </cell>
          <cell r="V1087" t="str">
            <v>HIJAU</v>
          </cell>
          <cell r="W1087" t="str">
            <v>B1</v>
          </cell>
          <cell r="X1087" t="str">
            <v>82091336500565</v>
          </cell>
          <cell r="Y1087">
            <v>45173</v>
          </cell>
          <cell r="Z1087" t="str">
            <v>CIREBON</v>
          </cell>
          <cell r="AA1087">
            <v>30198</v>
          </cell>
          <cell r="AB1087" t="str">
            <v>JL.AMIR MACHMUD II/38 RT07 RW02 KEL GUNUNG ANYAR KEC GUNUNG ANYAR KOTA SURABAYA</v>
          </cell>
          <cell r="AC1087" t="str">
            <v>KAWIN</v>
          </cell>
          <cell r="AD1087" t="str">
            <v>ISLAM</v>
          </cell>
          <cell r="AE1087" t="str">
            <v>LAKI-LAKI</v>
          </cell>
          <cell r="AF1087" t="str">
            <v>SMA</v>
          </cell>
          <cell r="AG1087" t="str">
            <v xml:space="preserve">ANDRIAN SUAWA </v>
          </cell>
          <cell r="AH1087" t="str">
            <v>BCA</v>
          </cell>
          <cell r="AI1087" t="str">
            <v>2582070459</v>
          </cell>
          <cell r="AJ1087" t="str">
            <v>3578252701140003</v>
          </cell>
          <cell r="AK1087" t="str">
            <v>705278638615000</v>
          </cell>
          <cell r="AL1087">
            <v>44682</v>
          </cell>
          <cell r="AM1087">
            <v>44773</v>
          </cell>
          <cell r="AN1087" t="str">
            <v>PKWT 2</v>
          </cell>
          <cell r="AO1087" t="str">
            <v>71 hari</v>
          </cell>
          <cell r="AP1087" t="str">
            <v xml:space="preserve">0 Tahun  9 Bulan 10 Hari </v>
          </cell>
          <cell r="AQ1087" t="str">
            <v>SUDAH</v>
          </cell>
          <cell r="AR1087">
            <v>44432</v>
          </cell>
          <cell r="AS1087" t="str">
            <v>SUDAH</v>
          </cell>
          <cell r="AT1087">
            <v>44432</v>
          </cell>
          <cell r="AU1087" t="str">
            <v>SUDAH</v>
          </cell>
          <cell r="AV1087">
            <v>44462</v>
          </cell>
          <cell r="AW1087" t="str">
            <v xml:space="preserve">0 Tahun  7 Bulan 28 Hari </v>
          </cell>
          <cell r="AX1087" t="str">
            <v>IN CLASS</v>
          </cell>
          <cell r="AY1087">
            <v>75</v>
          </cell>
          <cell r="AZ1087">
            <v>100</v>
          </cell>
          <cell r="BA1087" t="str">
            <v>SUDAH</v>
          </cell>
          <cell r="BC1087">
            <v>44407</v>
          </cell>
          <cell r="BD1087" t="str">
            <v>BANDARA JUANDA T2</v>
          </cell>
          <cell r="BE1087" t="str">
            <v>SUDAH</v>
          </cell>
          <cell r="BG1087">
            <v>44308</v>
          </cell>
          <cell r="BI1087" t="str">
            <v>BELUM</v>
          </cell>
          <cell r="BV1087" t="str">
            <v>0001313468853</v>
          </cell>
          <cell r="BW1087" t="str">
            <v>SUDAH</v>
          </cell>
          <cell r="BX1087" t="str">
            <v>PERUSAHAAN</v>
          </cell>
          <cell r="BY1087" t="str">
            <v>21065976066</v>
          </cell>
          <cell r="BZ1087" t="str">
            <v>SUDAH</v>
          </cell>
          <cell r="CG1087" t="str">
            <v>jjuandi042@gmail.com</v>
          </cell>
        </row>
        <row r="1088">
          <cell r="C1088" t="str">
            <v>2878</v>
          </cell>
          <cell r="D1088" t="str">
            <v>ACHMAD BAIHAKI</v>
          </cell>
          <cell r="E1088" t="str">
            <v>PT. MBK</v>
          </cell>
          <cell r="I1088">
            <v>44409</v>
          </cell>
          <cell r="J1088" t="str">
            <v/>
          </cell>
          <cell r="K1088" t="str">
            <v>081296299913</v>
          </cell>
          <cell r="L1088" t="str">
            <v>DRIVER</v>
          </cell>
          <cell r="Q1088" t="str">
            <v>YOGYAKARTA</v>
          </cell>
          <cell r="R1088" t="str">
            <v>ANTERAJA</v>
          </cell>
          <cell r="S1088" t="str">
            <v>SEMARANG</v>
          </cell>
          <cell r="T1088" t="str">
            <v>3275080702830028</v>
          </cell>
          <cell r="U1088" t="str">
            <v>SEUMUR HIDUP</v>
          </cell>
          <cell r="V1088" t="str">
            <v>HIJAU</v>
          </cell>
          <cell r="W1088" t="str">
            <v>B1 UMUM</v>
          </cell>
          <cell r="X1088" t="str">
            <v>14548302000207</v>
          </cell>
          <cell r="Y1088">
            <v>46115</v>
          </cell>
          <cell r="Z1088" t="str">
            <v>JAKARTA</v>
          </cell>
          <cell r="AA1088">
            <v>30354</v>
          </cell>
          <cell r="AB1088" t="str">
            <v>DANUNEGARAN. MJ 3/976 RT.069/RW.019 MANTRIJERON, YOGYAKARTA</v>
          </cell>
          <cell r="AC1088" t="str">
            <v>KAWIN</v>
          </cell>
          <cell r="AD1088" t="str">
            <v>ISLAM</v>
          </cell>
          <cell r="AE1088" t="str">
            <v>LAKI-LAKI</v>
          </cell>
          <cell r="AF1088" t="str">
            <v>SMA</v>
          </cell>
          <cell r="AG1088" t="str">
            <v>ACHMAD BAIHAKI</v>
          </cell>
          <cell r="AH1088" t="str">
            <v>BCA</v>
          </cell>
          <cell r="AI1088" t="str">
            <v>4452165345</v>
          </cell>
          <cell r="AJ1088" t="str">
            <v>3471081110170000</v>
          </cell>
          <cell r="AK1088" t="str">
            <v>73.764.849.3-432.000</v>
          </cell>
          <cell r="AL1088">
            <v>44652</v>
          </cell>
          <cell r="AM1088">
            <v>44742</v>
          </cell>
          <cell r="AN1088" t="str">
            <v>PKWT 2</v>
          </cell>
          <cell r="AO1088" t="str">
            <v>40 hari</v>
          </cell>
          <cell r="AP1088" t="str">
            <v xml:space="preserve">0 Tahun  9 Bulan 20 Hari </v>
          </cell>
          <cell r="AQ1088" t="str">
            <v>SUDAH</v>
          </cell>
          <cell r="AR1088">
            <v>44432</v>
          </cell>
          <cell r="AS1088" t="str">
            <v>SUDAH</v>
          </cell>
          <cell r="AT1088">
            <v>44417</v>
          </cell>
          <cell r="AU1088" t="str">
            <v>SUDAH</v>
          </cell>
          <cell r="AV1088">
            <v>44420</v>
          </cell>
          <cell r="AW1088" t="str">
            <v xml:space="preserve">0 Tahun  9 Bulan 9 Hari </v>
          </cell>
          <cell r="AX1088" t="str">
            <v>IN CLASS</v>
          </cell>
          <cell r="AY1088">
            <v>95</v>
          </cell>
          <cell r="AZ1088">
            <v>95</v>
          </cell>
          <cell r="BA1088" t="str">
            <v>SUDAH</v>
          </cell>
          <cell r="BC1088">
            <v>44404</v>
          </cell>
          <cell r="BD1088" t="str">
            <v>SASONO HINGGIL ALKID ( KOREM )</v>
          </cell>
          <cell r="BE1088" t="str">
            <v>SUDAH</v>
          </cell>
          <cell r="BG1088">
            <v>44278</v>
          </cell>
          <cell r="BH1088" t="str">
            <v>PUSKESMA KOTAGEDE 1</v>
          </cell>
          <cell r="BI1088" t="str">
            <v>BELUM</v>
          </cell>
          <cell r="BV1088" t="str">
            <v>0002427264202</v>
          </cell>
          <cell r="BW1088" t="str">
            <v>SUDAH</v>
          </cell>
          <cell r="BX1088" t="str">
            <v>PBI</v>
          </cell>
          <cell r="BY1088" t="str">
            <v>21055224915</v>
          </cell>
          <cell r="BZ1088" t="str">
            <v>SUDAH</v>
          </cell>
        </row>
        <row r="1089">
          <cell r="C1089" t="str">
            <v>2879</v>
          </cell>
          <cell r="D1089" t="str">
            <v>LUKMAN</v>
          </cell>
          <cell r="E1089" t="str">
            <v>PT. MBK</v>
          </cell>
          <cell r="I1089">
            <v>44420</v>
          </cell>
          <cell r="J1089" t="str">
            <v/>
          </cell>
          <cell r="K1089" t="str">
            <v>0882003791917</v>
          </cell>
          <cell r="L1089" t="str">
            <v>DRIVER</v>
          </cell>
          <cell r="Q1089" t="str">
            <v>REMBANG</v>
          </cell>
          <cell r="R1089" t="str">
            <v>PT. SUMBER ALFARIA TRIJAYA TBK</v>
          </cell>
          <cell r="S1089" t="str">
            <v>MALANG</v>
          </cell>
          <cell r="T1089" t="str">
            <v>3317142108800001</v>
          </cell>
          <cell r="U1089" t="str">
            <v>SEUMUR HIDUP</v>
          </cell>
          <cell r="V1089" t="str">
            <v>HIJAU</v>
          </cell>
          <cell r="W1089" t="str">
            <v>B1</v>
          </cell>
          <cell r="X1089" t="str">
            <v>880214390317</v>
          </cell>
          <cell r="Y1089">
            <v>44978</v>
          </cell>
          <cell r="Z1089" t="str">
            <v xml:space="preserve">REMBANG </v>
          </cell>
          <cell r="AA1089">
            <v>32194</v>
          </cell>
          <cell r="AB1089" t="str">
            <v xml:space="preserve">BABAGAN RT 004/002 DESA BABAGAN KEC LASEM </v>
          </cell>
          <cell r="AC1089" t="str">
            <v>KAWIN</v>
          </cell>
          <cell r="AD1089" t="str">
            <v>ISLAM</v>
          </cell>
          <cell r="AE1089" t="str">
            <v>LAKI-LAKI</v>
          </cell>
          <cell r="AF1089" t="str">
            <v>SMA</v>
          </cell>
          <cell r="AG1089" t="str">
            <v>LUKMAN</v>
          </cell>
          <cell r="AH1089" t="str">
            <v>BCA</v>
          </cell>
          <cell r="AI1089" t="str">
            <v>7835184960</v>
          </cell>
          <cell r="AJ1089" t="str">
            <v>3317072710080044</v>
          </cell>
          <cell r="AL1089">
            <v>44682</v>
          </cell>
          <cell r="AM1089">
            <v>44773</v>
          </cell>
          <cell r="AN1089" t="str">
            <v>PKWT 2</v>
          </cell>
          <cell r="AO1089" t="str">
            <v>71 hari</v>
          </cell>
          <cell r="AP1089" t="str">
            <v xml:space="preserve">0 Tahun  9 Bulan 9 Hari </v>
          </cell>
          <cell r="AQ1089" t="str">
            <v>SUDAH</v>
          </cell>
          <cell r="AR1089">
            <v>44438</v>
          </cell>
          <cell r="AS1089" t="str">
            <v>SUDAH</v>
          </cell>
          <cell r="AT1089">
            <v>44454</v>
          </cell>
          <cell r="AU1089" t="str">
            <v>SUDAH</v>
          </cell>
          <cell r="AV1089">
            <v>44433</v>
          </cell>
          <cell r="AW1089" t="str">
            <v xml:space="preserve">0 Tahun  8 Bulan 26 Hari </v>
          </cell>
          <cell r="AX1089" t="str">
            <v>ON LINE</v>
          </cell>
          <cell r="AY1089">
            <v>90</v>
          </cell>
          <cell r="AZ1089">
            <v>75</v>
          </cell>
          <cell r="BA1089" t="str">
            <v>SUDAH</v>
          </cell>
          <cell r="BC1089">
            <v>44394</v>
          </cell>
          <cell r="BD1089" t="str">
            <v>PUSKESMAS LASEM</v>
          </cell>
          <cell r="BE1089" t="str">
            <v>SUDAH</v>
          </cell>
          <cell r="BG1089">
            <v>44423</v>
          </cell>
          <cell r="BH1089" t="str">
            <v>PUSKESMAS LASEM</v>
          </cell>
          <cell r="BI1089" t="str">
            <v>BELUM</v>
          </cell>
          <cell r="BV1089" t="str">
            <v>0000586614385</v>
          </cell>
          <cell r="BW1089" t="str">
            <v>SUDAH</v>
          </cell>
          <cell r="BX1089" t="str">
            <v>PERUSAHAAN</v>
          </cell>
          <cell r="BY1089" t="str">
            <v>21065976090</v>
          </cell>
          <cell r="BZ1089" t="str">
            <v>SUDAH</v>
          </cell>
        </row>
        <row r="1090">
          <cell r="C1090" t="str">
            <v>2883</v>
          </cell>
          <cell r="D1090" t="str">
            <v>JUWANDI</v>
          </cell>
          <cell r="E1090" t="str">
            <v>PT. MBK</v>
          </cell>
          <cell r="I1090">
            <v>44414</v>
          </cell>
          <cell r="J1090" t="str">
            <v/>
          </cell>
          <cell r="K1090" t="str">
            <v>081217345562</v>
          </cell>
          <cell r="L1090" t="str">
            <v>DRIVER</v>
          </cell>
          <cell r="Q1090" t="str">
            <v>SURABAYA</v>
          </cell>
          <cell r="R1090" t="str">
            <v>ANTERAJA</v>
          </cell>
          <cell r="S1090" t="str">
            <v>MALANG</v>
          </cell>
          <cell r="T1090" t="str">
            <v>3522201506810001</v>
          </cell>
          <cell r="U1090" t="str">
            <v>SEUMUR HIDUP</v>
          </cell>
          <cell r="V1090" t="str">
            <v>HIJAU</v>
          </cell>
          <cell r="W1090" t="str">
            <v>B1</v>
          </cell>
          <cell r="X1090" t="str">
            <v>810615460878</v>
          </cell>
          <cell r="Y1090">
            <v>45092</v>
          </cell>
          <cell r="Z1090" t="str">
            <v>BOJONEGORO</v>
          </cell>
          <cell r="AA1090">
            <v>29749</v>
          </cell>
          <cell r="AB1090" t="str">
            <v xml:space="preserve">SIDOMUKTI RT001 RW001 KEL SIDOMUKTI KEC KASIMAN KAB BOJONEGORO </v>
          </cell>
          <cell r="AC1090" t="str">
            <v>KAWIN</v>
          </cell>
          <cell r="AD1090" t="str">
            <v>ISLAM</v>
          </cell>
          <cell r="AE1090" t="str">
            <v>LAKI-LAKI</v>
          </cell>
          <cell r="AF1090" t="str">
            <v>SD</v>
          </cell>
          <cell r="AG1090" t="str">
            <v>JUWANDI</v>
          </cell>
          <cell r="AH1090" t="str">
            <v>BCA</v>
          </cell>
          <cell r="AI1090" t="str">
            <v>7355101231</v>
          </cell>
          <cell r="AJ1090" t="str">
            <v>3522201901072630</v>
          </cell>
          <cell r="AL1090">
            <v>44682</v>
          </cell>
          <cell r="AM1090">
            <v>44773</v>
          </cell>
          <cell r="AN1090" t="str">
            <v>PKWT 2</v>
          </cell>
          <cell r="AO1090" t="str">
            <v>71 hari</v>
          </cell>
          <cell r="AP1090" t="str">
            <v xml:space="preserve">0 Tahun  9 Bulan 15 Hari </v>
          </cell>
          <cell r="AQ1090" t="str">
            <v>SUDAH</v>
          </cell>
          <cell r="AR1090">
            <v>44432</v>
          </cell>
          <cell r="AS1090" t="str">
            <v>SUDAH</v>
          </cell>
          <cell r="AT1090">
            <v>44432</v>
          </cell>
          <cell r="AU1090" t="str">
            <v>SUDAH</v>
          </cell>
          <cell r="AV1090">
            <v>44462</v>
          </cell>
          <cell r="AW1090" t="str">
            <v xml:space="preserve">0 Tahun  7 Bulan 28 Hari </v>
          </cell>
          <cell r="AX1090" t="str">
            <v>IN CLASS</v>
          </cell>
          <cell r="AY1090">
            <v>75</v>
          </cell>
          <cell r="AZ1090">
            <v>90</v>
          </cell>
          <cell r="BA1090" t="str">
            <v>SUDAH</v>
          </cell>
          <cell r="BC1090">
            <v>44387</v>
          </cell>
          <cell r="BD1090" t="str">
            <v>BANDARA JUANDA T2</v>
          </cell>
          <cell r="BE1090" t="str">
            <v>SUDAH</v>
          </cell>
          <cell r="BG1090">
            <v>44426</v>
          </cell>
          <cell r="BI1090" t="str">
            <v>BELUM</v>
          </cell>
          <cell r="BV1090" t="str">
            <v>0002269347759</v>
          </cell>
          <cell r="BW1090" t="str">
            <v>SUDAH</v>
          </cell>
          <cell r="BX1090" t="str">
            <v>PERUSAHAAN</v>
          </cell>
          <cell r="BY1090" t="str">
            <v>21065976421</v>
          </cell>
          <cell r="BZ1090" t="str">
            <v>SUDAH</v>
          </cell>
        </row>
        <row r="1091">
          <cell r="C1091" t="str">
            <v>2884</v>
          </cell>
          <cell r="D1091" t="str">
            <v>DWI PUJIONO</v>
          </cell>
          <cell r="E1091" t="str">
            <v>PT. MBK</v>
          </cell>
          <cell r="I1091">
            <v>44410</v>
          </cell>
          <cell r="J1091" t="str">
            <v/>
          </cell>
          <cell r="K1091" t="str">
            <v>085707991043</v>
          </cell>
          <cell r="L1091" t="str">
            <v>DRIVER</v>
          </cell>
          <cell r="Q1091" t="str">
            <v>MALANG</v>
          </cell>
          <cell r="R1091" t="str">
            <v>YAMAZAKI</v>
          </cell>
          <cell r="S1091" t="str">
            <v>MALANG</v>
          </cell>
          <cell r="T1091" t="str">
            <v>3507230806850004</v>
          </cell>
          <cell r="U1091" t="str">
            <v>SEUMUR HIDUP</v>
          </cell>
          <cell r="V1091">
            <v>0</v>
          </cell>
          <cell r="W1091" t="str">
            <v>B1</v>
          </cell>
          <cell r="X1091" t="str">
            <v>850715590078</v>
          </cell>
          <cell r="Y1091">
            <v>45481</v>
          </cell>
          <cell r="Z1091" t="str">
            <v>MALANG</v>
          </cell>
          <cell r="AA1091">
            <v>31206</v>
          </cell>
          <cell r="AB1091" t="str">
            <v>JL. PRADA ABU ALI RT/RW 023/005 KEL/DESA GIRIMOYO KEC. KARANG PLOSO - MALANG</v>
          </cell>
          <cell r="AC1091" t="str">
            <v>KAWIN ANAK 2</v>
          </cell>
          <cell r="AD1091" t="str">
            <v>ISLAM</v>
          </cell>
          <cell r="AE1091" t="str">
            <v>LAKI-LAKI</v>
          </cell>
          <cell r="AF1091" t="str">
            <v>SMA</v>
          </cell>
          <cell r="AG1091" t="str">
            <v>DWI PUJIONO</v>
          </cell>
          <cell r="AH1091" t="str">
            <v>BCA</v>
          </cell>
          <cell r="AI1091" t="str">
            <v>8160915296</v>
          </cell>
          <cell r="AJ1091" t="str">
            <v>3507232312100007</v>
          </cell>
          <cell r="AL1091">
            <v>44682</v>
          </cell>
          <cell r="AM1091">
            <v>44773</v>
          </cell>
          <cell r="AN1091" t="str">
            <v>PKWT 2</v>
          </cell>
          <cell r="AO1091" t="str">
            <v>71 hari</v>
          </cell>
          <cell r="AP1091" t="str">
            <v xml:space="preserve">0 Tahun  9 Bulan 19 Hari </v>
          </cell>
          <cell r="AQ1091" t="str">
            <v>SUDAH</v>
          </cell>
          <cell r="AR1091">
            <v>44432</v>
          </cell>
          <cell r="AS1091" t="str">
            <v>SUDAH</v>
          </cell>
          <cell r="AT1091">
            <v>44432</v>
          </cell>
          <cell r="AU1091" t="str">
            <v>SUDAH</v>
          </cell>
          <cell r="AV1091">
            <v>44439</v>
          </cell>
          <cell r="AW1091" t="str">
            <v xml:space="preserve">0 Tahun  8 Bulan 20 Hari </v>
          </cell>
          <cell r="AX1091" t="str">
            <v>IN CLASS</v>
          </cell>
          <cell r="AY1091">
            <v>80</v>
          </cell>
          <cell r="AZ1091">
            <v>80</v>
          </cell>
          <cell r="BA1091" t="str">
            <v>SUDAH</v>
          </cell>
          <cell r="BC1091">
            <v>44383</v>
          </cell>
          <cell r="BD1091" t="str">
            <v>PUSKESMAS CISADEA</v>
          </cell>
          <cell r="BE1091" t="str">
            <v>SUDAH</v>
          </cell>
          <cell r="BG1091">
            <v>44418</v>
          </cell>
          <cell r="BH1091" t="str">
            <v>PUSKESMAS CISADEA</v>
          </cell>
          <cell r="BI1091" t="str">
            <v>BELUM</v>
          </cell>
          <cell r="BV1091" t="str">
            <v>0001643834057</v>
          </cell>
          <cell r="BW1091" t="str">
            <v>SUDAH</v>
          </cell>
          <cell r="BX1091" t="str">
            <v>PERUSAHAAN</v>
          </cell>
          <cell r="BY1091" t="str">
            <v>21065976405</v>
          </cell>
          <cell r="BZ1091" t="str">
            <v>SUDAH</v>
          </cell>
        </row>
        <row r="1092">
          <cell r="C1092" t="str">
            <v>2885</v>
          </cell>
          <cell r="D1092" t="str">
            <v>DARMANTO</v>
          </cell>
          <cell r="E1092" t="str">
            <v>PT. MBK</v>
          </cell>
          <cell r="I1092">
            <v>44403</v>
          </cell>
          <cell r="J1092" t="str">
            <v/>
          </cell>
          <cell r="K1092" t="str">
            <v>081654992155</v>
          </cell>
          <cell r="L1092" t="str">
            <v>DRIVER</v>
          </cell>
          <cell r="Q1092" t="str">
            <v>MALANG</v>
          </cell>
          <cell r="R1092" t="str">
            <v>YAMAZAKI</v>
          </cell>
          <cell r="S1092" t="str">
            <v>MALANG</v>
          </cell>
          <cell r="T1092" t="str">
            <v>3514080304170001</v>
          </cell>
          <cell r="U1092" t="str">
            <v>SEUMUR HIDUP</v>
          </cell>
          <cell r="V1092">
            <v>0</v>
          </cell>
          <cell r="W1092" t="str">
            <v>B2 UMUM</v>
          </cell>
          <cell r="X1092" t="str">
            <v>900515280844</v>
          </cell>
          <cell r="Y1092">
            <v>44702</v>
          </cell>
          <cell r="Z1092" t="str">
            <v>PASURUAN</v>
          </cell>
          <cell r="AA1092">
            <v>33014</v>
          </cell>
          <cell r="AB1092" t="str">
            <v>DSN PURWO RT/RW 013/005 KEL/DESA SEKARMOJO KEC. PURWOSARI</v>
          </cell>
          <cell r="AC1092" t="str">
            <v>KAWIN ANAK 2</v>
          </cell>
          <cell r="AD1092" t="str">
            <v>ISLAM</v>
          </cell>
          <cell r="AE1092" t="str">
            <v>LAKI-LAKI</v>
          </cell>
          <cell r="AF1092" t="str">
            <v>SMA</v>
          </cell>
          <cell r="AG1092" t="str">
            <v>DARMANTO</v>
          </cell>
          <cell r="AH1092" t="str">
            <v>BCA</v>
          </cell>
          <cell r="AI1092">
            <v>8945279385</v>
          </cell>
          <cell r="AJ1092" t="str">
            <v>3514080304170000</v>
          </cell>
          <cell r="AL1092">
            <v>44682</v>
          </cell>
          <cell r="AM1092">
            <v>44773</v>
          </cell>
          <cell r="AN1092" t="str">
            <v>PKWT 2</v>
          </cell>
          <cell r="AO1092" t="str">
            <v>71 hari</v>
          </cell>
          <cell r="AP1092" t="str">
            <v xml:space="preserve">0 Tahun  9 Bulan 25 Hari </v>
          </cell>
          <cell r="AQ1092" t="str">
            <v>SUDAH</v>
          </cell>
          <cell r="AR1092">
            <v>44432</v>
          </cell>
          <cell r="AS1092" t="str">
            <v>SUDAH</v>
          </cell>
          <cell r="AT1092">
            <v>44432</v>
          </cell>
          <cell r="AU1092" t="str">
            <v>SUDAH</v>
          </cell>
          <cell r="AV1092">
            <v>44439</v>
          </cell>
          <cell r="AW1092" t="str">
            <v xml:space="preserve">0 Tahun  8 Bulan 20 Hari </v>
          </cell>
          <cell r="AX1092" t="str">
            <v>IN CLASS</v>
          </cell>
          <cell r="AY1092">
            <v>95</v>
          </cell>
          <cell r="AZ1092">
            <v>95</v>
          </cell>
          <cell r="BA1092" t="str">
            <v>SUDAH</v>
          </cell>
          <cell r="BC1092">
            <v>44391</v>
          </cell>
          <cell r="BD1092" t="str">
            <v>RS TENTARA SOPRAOEN</v>
          </cell>
          <cell r="BE1092" t="str">
            <v>SUDAH</v>
          </cell>
          <cell r="BG1092">
            <v>44511</v>
          </cell>
          <cell r="BI1092" t="str">
            <v>BELUM</v>
          </cell>
          <cell r="BV1092" t="str">
            <v>0002196012418</v>
          </cell>
          <cell r="BW1092" t="str">
            <v>SUDAH</v>
          </cell>
          <cell r="BX1092" t="str">
            <v>PERUSAHAAN</v>
          </cell>
          <cell r="BY1092" t="str">
            <v>21065977189</v>
          </cell>
          <cell r="BZ1092" t="str">
            <v>SUDAH</v>
          </cell>
        </row>
        <row r="1093">
          <cell r="C1093" t="str">
            <v>2887</v>
          </cell>
          <cell r="D1093" t="str">
            <v>TRI WAHYUDI HIDAYAT</v>
          </cell>
          <cell r="E1093" t="str">
            <v>PT. MBK</v>
          </cell>
          <cell r="I1093">
            <v>44404</v>
          </cell>
          <cell r="J1093" t="str">
            <v/>
          </cell>
          <cell r="K1093" t="str">
            <v>081235427317</v>
          </cell>
          <cell r="L1093" t="str">
            <v>DRIVER</v>
          </cell>
          <cell r="Q1093" t="str">
            <v>MALANG</v>
          </cell>
          <cell r="R1093" t="str">
            <v>YAMAZAKI</v>
          </cell>
          <cell r="S1093" t="str">
            <v>MALANG</v>
          </cell>
          <cell r="T1093" t="str">
            <v>1215232605820001</v>
          </cell>
          <cell r="U1093" t="str">
            <v>SEUMUR HIDUP</v>
          </cell>
          <cell r="V1093">
            <v>0</v>
          </cell>
          <cell r="W1093" t="str">
            <v>B1</v>
          </cell>
          <cell r="X1093" t="str">
            <v>820515262398</v>
          </cell>
          <cell r="Y1093">
            <v>45438</v>
          </cell>
          <cell r="Z1093" t="str">
            <v>PASURUAN</v>
          </cell>
          <cell r="AA1093">
            <v>30097</v>
          </cell>
          <cell r="AB1093" t="str">
            <v>JL SUROPATI 192 RT/RW 001/001 LOSARI - SINGOSARI ( MALANG )</v>
          </cell>
          <cell r="AC1093" t="str">
            <v>KAWIN</v>
          </cell>
          <cell r="AD1093" t="str">
            <v>ISLAM</v>
          </cell>
          <cell r="AE1093" t="str">
            <v>LAKI-LAKI</v>
          </cell>
          <cell r="AF1093" t="str">
            <v>SMA</v>
          </cell>
          <cell r="AG1093" t="str">
            <v>TRI WAHYUDI HIDAYAT</v>
          </cell>
          <cell r="AH1093" t="str">
            <v>BCA</v>
          </cell>
          <cell r="AI1093" t="str">
            <v>4390826601</v>
          </cell>
          <cell r="AJ1093" t="str">
            <v>3507240108120010</v>
          </cell>
          <cell r="AL1093">
            <v>44682</v>
          </cell>
          <cell r="AM1093">
            <v>44773</v>
          </cell>
          <cell r="AN1093" t="str">
            <v>PKWT 2</v>
          </cell>
          <cell r="AO1093" t="str">
            <v>71 hari</v>
          </cell>
          <cell r="AP1093" t="str">
            <v xml:space="preserve">0 Tahun  9 Bulan 24 Hari </v>
          </cell>
          <cell r="AQ1093" t="str">
            <v>SUDAH</v>
          </cell>
          <cell r="AR1093">
            <v>44432</v>
          </cell>
          <cell r="AS1093" t="str">
            <v>SUDAH</v>
          </cell>
          <cell r="AT1093">
            <v>44432</v>
          </cell>
          <cell r="AU1093" t="str">
            <v>SUDAH</v>
          </cell>
          <cell r="AV1093">
            <v>44439</v>
          </cell>
          <cell r="AW1093" t="str">
            <v xml:space="preserve">0 Tahun  8 Bulan 20 Hari </v>
          </cell>
          <cell r="AX1093" t="str">
            <v>IN CLASS</v>
          </cell>
          <cell r="AY1093">
            <v>100</v>
          </cell>
          <cell r="AZ1093">
            <v>100</v>
          </cell>
          <cell r="BA1093" t="str">
            <v>SUDAH</v>
          </cell>
          <cell r="BC1093">
            <v>44397</v>
          </cell>
          <cell r="BD1093" t="str">
            <v>RS SAIFUL ANWAR</v>
          </cell>
          <cell r="BE1093" t="str">
            <v>SUDAH</v>
          </cell>
          <cell r="BG1093">
            <v>44421</v>
          </cell>
          <cell r="BI1093" t="str">
            <v>BELUM</v>
          </cell>
          <cell r="BV1093" t="str">
            <v>0001865980642</v>
          </cell>
          <cell r="BW1093" t="str">
            <v>SUDAH</v>
          </cell>
          <cell r="BX1093" t="str">
            <v>PERUSAHAAN</v>
          </cell>
          <cell r="BY1093" t="str">
            <v>21065977387</v>
          </cell>
          <cell r="BZ1093" t="str">
            <v>SUDAH</v>
          </cell>
        </row>
        <row r="1094">
          <cell r="C1094" t="str">
            <v>2888</v>
          </cell>
          <cell r="D1094" t="str">
            <v>NOVA DIKI WIDODO</v>
          </cell>
          <cell r="E1094" t="str">
            <v>PT. MBK</v>
          </cell>
          <cell r="I1094">
            <v>44422</v>
          </cell>
          <cell r="J1094" t="str">
            <v/>
          </cell>
          <cell r="K1094" t="str">
            <v>081329809503</v>
          </cell>
          <cell r="L1094" t="str">
            <v>DRIVER</v>
          </cell>
          <cell r="Q1094" t="str">
            <v>TEGAL</v>
          </cell>
          <cell r="R1094" t="str">
            <v>ANTERAJA</v>
          </cell>
          <cell r="S1094" t="str">
            <v>SEMARANG</v>
          </cell>
          <cell r="T1094" t="str">
            <v>3327082511862084</v>
          </cell>
          <cell r="U1094" t="str">
            <v>SEUMUR HIDUP</v>
          </cell>
          <cell r="V1094" t="str">
            <v>HIJAU</v>
          </cell>
          <cell r="W1094" t="str">
            <v>B1</v>
          </cell>
          <cell r="X1094" t="str">
            <v>14288611000214</v>
          </cell>
          <cell r="Y1094">
            <v>46222</v>
          </cell>
          <cell r="Z1094" t="str">
            <v xml:space="preserve">PEMALANG </v>
          </cell>
          <cell r="AA1094">
            <v>31741</v>
          </cell>
          <cell r="AB1094" t="str">
            <v xml:space="preserve">BOJONGSANA RT 003/001 DESA BOJONGSANA KEC SURADADI </v>
          </cell>
          <cell r="AC1094" t="str">
            <v>KAWIN</v>
          </cell>
          <cell r="AD1094" t="str">
            <v>ISLAM</v>
          </cell>
          <cell r="AE1094" t="str">
            <v>LAKI-LAKI</v>
          </cell>
          <cell r="AF1094" t="str">
            <v>SMA</v>
          </cell>
          <cell r="AG1094" t="str">
            <v>NOVA DIKI WIDODO</v>
          </cell>
          <cell r="AH1094" t="str">
            <v>BCA</v>
          </cell>
          <cell r="AI1094" t="str">
            <v>1320859791</v>
          </cell>
          <cell r="AJ1094" t="str">
            <v>3328160303170008</v>
          </cell>
          <cell r="AL1094">
            <v>44682</v>
          </cell>
          <cell r="AM1094">
            <v>44773</v>
          </cell>
          <cell r="AN1094" t="str">
            <v>PKWT 2</v>
          </cell>
          <cell r="AO1094" t="str">
            <v>71 hari</v>
          </cell>
          <cell r="AP1094" t="str">
            <v xml:space="preserve">0 Tahun  9 Bulan 7 Hari </v>
          </cell>
          <cell r="AQ1094" t="str">
            <v>SUDAH</v>
          </cell>
          <cell r="AR1094">
            <v>44438</v>
          </cell>
          <cell r="AS1094" t="str">
            <v>SUDAH</v>
          </cell>
          <cell r="AT1094">
            <v>44454</v>
          </cell>
          <cell r="AU1094" t="str">
            <v>SUDAH</v>
          </cell>
          <cell r="AV1094">
            <v>44428</v>
          </cell>
          <cell r="AW1094" t="str">
            <v xml:space="preserve">0 Tahun  9 Bulan 1 Hari </v>
          </cell>
          <cell r="AX1094" t="str">
            <v>IN CLASS</v>
          </cell>
          <cell r="AY1094">
            <v>85</v>
          </cell>
          <cell r="AZ1094">
            <v>75</v>
          </cell>
          <cell r="BA1094" t="str">
            <v>SUDAH</v>
          </cell>
          <cell r="BC1094">
            <v>44422</v>
          </cell>
          <cell r="BD1094" t="str">
            <v>TEGAL</v>
          </cell>
          <cell r="BE1094" t="str">
            <v>SUDAH</v>
          </cell>
          <cell r="BG1094">
            <v>44394</v>
          </cell>
          <cell r="BH1094" t="str">
            <v>TEGAL</v>
          </cell>
          <cell r="BI1094" t="str">
            <v>BELUM</v>
          </cell>
          <cell r="BV1094" t="str">
            <v>0001744374341</v>
          </cell>
          <cell r="BW1094" t="str">
            <v>SUDAH</v>
          </cell>
          <cell r="BX1094" t="str">
            <v>PERUSAHAAN</v>
          </cell>
          <cell r="BY1094" t="str">
            <v>21075601159</v>
          </cell>
          <cell r="BZ1094" t="str">
            <v>SUDAH</v>
          </cell>
        </row>
        <row r="1095">
          <cell r="C1095" t="str">
            <v>2890</v>
          </cell>
          <cell r="D1095" t="str">
            <v>ADITYA SAPUTRA</v>
          </cell>
          <cell r="E1095" t="str">
            <v>PT. MBK</v>
          </cell>
          <cell r="I1095">
            <v>44424</v>
          </cell>
          <cell r="J1095" t="str">
            <v/>
          </cell>
          <cell r="K1095" t="str">
            <v>082250519477</v>
          </cell>
          <cell r="L1095" t="str">
            <v>DRIVER</v>
          </cell>
          <cell r="Q1095" t="str">
            <v>BANJARMASIN</v>
          </cell>
          <cell r="R1095" t="str">
            <v>PT. SUMBER ALFARIA TRIJAYA TBK</v>
          </cell>
          <cell r="S1095" t="str">
            <v>JAKARTA 2</v>
          </cell>
          <cell r="T1095" t="str">
            <v>6301050412950002</v>
          </cell>
          <cell r="U1095" t="str">
            <v>SEUMUR HIDUP</v>
          </cell>
          <cell r="W1095" t="str">
            <v>B1</v>
          </cell>
          <cell r="X1095" t="str">
            <v>951218330004</v>
          </cell>
          <cell r="Y1095">
            <v>45630</v>
          </cell>
          <cell r="Z1095" t="str">
            <v>KAIT-KAIT</v>
          </cell>
          <cell r="AA1095">
            <v>35037</v>
          </cell>
          <cell r="AB1095" t="str">
            <v xml:space="preserve">MARTADAH BARU RT 001/001 DESA MARTADAH BARU KEC TAMBANG ULANG </v>
          </cell>
          <cell r="AC1095" t="str">
            <v>KAWIN</v>
          </cell>
          <cell r="AD1095" t="str">
            <v>ISLAM</v>
          </cell>
          <cell r="AE1095" t="str">
            <v>LAKI-LAKI</v>
          </cell>
          <cell r="AF1095" t="str">
            <v>SMA</v>
          </cell>
          <cell r="AG1095" t="str">
            <v>ADITYA SAPUTRA</v>
          </cell>
          <cell r="AH1095" t="str">
            <v>BCA</v>
          </cell>
          <cell r="AI1095" t="str">
            <v>7895595039</v>
          </cell>
          <cell r="AJ1095" t="str">
            <v>6301082312200001</v>
          </cell>
          <cell r="AL1095">
            <v>44682</v>
          </cell>
          <cell r="AM1095">
            <v>44773</v>
          </cell>
          <cell r="AN1095" t="str">
            <v>PKWT 2</v>
          </cell>
          <cell r="AO1095" t="str">
            <v>71 hari</v>
          </cell>
          <cell r="AP1095" t="str">
            <v xml:space="preserve">0 Tahun  9 Bulan 5 Hari </v>
          </cell>
          <cell r="AQ1095" t="str">
            <v>SUDAH</v>
          </cell>
          <cell r="AR1095">
            <v>44431</v>
          </cell>
          <cell r="AS1095" t="str">
            <v>SUDAH</v>
          </cell>
          <cell r="AT1095">
            <v>44501</v>
          </cell>
          <cell r="AU1095" t="str">
            <v>SUDAH</v>
          </cell>
          <cell r="AV1095">
            <v>44503</v>
          </cell>
          <cell r="AW1095" t="str">
            <v xml:space="preserve">0 Tahun  6 Bulan 18 Hari </v>
          </cell>
          <cell r="AX1095" t="str">
            <v>IN CLASS</v>
          </cell>
          <cell r="AZ1095">
            <v>75</v>
          </cell>
          <cell r="BA1095" t="str">
            <v>SUDAH</v>
          </cell>
          <cell r="BC1095">
            <v>44461</v>
          </cell>
          <cell r="BD1095" t="str">
            <v>BERUNTUNG JAYA</v>
          </cell>
          <cell r="BE1095" t="str">
            <v>SUDAH</v>
          </cell>
          <cell r="BG1095">
            <v>44490</v>
          </cell>
          <cell r="BI1095" t="str">
            <v>BELUM</v>
          </cell>
          <cell r="BV1095" t="str">
            <v>0000890124895</v>
          </cell>
          <cell r="BW1095" t="str">
            <v>SUDAH</v>
          </cell>
          <cell r="BX1095" t="str">
            <v>PERUSAHAAN</v>
          </cell>
          <cell r="BY1095" t="str">
            <v>21075601381</v>
          </cell>
          <cell r="BZ1095" t="str">
            <v>SUDAH</v>
          </cell>
        </row>
        <row r="1096">
          <cell r="C1096" t="str">
            <v>2896</v>
          </cell>
          <cell r="D1096" t="str">
            <v>MUHAMMAD SAPUTRA</v>
          </cell>
          <cell r="E1096" t="str">
            <v>PT. MBK</v>
          </cell>
          <cell r="I1096">
            <v>44424</v>
          </cell>
          <cell r="J1096" t="str">
            <v/>
          </cell>
          <cell r="K1096" t="str">
            <v>083141110881</v>
          </cell>
          <cell r="O1096" t="str">
            <v>CHECKER</v>
          </cell>
          <cell r="Q1096" t="str">
            <v>BANJARMASIN</v>
          </cell>
          <cell r="R1096" t="str">
            <v>PT. SUMBER ALFARIA TRIJAYA TBK</v>
          </cell>
          <cell r="S1096" t="str">
            <v>JAKARTA 2</v>
          </cell>
          <cell r="T1096" t="str">
            <v>6372032109020002</v>
          </cell>
          <cell r="U1096" t="str">
            <v>SEUMUR HIDUP</v>
          </cell>
          <cell r="V1096" t="str">
            <v>NON DRIVER</v>
          </cell>
          <cell r="W1096" t="str">
            <v>NON DRIVER</v>
          </cell>
          <cell r="X1096" t="str">
            <v>NON DRIVER</v>
          </cell>
          <cell r="Y1096" t="str">
            <v>NON DRIVER</v>
          </cell>
          <cell r="Z1096" t="str">
            <v>BANJARMASIN</v>
          </cell>
          <cell r="AA1096">
            <v>37520</v>
          </cell>
          <cell r="AB1096" t="str">
            <v>JLN. PURNAWIRAWAN RT/RW 02/01 KEL. PALAM KEC. CEMPAKA KOTA BANJARBARU</v>
          </cell>
          <cell r="AC1096" t="str">
            <v>LAJANG</v>
          </cell>
          <cell r="AD1096" t="str">
            <v>ISLAM</v>
          </cell>
          <cell r="AE1096" t="str">
            <v>LAKI-LAKI</v>
          </cell>
          <cell r="AF1096" t="str">
            <v>SMA</v>
          </cell>
          <cell r="AG1096" t="str">
            <v>MUHAMMAD SAPUTRA</v>
          </cell>
          <cell r="AH1096" t="str">
            <v>BCA</v>
          </cell>
          <cell r="AI1096" t="str">
            <v>7895587036</v>
          </cell>
          <cell r="AJ1096" t="str">
            <v>6372030308110011</v>
          </cell>
          <cell r="AL1096">
            <v>44621</v>
          </cell>
          <cell r="AM1096">
            <v>44712</v>
          </cell>
          <cell r="AN1096" t="str">
            <v>PKWT 1</v>
          </cell>
          <cell r="AO1096" t="str">
            <v>10 hari</v>
          </cell>
          <cell r="AP1096" t="str">
            <v xml:space="preserve">0 Tahun  9 Bulan 5 Hari </v>
          </cell>
          <cell r="AQ1096" t="str">
            <v>NON DRIVER</v>
          </cell>
          <cell r="AR1096" t="str">
            <v>NON DRIVER</v>
          </cell>
          <cell r="AS1096" t="str">
            <v>SUDAH</v>
          </cell>
          <cell r="AT1096">
            <v>44432</v>
          </cell>
          <cell r="AU1096" t="str">
            <v>NON DRIVER</v>
          </cell>
          <cell r="AV1096" t="str">
            <v>NON DRIVER</v>
          </cell>
          <cell r="AW1096" t="str">
            <v/>
          </cell>
          <cell r="AX1096" t="str">
            <v>NON DRIVER</v>
          </cell>
          <cell r="AY1096" t="str">
            <v>NON DRIVER</v>
          </cell>
          <cell r="AZ1096" t="str">
            <v>NON DRIVER</v>
          </cell>
          <cell r="BA1096" t="str">
            <v>SUDAH</v>
          </cell>
          <cell r="BC1096">
            <v>44453</v>
          </cell>
          <cell r="BD1096" t="str">
            <v>CEMPAKA</v>
          </cell>
          <cell r="BE1096" t="str">
            <v>SUDAH</v>
          </cell>
          <cell r="BG1096">
            <v>44488</v>
          </cell>
          <cell r="BI1096" t="str">
            <v>BELUM</v>
          </cell>
          <cell r="BV1096" t="str">
            <v>0001895539803</v>
          </cell>
          <cell r="BW1096" t="str">
            <v>SUDAH</v>
          </cell>
          <cell r="BX1096" t="str">
            <v>PERUSAHAAN</v>
          </cell>
          <cell r="BY1096" t="str">
            <v>21065975852</v>
          </cell>
          <cell r="BZ1096" t="str">
            <v>SUDAH</v>
          </cell>
        </row>
        <row r="1097">
          <cell r="C1097" t="str">
            <v>2898</v>
          </cell>
          <cell r="D1097" t="str">
            <v>ERI HERWANTO</v>
          </cell>
          <cell r="E1097" t="str">
            <v>PT. MBK</v>
          </cell>
          <cell r="F1097" t="str">
            <v>PO</v>
          </cell>
          <cell r="G1097" t="str">
            <v>029/PO-JKT2/VIII/2021</v>
          </cell>
          <cell r="H1097">
            <v>44415</v>
          </cell>
          <cell r="I1097">
            <v>44409</v>
          </cell>
          <cell r="J1097">
            <v>-6</v>
          </cell>
          <cell r="K1097" t="str">
            <v>085697319194</v>
          </cell>
          <cell r="P1097" t="str">
            <v>UNIT CONTROLLER</v>
          </cell>
          <cell r="Q1097" t="str">
            <v>TAMAN TEKNO</v>
          </cell>
          <cell r="R1097" t="str">
            <v>ANTERAJA</v>
          </cell>
          <cell r="S1097" t="str">
            <v>JAKARTA 2</v>
          </cell>
          <cell r="T1097" t="str">
            <v>3674022106890002</v>
          </cell>
          <cell r="U1097" t="str">
            <v>SEUMUR HIDUP</v>
          </cell>
          <cell r="V1097" t="str">
            <v>NON DRIVER</v>
          </cell>
          <cell r="W1097" t="str">
            <v>NON DRIVER</v>
          </cell>
          <cell r="X1097" t="str">
            <v>NON DRIVER</v>
          </cell>
          <cell r="Y1097" t="str">
            <v>NON DRIVER</v>
          </cell>
          <cell r="Z1097" t="str">
            <v xml:space="preserve">TANGERANG </v>
          </cell>
          <cell r="AA1097">
            <v>32680</v>
          </cell>
          <cell r="AB1097" t="str">
            <v xml:space="preserve">KP BUARAN TIMUR RT 013/004 DESA JELUPANG KEC SERPONG UTARA </v>
          </cell>
          <cell r="AC1097" t="str">
            <v>KAWIN</v>
          </cell>
          <cell r="AD1097" t="str">
            <v xml:space="preserve">ISLAM </v>
          </cell>
          <cell r="AE1097" t="str">
            <v>LAKI-LAKI</v>
          </cell>
          <cell r="AF1097" t="str">
            <v>SMA</v>
          </cell>
          <cell r="AG1097" t="str">
            <v>ERI HERWANTO</v>
          </cell>
          <cell r="AH1097" t="str">
            <v>BCA</v>
          </cell>
          <cell r="AI1097" t="str">
            <v>6801163243</v>
          </cell>
          <cell r="AJ1097" t="str">
            <v>3674022103180017</v>
          </cell>
          <cell r="AL1097">
            <v>44682</v>
          </cell>
          <cell r="AM1097">
            <v>44773</v>
          </cell>
          <cell r="AN1097" t="str">
            <v>PKWT 2</v>
          </cell>
          <cell r="AO1097" t="str">
            <v>71 hari</v>
          </cell>
          <cell r="AP1097" t="str">
            <v xml:space="preserve">0 Tahun  9 Bulan 20 Hari </v>
          </cell>
          <cell r="AQ1097" t="str">
            <v>NON DRIVER</v>
          </cell>
          <cell r="AR1097" t="str">
            <v>NON DRIVER</v>
          </cell>
          <cell r="AS1097" t="str">
            <v>SUDAH</v>
          </cell>
          <cell r="AT1097">
            <v>44560</v>
          </cell>
          <cell r="AU1097" t="str">
            <v>NON DRIVER</v>
          </cell>
          <cell r="AV1097" t="str">
            <v>NON DRIVER</v>
          </cell>
          <cell r="AW1097" t="str">
            <v/>
          </cell>
          <cell r="AX1097" t="str">
            <v>NON DRIVER</v>
          </cell>
          <cell r="AY1097" t="str">
            <v>NON DRIVER</v>
          </cell>
          <cell r="AZ1097" t="str">
            <v>NON DRIVER</v>
          </cell>
          <cell r="BA1097" t="str">
            <v>SUDAH</v>
          </cell>
          <cell r="BC1097">
            <v>44312</v>
          </cell>
          <cell r="BE1097" t="str">
            <v>SUDAH</v>
          </cell>
          <cell r="BG1097">
            <v>44340</v>
          </cell>
          <cell r="BI1097" t="str">
            <v>BELUM</v>
          </cell>
          <cell r="BV1097" t="str">
            <v>0002360562311</v>
          </cell>
          <cell r="BW1097" t="str">
            <v>SUDAH</v>
          </cell>
          <cell r="BX1097" t="str">
            <v>PERUSAHAAN</v>
          </cell>
          <cell r="BY1097" t="str">
            <v>21065977429</v>
          </cell>
          <cell r="BZ1097" t="str">
            <v>SUDAH</v>
          </cell>
        </row>
        <row r="1098">
          <cell r="C1098" t="str">
            <v>2899</v>
          </cell>
          <cell r="D1098" t="str">
            <v>AHMAD FATHONI</v>
          </cell>
          <cell r="E1098" t="str">
            <v>PT. MBK</v>
          </cell>
          <cell r="I1098">
            <v>44426</v>
          </cell>
          <cell r="J1098" t="str">
            <v/>
          </cell>
          <cell r="K1098" t="str">
            <v>082324202356</v>
          </cell>
          <cell r="L1098" t="str">
            <v>DRIVER</v>
          </cell>
          <cell r="Q1098" t="str">
            <v>REMBANG</v>
          </cell>
          <cell r="R1098" t="str">
            <v>PT. SUMBER ALFARIA TRIJAYA TBK</v>
          </cell>
          <cell r="S1098" t="str">
            <v>MALANG</v>
          </cell>
          <cell r="T1098" t="str">
            <v>3317092002870003</v>
          </cell>
          <cell r="U1098" t="str">
            <v>SEUMUR HIDUP</v>
          </cell>
          <cell r="V1098" t="str">
            <v>HIJAU</v>
          </cell>
          <cell r="W1098" t="str">
            <v>B1</v>
          </cell>
          <cell r="X1098" t="str">
            <v>870214390415</v>
          </cell>
          <cell r="Y1098">
            <v>45342</v>
          </cell>
          <cell r="Z1098" t="str">
            <v xml:space="preserve">REMBANG </v>
          </cell>
          <cell r="AA1098">
            <v>31828</v>
          </cell>
          <cell r="AB1098" t="str">
            <v xml:space="preserve">TASIKHARJO RT 005/001 DESA TASIKHARJO KEC KALIORI </v>
          </cell>
          <cell r="AC1098" t="str">
            <v>KAWIN</v>
          </cell>
          <cell r="AD1098" t="str">
            <v>ISLAM</v>
          </cell>
          <cell r="AE1098" t="str">
            <v>LAKI-LAKI</v>
          </cell>
          <cell r="AF1098" t="str">
            <v>SMA</v>
          </cell>
          <cell r="AG1098" t="str">
            <v>AHMAD FATHONI</v>
          </cell>
          <cell r="AH1098" t="str">
            <v>BCA</v>
          </cell>
          <cell r="AI1098" t="str">
            <v>7835212513</v>
          </cell>
          <cell r="AJ1098" t="str">
            <v>3317090204150003</v>
          </cell>
          <cell r="AL1098">
            <v>44682</v>
          </cell>
          <cell r="AM1098">
            <v>44773</v>
          </cell>
          <cell r="AN1098" t="str">
            <v>PKWT 2</v>
          </cell>
          <cell r="AO1098" t="str">
            <v>71 hari</v>
          </cell>
          <cell r="AP1098" t="str">
            <v xml:space="preserve">0 Tahun  9 Bulan 3 Hari </v>
          </cell>
          <cell r="AQ1098" t="str">
            <v>SUDAH</v>
          </cell>
          <cell r="AR1098">
            <v>44438</v>
          </cell>
          <cell r="AS1098" t="str">
            <v>SUDAH</v>
          </cell>
          <cell r="AT1098">
            <v>44435</v>
          </cell>
          <cell r="AU1098" t="str">
            <v>SUDAH</v>
          </cell>
          <cell r="AV1098">
            <v>44426</v>
          </cell>
          <cell r="AW1098" t="str">
            <v xml:space="preserve">0 Tahun  9 Bulan 3 Hari </v>
          </cell>
          <cell r="AX1098" t="str">
            <v>IN CLASS</v>
          </cell>
          <cell r="AY1098">
            <v>85</v>
          </cell>
          <cell r="AZ1098">
            <v>80</v>
          </cell>
          <cell r="BA1098" t="str">
            <v>SUDAH</v>
          </cell>
          <cell r="BC1098">
            <v>44415</v>
          </cell>
          <cell r="BD1098" t="str">
            <v>KLINIK KARTIKA REMBANG</v>
          </cell>
          <cell r="BE1098" t="str">
            <v>SUDAH</v>
          </cell>
          <cell r="BG1098">
            <v>44444</v>
          </cell>
          <cell r="BH1098" t="str">
            <v>KLINIK KARTIKA REMBANG</v>
          </cell>
          <cell r="BI1098" t="str">
            <v>BELUM</v>
          </cell>
          <cell r="BV1098" t="str">
            <v>0002256879543</v>
          </cell>
          <cell r="BW1098" t="str">
            <v>SUDAH</v>
          </cell>
          <cell r="BX1098" t="str">
            <v>PERUSAHAAN</v>
          </cell>
          <cell r="BY1098" t="str">
            <v>21075601118</v>
          </cell>
          <cell r="BZ1098" t="str">
            <v>SUDAH</v>
          </cell>
        </row>
        <row r="1099">
          <cell r="C1099" t="str">
            <v>2900</v>
          </cell>
          <cell r="D1099" t="str">
            <v>MUHAMMAD RAFIUDDIN</v>
          </cell>
          <cell r="E1099" t="str">
            <v>PT. MBK</v>
          </cell>
          <cell r="I1099">
            <v>44427</v>
          </cell>
          <cell r="J1099" t="str">
            <v/>
          </cell>
          <cell r="K1099" t="str">
            <v>082192690694</v>
          </cell>
          <cell r="L1099" t="str">
            <v>DRIVER</v>
          </cell>
          <cell r="Q1099" t="str">
            <v>PARE PARE</v>
          </cell>
          <cell r="R1099" t="str">
            <v>ANTERAJA</v>
          </cell>
          <cell r="S1099" t="str">
            <v>MALANG</v>
          </cell>
          <cell r="T1099" t="str">
            <v>7315020411970003</v>
          </cell>
          <cell r="U1099" t="str">
            <v>SEUMUR HIDUP</v>
          </cell>
          <cell r="W1099" t="str">
            <v>B1</v>
          </cell>
          <cell r="X1099" t="str">
            <v>971119310036</v>
          </cell>
          <cell r="Y1099">
            <v>45234</v>
          </cell>
          <cell r="Z1099" t="str">
            <v>PAREPARE</v>
          </cell>
          <cell r="AA1099">
            <v>35738</v>
          </cell>
          <cell r="AB1099" t="str">
            <v>BARAKASANDA KEL. MARITENGNGAE</v>
          </cell>
          <cell r="AC1099" t="str">
            <v>KAWIN ANAK 2</v>
          </cell>
          <cell r="AD1099" t="str">
            <v>ISLAM</v>
          </cell>
          <cell r="AE1099" t="str">
            <v>LAKI-LAKI</v>
          </cell>
          <cell r="AF1099" t="str">
            <v>SMA</v>
          </cell>
          <cell r="AG1099" t="str">
            <v>MUHAMMAD RAFIUDDIN</v>
          </cell>
          <cell r="AH1099" t="str">
            <v>BCA</v>
          </cell>
          <cell r="AI1099" t="str">
            <v>8460417806</v>
          </cell>
          <cell r="AJ1099" t="str">
            <v>7315022403210000</v>
          </cell>
          <cell r="AL1099">
            <v>44682</v>
          </cell>
          <cell r="AM1099">
            <v>44773</v>
          </cell>
          <cell r="AN1099" t="str">
            <v>PKWT 2</v>
          </cell>
          <cell r="AO1099" t="str">
            <v>71 hari</v>
          </cell>
          <cell r="AP1099" t="str">
            <v xml:space="preserve">0 Tahun  9 Bulan 2 Hari </v>
          </cell>
          <cell r="AQ1099" t="str">
            <v>SUDAH</v>
          </cell>
          <cell r="AR1099">
            <v>44439</v>
          </cell>
          <cell r="AS1099" t="str">
            <v>SUDAH</v>
          </cell>
          <cell r="AT1099">
            <v>44439</v>
          </cell>
          <cell r="AU1099" t="str">
            <v>SUDAH</v>
          </cell>
          <cell r="AV1099">
            <v>44419</v>
          </cell>
          <cell r="AW1099" t="str">
            <v xml:space="preserve">0 Tahun  9 Bulan 10 Hari </v>
          </cell>
          <cell r="AX1099" t="str">
            <v>ON LINE</v>
          </cell>
          <cell r="AY1099">
            <v>80</v>
          </cell>
          <cell r="AZ1099">
            <v>80</v>
          </cell>
          <cell r="BA1099" t="str">
            <v>SUDAH</v>
          </cell>
          <cell r="BC1099">
            <v>44448</v>
          </cell>
          <cell r="BD1099" t="str">
            <v>DEPKES</v>
          </cell>
          <cell r="BE1099" t="str">
            <v>SUDAH</v>
          </cell>
          <cell r="BG1099">
            <v>44579</v>
          </cell>
          <cell r="BI1099" t="str">
            <v>BELUM</v>
          </cell>
          <cell r="BV1099" t="str">
            <v>0000130144408</v>
          </cell>
          <cell r="BW1099" t="str">
            <v>SUDAH</v>
          </cell>
          <cell r="BX1099" t="str">
            <v>PERUSAHAAN</v>
          </cell>
          <cell r="BY1099" t="str">
            <v>21075601357</v>
          </cell>
          <cell r="BZ1099" t="str">
            <v>SUDAH</v>
          </cell>
        </row>
        <row r="1100">
          <cell r="C1100" t="str">
            <v>2903</v>
          </cell>
          <cell r="D1100" t="str">
            <v>SYAMSIR RAMADHAN</v>
          </cell>
          <cell r="E1100" t="str">
            <v>PT. MBK</v>
          </cell>
          <cell r="I1100">
            <v>44428</v>
          </cell>
          <cell r="J1100" t="str">
            <v/>
          </cell>
          <cell r="K1100" t="str">
            <v>082157733092</v>
          </cell>
          <cell r="O1100" t="str">
            <v>CHECKER</v>
          </cell>
          <cell r="Q1100" t="str">
            <v>BANJARMASIN</v>
          </cell>
          <cell r="R1100" t="str">
            <v>PT. SUMBER ALFARIA TRIJAYA TBK</v>
          </cell>
          <cell r="S1100" t="str">
            <v>JAKARTA 2</v>
          </cell>
          <cell r="T1100" t="str">
            <v>6371012002940008</v>
          </cell>
          <cell r="U1100" t="str">
            <v>SEUMUR HIDUP</v>
          </cell>
          <cell r="V1100" t="str">
            <v>NON DRIVER</v>
          </cell>
          <cell r="W1100" t="str">
            <v>NON DRIVER</v>
          </cell>
          <cell r="X1100" t="str">
            <v>NON DRIVER</v>
          </cell>
          <cell r="Y1100" t="str">
            <v>NON DRIVER</v>
          </cell>
          <cell r="Z1100" t="str">
            <v>MARTAPURA</v>
          </cell>
          <cell r="AA1100">
            <v>34385</v>
          </cell>
          <cell r="AB1100" t="str">
            <v>JL. BANJAR INDAH 2 RT/RW 10/02 NO.65 PEMURUS DALAM</v>
          </cell>
          <cell r="AC1100" t="str">
            <v>KAWIN</v>
          </cell>
          <cell r="AD1100" t="str">
            <v>ISLAM</v>
          </cell>
          <cell r="AE1100" t="str">
            <v>LAKI-LAKI</v>
          </cell>
          <cell r="AF1100" t="str">
            <v>S1</v>
          </cell>
          <cell r="AG1100" t="str">
            <v>SYAMSIR RAMADHAN</v>
          </cell>
          <cell r="AH1100" t="str">
            <v>BCA</v>
          </cell>
          <cell r="AI1100" t="str">
            <v>0512267384</v>
          </cell>
          <cell r="AJ1100" t="str">
            <v>6371012307080055</v>
          </cell>
          <cell r="AL1100">
            <v>44621</v>
          </cell>
          <cell r="AM1100">
            <v>44712</v>
          </cell>
          <cell r="AN1100" t="str">
            <v>PKWT 1</v>
          </cell>
          <cell r="AO1100" t="str">
            <v>10 hari</v>
          </cell>
          <cell r="AP1100" t="str">
            <v xml:space="preserve">0 Tahun  9 Bulan 1 Hari </v>
          </cell>
          <cell r="AQ1100" t="str">
            <v>NON DRIVER</v>
          </cell>
          <cell r="AR1100" t="str">
            <v>NON DRIVER</v>
          </cell>
          <cell r="AS1100" t="str">
            <v>SUDAH</v>
          </cell>
          <cell r="AT1100">
            <v>44432</v>
          </cell>
          <cell r="AU1100" t="str">
            <v>NON DRIVER</v>
          </cell>
          <cell r="AV1100" t="str">
            <v>NON DRIVER</v>
          </cell>
          <cell r="AW1100" t="str">
            <v/>
          </cell>
          <cell r="AX1100" t="str">
            <v>NON DRIVER</v>
          </cell>
          <cell r="AY1100" t="str">
            <v>NON DRIVER</v>
          </cell>
          <cell r="AZ1100" t="str">
            <v>NON DRIVER</v>
          </cell>
          <cell r="BA1100" t="str">
            <v>SUDAH</v>
          </cell>
          <cell r="BC1100">
            <v>44462</v>
          </cell>
          <cell r="BD1100" t="str">
            <v>BERUNTUNG JAYA</v>
          </cell>
          <cell r="BE1100" t="str">
            <v>SUDAH</v>
          </cell>
          <cell r="BG1100">
            <v>44490</v>
          </cell>
          <cell r="BI1100" t="str">
            <v>BELUM</v>
          </cell>
          <cell r="BV1100" t="str">
            <v>0000206288662</v>
          </cell>
          <cell r="BW1100" t="str">
            <v>SUDAH</v>
          </cell>
          <cell r="BX1100" t="str">
            <v>PERUSAHAAN</v>
          </cell>
          <cell r="BY1100" t="str">
            <v>21075601092</v>
          </cell>
          <cell r="BZ1100" t="str">
            <v>SUDAH</v>
          </cell>
        </row>
        <row r="1101">
          <cell r="C1101" t="str">
            <v>2904</v>
          </cell>
          <cell r="D1101" t="str">
            <v>MUHAMMAD FAIZAL</v>
          </cell>
          <cell r="E1101" t="str">
            <v>PT. MBK</v>
          </cell>
          <cell r="I1101">
            <v>44423</v>
          </cell>
          <cell r="J1101" t="str">
            <v/>
          </cell>
          <cell r="K1101" t="str">
            <v>085708526061</v>
          </cell>
          <cell r="L1101" t="str">
            <v>DRIVER</v>
          </cell>
          <cell r="Q1101" t="str">
            <v>JEMBER</v>
          </cell>
          <cell r="R1101" t="str">
            <v>ANTERAJA</v>
          </cell>
          <cell r="S1101" t="str">
            <v>MALANG</v>
          </cell>
          <cell r="T1101" t="str">
            <v>3509140602940002</v>
          </cell>
          <cell r="U1101" t="str">
            <v>SEUMUR HIDUP</v>
          </cell>
          <cell r="V1101" t="str">
            <v>HIJAU</v>
          </cell>
          <cell r="W1101" t="str">
            <v>B1</v>
          </cell>
          <cell r="X1101" t="str">
            <v>9401-2526-6106</v>
          </cell>
          <cell r="Y1101">
            <v>45328</v>
          </cell>
          <cell r="Z1101" t="str">
            <v>JEMBER</v>
          </cell>
          <cell r="AA1101">
            <v>34371</v>
          </cell>
          <cell r="AB1101" t="str">
            <v>PRAPAH PANTI RT/RW 01/16KEC. PANTI</v>
          </cell>
          <cell r="AC1101" t="str">
            <v>LAJANG</v>
          </cell>
          <cell r="AD1101" t="str">
            <v>ISLAM</v>
          </cell>
          <cell r="AE1101" t="str">
            <v>LAKI-LAKI</v>
          </cell>
          <cell r="AF1101" t="str">
            <v>SMA</v>
          </cell>
          <cell r="AG1101" t="str">
            <v>MUHAMMAD FAIZAL</v>
          </cell>
          <cell r="AH1101" t="str">
            <v>BNI</v>
          </cell>
          <cell r="AI1101" t="str">
            <v>0589425911</v>
          </cell>
          <cell r="AJ1101" t="str">
            <v>3509142309056452</v>
          </cell>
          <cell r="AL1101">
            <v>44682</v>
          </cell>
          <cell r="AM1101">
            <v>44773</v>
          </cell>
          <cell r="AN1101" t="str">
            <v>PKWT 2</v>
          </cell>
          <cell r="AO1101" t="str">
            <v>71 hari</v>
          </cell>
          <cell r="AP1101" t="str">
            <v xml:space="preserve">0 Tahun  9 Bulan 6 Hari </v>
          </cell>
          <cell r="AQ1101" t="str">
            <v>SUDAH</v>
          </cell>
          <cell r="AR1101">
            <v>44432</v>
          </cell>
          <cell r="AS1101" t="str">
            <v>SUDAH</v>
          </cell>
          <cell r="AT1101">
            <v>44432</v>
          </cell>
          <cell r="AU1101" t="str">
            <v>SUDAH</v>
          </cell>
          <cell r="AV1101">
            <v>44465</v>
          </cell>
          <cell r="AW1101" t="str">
            <v xml:space="preserve">0 Tahun  7 Bulan 25 Hari </v>
          </cell>
          <cell r="AX1101" t="str">
            <v>IN CLASS</v>
          </cell>
          <cell r="AY1101">
            <v>80</v>
          </cell>
          <cell r="AZ1101">
            <v>80</v>
          </cell>
          <cell r="BA1101" t="str">
            <v>SUDAH</v>
          </cell>
          <cell r="BC1101">
            <v>44448</v>
          </cell>
          <cell r="BE1101" t="str">
            <v>SUDAH</v>
          </cell>
          <cell r="BG1101">
            <v>44414</v>
          </cell>
          <cell r="BI1101" t="str">
            <v>BELUM</v>
          </cell>
          <cell r="BV1101" t="str">
            <v>0001542496318</v>
          </cell>
          <cell r="BW1101" t="str">
            <v>SUDAH</v>
          </cell>
          <cell r="BX1101" t="str">
            <v>PERUSAHAAN</v>
          </cell>
          <cell r="BY1101" t="str">
            <v>21065975605</v>
          </cell>
          <cell r="BZ1101" t="str">
            <v>SUDAH</v>
          </cell>
        </row>
        <row r="1102">
          <cell r="C1102" t="str">
            <v>2905</v>
          </cell>
          <cell r="D1102" t="str">
            <v>TINO TRIO BEKTI</v>
          </cell>
          <cell r="E1102" t="str">
            <v>PT. MBK</v>
          </cell>
          <cell r="I1102">
            <v>44423</v>
          </cell>
          <cell r="J1102" t="str">
            <v/>
          </cell>
          <cell r="K1102" t="str">
            <v>085695063198</v>
          </cell>
          <cell r="L1102" t="str">
            <v>DRIVER</v>
          </cell>
          <cell r="Q1102" t="str">
            <v>JEMBER</v>
          </cell>
          <cell r="R1102" t="str">
            <v>ANTERAJA</v>
          </cell>
          <cell r="S1102" t="str">
            <v>MALANG</v>
          </cell>
          <cell r="T1102" t="str">
            <v>3574032101970002</v>
          </cell>
          <cell r="U1102" t="str">
            <v>SEUMUR HIDUP</v>
          </cell>
          <cell r="V1102" t="str">
            <v>HIJAU</v>
          </cell>
          <cell r="W1102" t="str">
            <v>B1</v>
          </cell>
          <cell r="X1102" t="str">
            <v>9701-15600305</v>
          </cell>
          <cell r="Y1102">
            <v>45312</v>
          </cell>
          <cell r="Z1102" t="str">
            <v>PROBOLINGGO</v>
          </cell>
          <cell r="AA1102">
            <v>35451</v>
          </cell>
          <cell r="AB1102" t="str">
            <v>JL. NOYO GENGGONG RT/RW 03/02 DESA JATI KEC MAYANGAN</v>
          </cell>
          <cell r="AC1102" t="str">
            <v>LAJANG</v>
          </cell>
          <cell r="AD1102" t="str">
            <v>ISLAM</v>
          </cell>
          <cell r="AE1102" t="str">
            <v>LAKI-LAKI</v>
          </cell>
          <cell r="AF1102" t="str">
            <v>SMA</v>
          </cell>
          <cell r="AG1102" t="str">
            <v>TINO TRIO BEKTI</v>
          </cell>
          <cell r="AH1102" t="str">
            <v>BCA</v>
          </cell>
          <cell r="AI1102" t="str">
            <v>0391099901</v>
          </cell>
          <cell r="AJ1102" t="str">
            <v>3574030506065096</v>
          </cell>
          <cell r="AL1102">
            <v>44682</v>
          </cell>
          <cell r="AM1102">
            <v>44773</v>
          </cell>
          <cell r="AN1102" t="str">
            <v>PKWT 2</v>
          </cell>
          <cell r="AO1102" t="str">
            <v>71 hari</v>
          </cell>
          <cell r="AP1102" t="str">
            <v xml:space="preserve">0 Tahun  9 Bulan 6 Hari </v>
          </cell>
          <cell r="AQ1102" t="str">
            <v>SUDAH</v>
          </cell>
          <cell r="AR1102">
            <v>44432</v>
          </cell>
          <cell r="AS1102" t="str">
            <v>SUDAH</v>
          </cell>
          <cell r="AT1102">
            <v>44432</v>
          </cell>
          <cell r="AU1102" t="str">
            <v>SUDAH</v>
          </cell>
          <cell r="AV1102">
            <v>44465</v>
          </cell>
          <cell r="AW1102" t="str">
            <v xml:space="preserve">0 Tahun  7 Bulan 25 Hari </v>
          </cell>
          <cell r="AX1102" t="str">
            <v>IN CLASS</v>
          </cell>
          <cell r="AY1102">
            <v>95</v>
          </cell>
          <cell r="AZ1102">
            <v>95</v>
          </cell>
          <cell r="BA1102" t="str">
            <v>SUDAH</v>
          </cell>
          <cell r="BC1102">
            <v>44428</v>
          </cell>
          <cell r="BD1102" t="str">
            <v>DESA AGUNG</v>
          </cell>
          <cell r="BE1102" t="str">
            <v>SUDAH</v>
          </cell>
          <cell r="BG1102">
            <v>44238</v>
          </cell>
          <cell r="BI1102" t="str">
            <v>BELUM</v>
          </cell>
          <cell r="BV1102" t="str">
            <v>0002297813376</v>
          </cell>
          <cell r="BW1102" t="str">
            <v>SUDAH</v>
          </cell>
          <cell r="BX1102" t="str">
            <v>PERUSAHAAN</v>
          </cell>
          <cell r="BY1102" t="str">
            <v>21065977403</v>
          </cell>
          <cell r="BZ1102" t="str">
            <v>SUDAH</v>
          </cell>
        </row>
        <row r="1103">
          <cell r="C1103" t="str">
            <v>2906</v>
          </cell>
          <cell r="D1103" t="str">
            <v>DIDIK DARMADI</v>
          </cell>
          <cell r="E1103" t="str">
            <v>PT. MBK</v>
          </cell>
          <cell r="F1103" t="str">
            <v>PO</v>
          </cell>
          <cell r="G1103" t="str">
            <v>38/PO/LOG-SBY/VIII/21</v>
          </cell>
          <cell r="H1103">
            <v>44415</v>
          </cell>
          <cell r="I1103">
            <v>44423</v>
          </cell>
          <cell r="J1103">
            <v>8</v>
          </cell>
          <cell r="K1103" t="str">
            <v>081286185086</v>
          </cell>
          <cell r="L1103" t="str">
            <v>DRIVER</v>
          </cell>
          <cell r="Q1103" t="str">
            <v>JEMBER</v>
          </cell>
          <cell r="R1103" t="str">
            <v>ANTERAJA</v>
          </cell>
          <cell r="S1103" t="str">
            <v>MALANG</v>
          </cell>
          <cell r="T1103" t="str">
            <v>3509170802900003</v>
          </cell>
          <cell r="U1103" t="str">
            <v>SEUMUR HIDUP</v>
          </cell>
          <cell r="V1103" t="str">
            <v>HIJAU</v>
          </cell>
          <cell r="W1103" t="str">
            <v>B1</v>
          </cell>
          <cell r="X1103" t="str">
            <v>1532-9002-000215</v>
          </cell>
          <cell r="Y1103">
            <v>46070</v>
          </cell>
          <cell r="Z1103" t="str">
            <v>JEMBER</v>
          </cell>
          <cell r="AA1103">
            <v>32912</v>
          </cell>
          <cell r="AB1103" t="str">
            <v>DUSUN ROWO RT/RW 02/05 DESA ROWO INDAH KEC AJUNG</v>
          </cell>
          <cell r="AC1103" t="str">
            <v>KAWIN</v>
          </cell>
          <cell r="AD1103" t="str">
            <v>ISLAM</v>
          </cell>
          <cell r="AE1103" t="str">
            <v>LAKI-LAKI</v>
          </cell>
          <cell r="AF1103" t="str">
            <v>SMA</v>
          </cell>
          <cell r="AG1103" t="str">
            <v>DIDIK DARMADI</v>
          </cell>
          <cell r="AH1103" t="str">
            <v>BCA</v>
          </cell>
          <cell r="AI1103" t="str">
            <v>0240960141</v>
          </cell>
          <cell r="AJ1103" t="str">
            <v>3509170610110005</v>
          </cell>
          <cell r="AL1103">
            <v>44682</v>
          </cell>
          <cell r="AM1103">
            <v>44773</v>
          </cell>
          <cell r="AN1103" t="str">
            <v>PKWT 2</v>
          </cell>
          <cell r="AO1103" t="str">
            <v>71 hari</v>
          </cell>
          <cell r="AP1103" t="str">
            <v xml:space="preserve">0 Tahun  9 Bulan 6 Hari </v>
          </cell>
          <cell r="AQ1103" t="str">
            <v>SUDAH</v>
          </cell>
          <cell r="AR1103">
            <v>44432</v>
          </cell>
          <cell r="AS1103" t="str">
            <v>SUDAH</v>
          </cell>
          <cell r="AT1103">
            <v>44432</v>
          </cell>
          <cell r="AU1103" t="str">
            <v>SUDAH</v>
          </cell>
          <cell r="AV1103">
            <v>44465</v>
          </cell>
          <cell r="AW1103" t="str">
            <v xml:space="preserve">0 Tahun  7 Bulan 25 Hari </v>
          </cell>
          <cell r="AX1103" t="str">
            <v>IN CLASS</v>
          </cell>
          <cell r="AY1103">
            <v>90</v>
          </cell>
          <cell r="AZ1103">
            <v>90</v>
          </cell>
          <cell r="BA1103" t="str">
            <v>SUDAH</v>
          </cell>
          <cell r="BC1103">
            <v>44390</v>
          </cell>
          <cell r="BD1103" t="str">
            <v>PUSKESMAS BESUKI</v>
          </cell>
          <cell r="BE1103" t="str">
            <v>SUDAH</v>
          </cell>
          <cell r="BG1103">
            <v>44401</v>
          </cell>
          <cell r="BI1103" t="str">
            <v>BELUM</v>
          </cell>
          <cell r="BV1103" t="str">
            <v>0001150529343</v>
          </cell>
          <cell r="BW1103" t="str">
            <v>SUDAH</v>
          </cell>
          <cell r="BX1103" t="str">
            <v>PBI</v>
          </cell>
          <cell r="BY1103" t="str">
            <v>21065977205</v>
          </cell>
          <cell r="BZ1103" t="str">
            <v>SUDAH</v>
          </cell>
        </row>
        <row r="1104">
          <cell r="C1104" t="str">
            <v>2909</v>
          </cell>
          <cell r="D1104" t="str">
            <v>MOCH. YACUB</v>
          </cell>
          <cell r="E1104" t="str">
            <v>PT. MBK</v>
          </cell>
          <cell r="F1104" t="str">
            <v>PO</v>
          </cell>
          <cell r="G1104" t="str">
            <v>38/PO/LOG-SBY/VIII/21</v>
          </cell>
          <cell r="H1104">
            <v>44415</v>
          </cell>
          <cell r="I1104">
            <v>44423</v>
          </cell>
          <cell r="J1104">
            <v>8</v>
          </cell>
          <cell r="K1104" t="str">
            <v>082257771700</v>
          </cell>
          <cell r="L1104" t="str">
            <v>DRIVER</v>
          </cell>
          <cell r="Q1104" t="str">
            <v>JEMBER</v>
          </cell>
          <cell r="R1104" t="str">
            <v>ANTERAJA</v>
          </cell>
          <cell r="S1104" t="str">
            <v>MALANG</v>
          </cell>
          <cell r="T1104" t="str">
            <v>3509102701940002</v>
          </cell>
          <cell r="U1104" t="str">
            <v>SEUMUR HIDUP</v>
          </cell>
          <cell r="V1104" t="str">
            <v>HIJAU</v>
          </cell>
          <cell r="W1104" t="str">
            <v>B1 UMUM</v>
          </cell>
          <cell r="X1104" t="str">
            <v>15329401000361</v>
          </cell>
          <cell r="Y1104">
            <v>46391</v>
          </cell>
          <cell r="Z1104" t="str">
            <v>JEMBER</v>
          </cell>
          <cell r="AA1104">
            <v>34361</v>
          </cell>
          <cell r="AB1104" t="str">
            <v>DUSUN KRAJAN RT/RW 02/07 BALUNG LOR, BALUNG</v>
          </cell>
          <cell r="AC1104" t="str">
            <v>KAWIN</v>
          </cell>
          <cell r="AD1104" t="str">
            <v>ISLAM</v>
          </cell>
          <cell r="AE1104" t="str">
            <v>LAKI-LAKI</v>
          </cell>
          <cell r="AF1104" t="str">
            <v>SMA</v>
          </cell>
          <cell r="AG1104" t="str">
            <v>MOCH. YACUB</v>
          </cell>
          <cell r="AH1104" t="str">
            <v>BCA</v>
          </cell>
          <cell r="AI1104" t="str">
            <v>8910473582</v>
          </cell>
          <cell r="AJ1104" t="str">
            <v>3509102203181008</v>
          </cell>
          <cell r="AL1104">
            <v>44682</v>
          </cell>
          <cell r="AM1104">
            <v>44773</v>
          </cell>
          <cell r="AN1104" t="str">
            <v>PKWT 2</v>
          </cell>
          <cell r="AO1104" t="str">
            <v>71 hari</v>
          </cell>
          <cell r="AP1104" t="str">
            <v xml:space="preserve">0 Tahun  9 Bulan 6 Hari </v>
          </cell>
          <cell r="AQ1104" t="str">
            <v>SUDAH</v>
          </cell>
          <cell r="AR1104">
            <v>44432</v>
          </cell>
          <cell r="AS1104" t="str">
            <v>SUDAH</v>
          </cell>
          <cell r="AT1104">
            <v>44432</v>
          </cell>
          <cell r="AU1104" t="str">
            <v>SUDAH</v>
          </cell>
          <cell r="AV1104">
            <v>44465</v>
          </cell>
          <cell r="AW1104" t="str">
            <v xml:space="preserve">0 Tahun  7 Bulan 25 Hari </v>
          </cell>
          <cell r="AX1104" t="str">
            <v>IN CLASS</v>
          </cell>
          <cell r="AY1104">
            <v>80</v>
          </cell>
          <cell r="AZ1104">
            <v>80</v>
          </cell>
          <cell r="BA1104" t="str">
            <v>SUDAH</v>
          </cell>
          <cell r="BC1104">
            <v>44390</v>
          </cell>
          <cell r="BD1104" t="str">
            <v>MAYANG</v>
          </cell>
          <cell r="BE1104" t="str">
            <v>SUDAH</v>
          </cell>
          <cell r="BG1104">
            <v>44490</v>
          </cell>
          <cell r="BI1104" t="str">
            <v>BELUM</v>
          </cell>
          <cell r="BV1104" t="str">
            <v>0001408110219</v>
          </cell>
          <cell r="BW1104" t="str">
            <v>SUDAH</v>
          </cell>
          <cell r="BX1104" t="str">
            <v>PERUSAHAAN</v>
          </cell>
          <cell r="BY1104" t="str">
            <v>21065977239</v>
          </cell>
          <cell r="BZ1104" t="str">
            <v>SUDAH</v>
          </cell>
        </row>
        <row r="1105">
          <cell r="C1105" t="str">
            <v>2910</v>
          </cell>
          <cell r="D1105" t="str">
            <v>ABDUL LATIF ANAS</v>
          </cell>
          <cell r="E1105" t="str">
            <v>PT. MBK</v>
          </cell>
          <cell r="F1105" t="str">
            <v>PO</v>
          </cell>
          <cell r="G1105" t="str">
            <v>38/PO/LOG-SBY/VIII/21</v>
          </cell>
          <cell r="H1105">
            <v>44415</v>
          </cell>
          <cell r="I1105">
            <v>44426</v>
          </cell>
          <cell r="J1105">
            <v>11</v>
          </cell>
          <cell r="K1105" t="str">
            <v>083820887126</v>
          </cell>
          <cell r="L1105" t="str">
            <v>DRIVER</v>
          </cell>
          <cell r="Q1105" t="str">
            <v>JEMBER</v>
          </cell>
          <cell r="R1105" t="str">
            <v>ANTERAJA</v>
          </cell>
          <cell r="S1105" t="str">
            <v>MALANG</v>
          </cell>
          <cell r="T1105" t="str">
            <v>3509302808960002</v>
          </cell>
          <cell r="U1105" t="str">
            <v>SEUMUR HIDUP</v>
          </cell>
          <cell r="V1105" t="str">
            <v>HIJAU</v>
          </cell>
          <cell r="W1105" t="str">
            <v>B1</v>
          </cell>
          <cell r="X1105" t="str">
            <v>1625-9611-000130</v>
          </cell>
          <cell r="Y1105">
            <v>46203</v>
          </cell>
          <cell r="Z1105" t="str">
            <v>JEMBER</v>
          </cell>
          <cell r="AA1105">
            <v>35379</v>
          </cell>
          <cell r="AB1105" t="str">
            <v>DUSUN KRAJAN RT/RW 01/05 KALIBARUKULON - KALIBARU</v>
          </cell>
          <cell r="AC1105" t="str">
            <v>KAWIN ANAK 1</v>
          </cell>
          <cell r="AD1105" t="str">
            <v>ISLAM</v>
          </cell>
          <cell r="AE1105" t="str">
            <v>LAKI-LAKI</v>
          </cell>
          <cell r="AF1105" t="str">
            <v>SMA</v>
          </cell>
          <cell r="AG1105" t="str">
            <v>ABDUL LATIF ANAS</v>
          </cell>
          <cell r="AH1105" t="str">
            <v>BCA</v>
          </cell>
          <cell r="AI1105" t="str">
            <v>2630876462</v>
          </cell>
          <cell r="AJ1105" t="str">
            <v>3510111502180002</v>
          </cell>
          <cell r="AL1105">
            <v>44621</v>
          </cell>
          <cell r="AM1105">
            <v>44712</v>
          </cell>
          <cell r="AN1105" t="str">
            <v>PKWT 1</v>
          </cell>
          <cell r="AO1105" t="str">
            <v>10 hari</v>
          </cell>
          <cell r="AP1105" t="str">
            <v xml:space="preserve">0 Tahun  9 Bulan 3 Hari </v>
          </cell>
          <cell r="AQ1105" t="str">
            <v>SUDAH</v>
          </cell>
          <cell r="AR1105">
            <v>44432</v>
          </cell>
          <cell r="AS1105" t="str">
            <v>SUDAH</v>
          </cell>
          <cell r="AT1105">
            <v>44432</v>
          </cell>
          <cell r="AU1105" t="str">
            <v>SUDAH</v>
          </cell>
          <cell r="AV1105">
            <v>44465</v>
          </cell>
          <cell r="AW1105" t="str">
            <v xml:space="preserve">0 Tahun  7 Bulan 25 Hari </v>
          </cell>
          <cell r="AX1105" t="str">
            <v>IN CLASS</v>
          </cell>
          <cell r="AY1105">
            <v>90</v>
          </cell>
          <cell r="AZ1105">
            <v>90</v>
          </cell>
          <cell r="BA1105" t="str">
            <v>SUDAH</v>
          </cell>
          <cell r="BC1105">
            <v>44428</v>
          </cell>
          <cell r="BD1105" t="str">
            <v>MAYANG</v>
          </cell>
          <cell r="BE1105" t="str">
            <v>SUDAH</v>
          </cell>
          <cell r="BG1105">
            <v>44569</v>
          </cell>
          <cell r="BI1105" t="str">
            <v>BELUM</v>
          </cell>
          <cell r="BV1105" t="str">
            <v>0002378818541</v>
          </cell>
          <cell r="BW1105" t="str">
            <v>SUDAH</v>
          </cell>
          <cell r="BX1105" t="str">
            <v>PERUSAHAAN</v>
          </cell>
          <cell r="BY1105" t="str">
            <v>21075601480</v>
          </cell>
          <cell r="BZ1105" t="str">
            <v>SUDAH</v>
          </cell>
        </row>
        <row r="1106">
          <cell r="C1106" t="str">
            <v>2912</v>
          </cell>
          <cell r="D1106" t="str">
            <v>SALIM ACHMAD</v>
          </cell>
          <cell r="E1106" t="str">
            <v>PT. MBK</v>
          </cell>
          <cell r="I1106">
            <v>44428</v>
          </cell>
          <cell r="J1106" t="str">
            <v/>
          </cell>
          <cell r="K1106" t="str">
            <v>085236363521</v>
          </cell>
          <cell r="L1106" t="str">
            <v>DRIVER</v>
          </cell>
          <cell r="Q1106" t="str">
            <v>JEMBER</v>
          </cell>
          <cell r="R1106" t="str">
            <v>ANTERAJA</v>
          </cell>
          <cell r="S1106" t="str">
            <v>MALANG</v>
          </cell>
          <cell r="T1106" t="str">
            <v>3508152608870000</v>
          </cell>
          <cell r="U1106" t="str">
            <v>SEUMUR HIDUP</v>
          </cell>
          <cell r="V1106" t="str">
            <v>HIJAU</v>
          </cell>
          <cell r="W1106" t="str">
            <v>B1</v>
          </cell>
          <cell r="X1106" t="str">
            <v>1532-8708-000317</v>
          </cell>
          <cell r="Y1106">
            <v>46220</v>
          </cell>
          <cell r="Z1106" t="str">
            <v>MALANG</v>
          </cell>
          <cell r="AA1106">
            <v>32015</v>
          </cell>
          <cell r="AB1106" t="str">
            <v>PERUM ARJASA NO. 5 BLOK D3 - ARJASA</v>
          </cell>
          <cell r="AC1106" t="str">
            <v>KAWIN</v>
          </cell>
          <cell r="AD1106" t="str">
            <v>ISLAM</v>
          </cell>
          <cell r="AE1106" t="str">
            <v>LAKI-LAKI</v>
          </cell>
          <cell r="AF1106" t="str">
            <v>SMA</v>
          </cell>
          <cell r="AG1106" t="str">
            <v>ACHMAD SALIM</v>
          </cell>
          <cell r="AH1106" t="str">
            <v>BCA</v>
          </cell>
          <cell r="AI1106" t="str">
            <v>0240477408</v>
          </cell>
          <cell r="AJ1106" t="str">
            <v>3509221605190007</v>
          </cell>
          <cell r="AL1106">
            <v>44621</v>
          </cell>
          <cell r="AM1106">
            <v>44712</v>
          </cell>
          <cell r="AN1106" t="str">
            <v>PKWT 1</v>
          </cell>
          <cell r="AO1106" t="str">
            <v>10 hari</v>
          </cell>
          <cell r="AP1106" t="str">
            <v xml:space="preserve">0 Tahun  9 Bulan 1 Hari </v>
          </cell>
          <cell r="AQ1106" t="str">
            <v>SUDAH</v>
          </cell>
          <cell r="AR1106">
            <v>44432</v>
          </cell>
          <cell r="AS1106" t="str">
            <v>SUDAH</v>
          </cell>
          <cell r="AT1106">
            <v>44432</v>
          </cell>
          <cell r="AU1106" t="str">
            <v>SUDAH</v>
          </cell>
          <cell r="AV1106">
            <v>44465</v>
          </cell>
          <cell r="AW1106" t="str">
            <v xml:space="preserve">0 Tahun  7 Bulan 25 Hari </v>
          </cell>
          <cell r="AX1106" t="str">
            <v>IN CLASS</v>
          </cell>
          <cell r="AY1106">
            <v>80</v>
          </cell>
          <cell r="AZ1106">
            <v>80</v>
          </cell>
          <cell r="BA1106" t="str">
            <v>SUDAH</v>
          </cell>
          <cell r="BC1106">
            <v>44428</v>
          </cell>
          <cell r="BD1106" t="str">
            <v>DESA AGUNG</v>
          </cell>
          <cell r="BE1106" t="str">
            <v>SUDAH</v>
          </cell>
          <cell r="BG1106">
            <v>44560</v>
          </cell>
          <cell r="BI1106" t="str">
            <v>BELUM</v>
          </cell>
          <cell r="BV1106" t="str">
            <v>0002094115228</v>
          </cell>
          <cell r="BW1106" t="str">
            <v>SUDAH</v>
          </cell>
          <cell r="BX1106" t="str">
            <v>PERUSAHAAN</v>
          </cell>
          <cell r="BY1106" t="str">
            <v>21075601407</v>
          </cell>
          <cell r="BZ1106" t="str">
            <v>SUDAH</v>
          </cell>
          <cell r="CG1106" t="str">
            <v>yonuar97@gmail.com</v>
          </cell>
        </row>
        <row r="1107">
          <cell r="C1107" t="str">
            <v>2913</v>
          </cell>
          <cell r="D1107" t="str">
            <v>SUKMA SIDHARTA</v>
          </cell>
          <cell r="E1107" t="str">
            <v>PT. MBK</v>
          </cell>
          <cell r="F1107" t="str">
            <v>PO</v>
          </cell>
          <cell r="G1107" t="str">
            <v>38/PO/LOG-SBY/VIII/21</v>
          </cell>
          <cell r="H1107">
            <v>44415</v>
          </cell>
          <cell r="I1107">
            <v>44428</v>
          </cell>
          <cell r="J1107">
            <v>13</v>
          </cell>
          <cell r="K1107" t="str">
            <v>089638863131</v>
          </cell>
          <cell r="L1107" t="str">
            <v>DRIVER</v>
          </cell>
          <cell r="Q1107" t="str">
            <v>JEMBER</v>
          </cell>
          <cell r="R1107" t="str">
            <v>ANTERAJA</v>
          </cell>
          <cell r="S1107" t="str">
            <v>MALANG</v>
          </cell>
          <cell r="T1107" t="str">
            <v>3574023009880000</v>
          </cell>
          <cell r="U1107" t="str">
            <v>SEUMUR HIDUP</v>
          </cell>
          <cell r="V1107" t="str">
            <v>HIJAU</v>
          </cell>
          <cell r="W1107" t="str">
            <v>B1</v>
          </cell>
          <cell r="X1107" t="str">
            <v>1560-8809-000077</v>
          </cell>
          <cell r="Y1107">
            <v>45942</v>
          </cell>
          <cell r="Z1107" t="str">
            <v>PROBOLINGGO</v>
          </cell>
          <cell r="AA1107">
            <v>32416</v>
          </cell>
          <cell r="AB1107" t="str">
            <v>PERUM STI BLOK BS KAV A/V RT/RW 6/5 SUMBERTAMAN - WONOASIH</v>
          </cell>
          <cell r="AC1107" t="str">
            <v>KAWIN</v>
          </cell>
          <cell r="AD1107" t="str">
            <v>ISLAM</v>
          </cell>
          <cell r="AE1107" t="str">
            <v>LAKI-LAKI</v>
          </cell>
          <cell r="AF1107" t="str">
            <v>SMA</v>
          </cell>
          <cell r="AG1107" t="str">
            <v>SUKMA SIDHARTA</v>
          </cell>
          <cell r="AH1107" t="str">
            <v>BCA</v>
          </cell>
          <cell r="AI1107" t="str">
            <v>0240512181</v>
          </cell>
          <cell r="AJ1107" t="str">
            <v>3574020406130002</v>
          </cell>
          <cell r="AL1107">
            <v>44621</v>
          </cell>
          <cell r="AM1107">
            <v>44712</v>
          </cell>
          <cell r="AN1107" t="str">
            <v>PKWT 1</v>
          </cell>
          <cell r="AO1107" t="str">
            <v>10 hari</v>
          </cell>
          <cell r="AP1107" t="str">
            <v xml:space="preserve">0 Tahun  9 Bulan 1 Hari </v>
          </cell>
          <cell r="AQ1107" t="str">
            <v>SUDAH</v>
          </cell>
          <cell r="AR1107">
            <v>44432</v>
          </cell>
          <cell r="AS1107" t="str">
            <v>SUDAH</v>
          </cell>
          <cell r="AT1107">
            <v>44432</v>
          </cell>
          <cell r="AU1107" t="str">
            <v>SUDAH</v>
          </cell>
          <cell r="AV1107">
            <v>44465</v>
          </cell>
          <cell r="AW1107" t="str">
            <v xml:space="preserve">0 Tahun  7 Bulan 25 Hari </v>
          </cell>
          <cell r="AX1107" t="str">
            <v>IN CLASS</v>
          </cell>
          <cell r="AY1107">
            <v>90</v>
          </cell>
          <cell r="AZ1107">
            <v>90</v>
          </cell>
          <cell r="BA1107" t="str">
            <v>SUDAH</v>
          </cell>
          <cell r="BC1107">
            <v>44390</v>
          </cell>
          <cell r="BD1107" t="str">
            <v>DESA AGUNG</v>
          </cell>
          <cell r="BE1107" t="str">
            <v>SUDAH</v>
          </cell>
          <cell r="BG1107">
            <v>44557</v>
          </cell>
          <cell r="BI1107" t="str">
            <v>BELUM</v>
          </cell>
          <cell r="BV1107" t="str">
            <v>0001451355478</v>
          </cell>
          <cell r="BW1107" t="str">
            <v>SUDAH</v>
          </cell>
          <cell r="BX1107" t="str">
            <v>PERUSAHAAN</v>
          </cell>
          <cell r="BY1107" t="str">
            <v>21075601068</v>
          </cell>
          <cell r="BZ1107" t="str">
            <v>SUDAH</v>
          </cell>
        </row>
        <row r="1108">
          <cell r="C1108" t="str">
            <v>2917</v>
          </cell>
          <cell r="D1108" t="str">
            <v>ARIF PUJIANTO</v>
          </cell>
          <cell r="E1108" t="str">
            <v>PT. MBK</v>
          </cell>
          <cell r="I1108">
            <v>44429</v>
          </cell>
          <cell r="J1108" t="str">
            <v/>
          </cell>
          <cell r="K1108" t="str">
            <v>082362564342</v>
          </cell>
          <cell r="L1108" t="str">
            <v>DRIVER</v>
          </cell>
          <cell r="Q1108" t="str">
            <v>MEDAN</v>
          </cell>
          <cell r="R1108" t="str">
            <v>ANTERAJA</v>
          </cell>
          <cell r="S1108" t="str">
            <v>MEDAN</v>
          </cell>
          <cell r="T1108" t="str">
            <v>1205171806910002</v>
          </cell>
          <cell r="U1108" t="str">
            <v>SEUMUR HIDUP</v>
          </cell>
          <cell r="V1108">
            <v>0</v>
          </cell>
          <cell r="W1108" t="str">
            <v>B1</v>
          </cell>
          <cell r="X1108" t="str">
            <v>07289106000088</v>
          </cell>
          <cell r="Y1108">
            <v>46209</v>
          </cell>
          <cell r="Z1108" t="str">
            <v>JASA MAKMUR</v>
          </cell>
          <cell r="AA1108">
            <v>33407</v>
          </cell>
          <cell r="AB1108" t="str">
            <v>JALAN BINJAI KM 12 GG. PRIBADI NO.06 DESA MULIO REJO KECAMATAN SUNGGAL KABUPATEN DELI SERDANG</v>
          </cell>
          <cell r="AC1108" t="str">
            <v>KAWIN ANAK 1</v>
          </cell>
          <cell r="AD1108" t="str">
            <v>ISLAM</v>
          </cell>
          <cell r="AE1108" t="str">
            <v>LAKI-LAKI</v>
          </cell>
          <cell r="AF1108" t="str">
            <v>SMA</v>
          </cell>
          <cell r="AG1108" t="str">
            <v>ARIF PUJIANTO</v>
          </cell>
          <cell r="AH1108" t="str">
            <v>BCA</v>
          </cell>
          <cell r="AI1108" t="str">
            <v>7865400331</v>
          </cell>
          <cell r="AJ1108" t="str">
            <v>1207232310170026</v>
          </cell>
          <cell r="AL1108">
            <v>44621</v>
          </cell>
          <cell r="AM1108">
            <v>44712</v>
          </cell>
          <cell r="AN1108" t="str">
            <v>PKWT 1</v>
          </cell>
          <cell r="AO1108" t="str">
            <v>10 hari</v>
          </cell>
          <cell r="AP1108" t="str">
            <v xml:space="preserve">0 Tahun  9 Bulan 0 Hari </v>
          </cell>
          <cell r="AQ1108" t="str">
            <v>SUDAH</v>
          </cell>
          <cell r="AR1108">
            <v>44434</v>
          </cell>
          <cell r="AS1108" t="str">
            <v>SUDAH</v>
          </cell>
          <cell r="AT1108">
            <v>44475</v>
          </cell>
          <cell r="AU1108" t="str">
            <v>SUDAH</v>
          </cell>
          <cell r="AV1108">
            <v>44435</v>
          </cell>
          <cell r="AW1108" t="str">
            <v xml:space="preserve">0 Tahun  8 Bulan 24 Hari </v>
          </cell>
          <cell r="AX1108" t="str">
            <v>IN CLASS</v>
          </cell>
          <cell r="AY1108">
            <v>70</v>
          </cell>
          <cell r="AZ1108">
            <v>90</v>
          </cell>
          <cell r="BA1108" t="str">
            <v>SUDAH</v>
          </cell>
          <cell r="BC1108">
            <v>44427</v>
          </cell>
          <cell r="BD1108" t="str">
            <v>UPT Puskesmas Mulyorejo</v>
          </cell>
          <cell r="BE1108" t="str">
            <v>SUDAH</v>
          </cell>
          <cell r="BG1108">
            <v>44455</v>
          </cell>
          <cell r="BH1108" t="str">
            <v>UPT Puskesmas Mulyorejo</v>
          </cell>
          <cell r="BI1108" t="str">
            <v>BELUM</v>
          </cell>
          <cell r="BV1108" t="str">
            <v>0001633246391</v>
          </cell>
          <cell r="BW1108" t="str">
            <v>SUDAH</v>
          </cell>
          <cell r="BX1108" t="str">
            <v>PBI</v>
          </cell>
          <cell r="BY1108" t="str">
            <v>21075601654</v>
          </cell>
          <cell r="BZ1108" t="str">
            <v>SUDAH</v>
          </cell>
        </row>
        <row r="1109">
          <cell r="C1109" t="str">
            <v>2918</v>
          </cell>
          <cell r="D1109" t="str">
            <v>FAISAL FADHIL BATUBARA</v>
          </cell>
          <cell r="E1109" t="str">
            <v>PT. MBK</v>
          </cell>
          <cell r="I1109">
            <v>44429</v>
          </cell>
          <cell r="J1109" t="str">
            <v/>
          </cell>
          <cell r="K1109" t="str">
            <v>082166752442</v>
          </cell>
          <cell r="P1109" t="str">
            <v>DISPATCHER</v>
          </cell>
          <cell r="Q1109" t="str">
            <v>MEDAN</v>
          </cell>
          <cell r="R1109" t="str">
            <v>ANTERAJA</v>
          </cell>
          <cell r="S1109" t="str">
            <v>MEDAN</v>
          </cell>
          <cell r="T1109" t="str">
            <v>1271140802950004</v>
          </cell>
          <cell r="U1109" t="str">
            <v>SEUMUR HIDUP</v>
          </cell>
          <cell r="V1109" t="str">
            <v>NON DRIVER</v>
          </cell>
          <cell r="W1109" t="str">
            <v>B1</v>
          </cell>
          <cell r="X1109" t="str">
            <v>950207310201</v>
          </cell>
          <cell r="Y1109">
            <v>45330</v>
          </cell>
          <cell r="Z1109" t="str">
            <v>MEDAN</v>
          </cell>
          <cell r="AA1109">
            <v>34738</v>
          </cell>
          <cell r="AB1109" t="str">
            <v>Jalan Tempuling No. 108 A Kelurahan Sidorejo Kecamatan Medan Tembung</v>
          </cell>
          <cell r="AC1109" t="str">
            <v>KAWIN ANAK 1</v>
          </cell>
          <cell r="AD1109" t="str">
            <v>ISLAM</v>
          </cell>
          <cell r="AE1109" t="str">
            <v>LAKI-LAKI</v>
          </cell>
          <cell r="AF1109" t="str">
            <v>SMA</v>
          </cell>
          <cell r="AG1109" t="str">
            <v>ARIF PUJIANTO</v>
          </cell>
          <cell r="AH1109" t="str">
            <v>BCA</v>
          </cell>
          <cell r="AI1109" t="str">
            <v>8280477801</v>
          </cell>
          <cell r="AJ1109" t="str">
            <v>1271141202190009</v>
          </cell>
          <cell r="AL1109">
            <v>44621</v>
          </cell>
          <cell r="AM1109">
            <v>44712</v>
          </cell>
          <cell r="AN1109" t="str">
            <v>PKWT 1</v>
          </cell>
          <cell r="AO1109" t="str">
            <v>10 hari</v>
          </cell>
          <cell r="AP1109" t="str">
            <v xml:space="preserve">0 Tahun  9 Bulan 0 Hari </v>
          </cell>
          <cell r="AQ1109" t="str">
            <v>NON DRIVER</v>
          </cell>
          <cell r="AR1109">
            <v>44434</v>
          </cell>
          <cell r="AS1109" t="str">
            <v>NON DRIVER</v>
          </cell>
          <cell r="AT1109">
            <v>44475</v>
          </cell>
          <cell r="AU1109" t="str">
            <v>NON DRIVER</v>
          </cell>
          <cell r="AV1109" t="str">
            <v>NON DRIVER</v>
          </cell>
          <cell r="AW1109" t="str">
            <v/>
          </cell>
          <cell r="AX1109" t="str">
            <v>NON DRIVER</v>
          </cell>
          <cell r="AY1109" t="str">
            <v>NON DRIVER</v>
          </cell>
          <cell r="AZ1109" t="str">
            <v>NON DRIVER</v>
          </cell>
          <cell r="BA1109" t="str">
            <v>SUDAH</v>
          </cell>
          <cell r="BC1109">
            <v>44286</v>
          </cell>
          <cell r="BE1109" t="str">
            <v>SUDAH</v>
          </cell>
          <cell r="BG1109">
            <v>44316</v>
          </cell>
          <cell r="BI1109" t="str">
            <v>BELUM</v>
          </cell>
          <cell r="BV1109" t="str">
            <v>0002358239005</v>
          </cell>
          <cell r="BW1109" t="str">
            <v>SUDAH</v>
          </cell>
          <cell r="BX1109" t="str">
            <v>PERUSAHAAN</v>
          </cell>
          <cell r="BY1109" t="str">
            <v>21075601688</v>
          </cell>
          <cell r="BZ1109" t="str">
            <v>SUDAH</v>
          </cell>
          <cell r="CG1109" t="str">
            <v>yudhaabizard27@gmail.com</v>
          </cell>
        </row>
        <row r="1110">
          <cell r="C1110" t="str">
            <v>2919</v>
          </cell>
          <cell r="D1110" t="str">
            <v>RAHMAT ARIFIN</v>
          </cell>
          <cell r="E1110" t="str">
            <v>PT. MBK</v>
          </cell>
          <cell r="I1110">
            <v>44429</v>
          </cell>
          <cell r="J1110" t="str">
            <v/>
          </cell>
          <cell r="K1110" t="str">
            <v>081289243822</v>
          </cell>
          <cell r="L1110" t="str">
            <v>DRIVER</v>
          </cell>
          <cell r="Q1110" t="str">
            <v>CIKARANG</v>
          </cell>
          <cell r="R1110" t="str">
            <v>APL</v>
          </cell>
          <cell r="S1110" t="str">
            <v>JAKARTA 1</v>
          </cell>
          <cell r="T1110" t="str">
            <v>3302102210930001</v>
          </cell>
          <cell r="U1110" t="str">
            <v>SEUMUR HIDUP</v>
          </cell>
          <cell r="W1110" t="str">
            <v>B1</v>
          </cell>
          <cell r="X1110" t="str">
            <v>13489310000289</v>
          </cell>
          <cell r="Y1110">
            <v>46241</v>
          </cell>
          <cell r="Z1110" t="str">
            <v xml:space="preserve">BANYUMAS </v>
          </cell>
          <cell r="AA1110">
            <v>34264</v>
          </cell>
          <cell r="AB1110" t="str">
            <v xml:space="preserve">KARANGDADAP RT 004/003 DESA KARANGDADAP  KEC KALIBAGOR </v>
          </cell>
          <cell r="AC1110" t="str">
            <v>LAJANG</v>
          </cell>
          <cell r="AD1110" t="str">
            <v>ISLAM</v>
          </cell>
          <cell r="AE1110" t="str">
            <v>LAKI-LAKI</v>
          </cell>
          <cell r="AF1110" t="str">
            <v>SMA</v>
          </cell>
          <cell r="AG1110" t="str">
            <v>RAHMAT ARIFIN</v>
          </cell>
          <cell r="AH1110" t="str">
            <v>BCA</v>
          </cell>
          <cell r="AI1110" t="str">
            <v>5221303858</v>
          </cell>
          <cell r="AJ1110" t="str">
            <v>3302100802052421</v>
          </cell>
          <cell r="AL1110">
            <v>44621</v>
          </cell>
          <cell r="AM1110">
            <v>44712</v>
          </cell>
          <cell r="AN1110" t="str">
            <v>PKWT 1</v>
          </cell>
          <cell r="AO1110" t="str">
            <v>10 hari</v>
          </cell>
          <cell r="AP1110" t="str">
            <v xml:space="preserve">0 Tahun  9 Bulan 0 Hari </v>
          </cell>
          <cell r="AQ1110" t="str">
            <v>SUDAH</v>
          </cell>
          <cell r="AR1110">
            <v>44432</v>
          </cell>
          <cell r="AS1110" t="str">
            <v>SUDAH</v>
          </cell>
          <cell r="AT1110">
            <v>44518</v>
          </cell>
          <cell r="AU1110" t="str">
            <v>SUDAH</v>
          </cell>
          <cell r="AV1110">
            <v>44697</v>
          </cell>
          <cell r="AW1110" t="str">
            <v xml:space="preserve">0 Tahun  0 Bulan 5 Hari </v>
          </cell>
          <cell r="AX1110" t="str">
            <v>ON LINE</v>
          </cell>
          <cell r="BA1110" t="str">
            <v>SUDAH</v>
          </cell>
          <cell r="BC1110">
            <v>44380</v>
          </cell>
          <cell r="BE1110" t="str">
            <v>SUDAH</v>
          </cell>
          <cell r="BG1110">
            <v>44408</v>
          </cell>
          <cell r="BI1110" t="str">
            <v>BELUM</v>
          </cell>
          <cell r="BV1110" t="str">
            <v>0000525497488</v>
          </cell>
          <cell r="BW1110" t="str">
            <v>SUDAH</v>
          </cell>
          <cell r="BX1110" t="str">
            <v>PERUSAHAAN</v>
          </cell>
          <cell r="BY1110" t="str">
            <v>21086932023</v>
          </cell>
          <cell r="BZ1110" t="str">
            <v>SUDAH</v>
          </cell>
          <cell r="CG1110" t="str">
            <v>keporsembarang@gmail.com</v>
          </cell>
        </row>
        <row r="1111">
          <cell r="C1111" t="str">
            <v>2920</v>
          </cell>
          <cell r="D1111" t="str">
            <v>YOYOK NUR ARIFIN</v>
          </cell>
          <cell r="E1111" t="str">
            <v>PT. MBK</v>
          </cell>
          <cell r="I1111">
            <v>44429</v>
          </cell>
          <cell r="J1111" t="str">
            <v/>
          </cell>
          <cell r="K1111" t="str">
            <v>085607527462</v>
          </cell>
          <cell r="L1111" t="str">
            <v>DRIVER</v>
          </cell>
          <cell r="Q1111" t="str">
            <v>REMBANG</v>
          </cell>
          <cell r="R1111" t="str">
            <v>PT. SUMBER ALFARIA TRIJAYA TBK</v>
          </cell>
          <cell r="S1111" t="str">
            <v>MALANG</v>
          </cell>
          <cell r="T1111" t="str">
            <v>3316121309970004</v>
          </cell>
          <cell r="U1111" t="str">
            <v>SEUMUR HIDUP</v>
          </cell>
          <cell r="V1111" t="str">
            <v>HIJAU</v>
          </cell>
          <cell r="W1111" t="str">
            <v>B1</v>
          </cell>
          <cell r="X1111" t="str">
            <v>14409709000010</v>
          </cell>
          <cell r="Y1111">
            <v>45516</v>
          </cell>
          <cell r="Z1111" t="str">
            <v>BLORA</v>
          </cell>
          <cell r="AA1111">
            <v>35594</v>
          </cell>
          <cell r="AB1111" t="str">
            <v>SENDANGMULYO RT 003/005 NGAWEN KEC SENDANGMULYO</v>
          </cell>
          <cell r="AC1111" t="str">
            <v>LAJANG</v>
          </cell>
          <cell r="AD1111" t="str">
            <v>ISLAM</v>
          </cell>
          <cell r="AE1111" t="str">
            <v>LAKI-LAKI</v>
          </cell>
          <cell r="AF1111" t="str">
            <v>SMA</v>
          </cell>
          <cell r="AG1111" t="str">
            <v>YOYOK NUR ARIFIN</v>
          </cell>
          <cell r="AH1111" t="str">
            <v>BCA</v>
          </cell>
          <cell r="AI1111" t="str">
            <v>2870135044</v>
          </cell>
          <cell r="AJ1111" t="str">
            <v>3316122601086202</v>
          </cell>
          <cell r="AL1111">
            <v>44621</v>
          </cell>
          <cell r="AM1111">
            <v>44712</v>
          </cell>
          <cell r="AN1111" t="str">
            <v>PKWT 1</v>
          </cell>
          <cell r="AO1111" t="str">
            <v>10 hari</v>
          </cell>
          <cell r="AP1111" t="str">
            <v xml:space="preserve">0 Tahun  9 Bulan 0 Hari </v>
          </cell>
          <cell r="AQ1111" t="str">
            <v>SUDAH</v>
          </cell>
          <cell r="AR1111">
            <v>44435</v>
          </cell>
          <cell r="AS1111" t="str">
            <v>SUDAH</v>
          </cell>
          <cell r="AT1111">
            <v>44435</v>
          </cell>
          <cell r="AU1111" t="str">
            <v>SUDAH</v>
          </cell>
          <cell r="AV1111">
            <v>44439</v>
          </cell>
          <cell r="AW1111" t="str">
            <v xml:space="preserve">0 Tahun  8 Bulan 20 Hari </v>
          </cell>
          <cell r="AX1111" t="str">
            <v>ON LINE</v>
          </cell>
          <cell r="AY1111">
            <v>90</v>
          </cell>
          <cell r="AZ1111">
            <v>75</v>
          </cell>
          <cell r="BA1111" t="str">
            <v>SUDAH</v>
          </cell>
          <cell r="BC1111">
            <v>44483</v>
          </cell>
          <cell r="BD1111" t="str">
            <v>PUSKESMAS LASEM</v>
          </cell>
          <cell r="BE1111" t="str">
            <v>SUDAH</v>
          </cell>
          <cell r="BG1111">
            <v>44614</v>
          </cell>
          <cell r="BI1111" t="str">
            <v>BELUM</v>
          </cell>
          <cell r="BV1111" t="str">
            <v>0003102283451</v>
          </cell>
          <cell r="BW1111" t="str">
            <v>SUDAH</v>
          </cell>
          <cell r="BX1111" t="str">
            <v>PERUSAHAAN</v>
          </cell>
          <cell r="BY1111" t="str">
            <v>21075601274</v>
          </cell>
          <cell r="BZ1111" t="str">
            <v>SUDAH</v>
          </cell>
        </row>
        <row r="1112">
          <cell r="C1112" t="str">
            <v>2922</v>
          </cell>
          <cell r="D1112" t="str">
            <v>AHMAD FAIZIN</v>
          </cell>
          <cell r="E1112" t="str">
            <v>PT. MBK</v>
          </cell>
          <cell r="I1112">
            <v>44412</v>
          </cell>
          <cell r="J1112" t="str">
            <v/>
          </cell>
          <cell r="K1112" t="str">
            <v>081235963405</v>
          </cell>
          <cell r="L1112" t="str">
            <v>DRIVER</v>
          </cell>
          <cell r="Q1112" t="str">
            <v>MALANG</v>
          </cell>
          <cell r="R1112" t="str">
            <v>YAMAZAKI</v>
          </cell>
          <cell r="S1112" t="str">
            <v>MALANG</v>
          </cell>
          <cell r="T1112" t="str">
            <v>3514131503740001</v>
          </cell>
          <cell r="U1112" t="str">
            <v>SEUMUR HIDUP</v>
          </cell>
          <cell r="V1112">
            <v>0</v>
          </cell>
          <cell r="W1112" t="str">
            <v>B2 UMUM</v>
          </cell>
          <cell r="X1112" t="str">
            <v>15287403000202</v>
          </cell>
          <cell r="Y1112">
            <v>46439</v>
          </cell>
          <cell r="Z1112" t="str">
            <v xml:space="preserve">JOMBANG </v>
          </cell>
          <cell r="AA1112">
            <v>27103</v>
          </cell>
          <cell r="AB1112" t="str">
            <v xml:space="preserve">NGAMPEL RT 032/010 DESA KEDUNGRINGIN KEC BEJI </v>
          </cell>
          <cell r="AC1112" t="str">
            <v>KAWIN</v>
          </cell>
          <cell r="AD1112" t="str">
            <v>ISLAM</v>
          </cell>
          <cell r="AE1112" t="str">
            <v>LAKI-LAKI</v>
          </cell>
          <cell r="AF1112" t="str">
            <v>SMA</v>
          </cell>
          <cell r="AG1112" t="str">
            <v>AHMAD FAIZIN</v>
          </cell>
          <cell r="AH1112" t="str">
            <v>BCA</v>
          </cell>
          <cell r="AI1112" t="str">
            <v>2251108520</v>
          </cell>
          <cell r="AJ1112" t="str">
            <v>3514130101071127</v>
          </cell>
          <cell r="AL1112">
            <v>44682</v>
          </cell>
          <cell r="AM1112">
            <v>44773</v>
          </cell>
          <cell r="AN1112" t="str">
            <v>PKWT 2</v>
          </cell>
          <cell r="AO1112" t="str">
            <v>71 hari</v>
          </cell>
          <cell r="AP1112" t="str">
            <v xml:space="preserve">0 Tahun  9 Bulan 17 Hari </v>
          </cell>
          <cell r="AQ1112" t="str">
            <v>SUDAH</v>
          </cell>
          <cell r="AR1112">
            <v>44432</v>
          </cell>
          <cell r="AS1112" t="str">
            <v>SUDAH</v>
          </cell>
          <cell r="AT1112">
            <v>44432</v>
          </cell>
          <cell r="AU1112" t="str">
            <v>SUDAH</v>
          </cell>
          <cell r="AV1112">
            <v>44588</v>
          </cell>
          <cell r="AW1112" t="str">
            <v xml:space="preserve">0 Tahun  3 Bulan 24 Hari </v>
          </cell>
          <cell r="AX1112" t="str">
            <v>IN CLASS</v>
          </cell>
          <cell r="AY1112">
            <v>80</v>
          </cell>
          <cell r="AZ1112">
            <v>85</v>
          </cell>
          <cell r="BA1112" t="str">
            <v>SUDAH</v>
          </cell>
          <cell r="BC1112">
            <v>44429</v>
          </cell>
          <cell r="BD1112" t="str">
            <v>GAJAYANA</v>
          </cell>
          <cell r="BE1112" t="str">
            <v>SUDAH</v>
          </cell>
          <cell r="BG1112">
            <v>44363</v>
          </cell>
          <cell r="BI1112" t="str">
            <v>BELUM</v>
          </cell>
          <cell r="BV1112" t="str">
            <v>0001381281265</v>
          </cell>
          <cell r="BW1112" t="str">
            <v>SUDAH</v>
          </cell>
          <cell r="BX1112" t="str">
            <v>PBI</v>
          </cell>
          <cell r="BY1112" t="str">
            <v>21065976462</v>
          </cell>
          <cell r="BZ1112" t="str">
            <v>SUDAH</v>
          </cell>
        </row>
        <row r="1113">
          <cell r="C1113" t="str">
            <v>2925</v>
          </cell>
          <cell r="D1113" t="str">
            <v>PRAMANA SARWA JATMIKA</v>
          </cell>
          <cell r="E1113" t="str">
            <v>PT. MBK</v>
          </cell>
          <cell r="I1113">
            <v>44425</v>
          </cell>
          <cell r="J1113" t="str">
            <v/>
          </cell>
          <cell r="K1113" t="str">
            <v>082223838271</v>
          </cell>
          <cell r="L1113" t="str">
            <v>DRIVER</v>
          </cell>
          <cell r="Q1113" t="str">
            <v>MALANG</v>
          </cell>
          <cell r="R1113" t="str">
            <v>ANTERAJA</v>
          </cell>
          <cell r="S1113" t="str">
            <v>MALANG</v>
          </cell>
          <cell r="T1113" t="str">
            <v>3575022003860001</v>
          </cell>
          <cell r="U1113" t="str">
            <v>SEUMUR HIDUP</v>
          </cell>
          <cell r="V1113" t="str">
            <v>HIJAU</v>
          </cell>
          <cell r="W1113" t="str">
            <v>B1</v>
          </cell>
          <cell r="X1113" t="str">
            <v>1561860300079</v>
          </cell>
          <cell r="Y1113">
            <v>45827</v>
          </cell>
          <cell r="Z1113" t="str">
            <v>SURABAYA</v>
          </cell>
          <cell r="AA1113">
            <v>31491</v>
          </cell>
          <cell r="AB1113" t="str">
            <v>JL. RW MONGINSIDI BLOK I NO. 19 KOTA PASURUAN</v>
          </cell>
          <cell r="AC1113" t="str">
            <v>KAWIN ANAK 1</v>
          </cell>
          <cell r="AD1113" t="str">
            <v>ISLAM</v>
          </cell>
          <cell r="AE1113" t="str">
            <v>LAKI-LAKI</v>
          </cell>
          <cell r="AF1113" t="str">
            <v>SMA</v>
          </cell>
          <cell r="AG1113" t="str">
            <v>PRAMANA SARWA JATMIKA</v>
          </cell>
          <cell r="AH1113" t="str">
            <v>BCA</v>
          </cell>
          <cell r="AI1113" t="str">
            <v>891801857</v>
          </cell>
          <cell r="AJ1113" t="str">
            <v>3575020801190007</v>
          </cell>
          <cell r="AL1113">
            <v>44682</v>
          </cell>
          <cell r="AM1113">
            <v>44773</v>
          </cell>
          <cell r="AN1113" t="str">
            <v>PKWT 2</v>
          </cell>
          <cell r="AO1113" t="str">
            <v>71 hari</v>
          </cell>
          <cell r="AP1113" t="str">
            <v xml:space="preserve">0 Tahun  9 Bulan 4 Hari </v>
          </cell>
          <cell r="AQ1113" t="str">
            <v>SUDAH</v>
          </cell>
          <cell r="AR1113">
            <v>44432</v>
          </cell>
          <cell r="AS1113" t="str">
            <v>SUDAH</v>
          </cell>
          <cell r="AT1113">
            <v>44432</v>
          </cell>
          <cell r="AU1113" t="str">
            <v>SUDAH</v>
          </cell>
          <cell r="AV1113">
            <v>44439</v>
          </cell>
          <cell r="AW1113" t="str">
            <v xml:space="preserve">0 Tahun  8 Bulan 20 Hari </v>
          </cell>
          <cell r="AX1113" t="str">
            <v>IN CLASS</v>
          </cell>
          <cell r="AY1113">
            <v>80</v>
          </cell>
          <cell r="AZ1113">
            <v>80</v>
          </cell>
          <cell r="BA1113" t="str">
            <v>SUDAH</v>
          </cell>
          <cell r="BC1113">
            <v>44383</v>
          </cell>
          <cell r="BD1113" t="str">
            <v>PUSKESMAS CISADEA</v>
          </cell>
          <cell r="BE1113" t="str">
            <v>SUDAH</v>
          </cell>
          <cell r="BG1113">
            <v>44418</v>
          </cell>
          <cell r="BH1113" t="str">
            <v>PUSKESMAS CISADEA</v>
          </cell>
          <cell r="BI1113" t="str">
            <v>BELUM</v>
          </cell>
          <cell r="BV1113" t="str">
            <v>0001539012712</v>
          </cell>
          <cell r="BW1113" t="str">
            <v>SUDAH</v>
          </cell>
          <cell r="BX1113" t="str">
            <v>PERUSAHAAN</v>
          </cell>
          <cell r="BY1113" t="str">
            <v>21075602223</v>
          </cell>
          <cell r="BZ1113" t="str">
            <v>SUDAH</v>
          </cell>
        </row>
        <row r="1114">
          <cell r="C1114" t="str">
            <v>2926</v>
          </cell>
          <cell r="D1114" t="str">
            <v>MUHAMAD ADI PUTRA YHUDA</v>
          </cell>
          <cell r="E1114" t="str">
            <v>PT. MBK</v>
          </cell>
          <cell r="I1114">
            <v>44429</v>
          </cell>
          <cell r="J1114" t="str">
            <v/>
          </cell>
          <cell r="K1114" t="str">
            <v>085607780467</v>
          </cell>
          <cell r="L1114" t="str">
            <v>DRIVER</v>
          </cell>
          <cell r="Q1114" t="str">
            <v>LAMONGAN</v>
          </cell>
          <cell r="R1114" t="str">
            <v>ANTERAJA</v>
          </cell>
          <cell r="S1114" t="str">
            <v>MALANG</v>
          </cell>
          <cell r="T1114" t="str">
            <v>3524162704950001</v>
          </cell>
          <cell r="U1114" t="str">
            <v>SEUMUR HIDUP</v>
          </cell>
          <cell r="V1114" t="str">
            <v>HIJAU</v>
          </cell>
          <cell r="W1114" t="str">
            <v>B1</v>
          </cell>
          <cell r="X1114" t="str">
            <v>15489504000127</v>
          </cell>
          <cell r="Y1114">
            <v>46073</v>
          </cell>
          <cell r="Z1114" t="str">
            <v>LAMONGAN</v>
          </cell>
          <cell r="AA1114">
            <v>34816</v>
          </cell>
          <cell r="AB1114" t="str">
            <v>MERGAYU RT001 RW001 KEL KATEMAS KEC KEMBANGBAHU KAB LAMONGAN</v>
          </cell>
          <cell r="AC1114" t="str">
            <v>KAWIN</v>
          </cell>
          <cell r="AD1114" t="str">
            <v>ISLAM</v>
          </cell>
          <cell r="AE1114" t="str">
            <v>LAKI-LAKI</v>
          </cell>
          <cell r="AF1114" t="str">
            <v>SMA</v>
          </cell>
          <cell r="AG1114" t="str">
            <v>MUHAMAD ADI PUTRA YHUDA</v>
          </cell>
          <cell r="AH1114" t="str">
            <v>BCA</v>
          </cell>
          <cell r="AI1114" t="str">
            <v>3301115162</v>
          </cell>
          <cell r="AJ1114" t="str">
            <v>3524192910180001</v>
          </cell>
          <cell r="AL1114">
            <v>44621</v>
          </cell>
          <cell r="AM1114">
            <v>44712</v>
          </cell>
          <cell r="AN1114" t="str">
            <v>PKWT 1</v>
          </cell>
          <cell r="AO1114" t="str">
            <v>10 hari</v>
          </cell>
          <cell r="AP1114" t="str">
            <v xml:space="preserve">0 Tahun  9 Bulan 0 Hari </v>
          </cell>
          <cell r="AQ1114" t="str">
            <v>SUDAH</v>
          </cell>
          <cell r="AR1114">
            <v>44432</v>
          </cell>
          <cell r="AS1114" t="str">
            <v>SUDAH</v>
          </cell>
          <cell r="AT1114">
            <v>44432</v>
          </cell>
          <cell r="AU1114" t="str">
            <v>SUDAH</v>
          </cell>
          <cell r="AV1114">
            <v>44432</v>
          </cell>
          <cell r="AW1114" t="str">
            <v xml:space="preserve">0 Tahun  8 Bulan 27 Hari </v>
          </cell>
          <cell r="AX1114" t="str">
            <v>IN CLASS</v>
          </cell>
          <cell r="AY1114">
            <v>90</v>
          </cell>
          <cell r="AZ1114">
            <v>90</v>
          </cell>
          <cell r="BA1114" t="str">
            <v>SUDAH</v>
          </cell>
          <cell r="BC1114">
            <v>44379</v>
          </cell>
          <cell r="BD1114" t="str">
            <v>KODIM</v>
          </cell>
          <cell r="BE1114" t="str">
            <v>SUDAH</v>
          </cell>
          <cell r="BG1114">
            <v>44427</v>
          </cell>
          <cell r="BH1114" t="str">
            <v>DESA KATEMAS</v>
          </cell>
          <cell r="BI1114" t="str">
            <v>BELUM</v>
          </cell>
          <cell r="BV1114" t="str">
            <v>0001227126701</v>
          </cell>
          <cell r="BW1114" t="str">
            <v>SUDAH</v>
          </cell>
          <cell r="BX1114" t="str">
            <v>PERUSAHAAN</v>
          </cell>
          <cell r="BY1114" t="str">
            <v>21075601910</v>
          </cell>
          <cell r="BZ1114" t="str">
            <v>SUDAH</v>
          </cell>
        </row>
        <row r="1115">
          <cell r="C1115" t="str">
            <v>2927</v>
          </cell>
          <cell r="D1115" t="str">
            <v>AINUR ROFIQ</v>
          </cell>
          <cell r="E1115" t="str">
            <v>PT. MBK</v>
          </cell>
          <cell r="I1115">
            <v>44430</v>
          </cell>
          <cell r="J1115" t="str">
            <v/>
          </cell>
          <cell r="K1115" t="str">
            <v>081357254576</v>
          </cell>
          <cell r="L1115" t="str">
            <v>DRIVER</v>
          </cell>
          <cell r="Q1115" t="str">
            <v>LAMONGAN</v>
          </cell>
          <cell r="R1115" t="str">
            <v>ANTERAJA</v>
          </cell>
          <cell r="S1115" t="str">
            <v>MALANG</v>
          </cell>
          <cell r="T1115" t="str">
            <v>3524272002820003</v>
          </cell>
          <cell r="U1115" t="str">
            <v>SEUMUR HIDUP</v>
          </cell>
          <cell r="V1115" t="str">
            <v>HIJAU</v>
          </cell>
          <cell r="W1115" t="str">
            <v>B1 UMUM</v>
          </cell>
          <cell r="X1115" t="str">
            <v>15488202000211</v>
          </cell>
          <cell r="Y1115">
            <v>46435</v>
          </cell>
          <cell r="Z1115" t="str">
            <v>LAMONGAN</v>
          </cell>
          <cell r="AA1115">
            <v>30002</v>
          </cell>
          <cell r="AB1115" t="str">
            <v>DEERMOLEMAHABANG RT02 RW03 KEL DERMOLEMAHABANG KEC SARIREJO KAB LAMONGAN</v>
          </cell>
          <cell r="AC1115" t="str">
            <v>KAWIN</v>
          </cell>
          <cell r="AD1115" t="str">
            <v>ISLAM</v>
          </cell>
          <cell r="AE1115" t="str">
            <v>LAKI-LAKI</v>
          </cell>
          <cell r="AF1115" t="str">
            <v>SMA</v>
          </cell>
          <cell r="AG1115" t="str">
            <v>AINUR ROFIQ</v>
          </cell>
          <cell r="AH1115" t="str">
            <v>BCA</v>
          </cell>
          <cell r="AI1115" t="str">
            <v>3301130901</v>
          </cell>
          <cell r="AJ1115" t="str">
            <v>3524273112122050</v>
          </cell>
          <cell r="AL1115">
            <v>44621</v>
          </cell>
          <cell r="AM1115">
            <v>44712</v>
          </cell>
          <cell r="AN1115" t="str">
            <v>PKWT 1</v>
          </cell>
          <cell r="AO1115" t="str">
            <v>10 hari</v>
          </cell>
          <cell r="AP1115" t="str">
            <v xml:space="preserve">0 Tahun  8 Bulan 29 Hari </v>
          </cell>
          <cell r="AQ1115" t="str">
            <v>SUDAH</v>
          </cell>
          <cell r="AR1115">
            <v>44432</v>
          </cell>
          <cell r="AS1115" t="str">
            <v>SUDAH</v>
          </cell>
          <cell r="AT1115">
            <v>44432</v>
          </cell>
          <cell r="AU1115" t="str">
            <v>SUDAH</v>
          </cell>
          <cell r="AV1115">
            <v>44432</v>
          </cell>
          <cell r="AW1115" t="str">
            <v xml:space="preserve">0 Tahun  8 Bulan 27 Hari </v>
          </cell>
          <cell r="AX1115" t="str">
            <v>IN CLASS</v>
          </cell>
          <cell r="AY1115">
            <v>90</v>
          </cell>
          <cell r="AZ1115">
            <v>90</v>
          </cell>
          <cell r="BA1115" t="str">
            <v>SUDAH</v>
          </cell>
          <cell r="BC1115">
            <v>44451</v>
          </cell>
          <cell r="BD1115" t="str">
            <v>POLRES LAMONGAN</v>
          </cell>
          <cell r="BE1115" t="str">
            <v>SUDAH</v>
          </cell>
          <cell r="BG1115">
            <v>44530</v>
          </cell>
          <cell r="BI1115" t="str">
            <v>BELUM</v>
          </cell>
          <cell r="BV1115" t="str">
            <v>0001706956863</v>
          </cell>
          <cell r="BW1115" t="str">
            <v>SUDAH</v>
          </cell>
          <cell r="BX1115" t="str">
            <v>PBI</v>
          </cell>
          <cell r="BY1115" t="str">
            <v>21075601506</v>
          </cell>
          <cell r="BZ1115" t="str">
            <v>SUDAH</v>
          </cell>
        </row>
        <row r="1116">
          <cell r="C1116" t="str">
            <v>2928</v>
          </cell>
          <cell r="D1116" t="str">
            <v>SONI GUNAWAM</v>
          </cell>
          <cell r="E1116" t="str">
            <v>PT. MBK</v>
          </cell>
          <cell r="I1116">
            <v>44428</v>
          </cell>
          <cell r="J1116" t="str">
            <v/>
          </cell>
          <cell r="K1116" t="str">
            <v>089530149409</v>
          </cell>
          <cell r="L1116" t="str">
            <v>DRIVER</v>
          </cell>
          <cell r="Q1116" t="str">
            <v>GARUT</v>
          </cell>
          <cell r="R1116" t="str">
            <v>ANTERAJA</v>
          </cell>
          <cell r="S1116" t="str">
            <v>JAKARTA 1</v>
          </cell>
          <cell r="T1116" t="str">
            <v>3205010806800000</v>
          </cell>
          <cell r="U1116" t="str">
            <v>SEUMUR HIDUP</v>
          </cell>
          <cell r="W1116" t="str">
            <v>B2 UMUM</v>
          </cell>
          <cell r="X1116" t="str">
            <v>13338009000035</v>
          </cell>
          <cell r="Y1116">
            <v>45145</v>
          </cell>
          <cell r="Z1116" t="str">
            <v>GARUT</v>
          </cell>
          <cell r="AA1116">
            <v>29380</v>
          </cell>
          <cell r="AB1116" t="str">
            <v>KAUM LEBAK RT004/008 DESA PAMINGGIR KEC GARUT KOTA KAB GARUT</v>
          </cell>
          <cell r="AC1116" t="str">
            <v>KAWIN ANAK 2</v>
          </cell>
          <cell r="AD1116" t="str">
            <v>ISLAM</v>
          </cell>
          <cell r="AE1116" t="str">
            <v>LAKI-LAKI</v>
          </cell>
          <cell r="AF1116" t="str">
            <v>SMA</v>
          </cell>
          <cell r="AG1116" t="str">
            <v>SONI GUNAWAM</v>
          </cell>
          <cell r="AH1116" t="str">
            <v>BCA</v>
          </cell>
          <cell r="AI1116" t="str">
            <v>4460766082</v>
          </cell>
          <cell r="AJ1116" t="str">
            <v>3205113110733331</v>
          </cell>
          <cell r="AL1116">
            <v>44621</v>
          </cell>
          <cell r="AM1116">
            <v>44712</v>
          </cell>
          <cell r="AN1116" t="str">
            <v>PKWT 1</v>
          </cell>
          <cell r="AO1116" t="str">
            <v>10 hari</v>
          </cell>
          <cell r="AP1116" t="str">
            <v xml:space="preserve">0 Tahun  9 Bulan 1 Hari </v>
          </cell>
          <cell r="AQ1116" t="str">
            <v>SUDAH</v>
          </cell>
          <cell r="AR1116">
            <v>44484</v>
          </cell>
          <cell r="AS1116" t="str">
            <v>SUDAH</v>
          </cell>
          <cell r="AT1116">
            <v>44484</v>
          </cell>
          <cell r="AU1116" t="str">
            <v>SUDAH</v>
          </cell>
          <cell r="AV1116">
            <v>44506</v>
          </cell>
          <cell r="AW1116" t="str">
            <v xml:space="preserve">0 Tahun  6 Bulan 15 Hari </v>
          </cell>
          <cell r="AX1116" t="str">
            <v>ON LINE</v>
          </cell>
          <cell r="BA1116" t="str">
            <v>SUDAH</v>
          </cell>
          <cell r="BC1116">
            <v>44403</v>
          </cell>
          <cell r="BE1116" t="str">
            <v>SUDAH</v>
          </cell>
          <cell r="BG1116">
            <v>44434</v>
          </cell>
          <cell r="BI1116" t="str">
            <v>BELUM</v>
          </cell>
          <cell r="BV1116" t="str">
            <v>0001780442561</v>
          </cell>
          <cell r="BW1116" t="str">
            <v>SUDAH</v>
          </cell>
          <cell r="BX1116" t="str">
            <v>PERUSAHAAN</v>
          </cell>
          <cell r="BY1116" t="str">
            <v>21075602199</v>
          </cell>
          <cell r="BZ1116" t="str">
            <v>SUDAH</v>
          </cell>
        </row>
        <row r="1117">
          <cell r="C1117" t="str">
            <v>2929</v>
          </cell>
          <cell r="D1117" t="str">
            <v>IRFAN KURNIAWAN</v>
          </cell>
          <cell r="E1117" t="str">
            <v>PT. MBK</v>
          </cell>
          <cell r="F1117" t="str">
            <v>PO</v>
          </cell>
          <cell r="G1117" t="str">
            <v>71/PO-JKT1/VIII/2021</v>
          </cell>
          <cell r="H1117">
            <v>44415</v>
          </cell>
          <cell r="I1117">
            <v>44431</v>
          </cell>
          <cell r="J1117">
            <v>16</v>
          </cell>
          <cell r="K1117" t="str">
            <v>089655459894</v>
          </cell>
          <cell r="L1117" t="str">
            <v>DRIVER</v>
          </cell>
          <cell r="Q1117" t="str">
            <v>BANDUNG</v>
          </cell>
          <cell r="R1117" t="str">
            <v>ANTERAJA</v>
          </cell>
          <cell r="S1117" t="str">
            <v>JAKARTA 1</v>
          </cell>
          <cell r="T1117" t="str">
            <v>3277010909820007</v>
          </cell>
          <cell r="U1117" t="str">
            <v>SEUMUR HIDUP</v>
          </cell>
          <cell r="V1117" t="str">
            <v>CDD</v>
          </cell>
          <cell r="W1117" t="str">
            <v>B1</v>
          </cell>
          <cell r="X1117" t="str">
            <v>820913312735</v>
          </cell>
          <cell r="Y1117">
            <v>45178</v>
          </cell>
          <cell r="Z1117" t="str">
            <v>CIMAHI</v>
          </cell>
          <cell r="AA1117">
            <v>30203</v>
          </cell>
          <cell r="AB1117" t="str">
            <v>JLN NANJUNG KI:BABAKAN UTAMA NO:13 RT001/RW013 DESA UTAMA KE CIMAHI SELATAN KOTA CIMAHI</v>
          </cell>
          <cell r="AC1117" t="str">
            <v>KAWIN ANAK 2</v>
          </cell>
          <cell r="AD1117" t="str">
            <v>ISLAM</v>
          </cell>
          <cell r="AE1117" t="str">
            <v>LAKI-LAKI</v>
          </cell>
          <cell r="AF1117" t="str">
            <v>SMP</v>
          </cell>
          <cell r="AG1117" t="str">
            <v>IRFAN KURNIAWAN 
KUSNAEDI</v>
          </cell>
          <cell r="AH1117" t="str">
            <v>BCA</v>
          </cell>
          <cell r="AI1117" t="str">
            <v>1393316628</v>
          </cell>
          <cell r="AJ1117" t="str">
            <v>3277011911120010</v>
          </cell>
          <cell r="AL1117">
            <v>44652</v>
          </cell>
          <cell r="AM1117">
            <v>44742</v>
          </cell>
          <cell r="AN1117" t="str">
            <v>PKWT 1</v>
          </cell>
          <cell r="AO1117" t="str">
            <v>40 hari</v>
          </cell>
          <cell r="AP1117" t="str">
            <v xml:space="preserve">0 Tahun  8 Bulan 28 Hari </v>
          </cell>
          <cell r="AQ1117" t="str">
            <v>SUDAH</v>
          </cell>
          <cell r="AR1117">
            <v>44438</v>
          </cell>
          <cell r="AS1117" t="str">
            <v>SUDAH</v>
          </cell>
          <cell r="AT1117">
            <v>44452</v>
          </cell>
          <cell r="AU1117" t="str">
            <v>SUDAH</v>
          </cell>
          <cell r="AV1117">
            <v>44639</v>
          </cell>
          <cell r="AW1117" t="str">
            <v xml:space="preserve">0 Tahun  2 Bulan 2 Hari </v>
          </cell>
          <cell r="AX1117" t="str">
            <v>IN CLASS</v>
          </cell>
          <cell r="AY1117">
            <v>90</v>
          </cell>
          <cell r="AZ1117">
            <v>75</v>
          </cell>
          <cell r="BA1117" t="str">
            <v>SUDAH</v>
          </cell>
          <cell r="BC1117">
            <v>44482</v>
          </cell>
          <cell r="BD1117" t="str">
            <v xml:space="preserve">CIMAHI SELATAN </v>
          </cell>
          <cell r="BE1117" t="str">
            <v>SUDAH</v>
          </cell>
          <cell r="BG1117">
            <v>44510</v>
          </cell>
          <cell r="BI1117" t="str">
            <v>BELUM</v>
          </cell>
          <cell r="BV1117" t="str">
            <v>0001404389542</v>
          </cell>
          <cell r="BW1117" t="str">
            <v>SUDAH</v>
          </cell>
          <cell r="BX1117" t="str">
            <v>PERUSAHAAN</v>
          </cell>
          <cell r="BY1117" t="str">
            <v>21075601167</v>
          </cell>
          <cell r="BZ1117" t="str">
            <v>SUDAH</v>
          </cell>
        </row>
        <row r="1118">
          <cell r="C1118" t="str">
            <v>2930</v>
          </cell>
          <cell r="D1118" t="str">
            <v>KUSNAEDI</v>
          </cell>
          <cell r="E1118" t="str">
            <v>PT. MBK</v>
          </cell>
          <cell r="F1118" t="str">
            <v>PO</v>
          </cell>
          <cell r="G1118" t="str">
            <v>71/PO-JKT1/VIII/2021</v>
          </cell>
          <cell r="H1118">
            <v>44415</v>
          </cell>
          <cell r="I1118">
            <v>44431</v>
          </cell>
          <cell r="J1118">
            <v>16</v>
          </cell>
          <cell r="K1118" t="str">
            <v>083822954068</v>
          </cell>
          <cell r="L1118" t="str">
            <v>DRIVER</v>
          </cell>
          <cell r="Q1118" t="str">
            <v>BANDUNG</v>
          </cell>
          <cell r="R1118" t="str">
            <v>ANTERAJA</v>
          </cell>
          <cell r="S1118" t="str">
            <v>JAKARTA 1</v>
          </cell>
          <cell r="T1118" t="str">
            <v>3277010910780010</v>
          </cell>
          <cell r="U1118" t="str">
            <v>SEUMUR HIDUP</v>
          </cell>
          <cell r="V1118" t="str">
            <v>CDD</v>
          </cell>
          <cell r="W1118" t="str">
            <v>B1</v>
          </cell>
          <cell r="X1118" t="str">
            <v>13317810000274</v>
          </cell>
          <cell r="Y1118">
            <v>46222</v>
          </cell>
          <cell r="Z1118" t="str">
            <v>BANDUNG</v>
          </cell>
          <cell r="AA1118">
            <v>28772</v>
          </cell>
          <cell r="AB1118" t="str">
            <v>KP CIBODAS RT001/RW011 DESA UTAMA KEC CIMAHISELATAN KOTA CIMAHI</v>
          </cell>
          <cell r="AC1118" t="str">
            <v>KAWIN ANAK 2</v>
          </cell>
          <cell r="AD1118" t="str">
            <v>ISLAM</v>
          </cell>
          <cell r="AE1118" t="str">
            <v>LAKI-LAKI</v>
          </cell>
          <cell r="AF1118" t="str">
            <v>SMP</v>
          </cell>
          <cell r="AG1118" t="str">
            <v>KUSNAEDI</v>
          </cell>
          <cell r="AH1118" t="str">
            <v>BCA</v>
          </cell>
          <cell r="AI1118" t="str">
            <v>1393292427</v>
          </cell>
          <cell r="AJ1118" t="str">
            <v>3277013101070050</v>
          </cell>
          <cell r="AL1118">
            <v>44652</v>
          </cell>
          <cell r="AM1118">
            <v>44742</v>
          </cell>
          <cell r="AN1118" t="str">
            <v>PKWT 1</v>
          </cell>
          <cell r="AO1118" t="str">
            <v>40 hari</v>
          </cell>
          <cell r="AP1118" t="str">
            <v xml:space="preserve">0 Tahun  8 Bulan 28 Hari </v>
          </cell>
          <cell r="AQ1118" t="str">
            <v>SUDAH</v>
          </cell>
          <cell r="AR1118">
            <v>44438</v>
          </cell>
          <cell r="AS1118" t="str">
            <v>SUDAH</v>
          </cell>
          <cell r="AT1118">
            <v>44452</v>
          </cell>
          <cell r="AU1118" t="str">
            <v>SUDAH</v>
          </cell>
          <cell r="AV1118">
            <v>44639</v>
          </cell>
          <cell r="AW1118" t="str">
            <v xml:space="preserve">0 Tahun  2 Bulan 2 Hari </v>
          </cell>
          <cell r="AX1118" t="str">
            <v>IN CLASS</v>
          </cell>
          <cell r="AY1118">
            <v>80</v>
          </cell>
          <cell r="AZ1118">
            <v>75</v>
          </cell>
          <cell r="BA1118" t="str">
            <v>SUDAH</v>
          </cell>
          <cell r="BC1118">
            <v>44358</v>
          </cell>
          <cell r="BD1118" t="str">
            <v>KLINOK PUSSENIF</v>
          </cell>
          <cell r="BE1118" t="str">
            <v>SUDAH</v>
          </cell>
          <cell r="BG1118">
            <v>44490</v>
          </cell>
          <cell r="BI1118" t="str">
            <v>BELUM</v>
          </cell>
          <cell r="BV1118" t="str">
            <v>0003107435681</v>
          </cell>
          <cell r="BW1118" t="str">
            <v>SUDAH</v>
          </cell>
          <cell r="BX1118" t="str">
            <v>PERUSAHAAN</v>
          </cell>
          <cell r="BY1118" t="str">
            <v>21075601894</v>
          </cell>
          <cell r="BZ1118" t="str">
            <v>SUDAH</v>
          </cell>
        </row>
        <row r="1119">
          <cell r="C1119" t="str">
            <v>2931</v>
          </cell>
          <cell r="D1119" t="str">
            <v>CATIM BIN SALIM</v>
          </cell>
          <cell r="E1119" t="str">
            <v>PT. MBK</v>
          </cell>
          <cell r="F1119" t="str">
            <v>PO</v>
          </cell>
          <cell r="G1119" t="str">
            <v>71/PO-JKT1/VIII/2021</v>
          </cell>
          <cell r="H1119">
            <v>44415</v>
          </cell>
          <cell r="I1119">
            <v>44431</v>
          </cell>
          <cell r="J1119">
            <v>16</v>
          </cell>
          <cell r="K1119" t="str">
            <v>089512991631</v>
          </cell>
          <cell r="L1119" t="str">
            <v>DRIVER</v>
          </cell>
          <cell r="Q1119" t="str">
            <v>BANDUNG</v>
          </cell>
          <cell r="R1119" t="str">
            <v>ANTERAJA</v>
          </cell>
          <cell r="S1119" t="str">
            <v>JAKARTA 1</v>
          </cell>
          <cell r="T1119" t="str">
            <v>3277011202760010</v>
          </cell>
          <cell r="U1119" t="str">
            <v>SEUMUR HIDUP</v>
          </cell>
          <cell r="V1119" t="str">
            <v>CDD</v>
          </cell>
          <cell r="W1119" t="str">
            <v>B1 UMUM</v>
          </cell>
          <cell r="X1119" t="str">
            <v>13317602000272</v>
          </cell>
          <cell r="Y1119">
            <v>46063</v>
          </cell>
          <cell r="Z1119" t="str">
            <v>SUBANG</v>
          </cell>
          <cell r="AA1119">
            <v>27802</v>
          </cell>
          <cell r="AB1119" t="str">
            <v>KP CIBODAS NO 55 RT002/RW010 DESA UTAMA KEC CIMAHI SELATAN KOTA CIMAHI</v>
          </cell>
          <cell r="AC1119" t="str">
            <v>KAWIN ANAK 2</v>
          </cell>
          <cell r="AD1119" t="str">
            <v>ISLAM</v>
          </cell>
          <cell r="AE1119" t="str">
            <v>LAKI-LAKI</v>
          </cell>
          <cell r="AF1119" t="str">
            <v>SMP</v>
          </cell>
          <cell r="AG1119" t="str">
            <v>CATIM BIN SALIM</v>
          </cell>
          <cell r="AH1119" t="str">
            <v>BCA</v>
          </cell>
          <cell r="AI1119" t="str">
            <v>1393261696</v>
          </cell>
          <cell r="AJ1119" t="str">
            <v>3277012104090040</v>
          </cell>
          <cell r="AL1119">
            <v>44652</v>
          </cell>
          <cell r="AM1119">
            <v>44742</v>
          </cell>
          <cell r="AN1119" t="str">
            <v>PKWT 1</v>
          </cell>
          <cell r="AO1119" t="str">
            <v>40 hari</v>
          </cell>
          <cell r="AP1119" t="str">
            <v xml:space="preserve">0 Tahun  8 Bulan 28 Hari </v>
          </cell>
          <cell r="AQ1119" t="str">
            <v>SUDAH</v>
          </cell>
          <cell r="AR1119">
            <v>44438</v>
          </cell>
          <cell r="AS1119" t="str">
            <v>SUDAH</v>
          </cell>
          <cell r="AT1119">
            <v>44452</v>
          </cell>
          <cell r="AU1119" t="str">
            <v>SUDAH</v>
          </cell>
          <cell r="AV1119">
            <v>44639</v>
          </cell>
          <cell r="AW1119" t="str">
            <v xml:space="preserve">0 Tahun  2 Bulan 2 Hari </v>
          </cell>
          <cell r="AX1119" t="str">
            <v>IN CLASS</v>
          </cell>
          <cell r="AY1119">
            <v>80</v>
          </cell>
          <cell r="AZ1119">
            <v>75</v>
          </cell>
          <cell r="BA1119" t="str">
            <v>SUDAH</v>
          </cell>
          <cell r="BC1119">
            <v>44398</v>
          </cell>
          <cell r="BD1119" t="str">
            <v xml:space="preserve">CIMAHI SELATAN </v>
          </cell>
          <cell r="BE1119" t="str">
            <v>SUDAH</v>
          </cell>
          <cell r="BG1119">
            <v>44424</v>
          </cell>
          <cell r="BH1119" t="str">
            <v>CIMAHI SELATAN</v>
          </cell>
          <cell r="BI1119" t="str">
            <v>BELUM</v>
          </cell>
          <cell r="BV1119" t="str">
            <v>0001430822834</v>
          </cell>
          <cell r="BW1119" t="str">
            <v>SUDAH</v>
          </cell>
          <cell r="BX1119" t="str">
            <v>PERUSAHAAN</v>
          </cell>
          <cell r="BY1119" t="str">
            <v>21075601860</v>
          </cell>
          <cell r="BZ1119" t="str">
            <v>SUDAH</v>
          </cell>
        </row>
        <row r="1120">
          <cell r="C1120" t="str">
            <v>2932</v>
          </cell>
          <cell r="D1120" t="str">
            <v>ANDRIANSYAH</v>
          </cell>
          <cell r="E1120" t="str">
            <v>PT. MBK</v>
          </cell>
          <cell r="I1120">
            <v>44432</v>
          </cell>
          <cell r="J1120" t="str">
            <v/>
          </cell>
          <cell r="K1120" t="str">
            <v>089519204114</v>
          </cell>
          <cell r="L1120" t="str">
            <v>DRIVER</v>
          </cell>
          <cell r="Q1120" t="str">
            <v>TASIK</v>
          </cell>
          <cell r="R1120" t="str">
            <v>ANTERAJA</v>
          </cell>
          <cell r="S1120" t="str">
            <v>JAKARTA 1</v>
          </cell>
          <cell r="T1120" t="str">
            <v>3278031807840000</v>
          </cell>
          <cell r="U1120" t="str">
            <v>SEUMUR HIDUP</v>
          </cell>
          <cell r="W1120" t="str">
            <v>B1</v>
          </cell>
          <cell r="X1120" t="str">
            <v>13348407000147</v>
          </cell>
          <cell r="Y1120">
            <v>46199</v>
          </cell>
          <cell r="Z1120" t="str">
            <v>TASIKMALAYA</v>
          </cell>
          <cell r="AA1120">
            <v>30881</v>
          </cell>
          <cell r="AB1120" t="str">
            <v>GUNUNG SALEM RT001/RW007 DESA LENGKONG SARI KEC TAWANG KAB TASIK MALAYA</v>
          </cell>
          <cell r="AC1120" t="str">
            <v>KAWIN ANAK 3</v>
          </cell>
          <cell r="AD1120" t="str">
            <v>ISLAM</v>
          </cell>
          <cell r="AE1120" t="str">
            <v>LAKI-LAKI</v>
          </cell>
          <cell r="AF1120" t="str">
            <v>SMP</v>
          </cell>
          <cell r="AG1120" t="str">
            <v>ANDRIANSYAH</v>
          </cell>
          <cell r="AH1120" t="str">
            <v>BCA</v>
          </cell>
          <cell r="AI1120" t="str">
            <v>3210820174</v>
          </cell>
          <cell r="AJ1120" t="str">
            <v>3278032906120010</v>
          </cell>
          <cell r="AL1120">
            <v>44621</v>
          </cell>
          <cell r="AM1120">
            <v>44712</v>
          </cell>
          <cell r="AN1120" t="str">
            <v>PKWT 1</v>
          </cell>
          <cell r="AO1120" t="str">
            <v>10 hari</v>
          </cell>
          <cell r="AP1120" t="str">
            <v xml:space="preserve">0 Tahun  8 Bulan 27 Hari </v>
          </cell>
          <cell r="AQ1120" t="str">
            <v>SUDAH</v>
          </cell>
          <cell r="AR1120">
            <v>44438</v>
          </cell>
          <cell r="AS1120" t="str">
            <v>SUDAH</v>
          </cell>
          <cell r="AT1120">
            <v>44432</v>
          </cell>
          <cell r="AU1120" t="str">
            <v>SUDAH</v>
          </cell>
          <cell r="AV1120">
            <v>44506</v>
          </cell>
          <cell r="AW1120" t="str">
            <v xml:space="preserve">0 Tahun  6 Bulan 15 Hari </v>
          </cell>
          <cell r="AX1120" t="str">
            <v>ON LINE</v>
          </cell>
          <cell r="BA1120" t="str">
            <v>SUDAH</v>
          </cell>
          <cell r="BC1120">
            <v>44452</v>
          </cell>
          <cell r="BE1120" t="str">
            <v>SUDAH</v>
          </cell>
          <cell r="BG1120">
            <v>44588</v>
          </cell>
          <cell r="BI1120" t="str">
            <v>BELUM</v>
          </cell>
          <cell r="BV1120" t="str">
            <v>0002962359246</v>
          </cell>
          <cell r="BW1120" t="str">
            <v>SUDAH</v>
          </cell>
          <cell r="BX1120" t="str">
            <v>PBI</v>
          </cell>
          <cell r="BY1120" t="str">
            <v>21075602264</v>
          </cell>
          <cell r="BZ1120" t="str">
            <v>SUDAH</v>
          </cell>
        </row>
        <row r="1121">
          <cell r="C1121" t="str">
            <v>2936</v>
          </cell>
          <cell r="D1121" t="str">
            <v>RAHMAT B TONDA</v>
          </cell>
          <cell r="E1121" t="str">
            <v>PT. MBK</v>
          </cell>
          <cell r="F1121" t="str">
            <v>PO</v>
          </cell>
          <cell r="G1121" t="str">
            <v>77/JKT2/VIII/2021</v>
          </cell>
          <cell r="H1121">
            <v>44415</v>
          </cell>
          <cell r="I1121">
            <v>44435</v>
          </cell>
          <cell r="J1121">
            <v>20</v>
          </cell>
          <cell r="K1121" t="str">
            <v>081241922186</v>
          </cell>
          <cell r="L1121" t="str">
            <v>DRIVER</v>
          </cell>
          <cell r="Q1121" t="str">
            <v>PALU</v>
          </cell>
          <cell r="R1121" t="str">
            <v>ANTERAJA</v>
          </cell>
          <cell r="S1121" t="str">
            <v>MALANG</v>
          </cell>
          <cell r="T1121" t="str">
            <v>7203190203820002</v>
          </cell>
          <cell r="U1121" t="str">
            <v>SEUMUR HIDUP</v>
          </cell>
          <cell r="W1121" t="str">
            <v>B1 UMUM</v>
          </cell>
          <cell r="X1121" t="str">
            <v>24218203000155</v>
          </cell>
          <cell r="Y1121">
            <v>46115</v>
          </cell>
          <cell r="Z1121" t="str">
            <v>BUNGA</v>
          </cell>
          <cell r="AA1121">
            <v>30012</v>
          </cell>
          <cell r="AB1121" t="str">
            <v xml:space="preserve">JLN TRANS SULAWESU KARUMBA RT 004/004 DESA NUBABOMBA KEC TANANTOVEA </v>
          </cell>
          <cell r="AC1121" t="str">
            <v>KAWIN</v>
          </cell>
          <cell r="AD1121" t="str">
            <v xml:space="preserve">ISLAM </v>
          </cell>
          <cell r="AE1121" t="str">
            <v>LAKI-LAKI</v>
          </cell>
          <cell r="AF1121" t="str">
            <v>SMA</v>
          </cell>
          <cell r="AG1121" t="str">
            <v>RAHMAT B TONDA</v>
          </cell>
          <cell r="AH1121" t="str">
            <v>BCA</v>
          </cell>
          <cell r="AI1121" t="str">
            <v>7921150681</v>
          </cell>
          <cell r="AJ1121" t="str">
            <v>7210051001180001</v>
          </cell>
          <cell r="AL1121">
            <v>44621</v>
          </cell>
          <cell r="AM1121">
            <v>44712</v>
          </cell>
          <cell r="AN1121" t="str">
            <v>PKWT 1</v>
          </cell>
          <cell r="AO1121" t="str">
            <v>10 hari</v>
          </cell>
          <cell r="AP1121" t="str">
            <v xml:space="preserve">0 Tahun  8 Bulan 24 Hari </v>
          </cell>
          <cell r="AQ1121" t="str">
            <v>SUDAH</v>
          </cell>
          <cell r="AR1121">
            <v>44439</v>
          </cell>
          <cell r="AS1121" t="str">
            <v>SUDAH</v>
          </cell>
          <cell r="AT1121">
            <v>44439</v>
          </cell>
          <cell r="AU1121" t="str">
            <v>SUDAH</v>
          </cell>
          <cell r="AV1121">
            <v>44447</v>
          </cell>
          <cell r="AW1121" t="str">
            <v xml:space="preserve">0 Tahun  8 Bulan 13 Hari </v>
          </cell>
          <cell r="AX1121" t="str">
            <v>ON LINE</v>
          </cell>
          <cell r="AY1121">
            <v>90</v>
          </cell>
          <cell r="AZ1121">
            <v>90</v>
          </cell>
          <cell r="BA1121" t="str">
            <v>SUDAH</v>
          </cell>
          <cell r="BB1121" t="str">
            <v>MENUNGGU JADWAL VAKSIN DARI PEMERINTAH NOVEMBER 2021 (INFO VAKSIN DI KABUPATAN /KOTA PALU SUSAH DIDAPAT)</v>
          </cell>
          <cell r="BC1121">
            <v>44244</v>
          </cell>
          <cell r="BE1121" t="str">
            <v>SUDAH</v>
          </cell>
          <cell r="BG1121">
            <v>44258</v>
          </cell>
          <cell r="BI1121" t="str">
            <v>BELUM</v>
          </cell>
          <cell r="BV1121" t="str">
            <v>0001150911742</v>
          </cell>
          <cell r="BW1121" t="str">
            <v>SUDAH</v>
          </cell>
          <cell r="BX1121" t="str">
            <v>PERUSAHAAN</v>
          </cell>
          <cell r="BY1121" t="str">
            <v>21075602124</v>
          </cell>
          <cell r="BZ1121" t="str">
            <v>SUDAH</v>
          </cell>
        </row>
        <row r="1122">
          <cell r="C1122" t="str">
            <v>2937</v>
          </cell>
          <cell r="D1122" t="str">
            <v>MUHAMMAD FIRDY HARDYANSYAH</v>
          </cell>
          <cell r="E1122" t="str">
            <v>PT. MBK</v>
          </cell>
          <cell r="I1122">
            <v>44434</v>
          </cell>
          <cell r="J1122" t="str">
            <v/>
          </cell>
          <cell r="K1122" t="str">
            <v>085712097625</v>
          </cell>
          <cell r="P1122" t="str">
            <v>UNIT CONTROLLER</v>
          </cell>
          <cell r="Q1122" t="str">
            <v>SEMARANG</v>
          </cell>
          <cell r="R1122" t="str">
            <v>ANTERAJA</v>
          </cell>
          <cell r="S1122" t="str">
            <v>SEMARANG</v>
          </cell>
          <cell r="T1122" t="str">
            <v>3175050112960001</v>
          </cell>
          <cell r="U1122" t="str">
            <v>SEUMUR HIDUP</v>
          </cell>
          <cell r="V1122" t="str">
            <v>NON DRIVER</v>
          </cell>
          <cell r="W1122" t="str">
            <v>NON DRIVER</v>
          </cell>
          <cell r="X1122" t="str">
            <v>NON DRIVER</v>
          </cell>
          <cell r="Y1122" t="str">
            <v>NON DRIVER</v>
          </cell>
          <cell r="Z1122" t="str">
            <v xml:space="preserve">KENDAL </v>
          </cell>
          <cell r="AA1122">
            <v>35400</v>
          </cell>
          <cell r="AB1122" t="str">
            <v xml:space="preserve">KAMPUNG KANDANGAN BARAT RT 001/007 KARAJANKULON KALIWUNGU KENDAL JAWA TENGAH </v>
          </cell>
          <cell r="AC1122" t="str">
            <v>KAWIN</v>
          </cell>
          <cell r="AD1122" t="str">
            <v xml:space="preserve">ISLAM </v>
          </cell>
          <cell r="AE1122" t="str">
            <v>LAKI-LAKI</v>
          </cell>
          <cell r="AF1122" t="str">
            <v>SMA</v>
          </cell>
          <cell r="AG1122" t="str">
            <v>MUHAMMAD FIRDY HARDYANSYAH</v>
          </cell>
          <cell r="AH1122" t="str">
            <v>BCA</v>
          </cell>
          <cell r="AI1122" t="str">
            <v>803517820</v>
          </cell>
          <cell r="AJ1122" t="str">
            <v>3324082103160001</v>
          </cell>
          <cell r="AL1122">
            <v>44621</v>
          </cell>
          <cell r="AM1122">
            <v>44712</v>
          </cell>
          <cell r="AN1122" t="str">
            <v>PKWT 1</v>
          </cell>
          <cell r="AO1122" t="str">
            <v>10 hari</v>
          </cell>
          <cell r="AP1122" t="str">
            <v xml:space="preserve">0 Tahun  8 Bulan 25 Hari </v>
          </cell>
          <cell r="AQ1122" t="str">
            <v>NON DRIVER</v>
          </cell>
          <cell r="AR1122" t="str">
            <v>NON DRIVER</v>
          </cell>
          <cell r="AS1122" t="str">
            <v>SUDAH</v>
          </cell>
          <cell r="AT1122">
            <v>44432</v>
          </cell>
          <cell r="AU1122" t="str">
            <v>NON DRIVER</v>
          </cell>
          <cell r="AV1122" t="str">
            <v>NON DRIVER</v>
          </cell>
          <cell r="AW1122" t="str">
            <v/>
          </cell>
          <cell r="AX1122" t="str">
            <v>NON DRIVER</v>
          </cell>
          <cell r="AY1122" t="str">
            <v>NON DRIVER</v>
          </cell>
          <cell r="AZ1122" t="str">
            <v>NON DRIVER</v>
          </cell>
          <cell r="BA1122" t="str">
            <v>SUDAH</v>
          </cell>
          <cell r="BC1122">
            <v>44475</v>
          </cell>
          <cell r="BD1122" t="str">
            <v>Kaliwungu</v>
          </cell>
          <cell r="BE1122" t="str">
            <v>SUDAH</v>
          </cell>
          <cell r="BG1122">
            <v>44496</v>
          </cell>
          <cell r="BH1122" t="str">
            <v>Kaliwungu</v>
          </cell>
          <cell r="BI1122" t="str">
            <v>BELUM</v>
          </cell>
          <cell r="BV1122" t="str">
            <v>0001310616944</v>
          </cell>
          <cell r="BW1122" t="str">
            <v>SUDAH</v>
          </cell>
          <cell r="BX1122" t="str">
            <v>PERUSAHAAN</v>
          </cell>
          <cell r="BY1122" t="str">
            <v>21075601993</v>
          </cell>
          <cell r="BZ1122" t="str">
            <v>SUDAH</v>
          </cell>
        </row>
        <row r="1123">
          <cell r="C1123" t="str">
            <v>2940</v>
          </cell>
          <cell r="D1123" t="str">
            <v>RUDY IRAWAN</v>
          </cell>
          <cell r="E1123" t="str">
            <v>PT. MBK</v>
          </cell>
          <cell r="F1123" t="str">
            <v>PO</v>
          </cell>
          <cell r="G1123" t="str">
            <v>82/JKT2/VIII/2021</v>
          </cell>
          <cell r="H1123">
            <v>44415</v>
          </cell>
          <cell r="I1123">
            <v>44432</v>
          </cell>
          <cell r="J1123">
            <v>17</v>
          </cell>
          <cell r="K1123" t="str">
            <v>081258609727</v>
          </cell>
          <cell r="L1123" t="str">
            <v>DRIVER</v>
          </cell>
          <cell r="Q1123" t="str">
            <v>BALIKPAPAN</v>
          </cell>
          <cell r="R1123" t="str">
            <v>ANTERAJA</v>
          </cell>
          <cell r="S1123" t="str">
            <v>JAKARTA 2</v>
          </cell>
          <cell r="T1123" t="str">
            <v>6471652512350013</v>
          </cell>
          <cell r="U1123" t="str">
            <v>SEUMUR HIDUP</v>
          </cell>
          <cell r="W1123" t="str">
            <v>B1</v>
          </cell>
          <cell r="X1123" t="str">
            <v>17148512000284</v>
          </cell>
          <cell r="Y1123">
            <v>46257</v>
          </cell>
          <cell r="Z1123" t="str">
            <v>BALIKPAPAN</v>
          </cell>
          <cell r="AA1123">
            <v>31406</v>
          </cell>
          <cell r="AB1123" t="str">
            <v>JLN, M R ISWAHYUDI RT 08SUNGAI NANGKA KOTABALIKPAPAN</v>
          </cell>
          <cell r="AC1123" t="str">
            <v>KAWIN</v>
          </cell>
          <cell r="AD1123" t="str">
            <v>ISLAM</v>
          </cell>
          <cell r="AE1123" t="str">
            <v>LAKI-LAKI</v>
          </cell>
          <cell r="AF1123" t="str">
            <v>SMA</v>
          </cell>
          <cell r="AG1123" t="str">
            <v>RUDY IRAWAN</v>
          </cell>
          <cell r="AH1123" t="str">
            <v>BCA</v>
          </cell>
          <cell r="AI1123" t="str">
            <v>7815069901</v>
          </cell>
          <cell r="AJ1123" t="str">
            <v>6471050807100030</v>
          </cell>
          <cell r="AL1123">
            <v>44652</v>
          </cell>
          <cell r="AM1123">
            <v>44742</v>
          </cell>
          <cell r="AN1123" t="str">
            <v>PKWT 1</v>
          </cell>
          <cell r="AO1123" t="str">
            <v>40 hari</v>
          </cell>
          <cell r="AP1123" t="str">
            <v xml:space="preserve">0 Tahun  8 Bulan 27 Hari </v>
          </cell>
          <cell r="AQ1123" t="str">
            <v>SUDAH</v>
          </cell>
          <cell r="AR1123">
            <v>44438</v>
          </cell>
          <cell r="AS1123" t="str">
            <v>SUDAH</v>
          </cell>
          <cell r="AT1123">
            <v>44447</v>
          </cell>
          <cell r="AU1123" t="str">
            <v>SUDAH</v>
          </cell>
          <cell r="AV1123">
            <v>44428</v>
          </cell>
          <cell r="AW1123" t="str">
            <v xml:space="preserve">0 Tahun  9 Bulan 1 Hari </v>
          </cell>
          <cell r="AX1123" t="str">
            <v>ON LINE</v>
          </cell>
          <cell r="AY1123">
            <v>70</v>
          </cell>
          <cell r="AZ1123">
            <v>90</v>
          </cell>
          <cell r="BA1123" t="str">
            <v>SUDAH</v>
          </cell>
          <cell r="BC1123">
            <v>44448</v>
          </cell>
          <cell r="BE1123" t="str">
            <v>BELUM</v>
          </cell>
          <cell r="BI1123" t="str">
            <v>BELUM</v>
          </cell>
          <cell r="BV1123" t="str">
            <v>0001148304611</v>
          </cell>
          <cell r="BW1123" t="str">
            <v>SUDAH</v>
          </cell>
          <cell r="BX1123" t="str">
            <v>PERUSAHAAN</v>
          </cell>
          <cell r="BY1123" t="str">
            <v>21086932924</v>
          </cell>
          <cell r="BZ1123" t="str">
            <v>SUDAH</v>
          </cell>
        </row>
        <row r="1124">
          <cell r="C1124" t="str">
            <v>2942</v>
          </cell>
          <cell r="D1124" t="str">
            <v>HARIYADI</v>
          </cell>
          <cell r="E1124" t="str">
            <v>PT. MBK</v>
          </cell>
          <cell r="F1124" t="str">
            <v>PO</v>
          </cell>
          <cell r="G1124" t="str">
            <v>71/PO-JKT1/VIII/2021</v>
          </cell>
          <cell r="H1124">
            <v>44415</v>
          </cell>
          <cell r="I1124">
            <v>44434</v>
          </cell>
          <cell r="J1124">
            <v>19</v>
          </cell>
          <cell r="K1124" t="str">
            <v>082118071382</v>
          </cell>
          <cell r="L1124" t="str">
            <v>DRIVER</v>
          </cell>
          <cell r="Q1124" t="str">
            <v>BANDUNG</v>
          </cell>
          <cell r="R1124" t="str">
            <v>ANTERAJA</v>
          </cell>
          <cell r="S1124" t="str">
            <v>JAKARTA 1</v>
          </cell>
          <cell r="T1124" t="str">
            <v>3323132006830001</v>
          </cell>
          <cell r="U1124" t="str">
            <v>SEUMUR HIDUP</v>
          </cell>
          <cell r="W1124" t="str">
            <v>B1</v>
          </cell>
          <cell r="X1124" t="str">
            <v>830614570787</v>
          </cell>
          <cell r="Y1124">
            <v>44732</v>
          </cell>
          <cell r="Z1124" t="str">
            <v>TEMANGGUNG</v>
          </cell>
          <cell r="AA1124">
            <v>30517</v>
          </cell>
          <cell r="AB1124" t="str">
            <v>BOLANG RT 002/RW002 DESA KLEPU KEC KRANGGAN KAB TEMANGGUNG</v>
          </cell>
          <cell r="AC1124" t="str">
            <v>KAWIN ANAK 2</v>
          </cell>
          <cell r="AD1124" t="str">
            <v>ISLAM</v>
          </cell>
          <cell r="AE1124" t="str">
            <v>LAKI-LAKI</v>
          </cell>
          <cell r="AF1124" t="str">
            <v>SMA</v>
          </cell>
          <cell r="AG1124" t="str">
            <v>HARIYADI</v>
          </cell>
          <cell r="AH1124" t="str">
            <v>BCA</v>
          </cell>
          <cell r="AI1124" t="str">
            <v>4372746029</v>
          </cell>
          <cell r="AJ1124" t="str">
            <v>3323132609160001</v>
          </cell>
          <cell r="AL1124">
            <v>44621</v>
          </cell>
          <cell r="AM1124">
            <v>44712</v>
          </cell>
          <cell r="AN1124" t="str">
            <v>PKWT 1</v>
          </cell>
          <cell r="AO1124" t="str">
            <v>10 hari</v>
          </cell>
          <cell r="AP1124" t="str">
            <v xml:space="preserve">0 Tahun  8 Bulan 25 Hari </v>
          </cell>
          <cell r="AQ1124" t="str">
            <v>SUDAH</v>
          </cell>
          <cell r="AR1124">
            <v>44441</v>
          </cell>
          <cell r="AS1124" t="str">
            <v>SUDAH</v>
          </cell>
          <cell r="AT1124">
            <v>44452</v>
          </cell>
          <cell r="AU1124" t="str">
            <v>SUDAH</v>
          </cell>
          <cell r="AV1124">
            <v>44639</v>
          </cell>
          <cell r="AW1124" t="str">
            <v xml:space="preserve">0 Tahun  2 Bulan 2 Hari </v>
          </cell>
          <cell r="AX1124" t="str">
            <v>IN CLASS</v>
          </cell>
          <cell r="AY1124">
            <v>90</v>
          </cell>
          <cell r="BA1124" t="str">
            <v>SUDAH</v>
          </cell>
          <cell r="BC1124">
            <v>44420</v>
          </cell>
          <cell r="BD1124" t="str">
            <v xml:space="preserve">WIRASAKTI </v>
          </cell>
          <cell r="BE1124" t="str">
            <v>SUDAH</v>
          </cell>
          <cell r="BG1124">
            <v>44448</v>
          </cell>
          <cell r="BI1124" t="str">
            <v>BELUM</v>
          </cell>
          <cell r="BV1124" t="str">
            <v>0003107476359</v>
          </cell>
          <cell r="BW1124" t="str">
            <v>SUDAH</v>
          </cell>
          <cell r="BX1124" t="str">
            <v>PERUSAHAAN</v>
          </cell>
          <cell r="BY1124" t="str">
            <v>21075601365</v>
          </cell>
          <cell r="BZ1124" t="str">
            <v>SUDAH</v>
          </cell>
        </row>
        <row r="1125">
          <cell r="C1125" t="str">
            <v>2943</v>
          </cell>
          <cell r="D1125" t="str">
            <v>HERDIANSYAH</v>
          </cell>
          <cell r="E1125" t="str">
            <v>PT. MBK</v>
          </cell>
          <cell r="F1125" t="str">
            <v>PO</v>
          </cell>
          <cell r="G1125" t="str">
            <v>71/PO-JKT1/VIII/2021</v>
          </cell>
          <cell r="H1125">
            <v>44415</v>
          </cell>
          <cell r="I1125">
            <v>44434</v>
          </cell>
          <cell r="J1125">
            <v>19</v>
          </cell>
          <cell r="K1125" t="str">
            <v>089654478702</v>
          </cell>
          <cell r="L1125" t="str">
            <v>DRIVER</v>
          </cell>
          <cell r="Q1125" t="str">
            <v>BANDUNG</v>
          </cell>
          <cell r="R1125" t="str">
            <v>ANTERAJA</v>
          </cell>
          <cell r="S1125" t="str">
            <v>JAKARTA 1</v>
          </cell>
          <cell r="T1125" t="str">
            <v>3217133103890002</v>
          </cell>
          <cell r="U1125" t="str">
            <v>SEUMUR HIDUP</v>
          </cell>
          <cell r="W1125" t="str">
            <v>B1</v>
          </cell>
          <cell r="X1125" t="str">
            <v>13058903001123</v>
          </cell>
          <cell r="Y1125">
            <v>46224</v>
          </cell>
          <cell r="Z1125" t="str">
            <v>SUKABUMI</v>
          </cell>
          <cell r="AA1125">
            <v>32598</v>
          </cell>
          <cell r="AB1125" t="str">
            <v>KP CIANTEN RT001/RW003 DESA CIGAWIR KEC SELAWI KAB GARUT</v>
          </cell>
          <cell r="AC1125" t="str">
            <v>KAWIN ANAK 1</v>
          </cell>
          <cell r="AD1125" t="str">
            <v>ISLAM</v>
          </cell>
          <cell r="AE1125" t="str">
            <v>LAKI-LAKI</v>
          </cell>
          <cell r="AF1125" t="str">
            <v>SMA</v>
          </cell>
          <cell r="AG1125" t="str">
            <v>HERDIANSYAH</v>
          </cell>
          <cell r="AH1125" t="str">
            <v>BCA</v>
          </cell>
          <cell r="AI1125" t="str">
            <v>4372586463</v>
          </cell>
          <cell r="AJ1125" t="str">
            <v>3205391211150007</v>
          </cell>
          <cell r="AL1125">
            <v>44621</v>
          </cell>
          <cell r="AM1125">
            <v>44712</v>
          </cell>
          <cell r="AN1125" t="str">
            <v>PKWT 1</v>
          </cell>
          <cell r="AO1125" t="str">
            <v>10 hari</v>
          </cell>
          <cell r="AP1125" t="str">
            <v xml:space="preserve">0 Tahun  8 Bulan 25 Hari </v>
          </cell>
          <cell r="AQ1125" t="str">
            <v>SUDAH</v>
          </cell>
          <cell r="AR1125">
            <v>44441</v>
          </cell>
          <cell r="AS1125" t="str">
            <v>SUDAH</v>
          </cell>
          <cell r="AT1125">
            <v>44452</v>
          </cell>
          <cell r="AU1125" t="str">
            <v>SUDAH</v>
          </cell>
          <cell r="AV1125">
            <v>44639</v>
          </cell>
          <cell r="AW1125" t="str">
            <v xml:space="preserve">0 Tahun  2 Bulan 2 Hari </v>
          </cell>
          <cell r="AX1125" t="str">
            <v>IN CLASS</v>
          </cell>
          <cell r="AY1125">
            <v>90</v>
          </cell>
          <cell r="BA1125" t="str">
            <v>SUDAH</v>
          </cell>
          <cell r="BC1125">
            <v>44445</v>
          </cell>
          <cell r="BD1125" t="str">
            <v>RSO ROTINSULU</v>
          </cell>
          <cell r="BE1125" t="str">
            <v>SUDAH</v>
          </cell>
          <cell r="BG1125">
            <v>44491</v>
          </cell>
          <cell r="BI1125" t="str">
            <v>BELUM</v>
          </cell>
          <cell r="BV1125" t="str">
            <v>0001106248443</v>
          </cell>
          <cell r="BW1125" t="str">
            <v>SUDAH</v>
          </cell>
          <cell r="BX1125" t="str">
            <v>PERUSAHAAN</v>
          </cell>
          <cell r="BY1125" t="str">
            <v>21075601803</v>
          </cell>
          <cell r="BZ1125" t="str">
            <v>SUDAH</v>
          </cell>
        </row>
        <row r="1126">
          <cell r="C1126" t="str">
            <v>2944</v>
          </cell>
          <cell r="D1126" t="str">
            <v>DIKI RADIANSYAH</v>
          </cell>
          <cell r="E1126" t="str">
            <v>PT. MBK</v>
          </cell>
          <cell r="F1126" t="str">
            <v>PO</v>
          </cell>
          <cell r="G1126" t="str">
            <v>71/PO-JKT1/VIII/2021</v>
          </cell>
          <cell r="H1126">
            <v>44415</v>
          </cell>
          <cell r="I1126">
            <v>44434</v>
          </cell>
          <cell r="J1126">
            <v>19</v>
          </cell>
          <cell r="K1126" t="str">
            <v>085722833583</v>
          </cell>
          <cell r="L1126" t="str">
            <v>DRIVER</v>
          </cell>
          <cell r="Q1126" t="str">
            <v>BANDUNG</v>
          </cell>
          <cell r="R1126" t="str">
            <v>ANTERAJA</v>
          </cell>
          <cell r="S1126" t="str">
            <v>JAKARTA 1</v>
          </cell>
          <cell r="T1126" t="str">
            <v>3273022410900004</v>
          </cell>
          <cell r="U1126" t="str">
            <v>SEUMUR HIDUP</v>
          </cell>
          <cell r="V1126" t="str">
            <v>CDD</v>
          </cell>
          <cell r="W1126" t="str">
            <v>B1 UMUM</v>
          </cell>
          <cell r="X1126" t="str">
            <v>630713056903</v>
          </cell>
          <cell r="Y1126">
            <v>44858</v>
          </cell>
          <cell r="Z1126" t="str">
            <v>BANDUNG</v>
          </cell>
          <cell r="AA1126">
            <v>33170</v>
          </cell>
          <cell r="AB1126" t="str">
            <v>JL SEKELOA SELATAN NO.60 RT007/RW015 DEAS LEBAKGEDE KEC COBLONG KOTA BANDUNG</v>
          </cell>
          <cell r="AC1126" t="str">
            <v>KAWIN</v>
          </cell>
          <cell r="AD1126" t="str">
            <v>ISLAM</v>
          </cell>
          <cell r="AE1126" t="str">
            <v>LAKI-LAKI</v>
          </cell>
          <cell r="AF1126" t="str">
            <v>SMA</v>
          </cell>
          <cell r="AG1126" t="str">
            <v>DIKI RADIANSYAH</v>
          </cell>
          <cell r="AH1126" t="str">
            <v>BCA</v>
          </cell>
          <cell r="AI1126" t="str">
            <v>7772519675</v>
          </cell>
          <cell r="AJ1126" t="str">
            <v>3273021909130020</v>
          </cell>
          <cell r="AL1126">
            <v>44621</v>
          </cell>
          <cell r="AM1126">
            <v>44712</v>
          </cell>
          <cell r="AN1126" t="str">
            <v>PKWT 1</v>
          </cell>
          <cell r="AO1126" t="str">
            <v>10 hari</v>
          </cell>
          <cell r="AP1126" t="str">
            <v xml:space="preserve">0 Tahun  8 Bulan 25 Hari </v>
          </cell>
          <cell r="AQ1126" t="str">
            <v>SUDAH</v>
          </cell>
          <cell r="AR1126">
            <v>44441</v>
          </cell>
          <cell r="AS1126" t="str">
            <v>SUDAH</v>
          </cell>
          <cell r="AT1126">
            <v>44452</v>
          </cell>
          <cell r="AU1126" t="str">
            <v>SUDAH</v>
          </cell>
          <cell r="AV1126">
            <v>44639</v>
          </cell>
          <cell r="AW1126" t="str">
            <v xml:space="preserve">0 Tahun  2 Bulan 2 Hari </v>
          </cell>
          <cell r="AX1126" t="str">
            <v>IN CLASS</v>
          </cell>
          <cell r="AY1126">
            <v>80</v>
          </cell>
          <cell r="AZ1126">
            <v>75</v>
          </cell>
          <cell r="BA1126" t="str">
            <v>SUDAH</v>
          </cell>
          <cell r="BC1126">
            <v>44408</v>
          </cell>
          <cell r="BE1126" t="str">
            <v>SUDAH</v>
          </cell>
          <cell r="BG1126">
            <v>44490</v>
          </cell>
          <cell r="BI1126" t="str">
            <v>BELUM</v>
          </cell>
          <cell r="BV1126" t="str">
            <v>0001153369653</v>
          </cell>
          <cell r="BW1126" t="str">
            <v>SUDAH</v>
          </cell>
          <cell r="BX1126" t="str">
            <v>PERUSAHAAN</v>
          </cell>
          <cell r="BY1126" t="str">
            <v>21075601837</v>
          </cell>
          <cell r="BZ1126" t="str">
            <v>SUDAH</v>
          </cell>
        </row>
        <row r="1127">
          <cell r="C1127" t="str">
            <v>2945</v>
          </cell>
          <cell r="D1127" t="str">
            <v>EMIL SALIM</v>
          </cell>
          <cell r="E1127" t="str">
            <v>PT. MBK</v>
          </cell>
          <cell r="I1127">
            <v>44437</v>
          </cell>
          <cell r="J1127" t="str">
            <v/>
          </cell>
          <cell r="K1127" t="str">
            <v>082348839203</v>
          </cell>
          <cell r="L1127" t="str">
            <v>DRIVER</v>
          </cell>
          <cell r="Q1127" t="str">
            <v>PARE PARE</v>
          </cell>
          <cell r="R1127" t="str">
            <v>ANTERAJA</v>
          </cell>
          <cell r="S1127" t="str">
            <v>MALANG</v>
          </cell>
          <cell r="T1127" t="str">
            <v>7372042803980001</v>
          </cell>
          <cell r="U1127" t="str">
            <v>SEUMUR HIDUP</v>
          </cell>
          <cell r="W1127" t="str">
            <v>B2 UMUM</v>
          </cell>
          <cell r="X1127" t="str">
            <v>19319803000052</v>
          </cell>
          <cell r="Y1127">
            <v>45893</v>
          </cell>
          <cell r="Z1127" t="str">
            <v xml:space="preserve">PARE PARE </v>
          </cell>
          <cell r="AA1127">
            <v>35882</v>
          </cell>
          <cell r="AB1127" t="str">
            <v xml:space="preserve">JL KESUMA TIMUR RT 004/00 DESA KAMPUNG BARU BACU KIKI </v>
          </cell>
          <cell r="AC1127" t="str">
            <v>KAWIN</v>
          </cell>
          <cell r="AD1127" t="str">
            <v>ISLAM</v>
          </cell>
          <cell r="AE1127" t="str">
            <v>LAKI-LAKI</v>
          </cell>
          <cell r="AF1127" t="str">
            <v>SMA</v>
          </cell>
          <cell r="AG1127" t="str">
            <v>EMIL SALIM</v>
          </cell>
          <cell r="AH1127" t="str">
            <v>BCA</v>
          </cell>
          <cell r="AI1127" t="str">
            <v>8460423636</v>
          </cell>
          <cell r="AJ1127" t="str">
            <v>7372041602110362</v>
          </cell>
          <cell r="AL1127">
            <v>44621</v>
          </cell>
          <cell r="AM1127">
            <v>44712</v>
          </cell>
          <cell r="AN1127" t="str">
            <v>PKWT 1</v>
          </cell>
          <cell r="AO1127" t="str">
            <v>10 hari</v>
          </cell>
          <cell r="AP1127" t="str">
            <v xml:space="preserve">0 Tahun  8 Bulan 22 Hari </v>
          </cell>
          <cell r="AQ1127" t="str">
            <v>SUDAH</v>
          </cell>
          <cell r="AR1127">
            <v>44441</v>
          </cell>
          <cell r="AS1127" t="str">
            <v>SUDAH</v>
          </cell>
          <cell r="AT1127">
            <v>44441</v>
          </cell>
          <cell r="AU1127" t="str">
            <v>SUDAH</v>
          </cell>
          <cell r="AV1127">
            <v>44419</v>
          </cell>
          <cell r="AW1127" t="str">
            <v xml:space="preserve">0 Tahun  9 Bulan 10 Hari </v>
          </cell>
          <cell r="AX1127" t="str">
            <v>ON LINE</v>
          </cell>
          <cell r="AY1127">
            <v>90</v>
          </cell>
          <cell r="AZ1127">
            <v>90</v>
          </cell>
          <cell r="BA1127" t="str">
            <v>SUDAH</v>
          </cell>
          <cell r="BC1127">
            <v>44490</v>
          </cell>
          <cell r="BD1127" t="str">
            <v>PUSKESMAS MATTIROBULU KAB. PINRANG</v>
          </cell>
          <cell r="BE1127" t="str">
            <v>SUDAH</v>
          </cell>
          <cell r="BG1127">
            <v>44538</v>
          </cell>
          <cell r="BI1127" t="str">
            <v>BELUM</v>
          </cell>
          <cell r="BV1127" t="str">
            <v>0000947745549</v>
          </cell>
          <cell r="BW1127" t="str">
            <v>SUDAH</v>
          </cell>
          <cell r="BX1127" t="str">
            <v>PERUSAHAAN</v>
          </cell>
          <cell r="BY1127" t="str">
            <v>21075601795</v>
          </cell>
          <cell r="BZ1127" t="str">
            <v>SUDAH</v>
          </cell>
          <cell r="CG1127" t="str">
            <v>tcahdugem946@gmail.com</v>
          </cell>
        </row>
        <row r="1128">
          <cell r="C1128" t="str">
            <v>2947</v>
          </cell>
          <cell r="D1128" t="str">
            <v>PADRIANSYAH</v>
          </cell>
          <cell r="E1128" t="str">
            <v>PT. MBK</v>
          </cell>
          <cell r="I1128">
            <v>44434</v>
          </cell>
          <cell r="J1128" t="str">
            <v/>
          </cell>
          <cell r="K1128" t="str">
            <v>085609845450</v>
          </cell>
          <cell r="L1128" t="str">
            <v>DRIVER</v>
          </cell>
          <cell r="Q1128" t="str">
            <v>PALEMBANG</v>
          </cell>
          <cell r="R1128" t="str">
            <v>ANTERAJA</v>
          </cell>
          <cell r="S1128" t="str">
            <v>PALEMBANG</v>
          </cell>
          <cell r="T1128" t="str">
            <v>1671031811780004</v>
          </cell>
          <cell r="U1128" t="str">
            <v>SEUMUR HIDUP</v>
          </cell>
          <cell r="W1128" t="str">
            <v>B1</v>
          </cell>
          <cell r="X1128" t="str">
            <v>11177811000341</v>
          </cell>
          <cell r="Y1128">
            <v>46260</v>
          </cell>
          <cell r="Z1128" t="str">
            <v>PALEMBANG</v>
          </cell>
          <cell r="AA1128">
            <v>28812</v>
          </cell>
          <cell r="AB1128" t="str">
            <v xml:space="preserve">JL JAYA INDAH NO 39 RT 030/007 DESA EMPAT BELAS ULU KEC SEBERABNG ULU DUA </v>
          </cell>
          <cell r="AC1128" t="str">
            <v>KAWIN</v>
          </cell>
          <cell r="AD1128" t="str">
            <v>ISLAM</v>
          </cell>
          <cell r="AE1128" t="str">
            <v>LAKI-LAKI</v>
          </cell>
          <cell r="AF1128" t="str">
            <v>SMA</v>
          </cell>
          <cell r="AG1128" t="str">
            <v>PADRIANSYAH</v>
          </cell>
          <cell r="AH1128" t="str">
            <v>BCA</v>
          </cell>
          <cell r="AI1128" t="str">
            <v>8435450951</v>
          </cell>
          <cell r="AJ1128" t="str">
            <v>1671030112100001</v>
          </cell>
          <cell r="AL1128">
            <v>44621</v>
          </cell>
          <cell r="AM1128">
            <v>44712</v>
          </cell>
          <cell r="AN1128" t="str">
            <v>PKWT 1</v>
          </cell>
          <cell r="AO1128" t="str">
            <v>10 hari</v>
          </cell>
          <cell r="AP1128" t="str">
            <v xml:space="preserve">0 Tahun  8 Bulan 25 Hari </v>
          </cell>
          <cell r="AQ1128" t="str">
            <v>SUDAH</v>
          </cell>
          <cell r="AR1128">
            <v>44474</v>
          </cell>
          <cell r="AS1128" t="str">
            <v>SUDAH</v>
          </cell>
          <cell r="AT1128">
            <v>44474</v>
          </cell>
          <cell r="AU1128" t="str">
            <v>SUDAH</v>
          </cell>
          <cell r="AV1128">
            <v>44621</v>
          </cell>
          <cell r="AW1128" t="str">
            <v xml:space="preserve">0 Tahun  2 Bulan 20 Hari </v>
          </cell>
          <cell r="AX1128" t="str">
            <v>ON LINE</v>
          </cell>
          <cell r="AY1128">
            <v>75</v>
          </cell>
          <cell r="AZ1128">
            <v>0</v>
          </cell>
          <cell r="BA1128" t="str">
            <v>SUDAH</v>
          </cell>
          <cell r="BC1128">
            <v>44497</v>
          </cell>
          <cell r="BE1128" t="str">
            <v>BELUM</v>
          </cell>
          <cell r="BI1128" t="str">
            <v>BELUM</v>
          </cell>
          <cell r="BV1128" t="str">
            <v>0002034016648</v>
          </cell>
          <cell r="BW1128" t="str">
            <v>SUDAH</v>
          </cell>
          <cell r="BX1128" t="str">
            <v>PBI</v>
          </cell>
          <cell r="BY1128" t="str">
            <v>21075602157</v>
          </cell>
          <cell r="BZ1128" t="str">
            <v>SUDAH</v>
          </cell>
        </row>
        <row r="1129">
          <cell r="C1129" t="str">
            <v>2951</v>
          </cell>
          <cell r="D1129" t="str">
            <v>ISA PERMANA</v>
          </cell>
          <cell r="E1129" t="str">
            <v>PT. MBK</v>
          </cell>
          <cell r="F1129" t="str">
            <v>PO</v>
          </cell>
          <cell r="G1129" t="str">
            <v>43/PO/LOG-SBY/VIII/21</v>
          </cell>
          <cell r="H1129">
            <v>44415</v>
          </cell>
          <cell r="I1129">
            <v>44436</v>
          </cell>
          <cell r="J1129">
            <v>21</v>
          </cell>
          <cell r="K1129" t="str">
            <v>081318966862</v>
          </cell>
          <cell r="L1129" t="str">
            <v>DRIVER</v>
          </cell>
          <cell r="Q1129" t="str">
            <v>REMBANG</v>
          </cell>
          <cell r="R1129" t="str">
            <v>PT. SUMBER ALFARIA TRIJAYA TBK</v>
          </cell>
          <cell r="S1129" t="str">
            <v>MALANG</v>
          </cell>
          <cell r="T1129" t="str">
            <v>3314061604760002</v>
          </cell>
          <cell r="U1129" t="str">
            <v>SEUMUR HIDUP</v>
          </cell>
          <cell r="V1129" t="str">
            <v>HIJAU</v>
          </cell>
          <cell r="W1129" t="str">
            <v>B1</v>
          </cell>
          <cell r="X1129" t="str">
            <v>14417604000249</v>
          </cell>
          <cell r="Y1129">
            <v>46129</v>
          </cell>
          <cell r="Z1129" t="str">
            <v xml:space="preserve">SURAKARTA </v>
          </cell>
          <cell r="AA1129">
            <v>27866</v>
          </cell>
          <cell r="AB1129" t="str">
            <v xml:space="preserve">SEMANGGI RT 002/013 DESA SEMANGGI PASAR  KLIWON </v>
          </cell>
          <cell r="AC1129" t="str">
            <v>LAJANG</v>
          </cell>
          <cell r="AD1129" t="str">
            <v>ISLAM</v>
          </cell>
          <cell r="AE1129" t="str">
            <v>LAKI-LAKI</v>
          </cell>
          <cell r="AF1129" t="str">
            <v>SMA</v>
          </cell>
          <cell r="AG1129" t="str">
            <v>ISA PERMANA</v>
          </cell>
          <cell r="AH1129" t="str">
            <v>BCA</v>
          </cell>
          <cell r="AI1129" t="str">
            <v>7835247597</v>
          </cell>
          <cell r="AJ1129" t="str">
            <v>3372031311170011</v>
          </cell>
          <cell r="AL1129">
            <v>44621</v>
          </cell>
          <cell r="AM1129">
            <v>44712</v>
          </cell>
          <cell r="AN1129" t="str">
            <v>PKWT 1</v>
          </cell>
          <cell r="AO1129" t="str">
            <v>10 hari</v>
          </cell>
          <cell r="AP1129" t="str">
            <v xml:space="preserve">0 Tahun  8 Bulan 23 Hari </v>
          </cell>
          <cell r="AQ1129" t="str">
            <v>SUDAH</v>
          </cell>
          <cell r="AR1129">
            <v>44440</v>
          </cell>
          <cell r="AS1129" t="str">
            <v>SUDAH</v>
          </cell>
          <cell r="AT1129">
            <v>44440</v>
          </cell>
          <cell r="AU1129" t="str">
            <v>SUDAH</v>
          </cell>
          <cell r="AV1129">
            <v>44436</v>
          </cell>
          <cell r="AW1129" t="str">
            <v xml:space="preserve">0 Tahun  8 Bulan 23 Hari </v>
          </cell>
          <cell r="AX1129" t="str">
            <v>IN CLASS</v>
          </cell>
          <cell r="AY1129">
            <v>85</v>
          </cell>
          <cell r="AZ1129">
            <v>80</v>
          </cell>
          <cell r="BA1129" t="str">
            <v>SUDAH</v>
          </cell>
          <cell r="BC1129">
            <v>44474</v>
          </cell>
          <cell r="BD1129" t="str">
            <v>PUSKESMAS LASEM</v>
          </cell>
          <cell r="BE1129" t="str">
            <v>SUDAH</v>
          </cell>
          <cell r="BG1129">
            <v>44530</v>
          </cell>
          <cell r="BI1129" t="str">
            <v>BELUM</v>
          </cell>
          <cell r="BV1129" t="str">
            <v>0001655419487</v>
          </cell>
          <cell r="BW1129" t="str">
            <v>SUDAH</v>
          </cell>
          <cell r="BX1129" t="str">
            <v>PBI</v>
          </cell>
          <cell r="BY1129" t="str">
            <v>21075601811</v>
          </cell>
          <cell r="BZ1129" t="str">
            <v>SUDAH</v>
          </cell>
        </row>
        <row r="1130">
          <cell r="C1130" t="str">
            <v>2952</v>
          </cell>
          <cell r="D1130" t="str">
            <v>ISMAIL MARZUKI</v>
          </cell>
          <cell r="E1130" t="str">
            <v>PT. MBK</v>
          </cell>
          <cell r="I1130">
            <v>44420</v>
          </cell>
          <cell r="J1130" t="str">
            <v/>
          </cell>
          <cell r="K1130" t="str">
            <v>082334323201</v>
          </cell>
          <cell r="L1130" t="str">
            <v>DRIVER</v>
          </cell>
          <cell r="Q1130" t="str">
            <v>MALANG</v>
          </cell>
          <cell r="R1130" t="str">
            <v>YAMAZAKI</v>
          </cell>
          <cell r="S1130" t="str">
            <v>MALANG</v>
          </cell>
          <cell r="T1130" t="str">
            <v>3514080808870001</v>
          </cell>
          <cell r="U1130" t="str">
            <v>SEUMUR HIDUP</v>
          </cell>
          <cell r="V1130">
            <v>0</v>
          </cell>
          <cell r="W1130" t="str">
            <v>B2 UMUM</v>
          </cell>
          <cell r="X1130" t="str">
            <v>870815280907</v>
          </cell>
          <cell r="Y1130">
            <v>44781</v>
          </cell>
          <cell r="Z1130" t="str">
            <v>PASURUAN</v>
          </cell>
          <cell r="AA1130">
            <v>31997</v>
          </cell>
          <cell r="AB1130" t="str">
            <v>DSN CANGGI KEL.DESA SEKARMOJO, KECAMATAN PURWOSARI - PASURUAN</v>
          </cell>
          <cell r="AC1130" t="str">
            <v>KAWIN ANAK 2</v>
          </cell>
          <cell r="AD1130" t="str">
            <v>ISLAM</v>
          </cell>
          <cell r="AE1130" t="str">
            <v>LAKI-LAKI</v>
          </cell>
          <cell r="AF1130" t="str">
            <v>SMA</v>
          </cell>
          <cell r="AG1130" t="str">
            <v>ISMAIL MARZUKI</v>
          </cell>
          <cell r="AH1130" t="str">
            <v>BCA</v>
          </cell>
          <cell r="AI1130" t="str">
            <v>8945065741</v>
          </cell>
          <cell r="AJ1130" t="str">
            <v>3514081506120010</v>
          </cell>
          <cell r="AL1130">
            <v>44621</v>
          </cell>
          <cell r="AM1130">
            <v>44712</v>
          </cell>
          <cell r="AN1130" t="str">
            <v>PKWT 1</v>
          </cell>
          <cell r="AO1130" t="str">
            <v>10 hari</v>
          </cell>
          <cell r="AP1130" t="str">
            <v xml:space="preserve">0 Tahun  9 Bulan 9 Hari </v>
          </cell>
          <cell r="AQ1130" t="str">
            <v>SUDAH</v>
          </cell>
          <cell r="AR1130">
            <v>44432</v>
          </cell>
          <cell r="AS1130" t="str">
            <v>SUDAH</v>
          </cell>
          <cell r="AT1130">
            <v>44432</v>
          </cell>
          <cell r="AU1130" t="str">
            <v>SUDAH</v>
          </cell>
          <cell r="AV1130">
            <v>44439</v>
          </cell>
          <cell r="AW1130" t="str">
            <v xml:space="preserve">0 Tahun  8 Bulan 20 Hari </v>
          </cell>
          <cell r="AX1130" t="str">
            <v>IN CLASS</v>
          </cell>
          <cell r="AY1130">
            <v>90</v>
          </cell>
          <cell r="AZ1130">
            <v>90</v>
          </cell>
          <cell r="BA1130" t="str">
            <v>SUDAH</v>
          </cell>
          <cell r="BC1130">
            <v>44391</v>
          </cell>
          <cell r="BD1130" t="str">
            <v>KANTOR CAMAT LAWANG</v>
          </cell>
          <cell r="BE1130" t="str">
            <v>SUDAH</v>
          </cell>
          <cell r="BG1130">
            <v>44511</v>
          </cell>
          <cell r="BI1130" t="str">
            <v>BELUM</v>
          </cell>
          <cell r="BV1130" t="str">
            <v>0001539110395</v>
          </cell>
          <cell r="BW1130" t="str">
            <v>SUDAH</v>
          </cell>
          <cell r="BX1130" t="str">
            <v>PERUSAHAAN</v>
          </cell>
          <cell r="BY1130" t="str">
            <v>21065977114</v>
          </cell>
          <cell r="BZ1130" t="str">
            <v>SUDAH</v>
          </cell>
        </row>
        <row r="1131">
          <cell r="C1131" t="str">
            <v>2953</v>
          </cell>
          <cell r="D1131" t="str">
            <v>NOFA RADIANTO</v>
          </cell>
          <cell r="E1131" t="str">
            <v>PT. MBK</v>
          </cell>
          <cell r="I1131">
            <v>44420</v>
          </cell>
          <cell r="J1131" t="str">
            <v/>
          </cell>
          <cell r="K1131" t="str">
            <v>08113040954</v>
          </cell>
          <cell r="L1131" t="str">
            <v>DRIVER</v>
          </cell>
          <cell r="Q1131" t="str">
            <v>MALANG</v>
          </cell>
          <cell r="R1131" t="str">
            <v>YAMAZAKI</v>
          </cell>
          <cell r="S1131" t="str">
            <v>MALANG</v>
          </cell>
          <cell r="T1131" t="str">
            <v>3507252611820002</v>
          </cell>
          <cell r="U1131" t="str">
            <v>SEUMUR HIDUP</v>
          </cell>
          <cell r="V1131">
            <v>0</v>
          </cell>
          <cell r="W1131" t="str">
            <v>B1 UMUM</v>
          </cell>
          <cell r="X1131" t="str">
            <v>821115261134</v>
          </cell>
          <cell r="Y1131">
            <v>45256</v>
          </cell>
          <cell r="Z1131" t="str">
            <v>MALANG</v>
          </cell>
          <cell r="AA1131">
            <v>30281</v>
          </cell>
          <cell r="AB1131" t="str">
            <v>DL. DR SOETOMO NO 12 RT 05 RW 06 DESA TURIREJO LAWANG MALANG</v>
          </cell>
          <cell r="AC1131" t="str">
            <v>KAWIN</v>
          </cell>
          <cell r="AD1131" t="str">
            <v>ISLAM</v>
          </cell>
          <cell r="AE1131" t="str">
            <v>LAKI-LAKI</v>
          </cell>
          <cell r="AF1131" t="str">
            <v>SMA</v>
          </cell>
          <cell r="AG1131" t="str">
            <v>NOFA RADIANTO</v>
          </cell>
          <cell r="AH1131" t="str">
            <v>BCA</v>
          </cell>
          <cell r="AI1131" t="str">
            <v>3160273487</v>
          </cell>
          <cell r="AJ1131" t="str">
            <v>3507251103190001</v>
          </cell>
          <cell r="AL1131">
            <v>44621</v>
          </cell>
          <cell r="AM1131">
            <v>44712</v>
          </cell>
          <cell r="AN1131" t="str">
            <v>PKWT 1</v>
          </cell>
          <cell r="AO1131" t="str">
            <v>10 hari</v>
          </cell>
          <cell r="AP1131" t="str">
            <v xml:space="preserve">0 Tahun  9 Bulan 9 Hari </v>
          </cell>
          <cell r="AQ1131" t="str">
            <v>SUDAH</v>
          </cell>
          <cell r="AR1131">
            <v>44446</v>
          </cell>
          <cell r="AS1131" t="str">
            <v>SUDAH</v>
          </cell>
          <cell r="AT1131">
            <v>44432</v>
          </cell>
          <cell r="AU1131" t="str">
            <v>SUDAH</v>
          </cell>
          <cell r="AV1131">
            <v>44439</v>
          </cell>
          <cell r="AW1131" t="str">
            <v xml:space="preserve">0 Tahun  8 Bulan 20 Hari </v>
          </cell>
          <cell r="AX1131" t="str">
            <v>IN CLASS</v>
          </cell>
          <cell r="AY1131">
            <v>90</v>
          </cell>
          <cell r="AZ1131">
            <v>90</v>
          </cell>
          <cell r="BA1131" t="str">
            <v>SUDAH</v>
          </cell>
          <cell r="BC1131">
            <v>44391</v>
          </cell>
          <cell r="BD1131" t="str">
            <v>UNIVERSITAS MERDEKA</v>
          </cell>
          <cell r="BE1131" t="str">
            <v>SUDAH</v>
          </cell>
          <cell r="BG1131">
            <v>44550</v>
          </cell>
          <cell r="BI1131" t="str">
            <v>BELUM</v>
          </cell>
          <cell r="BV1131" t="str">
            <v>0000673135885</v>
          </cell>
          <cell r="BW1131" t="str">
            <v>SUDAH</v>
          </cell>
          <cell r="BX1131" t="str">
            <v>PBI</v>
          </cell>
          <cell r="BY1131" t="str">
            <v>21065977478</v>
          </cell>
          <cell r="BZ1131" t="str">
            <v>SUDAH</v>
          </cell>
        </row>
        <row r="1132">
          <cell r="C1132" t="str">
            <v>2954</v>
          </cell>
          <cell r="D1132" t="str">
            <v>AHMAD KURTUBI</v>
          </cell>
          <cell r="E1132" t="str">
            <v>PT. MBK</v>
          </cell>
          <cell r="F1132" t="str">
            <v>PO</v>
          </cell>
          <cell r="G1132" t="str">
            <v>71/PO-JKT1/VIII/2021</v>
          </cell>
          <cell r="H1132">
            <v>44415</v>
          </cell>
          <cell r="I1132">
            <v>44436</v>
          </cell>
          <cell r="J1132">
            <v>21</v>
          </cell>
          <cell r="K1132" t="str">
            <v>082219021899</v>
          </cell>
          <cell r="L1132" t="str">
            <v>DRIVER</v>
          </cell>
          <cell r="Q1132" t="str">
            <v>BANDUNG</v>
          </cell>
          <cell r="R1132" t="str">
            <v>ANTERAJA</v>
          </cell>
          <cell r="S1132" t="str">
            <v>JAKARTA 1</v>
          </cell>
          <cell r="T1132" t="str">
            <v>3214032101940005</v>
          </cell>
          <cell r="U1132" t="str">
            <v>SEUMUR HIDUP</v>
          </cell>
          <cell r="V1132" t="str">
            <v>CDD</v>
          </cell>
          <cell r="W1132" t="str">
            <v>B1</v>
          </cell>
          <cell r="X1132" t="str">
            <v>13169401000205</v>
          </cell>
          <cell r="Y1132">
            <v>46247</v>
          </cell>
          <cell r="Z1132" t="str">
            <v>PURWAKARTA</v>
          </cell>
          <cell r="AA1132">
            <v>34355</v>
          </cell>
          <cell r="AB1132" t="str">
            <v>BABAKAN RAMEUNG RT012/RW006 DESA CIRIRIP KEC SUKASARI KAB PURWAKARTA</v>
          </cell>
          <cell r="AC1132" t="str">
            <v>KAWIN ANAK 1</v>
          </cell>
          <cell r="AD1132" t="str">
            <v>ISLAM</v>
          </cell>
          <cell r="AE1132" t="str">
            <v>LAKI-LAKI</v>
          </cell>
          <cell r="AF1132" t="str">
            <v>SMP</v>
          </cell>
          <cell r="AG1132" t="str">
            <v>AHMAD KURTUBI</v>
          </cell>
          <cell r="AH1132" t="str">
            <v>BCA</v>
          </cell>
          <cell r="AI1132" t="str">
            <v>2810623490</v>
          </cell>
          <cell r="AJ1132" t="str">
            <v>3214031802200007</v>
          </cell>
          <cell r="AL1132">
            <v>44621</v>
          </cell>
          <cell r="AM1132">
            <v>44712</v>
          </cell>
          <cell r="AN1132" t="str">
            <v>PKWT 1</v>
          </cell>
          <cell r="AO1132" t="str">
            <v>10 hari</v>
          </cell>
          <cell r="AP1132" t="str">
            <v xml:space="preserve">0 Tahun  8 Bulan 23 Hari </v>
          </cell>
          <cell r="AQ1132" t="str">
            <v>SUDAH</v>
          </cell>
          <cell r="AR1132">
            <v>44462</v>
          </cell>
          <cell r="AS1132" t="str">
            <v>SUDAH</v>
          </cell>
          <cell r="AT1132">
            <v>44452</v>
          </cell>
          <cell r="AU1132" t="str">
            <v>SUDAH</v>
          </cell>
          <cell r="AV1132">
            <v>44639</v>
          </cell>
          <cell r="AW1132" t="str">
            <v xml:space="preserve">0 Tahun  2 Bulan 2 Hari </v>
          </cell>
          <cell r="AX1132" t="str">
            <v>IN CLASS</v>
          </cell>
          <cell r="AY1132">
            <v>80</v>
          </cell>
          <cell r="AZ1132">
            <v>75</v>
          </cell>
          <cell r="BA1132" t="str">
            <v>SUDAH</v>
          </cell>
          <cell r="BC1132">
            <v>44391</v>
          </cell>
          <cell r="BE1132" t="str">
            <v>SUDAH</v>
          </cell>
          <cell r="BG1132">
            <v>44468</v>
          </cell>
          <cell r="BI1132" t="str">
            <v>BELUM</v>
          </cell>
          <cell r="BV1132" t="str">
            <v>0001009760499</v>
          </cell>
          <cell r="BW1132" t="str">
            <v>SUDAH</v>
          </cell>
          <cell r="BX1132" t="str">
            <v>PERUSAHAAN</v>
          </cell>
          <cell r="BY1132" t="str">
            <v>21075601514</v>
          </cell>
          <cell r="BZ1132" t="str">
            <v>SUDAH</v>
          </cell>
        </row>
        <row r="1133">
          <cell r="C1133" t="str">
            <v>2955</v>
          </cell>
          <cell r="D1133" t="str">
            <v>RIAN JAUHARI</v>
          </cell>
          <cell r="E1133" t="str">
            <v>PT. MBK</v>
          </cell>
          <cell r="F1133" t="str">
            <v>PO</v>
          </cell>
          <cell r="G1133" t="str">
            <v>71/PO-JKT1/VIII/2021</v>
          </cell>
          <cell r="H1133">
            <v>44415</v>
          </cell>
          <cell r="I1133">
            <v>44436</v>
          </cell>
          <cell r="J1133">
            <v>21</v>
          </cell>
          <cell r="K1133" t="str">
            <v>085871177416</v>
          </cell>
          <cell r="L1133" t="str">
            <v>DRIVER</v>
          </cell>
          <cell r="Q1133" t="str">
            <v>BANDUNG</v>
          </cell>
          <cell r="R1133" t="str">
            <v>ANTERAJA</v>
          </cell>
          <cell r="S1133" t="str">
            <v>JAKARTA 1</v>
          </cell>
          <cell r="T1133" t="str">
            <v>3204092101830003</v>
          </cell>
          <cell r="U1133" t="str">
            <v>SEUMUR HIDUP</v>
          </cell>
          <cell r="V1133" t="str">
            <v>CDD</v>
          </cell>
          <cell r="W1133" t="str">
            <v>B1</v>
          </cell>
          <cell r="X1133" t="str">
            <v>830113313139</v>
          </cell>
          <cell r="Y1133">
            <v>45312</v>
          </cell>
          <cell r="Z1133" t="str">
            <v>CIMAHI</v>
          </cell>
          <cell r="AA1133">
            <v>29607</v>
          </cell>
          <cell r="AB1133" t="str">
            <v>BABAKAN UTAMA RT 021/RW 013 DESA UTAMA KEC CIMAHI KOTA CIMAHI</v>
          </cell>
          <cell r="AC1133" t="str">
            <v>KAWIN ANAK 2</v>
          </cell>
          <cell r="AD1133" t="str">
            <v>ISLAM</v>
          </cell>
          <cell r="AE1133" t="str">
            <v>LAKI-LAKI</v>
          </cell>
          <cell r="AF1133" t="str">
            <v>SMA</v>
          </cell>
          <cell r="AG1133" t="str">
            <v>RIAN JAUHARI</v>
          </cell>
          <cell r="AH1133" t="str">
            <v>BCA</v>
          </cell>
          <cell r="AI1133" t="str">
            <v>1393302996</v>
          </cell>
          <cell r="AJ1133" t="str">
            <v>3277011301150010</v>
          </cell>
          <cell r="AL1133">
            <v>44621</v>
          </cell>
          <cell r="AM1133">
            <v>44712</v>
          </cell>
          <cell r="AN1133" t="str">
            <v>PKWT 1</v>
          </cell>
          <cell r="AO1133" t="str">
            <v>10 hari</v>
          </cell>
          <cell r="AP1133" t="str">
            <v xml:space="preserve">0 Tahun  8 Bulan 23 Hari </v>
          </cell>
          <cell r="AQ1133" t="str">
            <v>SUDAH</v>
          </cell>
          <cell r="AR1133">
            <v>44462</v>
          </cell>
          <cell r="AS1133" t="str">
            <v>SUDAH</v>
          </cell>
          <cell r="AT1133">
            <v>44432</v>
          </cell>
          <cell r="AU1133" t="str">
            <v>SUDAH</v>
          </cell>
          <cell r="AV1133">
            <v>44639</v>
          </cell>
          <cell r="AW1133" t="str">
            <v xml:space="preserve">0 Tahun  2 Bulan 2 Hari </v>
          </cell>
          <cell r="AX1133" t="str">
            <v>IN CLASS</v>
          </cell>
          <cell r="AY1133">
            <v>90</v>
          </cell>
          <cell r="AZ1133">
            <v>75</v>
          </cell>
          <cell r="BA1133" t="str">
            <v>SUDAH</v>
          </cell>
          <cell r="BC1133">
            <v>44395</v>
          </cell>
          <cell r="BD1133" t="str">
            <v>LEUWIGAJAH</v>
          </cell>
          <cell r="BE1133" t="str">
            <v>SUDAH</v>
          </cell>
          <cell r="BG1133">
            <v>44423</v>
          </cell>
          <cell r="BH1133" t="str">
            <v>LEUWIGAJAH</v>
          </cell>
          <cell r="BI1133" t="str">
            <v>SUDAH</v>
          </cell>
          <cell r="BK1133">
            <v>44610</v>
          </cell>
          <cell r="BL1133" t="str">
            <v>POLRESTABES BANDUNG</v>
          </cell>
          <cell r="BV1133" t="str">
            <v>0002316580582</v>
          </cell>
          <cell r="BW1133" t="str">
            <v>SUDAH</v>
          </cell>
          <cell r="BX1133" t="str">
            <v>PERUSAHAAN</v>
          </cell>
          <cell r="BY1133" t="str">
            <v>21075602090</v>
          </cell>
          <cell r="BZ1133" t="str">
            <v>SUDAH</v>
          </cell>
          <cell r="CG1133" t="e">
            <v>#N/A</v>
          </cell>
        </row>
        <row r="1134">
          <cell r="C1134" t="str">
            <v>2956</v>
          </cell>
          <cell r="D1134" t="str">
            <v>ASEP BADARUDIN</v>
          </cell>
          <cell r="E1134" t="str">
            <v>PT. MBK</v>
          </cell>
          <cell r="F1134" t="str">
            <v>PO</v>
          </cell>
          <cell r="G1134" t="str">
            <v>71/PO-JKT1/VIII/2021</v>
          </cell>
          <cell r="H1134">
            <v>44415</v>
          </cell>
          <cell r="I1134">
            <v>44438</v>
          </cell>
          <cell r="J1134">
            <v>23</v>
          </cell>
          <cell r="K1134" t="str">
            <v>08993399964</v>
          </cell>
          <cell r="L1134" t="str">
            <v>DRIVER</v>
          </cell>
          <cell r="Q1134" t="str">
            <v>BANDUNG</v>
          </cell>
          <cell r="R1134" t="str">
            <v>ANTERAJA</v>
          </cell>
          <cell r="S1134" t="str">
            <v>JAKARTA 1</v>
          </cell>
          <cell r="T1134" t="str">
            <v>3204101403910006</v>
          </cell>
          <cell r="U1134" t="str">
            <v>SEUMUR HIDUP</v>
          </cell>
          <cell r="V1134" t="str">
            <v>CDD</v>
          </cell>
          <cell r="W1134" t="str">
            <v>B1</v>
          </cell>
          <cell r="X1134" t="str">
            <v>13319103000451</v>
          </cell>
          <cell r="Y1134">
            <v>46262</v>
          </cell>
          <cell r="Z1134" t="str">
            <v>BANDUNG</v>
          </cell>
          <cell r="AA1134">
            <v>33311</v>
          </cell>
          <cell r="AB1134" t="str">
            <v>JL CIKUKANG RT 004/ RW 016 DESA MEKARRAHAYU KEC MARGA ASIH KAB BANDUNG</v>
          </cell>
          <cell r="AC1134" t="str">
            <v>KAWIN</v>
          </cell>
          <cell r="AD1134" t="str">
            <v>ISLAM</v>
          </cell>
          <cell r="AE1134" t="str">
            <v>LAKI-LAKI</v>
          </cell>
          <cell r="AF1134" t="str">
            <v>SMA</v>
          </cell>
          <cell r="AG1134" t="str">
            <v>ASEP BADARUDIN</v>
          </cell>
          <cell r="AH1134" t="str">
            <v>BCA</v>
          </cell>
          <cell r="AI1134" t="str">
            <v>3370199425</v>
          </cell>
          <cell r="AJ1134" t="str">
            <v>3204100704150018</v>
          </cell>
          <cell r="AL1134">
            <v>44621</v>
          </cell>
          <cell r="AM1134">
            <v>44712</v>
          </cell>
          <cell r="AN1134" t="str">
            <v>PKWT 1</v>
          </cell>
          <cell r="AO1134" t="str">
            <v>10 hari</v>
          </cell>
          <cell r="AP1134" t="str">
            <v xml:space="preserve">0 Tahun  8 Bulan 21 Hari </v>
          </cell>
          <cell r="AQ1134" t="str">
            <v>SUDAH</v>
          </cell>
          <cell r="AR1134">
            <v>44462</v>
          </cell>
          <cell r="AS1134" t="str">
            <v>SUDAH</v>
          </cell>
          <cell r="AT1134">
            <v>44452</v>
          </cell>
          <cell r="AU1134" t="str">
            <v>SUDAH</v>
          </cell>
          <cell r="AV1134">
            <v>44639</v>
          </cell>
          <cell r="AW1134" t="str">
            <v xml:space="preserve">0 Tahun  2 Bulan 2 Hari </v>
          </cell>
          <cell r="AX1134" t="str">
            <v>IN CLASS</v>
          </cell>
          <cell r="AY1134">
            <v>80</v>
          </cell>
          <cell r="AZ1134">
            <v>75</v>
          </cell>
          <cell r="BA1134" t="str">
            <v>SUDAH</v>
          </cell>
          <cell r="BC1134">
            <v>44409</v>
          </cell>
          <cell r="BE1134" t="str">
            <v>SUDAH</v>
          </cell>
          <cell r="BG1134">
            <v>44437</v>
          </cell>
          <cell r="BI1134" t="str">
            <v>BELUM</v>
          </cell>
          <cell r="BV1134" t="str">
            <v>0000418671549</v>
          </cell>
          <cell r="BW1134" t="str">
            <v>SUDAH</v>
          </cell>
          <cell r="BX1134" t="str">
            <v>PERUSAHAAN</v>
          </cell>
          <cell r="BY1134" t="str">
            <v>21075601571</v>
          </cell>
          <cell r="BZ1134" t="str">
            <v>SUDAH</v>
          </cell>
          <cell r="CG1134" t="e">
            <v>#N/A</v>
          </cell>
        </row>
        <row r="1135">
          <cell r="C1135" t="str">
            <v>2959</v>
          </cell>
          <cell r="D1135" t="str">
            <v>DERI SETIAWAN</v>
          </cell>
          <cell r="E1135" t="str">
            <v>PT. MBK</v>
          </cell>
          <cell r="I1135">
            <v>44440</v>
          </cell>
          <cell r="J1135" t="str">
            <v/>
          </cell>
          <cell r="K1135" t="str">
            <v>085224376927</v>
          </cell>
          <cell r="L1135" t="str">
            <v>DRIVER</v>
          </cell>
          <cell r="Q1135" t="str">
            <v>TASIK KOTA</v>
          </cell>
          <cell r="R1135" t="str">
            <v>ANTERAJA</v>
          </cell>
          <cell r="S1135" t="str">
            <v>JAKARTA 1</v>
          </cell>
          <cell r="T1135" t="str">
            <v>3206212609860002</v>
          </cell>
          <cell r="U1135" t="str">
            <v>SEUMUR HIDUP</v>
          </cell>
          <cell r="W1135" t="str">
            <v>B1 UMUM</v>
          </cell>
          <cell r="X1135" t="str">
            <v>860913340656</v>
          </cell>
          <cell r="Y1135">
            <v>45195</v>
          </cell>
          <cell r="Z1135" t="str">
            <v>TASIKMALAYA</v>
          </cell>
          <cell r="AA1135">
            <v>31681</v>
          </cell>
          <cell r="AB1135" t="str">
            <v>KP.KARANGAIRNA RT 04/01 DESA KARANGLAYUNG KEC.KARANGJAYA KAB.TASIKMALAYA</v>
          </cell>
          <cell r="AC1135" t="str">
            <v>KAWIN</v>
          </cell>
          <cell r="AD1135" t="str">
            <v>ISLAM</v>
          </cell>
          <cell r="AE1135" t="str">
            <v>LAKI-LAKI</v>
          </cell>
          <cell r="AF1135" t="str">
            <v>SMP</v>
          </cell>
          <cell r="AG1135" t="str">
            <v>DERI SETIAWAN</v>
          </cell>
          <cell r="AH1135" t="str">
            <v>BCA</v>
          </cell>
          <cell r="AI1135" t="str">
            <v>7111373489</v>
          </cell>
          <cell r="AJ1135" t="str">
            <v>3206211408150003</v>
          </cell>
          <cell r="AL1135">
            <v>44621</v>
          </cell>
          <cell r="AM1135">
            <v>44712</v>
          </cell>
          <cell r="AN1135" t="str">
            <v>PKWT 1</v>
          </cell>
          <cell r="AO1135" t="str">
            <v>10 hari</v>
          </cell>
          <cell r="AP1135" t="str">
            <v xml:space="preserve">0 Tahun  8 Bulan 20 Hari </v>
          </cell>
          <cell r="AQ1135" t="str">
            <v>SUDAH</v>
          </cell>
          <cell r="AR1135">
            <v>44452</v>
          </cell>
          <cell r="AS1135" t="str">
            <v>SUDAH</v>
          </cell>
          <cell r="AT1135">
            <v>44452</v>
          </cell>
          <cell r="AU1135" t="str">
            <v>SUDAH</v>
          </cell>
          <cell r="AV1135">
            <v>44504</v>
          </cell>
          <cell r="AW1135" t="str">
            <v xml:space="preserve">0 Tahun  6 Bulan 17 Hari </v>
          </cell>
          <cell r="AX1135" t="str">
            <v>IN CLASS</v>
          </cell>
          <cell r="AY1135">
            <v>95</v>
          </cell>
          <cell r="AZ1135">
            <v>75</v>
          </cell>
          <cell r="BA1135" t="str">
            <v>SUDAH</v>
          </cell>
          <cell r="BC1135">
            <v>44423</v>
          </cell>
          <cell r="BD1135" t="str">
            <v>BALAI DESA CINEAM TASIKMALAYA</v>
          </cell>
          <cell r="BE1135" t="str">
            <v>SUDAH</v>
          </cell>
          <cell r="BG1135">
            <v>44508</v>
          </cell>
          <cell r="BI1135" t="str">
            <v>BELUM</v>
          </cell>
          <cell r="BV1135" t="str">
            <v>0001379933741</v>
          </cell>
          <cell r="BW1135" t="str">
            <v>SUDAH</v>
          </cell>
          <cell r="BX1135" t="str">
            <v>PERUSAHAAN</v>
          </cell>
          <cell r="BY1135" t="str">
            <v>21075601779</v>
          </cell>
          <cell r="BZ1135" t="str">
            <v>SUDAH</v>
          </cell>
          <cell r="CG1135" t="str">
            <v>arisbima363@gmail.com</v>
          </cell>
        </row>
        <row r="1136">
          <cell r="C1136" t="str">
            <v>2962</v>
          </cell>
          <cell r="D1136" t="str">
            <v>JAKFAR</v>
          </cell>
          <cell r="E1136" t="str">
            <v>PT. MBK</v>
          </cell>
          <cell r="I1136">
            <v>44445</v>
          </cell>
          <cell r="J1136" t="str">
            <v/>
          </cell>
          <cell r="K1136" t="str">
            <v>081332025594</v>
          </cell>
          <cell r="L1136" t="str">
            <v>DRIVER</v>
          </cell>
          <cell r="Q1136" t="str">
            <v>SURABAYA</v>
          </cell>
          <cell r="R1136" t="str">
            <v>ANTERAJA</v>
          </cell>
          <cell r="S1136" t="str">
            <v>MALANG</v>
          </cell>
          <cell r="T1136" t="str">
            <v>3526112312860001</v>
          </cell>
          <cell r="U1136" t="str">
            <v>SEUMUR HIDUP</v>
          </cell>
          <cell r="V1136" t="str">
            <v>HIJAU</v>
          </cell>
          <cell r="W1136" t="str">
            <v>B1 UMUM</v>
          </cell>
          <cell r="X1136" t="str">
            <v>15508612000136</v>
          </cell>
          <cell r="Y1136">
            <v>46355</v>
          </cell>
          <cell r="Z1136" t="str">
            <v xml:space="preserve">BANGKALAN </v>
          </cell>
          <cell r="AA1136">
            <v>31769</v>
          </cell>
          <cell r="AB1136" t="str">
            <v>JL RAYA JOKOTOLE RT004 RW003 KEL SOMOR KONENG KEC KWANYAR KAB BANGKALAN</v>
          </cell>
          <cell r="AC1136" t="str">
            <v>KAWIN</v>
          </cell>
          <cell r="AD1136" t="str">
            <v>ISLAM</v>
          </cell>
          <cell r="AE1136" t="str">
            <v>LAKI-LAKI</v>
          </cell>
          <cell r="AF1136" t="str">
            <v>SMA</v>
          </cell>
          <cell r="AG1136" t="str">
            <v>JAKFAR</v>
          </cell>
          <cell r="AH1136" t="str">
            <v>BCA</v>
          </cell>
          <cell r="AI1136" t="str">
            <v>1851709709</v>
          </cell>
          <cell r="AJ1136" t="str">
            <v>3526112312860001</v>
          </cell>
          <cell r="AL1136">
            <v>44621</v>
          </cell>
          <cell r="AM1136">
            <v>44712</v>
          </cell>
          <cell r="AN1136" t="str">
            <v>PKWT 1</v>
          </cell>
          <cell r="AO1136" t="str">
            <v>10 hari</v>
          </cell>
          <cell r="AP1136" t="str">
            <v xml:space="preserve">0 Tahun  8 Bulan 15 Hari </v>
          </cell>
          <cell r="AQ1136" t="str">
            <v>SUDAH</v>
          </cell>
          <cell r="AR1136">
            <v>44432</v>
          </cell>
          <cell r="AS1136" t="str">
            <v>SUDAH</v>
          </cell>
          <cell r="AT1136">
            <v>44432</v>
          </cell>
          <cell r="AU1136" t="str">
            <v>SUDAH</v>
          </cell>
          <cell r="AV1136">
            <v>44462</v>
          </cell>
          <cell r="AW1136" t="str">
            <v xml:space="preserve">0 Tahun  7 Bulan 28 Hari </v>
          </cell>
          <cell r="AX1136" t="str">
            <v>IN CLASS</v>
          </cell>
          <cell r="AY1136">
            <v>75</v>
          </cell>
          <cell r="AZ1136">
            <v>90</v>
          </cell>
          <cell r="BA1136" t="str">
            <v>SUDAH</v>
          </cell>
          <cell r="BC1136">
            <v>44393</v>
          </cell>
          <cell r="BD1136" t="str">
            <v>GELORA 10 NOVEMBER</v>
          </cell>
          <cell r="BE1136" t="str">
            <v>SUDAH</v>
          </cell>
          <cell r="BG1136">
            <v>44435</v>
          </cell>
          <cell r="BI1136" t="str">
            <v>BELUM</v>
          </cell>
          <cell r="BV1136" t="str">
            <v>0000764978106</v>
          </cell>
          <cell r="BW1136" t="str">
            <v>SUDAH</v>
          </cell>
          <cell r="BX1136" t="str">
            <v>PBI</v>
          </cell>
          <cell r="BY1136" t="str">
            <v>21075601316</v>
          </cell>
          <cell r="BZ1136" t="str">
            <v>SUDAH</v>
          </cell>
        </row>
        <row r="1137">
          <cell r="C1137" t="str">
            <v>2966</v>
          </cell>
          <cell r="D1137" t="str">
            <v>MUHAMMAD NASHOCHA</v>
          </cell>
          <cell r="E1137" t="str">
            <v>PT. MBK</v>
          </cell>
          <cell r="I1137">
            <v>44446</v>
          </cell>
          <cell r="J1137" t="str">
            <v/>
          </cell>
          <cell r="K1137" t="str">
            <v>082316658993</v>
          </cell>
          <cell r="L1137" t="str">
            <v>DRIVER</v>
          </cell>
          <cell r="Q1137" t="str">
            <v>TEGAL</v>
          </cell>
          <cell r="R1137" t="str">
            <v>ANTERAJA</v>
          </cell>
          <cell r="S1137" t="str">
            <v>SEMARANG</v>
          </cell>
          <cell r="T1137" t="str">
            <v>3376041605960004</v>
          </cell>
          <cell r="U1137" t="str">
            <v>SEUMUR HIDUP</v>
          </cell>
          <cell r="V1137" t="str">
            <v>HIJAU</v>
          </cell>
          <cell r="W1137" t="str">
            <v>B2 UMUM</v>
          </cell>
          <cell r="X1137" t="str">
            <v>14299605000029</v>
          </cell>
          <cell r="Y1137">
            <v>46086</v>
          </cell>
          <cell r="Z1137" t="str">
            <v xml:space="preserve">BATANG </v>
          </cell>
          <cell r="AA1137">
            <v>35201</v>
          </cell>
          <cell r="AB1137" t="str">
            <v>JLN SAMARINDA RT 001/003 DESA PESURUNGAN LOR KEC MARGADANA</v>
          </cell>
          <cell r="AC1137" t="str">
            <v>KAWIN</v>
          </cell>
          <cell r="AD1137" t="str">
            <v>ISLAM</v>
          </cell>
          <cell r="AE1137" t="str">
            <v>LAKI-LAKI</v>
          </cell>
          <cell r="AF1137" t="str">
            <v>SMA</v>
          </cell>
          <cell r="AG1137" t="str">
            <v>MUHAMMAD NASHOCHA</v>
          </cell>
          <cell r="AH1137" t="str">
            <v>BCA</v>
          </cell>
          <cell r="AI1137" t="str">
            <v>04711569134</v>
          </cell>
          <cell r="AJ1137" t="str">
            <v>3376040308200007</v>
          </cell>
          <cell r="AL1137">
            <v>44621</v>
          </cell>
          <cell r="AM1137">
            <v>44712</v>
          </cell>
          <cell r="AN1137" t="str">
            <v>PKWT 1</v>
          </cell>
          <cell r="AO1137" t="str">
            <v>10 hari</v>
          </cell>
          <cell r="AP1137" t="str">
            <v xml:space="preserve">0 Tahun  8 Bulan 14 Hari </v>
          </cell>
          <cell r="AQ1137" t="str">
            <v>SUDAH</v>
          </cell>
          <cell r="AR1137">
            <v>44432</v>
          </cell>
          <cell r="AS1137" t="str">
            <v>SUDAH</v>
          </cell>
          <cell r="AT1137">
            <v>44432</v>
          </cell>
          <cell r="AU1137" t="str">
            <v>SUDAH</v>
          </cell>
          <cell r="AV1137">
            <v>44438</v>
          </cell>
          <cell r="AW1137" t="str">
            <v xml:space="preserve">0 Tahun  8 Bulan 21 Hari </v>
          </cell>
          <cell r="AX1137" t="str">
            <v>ON LINE</v>
          </cell>
          <cell r="AY1137">
            <v>90</v>
          </cell>
          <cell r="AZ1137">
            <v>75</v>
          </cell>
          <cell r="BA1137" t="str">
            <v>SUDAH</v>
          </cell>
          <cell r="BC1137">
            <v>44434</v>
          </cell>
          <cell r="BD1137" t="str">
            <v>BUMIAYU</v>
          </cell>
          <cell r="BE1137" t="str">
            <v>SUDAH</v>
          </cell>
          <cell r="BG1137">
            <v>44490</v>
          </cell>
          <cell r="BH1137" t="str">
            <v>bumiayu</v>
          </cell>
          <cell r="BI1137" t="str">
            <v>BELUM</v>
          </cell>
          <cell r="BV1137" t="str">
            <v>0003128854961</v>
          </cell>
          <cell r="BW1137" t="str">
            <v>SUDAH</v>
          </cell>
          <cell r="BX1137" t="str">
            <v>PERUSAHAAN</v>
          </cell>
          <cell r="BY1137" t="str">
            <v>21075601928</v>
          </cell>
          <cell r="BZ1137" t="str">
            <v>SUDAH</v>
          </cell>
        </row>
        <row r="1138">
          <cell r="C1138" t="str">
            <v>2976</v>
          </cell>
          <cell r="D1138" t="str">
            <v>EDI HERMAWAN SUSANTO</v>
          </cell>
          <cell r="E1138" t="str">
            <v>PT. MBK</v>
          </cell>
          <cell r="F1138" t="str">
            <v>PO</v>
          </cell>
          <cell r="G1138" t="str">
            <v>42/PO/LOG-SBY/VIII/21</v>
          </cell>
          <cell r="H1138">
            <v>44415</v>
          </cell>
          <cell r="I1138">
            <v>44441</v>
          </cell>
          <cell r="J1138">
            <v>26</v>
          </cell>
          <cell r="K1138" t="str">
            <v>081331929707</v>
          </cell>
          <cell r="L1138" t="str">
            <v>DRIVER</v>
          </cell>
          <cell r="Q1138" t="str">
            <v>YOGYAKARTA</v>
          </cell>
          <cell r="R1138" t="str">
            <v>ANTERAJA</v>
          </cell>
          <cell r="S1138" t="str">
            <v>SEMARANG</v>
          </cell>
          <cell r="T1138" t="str">
            <v>3471142307910002</v>
          </cell>
          <cell r="U1138" t="str">
            <v>SEUMUR HIDUP</v>
          </cell>
          <cell r="V1138" t="str">
            <v>HIJAU</v>
          </cell>
          <cell r="W1138" t="str">
            <v>B1</v>
          </cell>
          <cell r="X1138" t="str">
            <v>1454-9107-000258</v>
          </cell>
          <cell r="Y1138">
            <v>46257</v>
          </cell>
          <cell r="Z1138" t="str">
            <v>GUNUNGKIDUL</v>
          </cell>
          <cell r="AA1138">
            <v>33442</v>
          </cell>
          <cell r="AB1138" t="str">
            <v>JL. KI PENJAWI NO 34 REJOWINANGUN RT.650 RW 08  REJOWINANGUN KOTAGEDE YOGYAKARTA</v>
          </cell>
          <cell r="AC1138" t="str">
            <v>KAWIN</v>
          </cell>
          <cell r="AD1138" t="str">
            <v>ISLAM</v>
          </cell>
          <cell r="AE1138" t="str">
            <v>LAKI-LAKI</v>
          </cell>
          <cell r="AF1138" t="str">
            <v>SMA</v>
          </cell>
          <cell r="AG1138" t="str">
            <v>EDI HERMAWAN SUSANTO</v>
          </cell>
          <cell r="AH1138" t="str">
            <v>BCA</v>
          </cell>
          <cell r="AI1138" t="str">
            <v>8465541161</v>
          </cell>
          <cell r="AJ1138" t="str">
            <v>3471142706190001</v>
          </cell>
          <cell r="AK1138" t="str">
            <v>95.084.407.6-541.000</v>
          </cell>
          <cell r="AL1138">
            <v>44621</v>
          </cell>
          <cell r="AM1138">
            <v>44712</v>
          </cell>
          <cell r="AN1138" t="str">
            <v>PKWT 1</v>
          </cell>
          <cell r="AO1138" t="str">
            <v>10 hari</v>
          </cell>
          <cell r="AP1138" t="str">
            <v xml:space="preserve">0 Tahun  8 Bulan 19 Hari </v>
          </cell>
          <cell r="AQ1138" t="str">
            <v>SUDAH</v>
          </cell>
          <cell r="AR1138">
            <v>44423</v>
          </cell>
          <cell r="AS1138" t="str">
            <v>SUDAH</v>
          </cell>
          <cell r="AT1138">
            <v>44454</v>
          </cell>
          <cell r="AU1138" t="str">
            <v>SUDAH</v>
          </cell>
          <cell r="AV1138">
            <v>44420</v>
          </cell>
          <cell r="AW1138" t="str">
            <v xml:space="preserve">0 Tahun  9 Bulan 9 Hari </v>
          </cell>
          <cell r="AX1138" t="str">
            <v>IN CLASS</v>
          </cell>
          <cell r="AY1138">
            <v>90</v>
          </cell>
          <cell r="AZ1138">
            <v>90</v>
          </cell>
          <cell r="BA1138" t="str">
            <v>SUDAH</v>
          </cell>
          <cell r="BC1138">
            <v>44444</v>
          </cell>
          <cell r="BD1138" t="str">
            <v>PUSKESMAS REJOWINANGUN</v>
          </cell>
          <cell r="BE1138" t="str">
            <v>SUDAH</v>
          </cell>
          <cell r="BG1138">
            <v>44437</v>
          </cell>
          <cell r="BH1138" t="str">
            <v>SASONO HINGGIL ALKID ( KOREM )</v>
          </cell>
          <cell r="BI1138" t="str">
            <v>BELUM</v>
          </cell>
          <cell r="BV1138" t="str">
            <v>0002701711271</v>
          </cell>
          <cell r="BW1138" t="str">
            <v>SUDAH</v>
          </cell>
          <cell r="BX1138" t="str">
            <v>PBI</v>
          </cell>
          <cell r="BY1138" t="str">
            <v>21075601829</v>
          </cell>
          <cell r="BZ1138" t="str">
            <v>SUDAH</v>
          </cell>
          <cell r="CG1138" t="str">
            <v>heripurwoko0404@gmail.com</v>
          </cell>
        </row>
        <row r="1139">
          <cell r="C1139" t="str">
            <v>2979</v>
          </cell>
          <cell r="D1139" t="str">
            <v>HERI PURWOKO</v>
          </cell>
          <cell r="E1139" t="str">
            <v>PT. MBK</v>
          </cell>
          <cell r="I1139">
            <v>44444</v>
          </cell>
          <cell r="J1139" t="str">
            <v/>
          </cell>
          <cell r="K1139" t="str">
            <v>087705464440</v>
          </cell>
          <cell r="L1139" t="str">
            <v>DRIVER</v>
          </cell>
          <cell r="Q1139" t="str">
            <v>YOGYAKARTA</v>
          </cell>
          <cell r="R1139" t="str">
            <v>ANTERAJA</v>
          </cell>
          <cell r="S1139" t="str">
            <v>SEMARANG</v>
          </cell>
          <cell r="T1139" t="str">
            <v>3404100409750002</v>
          </cell>
          <cell r="U1139" t="str">
            <v>SEUMUR HIDUP</v>
          </cell>
          <cell r="V1139" t="str">
            <v>HIJAU</v>
          </cell>
          <cell r="W1139" t="str">
            <v>B1</v>
          </cell>
          <cell r="X1139" t="str">
            <v>750914520170</v>
          </cell>
          <cell r="Y1139">
            <v>45173</v>
          </cell>
          <cell r="Z1139" t="str">
            <v>SLEMAN</v>
          </cell>
          <cell r="AA1139">
            <v>27641</v>
          </cell>
          <cell r="AB1139" t="str">
            <v>TEGALREJO RT 03 RW 02 TAMANMARTANI KALASAN SLEMAN YOGYAKARTA</v>
          </cell>
          <cell r="AC1139" t="str">
            <v>KAWIN ANAK 2</v>
          </cell>
          <cell r="AD1139" t="str">
            <v>ISLAM</v>
          </cell>
          <cell r="AE1139" t="str">
            <v>LAKI-LAKI</v>
          </cell>
          <cell r="AF1139" t="str">
            <v>SMA</v>
          </cell>
          <cell r="AG1139" t="str">
            <v>HERI PURWOKO</v>
          </cell>
          <cell r="AH1139" t="str">
            <v>BCA</v>
          </cell>
          <cell r="AI1139" t="str">
            <v xml:space="preserve">6975362781 </v>
          </cell>
          <cell r="AJ1139" t="str">
            <v>3404101102050831</v>
          </cell>
          <cell r="AL1139">
            <v>44621</v>
          </cell>
          <cell r="AM1139">
            <v>44712</v>
          </cell>
          <cell r="AN1139" t="str">
            <v>PKWT 1</v>
          </cell>
          <cell r="AO1139" t="str">
            <v>10 hari</v>
          </cell>
          <cell r="AP1139" t="str">
            <v xml:space="preserve">0 Tahun  8 Bulan 16 Hari </v>
          </cell>
          <cell r="AQ1139" t="str">
            <v>SUDAH</v>
          </cell>
          <cell r="AR1139">
            <v>44423</v>
          </cell>
          <cell r="AS1139" t="str">
            <v>SUDAH</v>
          </cell>
          <cell r="AT1139">
            <v>44454</v>
          </cell>
          <cell r="AU1139" t="str">
            <v>SUDAH</v>
          </cell>
          <cell r="AV1139">
            <v>44426</v>
          </cell>
          <cell r="AW1139" t="str">
            <v xml:space="preserve">0 Tahun  9 Bulan 3 Hari </v>
          </cell>
          <cell r="AX1139" t="str">
            <v>IN CLASS</v>
          </cell>
          <cell r="AY1139">
            <v>85</v>
          </cell>
          <cell r="AZ1139">
            <v>85</v>
          </cell>
          <cell r="BA1139" t="str">
            <v>SUDAH</v>
          </cell>
          <cell r="BC1139">
            <v>44453</v>
          </cell>
          <cell r="BD1139" t="str">
            <v>KEL TAMAN MARTANI</v>
          </cell>
          <cell r="BE1139" t="str">
            <v>SUDAH</v>
          </cell>
          <cell r="BG1139">
            <v>44483</v>
          </cell>
          <cell r="BI1139" t="str">
            <v>SUDAH</v>
          </cell>
          <cell r="BK1139">
            <v>44642</v>
          </cell>
          <cell r="BV1139" t="str">
            <v>0001531282487</v>
          </cell>
          <cell r="BW1139" t="str">
            <v>SUDAH</v>
          </cell>
          <cell r="BX1139" t="str">
            <v>PERUSAHAAN</v>
          </cell>
          <cell r="BY1139" t="str">
            <v>21075601738</v>
          </cell>
          <cell r="BZ1139" t="str">
            <v>SUDAH</v>
          </cell>
        </row>
        <row r="1140">
          <cell r="C1140" t="str">
            <v>2980</v>
          </cell>
          <cell r="D1140" t="str">
            <v>DJOKO TRI PRASETIO</v>
          </cell>
          <cell r="E1140" t="str">
            <v>PT. MBK</v>
          </cell>
          <cell r="I1140">
            <v>44440</v>
          </cell>
          <cell r="J1140" t="str">
            <v/>
          </cell>
          <cell r="K1140" t="str">
            <v>081804760537</v>
          </cell>
          <cell r="P1140" t="str">
            <v>DISPATCHER</v>
          </cell>
          <cell r="Q1140" t="str">
            <v>SUNTER</v>
          </cell>
          <cell r="R1140" t="str">
            <v>ANTERAJA</v>
          </cell>
          <cell r="S1140" t="str">
            <v>JAKARTA 2</v>
          </cell>
          <cell r="T1140" t="str">
            <v>3275032609800018</v>
          </cell>
          <cell r="U1140" t="str">
            <v>SEUMUR HIDUP</v>
          </cell>
          <cell r="V1140" t="str">
            <v>NON DRIVER</v>
          </cell>
          <cell r="W1140" t="str">
            <v>NON DRIVER</v>
          </cell>
          <cell r="X1140" t="str">
            <v>NON DRIVER</v>
          </cell>
          <cell r="Y1140" t="str">
            <v>NON DRIVER</v>
          </cell>
          <cell r="Z1140" t="str">
            <v xml:space="preserve">JAKARTA </v>
          </cell>
          <cell r="AA1140">
            <v>29490</v>
          </cell>
          <cell r="AB1140" t="str">
            <v>KP BARU JL ANGGREK NO 14 KALIABANG TENGAH RT 007/025 DESA KALIABANG TENGAH KEC BEKASI UTARAV</v>
          </cell>
          <cell r="AC1140" t="str">
            <v>LAJANG</v>
          </cell>
          <cell r="AD1140" t="str">
            <v>ISLAM</v>
          </cell>
          <cell r="AE1140" t="str">
            <v>LAKI-LAKI</v>
          </cell>
          <cell r="AF1140" t="str">
            <v>SMA</v>
          </cell>
          <cell r="AG1140" t="str">
            <v>DJOKO TRI PRASETIO</v>
          </cell>
          <cell r="AH1140" t="str">
            <v>BCA</v>
          </cell>
          <cell r="AI1140" t="str">
            <v>7390557897</v>
          </cell>
          <cell r="AJ1140" t="str">
            <v>3275033001130024</v>
          </cell>
          <cell r="AL1140">
            <v>44621</v>
          </cell>
          <cell r="AM1140">
            <v>44712</v>
          </cell>
          <cell r="AN1140" t="str">
            <v>PKWT 1</v>
          </cell>
          <cell r="AO1140" t="str">
            <v>10 hari</v>
          </cell>
          <cell r="AP1140" t="str">
            <v xml:space="preserve">0 Tahun  8 Bulan 20 Hari </v>
          </cell>
          <cell r="AQ1140" t="str">
            <v>NON DRIVER</v>
          </cell>
          <cell r="AR1140" t="str">
            <v>NON DRIVER</v>
          </cell>
          <cell r="AS1140" t="str">
            <v>SUDAH</v>
          </cell>
          <cell r="AT1140">
            <v>44526</v>
          </cell>
          <cell r="AU1140" t="str">
            <v>NON DRIVER</v>
          </cell>
          <cell r="AV1140" t="str">
            <v>NON DRIVER</v>
          </cell>
          <cell r="AW1140" t="str">
            <v/>
          </cell>
          <cell r="AX1140" t="str">
            <v>NON DRIVER</v>
          </cell>
          <cell r="AY1140" t="str">
            <v>NON DRIVER</v>
          </cell>
          <cell r="AZ1140" t="str">
            <v>NON DRIVER</v>
          </cell>
          <cell r="BA1140" t="str">
            <v>SUDAH</v>
          </cell>
          <cell r="BC1140">
            <v>44482</v>
          </cell>
          <cell r="BE1140" t="str">
            <v>BELUM</v>
          </cell>
          <cell r="BI1140" t="str">
            <v>BELUM</v>
          </cell>
          <cell r="BV1140" t="str">
            <v>0001538484737</v>
          </cell>
          <cell r="BW1140" t="str">
            <v>SUDAH</v>
          </cell>
          <cell r="BX1140" t="str">
            <v>PERUSAHAAN</v>
          </cell>
          <cell r="BY1140" t="str">
            <v>22028034738</v>
          </cell>
          <cell r="BZ1140" t="str">
            <v>SUDAH</v>
          </cell>
        </row>
        <row r="1141">
          <cell r="C1141" t="str">
            <v>2981</v>
          </cell>
          <cell r="D1141" t="str">
            <v>BAHRUDIN</v>
          </cell>
          <cell r="E1141" t="str">
            <v>PT. MBK</v>
          </cell>
          <cell r="I1141">
            <v>44440</v>
          </cell>
          <cell r="J1141" t="str">
            <v/>
          </cell>
          <cell r="K1141" t="str">
            <v>08991497407</v>
          </cell>
          <cell r="P1141" t="str">
            <v>DISPATCHER</v>
          </cell>
          <cell r="Q1141" t="str">
            <v>HALIM</v>
          </cell>
          <cell r="R1141" t="str">
            <v>ANTERAJA</v>
          </cell>
          <cell r="S1141" t="str">
            <v>JAKARTA 2</v>
          </cell>
          <cell r="T1141" t="str">
            <v>32750423029300012</v>
          </cell>
          <cell r="U1141" t="str">
            <v>SEUMUR HIDUP</v>
          </cell>
          <cell r="V1141" t="str">
            <v>NON DRIVER</v>
          </cell>
          <cell r="W1141" t="str">
            <v>NON DRIVER</v>
          </cell>
          <cell r="X1141" t="str">
            <v>NON DRIVER</v>
          </cell>
          <cell r="Y1141" t="str">
            <v>NON DRIVER</v>
          </cell>
          <cell r="Z1141" t="str">
            <v>BEKASI</v>
          </cell>
          <cell r="AA1141">
            <v>34023</v>
          </cell>
          <cell r="AB1141" t="str">
            <v xml:space="preserve">JLN PEKAYON RAYA RT 002/001 NO 9 BEKASI SELATAN </v>
          </cell>
          <cell r="AC1141" t="str">
            <v>KAWIN</v>
          </cell>
          <cell r="AD1141" t="str">
            <v>ISLAM</v>
          </cell>
          <cell r="AE1141" t="str">
            <v>LAKI-LAKI</v>
          </cell>
          <cell r="AF1141" t="str">
            <v>SMA</v>
          </cell>
          <cell r="AG1141" t="str">
            <v>BAHRUDIN</v>
          </cell>
          <cell r="AH1141" t="str">
            <v>BCA</v>
          </cell>
          <cell r="AI1141" t="str">
            <v>8275295392</v>
          </cell>
          <cell r="AJ1141" t="str">
            <v>3529231401100006</v>
          </cell>
          <cell r="AL1141">
            <v>44621</v>
          </cell>
          <cell r="AM1141">
            <v>44712</v>
          </cell>
          <cell r="AN1141" t="str">
            <v>PKWT 1</v>
          </cell>
          <cell r="AO1141" t="str">
            <v>10 hari</v>
          </cell>
          <cell r="AP1141" t="str">
            <v xml:space="preserve">0 Tahun  8 Bulan 20 Hari </v>
          </cell>
          <cell r="AQ1141" t="str">
            <v>NON DRIVER</v>
          </cell>
          <cell r="AR1141" t="str">
            <v>NON DRIVER</v>
          </cell>
          <cell r="AS1141" t="str">
            <v>SUDAH</v>
          </cell>
          <cell r="AT1141">
            <v>44557</v>
          </cell>
          <cell r="AU1141" t="str">
            <v>NON DRIVER</v>
          </cell>
          <cell r="AV1141" t="str">
            <v>NON DRIVER</v>
          </cell>
          <cell r="AW1141" t="str">
            <v/>
          </cell>
          <cell r="AX1141" t="str">
            <v>NON DRIVER</v>
          </cell>
          <cell r="AY1141" t="str">
            <v>NON DRIVER</v>
          </cell>
          <cell r="AZ1141" t="str">
            <v>NON DRIVER</v>
          </cell>
          <cell r="BA1141" t="str">
            <v>SUDAH</v>
          </cell>
          <cell r="BC1141">
            <v>44401</v>
          </cell>
          <cell r="BE1141" t="str">
            <v>SUDAH</v>
          </cell>
          <cell r="BG1141">
            <v>44432</v>
          </cell>
          <cell r="BI1141" t="str">
            <v>BELUM</v>
          </cell>
          <cell r="BV1141" t="str">
            <v>0001776002602</v>
          </cell>
          <cell r="BW1141" t="str">
            <v>SUDAH</v>
          </cell>
          <cell r="BX1141" t="str">
            <v>PERUSAHAAN</v>
          </cell>
          <cell r="BY1141" t="str">
            <v>21075601563</v>
          </cell>
          <cell r="BZ1141" t="str">
            <v>SUDAH</v>
          </cell>
        </row>
        <row r="1142">
          <cell r="C1142" t="str">
            <v>2982</v>
          </cell>
          <cell r="D1142" t="str">
            <v>IMAM ARDIANSYAH</v>
          </cell>
          <cell r="E1142" t="str">
            <v>PT. MBK</v>
          </cell>
          <cell r="I1142">
            <v>44440</v>
          </cell>
          <cell r="J1142" t="str">
            <v/>
          </cell>
          <cell r="K1142" t="str">
            <v>081290320016</v>
          </cell>
          <cell r="P1142" t="str">
            <v>DISPATCHER</v>
          </cell>
          <cell r="Q1142" t="str">
            <v>SERANG</v>
          </cell>
          <cell r="R1142" t="str">
            <v>ANTERAJA</v>
          </cell>
          <cell r="S1142" t="str">
            <v>JAKARTA 2</v>
          </cell>
          <cell r="T1142" t="str">
            <v>3173010612910005</v>
          </cell>
          <cell r="U1142" t="str">
            <v>SEUMUR HIDUP</v>
          </cell>
          <cell r="V1142" t="str">
            <v>NON DRIVER</v>
          </cell>
          <cell r="W1142" t="str">
            <v>NON DRIVER</v>
          </cell>
          <cell r="X1142" t="str">
            <v>NON DRIVER</v>
          </cell>
          <cell r="Y1142" t="str">
            <v>NON DRIVER</v>
          </cell>
          <cell r="Z1142" t="str">
            <v>JAKARTA</v>
          </cell>
          <cell r="AA1142">
            <v>33578</v>
          </cell>
          <cell r="AB1142" t="str">
            <v xml:space="preserve">KAPUK RT 014/003 DESA KAPUK KEC CENGKARENG </v>
          </cell>
          <cell r="AC1142" t="str">
            <v>LAJANG</v>
          </cell>
          <cell r="AD1142" t="str">
            <v>ISLAM</v>
          </cell>
          <cell r="AE1142" t="str">
            <v>LAKI-LAKI</v>
          </cell>
          <cell r="AF1142" t="str">
            <v>SMP</v>
          </cell>
          <cell r="AG1142" t="str">
            <v>IMAM ARDIANSYAH</v>
          </cell>
          <cell r="AH1142" t="str">
            <v>BCA</v>
          </cell>
          <cell r="AI1142" t="str">
            <v>5410967083</v>
          </cell>
          <cell r="AJ1142" t="str">
            <v>3173011001092854</v>
          </cell>
          <cell r="AL1142">
            <v>44621</v>
          </cell>
          <cell r="AM1142">
            <v>44712</v>
          </cell>
          <cell r="AN1142" t="str">
            <v>PKWT 1</v>
          </cell>
          <cell r="AO1142" t="str">
            <v>10 hari</v>
          </cell>
          <cell r="AP1142" t="str">
            <v xml:space="preserve">0 Tahun  8 Bulan 20 Hari </v>
          </cell>
          <cell r="AQ1142" t="str">
            <v>NON DRIVER</v>
          </cell>
          <cell r="AR1142" t="str">
            <v>NON DRIVER</v>
          </cell>
          <cell r="AS1142" t="str">
            <v>SUDAH</v>
          </cell>
          <cell r="AT1142">
            <v>44560</v>
          </cell>
          <cell r="AU1142" t="str">
            <v>NON DRIVER</v>
          </cell>
          <cell r="AV1142" t="str">
            <v>NON DRIVER</v>
          </cell>
          <cell r="AW1142" t="str">
            <v/>
          </cell>
          <cell r="AX1142" t="str">
            <v>NON DRIVER</v>
          </cell>
          <cell r="AY1142" t="str">
            <v>NON DRIVER</v>
          </cell>
          <cell r="AZ1142" t="str">
            <v>NON DRIVER</v>
          </cell>
          <cell r="BA1142" t="str">
            <v>SUDAH</v>
          </cell>
          <cell r="BC1142">
            <v>44395</v>
          </cell>
          <cell r="BE1142" t="str">
            <v>SUDAH</v>
          </cell>
          <cell r="BG1142">
            <v>44423</v>
          </cell>
          <cell r="BI1142" t="str">
            <v>BELUM</v>
          </cell>
          <cell r="BV1142" t="str">
            <v>0000374309559</v>
          </cell>
          <cell r="BW1142" t="str">
            <v>SUDAH</v>
          </cell>
          <cell r="BX1142" t="str">
            <v>PBI</v>
          </cell>
          <cell r="BY1142" t="str">
            <v>21075601662</v>
          </cell>
          <cell r="BZ1142" t="str">
            <v>SUDAH</v>
          </cell>
        </row>
        <row r="1143">
          <cell r="C1143" t="str">
            <v>2983</v>
          </cell>
          <cell r="D1143" t="str">
            <v>FARIZ AKMAL</v>
          </cell>
          <cell r="E1143" t="str">
            <v>PT. MBK</v>
          </cell>
          <cell r="I1143">
            <v>44440</v>
          </cell>
          <cell r="J1143" t="str">
            <v/>
          </cell>
          <cell r="K1143" t="str">
            <v>08971178669</v>
          </cell>
          <cell r="P1143" t="str">
            <v>FUEL MANAGEMENT</v>
          </cell>
          <cell r="Q1143" t="str">
            <v>SERANG</v>
          </cell>
          <cell r="R1143" t="str">
            <v>ANTERAJA</v>
          </cell>
          <cell r="S1143" t="str">
            <v>JAKARTA 2</v>
          </cell>
          <cell r="T1143" t="str">
            <v>3674050103990004</v>
          </cell>
          <cell r="U1143" t="str">
            <v>SEUMUR HIDUP</v>
          </cell>
          <cell r="V1143" t="str">
            <v>NON DRIVER</v>
          </cell>
          <cell r="W1143" t="str">
            <v>NON DRIVER</v>
          </cell>
          <cell r="X1143" t="str">
            <v>NON DRIVER</v>
          </cell>
          <cell r="Y1143" t="str">
            <v>NON DRIVER</v>
          </cell>
          <cell r="Z1143" t="str">
            <v xml:space="preserve">TANGERANG </v>
          </cell>
          <cell r="AA1143">
            <v>36220</v>
          </cell>
          <cell r="AB1143" t="str">
            <v xml:space="preserve">LEGOSO RAYA RT 003/001 DESA PISANGAN KEC CIPUTAT TIMUR </v>
          </cell>
          <cell r="AC1143" t="str">
            <v>LAJANG</v>
          </cell>
          <cell r="AD1143" t="str">
            <v>ISLAM</v>
          </cell>
          <cell r="AE1143" t="str">
            <v>LAKI-LAKI</v>
          </cell>
          <cell r="AF1143" t="str">
            <v>SMA</v>
          </cell>
          <cell r="AG1143" t="str">
            <v>FARIZ AKMAL</v>
          </cell>
          <cell r="AH1143" t="str">
            <v>BCA</v>
          </cell>
          <cell r="AI1143" t="str">
            <v>7005316804</v>
          </cell>
          <cell r="AJ1143" t="str">
            <v>3674053108100035</v>
          </cell>
          <cell r="AL1143">
            <v>44621</v>
          </cell>
          <cell r="AM1143">
            <v>44712</v>
          </cell>
          <cell r="AN1143" t="str">
            <v>PKWT 1</v>
          </cell>
          <cell r="AO1143" t="str">
            <v>10 hari</v>
          </cell>
          <cell r="AP1143" t="str">
            <v xml:space="preserve">0 Tahun  8 Bulan 20 Hari </v>
          </cell>
          <cell r="AQ1143" t="str">
            <v>NON DRIVER</v>
          </cell>
          <cell r="AR1143" t="str">
            <v>NON DRIVER</v>
          </cell>
          <cell r="AS1143" t="str">
            <v>SUDAH</v>
          </cell>
          <cell r="AT1143">
            <v>44560</v>
          </cell>
          <cell r="AU1143" t="str">
            <v>NON DRIVER</v>
          </cell>
          <cell r="AV1143" t="str">
            <v>NON DRIVER</v>
          </cell>
          <cell r="AW1143" t="str">
            <v/>
          </cell>
          <cell r="AX1143" t="str">
            <v>NON DRIVER</v>
          </cell>
          <cell r="AY1143" t="str">
            <v>NON DRIVER</v>
          </cell>
          <cell r="AZ1143" t="str">
            <v>NON DRIVER</v>
          </cell>
          <cell r="BA1143" t="str">
            <v>SUDAH</v>
          </cell>
          <cell r="BC1143">
            <v>44394</v>
          </cell>
          <cell r="BE1143" t="str">
            <v>SUDAH</v>
          </cell>
          <cell r="BG1143">
            <v>44422</v>
          </cell>
          <cell r="BI1143" t="str">
            <v>BELUM</v>
          </cell>
          <cell r="BV1143" t="str">
            <v>0002460202672</v>
          </cell>
          <cell r="BW1143" t="str">
            <v>SUDAH</v>
          </cell>
          <cell r="BX1143" t="str">
            <v>PERUSAHAAN</v>
          </cell>
          <cell r="BY1143" t="str">
            <v>21075601621</v>
          </cell>
          <cell r="BZ1143" t="str">
            <v>SUDAH</v>
          </cell>
        </row>
        <row r="1144">
          <cell r="C1144" t="str">
            <v>2984</v>
          </cell>
          <cell r="D1144" t="str">
            <v>MUHAMMAD NUR AL FAJRI</v>
          </cell>
          <cell r="E1144" t="str">
            <v>PT. MBK</v>
          </cell>
          <cell r="I1144">
            <v>44440</v>
          </cell>
          <cell r="J1144" t="str">
            <v/>
          </cell>
          <cell r="K1144" t="str">
            <v>082372466469</v>
          </cell>
          <cell r="P1144" t="str">
            <v>DISPATCHER</v>
          </cell>
          <cell r="Q1144" t="str">
            <v>SERANG</v>
          </cell>
          <cell r="R1144" t="str">
            <v>ANTERAJA</v>
          </cell>
          <cell r="S1144" t="str">
            <v>JAKARTA 2</v>
          </cell>
          <cell r="T1144" t="str">
            <v>1771042004990004</v>
          </cell>
          <cell r="U1144" t="str">
            <v>SEUMUR HIDUP</v>
          </cell>
          <cell r="V1144" t="str">
            <v>NON DRIVER</v>
          </cell>
          <cell r="W1144" t="str">
            <v>NON DRIVER</v>
          </cell>
          <cell r="X1144" t="str">
            <v>NON DRIVER</v>
          </cell>
          <cell r="Y1144" t="str">
            <v>NON DRIVER</v>
          </cell>
          <cell r="Z1144" t="str">
            <v xml:space="preserve">BENGKULU </v>
          </cell>
          <cell r="AA1144">
            <v>36270</v>
          </cell>
          <cell r="AB1144" t="str">
            <v xml:space="preserve">KP BETUNG RT 002/013 KEC CIKOKOL KEC TANGERANG </v>
          </cell>
          <cell r="AC1144" t="str">
            <v>LAJANG</v>
          </cell>
          <cell r="AD1144" t="str">
            <v>ISLAM</v>
          </cell>
          <cell r="AE1144" t="str">
            <v>LAKI-LAKI</v>
          </cell>
          <cell r="AF1144" t="str">
            <v>SMA</v>
          </cell>
          <cell r="AG1144" t="str">
            <v>MUHAMMAD NUR AL FAJRI</v>
          </cell>
          <cell r="AH1144" t="str">
            <v>BCA</v>
          </cell>
          <cell r="AI1144" t="str">
            <v>7610804327</v>
          </cell>
          <cell r="AJ1144" t="str">
            <v>3671010409070379</v>
          </cell>
          <cell r="AL1144">
            <v>44621</v>
          </cell>
          <cell r="AM1144">
            <v>44712</v>
          </cell>
          <cell r="AN1144" t="str">
            <v>PKWT 1</v>
          </cell>
          <cell r="AO1144" t="str">
            <v>10 hari</v>
          </cell>
          <cell r="AP1144" t="str">
            <v xml:space="preserve">0 Tahun  8 Bulan 20 Hari </v>
          </cell>
          <cell r="AQ1144" t="str">
            <v>NON DRIVER</v>
          </cell>
          <cell r="AR1144" t="str">
            <v>NON DRIVER</v>
          </cell>
          <cell r="AS1144" t="str">
            <v>SUDAH</v>
          </cell>
          <cell r="AT1144">
            <v>44560</v>
          </cell>
          <cell r="AU1144" t="str">
            <v>NON DRIVER</v>
          </cell>
          <cell r="AV1144" t="str">
            <v>NON DRIVER</v>
          </cell>
          <cell r="AW1144" t="str">
            <v/>
          </cell>
          <cell r="AX1144" t="str">
            <v>NON DRIVER</v>
          </cell>
          <cell r="AY1144" t="str">
            <v>NON DRIVER</v>
          </cell>
          <cell r="AZ1144" t="str">
            <v>NON DRIVER</v>
          </cell>
          <cell r="BA1144" t="str">
            <v>SUDAH</v>
          </cell>
          <cell r="BC1144">
            <v>44400</v>
          </cell>
          <cell r="BE1144" t="str">
            <v>SUDAH</v>
          </cell>
          <cell r="BG1144">
            <v>44428</v>
          </cell>
          <cell r="BI1144" t="str">
            <v>BELUM</v>
          </cell>
          <cell r="BV1144" t="str">
            <v>0000031650456</v>
          </cell>
          <cell r="BW1144" t="str">
            <v>SUDAH</v>
          </cell>
          <cell r="BX1144" t="str">
            <v>PERUSAHAAN</v>
          </cell>
          <cell r="BY1144" t="str">
            <v>21075601605</v>
          </cell>
          <cell r="BZ1144" t="str">
            <v>SUDAH</v>
          </cell>
        </row>
        <row r="1145">
          <cell r="C1145" t="str">
            <v>2985</v>
          </cell>
          <cell r="D1145" t="str">
            <v>HAMBALI</v>
          </cell>
          <cell r="E1145" t="str">
            <v>PT. MBK</v>
          </cell>
          <cell r="I1145">
            <v>44448</v>
          </cell>
          <cell r="J1145" t="str">
            <v/>
          </cell>
          <cell r="K1145" t="str">
            <v>087770008894</v>
          </cell>
          <cell r="P1145" t="str">
            <v>UNIT CONTROLLER</v>
          </cell>
          <cell r="Q1145" t="str">
            <v>SERANG</v>
          </cell>
          <cell r="R1145" t="str">
            <v>ANTERAJA</v>
          </cell>
          <cell r="S1145" t="str">
            <v>JAKARTA 2</v>
          </cell>
          <cell r="T1145" t="str">
            <v>3604130604790006</v>
          </cell>
          <cell r="U1145" t="str">
            <v>SEUMUR HIDUP</v>
          </cell>
          <cell r="V1145" t="str">
            <v>NON DRIVER</v>
          </cell>
          <cell r="W1145" t="str">
            <v>NON DRIVER</v>
          </cell>
          <cell r="X1145" t="str">
            <v>NON DRIVER</v>
          </cell>
          <cell r="Y1145" t="str">
            <v>NON DRIVER</v>
          </cell>
          <cell r="Z1145" t="str">
            <v>TIRTAYASA</v>
          </cell>
          <cell r="AA1145">
            <v>28951</v>
          </cell>
          <cell r="AB1145" t="str">
            <v xml:space="preserve">KP SULUNG ILIR RT 009/003 DS SUJUNG KEC TIRTAYASA KAB SERANG </v>
          </cell>
          <cell r="AC1145" t="str">
            <v>KAWIN</v>
          </cell>
          <cell r="AD1145" t="str">
            <v>ISLAM</v>
          </cell>
          <cell r="AE1145" t="str">
            <v>LAKI-LAKI</v>
          </cell>
          <cell r="AF1145" t="str">
            <v>SMA</v>
          </cell>
          <cell r="AG1145" t="str">
            <v>HAMBALI</v>
          </cell>
          <cell r="AH1145" t="str">
            <v>BCA</v>
          </cell>
          <cell r="AI1145" t="str">
            <v>5410965307</v>
          </cell>
          <cell r="AJ1145" t="str">
            <v>3604131704100014</v>
          </cell>
          <cell r="AL1145">
            <v>44621</v>
          </cell>
          <cell r="AM1145">
            <v>44712</v>
          </cell>
          <cell r="AN1145" t="str">
            <v>PKWT 1</v>
          </cell>
          <cell r="AO1145" t="str">
            <v>10 hari</v>
          </cell>
          <cell r="AP1145" t="str">
            <v xml:space="preserve">0 Tahun  8 Bulan 12 Hari </v>
          </cell>
          <cell r="AQ1145" t="str">
            <v>NON DRIVER</v>
          </cell>
          <cell r="AR1145" t="str">
            <v>NON DRIVER</v>
          </cell>
          <cell r="AS1145" t="str">
            <v>SUDAH</v>
          </cell>
          <cell r="AT1145">
            <v>44560</v>
          </cell>
          <cell r="AU1145" t="str">
            <v>NON DRIVER</v>
          </cell>
          <cell r="AV1145" t="str">
            <v>NON DRIVER</v>
          </cell>
          <cell r="AW1145" t="str">
            <v/>
          </cell>
          <cell r="AX1145" t="str">
            <v>NON DRIVER</v>
          </cell>
          <cell r="AY1145" t="str">
            <v>NON DRIVER</v>
          </cell>
          <cell r="AZ1145" t="str">
            <v>NON DRIVER</v>
          </cell>
          <cell r="BA1145" t="str">
            <v>SUDAH</v>
          </cell>
          <cell r="BC1145">
            <v>44395</v>
          </cell>
          <cell r="BE1145" t="str">
            <v>SUDAH</v>
          </cell>
          <cell r="BG1145">
            <v>44431</v>
          </cell>
          <cell r="BI1145" t="str">
            <v>BELUM</v>
          </cell>
          <cell r="BV1145" t="str">
            <v>0001132181469</v>
          </cell>
          <cell r="BW1145" t="str">
            <v>SUDAH</v>
          </cell>
          <cell r="BX1145" t="str">
            <v>PBI</v>
          </cell>
          <cell r="BY1145" t="str">
            <v>21075601589</v>
          </cell>
          <cell r="BZ1145" t="str">
            <v>SUDAH</v>
          </cell>
        </row>
        <row r="1146">
          <cell r="C1146" t="str">
            <v>2986</v>
          </cell>
          <cell r="D1146" t="str">
            <v>RAIS SAMPARA</v>
          </cell>
          <cell r="E1146" t="str">
            <v>PT. MBK</v>
          </cell>
          <cell r="I1146">
            <v>44440</v>
          </cell>
          <cell r="J1146" t="str">
            <v/>
          </cell>
          <cell r="K1146" t="str">
            <v>082224111235</v>
          </cell>
          <cell r="L1146" t="str">
            <v>DRIVER</v>
          </cell>
          <cell r="Q1146" t="str">
            <v>MAKASAR</v>
          </cell>
          <cell r="R1146" t="str">
            <v>ANTERAJA</v>
          </cell>
          <cell r="S1146" t="str">
            <v>MALANG</v>
          </cell>
          <cell r="T1146" t="str">
            <v>7371070105780013</v>
          </cell>
          <cell r="U1146" t="str">
            <v>SEUMUR HIDUP</v>
          </cell>
          <cell r="W1146" t="str">
            <v>B1 UMUM</v>
          </cell>
          <cell r="X1146" t="str">
            <v>19057805000457</v>
          </cell>
          <cell r="Y1146">
            <v>46143</v>
          </cell>
          <cell r="Z1146" t="str">
            <v>UJUNG PADANG</v>
          </cell>
          <cell r="AA1146">
            <v>28611</v>
          </cell>
          <cell r="AB1146" t="str">
            <v>JL TINUMBU LR 149 NO 25 RT004 RW 003KEL. LAYANG KEC BONTOALA KOTA MAKASSAR PROV SULAWESI SELATAN</v>
          </cell>
          <cell r="AC1146" t="str">
            <v>KAWIN ANAK 3</v>
          </cell>
          <cell r="AD1146" t="str">
            <v>ISLAM</v>
          </cell>
          <cell r="AE1146" t="str">
            <v>LAKI-LAKI</v>
          </cell>
          <cell r="AF1146" t="str">
            <v>SMA</v>
          </cell>
          <cell r="AG1146" t="str">
            <v>RAIS SAMPARA</v>
          </cell>
          <cell r="AH1146" t="str">
            <v>BCA</v>
          </cell>
          <cell r="AI1146" t="str">
            <v>1580325358</v>
          </cell>
          <cell r="AJ1146" t="str">
            <v>7371062202180003</v>
          </cell>
          <cell r="AL1146">
            <v>44621</v>
          </cell>
          <cell r="AM1146">
            <v>44712</v>
          </cell>
          <cell r="AN1146" t="str">
            <v>PKWT 1</v>
          </cell>
          <cell r="AO1146" t="str">
            <v>10 hari</v>
          </cell>
          <cell r="AP1146" t="str">
            <v xml:space="preserve">0 Tahun  8 Bulan 20 Hari </v>
          </cell>
          <cell r="AQ1146" t="str">
            <v>SUDAH</v>
          </cell>
          <cell r="AR1146">
            <v>44463</v>
          </cell>
          <cell r="AS1146" t="str">
            <v>SUDAH</v>
          </cell>
          <cell r="AT1146">
            <v>44525</v>
          </cell>
          <cell r="AU1146" t="str">
            <v>SUDAH</v>
          </cell>
          <cell r="AV1146">
            <v>44449</v>
          </cell>
          <cell r="AW1146" t="str">
            <v xml:space="preserve">0 Tahun  8 Bulan 11 Hari </v>
          </cell>
          <cell r="AX1146" t="str">
            <v>ON LINE</v>
          </cell>
          <cell r="AY1146">
            <v>90</v>
          </cell>
          <cell r="AZ1146">
            <v>90</v>
          </cell>
          <cell r="BA1146" t="str">
            <v>SUDAH</v>
          </cell>
          <cell r="BC1146">
            <v>44424</v>
          </cell>
          <cell r="BD1146" t="str">
            <v>KLINIK BIDDOKKES POLDA SULSEL</v>
          </cell>
          <cell r="BE1146" t="str">
            <v>SUDAH</v>
          </cell>
          <cell r="BG1146">
            <v>44461</v>
          </cell>
          <cell r="BI1146" t="str">
            <v>BELUM</v>
          </cell>
          <cell r="BV1146" t="str">
            <v>0001073515555</v>
          </cell>
          <cell r="BW1146" t="str">
            <v>SUDAH</v>
          </cell>
          <cell r="BX1146" t="str">
            <v>PBI</v>
          </cell>
          <cell r="BY1146" t="str">
            <v>21075602108</v>
          </cell>
          <cell r="BZ1146" t="str">
            <v>SUDAH</v>
          </cell>
        </row>
        <row r="1147">
          <cell r="C1147" t="str">
            <v>2988</v>
          </cell>
          <cell r="D1147" t="str">
            <v>JEPRI D UTINA</v>
          </cell>
          <cell r="E1147" t="str">
            <v>PT. MBK</v>
          </cell>
          <cell r="I1147">
            <v>44486</v>
          </cell>
          <cell r="J1147" t="str">
            <v/>
          </cell>
          <cell r="K1147" t="str">
            <v>082293962625</v>
          </cell>
          <cell r="L1147" t="str">
            <v>DRIVER</v>
          </cell>
          <cell r="Q1147" t="str">
            <v>GORONTALO</v>
          </cell>
          <cell r="R1147" t="str">
            <v>AGRIAKU</v>
          </cell>
          <cell r="S1147" t="str">
            <v>MALANG</v>
          </cell>
          <cell r="T1147" t="str">
            <v>7505032211980001</v>
          </cell>
          <cell r="U1147" t="str">
            <v>SEUMUR HIDUP</v>
          </cell>
          <cell r="V1147" t="str">
            <v>HIJAU</v>
          </cell>
          <cell r="W1147" t="str">
            <v>B1</v>
          </cell>
          <cell r="X1147" t="str">
            <v>981120200142</v>
          </cell>
          <cell r="Y1147">
            <v>45252</v>
          </cell>
          <cell r="Z1147" t="str">
            <v>TOLOGIO</v>
          </cell>
          <cell r="AA1147">
            <v>36121</v>
          </cell>
          <cell r="AB1147" t="str">
            <v>DUSUN MAWAR DESA TUTUWOTO KEC  ANGGREK  KAB GORONTALO UTARA</v>
          </cell>
          <cell r="AC1147" t="str">
            <v>KAWIN ANAK 2</v>
          </cell>
          <cell r="AD1147" t="str">
            <v>ISLAM</v>
          </cell>
          <cell r="AE1147" t="str">
            <v>LAKI-LAKI</v>
          </cell>
          <cell r="AF1147" t="str">
            <v>SMA</v>
          </cell>
          <cell r="AG1147" t="str">
            <v>JEPRI D UTINA</v>
          </cell>
          <cell r="AH1147" t="str">
            <v>BCA</v>
          </cell>
          <cell r="AI1147" t="str">
            <v>7975572978</v>
          </cell>
          <cell r="AJ1147" t="str">
            <v>7505032612190002</v>
          </cell>
          <cell r="AL1147">
            <v>44652</v>
          </cell>
          <cell r="AM1147">
            <v>44742</v>
          </cell>
          <cell r="AN1147" t="str">
            <v>PKWT 1</v>
          </cell>
          <cell r="AO1147" t="str">
            <v>40 hari</v>
          </cell>
          <cell r="AP1147" t="str">
            <v xml:space="preserve">0 Tahun  7 Bulan 4 Hari </v>
          </cell>
          <cell r="AQ1147" t="str">
            <v>SUDAH</v>
          </cell>
          <cell r="AR1147">
            <v>44503</v>
          </cell>
          <cell r="AS1147" t="str">
            <v>SUDAH</v>
          </cell>
          <cell r="AT1147">
            <v>44503</v>
          </cell>
          <cell r="AU1147" t="str">
            <v>SUDAH</v>
          </cell>
          <cell r="AV1147">
            <v>44635</v>
          </cell>
          <cell r="AW1147" t="str">
            <v xml:space="preserve">0 Tahun  2 Bulan 6 Hari </v>
          </cell>
          <cell r="AX1147" t="str">
            <v>ON LINE</v>
          </cell>
          <cell r="AY1147">
            <v>90</v>
          </cell>
          <cell r="AZ1147">
            <v>90</v>
          </cell>
          <cell r="BA1147" t="str">
            <v>SUDAH</v>
          </cell>
          <cell r="BC1147">
            <v>44366</v>
          </cell>
          <cell r="BD1147" t="str">
            <v>LIMBOTO BARAT - 21050101</v>
          </cell>
          <cell r="BE1147" t="str">
            <v>SUDAH</v>
          </cell>
          <cell r="BG1147">
            <v>44396</v>
          </cell>
          <cell r="BH1147" t="str">
            <v>LIMBOTO BARAT - 21050101</v>
          </cell>
          <cell r="BI1147" t="str">
            <v>BELUM</v>
          </cell>
          <cell r="BV1147" t="str">
            <v>0002433400918</v>
          </cell>
          <cell r="BW1147" t="str">
            <v>SUDAH</v>
          </cell>
          <cell r="BX1147" t="str">
            <v>PERUSAHAAN</v>
          </cell>
          <cell r="BY1147" t="str">
            <v>21097853366</v>
          </cell>
          <cell r="BZ1147" t="str">
            <v>SUDAH</v>
          </cell>
        </row>
        <row r="1148">
          <cell r="C1148" t="str">
            <v>2993</v>
          </cell>
          <cell r="D1148" t="str">
            <v>FRIDAY OKTARIANTO</v>
          </cell>
          <cell r="E1148" t="str">
            <v>PT. MBK</v>
          </cell>
          <cell r="I1148">
            <v>44449</v>
          </cell>
          <cell r="J1148" t="str">
            <v/>
          </cell>
          <cell r="K1148" t="str">
            <v>087760576586</v>
          </cell>
          <cell r="P1148" t="str">
            <v>DRIVER LEADER</v>
          </cell>
          <cell r="Q1148" t="str">
            <v>HALIM</v>
          </cell>
          <cell r="R1148" t="str">
            <v>ANTERAJA</v>
          </cell>
          <cell r="S1148" t="str">
            <v>JAKARTA 2</v>
          </cell>
          <cell r="T1148" t="str">
            <v>3175010310850005</v>
          </cell>
          <cell r="U1148" t="str">
            <v>SEUMUR HIDUP</v>
          </cell>
          <cell r="V1148" t="str">
            <v>NON DRIVER</v>
          </cell>
          <cell r="W1148" t="str">
            <v>NON DRIVER</v>
          </cell>
          <cell r="X1148" t="str">
            <v>NON DRIVER</v>
          </cell>
          <cell r="Y1148" t="str">
            <v>NON DRIVER</v>
          </cell>
          <cell r="Z1148" t="str">
            <v xml:space="preserve">JAKARTA </v>
          </cell>
          <cell r="AA1148">
            <v>31323</v>
          </cell>
          <cell r="AB1148" t="str">
            <v xml:space="preserve">JLN PISANGAN BARU UTARA NO 31 MATRAMAN JAKARTA TIMUR </v>
          </cell>
          <cell r="AC1148" t="str">
            <v>KAWIN</v>
          </cell>
          <cell r="AD1148" t="str">
            <v>ISLAM</v>
          </cell>
          <cell r="AE1148" t="str">
            <v>LAKI-LAKI</v>
          </cell>
          <cell r="AF1148" t="str">
            <v>D3</v>
          </cell>
          <cell r="AG1148" t="str">
            <v>FRIDAY OKTARIANTO</v>
          </cell>
          <cell r="AH1148" t="str">
            <v>BCA</v>
          </cell>
          <cell r="AI1148" t="str">
            <v>1650714101</v>
          </cell>
          <cell r="AJ1148" t="str">
            <v>3175012502110046</v>
          </cell>
          <cell r="AL1148">
            <v>44621</v>
          </cell>
          <cell r="AM1148">
            <v>44712</v>
          </cell>
          <cell r="AN1148" t="str">
            <v>PKWT 1</v>
          </cell>
          <cell r="AO1148" t="str">
            <v>10 hari</v>
          </cell>
          <cell r="AP1148" t="str">
            <v xml:space="preserve">0 Tahun  8 Bulan 11 Hari </v>
          </cell>
          <cell r="AQ1148" t="str">
            <v>NON DRIVER</v>
          </cell>
          <cell r="AR1148" t="str">
            <v>NON DRIVER</v>
          </cell>
          <cell r="AS1148" t="str">
            <v>SUDAH</v>
          </cell>
          <cell r="AT1148">
            <v>44461</v>
          </cell>
          <cell r="AU1148" t="str">
            <v>NON DRIVER</v>
          </cell>
          <cell r="AV1148" t="str">
            <v>NON DRIVER</v>
          </cell>
          <cell r="AW1148" t="str">
            <v/>
          </cell>
          <cell r="AX1148" t="str">
            <v>NON DRIVER</v>
          </cell>
          <cell r="AY1148" t="str">
            <v>NON DRIVER</v>
          </cell>
          <cell r="AZ1148" t="str">
            <v>NON DRIVER</v>
          </cell>
          <cell r="BA1148" t="str">
            <v>SUDAH</v>
          </cell>
          <cell r="BC1148">
            <v>44304</v>
          </cell>
          <cell r="BE1148" t="str">
            <v>BELUM</v>
          </cell>
          <cell r="BI1148" t="str">
            <v>BELUM</v>
          </cell>
          <cell r="BV1148" t="str">
            <v>0001132348476</v>
          </cell>
          <cell r="BW1148" t="str">
            <v>SUDAH</v>
          </cell>
          <cell r="BX1148" t="str">
            <v>PERUSAHAAN</v>
          </cell>
          <cell r="BY1148" t="str">
            <v>21086932734</v>
          </cell>
          <cell r="BZ1148" t="str">
            <v>SUDAH</v>
          </cell>
        </row>
        <row r="1149">
          <cell r="C1149" t="str">
            <v>2996</v>
          </cell>
          <cell r="D1149" t="str">
            <v>EDY NUR CAHYO</v>
          </cell>
          <cell r="E1149" t="str">
            <v>PT. MBK</v>
          </cell>
          <cell r="I1149">
            <v>44446</v>
          </cell>
          <cell r="J1149" t="str">
            <v/>
          </cell>
          <cell r="K1149" t="str">
            <v>081334133416</v>
          </cell>
          <cell r="L1149" t="str">
            <v>DRIVER</v>
          </cell>
          <cell r="Q1149" t="str">
            <v>SURABAYA</v>
          </cell>
          <cell r="R1149" t="str">
            <v>ANTERAJA</v>
          </cell>
          <cell r="S1149" t="str">
            <v>MALANG</v>
          </cell>
          <cell r="T1149" t="str">
            <v>3578110407870001</v>
          </cell>
          <cell r="U1149" t="str">
            <v>SEUMUR HIDUP</v>
          </cell>
          <cell r="V1149" t="str">
            <v>HIJAU</v>
          </cell>
          <cell r="W1149" t="str">
            <v>B1</v>
          </cell>
          <cell r="X1149" t="str">
            <v>870715146582</v>
          </cell>
          <cell r="Y1149">
            <v>45111</v>
          </cell>
          <cell r="Z1149" t="str">
            <v>SURABAYA</v>
          </cell>
          <cell r="AA1149">
            <v>31962</v>
          </cell>
          <cell r="AB1149" t="str">
            <v xml:space="preserve">SIDOYOSO WETAN A/8 RT002 RW013  KEL SIMOKERTO KEC SIMOKERTO KOTA SURABAYA </v>
          </cell>
          <cell r="AC1149" t="str">
            <v>KAWIN</v>
          </cell>
          <cell r="AD1149" t="str">
            <v>ISLAM</v>
          </cell>
          <cell r="AE1149" t="str">
            <v>LAKI-LAKI</v>
          </cell>
          <cell r="AF1149" t="str">
            <v>SMA</v>
          </cell>
          <cell r="AG1149" t="str">
            <v>EDY NUR CAHYO</v>
          </cell>
          <cell r="AH1149" t="str">
            <v>BCA</v>
          </cell>
          <cell r="AI1149" t="str">
            <v>1011424070</v>
          </cell>
          <cell r="AJ1149" t="str">
            <v>3578110301083429</v>
          </cell>
          <cell r="AK1149" t="str">
            <v>98672063961000</v>
          </cell>
          <cell r="AL1149">
            <v>44621</v>
          </cell>
          <cell r="AM1149">
            <v>44712</v>
          </cell>
          <cell r="AN1149" t="str">
            <v>PKWT 1</v>
          </cell>
          <cell r="AO1149" t="str">
            <v>10 hari</v>
          </cell>
          <cell r="AP1149" t="str">
            <v xml:space="preserve">0 Tahun  8 Bulan 14 Hari </v>
          </cell>
          <cell r="AQ1149" t="str">
            <v>SUDAH</v>
          </cell>
          <cell r="AR1149">
            <v>44432</v>
          </cell>
          <cell r="AS1149" t="str">
            <v>SUDAH</v>
          </cell>
          <cell r="AT1149">
            <v>44432</v>
          </cell>
          <cell r="AU1149" t="str">
            <v>SUDAH</v>
          </cell>
          <cell r="AV1149">
            <v>44462</v>
          </cell>
          <cell r="AW1149" t="str">
            <v xml:space="preserve">0 Tahun  7 Bulan 28 Hari </v>
          </cell>
          <cell r="AX1149" t="str">
            <v>IN CLASS</v>
          </cell>
          <cell r="AY1149">
            <v>75</v>
          </cell>
          <cell r="AZ1149">
            <v>90</v>
          </cell>
          <cell r="BA1149" t="str">
            <v>SUDAH</v>
          </cell>
          <cell r="BC1149">
            <v>44407</v>
          </cell>
          <cell r="BD1149" t="str">
            <v>SEKAPUK</v>
          </cell>
          <cell r="BE1149" t="str">
            <v>SUDAH</v>
          </cell>
          <cell r="BG1149">
            <v>44421</v>
          </cell>
          <cell r="BH1149" t="str">
            <v>DINAS SOSIAL</v>
          </cell>
          <cell r="BI1149" t="str">
            <v>BELUM</v>
          </cell>
          <cell r="BV1149" t="str">
            <v>0001856382603</v>
          </cell>
          <cell r="BW1149" t="str">
            <v>SUDAH</v>
          </cell>
          <cell r="BX1149" t="str">
            <v>PBI</v>
          </cell>
          <cell r="BY1149" t="str">
            <v>21075601340</v>
          </cell>
          <cell r="BZ1149" t="str">
            <v>SUDAH</v>
          </cell>
        </row>
        <row r="1150">
          <cell r="C1150" t="str">
            <v>2997</v>
          </cell>
          <cell r="D1150" t="str">
            <v>NANANG HARIYANTO</v>
          </cell>
          <cell r="E1150" t="str">
            <v>PT. MBK</v>
          </cell>
          <cell r="I1150">
            <v>44453</v>
          </cell>
          <cell r="J1150" t="str">
            <v/>
          </cell>
          <cell r="K1150" t="str">
            <v>085655560758</v>
          </cell>
          <cell r="L1150" t="str">
            <v>DRIVER</v>
          </cell>
          <cell r="Q1150" t="str">
            <v>SURABAYA</v>
          </cell>
          <cell r="R1150" t="str">
            <v>ANTERAJA</v>
          </cell>
          <cell r="S1150" t="str">
            <v>MALANG</v>
          </cell>
          <cell r="T1150" t="str">
            <v>3514111909820001</v>
          </cell>
          <cell r="U1150" t="str">
            <v>SEUMUR HIDUP</v>
          </cell>
          <cell r="V1150" t="str">
            <v>KUNING</v>
          </cell>
          <cell r="W1150" t="str">
            <v>B2 UMUM</v>
          </cell>
          <cell r="X1150" t="str">
            <v>2526820900057</v>
          </cell>
          <cell r="Y1150">
            <v>46030</v>
          </cell>
          <cell r="Z1150" t="str">
            <v>SURABAYA</v>
          </cell>
          <cell r="AA1150">
            <v>30213</v>
          </cell>
          <cell r="AB1150" t="str">
            <v>DUSUN KEDAWUNG RT003 RW004 KEL TUNGGUL WULUNG KEC PANDAAN KAB PASURUAN</v>
          </cell>
          <cell r="AC1150" t="str">
            <v>KAWIN</v>
          </cell>
          <cell r="AD1150" t="str">
            <v>ISLAM</v>
          </cell>
          <cell r="AE1150" t="str">
            <v>LAKI-LAKI</v>
          </cell>
          <cell r="AF1150" t="str">
            <v>SMA</v>
          </cell>
          <cell r="AG1150" t="str">
            <v>NANANG HARIYANTO</v>
          </cell>
          <cell r="AH1150" t="str">
            <v>BCA</v>
          </cell>
          <cell r="AI1150" t="str">
            <v>2130284372</v>
          </cell>
          <cell r="AJ1150" t="str">
            <v>3514111606110009</v>
          </cell>
          <cell r="AL1150">
            <v>44621</v>
          </cell>
          <cell r="AM1150">
            <v>44712</v>
          </cell>
          <cell r="AN1150" t="str">
            <v>PKWT 1</v>
          </cell>
          <cell r="AO1150" t="str">
            <v>10 hari</v>
          </cell>
          <cell r="AP1150" t="str">
            <v xml:space="preserve">0 Tahun  8 Bulan 7 Hari </v>
          </cell>
          <cell r="AQ1150" t="str">
            <v>SUDAH</v>
          </cell>
          <cell r="AR1150">
            <v>44432</v>
          </cell>
          <cell r="AS1150" t="str">
            <v>SUDAH</v>
          </cell>
          <cell r="AT1150">
            <v>44432</v>
          </cell>
          <cell r="AU1150" t="str">
            <v>SUDAH</v>
          </cell>
          <cell r="AV1150">
            <v>44584</v>
          </cell>
          <cell r="AW1150" t="str">
            <v xml:space="preserve">0 Tahun  3 Bulan 28 Hari </v>
          </cell>
          <cell r="AX1150" t="str">
            <v>IN CLASS</v>
          </cell>
          <cell r="AY1150">
            <v>75</v>
          </cell>
          <cell r="AZ1150">
            <v>100</v>
          </cell>
          <cell r="BA1150" t="str">
            <v>SUDAH</v>
          </cell>
          <cell r="BC1150">
            <v>44400</v>
          </cell>
          <cell r="BD1150" t="str">
            <v>GELORA 10 NOVEMBER</v>
          </cell>
          <cell r="BE1150" t="str">
            <v>SUDAH</v>
          </cell>
          <cell r="BG1150">
            <v>44435</v>
          </cell>
          <cell r="BI1150" t="str">
            <v>BELUM</v>
          </cell>
          <cell r="BV1150" t="str">
            <v>0003128858324</v>
          </cell>
          <cell r="BW1150" t="str">
            <v>SUDAH</v>
          </cell>
          <cell r="BX1150" t="str">
            <v>PERUSAHAAN</v>
          </cell>
          <cell r="BY1150" t="str">
            <v>21086932114</v>
          </cell>
          <cell r="BZ1150" t="str">
            <v>SUDAH</v>
          </cell>
          <cell r="CG1150" t="str">
            <v>baloenk.vaizz@gmail.com</v>
          </cell>
        </row>
        <row r="1151">
          <cell r="C1151" t="str">
            <v>2998</v>
          </cell>
          <cell r="D1151" t="str">
            <v>ACHMAD ZAINUL FAIZ</v>
          </cell>
          <cell r="E1151" t="str">
            <v>PT. MBK</v>
          </cell>
          <cell r="I1151">
            <v>44453</v>
          </cell>
          <cell r="J1151" t="str">
            <v/>
          </cell>
          <cell r="K1151" t="str">
            <v>081335461991</v>
          </cell>
          <cell r="L1151" t="str">
            <v>DRIVER</v>
          </cell>
          <cell r="Q1151" t="str">
            <v>SURABAYA</v>
          </cell>
          <cell r="R1151" t="str">
            <v>ANTERAJA</v>
          </cell>
          <cell r="S1151" t="str">
            <v>MALANG</v>
          </cell>
          <cell r="T1151" t="str">
            <v>3578131407910003</v>
          </cell>
          <cell r="U1151" t="str">
            <v>SEUMUR HIDUP</v>
          </cell>
          <cell r="V1151" t="str">
            <v>HIJAU</v>
          </cell>
          <cell r="W1151" t="str">
            <v>B1</v>
          </cell>
          <cell r="X1151" t="str">
            <v>15149107000989</v>
          </cell>
          <cell r="Y1151">
            <v>46209</v>
          </cell>
          <cell r="Z1151" t="str">
            <v>SURABAYA</v>
          </cell>
          <cell r="AA1151">
            <v>33433</v>
          </cell>
          <cell r="AB1151" t="str">
            <v>JL DEMAKTIMUR 55 A RT004 RW008 KEL GUNDIH KEC BUBUTAN KOTA SURABAYA</v>
          </cell>
          <cell r="AC1151" t="str">
            <v>LAJANG</v>
          </cell>
          <cell r="AD1151" t="str">
            <v>ISLAM</v>
          </cell>
          <cell r="AE1151" t="str">
            <v>LAKI-LAKI</v>
          </cell>
          <cell r="AF1151" t="str">
            <v>SMA</v>
          </cell>
          <cell r="AG1151" t="str">
            <v>ACHMAD ZAINUL FAIZ</v>
          </cell>
          <cell r="AH1151" t="str">
            <v>BCA</v>
          </cell>
          <cell r="AI1151" t="str">
            <v>2140254048</v>
          </cell>
          <cell r="AJ1151" t="str">
            <v>3578130201087477</v>
          </cell>
          <cell r="AK1151" t="str">
            <v>764334835614000</v>
          </cell>
          <cell r="AL1151">
            <v>44621</v>
          </cell>
          <cell r="AM1151">
            <v>44712</v>
          </cell>
          <cell r="AN1151" t="str">
            <v>PKWT 1</v>
          </cell>
          <cell r="AO1151" t="str">
            <v>10 hari</v>
          </cell>
          <cell r="AP1151" t="str">
            <v xml:space="preserve">0 Tahun  8 Bulan 7 Hari </v>
          </cell>
          <cell r="AQ1151" t="str">
            <v>SUDAH</v>
          </cell>
          <cell r="AR1151">
            <v>44432</v>
          </cell>
          <cell r="AS1151" t="str">
            <v>SUDAH</v>
          </cell>
          <cell r="AT1151">
            <v>44432</v>
          </cell>
          <cell r="AU1151" t="str">
            <v>SUDAH</v>
          </cell>
          <cell r="AV1151">
            <v>44587</v>
          </cell>
          <cell r="AW1151" t="str">
            <v xml:space="preserve">0 Tahun  3 Bulan 25 Hari </v>
          </cell>
          <cell r="AX1151" t="str">
            <v>IN CLASS</v>
          </cell>
          <cell r="AY1151">
            <v>75</v>
          </cell>
          <cell r="AZ1151">
            <v>90</v>
          </cell>
          <cell r="BA1151" t="str">
            <v>SUDAH</v>
          </cell>
          <cell r="BC1151">
            <v>44393</v>
          </cell>
          <cell r="BD1151" t="str">
            <v>PUCANG SEWU</v>
          </cell>
          <cell r="BE1151" t="str">
            <v>SUDAH</v>
          </cell>
          <cell r="BG1151">
            <v>44427</v>
          </cell>
          <cell r="BH1151" t="str">
            <v>BULAK BANTENG</v>
          </cell>
          <cell r="BI1151" t="str">
            <v>BELUM</v>
          </cell>
          <cell r="BV1151" t="str">
            <v>0001702109046</v>
          </cell>
          <cell r="BW1151" t="str">
            <v>SUDAH</v>
          </cell>
          <cell r="BX1151" t="str">
            <v>PERUSAHAAN</v>
          </cell>
          <cell r="BY1151" t="str">
            <v>21086932122</v>
          </cell>
          <cell r="BZ1151" t="str">
            <v>SUDAH</v>
          </cell>
          <cell r="CG1151" t="str">
            <v>agustinusleuengkol@gmail.com</v>
          </cell>
        </row>
        <row r="1152">
          <cell r="C1152" t="str">
            <v>3000</v>
          </cell>
          <cell r="D1152" t="str">
            <v>AGUSTINUS LEU</v>
          </cell>
          <cell r="E1152" t="str">
            <v>PT. MBK</v>
          </cell>
          <cell r="F1152" t="str">
            <v>PO</v>
          </cell>
          <cell r="G1152" t="str">
            <v>41/PO/LOG SBY/IX/21</v>
          </cell>
          <cell r="H1152">
            <v>44436</v>
          </cell>
          <cell r="I1152">
            <v>44450</v>
          </cell>
          <cell r="J1152">
            <v>14</v>
          </cell>
          <cell r="K1152" t="str">
            <v>085776324802</v>
          </cell>
          <cell r="L1152" t="str">
            <v>DRIVER</v>
          </cell>
          <cell r="Q1152" t="str">
            <v>DENPASAR</v>
          </cell>
          <cell r="R1152" t="str">
            <v>ANTERAJA</v>
          </cell>
          <cell r="S1152" t="str">
            <v>MALANG</v>
          </cell>
          <cell r="T1152" t="str">
            <v>5303080308920001</v>
          </cell>
          <cell r="U1152" t="str">
            <v>SEUMUR HIDUP</v>
          </cell>
          <cell r="V1152" t="str">
            <v>HIJAU</v>
          </cell>
          <cell r="W1152" t="str">
            <v>B1 UMUM</v>
          </cell>
          <cell r="X1152" t="str">
            <v>16189208000359</v>
          </cell>
          <cell r="Y1152">
            <v>45911</v>
          </cell>
          <cell r="Z1152" t="str">
            <v xml:space="preserve">MAUBESI </v>
          </cell>
          <cell r="AA1152">
            <v>33819</v>
          </cell>
          <cell r="AB1152" t="str">
            <v>JL RAYA ULUWATU PECATU GG MERPATI NO 9 KEL UNGASAN KEC KUTA SELATAN KAB BANDUNG PROV BALI</v>
          </cell>
          <cell r="AC1152" t="str">
            <v>KAWIN</v>
          </cell>
          <cell r="AD1152" t="str">
            <v>KATHOLIK</v>
          </cell>
          <cell r="AE1152" t="str">
            <v>LAKI-LAKI</v>
          </cell>
          <cell r="AF1152" t="str">
            <v>SMP</v>
          </cell>
          <cell r="AG1152" t="str">
            <v>AGUSTINUS LEU</v>
          </cell>
          <cell r="AH1152" t="str">
            <v>BCA</v>
          </cell>
          <cell r="AI1152" t="str">
            <v>8580207457</v>
          </cell>
          <cell r="AJ1152" t="str">
            <v>5303212904190001</v>
          </cell>
          <cell r="AL1152">
            <v>44621</v>
          </cell>
          <cell r="AM1152">
            <v>44712</v>
          </cell>
          <cell r="AN1152" t="str">
            <v>PKWT 1</v>
          </cell>
          <cell r="AO1152" t="str">
            <v>10 hari</v>
          </cell>
          <cell r="AP1152" t="str">
            <v xml:space="preserve">0 Tahun  8 Bulan 10 Hari </v>
          </cell>
          <cell r="AQ1152" t="str">
            <v>SUDAH</v>
          </cell>
          <cell r="AR1152">
            <v>44454</v>
          </cell>
          <cell r="AS1152" t="str">
            <v>SUDAH</v>
          </cell>
          <cell r="AT1152">
            <v>44454</v>
          </cell>
          <cell r="AU1152" t="str">
            <v>SUDAH</v>
          </cell>
          <cell r="AV1152">
            <v>44438</v>
          </cell>
          <cell r="AW1152" t="str">
            <v xml:space="preserve">0 Tahun  8 Bulan 21 Hari </v>
          </cell>
          <cell r="AX1152" t="str">
            <v>IN CLASS</v>
          </cell>
          <cell r="AY1152">
            <v>95</v>
          </cell>
          <cell r="AZ1152">
            <v>70</v>
          </cell>
          <cell r="BA1152" t="str">
            <v>SUDAH</v>
          </cell>
          <cell r="BC1152">
            <v>44371</v>
          </cell>
          <cell r="BD1152" t="str">
            <v>RS UNIVERSITAS UDAYANA</v>
          </cell>
          <cell r="BE1152" t="str">
            <v>SUDAH</v>
          </cell>
          <cell r="BG1152">
            <v>44455</v>
          </cell>
          <cell r="BH1152" t="str">
            <v>RS UNIVERSITAS UDAYANA</v>
          </cell>
          <cell r="BI1152" t="str">
            <v>BELUM</v>
          </cell>
          <cell r="BV1152" t="str">
            <v>0002005913373</v>
          </cell>
          <cell r="BW1152" t="str">
            <v>SUDAH</v>
          </cell>
          <cell r="BX1152" t="str">
            <v>PBI</v>
          </cell>
          <cell r="BY1152" t="str">
            <v>21075601522</v>
          </cell>
          <cell r="BZ1152" t="str">
            <v>SUDAH</v>
          </cell>
        </row>
        <row r="1153">
          <cell r="C1153" t="str">
            <v>3001</v>
          </cell>
          <cell r="D1153" t="str">
            <v>PUTU PEBI SUKRANADA</v>
          </cell>
          <cell r="E1153" t="str">
            <v>PT. MBK</v>
          </cell>
          <cell r="F1153" t="str">
            <v>PO</v>
          </cell>
          <cell r="G1153" t="str">
            <v>41/PO/LOG SBY/IX/21</v>
          </cell>
          <cell r="H1153">
            <v>44436</v>
          </cell>
          <cell r="I1153">
            <v>44450</v>
          </cell>
          <cell r="J1153">
            <v>14</v>
          </cell>
          <cell r="K1153" t="str">
            <v>087713402952</v>
          </cell>
          <cell r="L1153" t="str">
            <v>DRIVER</v>
          </cell>
          <cell r="Q1153" t="str">
            <v>DENPASAR</v>
          </cell>
          <cell r="R1153" t="str">
            <v>ANTERAJA</v>
          </cell>
          <cell r="S1153" t="str">
            <v>MALANG</v>
          </cell>
          <cell r="T1153" t="str">
            <v>5108061502890006</v>
          </cell>
          <cell r="U1153" t="str">
            <v>SEUMUR HIDUP</v>
          </cell>
          <cell r="V1153" t="str">
            <v>MERAH</v>
          </cell>
          <cell r="W1153" t="str">
            <v>B2 UMUM</v>
          </cell>
          <cell r="X1153" t="str">
            <v>890232460045</v>
          </cell>
          <cell r="Y1153">
            <v>45337</v>
          </cell>
          <cell r="Z1153" t="str">
            <v>ALASANGKER</v>
          </cell>
          <cell r="AA1153">
            <v>32554</v>
          </cell>
          <cell r="AB1153" t="str">
            <v>LAMBELU RT00 RW00 KEL LAMBELU KEC BUMI RAYA KAB MOROWALI</v>
          </cell>
          <cell r="AC1153" t="str">
            <v>LAJANG</v>
          </cell>
          <cell r="AD1153" t="str">
            <v>HINDU</v>
          </cell>
          <cell r="AE1153" t="str">
            <v>LAKI-LAKI</v>
          </cell>
          <cell r="AF1153" t="str">
            <v>SMA</v>
          </cell>
          <cell r="AG1153" t="str">
            <v>PUTU PEBI SUKRANDA</v>
          </cell>
          <cell r="AH1153" t="str">
            <v>BCA</v>
          </cell>
          <cell r="AI1153" t="str">
            <v>6690627548</v>
          </cell>
          <cell r="AJ1153" t="str">
            <v>7206091803081139</v>
          </cell>
          <cell r="AK1153" t="str">
            <v>94.478.981.7-833.000</v>
          </cell>
          <cell r="AL1153">
            <v>44621</v>
          </cell>
          <cell r="AM1153">
            <v>44712</v>
          </cell>
          <cell r="AN1153" t="str">
            <v>PKWT 1</v>
          </cell>
          <cell r="AO1153" t="str">
            <v>10 hari</v>
          </cell>
          <cell r="AP1153" t="str">
            <v xml:space="preserve">0 Tahun  8 Bulan 10 Hari </v>
          </cell>
          <cell r="AQ1153" t="str">
            <v>SUDAH</v>
          </cell>
          <cell r="AR1153">
            <v>44454</v>
          </cell>
          <cell r="AS1153" t="str">
            <v>SUDAH</v>
          </cell>
          <cell r="AT1153">
            <v>44454</v>
          </cell>
          <cell r="AU1153" t="str">
            <v>SUDAH</v>
          </cell>
          <cell r="AV1153">
            <v>44456</v>
          </cell>
          <cell r="AW1153" t="str">
            <v xml:space="preserve">0 Tahun  8 Bulan 4 Hari </v>
          </cell>
          <cell r="AX1153" t="str">
            <v>IN CLASS</v>
          </cell>
          <cell r="AY1153">
            <v>80</v>
          </cell>
          <cell r="AZ1153">
            <v>85</v>
          </cell>
          <cell r="BA1153" t="str">
            <v>SUDAH</v>
          </cell>
          <cell r="BC1153">
            <v>44286</v>
          </cell>
          <cell r="BD1153" t="str">
            <v>BAHONSUAI, MOROWALI</v>
          </cell>
          <cell r="BE1153" t="str">
            <v>SUDAH</v>
          </cell>
          <cell r="BG1153">
            <v>44263</v>
          </cell>
          <cell r="BH1153" t="str">
            <v>BAHONSUAI, MOROWALI</v>
          </cell>
          <cell r="BI1153" t="str">
            <v>BELUM</v>
          </cell>
          <cell r="BV1153" t="str">
            <v>0002176570372</v>
          </cell>
          <cell r="BW1153" t="str">
            <v>SUDAH</v>
          </cell>
          <cell r="BX1153" t="str">
            <v>PERUSAHAAN</v>
          </cell>
          <cell r="BY1153" t="str">
            <v>21075601548</v>
          </cell>
          <cell r="BZ1153" t="str">
            <v>SUDAH</v>
          </cell>
          <cell r="CG1153" t="str">
            <v>Halimabdul2303@gmail.com</v>
          </cell>
        </row>
        <row r="1154">
          <cell r="C1154" t="str">
            <v>3002</v>
          </cell>
          <cell r="D1154" t="str">
            <v>ABDUL HALIM</v>
          </cell>
          <cell r="E1154" t="str">
            <v>PT. MBK</v>
          </cell>
          <cell r="F1154" t="str">
            <v>PO</v>
          </cell>
          <cell r="G1154" t="str">
            <v>23-2/PO/LOG SBY/VI/21/ REPLACEMENT ARJUNA MAULANA</v>
          </cell>
          <cell r="H1154">
            <v>44392</v>
          </cell>
          <cell r="I1154">
            <v>44450</v>
          </cell>
          <cell r="J1154">
            <v>58</v>
          </cell>
          <cell r="K1154" t="str">
            <v>085205087080</v>
          </cell>
          <cell r="L1154" t="str">
            <v>DRIVER</v>
          </cell>
          <cell r="Q1154" t="str">
            <v>BIMA</v>
          </cell>
          <cell r="R1154" t="str">
            <v>ANTERAJA</v>
          </cell>
          <cell r="S1154" t="str">
            <v>MALANG</v>
          </cell>
          <cell r="T1154" t="str">
            <v>5206052303931002</v>
          </cell>
          <cell r="U1154" t="str">
            <v>SEUMUR HIDUP</v>
          </cell>
          <cell r="V1154" t="str">
            <v>HIJAU</v>
          </cell>
          <cell r="W1154" t="str">
            <v>B1</v>
          </cell>
          <cell r="X1154" t="str">
            <v>16319303000043</v>
          </cell>
          <cell r="Y1154">
            <v>46268</v>
          </cell>
          <cell r="Z1154" t="str">
            <v>NTORI</v>
          </cell>
          <cell r="AA1154">
            <v>34051</v>
          </cell>
          <cell r="AB1154" t="str">
            <v>NTORI KEC WAWO KAB BIMA</v>
          </cell>
          <cell r="AC1154" t="str">
            <v>LAJANG</v>
          </cell>
          <cell r="AD1154" t="str">
            <v>ISLAM</v>
          </cell>
          <cell r="AE1154" t="str">
            <v>LAKI-LAKI</v>
          </cell>
          <cell r="AF1154" t="str">
            <v>SMA</v>
          </cell>
          <cell r="AG1154" t="str">
            <v>ABDUL HALIM</v>
          </cell>
          <cell r="AH1154" t="str">
            <v>BCA</v>
          </cell>
          <cell r="AI1154" t="str">
            <v>4775187712</v>
          </cell>
          <cell r="AJ1154" t="str">
            <v>5206051101110007</v>
          </cell>
          <cell r="AK1154" t="str">
            <v>91.393.235.6-912.000</v>
          </cell>
          <cell r="AL1154">
            <v>44621</v>
          </cell>
          <cell r="AM1154">
            <v>44712</v>
          </cell>
          <cell r="AN1154" t="str">
            <v>PKWT 1</v>
          </cell>
          <cell r="AO1154" t="str">
            <v>10 hari</v>
          </cell>
          <cell r="AP1154" t="str">
            <v xml:space="preserve">0 Tahun  8 Bulan 10 Hari </v>
          </cell>
          <cell r="AQ1154" t="str">
            <v>SUDAH</v>
          </cell>
          <cell r="AR1154">
            <v>44457</v>
          </cell>
          <cell r="AS1154" t="str">
            <v>SUDAH</v>
          </cell>
          <cell r="AT1154">
            <v>44457</v>
          </cell>
          <cell r="AU1154" t="str">
            <v>SUDAH</v>
          </cell>
          <cell r="AV1154">
            <v>44442</v>
          </cell>
          <cell r="AW1154" t="str">
            <v xml:space="preserve">0 Tahun  8 Bulan 18 Hari </v>
          </cell>
          <cell r="AX1154" t="str">
            <v>ON LINE</v>
          </cell>
          <cell r="AY1154">
            <v>75</v>
          </cell>
          <cell r="AZ1154">
            <v>75</v>
          </cell>
          <cell r="BA1154" t="str">
            <v>SUDAH</v>
          </cell>
          <cell r="BC1154">
            <v>44431</v>
          </cell>
          <cell r="BD1154" t="str">
            <v>PUSKESMAS KEC BIMA</v>
          </cell>
          <cell r="BE1154" t="str">
            <v>SUDAH</v>
          </cell>
          <cell r="BG1154">
            <v>44460</v>
          </cell>
          <cell r="BH1154" t="str">
            <v>PUSKESMAS KEC BIMA</v>
          </cell>
          <cell r="BI1154" t="str">
            <v>SUDAH</v>
          </cell>
          <cell r="BK1154">
            <v>44619</v>
          </cell>
          <cell r="BV1154" t="str">
            <v>0002223811146</v>
          </cell>
          <cell r="BW1154" t="str">
            <v>SUDAH</v>
          </cell>
          <cell r="BX1154" t="str">
            <v>PERUSAHAAN</v>
          </cell>
          <cell r="BY1154" t="str">
            <v>19047086525</v>
          </cell>
          <cell r="BZ1154" t="str">
            <v>SUDAH</v>
          </cell>
          <cell r="CG1154" t="str">
            <v>susilojangkung89@gmail.com</v>
          </cell>
        </row>
        <row r="1155">
          <cell r="C1155" t="str">
            <v>3003</v>
          </cell>
          <cell r="D1155" t="str">
            <v>SUSILO</v>
          </cell>
          <cell r="E1155" t="str">
            <v>PT. MBK</v>
          </cell>
          <cell r="F1155" t="str">
            <v>PO</v>
          </cell>
          <cell r="G1155" t="str">
            <v>PO 043</v>
          </cell>
          <cell r="I1155">
            <v>44451</v>
          </cell>
          <cell r="J1155" t="str">
            <v/>
          </cell>
          <cell r="K1155" t="str">
            <v>085284276748</v>
          </cell>
          <cell r="L1155" t="str">
            <v>DRIVER</v>
          </cell>
          <cell r="Q1155" t="str">
            <v>REMBANG</v>
          </cell>
          <cell r="R1155" t="str">
            <v>PT. SUMBER ALFARIA TRIJAYA TBK</v>
          </cell>
          <cell r="S1155" t="str">
            <v>MALANG</v>
          </cell>
          <cell r="T1155" t="str">
            <v>3317101304870001</v>
          </cell>
          <cell r="U1155" t="str">
            <v>SEUMUR HIDUP</v>
          </cell>
          <cell r="V1155" t="str">
            <v>HIJAU</v>
          </cell>
          <cell r="W1155" t="str">
            <v>B2</v>
          </cell>
          <cell r="X1155" t="str">
            <v>14398704000125</v>
          </cell>
          <cell r="Y1155">
            <v>46272</v>
          </cell>
          <cell r="Z1155" t="str">
            <v xml:space="preserve">REMBANG </v>
          </cell>
          <cell r="AA1155">
            <v>31880</v>
          </cell>
          <cell r="AB1155" t="str">
            <v xml:space="preserve">SUMBERJO RT 002/003 DESA SUMBERJO KEC REMBANG </v>
          </cell>
          <cell r="AC1155" t="str">
            <v>KAWIN</v>
          </cell>
          <cell r="AD1155" t="str">
            <v>ISLAM</v>
          </cell>
          <cell r="AE1155" t="str">
            <v>LAKI-LAKI</v>
          </cell>
          <cell r="AF1155" t="str">
            <v>SMA</v>
          </cell>
          <cell r="AG1155" t="str">
            <v>SUSILO</v>
          </cell>
          <cell r="AH1155" t="str">
            <v>BCA</v>
          </cell>
          <cell r="AI1155" t="str">
            <v>7835162273</v>
          </cell>
          <cell r="AJ1155" t="str">
            <v>3317101012180007</v>
          </cell>
          <cell r="AL1155">
            <v>44621</v>
          </cell>
          <cell r="AM1155">
            <v>44712</v>
          </cell>
          <cell r="AN1155" t="str">
            <v>PKWT 1</v>
          </cell>
          <cell r="AO1155" t="str">
            <v>10 hari</v>
          </cell>
          <cell r="AP1155" t="str">
            <v xml:space="preserve">0 Tahun  8 Bulan 9 Hari </v>
          </cell>
          <cell r="AQ1155" t="str">
            <v>SUDAH</v>
          </cell>
          <cell r="AR1155">
            <v>44454</v>
          </cell>
          <cell r="AS1155" t="str">
            <v>SUDAH</v>
          </cell>
          <cell r="AT1155">
            <v>44454</v>
          </cell>
          <cell r="AU1155" t="str">
            <v>SUDAH</v>
          </cell>
          <cell r="AV1155">
            <v>44451</v>
          </cell>
          <cell r="AW1155" t="str">
            <v xml:space="preserve">0 Tahun  8 Bulan 9 Hari </v>
          </cell>
          <cell r="AX1155" t="str">
            <v>IN CLASS</v>
          </cell>
          <cell r="AY1155">
            <v>85</v>
          </cell>
          <cell r="AZ1155">
            <v>80</v>
          </cell>
          <cell r="BA1155" t="str">
            <v>SUDAH</v>
          </cell>
          <cell r="BC1155">
            <v>44422</v>
          </cell>
          <cell r="BD1155" t="str">
            <v>PUSKESMAS REMBANG</v>
          </cell>
          <cell r="BE1155" t="str">
            <v>SUDAH</v>
          </cell>
          <cell r="BG1155">
            <v>44486</v>
          </cell>
          <cell r="BH1155" t="str">
            <v>PUSKESMAS REMBANG</v>
          </cell>
          <cell r="BI1155" t="str">
            <v>BELUM</v>
          </cell>
          <cell r="BV1155" t="str">
            <v>0001290724481</v>
          </cell>
          <cell r="BW1155" t="str">
            <v>SUDAH</v>
          </cell>
          <cell r="BX1155" t="str">
            <v>PERUSAHAAN</v>
          </cell>
          <cell r="BY1155" t="str">
            <v>21075601290</v>
          </cell>
          <cell r="BZ1155" t="str">
            <v>SUDAH</v>
          </cell>
          <cell r="CG1155" t="str">
            <v>tidak ada</v>
          </cell>
        </row>
        <row r="1156">
          <cell r="C1156" t="str">
            <v>3004</v>
          </cell>
          <cell r="D1156" t="str">
            <v>WINARNO</v>
          </cell>
          <cell r="E1156" t="str">
            <v>PT. MBK</v>
          </cell>
          <cell r="F1156" t="str">
            <v>PO</v>
          </cell>
          <cell r="G1156" t="str">
            <v>PO 043</v>
          </cell>
          <cell r="I1156">
            <v>44451</v>
          </cell>
          <cell r="J1156" t="str">
            <v/>
          </cell>
          <cell r="K1156" t="str">
            <v>081326453693</v>
          </cell>
          <cell r="L1156" t="str">
            <v>DRIVER</v>
          </cell>
          <cell r="Q1156" t="str">
            <v>REMBANG</v>
          </cell>
          <cell r="R1156" t="str">
            <v>PT. SUMBER ALFARIA TRIJAYA TBK</v>
          </cell>
          <cell r="S1156" t="str">
            <v>MALANG</v>
          </cell>
          <cell r="T1156" t="str">
            <v>3317102105990001</v>
          </cell>
          <cell r="U1156" t="str">
            <v>SEUMUR HIDUP</v>
          </cell>
          <cell r="V1156" t="str">
            <v>HIJAU</v>
          </cell>
          <cell r="W1156" t="str">
            <v>B2</v>
          </cell>
          <cell r="X1156" t="str">
            <v>990525340268</v>
          </cell>
          <cell r="Y1156">
            <v>45433</v>
          </cell>
          <cell r="Z1156" t="str">
            <v xml:space="preserve">REMBANG </v>
          </cell>
          <cell r="AA1156">
            <v>35936</v>
          </cell>
          <cell r="AB1156" t="str">
            <v xml:space="preserve">KASREMAN RT 006/001 DESA KASREMAN KEC REMBANG </v>
          </cell>
          <cell r="AC1156" t="str">
            <v>LAJANG</v>
          </cell>
          <cell r="AD1156" t="str">
            <v>ISLAM</v>
          </cell>
          <cell r="AE1156" t="str">
            <v>LAKI-LAKI</v>
          </cell>
          <cell r="AF1156" t="str">
            <v>SMA</v>
          </cell>
          <cell r="AG1156" t="str">
            <v>WINARNO</v>
          </cell>
          <cell r="AH1156" t="str">
            <v>BCA</v>
          </cell>
          <cell r="AI1156" t="str">
            <v>7835249077</v>
          </cell>
          <cell r="AJ1156" t="str">
            <v>3317100707052363</v>
          </cell>
          <cell r="AL1156">
            <v>44621</v>
          </cell>
          <cell r="AM1156">
            <v>44712</v>
          </cell>
          <cell r="AN1156" t="str">
            <v>PKWT 1</v>
          </cell>
          <cell r="AO1156" t="str">
            <v>10 hari</v>
          </cell>
          <cell r="AP1156" t="str">
            <v xml:space="preserve">0 Tahun  8 Bulan 9 Hari </v>
          </cell>
          <cell r="AQ1156" t="str">
            <v>SUDAH</v>
          </cell>
          <cell r="AR1156">
            <v>44454</v>
          </cell>
          <cell r="AS1156" t="str">
            <v>SUDAH</v>
          </cell>
          <cell r="AT1156">
            <v>44454</v>
          </cell>
          <cell r="AU1156" t="str">
            <v>SUDAH</v>
          </cell>
          <cell r="AV1156">
            <v>44451</v>
          </cell>
          <cell r="AW1156" t="str">
            <v xml:space="preserve">0 Tahun  8 Bulan 9 Hari </v>
          </cell>
          <cell r="AX1156" t="str">
            <v>IN CLASS</v>
          </cell>
          <cell r="AY1156">
            <v>85</v>
          </cell>
          <cell r="AZ1156">
            <v>80</v>
          </cell>
          <cell r="BA1156" t="str">
            <v>SUDAH</v>
          </cell>
          <cell r="BC1156">
            <v>44441</v>
          </cell>
          <cell r="BD1156" t="str">
            <v>PUSKESMAS REMBANG</v>
          </cell>
          <cell r="BE1156" t="str">
            <v>SUDAH</v>
          </cell>
          <cell r="BG1156">
            <v>44426</v>
          </cell>
          <cell r="BI1156" t="str">
            <v>BELUM</v>
          </cell>
          <cell r="BV1156" t="str">
            <v>0000584776451</v>
          </cell>
          <cell r="BW1156" t="str">
            <v>SUDAH</v>
          </cell>
          <cell r="BX1156" t="str">
            <v>PBI</v>
          </cell>
          <cell r="BY1156" t="str">
            <v>21075601258</v>
          </cell>
          <cell r="BZ1156" t="str">
            <v>SUDAH</v>
          </cell>
          <cell r="CG1156" t="str">
            <v>faeyamuamar@gmail.com</v>
          </cell>
        </row>
        <row r="1157">
          <cell r="C1157" t="str">
            <v>3005</v>
          </cell>
          <cell r="D1157" t="str">
            <v>MUNTIYONO</v>
          </cell>
          <cell r="E1157" t="str">
            <v>PT. MBK</v>
          </cell>
          <cell r="I1157">
            <v>44445</v>
          </cell>
          <cell r="J1157" t="str">
            <v/>
          </cell>
          <cell r="K1157" t="str">
            <v>081342047334</v>
          </cell>
          <cell r="L1157" t="str">
            <v>DRIVER</v>
          </cell>
          <cell r="Q1157" t="str">
            <v>SEMARANG</v>
          </cell>
          <cell r="R1157" t="str">
            <v>AOP</v>
          </cell>
          <cell r="S1157" t="str">
            <v>SEMARANG</v>
          </cell>
          <cell r="T1157" t="str">
            <v>3374141604890000</v>
          </cell>
          <cell r="U1157" t="str">
            <v>SEUMUR HIDUP</v>
          </cell>
          <cell r="V1157" t="str">
            <v>PUTIH</v>
          </cell>
          <cell r="W1157" t="str">
            <v>B1</v>
          </cell>
          <cell r="X1157" t="str">
            <v>14218904000627</v>
          </cell>
          <cell r="Y1157">
            <v>46250</v>
          </cell>
          <cell r="Z1157" t="str">
            <v>SEMARANG</v>
          </cell>
          <cell r="AA1157">
            <v>32614</v>
          </cell>
          <cell r="AB1157" t="str">
            <v xml:space="preserve">WONOPLUMBON RT 04 RW 01, kelurahan wonoplumbo, kecamatan Mijen </v>
          </cell>
          <cell r="AC1157" t="str">
            <v>LAJANG</v>
          </cell>
          <cell r="AD1157" t="str">
            <v>ISLAM</v>
          </cell>
          <cell r="AE1157" t="str">
            <v>LAKI-LAKI</v>
          </cell>
          <cell r="AF1157" t="str">
            <v>SMP</v>
          </cell>
          <cell r="AG1157" t="str">
            <v>MUNTIYONO</v>
          </cell>
          <cell r="AH1157" t="str">
            <v>BCA</v>
          </cell>
          <cell r="AI1157" t="str">
            <v>7960824223</v>
          </cell>
          <cell r="AJ1157" t="str">
            <v>3374141712120005</v>
          </cell>
          <cell r="AL1157">
            <v>44621</v>
          </cell>
          <cell r="AM1157">
            <v>44712</v>
          </cell>
          <cell r="AN1157" t="str">
            <v>PKWT 1</v>
          </cell>
          <cell r="AO1157" t="str">
            <v>10 hari</v>
          </cell>
          <cell r="AP1157" t="str">
            <v xml:space="preserve">0 Tahun  8 Bulan 15 Hari </v>
          </cell>
          <cell r="AQ1157" t="str">
            <v>SUDAH</v>
          </cell>
          <cell r="AR1157">
            <v>44462</v>
          </cell>
          <cell r="AS1157" t="str">
            <v>SUDAH</v>
          </cell>
          <cell r="AT1157">
            <v>44461</v>
          </cell>
          <cell r="AU1157" t="str">
            <v>SUDAH</v>
          </cell>
          <cell r="AV1157">
            <v>44472</v>
          </cell>
          <cell r="AW1157" t="str">
            <v xml:space="preserve">0 Tahun  7 Bulan 18 Hari </v>
          </cell>
          <cell r="AX1157" t="str">
            <v>IN CLASS</v>
          </cell>
          <cell r="AY1157">
            <v>100</v>
          </cell>
          <cell r="AZ1157">
            <v>100</v>
          </cell>
          <cell r="BA1157" t="str">
            <v>SUDAH</v>
          </cell>
          <cell r="BC1157">
            <v>44455</v>
          </cell>
          <cell r="BD1157" t="str">
            <v>MIJEN</v>
          </cell>
          <cell r="BE1157" t="str">
            <v>SUDAH</v>
          </cell>
          <cell r="BG1157">
            <v>44483</v>
          </cell>
          <cell r="BH1157" t="str">
            <v>MIJEN</v>
          </cell>
          <cell r="BI1157" t="str">
            <v>BELUM</v>
          </cell>
          <cell r="BV1157" t="str">
            <v>0000642041302</v>
          </cell>
          <cell r="BW1157" t="str">
            <v>SUDAH</v>
          </cell>
          <cell r="BX1157" t="str">
            <v>PERUSAHAAN</v>
          </cell>
          <cell r="BY1157" t="str">
            <v>21075601324</v>
          </cell>
          <cell r="BZ1157" t="str">
            <v>SUDAH</v>
          </cell>
          <cell r="CC1157" t="str">
            <v>PROPERTY DAMAGE</v>
          </cell>
          <cell r="CD1157">
            <v>44481</v>
          </cell>
          <cell r="CG1157" t="str">
            <v>muhhamadkodaryanto@gmail.com</v>
          </cell>
        </row>
        <row r="1158">
          <cell r="C1158" t="str">
            <v>3006</v>
          </cell>
          <cell r="D1158" t="str">
            <v>MUHHAMAD KODARYANTO</v>
          </cell>
          <cell r="E1158" t="str">
            <v>PT. MBK</v>
          </cell>
          <cell r="I1158">
            <v>44443</v>
          </cell>
          <cell r="J1158" t="str">
            <v/>
          </cell>
          <cell r="K1158" t="str">
            <v>081231475889</v>
          </cell>
          <cell r="L1158" t="str">
            <v>DRIVER</v>
          </cell>
          <cell r="Q1158" t="str">
            <v>SEMARANG</v>
          </cell>
          <cell r="R1158" t="str">
            <v>ANTERAJA</v>
          </cell>
          <cell r="S1158" t="str">
            <v>SEMARANG</v>
          </cell>
          <cell r="T1158" t="str">
            <v>3374122101980001</v>
          </cell>
          <cell r="U1158" t="str">
            <v>SEUMUR HIDUP</v>
          </cell>
          <cell r="V1158" t="str">
            <v>HIJAU</v>
          </cell>
          <cell r="W1158" t="str">
            <v>B1</v>
          </cell>
          <cell r="X1158" t="str">
            <v>1432-9801-000372</v>
          </cell>
          <cell r="Y1158">
            <v>46097</v>
          </cell>
          <cell r="Z1158" t="str">
            <v>SEMARANG</v>
          </cell>
          <cell r="AA1158">
            <v>35816</v>
          </cell>
          <cell r="AB1158" t="str">
            <v xml:space="preserve">ln.Kalialang baru RT04 RW 07 Sukorejo gunung pati Semarang </v>
          </cell>
          <cell r="AC1158" t="str">
            <v>LAJANG</v>
          </cell>
          <cell r="AD1158" t="str">
            <v>ISLAM</v>
          </cell>
          <cell r="AE1158" t="str">
            <v>LAKI-LAKI</v>
          </cell>
          <cell r="AF1158" t="str">
            <v>SMA</v>
          </cell>
          <cell r="AG1158" t="str">
            <v>MUHHAMAD KODARYANTO</v>
          </cell>
          <cell r="AH1158" t="str">
            <v>BCA</v>
          </cell>
          <cell r="AI1158" t="str">
            <v>8035274509</v>
          </cell>
          <cell r="AJ1158" t="str">
            <v>3374121212057280</v>
          </cell>
          <cell r="AL1158">
            <v>44621</v>
          </cell>
          <cell r="AM1158">
            <v>44712</v>
          </cell>
          <cell r="AN1158" t="str">
            <v>PKWT 1</v>
          </cell>
          <cell r="AO1158" t="str">
            <v>10 hari</v>
          </cell>
          <cell r="AP1158" t="str">
            <v xml:space="preserve">0 Tahun  8 Bulan 17 Hari </v>
          </cell>
          <cell r="AQ1158" t="str">
            <v>SUDAH</v>
          </cell>
          <cell r="AR1158">
            <v>44462</v>
          </cell>
          <cell r="AS1158" t="str">
            <v>SUDAH</v>
          </cell>
          <cell r="AT1158">
            <v>44461</v>
          </cell>
          <cell r="AU1158" t="str">
            <v>SUDAH</v>
          </cell>
          <cell r="AV1158">
            <v>44472</v>
          </cell>
          <cell r="AW1158" t="str">
            <v xml:space="preserve">0 Tahun  7 Bulan 18 Hari </v>
          </cell>
          <cell r="AX1158" t="str">
            <v>IN CLASS</v>
          </cell>
          <cell r="AY1158">
            <v>100</v>
          </cell>
          <cell r="AZ1158">
            <v>100</v>
          </cell>
          <cell r="BA1158" t="str">
            <v>SUDAH</v>
          </cell>
          <cell r="BC1158">
            <v>44407</v>
          </cell>
          <cell r="BD1158" t="str">
            <v>UNWAHAS</v>
          </cell>
          <cell r="BE1158" t="str">
            <v>SUDAH</v>
          </cell>
          <cell r="BG1158">
            <v>44435</v>
          </cell>
          <cell r="BH1158" t="str">
            <v>UNWAHAS</v>
          </cell>
          <cell r="BI1158" t="str">
            <v>BELUM</v>
          </cell>
          <cell r="BV1158" t="str">
            <v>0001160270864</v>
          </cell>
          <cell r="BW1158" t="str">
            <v>SUDAH</v>
          </cell>
          <cell r="BX1158" t="str">
            <v>PERUSAHAAN</v>
          </cell>
          <cell r="BY1158" t="str">
            <v>21075601936</v>
          </cell>
          <cell r="BZ1158" t="str">
            <v>SUDAH</v>
          </cell>
          <cell r="CG1158" t="str">
            <v>andiwidodo9533@Gmail.com</v>
          </cell>
        </row>
        <row r="1159">
          <cell r="C1159" t="str">
            <v>3010</v>
          </cell>
          <cell r="D1159" t="str">
            <v>MUH NASRUN PRIANDANA</v>
          </cell>
          <cell r="E1159" t="str">
            <v>PT. MBK</v>
          </cell>
          <cell r="F1159" t="str">
            <v>PO</v>
          </cell>
          <cell r="G1159" t="str">
            <v>78/JKT2/VIII/2021</v>
          </cell>
          <cell r="H1159">
            <v>44415</v>
          </cell>
          <cell r="I1159">
            <v>44440</v>
          </cell>
          <cell r="J1159">
            <v>25</v>
          </cell>
          <cell r="K1159" t="str">
            <v>085281654919</v>
          </cell>
          <cell r="L1159" t="str">
            <v>DRIVER</v>
          </cell>
          <cell r="Q1159" t="str">
            <v>KENDARI</v>
          </cell>
          <cell r="R1159" t="str">
            <v>ANTERAJA</v>
          </cell>
          <cell r="S1159" t="str">
            <v>MALANG</v>
          </cell>
          <cell r="T1159" t="str">
            <v>7471051811840001</v>
          </cell>
          <cell r="U1159" t="str">
            <v>SEUMUR HIDUP</v>
          </cell>
          <cell r="W1159" t="str">
            <v>B1</v>
          </cell>
          <cell r="X1159" t="str">
            <v>32428411000085</v>
          </cell>
          <cell r="Y1159">
            <v>46313</v>
          </cell>
          <cell r="Z1159" t="str">
            <v>UJUNG PANDANG</v>
          </cell>
          <cell r="AA1159">
            <v>31004</v>
          </cell>
          <cell r="AB1159" t="str">
            <v>JL. BANGAU NO 20PUNGGALOBA KEC. KENDARI BARAT KOTA KENDARI SULAWESI TENGGARA</v>
          </cell>
          <cell r="AC1159" t="str">
            <v>KAWIN ANAK 3</v>
          </cell>
          <cell r="AD1159" t="str">
            <v xml:space="preserve">ISLAM </v>
          </cell>
          <cell r="AE1159" t="str">
            <v>LAKI-LAKI</v>
          </cell>
          <cell r="AF1159" t="str">
            <v>SMA</v>
          </cell>
          <cell r="AG1159" t="str">
            <v>MUH NASRUN PRIANDANA</v>
          </cell>
          <cell r="AH1159" t="str">
            <v>BCA</v>
          </cell>
          <cell r="AI1159" t="str">
            <v>7911174905</v>
          </cell>
          <cell r="AJ1159" t="str">
            <v>7471052201130004</v>
          </cell>
          <cell r="AL1159">
            <v>44621</v>
          </cell>
          <cell r="AM1159">
            <v>44712</v>
          </cell>
          <cell r="AN1159" t="str">
            <v>PKWT 1</v>
          </cell>
          <cell r="AO1159" t="str">
            <v>10 hari</v>
          </cell>
          <cell r="AP1159" t="str">
            <v xml:space="preserve">0 Tahun  8 Bulan 20 Hari </v>
          </cell>
          <cell r="AQ1159" t="str">
            <v>SUDAH</v>
          </cell>
          <cell r="AR1159">
            <v>44432</v>
          </cell>
          <cell r="AS1159" t="str">
            <v>SUDAH</v>
          </cell>
          <cell r="AT1159">
            <v>44432</v>
          </cell>
          <cell r="AU1159" t="str">
            <v>SUDAH</v>
          </cell>
          <cell r="AV1159">
            <v>44447</v>
          </cell>
          <cell r="AW1159" t="str">
            <v xml:space="preserve">0 Tahun  8 Bulan 13 Hari </v>
          </cell>
          <cell r="AX1159" t="str">
            <v>ON LINE</v>
          </cell>
          <cell r="AY1159">
            <v>85</v>
          </cell>
          <cell r="AZ1159">
            <v>80</v>
          </cell>
          <cell r="BA1159" t="str">
            <v>SUDAH</v>
          </cell>
          <cell r="BB1159" t="str">
            <v>MENUNGGU JADWAL VAKSIN DARI PEMERINTAH NOVEMBER 2021 (INFO VAKSIN DI KABUPATAN /KOTA PALU SUSAH DIDAPAT)</v>
          </cell>
          <cell r="BC1159">
            <v>44292</v>
          </cell>
          <cell r="BE1159" t="str">
            <v>SUDAH</v>
          </cell>
          <cell r="BG1159">
            <v>44443</v>
          </cell>
          <cell r="BI1159" t="str">
            <v>BELUM</v>
          </cell>
          <cell r="BV1159" t="str">
            <v>0001448699657</v>
          </cell>
          <cell r="BW1159" t="str">
            <v>SUDAH</v>
          </cell>
          <cell r="BX1159" t="str">
            <v>PBI</v>
          </cell>
          <cell r="BY1159" t="str">
            <v>21075601969</v>
          </cell>
          <cell r="BZ1159" t="str">
            <v>SUDAH</v>
          </cell>
        </row>
        <row r="1160">
          <cell r="C1160" t="str">
            <v>3012</v>
          </cell>
          <cell r="D1160" t="str">
            <v>ARIFIN MIOLO</v>
          </cell>
          <cell r="E1160" t="str">
            <v>PT. MBK</v>
          </cell>
          <cell r="F1160" t="str">
            <v>PO</v>
          </cell>
          <cell r="G1160" t="str">
            <v>83/JKT2/VIII/2021</v>
          </cell>
          <cell r="H1160">
            <v>44439</v>
          </cell>
          <cell r="I1160">
            <v>44435</v>
          </cell>
          <cell r="J1160">
            <v>-4</v>
          </cell>
          <cell r="K1160" t="str">
            <v>082293962625</v>
          </cell>
          <cell r="L1160" t="str">
            <v>DRIVER</v>
          </cell>
          <cell r="Q1160" t="str">
            <v>GORONTALO</v>
          </cell>
          <cell r="R1160" t="str">
            <v>PT. SUMBER ALFARIA TRIJAYA TBK</v>
          </cell>
          <cell r="S1160" t="str">
            <v>MALANG</v>
          </cell>
          <cell r="T1160" t="str">
            <v>7571030511950001</v>
          </cell>
          <cell r="U1160" t="str">
            <v>SEUMUR HIDUP</v>
          </cell>
          <cell r="W1160" t="str">
            <v>B1</v>
          </cell>
          <cell r="X1160" t="str">
            <v>20199511000092</v>
          </cell>
          <cell r="Y1160">
            <v>46220</v>
          </cell>
          <cell r="Z1160" t="str">
            <v>GORONTALO</v>
          </cell>
          <cell r="AA1160">
            <v>35008</v>
          </cell>
          <cell r="AB1160" t="str">
            <v>JLN MEMBRANO NO.9 RT 001/001 DESA BULOTADA KEC SIPATANA</v>
          </cell>
          <cell r="AC1160" t="str">
            <v>KAWIN</v>
          </cell>
          <cell r="AD1160" t="str">
            <v>ISLAM</v>
          </cell>
          <cell r="AE1160" t="str">
            <v>LAKI-LAKI</v>
          </cell>
          <cell r="AF1160" t="str">
            <v>SMA</v>
          </cell>
          <cell r="AG1160" t="str">
            <v>ARIFIN MIOLO</v>
          </cell>
          <cell r="AH1160" t="str">
            <v>BCA</v>
          </cell>
          <cell r="AI1160" t="str">
            <v>7975586111</v>
          </cell>
          <cell r="AJ1160" t="str">
            <v>7505032612190002</v>
          </cell>
          <cell r="AL1160">
            <v>44682</v>
          </cell>
          <cell r="AM1160">
            <v>44773</v>
          </cell>
          <cell r="AN1160" t="str">
            <v>PKWT 2</v>
          </cell>
          <cell r="AO1160" t="str">
            <v>71 hari</v>
          </cell>
          <cell r="AP1160" t="str">
            <v xml:space="preserve">0 Tahun  8 Bulan 24 Hari </v>
          </cell>
          <cell r="AQ1160" t="str">
            <v>SUDAH</v>
          </cell>
          <cell r="AR1160">
            <v>44455</v>
          </cell>
          <cell r="AS1160" t="str">
            <v>SUDAH</v>
          </cell>
          <cell r="AT1160">
            <v>44518</v>
          </cell>
          <cell r="AU1160" t="str">
            <v>SUDAH</v>
          </cell>
          <cell r="AV1160">
            <v>44635</v>
          </cell>
          <cell r="AW1160" t="str">
            <v xml:space="preserve">0 Tahun  2 Bulan 6 Hari </v>
          </cell>
          <cell r="AX1160" t="str">
            <v>ON LINE</v>
          </cell>
          <cell r="AY1160">
            <v>80</v>
          </cell>
          <cell r="AZ1160">
            <v>90</v>
          </cell>
          <cell r="BA1160" t="str">
            <v>SUDAH</v>
          </cell>
          <cell r="BC1160">
            <v>44366</v>
          </cell>
          <cell r="BD1160" t="str">
            <v>LIMBOTO BARAT - 21050101</v>
          </cell>
          <cell r="BE1160" t="str">
            <v>SUDAH</v>
          </cell>
          <cell r="BG1160">
            <v>44396</v>
          </cell>
          <cell r="BH1160" t="str">
            <v>LIMBOTO BARAT - 21050101</v>
          </cell>
          <cell r="BI1160" t="str">
            <v>BELUM</v>
          </cell>
          <cell r="BV1160" t="str">
            <v>0000139717776</v>
          </cell>
          <cell r="BW1160" t="str">
            <v>SUDAH</v>
          </cell>
          <cell r="BX1160" t="str">
            <v>PERUSAHAAN</v>
          </cell>
          <cell r="BY1160" t="str">
            <v>21075601613</v>
          </cell>
          <cell r="BZ1160" t="str">
            <v>SUDAH</v>
          </cell>
        </row>
        <row r="1161">
          <cell r="C1161" t="str">
            <v>3013</v>
          </cell>
          <cell r="D1161" t="str">
            <v>AGUS SANTOSO</v>
          </cell>
          <cell r="E1161" t="str">
            <v>PT. MBK</v>
          </cell>
          <cell r="I1161">
            <v>44440</v>
          </cell>
          <cell r="J1161" t="str">
            <v/>
          </cell>
          <cell r="K1161" t="str">
            <v>081992545776</v>
          </cell>
          <cell r="L1161" t="str">
            <v>DRIVER</v>
          </cell>
          <cell r="Q1161" t="str">
            <v>LAMPUNG</v>
          </cell>
          <cell r="R1161" t="str">
            <v>ANTERAJA</v>
          </cell>
          <cell r="S1161" t="str">
            <v>PALEMBANG</v>
          </cell>
          <cell r="T1161" t="str">
            <v>1807041408760001</v>
          </cell>
          <cell r="U1161" t="str">
            <v>SEUMUR HIDUP</v>
          </cell>
          <cell r="W1161" t="str">
            <v>B1 UMUM</v>
          </cell>
          <cell r="X1161" t="str">
            <v>25269110000174</v>
          </cell>
          <cell r="Y1161">
            <v>46266</v>
          </cell>
          <cell r="Z1161" t="str">
            <v xml:space="preserve">BANDAR LAMPUNG </v>
          </cell>
          <cell r="AA1161">
            <v>33519</v>
          </cell>
          <cell r="AB1161" t="str">
            <v>JL. BLORA NO. 29A SEGALA MIDER</v>
          </cell>
          <cell r="AC1161" t="str">
            <v>KAWIN ANAK 2</v>
          </cell>
          <cell r="AD1161" t="str">
            <v>ISLAM</v>
          </cell>
          <cell r="AE1161" t="str">
            <v>LAKI-LAKI</v>
          </cell>
          <cell r="AF1161" t="str">
            <v>SMA</v>
          </cell>
          <cell r="AG1161" t="str">
            <v>DORI SUTRISNO</v>
          </cell>
          <cell r="AH1161" t="str">
            <v>BCA</v>
          </cell>
          <cell r="AI1161" t="str">
            <v>2920766482</v>
          </cell>
          <cell r="AJ1161" t="str">
            <v>1871031504130002</v>
          </cell>
          <cell r="AL1161">
            <v>44621</v>
          </cell>
          <cell r="AM1161">
            <v>44712</v>
          </cell>
          <cell r="AN1161" t="str">
            <v>PKWT 1</v>
          </cell>
          <cell r="AO1161" t="str">
            <v>10 hari</v>
          </cell>
          <cell r="AP1161" t="str">
            <v xml:space="preserve">0 Tahun  8 Bulan 20 Hari </v>
          </cell>
          <cell r="AQ1161" t="str">
            <v>SUDAH</v>
          </cell>
          <cell r="AR1161">
            <v>44462</v>
          </cell>
          <cell r="AS1161" t="str">
            <v>SUDAH</v>
          </cell>
          <cell r="AT1161">
            <v>44462</v>
          </cell>
          <cell r="AU1161" t="str">
            <v>SUDAH</v>
          </cell>
          <cell r="AV1161">
            <v>44530</v>
          </cell>
          <cell r="AW1161" t="str">
            <v xml:space="preserve">0 Tahun  5 Bulan 21 Hari </v>
          </cell>
          <cell r="AX1161" t="str">
            <v>ON LINE</v>
          </cell>
          <cell r="AY1161">
            <v>85</v>
          </cell>
          <cell r="AZ1161">
            <v>80</v>
          </cell>
          <cell r="BA1161" t="str">
            <v>SUDAH</v>
          </cell>
          <cell r="BC1161">
            <v>44418</v>
          </cell>
          <cell r="BE1161" t="str">
            <v>SUDAH</v>
          </cell>
          <cell r="BG1161">
            <v>44446</v>
          </cell>
          <cell r="BI1161" t="str">
            <v>BELUM</v>
          </cell>
          <cell r="BV1161" t="str">
            <v>0001590912595</v>
          </cell>
          <cell r="BW1161" t="str">
            <v>SUDAH</v>
          </cell>
          <cell r="BX1161" t="str">
            <v>PERUSAHAAN</v>
          </cell>
          <cell r="BY1161" t="str">
            <v>21075601423</v>
          </cell>
          <cell r="BZ1161" t="str">
            <v>SUDAH</v>
          </cell>
        </row>
        <row r="1162">
          <cell r="C1162" t="str">
            <v>3014</v>
          </cell>
          <cell r="D1162" t="str">
            <v>KHAERUL ANWAR</v>
          </cell>
          <cell r="E1162" t="str">
            <v>PT. MBK</v>
          </cell>
          <cell r="F1162" t="str">
            <v>PO</v>
          </cell>
          <cell r="G1162" t="str">
            <v>84/JKT2/VIII/2021</v>
          </cell>
          <cell r="H1162">
            <v>44439</v>
          </cell>
          <cell r="I1162">
            <v>44446</v>
          </cell>
          <cell r="J1162">
            <v>7</v>
          </cell>
          <cell r="K1162" t="str">
            <v>085776301618</v>
          </cell>
          <cell r="L1162" t="str">
            <v>DRIVER</v>
          </cell>
          <cell r="Q1162" t="str">
            <v>LAMPUNG</v>
          </cell>
          <cell r="R1162" t="str">
            <v>ANTERAJA</v>
          </cell>
          <cell r="S1162" t="str">
            <v>PALEMBANG</v>
          </cell>
          <cell r="T1162" t="str">
            <v>3201402212810001</v>
          </cell>
          <cell r="U1162" t="str">
            <v>SEUMUR HIDUP</v>
          </cell>
          <cell r="W1162" t="str">
            <v>B1</v>
          </cell>
          <cell r="X1162" t="str">
            <v>13248112000187</v>
          </cell>
          <cell r="Y1162">
            <v>45810</v>
          </cell>
          <cell r="Z1162" t="str">
            <v>BOGOR</v>
          </cell>
          <cell r="AA1162">
            <v>29942</v>
          </cell>
          <cell r="AB1162" t="str">
            <v xml:space="preserve">KP TAPOS BABAKAN RT 003/001 DESA TAPOS II KEC TENJOLAYA </v>
          </cell>
          <cell r="AC1162" t="str">
            <v>KAWIN</v>
          </cell>
          <cell r="AD1162" t="str">
            <v>ISLAM</v>
          </cell>
          <cell r="AE1162" t="str">
            <v>LAKI-LAKI</v>
          </cell>
          <cell r="AF1162" t="str">
            <v>SMA</v>
          </cell>
          <cell r="AG1162" t="str">
            <v>KHAERUL ANWAR</v>
          </cell>
          <cell r="AH1162" t="str">
            <v>BCA</v>
          </cell>
          <cell r="AI1162" t="str">
            <v>8720799856</v>
          </cell>
          <cell r="AJ1162" t="str">
            <v>3201401302080012</v>
          </cell>
          <cell r="AL1162">
            <v>44621</v>
          </cell>
          <cell r="AM1162">
            <v>44712</v>
          </cell>
          <cell r="AN1162" t="str">
            <v>PKWT 1</v>
          </cell>
          <cell r="AO1162" t="str">
            <v>10 hari</v>
          </cell>
          <cell r="AP1162" t="str">
            <v xml:space="preserve">0 Tahun  8 Bulan 14 Hari </v>
          </cell>
          <cell r="AQ1162" t="str">
            <v>SUDAH</v>
          </cell>
          <cell r="AR1162">
            <v>44432</v>
          </cell>
          <cell r="AS1162" t="str">
            <v>SUDAH</v>
          </cell>
          <cell r="AT1162">
            <v>44432</v>
          </cell>
          <cell r="AU1162" t="str">
            <v>SUDAH</v>
          </cell>
          <cell r="AV1162">
            <v>44530</v>
          </cell>
          <cell r="AW1162" t="str">
            <v xml:space="preserve">0 Tahun  5 Bulan 21 Hari </v>
          </cell>
          <cell r="AX1162" t="str">
            <v>ON LINE</v>
          </cell>
          <cell r="AY1162">
            <v>85</v>
          </cell>
          <cell r="AZ1162">
            <v>80</v>
          </cell>
          <cell r="BA1162" t="str">
            <v>SUDAH</v>
          </cell>
          <cell r="BC1162">
            <v>44394</v>
          </cell>
          <cell r="BE1162" t="str">
            <v>SUDAH</v>
          </cell>
          <cell r="BG1162">
            <v>44422</v>
          </cell>
          <cell r="BI1162" t="str">
            <v>BELUM</v>
          </cell>
          <cell r="BV1162" t="str">
            <v>0001239483554</v>
          </cell>
          <cell r="BW1162" t="str">
            <v>SUDAH</v>
          </cell>
          <cell r="BX1162" t="str">
            <v>PBI</v>
          </cell>
          <cell r="BY1162" t="str">
            <v>21075601530</v>
          </cell>
          <cell r="BZ1162" t="str">
            <v>SUDAH</v>
          </cell>
        </row>
        <row r="1163">
          <cell r="C1163" t="str">
            <v>3015</v>
          </cell>
          <cell r="D1163" t="str">
            <v>M.RADITYA AFRIZA ALDAN</v>
          </cell>
          <cell r="E1163" t="str">
            <v>PT. MBK</v>
          </cell>
          <cell r="I1163">
            <v>44452</v>
          </cell>
          <cell r="J1163" t="str">
            <v/>
          </cell>
          <cell r="K1163" t="str">
            <v>081396895686</v>
          </cell>
          <cell r="L1163" t="str">
            <v>DRIVER</v>
          </cell>
          <cell r="Q1163" t="str">
            <v>MEDAN</v>
          </cell>
          <cell r="R1163" t="str">
            <v>ANTERAJA</v>
          </cell>
          <cell r="S1163" t="str">
            <v>MEDAN</v>
          </cell>
          <cell r="T1163" t="str">
            <v>1803101404920004</v>
          </cell>
          <cell r="U1163" t="str">
            <v>SEUMUR HIDUP</v>
          </cell>
          <cell r="V1163">
            <v>0</v>
          </cell>
          <cell r="W1163" t="str">
            <v>B2</v>
          </cell>
          <cell r="X1163" t="str">
            <v>07141808000260</v>
          </cell>
          <cell r="Y1163">
            <v>45020</v>
          </cell>
          <cell r="Z1163" t="str">
            <v>JAKARTA</v>
          </cell>
          <cell r="AA1163">
            <v>33708</v>
          </cell>
          <cell r="AB1163" t="str">
            <v xml:space="preserve">JLN DENAI TUBA III NO 109 RT 00/00 DESA TEGAL S MANDALA II MEDAN DENAI </v>
          </cell>
          <cell r="AC1163" t="str">
            <v>KAWIN</v>
          </cell>
          <cell r="AD1163" t="str">
            <v>ISLAM</v>
          </cell>
          <cell r="AE1163" t="str">
            <v>LAKI-LAKI</v>
          </cell>
          <cell r="AF1163" t="str">
            <v>SMA</v>
          </cell>
          <cell r="AG1163" t="str">
            <v>M.RADITYA AFRIZA ALDAN</v>
          </cell>
          <cell r="AH1163" t="str">
            <v>BCA</v>
          </cell>
          <cell r="AI1163" t="str">
            <v>7985530092</v>
          </cell>
          <cell r="AJ1163" t="str">
            <v>1271041106210016</v>
          </cell>
          <cell r="AL1163">
            <v>44621</v>
          </cell>
          <cell r="AM1163">
            <v>44712</v>
          </cell>
          <cell r="AN1163" t="str">
            <v>PKWT 1</v>
          </cell>
          <cell r="AO1163" t="str">
            <v>10 hari</v>
          </cell>
          <cell r="AP1163" t="str">
            <v xml:space="preserve">0 Tahun  8 Bulan 8 Hari </v>
          </cell>
          <cell r="AQ1163" t="str">
            <v>SUDAH</v>
          </cell>
          <cell r="AR1163">
            <v>44468</v>
          </cell>
          <cell r="AS1163" t="str">
            <v>SUDAH</v>
          </cell>
          <cell r="AT1163">
            <v>44468</v>
          </cell>
          <cell r="AU1163" t="str">
            <v>SUDAH</v>
          </cell>
          <cell r="AV1163">
            <v>44466</v>
          </cell>
          <cell r="AW1163" t="str">
            <v xml:space="preserve">0 Tahun  7 Bulan 24 Hari </v>
          </cell>
          <cell r="AX1163" t="str">
            <v>ON LINE</v>
          </cell>
          <cell r="BA1163" t="str">
            <v>SUDAH</v>
          </cell>
          <cell r="BC1163">
            <v>44373</v>
          </cell>
          <cell r="BE1163" t="str">
            <v>SUDAH</v>
          </cell>
          <cell r="BG1163">
            <v>44403</v>
          </cell>
          <cell r="BH1163" t="str">
            <v>Puskesmas Pagar Merbau</v>
          </cell>
          <cell r="BI1163" t="str">
            <v>BELUM</v>
          </cell>
          <cell r="BV1163" t="str">
            <v>0003128875582</v>
          </cell>
          <cell r="BW1163" t="str">
            <v>SUDAH</v>
          </cell>
          <cell r="BX1163" t="str">
            <v>PERUSAHAAN</v>
          </cell>
          <cell r="BY1163" t="str">
            <v>21075602041</v>
          </cell>
          <cell r="BZ1163" t="str">
            <v>SUDAH</v>
          </cell>
        </row>
        <row r="1164">
          <cell r="C1164" t="str">
            <v>3016</v>
          </cell>
          <cell r="D1164" t="str">
            <v>ZULFAN EFENDI</v>
          </cell>
          <cell r="E1164" t="str">
            <v>PT. MBK</v>
          </cell>
          <cell r="I1164">
            <v>44452</v>
          </cell>
          <cell r="J1164" t="str">
            <v/>
          </cell>
          <cell r="K1164" t="str">
            <v>085360836620</v>
          </cell>
          <cell r="L1164" t="str">
            <v>DRIVER</v>
          </cell>
          <cell r="Q1164" t="str">
            <v>MEDAN</v>
          </cell>
          <cell r="R1164" t="str">
            <v>ANTERAJA</v>
          </cell>
          <cell r="S1164" t="str">
            <v>MEDAN</v>
          </cell>
          <cell r="T1164" t="str">
            <v>1271042408890003</v>
          </cell>
          <cell r="U1164" t="str">
            <v>SEUMUR HIDUP</v>
          </cell>
          <cell r="V1164">
            <v>0</v>
          </cell>
          <cell r="W1164" t="str">
            <v>B1</v>
          </cell>
          <cell r="X1164" t="str">
            <v>0714171100992</v>
          </cell>
          <cell r="Y1164">
            <v>44797</v>
          </cell>
          <cell r="Z1164" t="str">
            <v xml:space="preserve">ACEH </v>
          </cell>
          <cell r="AA1164">
            <v>32744</v>
          </cell>
          <cell r="AB1164" t="str">
            <v xml:space="preserve">JLN IMAM NO 104 RT 00/00 DESA TANJUNG GUSTA KEC MEDAN HELVETIA </v>
          </cell>
          <cell r="AC1164" t="str">
            <v>KAWIN</v>
          </cell>
          <cell r="AD1164" t="str">
            <v>ISLAM</v>
          </cell>
          <cell r="AE1164" t="str">
            <v>LAKI-LAKI</v>
          </cell>
          <cell r="AF1164" t="str">
            <v>SMA</v>
          </cell>
          <cell r="AG1164" t="str">
            <v>ZULFAN EFENDI</v>
          </cell>
          <cell r="AH1164" t="str">
            <v>BCA</v>
          </cell>
          <cell r="AI1164" t="str">
            <v>0222827025</v>
          </cell>
          <cell r="AJ1164" t="str">
            <v>1271031308200013</v>
          </cell>
          <cell r="AL1164">
            <v>44621</v>
          </cell>
          <cell r="AM1164">
            <v>44712</v>
          </cell>
          <cell r="AN1164" t="str">
            <v>PKWT 1</v>
          </cell>
          <cell r="AO1164" t="str">
            <v>10 hari</v>
          </cell>
          <cell r="AP1164" t="str">
            <v xml:space="preserve">0 Tahun  8 Bulan 8 Hari </v>
          </cell>
          <cell r="AQ1164" t="str">
            <v>SUDAH</v>
          </cell>
          <cell r="AR1164">
            <v>44468</v>
          </cell>
          <cell r="AS1164" t="str">
            <v>SUDAH</v>
          </cell>
          <cell r="AT1164">
            <v>44468</v>
          </cell>
          <cell r="AU1164" t="str">
            <v>SUDAH</v>
          </cell>
          <cell r="AV1164">
            <v>44466</v>
          </cell>
          <cell r="AW1164" t="str">
            <v xml:space="preserve">0 Tahun  7 Bulan 24 Hari </v>
          </cell>
          <cell r="AX1164" t="str">
            <v>ON LINE</v>
          </cell>
          <cell r="BA1164" t="str">
            <v>SUDAH</v>
          </cell>
          <cell r="BC1164">
            <v>44449</v>
          </cell>
          <cell r="BE1164" t="str">
            <v>SUDAH</v>
          </cell>
          <cell r="BG1164">
            <v>44498</v>
          </cell>
          <cell r="BI1164" t="str">
            <v>BELUM</v>
          </cell>
          <cell r="BV1164" t="str">
            <v>0001486346387</v>
          </cell>
          <cell r="BW1164" t="str">
            <v>SUDAH</v>
          </cell>
          <cell r="BX1164" t="str">
            <v>PERUSAHAAN</v>
          </cell>
          <cell r="BY1164" t="str">
            <v>21075601076</v>
          </cell>
          <cell r="BZ1164" t="str">
            <v>SUDAH</v>
          </cell>
        </row>
        <row r="1165">
          <cell r="C1165" t="str">
            <v>3017</v>
          </cell>
          <cell r="D1165" t="str">
            <v>DEDY AZWAR</v>
          </cell>
          <cell r="E1165" t="str">
            <v>PT. MBK</v>
          </cell>
          <cell r="I1165">
            <v>44452</v>
          </cell>
          <cell r="J1165" t="str">
            <v/>
          </cell>
          <cell r="K1165" t="str">
            <v>082112516000</v>
          </cell>
          <cell r="L1165" t="str">
            <v>DRIVER</v>
          </cell>
          <cell r="Q1165" t="str">
            <v>MEDAN</v>
          </cell>
          <cell r="R1165" t="str">
            <v>ANTERAJA</v>
          </cell>
          <cell r="S1165" t="str">
            <v>MEDAN</v>
          </cell>
          <cell r="T1165" t="str">
            <v>1275043011860005</v>
          </cell>
          <cell r="U1165" t="str">
            <v>SEUMUR HIDUP</v>
          </cell>
          <cell r="V1165">
            <v>0</v>
          </cell>
          <cell r="W1165" t="str">
            <v>B1 UMUM</v>
          </cell>
          <cell r="X1165" t="str">
            <v>07168611000090</v>
          </cell>
          <cell r="Y1165">
            <v>45989</v>
          </cell>
          <cell r="Z1165" t="str">
            <v xml:space="preserve">NAMU SIRA SIRA </v>
          </cell>
          <cell r="AA1165">
            <v>31746</v>
          </cell>
          <cell r="AB1165" t="str">
            <v xml:space="preserve">JLN SUKARNO HATTA LK I RT 00/00 DESA SUMBER KARYA KEC BINJAI TIMUR </v>
          </cell>
          <cell r="AC1165" t="str">
            <v>LAJANG</v>
          </cell>
          <cell r="AD1165" t="str">
            <v>ISLAM</v>
          </cell>
          <cell r="AE1165" t="str">
            <v>LAKI-LAKI</v>
          </cell>
          <cell r="AF1165" t="str">
            <v>SMA</v>
          </cell>
          <cell r="AG1165" t="str">
            <v>DEDY AZWAR</v>
          </cell>
          <cell r="AH1165" t="str">
            <v>BCA</v>
          </cell>
          <cell r="AI1165" t="str">
            <v>3491576624</v>
          </cell>
          <cell r="AJ1165" t="str">
            <v>1275040909080029</v>
          </cell>
          <cell r="AL1165">
            <v>44621</v>
          </cell>
          <cell r="AM1165">
            <v>44712</v>
          </cell>
          <cell r="AN1165" t="str">
            <v>PKWT 1</v>
          </cell>
          <cell r="AO1165" t="str">
            <v>10 hari</v>
          </cell>
          <cell r="AP1165" t="str">
            <v xml:space="preserve">0 Tahun  8 Bulan 8 Hari </v>
          </cell>
          <cell r="AQ1165" t="str">
            <v>SUDAH</v>
          </cell>
          <cell r="AR1165">
            <v>44468</v>
          </cell>
          <cell r="AS1165" t="str">
            <v>SUDAH</v>
          </cell>
          <cell r="AT1165">
            <v>44475</v>
          </cell>
          <cell r="AU1165" t="str">
            <v>SUDAH</v>
          </cell>
          <cell r="AV1165">
            <v>44466</v>
          </cell>
          <cell r="AW1165" t="str">
            <v xml:space="preserve">0 Tahun  7 Bulan 24 Hari </v>
          </cell>
          <cell r="AX1165" t="str">
            <v>ON LINE</v>
          </cell>
          <cell r="BA1165" t="str">
            <v>SUDAH</v>
          </cell>
          <cell r="BC1165">
            <v>44390</v>
          </cell>
          <cell r="BE1165" t="str">
            <v>SUDAH</v>
          </cell>
          <cell r="BG1165">
            <v>44496</v>
          </cell>
          <cell r="BI1165" t="str">
            <v>BELUM</v>
          </cell>
          <cell r="BV1165" t="str">
            <v>0001904341151</v>
          </cell>
          <cell r="BW1165" t="str">
            <v>SUDAH</v>
          </cell>
          <cell r="BX1165" t="str">
            <v>PERUSAHAAN</v>
          </cell>
          <cell r="BY1165" t="str">
            <v>21075601597</v>
          </cell>
          <cell r="BZ1165" t="str">
            <v>SUDAH</v>
          </cell>
        </row>
        <row r="1166">
          <cell r="C1166" t="str">
            <v>3018</v>
          </cell>
          <cell r="D1166" t="str">
            <v>YUHENDRA LUBIS</v>
          </cell>
          <cell r="E1166" t="str">
            <v>PT. MBK</v>
          </cell>
          <cell r="I1166">
            <v>44452</v>
          </cell>
          <cell r="J1166" t="str">
            <v/>
          </cell>
          <cell r="K1166" t="str">
            <v>081287644697</v>
          </cell>
          <cell r="L1166" t="str">
            <v>DRIVER</v>
          </cell>
          <cell r="Q1166" t="str">
            <v>MEDAN</v>
          </cell>
          <cell r="R1166" t="str">
            <v>ANTERAJA</v>
          </cell>
          <cell r="S1166" t="str">
            <v>MEDAN</v>
          </cell>
          <cell r="T1166" t="str">
            <v>1271140206840004</v>
          </cell>
          <cell r="U1166" t="str">
            <v>SEUMUR HIDUP</v>
          </cell>
          <cell r="V1166">
            <v>0</v>
          </cell>
          <cell r="W1166" t="str">
            <v>B1</v>
          </cell>
          <cell r="X1166" t="str">
            <v>07148406000104</v>
          </cell>
          <cell r="Y1166">
            <v>46272</v>
          </cell>
          <cell r="Z1166" t="str">
            <v xml:space="preserve">SILAPING </v>
          </cell>
          <cell r="AA1166">
            <v>30835</v>
          </cell>
          <cell r="AB1166" t="str">
            <v xml:space="preserve">JLN BARU GG KELUARGA NO 6 RT 00/00 DESA TEMBUNG KEC MEDAN TEMBUNG </v>
          </cell>
          <cell r="AC1166" t="str">
            <v>KAWIN</v>
          </cell>
          <cell r="AD1166" t="str">
            <v>ISLAM</v>
          </cell>
          <cell r="AE1166" t="str">
            <v>LAKI-LAKI</v>
          </cell>
          <cell r="AF1166" t="str">
            <v>SMA</v>
          </cell>
          <cell r="AG1166" t="str">
            <v>YUHENDRA LUBIS</v>
          </cell>
          <cell r="AH1166" t="str">
            <v>BCA</v>
          </cell>
          <cell r="AI1166" t="str">
            <v>8115278556</v>
          </cell>
          <cell r="AJ1166" t="str">
            <v>1271141906130019</v>
          </cell>
          <cell r="AL1166">
            <v>44621</v>
          </cell>
          <cell r="AM1166">
            <v>44712</v>
          </cell>
          <cell r="AN1166" t="str">
            <v>PKWT 1</v>
          </cell>
          <cell r="AO1166" t="str">
            <v>10 hari</v>
          </cell>
          <cell r="AP1166" t="str">
            <v xml:space="preserve">0 Tahun  8 Bulan 8 Hari </v>
          </cell>
          <cell r="AQ1166" t="str">
            <v>SUDAH</v>
          </cell>
          <cell r="AR1166">
            <v>44468</v>
          </cell>
          <cell r="AS1166" t="str">
            <v>SUDAH</v>
          </cell>
          <cell r="AT1166">
            <v>44475</v>
          </cell>
          <cell r="AU1166" t="str">
            <v>SUDAH</v>
          </cell>
          <cell r="AV1166">
            <v>44466</v>
          </cell>
          <cell r="AW1166" t="str">
            <v xml:space="preserve">0 Tahun  7 Bulan 24 Hari </v>
          </cell>
          <cell r="AX1166" t="str">
            <v>ON LINE</v>
          </cell>
          <cell r="BA1166" t="str">
            <v>SUDAH</v>
          </cell>
          <cell r="BC1166">
            <v>44389</v>
          </cell>
          <cell r="BE1166" t="str">
            <v>SUDAH</v>
          </cell>
          <cell r="BG1166">
            <v>44426</v>
          </cell>
          <cell r="BH1166" t="str">
            <v>MANDALA</v>
          </cell>
          <cell r="BI1166" t="str">
            <v>BELUM</v>
          </cell>
          <cell r="BV1166" t="str">
            <v>0003108544108</v>
          </cell>
          <cell r="BW1166" t="str">
            <v>SUDAH</v>
          </cell>
          <cell r="BX1166" t="str">
            <v>PERUSAHAAN</v>
          </cell>
          <cell r="BY1166" t="str">
            <v>21075602066</v>
          </cell>
          <cell r="BZ1166" t="str">
            <v>SUDAH</v>
          </cell>
        </row>
        <row r="1167">
          <cell r="C1167" t="str">
            <v>3019</v>
          </cell>
          <cell r="D1167" t="str">
            <v>ABDUL MUIS</v>
          </cell>
          <cell r="E1167" t="str">
            <v>PT. MBK</v>
          </cell>
          <cell r="I1167">
            <v>44452</v>
          </cell>
          <cell r="J1167" t="str">
            <v/>
          </cell>
          <cell r="K1167" t="str">
            <v>082367787254</v>
          </cell>
          <cell r="L1167" t="str">
            <v>DRIVER</v>
          </cell>
          <cell r="Q1167" t="str">
            <v>MEDAN</v>
          </cell>
          <cell r="R1167" t="str">
            <v>ANTERAJA</v>
          </cell>
          <cell r="S1167" t="str">
            <v>MEDAN</v>
          </cell>
          <cell r="T1167" t="str">
            <v>1271101504790006</v>
          </cell>
          <cell r="U1167" t="str">
            <v>SEUMUR HIDUP</v>
          </cell>
          <cell r="V1167">
            <v>0</v>
          </cell>
          <cell r="W1167" t="str">
            <v>B1</v>
          </cell>
          <cell r="X1167" t="str">
            <v>07147910000252</v>
          </cell>
          <cell r="Y1167">
            <v>45902</v>
          </cell>
          <cell r="Z1167" t="str">
            <v xml:space="preserve">BANDAR BETSY </v>
          </cell>
          <cell r="AA1167">
            <v>29155</v>
          </cell>
          <cell r="AB1167" t="str">
            <v xml:space="preserve">JL BRIAL GG TANJUNG NO 44 DESA PULO BRAYAN DARAT I MEDAN TIMUR </v>
          </cell>
          <cell r="AC1167" t="str">
            <v>KAWIN</v>
          </cell>
          <cell r="AD1167" t="str">
            <v>ISLAM</v>
          </cell>
          <cell r="AE1167" t="str">
            <v>LAKI-LAKI</v>
          </cell>
          <cell r="AF1167" t="str">
            <v>SMA</v>
          </cell>
          <cell r="AG1167" t="str">
            <v>ABDUL MUIS</v>
          </cell>
          <cell r="AH1167" t="str">
            <v>BCA</v>
          </cell>
          <cell r="AI1167" t="str">
            <v>8280480127</v>
          </cell>
          <cell r="AJ1167" t="str">
            <v>1271201508190015</v>
          </cell>
          <cell r="AL1167">
            <v>44621</v>
          </cell>
          <cell r="AM1167">
            <v>44712</v>
          </cell>
          <cell r="AN1167" t="str">
            <v>PKWT 1</v>
          </cell>
          <cell r="AO1167" t="str">
            <v>10 hari</v>
          </cell>
          <cell r="AP1167" t="str">
            <v xml:space="preserve">0 Tahun  8 Bulan 8 Hari </v>
          </cell>
          <cell r="AQ1167" t="str">
            <v>SUDAH</v>
          </cell>
          <cell r="AR1167">
            <v>44468</v>
          </cell>
          <cell r="AS1167" t="str">
            <v>SUDAH</v>
          </cell>
          <cell r="AT1167">
            <v>44475</v>
          </cell>
          <cell r="AU1167" t="str">
            <v>SUDAH</v>
          </cell>
          <cell r="AV1167">
            <v>44466</v>
          </cell>
          <cell r="AW1167" t="str">
            <v xml:space="preserve">0 Tahun  7 Bulan 24 Hari </v>
          </cell>
          <cell r="AX1167" t="str">
            <v>ON LINE</v>
          </cell>
          <cell r="BA1167" t="str">
            <v>SUDAH</v>
          </cell>
          <cell r="BC1167">
            <v>44447</v>
          </cell>
          <cell r="BE1167" t="str">
            <v>SUDAH</v>
          </cell>
          <cell r="BG1167">
            <v>44475</v>
          </cell>
          <cell r="BI1167" t="str">
            <v>BELUM</v>
          </cell>
          <cell r="BV1167" t="str">
            <v>0003105196165</v>
          </cell>
          <cell r="BW1167" t="str">
            <v>SUDAH</v>
          </cell>
          <cell r="BX1167" t="str">
            <v>PERUSAHAAN</v>
          </cell>
          <cell r="BY1167" t="str">
            <v>21075601464</v>
          </cell>
          <cell r="BZ1167" t="str">
            <v>SUDAH</v>
          </cell>
        </row>
        <row r="1168">
          <cell r="C1168" t="str">
            <v>3020</v>
          </cell>
          <cell r="D1168" t="str">
            <v>FAJAR SUHENDRA</v>
          </cell>
          <cell r="E1168" t="str">
            <v>PT. MBK</v>
          </cell>
          <cell r="I1168">
            <v>44433</v>
          </cell>
          <cell r="J1168" t="str">
            <v/>
          </cell>
          <cell r="K1168" t="str">
            <v>081276916619</v>
          </cell>
          <cell r="L1168" t="str">
            <v>DRIVER</v>
          </cell>
          <cell r="Q1168" t="str">
            <v>PEKANBARU</v>
          </cell>
          <cell r="R1168" t="str">
            <v>ANTERAJA</v>
          </cell>
          <cell r="S1168" t="str">
            <v>MEDAN</v>
          </cell>
          <cell r="T1168" t="str">
            <v>1471111803950002</v>
          </cell>
          <cell r="U1168" t="str">
            <v>SEUMUR HIDUP</v>
          </cell>
          <cell r="V1168">
            <v>0</v>
          </cell>
          <cell r="W1168" t="str">
            <v>B1</v>
          </cell>
          <cell r="X1168" t="str">
            <v>0914181103532</v>
          </cell>
          <cell r="Y1168">
            <v>46416</v>
          </cell>
          <cell r="Z1168" t="str">
            <v xml:space="preserve">PEKANBARU </v>
          </cell>
          <cell r="AA1168">
            <v>34776</v>
          </cell>
          <cell r="AB1168" t="str">
            <v xml:space="preserve">JLN JAMBU GG KEPUJI NO 3 RT 003/002 TAMPAN PAYUNG SEKAKI </v>
          </cell>
          <cell r="AC1168" t="str">
            <v>LAJANG</v>
          </cell>
          <cell r="AD1168" t="str">
            <v>ISLAM</v>
          </cell>
          <cell r="AE1168" t="str">
            <v>LAKI-LAKI</v>
          </cell>
          <cell r="AF1168" t="str">
            <v>SMA</v>
          </cell>
          <cell r="AG1168" t="str">
            <v>FAJAR SUHENDRA</v>
          </cell>
          <cell r="AH1168" t="str">
            <v>BCA</v>
          </cell>
          <cell r="AI1168" t="str">
            <v>8230329801</v>
          </cell>
          <cell r="AJ1168" t="str">
            <v>1471111904100017</v>
          </cell>
          <cell r="AL1168">
            <v>44621</v>
          </cell>
          <cell r="AM1168">
            <v>44712</v>
          </cell>
          <cell r="AN1168" t="str">
            <v>PKWT 1</v>
          </cell>
          <cell r="AO1168" t="str">
            <v>10 hari</v>
          </cell>
          <cell r="AP1168" t="str">
            <v xml:space="preserve">0 Tahun  8 Bulan 26 Hari </v>
          </cell>
          <cell r="AQ1168" t="str">
            <v>SUDAH</v>
          </cell>
          <cell r="AR1168">
            <v>44463</v>
          </cell>
          <cell r="AS1168" t="str">
            <v>SUDAH</v>
          </cell>
          <cell r="AT1168">
            <v>44476</v>
          </cell>
          <cell r="AU1168" t="str">
            <v>SUDAH</v>
          </cell>
          <cell r="AV1168">
            <v>44472</v>
          </cell>
          <cell r="AW1168" t="str">
            <v xml:space="preserve">0 Tahun  7 Bulan 18 Hari </v>
          </cell>
          <cell r="AX1168" t="str">
            <v>ON LINE</v>
          </cell>
          <cell r="AY1168">
            <v>90</v>
          </cell>
          <cell r="AZ1168">
            <v>90</v>
          </cell>
          <cell r="BA1168" t="str">
            <v>SUDAH</v>
          </cell>
          <cell r="BB1168" t="str">
            <v>Vaksin Belum Tersedia</v>
          </cell>
          <cell r="BC1168">
            <v>44525</v>
          </cell>
          <cell r="BE1168" t="str">
            <v>BELUM</v>
          </cell>
          <cell r="BF1168" t="str">
            <v>Vaksin Belum Tersedia</v>
          </cell>
          <cell r="BI1168" t="str">
            <v>BELUM</v>
          </cell>
          <cell r="BV1168" t="str">
            <v>0001499255976</v>
          </cell>
          <cell r="BW1168" t="str">
            <v>SUDAH</v>
          </cell>
          <cell r="BX1168" t="str">
            <v>PERUSAHAAN</v>
          </cell>
          <cell r="BY1168" t="str">
            <v>21075601704</v>
          </cell>
          <cell r="BZ1168" t="str">
            <v>SUDAH</v>
          </cell>
        </row>
        <row r="1169">
          <cell r="C1169" t="str">
            <v>3021</v>
          </cell>
          <cell r="D1169" t="str">
            <v>KHAIRIL AMRI</v>
          </cell>
          <cell r="E1169" t="str">
            <v>PT. MBK</v>
          </cell>
          <cell r="I1169">
            <v>44433</v>
          </cell>
          <cell r="J1169" t="str">
            <v/>
          </cell>
          <cell r="K1169" t="str">
            <v>085284442910</v>
          </cell>
          <cell r="L1169" t="str">
            <v>DRIVER</v>
          </cell>
          <cell r="Q1169" t="str">
            <v>PEKANBARU</v>
          </cell>
          <cell r="R1169" t="str">
            <v>ANTERAJA</v>
          </cell>
          <cell r="S1169" t="str">
            <v>MEDAN</v>
          </cell>
          <cell r="T1169" t="str">
            <v>1401170601940005</v>
          </cell>
          <cell r="U1169" t="str">
            <v>SEUMUR HIDUP</v>
          </cell>
          <cell r="V1169">
            <v>0</v>
          </cell>
          <cell r="W1169" t="str">
            <v>B1</v>
          </cell>
          <cell r="X1169" t="str">
            <v>09189401000133</v>
          </cell>
          <cell r="Y1169">
            <v>46418</v>
          </cell>
          <cell r="Z1169" t="str">
            <v xml:space="preserve">LUBUK SIKAMPING </v>
          </cell>
          <cell r="AA1169">
            <v>34340</v>
          </cell>
          <cell r="AB1169" t="str">
            <v xml:space="preserve">DUSUN CEMARA SAWAH BARU RT 002/001 KAMPAR </v>
          </cell>
          <cell r="AC1169" t="str">
            <v>LAJANG</v>
          </cell>
          <cell r="AD1169" t="str">
            <v>ISLAM</v>
          </cell>
          <cell r="AE1169" t="str">
            <v>LAKI-LAKI</v>
          </cell>
          <cell r="AF1169" t="str">
            <v>SMA</v>
          </cell>
          <cell r="AG1169" t="str">
            <v>KHAIRIL AMRI</v>
          </cell>
          <cell r="AH1169" t="str">
            <v>BCA</v>
          </cell>
          <cell r="AI1169" t="str">
            <v>2200957396</v>
          </cell>
          <cell r="AJ1169" t="str">
            <v>1401173001090003</v>
          </cell>
          <cell r="AL1169">
            <v>44621</v>
          </cell>
          <cell r="AM1169">
            <v>44712</v>
          </cell>
          <cell r="AN1169" t="str">
            <v>PKWT 1</v>
          </cell>
          <cell r="AO1169" t="str">
            <v>10 hari</v>
          </cell>
          <cell r="AP1169" t="str">
            <v xml:space="preserve">0 Tahun  8 Bulan 26 Hari </v>
          </cell>
          <cell r="AQ1169" t="str">
            <v>SUDAH</v>
          </cell>
          <cell r="AR1169">
            <v>44463</v>
          </cell>
          <cell r="AS1169" t="str">
            <v>SUDAH</v>
          </cell>
          <cell r="AT1169">
            <v>44476</v>
          </cell>
          <cell r="AU1169" t="str">
            <v>SUDAH</v>
          </cell>
          <cell r="AV1169">
            <v>44472</v>
          </cell>
          <cell r="AW1169" t="str">
            <v xml:space="preserve">0 Tahun  7 Bulan 18 Hari </v>
          </cell>
          <cell r="AX1169" t="str">
            <v>ON LINE</v>
          </cell>
          <cell r="AY1169">
            <v>100</v>
          </cell>
          <cell r="AZ1169">
            <v>100</v>
          </cell>
          <cell r="BA1169" t="str">
            <v>SUDAH</v>
          </cell>
          <cell r="BC1169">
            <v>44405</v>
          </cell>
          <cell r="BD1169" t="str">
            <v>POSKES BANGKINANG</v>
          </cell>
          <cell r="BE1169" t="str">
            <v>SUDAH</v>
          </cell>
          <cell r="BG1169">
            <v>44433</v>
          </cell>
          <cell r="BH1169" t="str">
            <v>POSKES BANGKINANG</v>
          </cell>
          <cell r="BI1169" t="str">
            <v>BELUM</v>
          </cell>
          <cell r="BV1169" t="str">
            <v>0003064518538</v>
          </cell>
          <cell r="BW1169" t="str">
            <v>SUDAH</v>
          </cell>
          <cell r="BX1169" t="str">
            <v>PERUSAHAAN</v>
          </cell>
          <cell r="BY1169" t="str">
            <v>21075602017</v>
          </cell>
          <cell r="BZ1169" t="str">
            <v>SUDAH</v>
          </cell>
        </row>
        <row r="1170">
          <cell r="C1170" t="str">
            <v>3022</v>
          </cell>
          <cell r="D1170" t="str">
            <v>APRISMAN NAZARA</v>
          </cell>
          <cell r="E1170" t="str">
            <v>PT. MBK</v>
          </cell>
          <cell r="I1170">
            <v>44433</v>
          </cell>
          <cell r="J1170" t="str">
            <v/>
          </cell>
          <cell r="K1170" t="str">
            <v>087870515526</v>
          </cell>
          <cell r="L1170" t="str">
            <v>DRIVER</v>
          </cell>
          <cell r="Q1170" t="str">
            <v>PEKANBARU</v>
          </cell>
          <cell r="R1170" t="str">
            <v>ANTERAJA</v>
          </cell>
          <cell r="S1170" t="str">
            <v>MEDAN</v>
          </cell>
          <cell r="T1170" t="str">
            <v>1571070704890021</v>
          </cell>
          <cell r="U1170" t="str">
            <v>SEUMUR HIDUP</v>
          </cell>
          <cell r="V1170">
            <v>0</v>
          </cell>
          <cell r="W1170" t="str">
            <v>B1 UMUM</v>
          </cell>
          <cell r="X1170" t="str">
            <v>27408904000095</v>
          </cell>
          <cell r="Y1170">
            <v>46240</v>
          </cell>
          <cell r="Z1170" t="str">
            <v xml:space="preserve">JAMBI </v>
          </cell>
          <cell r="AA1170">
            <v>32605</v>
          </cell>
          <cell r="AB1170" t="str">
            <v xml:space="preserve">JLN ROWOBENING NO 36 B RT 003/010 DESA SIDOMULYO BARAT TAMPAN </v>
          </cell>
          <cell r="AC1170" t="str">
            <v>KAWIN</v>
          </cell>
          <cell r="AD1170" t="str">
            <v>ISLAM</v>
          </cell>
          <cell r="AE1170" t="str">
            <v>LAKI-LAKI</v>
          </cell>
          <cell r="AF1170" t="str">
            <v>SMA</v>
          </cell>
          <cell r="AG1170" t="str">
            <v>APRISMAN NAZARA</v>
          </cell>
          <cell r="AH1170" t="str">
            <v>BCA</v>
          </cell>
          <cell r="AI1170" t="str">
            <v>6520619273</v>
          </cell>
          <cell r="AJ1170" t="str">
            <v>1471082309150011</v>
          </cell>
          <cell r="AL1170">
            <v>44621</v>
          </cell>
          <cell r="AM1170">
            <v>44712</v>
          </cell>
          <cell r="AN1170" t="str">
            <v>PKWT 1</v>
          </cell>
          <cell r="AO1170" t="str">
            <v>10 hari</v>
          </cell>
          <cell r="AP1170" t="str">
            <v xml:space="preserve">0 Tahun  8 Bulan 26 Hari </v>
          </cell>
          <cell r="AQ1170" t="str">
            <v>SUDAH</v>
          </cell>
          <cell r="AR1170">
            <v>44463</v>
          </cell>
          <cell r="AS1170" t="str">
            <v>SUDAH</v>
          </cell>
          <cell r="AT1170">
            <v>44452</v>
          </cell>
          <cell r="AU1170" t="str">
            <v>SUDAH</v>
          </cell>
          <cell r="AV1170">
            <v>44472</v>
          </cell>
          <cell r="AW1170" t="str">
            <v xml:space="preserve">0 Tahun  7 Bulan 18 Hari </v>
          </cell>
          <cell r="AX1170" t="str">
            <v>ON LINE</v>
          </cell>
          <cell r="AY1170">
            <v>80</v>
          </cell>
          <cell r="AZ1170">
            <v>80</v>
          </cell>
          <cell r="BA1170" t="str">
            <v>SUDAH</v>
          </cell>
          <cell r="BB1170" t="str">
            <v>Vaksin Belum Tersedia</v>
          </cell>
          <cell r="BC1170">
            <v>44525</v>
          </cell>
          <cell r="BE1170" t="str">
            <v>SUDAH</v>
          </cell>
          <cell r="BF1170" t="str">
            <v>Vaksin Belum Tersedia</v>
          </cell>
          <cell r="BG1170">
            <v>44557</v>
          </cell>
          <cell r="BI1170" t="str">
            <v>BELUM</v>
          </cell>
          <cell r="BV1170" t="str">
            <v>0001870996241</v>
          </cell>
          <cell r="BW1170" t="str">
            <v>SUDAH</v>
          </cell>
          <cell r="BX1170" t="str">
            <v>PERUSAHAAN</v>
          </cell>
          <cell r="BY1170" t="str">
            <v>21075601639</v>
          </cell>
          <cell r="BZ1170" t="str">
            <v>SUDAH</v>
          </cell>
        </row>
        <row r="1171">
          <cell r="C1171" t="str">
            <v>3023</v>
          </cell>
          <cell r="D1171" t="str">
            <v>MUHAMMAD ILHAM BANGUN</v>
          </cell>
          <cell r="E1171" t="str">
            <v>PT. MBK</v>
          </cell>
          <cell r="I1171">
            <v>44452</v>
          </cell>
          <cell r="J1171" t="str">
            <v/>
          </cell>
          <cell r="K1171" t="str">
            <v>082286649551</v>
          </cell>
          <cell r="L1171" t="str">
            <v>DRIVER</v>
          </cell>
          <cell r="Q1171" t="str">
            <v>MEDAN</v>
          </cell>
          <cell r="R1171" t="str">
            <v>ANTERAJA</v>
          </cell>
          <cell r="S1171" t="str">
            <v>MEDAN</v>
          </cell>
          <cell r="T1171" t="str">
            <v>1271210203870002</v>
          </cell>
          <cell r="U1171" t="str">
            <v>SEUMUR HIDUP</v>
          </cell>
          <cell r="V1171">
            <v>0</v>
          </cell>
          <cell r="W1171" t="str">
            <v>B1</v>
          </cell>
          <cell r="X1171" t="str">
            <v>07148703000148</v>
          </cell>
          <cell r="Y1171">
            <v>46279</v>
          </cell>
          <cell r="Z1171" t="str">
            <v xml:space="preserve">MEDAN </v>
          </cell>
          <cell r="AA1171">
            <v>31838</v>
          </cell>
          <cell r="AB1171" t="str">
            <v xml:space="preserve">DUSUN VIII JLN ASAHAN MEDAN KRIO </v>
          </cell>
          <cell r="AC1171" t="str">
            <v>LAJANG</v>
          </cell>
          <cell r="AD1171" t="str">
            <v xml:space="preserve">ISLAM </v>
          </cell>
          <cell r="AE1171" t="str">
            <v>LAKI-LAKI</v>
          </cell>
          <cell r="AF1171" t="str">
            <v>SMA</v>
          </cell>
          <cell r="AG1171" t="str">
            <v>MUHAMMAD ILHAM BANGUN</v>
          </cell>
          <cell r="AH1171" t="str">
            <v>BCA</v>
          </cell>
          <cell r="AI1171" t="str">
            <v>8645205509</v>
          </cell>
          <cell r="AJ1171" t="str">
            <v>1207230106150004</v>
          </cell>
          <cell r="AL1171">
            <v>44621</v>
          </cell>
          <cell r="AM1171">
            <v>44712</v>
          </cell>
          <cell r="AN1171" t="str">
            <v>PKWT 1</v>
          </cell>
          <cell r="AO1171" t="str">
            <v>10 hari</v>
          </cell>
          <cell r="AP1171" t="str">
            <v xml:space="preserve">0 Tahun  8 Bulan 8 Hari </v>
          </cell>
          <cell r="AQ1171" t="str">
            <v>SUDAH</v>
          </cell>
          <cell r="AR1171">
            <v>44468</v>
          </cell>
          <cell r="AS1171" t="str">
            <v>SUDAH</v>
          </cell>
          <cell r="AT1171">
            <v>44475</v>
          </cell>
          <cell r="AU1171" t="str">
            <v>SUDAH</v>
          </cell>
          <cell r="AV1171">
            <v>44466</v>
          </cell>
          <cell r="AW1171" t="str">
            <v xml:space="preserve">0 Tahun  7 Bulan 24 Hari </v>
          </cell>
          <cell r="AX1171" t="str">
            <v>ON LINE</v>
          </cell>
          <cell r="BA1171" t="str">
            <v>SUDAH</v>
          </cell>
          <cell r="BC1171">
            <v>44373</v>
          </cell>
          <cell r="BE1171" t="str">
            <v>SUDAH</v>
          </cell>
          <cell r="BG1171">
            <v>44401</v>
          </cell>
          <cell r="BI1171" t="str">
            <v>BELUM</v>
          </cell>
          <cell r="BV1171" t="str">
            <v>0003108544558</v>
          </cell>
          <cell r="BW1171" t="str">
            <v>SUDAH</v>
          </cell>
          <cell r="BX1171" t="str">
            <v>PERUSAHAAN</v>
          </cell>
          <cell r="BY1171" t="str">
            <v>21075601886</v>
          </cell>
          <cell r="BZ1171" t="str">
            <v>SUDAH</v>
          </cell>
        </row>
        <row r="1172">
          <cell r="C1172" t="str">
            <v>3025</v>
          </cell>
          <cell r="D1172" t="str">
            <v>KURNIAWAN SEPTIAN PAMUNGKAS</v>
          </cell>
          <cell r="E1172" t="str">
            <v>PT. MBK</v>
          </cell>
          <cell r="I1172">
            <v>44454</v>
          </cell>
          <cell r="J1172" t="str">
            <v/>
          </cell>
          <cell r="K1172" t="str">
            <v>088234139002</v>
          </cell>
          <cell r="L1172" t="str">
            <v>DRIVER</v>
          </cell>
          <cell r="Q1172" t="str">
            <v>SURABAYA</v>
          </cell>
          <cell r="R1172" t="str">
            <v>ANTERAJA</v>
          </cell>
          <cell r="S1172" t="str">
            <v>MALANG</v>
          </cell>
          <cell r="T1172" t="str">
            <v>3502042909990003</v>
          </cell>
          <cell r="U1172" t="str">
            <v>SEUMUR HIDUP</v>
          </cell>
          <cell r="V1172" t="str">
            <v>HIJAU</v>
          </cell>
          <cell r="W1172" t="str">
            <v>B1</v>
          </cell>
          <cell r="X1172" t="str">
            <v>15449909000085</v>
          </cell>
          <cell r="Y1172">
            <v>46202</v>
          </cell>
          <cell r="Z1172" t="str">
            <v>PONOROGO</v>
          </cell>
          <cell r="AA1172">
            <v>36432</v>
          </cell>
          <cell r="AB1172" t="str">
            <v>DUKUH BULU RT02 RW02 KEL BULU KEC SAMBIT KAB PONOROGO</v>
          </cell>
          <cell r="AC1172" t="str">
            <v>LAJANG</v>
          </cell>
          <cell r="AD1172" t="str">
            <v>ISLAM</v>
          </cell>
          <cell r="AE1172" t="str">
            <v>LAKI-LAKI</v>
          </cell>
          <cell r="AF1172" t="str">
            <v>SMP</v>
          </cell>
          <cell r="AG1172" t="str">
            <v>KURNIAWAN SEPTIAWAN</v>
          </cell>
          <cell r="AH1172" t="str">
            <v>BCA</v>
          </cell>
          <cell r="AI1172" t="str">
            <v>0070344777</v>
          </cell>
          <cell r="AJ1172" t="str">
            <v>3502040905010368</v>
          </cell>
          <cell r="AL1172">
            <v>44621</v>
          </cell>
          <cell r="AM1172">
            <v>44712</v>
          </cell>
          <cell r="AN1172" t="str">
            <v>PKWT 1</v>
          </cell>
          <cell r="AO1172" t="str">
            <v>10 hari</v>
          </cell>
          <cell r="AP1172" t="str">
            <v xml:space="preserve">0 Tahun  8 Bulan 6 Hari </v>
          </cell>
          <cell r="AQ1172" t="str">
            <v>SUDAH</v>
          </cell>
          <cell r="AR1172">
            <v>44432</v>
          </cell>
          <cell r="AS1172" t="str">
            <v>SUDAH</v>
          </cell>
          <cell r="AT1172">
            <v>44432</v>
          </cell>
          <cell r="AU1172" t="str">
            <v>SUDAH</v>
          </cell>
          <cell r="AV1172">
            <v>44462</v>
          </cell>
          <cell r="AW1172" t="str">
            <v xml:space="preserve">0 Tahun  7 Bulan 28 Hari </v>
          </cell>
          <cell r="AX1172" t="str">
            <v>IN CLASS</v>
          </cell>
          <cell r="AY1172">
            <v>75</v>
          </cell>
          <cell r="AZ1172">
            <v>100</v>
          </cell>
          <cell r="BA1172" t="str">
            <v>SUDAH</v>
          </cell>
          <cell r="BC1172">
            <v>44400</v>
          </cell>
          <cell r="BD1172" t="str">
            <v>SEKAPUK</v>
          </cell>
          <cell r="BE1172" t="str">
            <v>SUDAH</v>
          </cell>
          <cell r="BG1172">
            <v>44423</v>
          </cell>
          <cell r="BI1172" t="str">
            <v>BELUM</v>
          </cell>
          <cell r="BV1172" t="str">
            <v>0000661230911</v>
          </cell>
          <cell r="BW1172" t="str">
            <v>SUDAH</v>
          </cell>
          <cell r="BX1172" t="str">
            <v>PBI</v>
          </cell>
          <cell r="BY1172" t="str">
            <v>21086932239</v>
          </cell>
          <cell r="BZ1172" t="str">
            <v>SUDAH</v>
          </cell>
          <cell r="CG1172" t="str">
            <v>epitkoya@gmail.com</v>
          </cell>
        </row>
        <row r="1173">
          <cell r="C1173" t="str">
            <v>3026</v>
          </cell>
          <cell r="D1173" t="str">
            <v>DEVI YULIANDRI</v>
          </cell>
          <cell r="E1173" t="str">
            <v>PT. MBK</v>
          </cell>
          <cell r="I1173">
            <v>44455</v>
          </cell>
          <cell r="J1173" t="str">
            <v/>
          </cell>
          <cell r="K1173" t="str">
            <v>085236666841</v>
          </cell>
          <cell r="L1173" t="str">
            <v>DRIVER</v>
          </cell>
          <cell r="Q1173" t="str">
            <v>SURABAYA</v>
          </cell>
          <cell r="R1173" t="str">
            <v>ANTERAJA</v>
          </cell>
          <cell r="S1173" t="str">
            <v>MALANG</v>
          </cell>
          <cell r="T1173" t="str">
            <v>3574030307840007</v>
          </cell>
          <cell r="U1173" t="str">
            <v>SEUMUR HIDUP</v>
          </cell>
          <cell r="V1173" t="str">
            <v>HIJAU</v>
          </cell>
          <cell r="W1173" t="str">
            <v>B1</v>
          </cell>
          <cell r="X1173" t="str">
            <v>15608407000150</v>
          </cell>
          <cell r="Y1173">
            <v>46220</v>
          </cell>
          <cell r="Z1173" t="str">
            <v>PROBOLINGGO</v>
          </cell>
          <cell r="AA1173">
            <v>30866</v>
          </cell>
          <cell r="AB1173" t="str">
            <v>RUSUNAWA BAYUANGGA RT001 RW005 KEL PILANG KEC KADEMANGAN KOTA PROBOLINGGO</v>
          </cell>
          <cell r="AC1173" t="str">
            <v>KAWIN</v>
          </cell>
          <cell r="AD1173" t="str">
            <v>ISLAM</v>
          </cell>
          <cell r="AE1173" t="str">
            <v>LAKI-LAKI</v>
          </cell>
          <cell r="AF1173" t="str">
            <v>SMA</v>
          </cell>
          <cell r="AG1173" t="str">
            <v>DEVI YULIANDRI</v>
          </cell>
          <cell r="AH1173" t="str">
            <v>BCA</v>
          </cell>
          <cell r="AI1173" t="str">
            <v>0391599504</v>
          </cell>
          <cell r="AJ1173" t="str">
            <v>3574011605120000</v>
          </cell>
          <cell r="AL1173">
            <v>44621</v>
          </cell>
          <cell r="AM1173">
            <v>44712</v>
          </cell>
          <cell r="AN1173" t="str">
            <v>PKWT 1</v>
          </cell>
          <cell r="AO1173" t="str">
            <v>10 hari</v>
          </cell>
          <cell r="AP1173" t="str">
            <v xml:space="preserve">0 Tahun  8 Bulan 5 Hari </v>
          </cell>
          <cell r="AQ1173" t="str">
            <v>SUDAH</v>
          </cell>
          <cell r="AR1173">
            <v>44432</v>
          </cell>
          <cell r="AS1173" t="str">
            <v>SUDAH</v>
          </cell>
          <cell r="AT1173">
            <v>44432</v>
          </cell>
          <cell r="AU1173" t="str">
            <v>SUDAH</v>
          </cell>
          <cell r="AV1173">
            <v>44584</v>
          </cell>
          <cell r="AW1173" t="str">
            <v xml:space="preserve">0 Tahun  3 Bulan 28 Hari </v>
          </cell>
          <cell r="AX1173" t="str">
            <v>IN CLASS</v>
          </cell>
          <cell r="AY1173">
            <v>75</v>
          </cell>
          <cell r="AZ1173">
            <v>100</v>
          </cell>
          <cell r="BA1173" t="str">
            <v>SUDAH</v>
          </cell>
          <cell r="BC1173">
            <v>44407</v>
          </cell>
          <cell r="BD1173" t="str">
            <v>GELORA 10 NOVEMBER</v>
          </cell>
          <cell r="BE1173" t="str">
            <v>SUDAH</v>
          </cell>
          <cell r="BG1173">
            <v>44435</v>
          </cell>
          <cell r="BI1173" t="str">
            <v>BELUM</v>
          </cell>
          <cell r="BV1173" t="str">
            <v>0001152680095</v>
          </cell>
          <cell r="BW1173" t="str">
            <v>SUDAH</v>
          </cell>
          <cell r="BX1173" t="str">
            <v>PERUSAHAAN</v>
          </cell>
          <cell r="BY1173" t="str">
            <v>21086932296</v>
          </cell>
          <cell r="BZ1173" t="str">
            <v>SUDAH</v>
          </cell>
        </row>
        <row r="1174">
          <cell r="C1174" t="str">
            <v>3031</v>
          </cell>
          <cell r="D1174" t="str">
            <v>SAHDAN</v>
          </cell>
          <cell r="E1174" t="str">
            <v>PT. MBK</v>
          </cell>
          <cell r="I1174">
            <v>44459</v>
          </cell>
          <cell r="J1174" t="str">
            <v/>
          </cell>
          <cell r="K1174" t="str">
            <v>082253175646</v>
          </cell>
          <cell r="L1174" t="str">
            <v>DRIVER</v>
          </cell>
          <cell r="Q1174" t="str">
            <v>PONTIANAK</v>
          </cell>
          <cell r="R1174" t="str">
            <v>PT. SUMBER ALFARIA TRIJAYA TBK</v>
          </cell>
          <cell r="S1174" t="str">
            <v>JAKARTA 2</v>
          </cell>
          <cell r="T1174" t="str">
            <v>6171020509970002</v>
          </cell>
          <cell r="U1174" t="str">
            <v>SEUMUR HIDUP</v>
          </cell>
          <cell r="W1174" t="str">
            <v>B1</v>
          </cell>
          <cell r="X1174" t="str">
            <v>10149709000158</v>
          </cell>
          <cell r="Y1174">
            <v>45833</v>
          </cell>
          <cell r="Z1174" t="str">
            <v>PONTIANAK</v>
          </cell>
          <cell r="AA1174">
            <v>35678</v>
          </cell>
          <cell r="AB1174" t="str">
            <v>JL.TANJUNG HARAPAN BANJAR SERASAN PONTIANAK TIMUR</v>
          </cell>
          <cell r="AC1174" t="str">
            <v>KAWIN</v>
          </cell>
          <cell r="AD1174" t="str">
            <v>ISLAM</v>
          </cell>
          <cell r="AE1174" t="str">
            <v>LAKI-LAKI</v>
          </cell>
          <cell r="AF1174" t="str">
            <v>SMA</v>
          </cell>
          <cell r="AG1174" t="str">
            <v>SAHDAN</v>
          </cell>
          <cell r="AH1174" t="str">
            <v>BCA</v>
          </cell>
          <cell r="AI1174" t="str">
            <v>7925444251</v>
          </cell>
          <cell r="AJ1174" t="str">
            <v>6171020610070014</v>
          </cell>
          <cell r="AL1174">
            <v>44652</v>
          </cell>
          <cell r="AM1174">
            <v>44742</v>
          </cell>
          <cell r="AN1174" t="str">
            <v>PKWT 1</v>
          </cell>
          <cell r="AO1174" t="str">
            <v>40 hari</v>
          </cell>
          <cell r="AP1174" t="str">
            <v xml:space="preserve">0 Tahun  8 Bulan 1 Hari </v>
          </cell>
          <cell r="AQ1174" t="str">
            <v>SUDAH</v>
          </cell>
          <cell r="AR1174">
            <v>44476</v>
          </cell>
          <cell r="AS1174" t="str">
            <v>SUDAH</v>
          </cell>
          <cell r="AT1174">
            <v>44476</v>
          </cell>
          <cell r="AU1174" t="str">
            <v>SUDAH</v>
          </cell>
          <cell r="AV1174">
            <v>44459</v>
          </cell>
          <cell r="AW1174" t="str">
            <v xml:space="preserve">0 Tahun  8 Bulan 1 Hari </v>
          </cell>
          <cell r="AX1174" t="str">
            <v>IN CLASS</v>
          </cell>
          <cell r="AY1174">
            <v>75</v>
          </cell>
          <cell r="AZ1174">
            <v>75</v>
          </cell>
          <cell r="BA1174" t="str">
            <v>SUDAH</v>
          </cell>
          <cell r="BC1174">
            <v>44380</v>
          </cell>
          <cell r="BE1174" t="str">
            <v>BELUM</v>
          </cell>
          <cell r="BI1174" t="str">
            <v>BELUM</v>
          </cell>
          <cell r="BV1174" t="str">
            <v>0001965667061</v>
          </cell>
          <cell r="BW1174" t="str">
            <v>SUDAH</v>
          </cell>
          <cell r="BX1174" t="str">
            <v>PERUSAHAAN</v>
          </cell>
          <cell r="BY1174" t="str">
            <v>21086932668</v>
          </cell>
          <cell r="BZ1174" t="str">
            <v>SUDAH</v>
          </cell>
        </row>
        <row r="1175">
          <cell r="C1175" t="str">
            <v>3032</v>
          </cell>
          <cell r="D1175" t="str">
            <v>CAHAR MUZZAKAR</v>
          </cell>
          <cell r="E1175" t="str">
            <v>PT. MBK</v>
          </cell>
          <cell r="I1175">
            <v>44461</v>
          </cell>
          <cell r="J1175" t="str">
            <v/>
          </cell>
          <cell r="K1175" t="str">
            <v>085654550626</v>
          </cell>
          <cell r="L1175" t="str">
            <v>DRIVER</v>
          </cell>
          <cell r="Q1175" t="str">
            <v>PONTIANAK</v>
          </cell>
          <cell r="R1175" t="str">
            <v>ANTERAJA</v>
          </cell>
          <cell r="S1175" t="str">
            <v>JAKARTA 2</v>
          </cell>
          <cell r="T1175" t="str">
            <v>6171032109930008</v>
          </cell>
          <cell r="U1175" t="str">
            <v>SEUMUR HIDUP</v>
          </cell>
          <cell r="W1175" t="str">
            <v>B1</v>
          </cell>
          <cell r="X1175" t="str">
            <v>1014930900071</v>
          </cell>
          <cell r="Y1175">
            <v>45643</v>
          </cell>
          <cell r="Z1175" t="str">
            <v xml:space="preserve">PONTIANAK </v>
          </cell>
          <cell r="AA1175">
            <v>34233</v>
          </cell>
          <cell r="AB1175" t="str">
            <v>JLN. DESA KAPUR KOMPLEK KOTA RAYA ASRI BLOK B 24</v>
          </cell>
          <cell r="AC1175" t="str">
            <v>KAWIN ANAK 1</v>
          </cell>
          <cell r="AD1175" t="str">
            <v>ISLAM</v>
          </cell>
          <cell r="AE1175" t="str">
            <v>LAKI-LAKI</v>
          </cell>
          <cell r="AF1175" t="str">
            <v>SMA</v>
          </cell>
          <cell r="AG1175" t="str">
            <v>CAHAR MUZZAKAR</v>
          </cell>
          <cell r="AH1175" t="str">
            <v>BCA</v>
          </cell>
          <cell r="AI1175" t="str">
            <v>7925358860</v>
          </cell>
          <cell r="AJ1175" t="str">
            <v>617103090518003</v>
          </cell>
          <cell r="AL1175">
            <v>44652</v>
          </cell>
          <cell r="AM1175">
            <v>44742</v>
          </cell>
          <cell r="AN1175" t="str">
            <v>PKWT 1</v>
          </cell>
          <cell r="AO1175" t="str">
            <v>40 hari</v>
          </cell>
          <cell r="AP1175" t="str">
            <v xml:space="preserve">0 Tahun  7 Bulan 29 Hari </v>
          </cell>
          <cell r="AQ1175" t="str">
            <v>SUDAH</v>
          </cell>
          <cell r="AR1175">
            <v>44481</v>
          </cell>
          <cell r="AS1175" t="str">
            <v>SUDAH</v>
          </cell>
          <cell r="AT1175">
            <v>44481</v>
          </cell>
          <cell r="AU1175" t="str">
            <v>SUDAH</v>
          </cell>
          <cell r="AV1175">
            <v>44461</v>
          </cell>
          <cell r="AW1175" t="str">
            <v xml:space="preserve">0 Tahun  7 Bulan 29 Hari </v>
          </cell>
          <cell r="AX1175" t="str">
            <v>IN CLASS</v>
          </cell>
          <cell r="AY1175">
            <v>70</v>
          </cell>
          <cell r="AZ1175">
            <v>80</v>
          </cell>
          <cell r="BA1175" t="str">
            <v>SUDAH</v>
          </cell>
          <cell r="BC1175">
            <v>44502</v>
          </cell>
          <cell r="BE1175" t="str">
            <v>BELUM</v>
          </cell>
          <cell r="BI1175" t="str">
            <v>BELUM</v>
          </cell>
          <cell r="BV1175" t="str">
            <v>0002464361741</v>
          </cell>
          <cell r="BW1175" t="str">
            <v>SUDAH</v>
          </cell>
          <cell r="BX1175" t="str">
            <v>PERUSAHAAN</v>
          </cell>
          <cell r="BY1175" t="str">
            <v>21086932916</v>
          </cell>
          <cell r="BZ1175" t="str">
            <v>SUDAH</v>
          </cell>
        </row>
        <row r="1176">
          <cell r="C1176" t="str">
            <v>3035</v>
          </cell>
          <cell r="D1176" t="str">
            <v>JUPENDI</v>
          </cell>
          <cell r="E1176" t="str">
            <v>PT. MBK</v>
          </cell>
          <cell r="I1176">
            <v>44470</v>
          </cell>
          <cell r="J1176" t="str">
            <v/>
          </cell>
          <cell r="K1176" t="str">
            <v>089633479324</v>
          </cell>
          <cell r="L1176" t="str">
            <v>DRIVER</v>
          </cell>
          <cell r="Q1176" t="str">
            <v>LAMPUNG</v>
          </cell>
          <cell r="R1176" t="str">
            <v>ANTERAJA</v>
          </cell>
          <cell r="S1176" t="str">
            <v>PALEMBANG</v>
          </cell>
          <cell r="T1176" t="str">
            <v>1871132403970004</v>
          </cell>
          <cell r="U1176" t="str">
            <v>SEUMUR HIDUP</v>
          </cell>
          <cell r="W1176" t="str">
            <v>B1</v>
          </cell>
          <cell r="X1176" t="str">
            <v>25269703000848</v>
          </cell>
          <cell r="Y1176">
            <v>46280</v>
          </cell>
          <cell r="Z1176" t="str">
            <v>LANGKAPURA</v>
          </cell>
          <cell r="AA1176">
            <v>35513</v>
          </cell>
          <cell r="AB1176" t="str">
            <v xml:space="preserve">JL IMAM BONJOL GG BUNGUR LK II RT 001/00 DESA LANGKAPURA BARU KEC LANGKAPURA </v>
          </cell>
          <cell r="AC1176" t="str">
            <v>KAWIN</v>
          </cell>
          <cell r="AD1176" t="str">
            <v>ISLAM</v>
          </cell>
          <cell r="AE1176" t="str">
            <v>LAKI-LAKI</v>
          </cell>
          <cell r="AF1176" t="str">
            <v>SMA</v>
          </cell>
          <cell r="AG1176" t="str">
            <v>JUPENDI</v>
          </cell>
          <cell r="AH1176" t="str">
            <v>BCA</v>
          </cell>
          <cell r="AI1176" t="str">
            <v>8905786462</v>
          </cell>
          <cell r="AJ1176" t="str">
            <v>1871100902180002</v>
          </cell>
          <cell r="AL1176">
            <v>44652</v>
          </cell>
          <cell r="AM1176">
            <v>44742</v>
          </cell>
          <cell r="AN1176" t="str">
            <v>PKWT 1</v>
          </cell>
          <cell r="AO1176" t="str">
            <v>40 hari</v>
          </cell>
          <cell r="AP1176" t="str">
            <v xml:space="preserve">0 Tahun  7 Bulan 20 Hari </v>
          </cell>
          <cell r="AQ1176" t="str">
            <v>SUDAH</v>
          </cell>
          <cell r="AR1176">
            <v>44494</v>
          </cell>
          <cell r="AS1176" t="str">
            <v>SUDAH</v>
          </cell>
          <cell r="AT1176">
            <v>44518</v>
          </cell>
          <cell r="AU1176" t="str">
            <v>SUDAH</v>
          </cell>
          <cell r="AV1176">
            <v>44530</v>
          </cell>
          <cell r="AW1176" t="str">
            <v xml:space="preserve">0 Tahun  5 Bulan 21 Hari </v>
          </cell>
          <cell r="AX1176" t="str">
            <v>ON LINE</v>
          </cell>
          <cell r="AY1176">
            <v>85</v>
          </cell>
          <cell r="AZ1176">
            <v>80</v>
          </cell>
          <cell r="BA1176" t="str">
            <v>SUDAH</v>
          </cell>
          <cell r="BC1176">
            <v>44453</v>
          </cell>
          <cell r="BE1176" t="str">
            <v>BELUM</v>
          </cell>
          <cell r="BI1176" t="str">
            <v>BELUM</v>
          </cell>
          <cell r="BV1176" t="str">
            <v>0000359954155</v>
          </cell>
          <cell r="BW1176" t="str">
            <v>SUDAH</v>
          </cell>
          <cell r="BX1176" t="str">
            <v>PERUSAHAAN</v>
          </cell>
          <cell r="BY1176" t="str">
            <v>21086932833</v>
          </cell>
          <cell r="BZ1176" t="str">
            <v>SUDAH</v>
          </cell>
        </row>
        <row r="1177">
          <cell r="C1177" t="str">
            <v>3036</v>
          </cell>
          <cell r="D1177" t="str">
            <v>YOGI NUGRAHA</v>
          </cell>
          <cell r="E1177" t="str">
            <v>PT. MBK</v>
          </cell>
          <cell r="F1177" t="str">
            <v>PO</v>
          </cell>
          <cell r="G1177" t="str">
            <v>85/JKT2/VIII/2021</v>
          </cell>
          <cell r="H1177">
            <v>44454</v>
          </cell>
          <cell r="I1177">
            <v>44456</v>
          </cell>
          <cell r="J1177">
            <v>2</v>
          </cell>
          <cell r="K1177" t="str">
            <v>082269805131</v>
          </cell>
          <cell r="L1177" t="str">
            <v>DRIVER</v>
          </cell>
          <cell r="Q1177" t="str">
            <v>BELITUNG</v>
          </cell>
          <cell r="R1177" t="str">
            <v>ANTERAJA</v>
          </cell>
          <cell r="S1177" t="str">
            <v>PALEMBANG</v>
          </cell>
          <cell r="T1177" t="str">
            <v>1902010607940004</v>
          </cell>
          <cell r="U1177" t="str">
            <v>SEUMUR HIDUP</v>
          </cell>
          <cell r="W1177" t="str">
            <v>B1</v>
          </cell>
          <cell r="X1177" t="str">
            <v>11259407000038</v>
          </cell>
          <cell r="Y1177">
            <v>46217</v>
          </cell>
          <cell r="Z1177" t="str">
            <v xml:space="preserve">TANJUNG PANDAN </v>
          </cell>
          <cell r="AA1177">
            <v>23564</v>
          </cell>
          <cell r="AB1177" t="str">
            <v xml:space="preserve">JLN PANGERAN DIPONEGORO RT 023/009 DESA PANGKAL LALANG KEC TANJUNG PANDAN </v>
          </cell>
          <cell r="AC1177" t="str">
            <v>LAJANG</v>
          </cell>
          <cell r="AD1177" t="str">
            <v>ISLAM</v>
          </cell>
          <cell r="AE1177" t="str">
            <v>LAKI-LAKI</v>
          </cell>
          <cell r="AF1177" t="str">
            <v>SMA</v>
          </cell>
          <cell r="AG1177" t="str">
            <v>YOGI NUGRAHA</v>
          </cell>
          <cell r="AH1177" t="str">
            <v>BCA</v>
          </cell>
          <cell r="AI1177" t="str">
            <v>8895278536</v>
          </cell>
          <cell r="AJ1177" t="str">
            <v>1902013105180003</v>
          </cell>
          <cell r="AL1177">
            <v>44652</v>
          </cell>
          <cell r="AM1177">
            <v>44742</v>
          </cell>
          <cell r="AN1177" t="str">
            <v>PKWT 1</v>
          </cell>
          <cell r="AO1177" t="str">
            <v>40 hari</v>
          </cell>
          <cell r="AP1177" t="str">
            <v xml:space="preserve">0 Tahun  8 Bulan 4 Hari </v>
          </cell>
          <cell r="AQ1177" t="str">
            <v>SUDAH</v>
          </cell>
          <cell r="AR1177">
            <v>44474</v>
          </cell>
          <cell r="AS1177" t="str">
            <v>SUDAH</v>
          </cell>
          <cell r="AT1177">
            <v>44474</v>
          </cell>
          <cell r="AU1177" t="str">
            <v>SUDAH</v>
          </cell>
          <cell r="AV1177">
            <v>44518</v>
          </cell>
          <cell r="AW1177" t="str">
            <v xml:space="preserve">0 Tahun  6 Bulan 3 Hari </v>
          </cell>
          <cell r="AX1177" t="str">
            <v>ON LINE</v>
          </cell>
          <cell r="AY1177">
            <v>80</v>
          </cell>
          <cell r="AZ1177">
            <v>0</v>
          </cell>
          <cell r="BA1177" t="str">
            <v>SUDAH</v>
          </cell>
          <cell r="BC1177">
            <v>44469</v>
          </cell>
          <cell r="BE1177" t="str">
            <v>SUDAH</v>
          </cell>
          <cell r="BG1177">
            <v>44553</v>
          </cell>
          <cell r="BI1177" t="str">
            <v>BELUM</v>
          </cell>
          <cell r="BV1177" t="str">
            <v>0000361553984</v>
          </cell>
          <cell r="BW1177" t="str">
            <v>SUDAH</v>
          </cell>
          <cell r="BX1177" t="str">
            <v>PERUSAHAAN</v>
          </cell>
          <cell r="BY1177" t="str">
            <v>21086932908</v>
          </cell>
          <cell r="BZ1177" t="str">
            <v>SUDAH</v>
          </cell>
        </row>
        <row r="1178">
          <cell r="C1178" t="str">
            <v>3037</v>
          </cell>
          <cell r="D1178" t="str">
            <v>ABDUL MUHITH</v>
          </cell>
          <cell r="E1178" t="str">
            <v>PT. MBK</v>
          </cell>
          <cell r="I1178">
            <v>44456</v>
          </cell>
          <cell r="J1178" t="str">
            <v/>
          </cell>
          <cell r="K1178" t="str">
            <v>081377887084</v>
          </cell>
          <cell r="L1178" t="str">
            <v>DRIVER</v>
          </cell>
          <cell r="Q1178" t="str">
            <v>PALEMBANG</v>
          </cell>
          <cell r="R1178" t="str">
            <v>ANTERAJA</v>
          </cell>
          <cell r="S1178" t="str">
            <v>PALEMBANG</v>
          </cell>
          <cell r="T1178" t="str">
            <v>1671032309840006</v>
          </cell>
          <cell r="U1178" t="str">
            <v>SEUMUR HIDUP</v>
          </cell>
          <cell r="W1178" t="str">
            <v>B1</v>
          </cell>
          <cell r="X1178" t="str">
            <v>11178409000270</v>
          </cell>
          <cell r="Y1178">
            <v>46040</v>
          </cell>
          <cell r="Z1178" t="str">
            <v>PALEMBANG</v>
          </cell>
          <cell r="AA1178">
            <v>30948</v>
          </cell>
          <cell r="AB1178" t="str">
            <v xml:space="preserve">LORONG BANTEN 3 RT 003/001 DESA ULU KEC SEBERANG ULU </v>
          </cell>
          <cell r="AC1178" t="str">
            <v>LAJANG</v>
          </cell>
          <cell r="AD1178" t="str">
            <v>ISLAM</v>
          </cell>
          <cell r="AE1178" t="str">
            <v>LAKI-LAKI</v>
          </cell>
          <cell r="AF1178" t="str">
            <v>SMA</v>
          </cell>
          <cell r="AG1178" t="str">
            <v>ABDUL MUHITH</v>
          </cell>
          <cell r="AH1178" t="str">
            <v>BCA</v>
          </cell>
          <cell r="AI1178" t="str">
            <v>3410739410</v>
          </cell>
          <cell r="AJ1178" t="str">
            <v>1671031210170006</v>
          </cell>
          <cell r="AL1178">
            <v>44652</v>
          </cell>
          <cell r="AM1178">
            <v>44742</v>
          </cell>
          <cell r="AN1178" t="str">
            <v>PKWT 1</v>
          </cell>
          <cell r="AO1178" t="str">
            <v>40 hari</v>
          </cell>
          <cell r="AP1178" t="str">
            <v xml:space="preserve">0 Tahun  8 Bulan 4 Hari </v>
          </cell>
          <cell r="AQ1178" t="str">
            <v>SUDAH</v>
          </cell>
          <cell r="AR1178">
            <v>44474</v>
          </cell>
          <cell r="AS1178" t="str">
            <v>SUDAH</v>
          </cell>
          <cell r="AT1178">
            <v>44474</v>
          </cell>
          <cell r="AU1178" t="str">
            <v>SUDAH</v>
          </cell>
          <cell r="AV1178">
            <v>44621</v>
          </cell>
          <cell r="AW1178" t="str">
            <v xml:space="preserve">0 Tahun  2 Bulan 20 Hari </v>
          </cell>
          <cell r="AX1178" t="str">
            <v>ON LINE</v>
          </cell>
          <cell r="AY1178">
            <v>80</v>
          </cell>
          <cell r="AZ1178">
            <v>0</v>
          </cell>
          <cell r="BA1178" t="str">
            <v>SUDAH</v>
          </cell>
          <cell r="BC1178">
            <v>44391</v>
          </cell>
          <cell r="BE1178" t="str">
            <v>SUDAH</v>
          </cell>
          <cell r="BG1178">
            <v>44453</v>
          </cell>
          <cell r="BI1178" t="str">
            <v>BELUM</v>
          </cell>
          <cell r="BV1178" t="str">
            <v>0000992399139</v>
          </cell>
          <cell r="BW1178" t="str">
            <v>SUDAH</v>
          </cell>
          <cell r="BX1178" t="str">
            <v>PBI</v>
          </cell>
          <cell r="BY1178" t="str">
            <v>21086932882</v>
          </cell>
          <cell r="BZ1178" t="str">
            <v>SUDAH</v>
          </cell>
        </row>
        <row r="1179">
          <cell r="C1179" t="str">
            <v>3039</v>
          </cell>
          <cell r="D1179" t="str">
            <v>ALDRIAN HUSNI ZAMHURI</v>
          </cell>
          <cell r="E1179" t="str">
            <v>PT. MBK</v>
          </cell>
          <cell r="I1179">
            <v>44460</v>
          </cell>
          <cell r="J1179" t="str">
            <v/>
          </cell>
          <cell r="K1179" t="str">
            <v>081286136045</v>
          </cell>
          <cell r="P1179" t="str">
            <v>UNIT CONTROLLER</v>
          </cell>
          <cell r="Q1179" t="str">
            <v>HALIM</v>
          </cell>
          <cell r="R1179" t="str">
            <v>ANTERAJA</v>
          </cell>
          <cell r="S1179" t="str">
            <v>JAKARTA 2</v>
          </cell>
          <cell r="T1179" t="str">
            <v>3172041907930006</v>
          </cell>
          <cell r="U1179" t="str">
            <v>SEUMUR HIDUP</v>
          </cell>
          <cell r="V1179" t="str">
            <v>NON DRIVER</v>
          </cell>
          <cell r="W1179" t="str">
            <v>NON DRIVER</v>
          </cell>
          <cell r="X1179" t="str">
            <v>NON DRIVER</v>
          </cell>
          <cell r="Y1179" t="str">
            <v>NON DRIVER</v>
          </cell>
          <cell r="Z1179" t="str">
            <v>JAKARTA</v>
          </cell>
          <cell r="AA1179">
            <v>34169</v>
          </cell>
          <cell r="AB1179" t="str">
            <v xml:space="preserve">JLN BHAKTI III NO.58 RT 009/006 DESA CILINGCING </v>
          </cell>
          <cell r="AC1179" t="str">
            <v>LAJANG</v>
          </cell>
          <cell r="AD1179" t="str">
            <v>ISLAM</v>
          </cell>
          <cell r="AE1179" t="str">
            <v>LAKI-LAKI</v>
          </cell>
          <cell r="AF1179" t="str">
            <v>SMA</v>
          </cell>
          <cell r="AG1179" t="str">
            <v>ALDRIAN HUSNI ZAMHURI</v>
          </cell>
          <cell r="AH1179" t="str">
            <v>BCA</v>
          </cell>
          <cell r="AI1179" t="str">
            <v>5810325731</v>
          </cell>
          <cell r="AJ1179" t="str">
            <v>3172040211210038</v>
          </cell>
          <cell r="AL1179">
            <v>44652</v>
          </cell>
          <cell r="AM1179">
            <v>44742</v>
          </cell>
          <cell r="AN1179" t="str">
            <v>PKWT 1</v>
          </cell>
          <cell r="AO1179" t="str">
            <v>40 hari</v>
          </cell>
          <cell r="AP1179" t="str">
            <v xml:space="preserve">0 Tahun  8 Bulan 0 Hari </v>
          </cell>
          <cell r="AQ1179" t="str">
            <v>NON DRIVER</v>
          </cell>
          <cell r="AR1179" t="str">
            <v>NON DRIVER</v>
          </cell>
          <cell r="AS1179" t="str">
            <v>SUDAH</v>
          </cell>
          <cell r="AT1179">
            <v>44557</v>
          </cell>
          <cell r="AU1179" t="str">
            <v>NON DRIVER</v>
          </cell>
          <cell r="AV1179" t="str">
            <v>NON DRIVER</v>
          </cell>
          <cell r="AW1179" t="str">
            <v/>
          </cell>
          <cell r="AX1179" t="str">
            <v>NON DRIVER</v>
          </cell>
          <cell r="AY1179" t="str">
            <v>NON DRIVER</v>
          </cell>
          <cell r="AZ1179" t="str">
            <v>NON DRIVER</v>
          </cell>
          <cell r="BA1179" t="str">
            <v>SUDAH</v>
          </cell>
          <cell r="BC1179">
            <v>44359</v>
          </cell>
          <cell r="BE1179" t="str">
            <v>SUDAH</v>
          </cell>
          <cell r="BG1179">
            <v>44448</v>
          </cell>
          <cell r="BI1179" t="str">
            <v>BELUM</v>
          </cell>
          <cell r="BV1179" t="str">
            <v>0002137652256</v>
          </cell>
          <cell r="BW1179" t="str">
            <v>SUDAH</v>
          </cell>
          <cell r="BX1179" t="str">
            <v>PBI</v>
          </cell>
          <cell r="BY1179" t="str">
            <v>21086932775</v>
          </cell>
          <cell r="BZ1179" t="str">
            <v>SUDAH</v>
          </cell>
        </row>
        <row r="1180">
          <cell r="C1180" t="str">
            <v>3042</v>
          </cell>
          <cell r="D1180" t="str">
            <v>MISDA IKA MAHENDRA</v>
          </cell>
          <cell r="E1180" t="str">
            <v>PT. MBK</v>
          </cell>
          <cell r="I1180">
            <v>44436</v>
          </cell>
          <cell r="J1180" t="str">
            <v/>
          </cell>
          <cell r="K1180" t="str">
            <v>082136130606</v>
          </cell>
          <cell r="L1180" t="str">
            <v>DRIVER</v>
          </cell>
          <cell r="Q1180" t="str">
            <v>REMBANG</v>
          </cell>
          <cell r="R1180" t="str">
            <v>PT. SUMBER ALFARIA TRIJAYA TBK</v>
          </cell>
          <cell r="S1180" t="str">
            <v>MALANG</v>
          </cell>
          <cell r="T1180" t="str">
            <v>3522193112910001</v>
          </cell>
          <cell r="U1180" t="str">
            <v>SEUMUR HIDUP</v>
          </cell>
          <cell r="V1180" t="str">
            <v>HIJAU</v>
          </cell>
          <cell r="W1180" t="str">
            <v>B1</v>
          </cell>
          <cell r="X1180" t="str">
            <v>14409112000118</v>
          </cell>
          <cell r="Y1180">
            <v>45299</v>
          </cell>
          <cell r="Z1180" t="str">
            <v>BOJONEGORO N</v>
          </cell>
          <cell r="AA1180">
            <v>33603</v>
          </cell>
          <cell r="AB1180" t="str">
            <v xml:space="preserve">JLN KNPI NO 44 RT 002/005 BANGKLE KEC BLORA </v>
          </cell>
          <cell r="AC1180" t="str">
            <v>KAWIN</v>
          </cell>
          <cell r="AD1180" t="str">
            <v>ISLAM</v>
          </cell>
          <cell r="AE1180" t="str">
            <v>LAKI-LAKI</v>
          </cell>
          <cell r="AF1180" t="str">
            <v>SMA</v>
          </cell>
          <cell r="AG1180" t="str">
            <v>MISKA IDA MAHENDRA</v>
          </cell>
          <cell r="AH1180" t="str">
            <v>BCA</v>
          </cell>
          <cell r="AI1180" t="str">
            <v>1960469697</v>
          </cell>
          <cell r="AJ1180" t="str">
            <v>3316091204170003</v>
          </cell>
          <cell r="AL1180">
            <v>44621</v>
          </cell>
          <cell r="AM1180">
            <v>44712</v>
          </cell>
          <cell r="AN1180" t="str">
            <v>PKWT 1</v>
          </cell>
          <cell r="AO1180" t="str">
            <v>10 hari</v>
          </cell>
          <cell r="AP1180" t="str">
            <v xml:space="preserve">0 Tahun  8 Bulan 23 Hari </v>
          </cell>
          <cell r="AQ1180" t="str">
            <v>SUDAH</v>
          </cell>
          <cell r="AR1180">
            <v>44440</v>
          </cell>
          <cell r="AS1180" t="str">
            <v>SUDAH</v>
          </cell>
          <cell r="AT1180">
            <v>44440</v>
          </cell>
          <cell r="AU1180" t="str">
            <v>SUDAH</v>
          </cell>
          <cell r="AV1180">
            <v>44439</v>
          </cell>
          <cell r="AW1180" t="str">
            <v xml:space="preserve">0 Tahun  8 Bulan 20 Hari </v>
          </cell>
          <cell r="AX1180" t="str">
            <v>ON LINE</v>
          </cell>
          <cell r="AY1180">
            <v>80</v>
          </cell>
          <cell r="AZ1180">
            <v>75</v>
          </cell>
          <cell r="BA1180" t="str">
            <v>SUDAH</v>
          </cell>
          <cell r="BC1180">
            <v>44369</v>
          </cell>
          <cell r="BD1180" t="str">
            <v>PUSKESMAS BLORA</v>
          </cell>
          <cell r="BE1180" t="str">
            <v>SUDAH</v>
          </cell>
          <cell r="BG1180">
            <v>44397</v>
          </cell>
          <cell r="BH1180" t="str">
            <v>PUSKESMAS BLORA</v>
          </cell>
          <cell r="BI1180" t="str">
            <v>BELUM</v>
          </cell>
          <cell r="BV1180" t="str">
            <v>0002467091777</v>
          </cell>
          <cell r="BW1180" t="str">
            <v>SUDAH</v>
          </cell>
          <cell r="BX1180" t="str">
            <v>PERUSAHAAN</v>
          </cell>
          <cell r="BY1180" t="str">
            <v>21075601217</v>
          </cell>
          <cell r="BZ1180" t="str">
            <v>SUDAH</v>
          </cell>
        </row>
        <row r="1181">
          <cell r="C1181" t="str">
            <v>3043</v>
          </cell>
          <cell r="D1181" t="str">
            <v>HUGO MARADONA</v>
          </cell>
          <cell r="E1181" t="str">
            <v>PT. MBK</v>
          </cell>
          <cell r="F1181" t="str">
            <v>PO</v>
          </cell>
          <cell r="G1181" t="str">
            <v>04/PO-MDN/XI/21</v>
          </cell>
          <cell r="H1181">
            <v>44470</v>
          </cell>
          <cell r="I1181">
            <v>44467</v>
          </cell>
          <cell r="J1181">
            <v>-3</v>
          </cell>
          <cell r="K1181" t="str">
            <v>08116825533</v>
          </cell>
          <cell r="L1181" t="str">
            <v>DRIVER</v>
          </cell>
          <cell r="Q1181" t="str">
            <v>ACEH</v>
          </cell>
          <cell r="R1181" t="str">
            <v>ANTERAJA</v>
          </cell>
          <cell r="S1181" t="str">
            <v>MEDAN</v>
          </cell>
          <cell r="T1181" t="str">
            <v>1171040110790004</v>
          </cell>
          <cell r="U1181" t="str">
            <v>SEUMUR HIDUP</v>
          </cell>
          <cell r="V1181">
            <v>0</v>
          </cell>
          <cell r="W1181" t="str">
            <v>B1</v>
          </cell>
          <cell r="X1181" t="str">
            <v>06147910000132</v>
          </cell>
          <cell r="Y1181">
            <v>46282</v>
          </cell>
          <cell r="Z1181" t="str">
            <v>SABANG</v>
          </cell>
          <cell r="AA1181">
            <v>29129</v>
          </cell>
          <cell r="AB1181" t="str">
            <v>JLN TGK CHIK DIPIEUNG XVII 16 RT 00/00 DESA PINEUNG KEC SYIAH KUALA</v>
          </cell>
          <cell r="AC1181" t="str">
            <v>KAWIN ANAK 1</v>
          </cell>
          <cell r="AD1181" t="str">
            <v>ISLAM</v>
          </cell>
          <cell r="AE1181" t="str">
            <v>LAKI-LAKI</v>
          </cell>
          <cell r="AF1181" t="str">
            <v>SMA</v>
          </cell>
          <cell r="AG1181" t="str">
            <v xml:space="preserve">HUGO MARADONA </v>
          </cell>
          <cell r="AH1181" t="str">
            <v>BCA</v>
          </cell>
          <cell r="AI1181" t="str">
            <v>0431352141</v>
          </cell>
          <cell r="AJ1181" t="str">
            <v>1171041812180002</v>
          </cell>
          <cell r="AL1181">
            <v>44652</v>
          </cell>
          <cell r="AM1181">
            <v>44742</v>
          </cell>
          <cell r="AN1181" t="str">
            <v>PKWT 1</v>
          </cell>
          <cell r="AO1181" t="str">
            <v>40 hari</v>
          </cell>
          <cell r="AP1181" t="str">
            <v xml:space="preserve">0 Tahun  7 Bulan 23 Hari </v>
          </cell>
          <cell r="AQ1181" t="str">
            <v>SUDAH</v>
          </cell>
          <cell r="AR1181">
            <v>44490</v>
          </cell>
          <cell r="AS1181" t="str">
            <v>SUDAH</v>
          </cell>
          <cell r="AT1181">
            <v>44482</v>
          </cell>
          <cell r="AU1181" t="str">
            <v>SUDAH</v>
          </cell>
          <cell r="AV1181">
            <v>44476</v>
          </cell>
          <cell r="AW1181" t="str">
            <v xml:space="preserve">0 Tahun  7 Bulan 14 Hari </v>
          </cell>
          <cell r="AX1181" t="str">
            <v>IN CLASS</v>
          </cell>
          <cell r="AY1181">
            <v>75</v>
          </cell>
          <cell r="AZ1181">
            <v>80</v>
          </cell>
          <cell r="BA1181" t="str">
            <v>SUDAH</v>
          </cell>
          <cell r="BC1181">
            <v>44426</v>
          </cell>
          <cell r="BE1181" t="str">
            <v>SUDAH</v>
          </cell>
          <cell r="BG1181">
            <v>44458</v>
          </cell>
          <cell r="BI1181" t="str">
            <v>BELUM</v>
          </cell>
          <cell r="BV1181" t="str">
            <v>0002084375575</v>
          </cell>
          <cell r="BW1181" t="str">
            <v>SUDAH</v>
          </cell>
          <cell r="BX1181" t="str">
            <v>PBI</v>
          </cell>
          <cell r="BY1181" t="str">
            <v>21086932197</v>
          </cell>
          <cell r="BZ1181" t="str">
            <v>SUDAH</v>
          </cell>
        </row>
        <row r="1182">
          <cell r="C1182" t="str">
            <v>3044</v>
          </cell>
          <cell r="D1182" t="str">
            <v>MUHAMMAD IMAM AL MAHDI</v>
          </cell>
          <cell r="E1182" t="str">
            <v>PT. MBK</v>
          </cell>
          <cell r="I1182">
            <v>44460</v>
          </cell>
          <cell r="J1182" t="str">
            <v/>
          </cell>
          <cell r="K1182" t="str">
            <v>088233905167</v>
          </cell>
          <cell r="L1182" t="str">
            <v>DRIVER</v>
          </cell>
          <cell r="Q1182" t="str">
            <v>YOGYAKARTA</v>
          </cell>
          <cell r="R1182" t="str">
            <v>ANTERAJA</v>
          </cell>
          <cell r="S1182" t="str">
            <v>SEMARANG</v>
          </cell>
          <cell r="T1182" t="str">
            <v>3404060209770009</v>
          </cell>
          <cell r="U1182" t="str">
            <v>SEUMUR HIDUP</v>
          </cell>
          <cell r="V1182" t="str">
            <v>HIJAU</v>
          </cell>
          <cell r="W1182" t="str">
            <v>B1</v>
          </cell>
          <cell r="X1182" t="str">
            <v>770914521188</v>
          </cell>
          <cell r="Y1182">
            <v>45254</v>
          </cell>
          <cell r="Z1182" t="str">
            <v>SUKOHARJO</v>
          </cell>
          <cell r="AA1182">
            <v>28370</v>
          </cell>
          <cell r="AB1182" t="str">
            <v>PERUM JOMBOR BARU RT 7 RW 3 SENDANGADI MLATI SLEMA YOGYAKARTA</v>
          </cell>
          <cell r="AC1182" t="str">
            <v>KAWIN ANAK 3</v>
          </cell>
          <cell r="AD1182" t="str">
            <v>ISLAM</v>
          </cell>
          <cell r="AE1182" t="str">
            <v>LAKI-LAKI</v>
          </cell>
          <cell r="AF1182" t="str">
            <v>D3</v>
          </cell>
          <cell r="AG1182" t="str">
            <v>MUHAMMAD IMAM AL MAHDI</v>
          </cell>
          <cell r="AH1182" t="str">
            <v>BCA</v>
          </cell>
          <cell r="AI1182" t="str">
            <v>4451630061</v>
          </cell>
          <cell r="AJ1182" t="str">
            <v>3404061301160004</v>
          </cell>
          <cell r="AL1182">
            <v>44652</v>
          </cell>
          <cell r="AM1182">
            <v>44742</v>
          </cell>
          <cell r="AN1182" t="str">
            <v>PKWT 1</v>
          </cell>
          <cell r="AO1182" t="str">
            <v>40 hari</v>
          </cell>
          <cell r="AP1182" t="str">
            <v xml:space="preserve">0 Tahun  8 Bulan 0 Hari </v>
          </cell>
          <cell r="AQ1182" t="str">
            <v>SUDAH</v>
          </cell>
          <cell r="AR1182">
            <v>44475</v>
          </cell>
          <cell r="AS1182" t="str">
            <v>SUDAH</v>
          </cell>
          <cell r="AT1182">
            <v>44482</v>
          </cell>
          <cell r="AU1182" t="str">
            <v>SUDAH</v>
          </cell>
          <cell r="AV1182">
            <v>44426</v>
          </cell>
          <cell r="AW1182" t="str">
            <v xml:space="preserve">0 Tahun  9 Bulan 3 Hari </v>
          </cell>
          <cell r="AX1182" t="str">
            <v>IN CLASS</v>
          </cell>
          <cell r="AY1182">
            <v>85</v>
          </cell>
          <cell r="AZ1182">
            <v>85</v>
          </cell>
          <cell r="BA1182" t="str">
            <v>SUDAH</v>
          </cell>
          <cell r="BC1182">
            <v>44426</v>
          </cell>
          <cell r="BD1182" t="str">
            <v>PUSKESMAS SENDANG ADI</v>
          </cell>
          <cell r="BE1182" t="str">
            <v>SUDAH</v>
          </cell>
          <cell r="BG1182">
            <v>44460</v>
          </cell>
          <cell r="BH1182" t="str">
            <v>DINKES BANTUL</v>
          </cell>
          <cell r="BI1182" t="str">
            <v>BELUM</v>
          </cell>
          <cell r="BV1182" t="str">
            <v>0003128886843</v>
          </cell>
          <cell r="BW1182" t="str">
            <v>SUDAH</v>
          </cell>
          <cell r="BX1182" t="str">
            <v>PERUSAHAAN</v>
          </cell>
          <cell r="BY1182" t="str">
            <v>21086932577</v>
          </cell>
          <cell r="BZ1182" t="str">
            <v>SUDAH</v>
          </cell>
          <cell r="CG1182" t="str">
            <v>mujiwarsana@gmail.com</v>
          </cell>
        </row>
        <row r="1183">
          <cell r="C1183" t="str">
            <v>3048</v>
          </cell>
          <cell r="D1183" t="str">
            <v>HAFIDH ABIDIN</v>
          </cell>
          <cell r="E1183" t="str">
            <v>PT. MBK</v>
          </cell>
          <cell r="I1183">
            <v>44461</v>
          </cell>
          <cell r="J1183" t="str">
            <v/>
          </cell>
          <cell r="K1183" t="str">
            <v>082235068083</v>
          </cell>
          <cell r="L1183" t="str">
            <v>DRIVER</v>
          </cell>
          <cell r="Q1183" t="str">
            <v>SOLO</v>
          </cell>
          <cell r="R1183" t="str">
            <v>ANTERAJA</v>
          </cell>
          <cell r="S1183" t="str">
            <v>SEMARANG</v>
          </cell>
          <cell r="T1183" t="str">
            <v>3310112809980002</v>
          </cell>
          <cell r="U1183" t="str">
            <v>SEUMUR HIDUP</v>
          </cell>
          <cell r="V1183" t="str">
            <v>HIJAU</v>
          </cell>
          <cell r="W1183" t="str">
            <v>B1</v>
          </cell>
          <cell r="X1183" t="str">
            <v>1443-9809-000161</v>
          </cell>
          <cell r="Y1183">
            <v>46040</v>
          </cell>
          <cell r="Z1183" t="str">
            <v>KLATEN</v>
          </cell>
          <cell r="AA1183">
            <v>36066</v>
          </cell>
          <cell r="AB1183" t="str">
            <v>KRAWINGAN JOMBOR CEPER KLATEN</v>
          </cell>
          <cell r="AC1183" t="str">
            <v>KAWIN</v>
          </cell>
          <cell r="AD1183" t="str">
            <v>ISLAM</v>
          </cell>
          <cell r="AE1183" t="str">
            <v>LAKI-LAKI</v>
          </cell>
          <cell r="AF1183" t="str">
            <v>SMA</v>
          </cell>
          <cell r="AG1183" t="str">
            <v>HAFIDH ABIDIN</v>
          </cell>
          <cell r="AH1183" t="str">
            <v>BCA</v>
          </cell>
          <cell r="AI1183" t="str">
            <v>0300758347</v>
          </cell>
          <cell r="AJ1183" t="str">
            <v>331011020621001</v>
          </cell>
          <cell r="AL1183">
            <v>44652</v>
          </cell>
          <cell r="AM1183">
            <v>44742</v>
          </cell>
          <cell r="AN1183" t="str">
            <v>PKWT 1</v>
          </cell>
          <cell r="AO1183" t="str">
            <v>40 hari</v>
          </cell>
          <cell r="AP1183" t="str">
            <v xml:space="preserve">0 Tahun  7 Bulan 29 Hari </v>
          </cell>
          <cell r="AQ1183" t="str">
            <v>SUDAH</v>
          </cell>
          <cell r="AR1183">
            <v>44475</v>
          </cell>
          <cell r="AS1183" t="str">
            <v>SUDAH</v>
          </cell>
          <cell r="AT1183">
            <v>44481</v>
          </cell>
          <cell r="AU1183" t="str">
            <v>SUDAH</v>
          </cell>
          <cell r="AV1183">
            <v>44435</v>
          </cell>
          <cell r="AW1183" t="str">
            <v xml:space="preserve">0 Tahun  8 Bulan 24 Hari </v>
          </cell>
          <cell r="AX1183" t="str">
            <v>IN CLASS</v>
          </cell>
          <cell r="AY1183">
            <v>75</v>
          </cell>
          <cell r="AZ1183">
            <v>90</v>
          </cell>
          <cell r="BA1183" t="str">
            <v>SUDAH</v>
          </cell>
          <cell r="BC1183">
            <v>44433</v>
          </cell>
          <cell r="BD1183" t="str">
            <v>PUSKESMAS BAKUNGAN</v>
          </cell>
          <cell r="BE1183" t="str">
            <v>SUDAH</v>
          </cell>
          <cell r="BG1183">
            <v>44466</v>
          </cell>
          <cell r="BH1183" t="str">
            <v>PUSKESMAS BAKUNGAN</v>
          </cell>
          <cell r="BI1183" t="str">
            <v>BELUM</v>
          </cell>
          <cell r="BV1183" t="str">
            <v>0000560526838</v>
          </cell>
          <cell r="BW1183" t="str">
            <v>SUDAH</v>
          </cell>
          <cell r="BX1183" t="str">
            <v>PERUSAHAAN</v>
          </cell>
          <cell r="BY1183" t="str">
            <v>21086932288</v>
          </cell>
          <cell r="BZ1183" t="str">
            <v>SUDAH</v>
          </cell>
          <cell r="CG1183" t="str">
            <v>kpian730@gmail.com</v>
          </cell>
        </row>
        <row r="1184">
          <cell r="C1184" t="str">
            <v>3049</v>
          </cell>
          <cell r="D1184" t="str">
            <v>PION ARI WIJAYA</v>
          </cell>
          <cell r="E1184" t="str">
            <v>PT. MBK</v>
          </cell>
          <cell r="I1184">
            <v>44462</v>
          </cell>
          <cell r="J1184" t="str">
            <v/>
          </cell>
          <cell r="K1184" t="str">
            <v>085606330423</v>
          </cell>
          <cell r="L1184" t="str">
            <v>DRIVER</v>
          </cell>
          <cell r="Q1184" t="str">
            <v>SOLO</v>
          </cell>
          <cell r="R1184" t="str">
            <v>ANTERAJA</v>
          </cell>
          <cell r="S1184" t="str">
            <v>SEMARANG</v>
          </cell>
          <cell r="T1184" t="str">
            <v>3310140811780001</v>
          </cell>
          <cell r="U1184" t="str">
            <v>SEUMUR HIDUP</v>
          </cell>
          <cell r="V1184" t="str">
            <v>HIJAU</v>
          </cell>
          <cell r="W1184" t="str">
            <v>B1 UMUM</v>
          </cell>
          <cell r="X1184" t="str">
            <v>14437811000216</v>
          </cell>
          <cell r="Y1184">
            <v>46078</v>
          </cell>
          <cell r="Z1184" t="str">
            <v>KLATEN</v>
          </cell>
          <cell r="AA1184">
            <v>28802</v>
          </cell>
          <cell r="AB1184" t="str">
            <v xml:space="preserve"> BAKUNGAN RT 2 RW 05 MRISEN KLATEN </v>
          </cell>
          <cell r="AC1184" t="str">
            <v>KAWIN ANAK 2</v>
          </cell>
          <cell r="AD1184" t="str">
            <v>ISLAM</v>
          </cell>
          <cell r="AE1184" t="str">
            <v>LAKI-LAKI</v>
          </cell>
          <cell r="AF1184" t="str">
            <v>SMA</v>
          </cell>
          <cell r="AG1184" t="str">
            <v>PION ARI WIJAYA</v>
          </cell>
          <cell r="AH1184" t="str">
            <v>BCA</v>
          </cell>
          <cell r="AI1184" t="str">
            <v>0306310121</v>
          </cell>
          <cell r="AJ1184" t="str">
            <v>3310141103100003</v>
          </cell>
          <cell r="AL1184">
            <v>44652</v>
          </cell>
          <cell r="AM1184">
            <v>44742</v>
          </cell>
          <cell r="AN1184" t="str">
            <v>PKWT 1</v>
          </cell>
          <cell r="AO1184" t="str">
            <v>40 hari</v>
          </cell>
          <cell r="AP1184" t="str">
            <v xml:space="preserve">0 Tahun  7 Bulan 28 Hari </v>
          </cell>
          <cell r="AQ1184" t="str">
            <v>SUDAH</v>
          </cell>
          <cell r="AR1184">
            <v>44475</v>
          </cell>
          <cell r="AS1184" t="str">
            <v>SUDAH</v>
          </cell>
          <cell r="AT1184">
            <v>44481</v>
          </cell>
          <cell r="AU1184" t="str">
            <v>SUDAH</v>
          </cell>
          <cell r="AV1184">
            <v>44435</v>
          </cell>
          <cell r="AW1184" t="str">
            <v xml:space="preserve">0 Tahun  8 Bulan 24 Hari </v>
          </cell>
          <cell r="AX1184" t="str">
            <v>IN CLASS</v>
          </cell>
          <cell r="AY1184">
            <v>75</v>
          </cell>
          <cell r="AZ1184">
            <v>100</v>
          </cell>
          <cell r="BA1184" t="str">
            <v>SUDAH</v>
          </cell>
          <cell r="BC1184">
            <v>44406</v>
          </cell>
          <cell r="BD1184" t="str">
            <v>KELURAHAN SIWAL SOLO</v>
          </cell>
          <cell r="BE1184" t="str">
            <v>SUDAH</v>
          </cell>
          <cell r="BG1184">
            <v>44436</v>
          </cell>
          <cell r="BH1184" t="str">
            <v>KELURAHAN SIWAL SOLO</v>
          </cell>
          <cell r="BI1184" t="str">
            <v>BELUM</v>
          </cell>
          <cell r="BV1184" t="str">
            <v>0000560299386</v>
          </cell>
          <cell r="BW1184" t="str">
            <v>SUDAH</v>
          </cell>
          <cell r="BX1184" t="str">
            <v>PBI</v>
          </cell>
          <cell r="BY1184" t="str">
            <v>21086932650</v>
          </cell>
          <cell r="BZ1184" t="str">
            <v>SUDAH</v>
          </cell>
          <cell r="CG1184" t="str">
            <v>tomyispratik07@gmail.com</v>
          </cell>
        </row>
        <row r="1185">
          <cell r="C1185" t="str">
            <v>3050</v>
          </cell>
          <cell r="D1185" t="str">
            <v>TOMY IS PRATIKNO</v>
          </cell>
          <cell r="E1185" t="str">
            <v>PT. MBK</v>
          </cell>
          <cell r="I1185">
            <v>44465</v>
          </cell>
          <cell r="J1185" t="str">
            <v/>
          </cell>
          <cell r="K1185" t="str">
            <v>085726071057</v>
          </cell>
          <cell r="L1185" t="str">
            <v>DRIVER</v>
          </cell>
          <cell r="Q1185" t="str">
            <v>TEGAL</v>
          </cell>
          <cell r="R1185" t="str">
            <v>ANTERAJA</v>
          </cell>
          <cell r="S1185" t="str">
            <v>SEMARANG</v>
          </cell>
          <cell r="T1185" t="str">
            <v>3376042407970001</v>
          </cell>
          <cell r="U1185" t="str">
            <v>SEUMUR HIDUP</v>
          </cell>
          <cell r="V1185" t="str">
            <v>HIJAU</v>
          </cell>
          <cell r="W1185" t="str">
            <v>B1</v>
          </cell>
          <cell r="X1185" t="str">
            <v>970714290295</v>
          </cell>
          <cell r="Y1185">
            <v>45131</v>
          </cell>
          <cell r="Z1185" t="str">
            <v>TEGAL</v>
          </cell>
          <cell r="AA1185">
            <v>35635</v>
          </cell>
          <cell r="AB1185" t="str">
            <v>JL SAMARINDA RT 3/3,PESURUNGAN LOR,MARGADANA ,TEGAL</v>
          </cell>
          <cell r="AC1185" t="str">
            <v>LAJANG</v>
          </cell>
          <cell r="AD1185" t="str">
            <v>ISLAM</v>
          </cell>
          <cell r="AE1185" t="str">
            <v>LAKI-LAKI</v>
          </cell>
          <cell r="AF1185" t="str">
            <v>SMP</v>
          </cell>
          <cell r="AG1185" t="str">
            <v>TOMI IS PRATIKNO</v>
          </cell>
          <cell r="AH1185" t="str">
            <v>BCA</v>
          </cell>
          <cell r="AI1185" t="str">
            <v>0471575894</v>
          </cell>
          <cell r="AJ1185" t="str">
            <v>3376041102086892</v>
          </cell>
          <cell r="AL1185">
            <v>44652</v>
          </cell>
          <cell r="AM1185">
            <v>44742</v>
          </cell>
          <cell r="AN1185" t="str">
            <v>PKWT 1</v>
          </cell>
          <cell r="AO1185" t="str">
            <v>40 hari</v>
          </cell>
          <cell r="AP1185" t="str">
            <v xml:space="preserve">0 Tahun  7 Bulan 25 Hari </v>
          </cell>
          <cell r="AQ1185" t="str">
            <v>SUDAH</v>
          </cell>
          <cell r="AR1185">
            <v>44475</v>
          </cell>
          <cell r="AS1185" t="str">
            <v>SUDAH</v>
          </cell>
          <cell r="AT1185">
            <v>44475</v>
          </cell>
          <cell r="AU1185" t="str">
            <v>SUDAH</v>
          </cell>
          <cell r="AV1185">
            <v>44470</v>
          </cell>
          <cell r="AW1185" t="str">
            <v xml:space="preserve">0 Tahun  7 Bulan 20 Hari </v>
          </cell>
          <cell r="AX1185" t="str">
            <v>ON LINE</v>
          </cell>
          <cell r="AY1185">
            <v>90</v>
          </cell>
          <cell r="AZ1185">
            <v>75</v>
          </cell>
          <cell r="BA1185" t="str">
            <v>SUDAH</v>
          </cell>
          <cell r="BC1185">
            <v>44458</v>
          </cell>
          <cell r="BD1185" t="str">
            <v>BREBES</v>
          </cell>
          <cell r="BE1185" t="str">
            <v>SUDAH</v>
          </cell>
          <cell r="BG1185">
            <v>44524</v>
          </cell>
          <cell r="BI1185" t="str">
            <v>BELUM</v>
          </cell>
          <cell r="BV1185" t="str">
            <v>0002982559634</v>
          </cell>
          <cell r="BW1185" t="str">
            <v>SUDAH</v>
          </cell>
          <cell r="BX1185" t="str">
            <v>PERUSAHAAN</v>
          </cell>
          <cell r="BY1185" t="str">
            <v>21086932494</v>
          </cell>
          <cell r="BZ1185" t="str">
            <v>SUDAH</v>
          </cell>
        </row>
        <row r="1186">
          <cell r="C1186" t="str">
            <v>3051</v>
          </cell>
          <cell r="D1186" t="str">
            <v>VANDY JOSHUA WOKAS</v>
          </cell>
          <cell r="E1186" t="str">
            <v>PT. MBK</v>
          </cell>
          <cell r="I1186">
            <v>44453</v>
          </cell>
          <cell r="J1186" t="str">
            <v/>
          </cell>
          <cell r="K1186" t="str">
            <v>083851524030</v>
          </cell>
          <cell r="P1186" t="str">
            <v>FUEL MANAGEMENT</v>
          </cell>
          <cell r="Q1186" t="str">
            <v>MALANG</v>
          </cell>
          <cell r="R1186" t="str">
            <v>ANTERAJA</v>
          </cell>
          <cell r="S1186" t="str">
            <v>MALANG</v>
          </cell>
          <cell r="T1186" t="str">
            <v>3514091407990001</v>
          </cell>
          <cell r="U1186" t="str">
            <v>SEUMUR HIDUP</v>
          </cell>
          <cell r="V1186" t="str">
            <v>NON DRIVER</v>
          </cell>
          <cell r="W1186" t="str">
            <v>NON DRIVER</v>
          </cell>
          <cell r="X1186" t="str">
            <v>NON DRIVER</v>
          </cell>
          <cell r="Y1186" t="str">
            <v>NON DRIVER</v>
          </cell>
          <cell r="Z1186" t="str">
            <v>MALANG</v>
          </cell>
          <cell r="AA1186">
            <v>36355</v>
          </cell>
          <cell r="AB1186" t="str">
            <v>GLAGAHSARI RT/RW 03/03 KEL.DESA GLAGAHSARI KEC. SUKOREJO, MALANG</v>
          </cell>
          <cell r="AC1186" t="str">
            <v>LAJANG</v>
          </cell>
          <cell r="AD1186" t="str">
            <v>KRISTEN</v>
          </cell>
          <cell r="AE1186" t="str">
            <v>LAKI-LAKI</v>
          </cell>
          <cell r="AF1186" t="str">
            <v>S1</v>
          </cell>
          <cell r="AG1186" t="str">
            <v>VANDY JOSHUA WOKAS</v>
          </cell>
          <cell r="AH1186" t="str">
            <v>BCA</v>
          </cell>
          <cell r="AI1186" t="str">
            <v>3151399256</v>
          </cell>
          <cell r="AJ1186" t="str">
            <v>3514090101980870</v>
          </cell>
          <cell r="AL1186">
            <v>44621</v>
          </cell>
          <cell r="AM1186">
            <v>44712</v>
          </cell>
          <cell r="AN1186" t="str">
            <v>PKWT 1</v>
          </cell>
          <cell r="AO1186" t="str">
            <v>10 hari</v>
          </cell>
          <cell r="AP1186" t="str">
            <v xml:space="preserve">0 Tahun  8 Bulan 7 Hari </v>
          </cell>
          <cell r="AQ1186" t="str">
            <v>NON DRIVER</v>
          </cell>
          <cell r="AR1186" t="str">
            <v>NON DRIVER</v>
          </cell>
          <cell r="AS1186" t="str">
            <v>SUDAH</v>
          </cell>
          <cell r="AT1186">
            <v>44453</v>
          </cell>
          <cell r="AU1186" t="str">
            <v>NON DRIVER</v>
          </cell>
          <cell r="AV1186" t="str">
            <v>NON DRIVER</v>
          </cell>
          <cell r="AW1186" t="str">
            <v/>
          </cell>
          <cell r="AX1186" t="str">
            <v>NON DRIVER</v>
          </cell>
          <cell r="AY1186" t="str">
            <v>NON DRIVER</v>
          </cell>
          <cell r="AZ1186" t="str">
            <v>NON DRIVER</v>
          </cell>
          <cell r="BA1186" t="str">
            <v>SUDAH</v>
          </cell>
          <cell r="BC1186">
            <v>44423</v>
          </cell>
          <cell r="BD1186" t="str">
            <v>ARJOSARI</v>
          </cell>
          <cell r="BE1186" t="str">
            <v>SUDAH</v>
          </cell>
          <cell r="BG1186">
            <v>44429</v>
          </cell>
          <cell r="BI1186" t="str">
            <v>BELUM</v>
          </cell>
          <cell r="BV1186" t="str">
            <v>0003128889508</v>
          </cell>
          <cell r="BW1186" t="str">
            <v>SUDAH</v>
          </cell>
          <cell r="BX1186" t="str">
            <v>PERUSAHAAN</v>
          </cell>
          <cell r="BY1186" t="str">
            <v>21086932270</v>
          </cell>
          <cell r="BZ1186" t="str">
            <v>SUDAH</v>
          </cell>
        </row>
        <row r="1187">
          <cell r="C1187" t="str">
            <v>3052</v>
          </cell>
          <cell r="D1187" t="str">
            <v>YOGI KURNIAWAN</v>
          </cell>
          <cell r="E1187" t="str">
            <v>PT. MBK</v>
          </cell>
          <cell r="I1187">
            <v>44459</v>
          </cell>
          <cell r="J1187" t="str">
            <v/>
          </cell>
          <cell r="K1187" t="str">
            <v>081260090310</v>
          </cell>
          <cell r="L1187" t="str">
            <v>DRIVER</v>
          </cell>
          <cell r="Q1187" t="str">
            <v>MEDAN</v>
          </cell>
          <cell r="R1187" t="str">
            <v>ANTERAJA</v>
          </cell>
          <cell r="S1187" t="str">
            <v>MEDAN</v>
          </cell>
          <cell r="T1187" t="str">
            <v>1207022406880002</v>
          </cell>
          <cell r="U1187" t="str">
            <v>SEUMUR HIDUP</v>
          </cell>
          <cell r="V1187">
            <v>0</v>
          </cell>
          <cell r="W1187" t="str">
            <v>B1 UMUM</v>
          </cell>
          <cell r="X1187" t="str">
            <v>8806072713477</v>
          </cell>
          <cell r="Y1187">
            <v>44736</v>
          </cell>
          <cell r="Z1187" t="str">
            <v>TANJUNG MORAWA</v>
          </cell>
          <cell r="AA1187">
            <v>32318</v>
          </cell>
          <cell r="AB1187" t="str">
            <v>DUSUN XII DESA BUNTU BEDIMBAR KECAMATAN TANJUNG MORAWA KABUPATEN DELI SERDANG</v>
          </cell>
          <cell r="AC1187" t="str">
            <v>KAWIN ANAK 2</v>
          </cell>
          <cell r="AD1187" t="str">
            <v>ISLAM</v>
          </cell>
          <cell r="AE1187" t="str">
            <v>LAKI-LAKI</v>
          </cell>
          <cell r="AF1187" t="str">
            <v>SMA</v>
          </cell>
          <cell r="AG1187" t="str">
            <v>YOGI KURNIAWAN</v>
          </cell>
          <cell r="AH1187" t="str">
            <v>BCA</v>
          </cell>
          <cell r="AI1187" t="str">
            <v>2420799864</v>
          </cell>
          <cell r="AJ1187" t="str">
            <v>1207021503120019</v>
          </cell>
          <cell r="AL1187">
            <v>44621</v>
          </cell>
          <cell r="AM1187">
            <v>44712</v>
          </cell>
          <cell r="AN1187" t="str">
            <v>PKWT 1</v>
          </cell>
          <cell r="AO1187" t="str">
            <v>10 hari</v>
          </cell>
          <cell r="AP1187" t="str">
            <v xml:space="preserve">0 Tahun  8 Bulan 1 Hari </v>
          </cell>
          <cell r="AQ1187" t="str">
            <v>SUDAH</v>
          </cell>
          <cell r="AR1187">
            <v>44468</v>
          </cell>
          <cell r="AS1187" t="str">
            <v>SUDAH</v>
          </cell>
          <cell r="AT1187">
            <v>44475</v>
          </cell>
          <cell r="AU1187" t="str">
            <v>SUDAH</v>
          </cell>
          <cell r="AV1187">
            <v>44435</v>
          </cell>
          <cell r="AW1187" t="str">
            <v xml:space="preserve">0 Tahun  8 Bulan 24 Hari </v>
          </cell>
          <cell r="AX1187" t="str">
            <v>IN CLASS</v>
          </cell>
          <cell r="AY1187">
            <v>70</v>
          </cell>
          <cell r="AZ1187">
            <v>90</v>
          </cell>
          <cell r="BA1187" t="str">
            <v>SUDAH</v>
          </cell>
          <cell r="BC1187">
            <v>44400</v>
          </cell>
          <cell r="BE1187" t="str">
            <v>SUDAH</v>
          </cell>
          <cell r="BG1187">
            <v>44430</v>
          </cell>
          <cell r="BH1187" t="str">
            <v>Polonia Medan</v>
          </cell>
          <cell r="BI1187" t="str">
            <v>BELUM</v>
          </cell>
          <cell r="BV1187" t="str">
            <v>0001141108569</v>
          </cell>
          <cell r="BW1187" t="str">
            <v>SUDAH</v>
          </cell>
          <cell r="BX1187" t="str">
            <v>PERUSAHAAN</v>
          </cell>
          <cell r="BY1187" t="str">
            <v>21086932460</v>
          </cell>
          <cell r="BZ1187" t="str">
            <v>SUDAH</v>
          </cell>
        </row>
        <row r="1188">
          <cell r="C1188" t="str">
            <v>3054</v>
          </cell>
          <cell r="D1188" t="str">
            <v>SIMON MANGARAJA SITUMORANG</v>
          </cell>
          <cell r="E1188" t="str">
            <v>PT. MBK</v>
          </cell>
          <cell r="I1188">
            <v>44459</v>
          </cell>
          <cell r="J1188" t="str">
            <v/>
          </cell>
          <cell r="K1188" t="str">
            <v>085762171460</v>
          </cell>
          <cell r="L1188" t="str">
            <v>DRIVER</v>
          </cell>
          <cell r="Q1188" t="str">
            <v>MEDAN</v>
          </cell>
          <cell r="R1188" t="str">
            <v>ANTERAJA</v>
          </cell>
          <cell r="S1188" t="str">
            <v>MEDAN</v>
          </cell>
          <cell r="T1188" t="str">
            <v>1271190706840001</v>
          </cell>
          <cell r="U1188" t="str">
            <v>SEUMUR HIDUP</v>
          </cell>
          <cell r="V1188">
            <v>0</v>
          </cell>
          <cell r="W1188" t="str">
            <v>B1</v>
          </cell>
          <cell r="X1188" t="str">
            <v>07148406000575</v>
          </cell>
          <cell r="Y1188">
            <v>46208</v>
          </cell>
          <cell r="Z1188" t="str">
            <v>MEDAN</v>
          </cell>
          <cell r="AA1188">
            <v>30840</v>
          </cell>
          <cell r="AB1188" t="str">
            <v>JALAN TITI PAPAN GANG PERTAMA NO.8 DESA SEI SIKAMBING D KECAMATAN MEDAN PETISAH KOTA MEDAN</v>
          </cell>
          <cell r="AC1188" t="str">
            <v>KAWIN ANAK 3</v>
          </cell>
          <cell r="AD1188" t="str">
            <v>KATHOLIK</v>
          </cell>
          <cell r="AE1188" t="str">
            <v>LAKI-LAKI</v>
          </cell>
          <cell r="AF1188" t="str">
            <v>SMA</v>
          </cell>
          <cell r="AG1188" t="str">
            <v>SIMON MANGARAJA SITUMORANG</v>
          </cell>
          <cell r="AH1188" t="str">
            <v>BCA</v>
          </cell>
          <cell r="AI1188" t="str">
            <v>7865405901</v>
          </cell>
          <cell r="AJ1188" t="str">
            <v>1271191611110003</v>
          </cell>
          <cell r="AL1188">
            <v>44621</v>
          </cell>
          <cell r="AM1188">
            <v>44712</v>
          </cell>
          <cell r="AN1188" t="str">
            <v>PKWT 1</v>
          </cell>
          <cell r="AO1188" t="str">
            <v>10 hari</v>
          </cell>
          <cell r="AP1188" t="str">
            <v xml:space="preserve">0 Tahun  8 Bulan 1 Hari </v>
          </cell>
          <cell r="AQ1188" t="str">
            <v>SUDAH</v>
          </cell>
          <cell r="AR1188">
            <v>44468</v>
          </cell>
          <cell r="AS1188" t="str">
            <v>SUDAH</v>
          </cell>
          <cell r="AT1188">
            <v>44475</v>
          </cell>
          <cell r="AU1188" t="str">
            <v>SUDAH</v>
          </cell>
          <cell r="AV1188">
            <v>44466</v>
          </cell>
          <cell r="AW1188" t="str">
            <v xml:space="preserve">0 Tahun  7 Bulan 24 Hari </v>
          </cell>
          <cell r="AX1188" t="str">
            <v>IN CLASS</v>
          </cell>
          <cell r="AY1188">
            <v>80</v>
          </cell>
          <cell r="AZ1188">
            <v>85</v>
          </cell>
          <cell r="BA1188" t="str">
            <v>SUDAH</v>
          </cell>
          <cell r="BC1188">
            <v>44426</v>
          </cell>
          <cell r="BD1188" t="str">
            <v>Polonia Medan</v>
          </cell>
          <cell r="BE1188" t="str">
            <v>SUDAH</v>
          </cell>
          <cell r="BF1188" t="str">
            <v>Vaksin Belum Tersedia</v>
          </cell>
          <cell r="BG1188">
            <v>44454</v>
          </cell>
          <cell r="BI1188" t="str">
            <v>BELUM</v>
          </cell>
          <cell r="BV1188" t="str">
            <v>0001488604555</v>
          </cell>
          <cell r="BW1188" t="str">
            <v>SUDAH</v>
          </cell>
          <cell r="BX1188" t="str">
            <v>PBI</v>
          </cell>
          <cell r="BY1188" t="str">
            <v>21086932429</v>
          </cell>
          <cell r="BZ1188" t="str">
            <v>SUDAH</v>
          </cell>
        </row>
        <row r="1189">
          <cell r="C1189" t="str">
            <v>3055</v>
          </cell>
          <cell r="D1189" t="str">
            <v>SUHERI</v>
          </cell>
          <cell r="E1189" t="str">
            <v>PT. MBK</v>
          </cell>
          <cell r="I1189">
            <v>44459</v>
          </cell>
          <cell r="J1189" t="str">
            <v/>
          </cell>
          <cell r="K1189" t="str">
            <v>081397873113</v>
          </cell>
          <cell r="L1189" t="str">
            <v>DRIVER</v>
          </cell>
          <cell r="Q1189" t="str">
            <v>MEDAN</v>
          </cell>
          <cell r="R1189" t="str">
            <v>ANTERAJA</v>
          </cell>
          <cell r="S1189" t="str">
            <v>MEDAN</v>
          </cell>
          <cell r="T1189" t="str">
            <v>1207021507830010</v>
          </cell>
          <cell r="U1189" t="str">
            <v>SEUMUR HIDUP</v>
          </cell>
          <cell r="V1189">
            <v>0</v>
          </cell>
          <cell r="W1189" t="str">
            <v>B1 UMUM</v>
          </cell>
          <cell r="X1189" t="str">
            <v>8307072713492</v>
          </cell>
          <cell r="Y1189">
            <v>44757</v>
          </cell>
          <cell r="Z1189" t="str">
            <v>TANJUNG MORAWA</v>
          </cell>
          <cell r="AA1189">
            <v>30512</v>
          </cell>
          <cell r="AB1189" t="str">
            <v>GANG PURWO DUSUN II LIMAU MANIS KELURAHAN LIMAU MANIS KECAMATAN TANJUNG MORAWA KABUPATEN DELI SERDANG</v>
          </cell>
          <cell r="AC1189" t="str">
            <v>KAWIN ANAK 1</v>
          </cell>
          <cell r="AD1189" t="str">
            <v>ISLAM</v>
          </cell>
          <cell r="AE1189" t="str">
            <v>LAKI-LAKI</v>
          </cell>
          <cell r="AF1189" t="str">
            <v>SMA</v>
          </cell>
          <cell r="AG1189" t="str">
            <v>SUHERI</v>
          </cell>
          <cell r="AH1189" t="str">
            <v>BCA</v>
          </cell>
          <cell r="AI1189" t="str">
            <v>7985358044</v>
          </cell>
          <cell r="AJ1189" t="str">
            <v>1207021906200008</v>
          </cell>
          <cell r="AL1189">
            <v>44621</v>
          </cell>
          <cell r="AM1189">
            <v>44712</v>
          </cell>
          <cell r="AN1189" t="str">
            <v>PKWT 1</v>
          </cell>
          <cell r="AO1189" t="str">
            <v>10 hari</v>
          </cell>
          <cell r="AP1189" t="str">
            <v xml:space="preserve">0 Tahun  8 Bulan 1 Hari </v>
          </cell>
          <cell r="AQ1189" t="str">
            <v>SUDAH</v>
          </cell>
          <cell r="AR1189">
            <v>44468</v>
          </cell>
          <cell r="AS1189" t="str">
            <v>SUDAH</v>
          </cell>
          <cell r="AT1189">
            <v>44475</v>
          </cell>
          <cell r="AU1189" t="str">
            <v>SUDAH</v>
          </cell>
          <cell r="AV1189">
            <v>44466</v>
          </cell>
          <cell r="AW1189" t="str">
            <v xml:space="preserve">0 Tahun  7 Bulan 24 Hari </v>
          </cell>
          <cell r="AX1189" t="str">
            <v>IN CLASS</v>
          </cell>
          <cell r="AY1189">
            <v>80</v>
          </cell>
          <cell r="AZ1189">
            <v>90</v>
          </cell>
          <cell r="BA1189" t="str">
            <v>SUDAH</v>
          </cell>
          <cell r="BC1189">
            <v>44410</v>
          </cell>
          <cell r="BD1189" t="str">
            <v>Polonia Medan</v>
          </cell>
          <cell r="BE1189" t="str">
            <v>SUDAH</v>
          </cell>
          <cell r="BG1189">
            <v>44441</v>
          </cell>
          <cell r="BH1189" t="str">
            <v>Polonia Medan</v>
          </cell>
          <cell r="BI1189" t="str">
            <v>BELUM</v>
          </cell>
          <cell r="BV1189" t="str">
            <v>0002508836646</v>
          </cell>
          <cell r="BW1189" t="str">
            <v>SUDAH</v>
          </cell>
          <cell r="BX1189" t="str">
            <v>PERUSAHAAN</v>
          </cell>
          <cell r="BY1189" t="str">
            <v>21086932221</v>
          </cell>
          <cell r="BZ1189" t="str">
            <v>SUDAH</v>
          </cell>
        </row>
        <row r="1190">
          <cell r="C1190" t="str">
            <v>3056</v>
          </cell>
          <cell r="D1190" t="str">
            <v>DENNY HIRDIANSYAH GINTING</v>
          </cell>
          <cell r="E1190" t="str">
            <v>PT. MBK</v>
          </cell>
          <cell r="I1190">
            <v>44459</v>
          </cell>
          <cell r="J1190" t="str">
            <v/>
          </cell>
          <cell r="K1190" t="str">
            <v>085277715184</v>
          </cell>
          <cell r="L1190" t="str">
            <v>DRIVER</v>
          </cell>
          <cell r="Q1190" t="str">
            <v>MEDAN</v>
          </cell>
          <cell r="R1190" t="str">
            <v>ANTERAJA</v>
          </cell>
          <cell r="S1190" t="str">
            <v>MEDAN</v>
          </cell>
          <cell r="T1190" t="str">
            <v>1207230712810008</v>
          </cell>
          <cell r="U1190" t="str">
            <v>SEUMUR HIDUP</v>
          </cell>
          <cell r="V1190">
            <v>0</v>
          </cell>
          <cell r="W1190" t="str">
            <v>B1</v>
          </cell>
          <cell r="X1190" t="str">
            <v>07148112000620</v>
          </cell>
          <cell r="Y1190">
            <v>46044</v>
          </cell>
          <cell r="Z1190" t="str">
            <v>MEDAN</v>
          </cell>
          <cell r="AA1190">
            <v>29927</v>
          </cell>
          <cell r="AB1190" t="str">
            <v>DUSUN VI JALAN BINJAI KM 10,3 GANG JADI DESA PAYA GELI KECAMATAN SUNGGAL KABUPATEN DELI SERDANG</v>
          </cell>
          <cell r="AC1190" t="str">
            <v>KAWIN ANAK 2</v>
          </cell>
          <cell r="AD1190" t="str">
            <v>ISLAM</v>
          </cell>
          <cell r="AE1190" t="str">
            <v>LAKI-LAKI</v>
          </cell>
          <cell r="AF1190" t="str">
            <v>SMA</v>
          </cell>
          <cell r="AG1190" t="str">
            <v>DENNY HIRDIANSYAH GINTING</v>
          </cell>
          <cell r="AH1190" t="str">
            <v>BCA</v>
          </cell>
          <cell r="AI1190" t="str">
            <v>7865406380</v>
          </cell>
          <cell r="AJ1190" t="str">
            <v>1207230505150019</v>
          </cell>
          <cell r="AL1190">
            <v>44621</v>
          </cell>
          <cell r="AM1190">
            <v>44712</v>
          </cell>
          <cell r="AN1190" t="str">
            <v>PKWT 1</v>
          </cell>
          <cell r="AO1190" t="str">
            <v>10 hari</v>
          </cell>
          <cell r="AP1190" t="str">
            <v xml:space="preserve">0 Tahun  8 Bulan 1 Hari </v>
          </cell>
          <cell r="AQ1190" t="str">
            <v>SUDAH</v>
          </cell>
          <cell r="AR1190">
            <v>44468</v>
          </cell>
          <cell r="AS1190" t="str">
            <v>SUDAH</v>
          </cell>
          <cell r="AT1190">
            <v>44475</v>
          </cell>
          <cell r="AU1190" t="str">
            <v>SUDAH</v>
          </cell>
          <cell r="AV1190">
            <v>44466</v>
          </cell>
          <cell r="AW1190" t="str">
            <v xml:space="preserve">0 Tahun  7 Bulan 24 Hari </v>
          </cell>
          <cell r="AX1190" t="str">
            <v>IN CLASS</v>
          </cell>
          <cell r="AY1190">
            <v>80</v>
          </cell>
          <cell r="AZ1190">
            <v>100</v>
          </cell>
          <cell r="BA1190" t="str">
            <v>SUDAH</v>
          </cell>
          <cell r="BC1190">
            <v>44455</v>
          </cell>
          <cell r="BD1190" t="str">
            <v>Polonia Medan</v>
          </cell>
          <cell r="BE1190" t="str">
            <v>SUDAH</v>
          </cell>
          <cell r="BG1190">
            <v>44483</v>
          </cell>
          <cell r="BI1190" t="str">
            <v>BELUM</v>
          </cell>
          <cell r="BV1190" t="str">
            <v>0002197965723</v>
          </cell>
          <cell r="BW1190" t="str">
            <v>SUDAH</v>
          </cell>
          <cell r="BX1190" t="str">
            <v>PERUSAHAAN</v>
          </cell>
          <cell r="BY1190" t="str">
            <v>21086932171</v>
          </cell>
          <cell r="BZ1190" t="str">
            <v>SUDAH</v>
          </cell>
        </row>
        <row r="1191">
          <cell r="C1191" t="str">
            <v>3057</v>
          </cell>
          <cell r="D1191" t="str">
            <v>HERDIK DAMANIK</v>
          </cell>
          <cell r="E1191" t="str">
            <v>PT. MBK</v>
          </cell>
          <cell r="I1191">
            <v>44459</v>
          </cell>
          <cell r="J1191" t="str">
            <v/>
          </cell>
          <cell r="K1191" t="str">
            <v>085362522261</v>
          </cell>
          <cell r="L1191" t="str">
            <v>DRIVER</v>
          </cell>
          <cell r="Q1191" t="str">
            <v>MEDAN</v>
          </cell>
          <cell r="R1191" t="str">
            <v>ANTERAJA</v>
          </cell>
          <cell r="S1191" t="str">
            <v>MEDAN</v>
          </cell>
          <cell r="T1191" t="str">
            <v>1207310306820002</v>
          </cell>
          <cell r="U1191" t="str">
            <v>SEUMUR HIDUP</v>
          </cell>
          <cell r="V1191">
            <v>0</v>
          </cell>
          <cell r="W1191" t="str">
            <v>B1</v>
          </cell>
          <cell r="X1191" t="str">
            <v>07278206000017</v>
          </cell>
          <cell r="Y1191">
            <v>45625</v>
          </cell>
          <cell r="Z1191" t="str">
            <v>TANJUNG MULIA</v>
          </cell>
          <cell r="AA1191">
            <v>30105</v>
          </cell>
          <cell r="AB1191" t="str">
            <v>DUSUN II DESA TANJUNG GARBUS KECAMATAN PAGAR MERBAU KABUPATEN DELI SERDANG</v>
          </cell>
          <cell r="AC1191" t="str">
            <v>KAWIN ANAK 3</v>
          </cell>
          <cell r="AD1191" t="str">
            <v>ISLAM</v>
          </cell>
          <cell r="AE1191" t="str">
            <v>LAKI-LAKI</v>
          </cell>
          <cell r="AF1191" t="str">
            <v>SMP</v>
          </cell>
          <cell r="AG1191" t="str">
            <v>HERDIK DAMANIK</v>
          </cell>
          <cell r="AH1191" t="str">
            <v>BCA</v>
          </cell>
          <cell r="AI1191" t="str">
            <v>7985556571</v>
          </cell>
          <cell r="AJ1191" t="str">
            <v>1207311201110007</v>
          </cell>
          <cell r="AL1191">
            <v>44621</v>
          </cell>
          <cell r="AM1191">
            <v>44712</v>
          </cell>
          <cell r="AN1191" t="str">
            <v>PKWT 1</v>
          </cell>
          <cell r="AO1191" t="str">
            <v>10 hari</v>
          </cell>
          <cell r="AP1191" t="str">
            <v xml:space="preserve">0 Tahun  8 Bulan 1 Hari </v>
          </cell>
          <cell r="AQ1191" t="str">
            <v>SUDAH</v>
          </cell>
          <cell r="AR1191">
            <v>44468</v>
          </cell>
          <cell r="AS1191" t="str">
            <v>SUDAH</v>
          </cell>
          <cell r="AT1191">
            <v>44475</v>
          </cell>
          <cell r="AU1191" t="str">
            <v>SUDAH</v>
          </cell>
          <cell r="AV1191">
            <v>44466</v>
          </cell>
          <cell r="AW1191" t="str">
            <v xml:space="preserve">0 Tahun  7 Bulan 24 Hari </v>
          </cell>
          <cell r="AX1191" t="str">
            <v>IN CLASS</v>
          </cell>
          <cell r="AY1191">
            <v>90</v>
          </cell>
          <cell r="AZ1191">
            <v>80</v>
          </cell>
          <cell r="BA1191" t="str">
            <v>SUDAH</v>
          </cell>
          <cell r="BC1191">
            <v>44409</v>
          </cell>
          <cell r="BD1191" t="str">
            <v>PAGAR MERBAU</v>
          </cell>
          <cell r="BE1191" t="str">
            <v>SUDAH</v>
          </cell>
          <cell r="BF1191" t="str">
            <v>Vaksin Belum Tersedia</v>
          </cell>
          <cell r="BG1191">
            <v>44495</v>
          </cell>
          <cell r="BI1191" t="str">
            <v>BELUM</v>
          </cell>
          <cell r="BV1191" t="str">
            <v>0000248129673</v>
          </cell>
          <cell r="BW1191" t="str">
            <v>SUDAH</v>
          </cell>
          <cell r="BX1191" t="str">
            <v>PBI</v>
          </cell>
          <cell r="BY1191" t="str">
            <v>21086932031</v>
          </cell>
          <cell r="BZ1191" t="str">
            <v>SUDAH</v>
          </cell>
        </row>
        <row r="1192">
          <cell r="C1192" t="str">
            <v>3058</v>
          </cell>
          <cell r="D1192" t="str">
            <v>YODHIA</v>
          </cell>
          <cell r="E1192" t="str">
            <v>PT. MBK</v>
          </cell>
          <cell r="I1192">
            <v>44459</v>
          </cell>
          <cell r="J1192" t="str">
            <v/>
          </cell>
          <cell r="K1192" t="str">
            <v>085319116396</v>
          </cell>
          <cell r="L1192" t="str">
            <v>DRIVER</v>
          </cell>
          <cell r="Q1192" t="str">
            <v>MEDAN</v>
          </cell>
          <cell r="R1192" t="str">
            <v>ANTERAJA</v>
          </cell>
          <cell r="S1192" t="str">
            <v>MEDAN</v>
          </cell>
          <cell r="T1192" t="str">
            <v>1207283105930001</v>
          </cell>
          <cell r="U1192" t="str">
            <v>SEUMUR HIDUP</v>
          </cell>
          <cell r="V1192">
            <v>0</v>
          </cell>
          <cell r="W1192" t="str">
            <v>B1</v>
          </cell>
          <cell r="X1192" t="str">
            <v>07279305000845</v>
          </cell>
          <cell r="Y1192">
            <v>46135</v>
          </cell>
          <cell r="Z1192" t="str">
            <v>TANJUNG BERINGIN</v>
          </cell>
          <cell r="AA1192">
            <v>34120</v>
          </cell>
          <cell r="AB1192" t="str">
            <v>JALAN KERAMAT GANG KATU NO.167 DESA SYAHMAD KECAMATAN LUBUK PAKAM KABUPATEN DELI SERDANG</v>
          </cell>
          <cell r="AC1192" t="str">
            <v>KAWIN ANAK 1</v>
          </cell>
          <cell r="AD1192" t="str">
            <v>ISLAM</v>
          </cell>
          <cell r="AE1192" t="str">
            <v>LAKI-LAKI</v>
          </cell>
          <cell r="AF1192" t="str">
            <v>SMA</v>
          </cell>
          <cell r="AG1192" t="str">
            <v>YODHIA</v>
          </cell>
          <cell r="AH1192" t="str">
            <v>BCA</v>
          </cell>
          <cell r="AI1192" t="str">
            <v>7985523398</v>
          </cell>
          <cell r="AJ1192" t="str">
            <v>1207280410180005</v>
          </cell>
          <cell r="AL1192">
            <v>44621</v>
          </cell>
          <cell r="AM1192">
            <v>44712</v>
          </cell>
          <cell r="AN1192" t="str">
            <v>PKWT 1</v>
          </cell>
          <cell r="AO1192" t="str">
            <v>10 hari</v>
          </cell>
          <cell r="AP1192" t="str">
            <v xml:space="preserve">0 Tahun  8 Bulan 1 Hari </v>
          </cell>
          <cell r="AQ1192" t="str">
            <v>SUDAH</v>
          </cell>
          <cell r="AR1192">
            <v>44468</v>
          </cell>
          <cell r="AS1192" t="str">
            <v>SUDAH</v>
          </cell>
          <cell r="AT1192">
            <v>44475</v>
          </cell>
          <cell r="AU1192" t="str">
            <v>SUDAH</v>
          </cell>
          <cell r="AV1192">
            <v>44466</v>
          </cell>
          <cell r="AW1192" t="str">
            <v xml:space="preserve">0 Tahun  7 Bulan 24 Hari </v>
          </cell>
          <cell r="AX1192" t="str">
            <v>IN CLASS</v>
          </cell>
          <cell r="AY1192">
            <v>80</v>
          </cell>
          <cell r="AZ1192">
            <v>90</v>
          </cell>
          <cell r="BA1192" t="str">
            <v>SUDAH</v>
          </cell>
          <cell r="BC1192">
            <v>44449</v>
          </cell>
          <cell r="BD1192" t="str">
            <v>PAGAR MERBAU</v>
          </cell>
          <cell r="BE1192" t="str">
            <v>SUDAH</v>
          </cell>
          <cell r="BF1192" t="str">
            <v>Vaksin Belum Tersedia</v>
          </cell>
          <cell r="BG1192">
            <v>44223</v>
          </cell>
          <cell r="BI1192" t="str">
            <v>BELUM</v>
          </cell>
          <cell r="BV1192" t="str">
            <v>0000256058111</v>
          </cell>
          <cell r="BW1192" t="str">
            <v>SUDAH</v>
          </cell>
          <cell r="BX1192" t="str">
            <v>PERUSAHAAN</v>
          </cell>
          <cell r="BY1192" t="str">
            <v>21086932189</v>
          </cell>
          <cell r="BZ1192" t="str">
            <v>SUDAH</v>
          </cell>
        </row>
        <row r="1193">
          <cell r="C1193" t="str">
            <v>3059</v>
          </cell>
          <cell r="D1193" t="str">
            <v>ANDRI PUTRA KESUMA</v>
          </cell>
          <cell r="E1193" t="str">
            <v>PT. MBK</v>
          </cell>
          <cell r="I1193">
            <v>44459</v>
          </cell>
          <cell r="J1193" t="str">
            <v/>
          </cell>
          <cell r="K1193" t="str">
            <v>081267591326</v>
          </cell>
          <cell r="L1193" t="str">
            <v>DRIVER</v>
          </cell>
          <cell r="Q1193" t="str">
            <v>MEDAN</v>
          </cell>
          <cell r="R1193" t="str">
            <v>ANTERAJA</v>
          </cell>
          <cell r="S1193" t="str">
            <v>MEDAN</v>
          </cell>
          <cell r="T1193" t="str">
            <v>1207310610950002</v>
          </cell>
          <cell r="U1193" t="str">
            <v>SEUMUR HIDUP</v>
          </cell>
          <cell r="V1193">
            <v>0</v>
          </cell>
          <cell r="W1193" t="str">
            <v>B1</v>
          </cell>
          <cell r="X1193" t="str">
            <v>951007270491</v>
          </cell>
          <cell r="Y1193">
            <v>45205</v>
          </cell>
          <cell r="Z1193" t="str">
            <v>TANJUNG MULIA</v>
          </cell>
          <cell r="AA1193">
            <v>34978</v>
          </cell>
          <cell r="AB1193" t="str">
            <v>JALAN ANTARA BAKARAN BATU LUBUK PAKAM</v>
          </cell>
          <cell r="AC1193" t="str">
            <v>KAWIN</v>
          </cell>
          <cell r="AD1193" t="str">
            <v>ISLAM</v>
          </cell>
          <cell r="AE1193" t="str">
            <v>LAKI-LAKI</v>
          </cell>
          <cell r="AF1193" t="str">
            <v>SMP</v>
          </cell>
          <cell r="AG1193" t="str">
            <v>ANDRI PUTRA KESUMA</v>
          </cell>
          <cell r="AH1193" t="str">
            <v>BCA</v>
          </cell>
          <cell r="AI1193" t="str">
            <v>7985358028</v>
          </cell>
          <cell r="AJ1193" t="str">
            <v>1207281203200001</v>
          </cell>
          <cell r="AL1193">
            <v>44621</v>
          </cell>
          <cell r="AM1193">
            <v>44712</v>
          </cell>
          <cell r="AN1193" t="str">
            <v>PKWT 1</v>
          </cell>
          <cell r="AO1193" t="str">
            <v>10 hari</v>
          </cell>
          <cell r="AP1193" t="str">
            <v xml:space="preserve">0 Tahun  8 Bulan 1 Hari </v>
          </cell>
          <cell r="AQ1193" t="str">
            <v>SUDAH</v>
          </cell>
          <cell r="AR1193">
            <v>44468</v>
          </cell>
          <cell r="AS1193" t="str">
            <v>SUDAH</v>
          </cell>
          <cell r="AT1193">
            <v>44475</v>
          </cell>
          <cell r="AU1193" t="str">
            <v>SUDAH</v>
          </cell>
          <cell r="AV1193">
            <v>44466</v>
          </cell>
          <cell r="AW1193" t="str">
            <v xml:space="preserve">0 Tahun  7 Bulan 24 Hari </v>
          </cell>
          <cell r="AX1193" t="str">
            <v>IN CLASS</v>
          </cell>
          <cell r="AY1193">
            <v>70</v>
          </cell>
          <cell r="AZ1193">
            <v>90</v>
          </cell>
          <cell r="BA1193" t="str">
            <v>SUDAH</v>
          </cell>
          <cell r="BC1193">
            <v>44455</v>
          </cell>
          <cell r="BD1193" t="str">
            <v>PARGARUTAN</v>
          </cell>
          <cell r="BE1193" t="str">
            <v>SUDAH</v>
          </cell>
          <cell r="BF1193" t="str">
            <v>Vaksin Belum Tersedia</v>
          </cell>
          <cell r="BG1193">
            <v>44441</v>
          </cell>
          <cell r="BI1193" t="str">
            <v>BELUM</v>
          </cell>
          <cell r="BV1193" t="str">
            <v>0002508836703</v>
          </cell>
          <cell r="BW1193" t="str">
            <v>SUDAH</v>
          </cell>
          <cell r="BX1193" t="str">
            <v>PERUSAHAAN</v>
          </cell>
          <cell r="BY1193" t="str">
            <v>21086932148</v>
          </cell>
          <cell r="BZ1193" t="str">
            <v>SUDAH</v>
          </cell>
        </row>
        <row r="1194">
          <cell r="C1194" t="str">
            <v>3060</v>
          </cell>
          <cell r="D1194" t="str">
            <v>ADI INDRA RAMBE</v>
          </cell>
          <cell r="E1194" t="str">
            <v>PT. MBK</v>
          </cell>
          <cell r="I1194">
            <v>44459</v>
          </cell>
          <cell r="J1194" t="str">
            <v/>
          </cell>
          <cell r="K1194" t="str">
            <v>081269003217</v>
          </cell>
          <cell r="L1194" t="str">
            <v>DRIVER</v>
          </cell>
          <cell r="Q1194" t="str">
            <v>MEDAN</v>
          </cell>
          <cell r="R1194" t="str">
            <v>ANTERAJA</v>
          </cell>
          <cell r="S1194" t="str">
            <v>MEDAN</v>
          </cell>
          <cell r="T1194" t="str">
            <v>1203030307960001</v>
          </cell>
          <cell r="U1194" t="str">
            <v>SEUMUR HIDUP</v>
          </cell>
          <cell r="V1194">
            <v>0</v>
          </cell>
          <cell r="W1194" t="str">
            <v>B1</v>
          </cell>
          <cell r="X1194" t="str">
            <v>07239607000088</v>
          </cell>
          <cell r="Y1194">
            <v>46282</v>
          </cell>
          <cell r="Z1194" t="str">
            <v>SIPIONGOT</v>
          </cell>
          <cell r="AA1194">
            <v>35249</v>
          </cell>
          <cell r="AB1194" t="str">
            <v>JALAN JERMAL 9 NO 14 MEDAN DENAI</v>
          </cell>
          <cell r="AC1194" t="str">
            <v>LAJANG</v>
          </cell>
          <cell r="AD1194" t="str">
            <v>ISLAM</v>
          </cell>
          <cell r="AE1194" t="str">
            <v>LAKI-LAKI</v>
          </cell>
          <cell r="AF1194" t="str">
            <v>SMA</v>
          </cell>
          <cell r="AG1194" t="str">
            <v>ADI INDRA RAMBE</v>
          </cell>
          <cell r="AH1194" t="str">
            <v>BCA</v>
          </cell>
          <cell r="AI1194" t="str">
            <v>8115278661</v>
          </cell>
          <cell r="AJ1194" t="str">
            <v>1203031909070586</v>
          </cell>
          <cell r="AL1194">
            <v>44621</v>
          </cell>
          <cell r="AM1194">
            <v>44712</v>
          </cell>
          <cell r="AN1194" t="str">
            <v>PKWT 1</v>
          </cell>
          <cell r="AO1194" t="str">
            <v>10 hari</v>
          </cell>
          <cell r="AP1194" t="str">
            <v xml:space="preserve">0 Tahun  8 Bulan 1 Hari </v>
          </cell>
          <cell r="AQ1194" t="str">
            <v>SUDAH</v>
          </cell>
          <cell r="AR1194">
            <v>44468</v>
          </cell>
          <cell r="AS1194" t="str">
            <v>SUDAH</v>
          </cell>
          <cell r="AT1194">
            <v>44475</v>
          </cell>
          <cell r="AU1194" t="str">
            <v>SUDAH</v>
          </cell>
          <cell r="AV1194">
            <v>44466</v>
          </cell>
          <cell r="AW1194" t="str">
            <v xml:space="preserve">0 Tahun  7 Bulan 24 Hari </v>
          </cell>
          <cell r="AX1194" t="str">
            <v>IN CLASS</v>
          </cell>
          <cell r="AY1194">
            <v>90</v>
          </cell>
          <cell r="AZ1194">
            <v>80</v>
          </cell>
          <cell r="BA1194" t="str">
            <v>SUDAH</v>
          </cell>
          <cell r="BC1194">
            <v>44455</v>
          </cell>
          <cell r="BE1194" t="str">
            <v>SUDAH</v>
          </cell>
          <cell r="BG1194">
            <v>44495</v>
          </cell>
          <cell r="BI1194" t="str">
            <v>BELUM</v>
          </cell>
          <cell r="BV1194" t="str">
            <v>0000195994271</v>
          </cell>
          <cell r="BW1194" t="str">
            <v>SUDAH</v>
          </cell>
          <cell r="BX1194" t="str">
            <v>PERUSAHAAN</v>
          </cell>
          <cell r="BY1194" t="str">
            <v>21086932155</v>
          </cell>
          <cell r="BZ1194" t="str">
            <v>SUDAH</v>
          </cell>
        </row>
        <row r="1195">
          <cell r="C1195" t="str">
            <v>3061</v>
          </cell>
          <cell r="D1195" t="str">
            <v>ERWIN SYAHPUTRA</v>
          </cell>
          <cell r="E1195" t="str">
            <v>PT. MBK</v>
          </cell>
          <cell r="I1195">
            <v>44459</v>
          </cell>
          <cell r="J1195" t="str">
            <v/>
          </cell>
          <cell r="K1195" t="str">
            <v>081260915236</v>
          </cell>
          <cell r="L1195" t="str">
            <v>DRIVER</v>
          </cell>
          <cell r="Q1195" t="str">
            <v>MEDAN</v>
          </cell>
          <cell r="R1195" t="str">
            <v>ANTERAJA</v>
          </cell>
          <cell r="S1195" t="str">
            <v>MEDAN</v>
          </cell>
          <cell r="T1195" t="str">
            <v>1208301804960002</v>
          </cell>
          <cell r="U1195" t="str">
            <v>SEUMUR HIDUP</v>
          </cell>
          <cell r="V1195">
            <v>0</v>
          </cell>
          <cell r="W1195" t="str">
            <v>B1 UMUM</v>
          </cell>
          <cell r="X1195" t="str">
            <v>07189604000195</v>
          </cell>
          <cell r="Y1195">
            <v>46286</v>
          </cell>
          <cell r="Z1195" t="str">
            <v>GUNUNG SARI</v>
          </cell>
          <cell r="AA1195">
            <v>35173</v>
          </cell>
          <cell r="AB1195" t="str">
            <v>LINGKUNGAN VII GUNUNG SARI DESA UJUNG PADANG KECAMATAN UJUNG PADANG KABUPATEN SIMALUNGUN</v>
          </cell>
          <cell r="AC1195" t="str">
            <v>LAJANG</v>
          </cell>
          <cell r="AD1195" t="str">
            <v>ISLAM</v>
          </cell>
          <cell r="AE1195" t="str">
            <v>LAKI-LAKI</v>
          </cell>
          <cell r="AF1195" t="str">
            <v>SMA</v>
          </cell>
          <cell r="AG1195" t="str">
            <v>ERWIN SYAHPUTRA</v>
          </cell>
          <cell r="AH1195" t="str">
            <v>BCA</v>
          </cell>
          <cell r="AI1195" t="str">
            <v>2421164268</v>
          </cell>
          <cell r="AJ1195" t="str">
            <v>1208300406100002</v>
          </cell>
          <cell r="AL1195">
            <v>44621</v>
          </cell>
          <cell r="AM1195">
            <v>44712</v>
          </cell>
          <cell r="AN1195" t="str">
            <v>PKWT 1</v>
          </cell>
          <cell r="AO1195" t="str">
            <v>10 hari</v>
          </cell>
          <cell r="AP1195" t="str">
            <v xml:space="preserve">0 Tahun  8 Bulan 1 Hari </v>
          </cell>
          <cell r="AQ1195" t="str">
            <v>SUDAH</v>
          </cell>
          <cell r="AR1195">
            <v>44468</v>
          </cell>
          <cell r="AS1195" t="str">
            <v>SUDAH</v>
          </cell>
          <cell r="AT1195">
            <v>44475</v>
          </cell>
          <cell r="AU1195" t="str">
            <v>SUDAH</v>
          </cell>
          <cell r="AV1195">
            <v>44466</v>
          </cell>
          <cell r="AW1195" t="str">
            <v xml:space="preserve">0 Tahun  7 Bulan 24 Hari </v>
          </cell>
          <cell r="AX1195" t="str">
            <v>IN CLASS</v>
          </cell>
          <cell r="AY1195">
            <v>90</v>
          </cell>
          <cell r="AZ1195">
            <v>80</v>
          </cell>
          <cell r="BA1195" t="str">
            <v>SUDAH</v>
          </cell>
          <cell r="BC1195">
            <v>44455</v>
          </cell>
          <cell r="BE1195" t="str">
            <v>SUDAH</v>
          </cell>
          <cell r="BG1195">
            <v>44491</v>
          </cell>
          <cell r="BI1195" t="str">
            <v>BELUM</v>
          </cell>
          <cell r="BV1195" t="str">
            <v>0001719790648</v>
          </cell>
          <cell r="BW1195" t="str">
            <v>SUDAH</v>
          </cell>
          <cell r="BX1195" t="str">
            <v>PERUSAHAAN</v>
          </cell>
          <cell r="BY1195" t="str">
            <v>21086932254</v>
          </cell>
          <cell r="BZ1195" t="str">
            <v>SUDAH</v>
          </cell>
        </row>
        <row r="1196">
          <cell r="C1196" t="str">
            <v>3062</v>
          </cell>
          <cell r="D1196" t="str">
            <v>SUWANDI</v>
          </cell>
          <cell r="E1196" t="str">
            <v>PT. MBK</v>
          </cell>
          <cell r="I1196">
            <v>44459</v>
          </cell>
          <cell r="J1196" t="str">
            <v/>
          </cell>
          <cell r="K1196" t="str">
            <v>085834377510</v>
          </cell>
          <cell r="L1196" t="str">
            <v>DRIVER</v>
          </cell>
          <cell r="Q1196" t="str">
            <v>MEDAN</v>
          </cell>
          <cell r="R1196" t="str">
            <v>ANTERAJA</v>
          </cell>
          <cell r="S1196" t="str">
            <v>MEDAN</v>
          </cell>
          <cell r="T1196" t="str">
            <v>1207020805810005</v>
          </cell>
          <cell r="U1196" t="str">
            <v>SEUMUR HIDUP</v>
          </cell>
          <cell r="V1196">
            <v>0</v>
          </cell>
          <cell r="W1196" t="str">
            <v>B1 UMUM</v>
          </cell>
          <cell r="X1196" t="str">
            <v>8105072710284</v>
          </cell>
          <cell r="Y1196">
            <v>44689</v>
          </cell>
          <cell r="Z1196" t="str">
            <v>BANDA ACEH</v>
          </cell>
          <cell r="AA1196">
            <v>29714</v>
          </cell>
          <cell r="AB1196" t="str">
            <v>DUSUN V GANG FAMILY DESA TANJUNG BARU KECAMATAN TANJUNG MORAWA</v>
          </cell>
          <cell r="AC1196" t="str">
            <v>KAWIN ANAK 3</v>
          </cell>
          <cell r="AD1196" t="str">
            <v>ISLAM</v>
          </cell>
          <cell r="AE1196" t="str">
            <v>LAKI-LAKI</v>
          </cell>
          <cell r="AF1196" t="str">
            <v>SMA</v>
          </cell>
          <cell r="AG1196" t="str">
            <v>SUWANDI</v>
          </cell>
          <cell r="AH1196" t="str">
            <v>BCA</v>
          </cell>
          <cell r="AI1196" t="str">
            <v>7985504253</v>
          </cell>
          <cell r="AJ1196" t="str">
            <v>1207022009096954</v>
          </cell>
          <cell r="AL1196">
            <v>44621</v>
          </cell>
          <cell r="AM1196">
            <v>44712</v>
          </cell>
          <cell r="AN1196" t="str">
            <v>PKWT 1</v>
          </cell>
          <cell r="AO1196" t="str">
            <v>10 hari</v>
          </cell>
          <cell r="AP1196" t="str">
            <v xml:space="preserve">0 Tahun  8 Bulan 1 Hari </v>
          </cell>
          <cell r="AQ1196" t="str">
            <v>SUDAH</v>
          </cell>
          <cell r="AR1196">
            <v>44468</v>
          </cell>
          <cell r="AS1196" t="str">
            <v>SUDAH</v>
          </cell>
          <cell r="AT1196">
            <v>44475</v>
          </cell>
          <cell r="AU1196" t="str">
            <v>SUDAH</v>
          </cell>
          <cell r="AV1196">
            <v>44466</v>
          </cell>
          <cell r="AW1196" t="str">
            <v xml:space="preserve">0 Tahun  7 Bulan 24 Hari </v>
          </cell>
          <cell r="AX1196" t="str">
            <v>IN CLASS</v>
          </cell>
          <cell r="AY1196">
            <v>90</v>
          </cell>
          <cell r="AZ1196">
            <v>80</v>
          </cell>
          <cell r="BA1196" t="str">
            <v>SUDAH</v>
          </cell>
          <cell r="BC1196">
            <v>44459</v>
          </cell>
          <cell r="BE1196" t="str">
            <v>SUDAH</v>
          </cell>
          <cell r="BG1196">
            <v>44494</v>
          </cell>
          <cell r="BI1196" t="str">
            <v>BELUM</v>
          </cell>
          <cell r="BV1196" t="str">
            <v>0001887219134</v>
          </cell>
          <cell r="BW1196" t="str">
            <v>SUDAH</v>
          </cell>
          <cell r="BX1196" t="str">
            <v>PERUSAHAAN</v>
          </cell>
          <cell r="BY1196" t="str">
            <v>21086932163</v>
          </cell>
          <cell r="BZ1196" t="str">
            <v>SUDAH</v>
          </cell>
        </row>
        <row r="1197">
          <cell r="C1197" t="str">
            <v>3063</v>
          </cell>
          <cell r="D1197" t="str">
            <v>FAKIH AHMAD RAMDANI</v>
          </cell>
          <cell r="E1197" t="str">
            <v>PT. MBK</v>
          </cell>
          <cell r="I1197">
            <v>44459</v>
          </cell>
          <cell r="J1197" t="str">
            <v/>
          </cell>
          <cell r="K1197" t="str">
            <v>085275223696</v>
          </cell>
          <cell r="L1197" t="str">
            <v>DRIVER</v>
          </cell>
          <cell r="Q1197" t="str">
            <v>MEDAN</v>
          </cell>
          <cell r="R1197" t="str">
            <v>ANTERAJA</v>
          </cell>
          <cell r="S1197" t="str">
            <v>MEDAN</v>
          </cell>
          <cell r="T1197" t="str">
            <v>1271182105850002</v>
          </cell>
          <cell r="U1197" t="str">
            <v>SEUMUR HIDUP</v>
          </cell>
          <cell r="V1197">
            <v>0</v>
          </cell>
          <cell r="W1197" t="str">
            <v>B1</v>
          </cell>
          <cell r="X1197" t="str">
            <v>07198505000151</v>
          </cell>
          <cell r="Y1197">
            <v>46286</v>
          </cell>
          <cell r="Z1197" t="str">
            <v>TP.DALAM</v>
          </cell>
          <cell r="AA1197">
            <v>31188</v>
          </cell>
          <cell r="AB1197" t="str">
            <v>KOMLEK SAKINAH VILLAGE BLOK A 05 DESA BARU KECAMATAN BATANG KUIS KABUPATEN DELI SERDANG</v>
          </cell>
          <cell r="AC1197" t="str">
            <v>KAWIN ANAK 2</v>
          </cell>
          <cell r="AD1197" t="str">
            <v>ISLAM</v>
          </cell>
          <cell r="AE1197" t="str">
            <v>LAKI-LAKI</v>
          </cell>
          <cell r="AF1197" t="str">
            <v>S1</v>
          </cell>
          <cell r="AG1197" t="str">
            <v>FAKIH AHMAD RAMDANI</v>
          </cell>
          <cell r="AH1197" t="str">
            <v>BCA</v>
          </cell>
          <cell r="AI1197" t="str">
            <v>2970475501</v>
          </cell>
          <cell r="AJ1197" t="str">
            <v>1209083006200002</v>
          </cell>
          <cell r="AL1197">
            <v>44621</v>
          </cell>
          <cell r="AM1197">
            <v>44712</v>
          </cell>
          <cell r="AN1197" t="str">
            <v>PKWT 1</v>
          </cell>
          <cell r="AO1197" t="str">
            <v>10 hari</v>
          </cell>
          <cell r="AP1197" t="str">
            <v xml:space="preserve">0 Tahun  8 Bulan 1 Hari </v>
          </cell>
          <cell r="AQ1197" t="str">
            <v>SUDAH</v>
          </cell>
          <cell r="AR1197">
            <v>44468</v>
          </cell>
          <cell r="AS1197" t="str">
            <v>SUDAH</v>
          </cell>
          <cell r="AT1197">
            <v>44475</v>
          </cell>
          <cell r="AU1197" t="str">
            <v>SUDAH</v>
          </cell>
          <cell r="AV1197">
            <v>44466</v>
          </cell>
          <cell r="AW1197" t="str">
            <v xml:space="preserve">0 Tahun  7 Bulan 24 Hari </v>
          </cell>
          <cell r="AX1197" t="str">
            <v>IN CLASS</v>
          </cell>
          <cell r="AY1197">
            <v>90</v>
          </cell>
          <cell r="AZ1197">
            <v>80</v>
          </cell>
          <cell r="BA1197" t="str">
            <v>SUDAH</v>
          </cell>
          <cell r="BC1197">
            <v>44456</v>
          </cell>
          <cell r="BE1197" t="str">
            <v>SUDAH</v>
          </cell>
          <cell r="BG1197">
            <v>44480</v>
          </cell>
          <cell r="BI1197" t="str">
            <v>BELUM</v>
          </cell>
          <cell r="BV1197" t="str">
            <v>0003128892805</v>
          </cell>
          <cell r="BW1197" t="str">
            <v>SUDAH</v>
          </cell>
          <cell r="BX1197" t="str">
            <v>PERUSAHAAN</v>
          </cell>
          <cell r="BY1197" t="str">
            <v>21086932247</v>
          </cell>
          <cell r="BZ1197" t="str">
            <v>SUDAH</v>
          </cell>
        </row>
        <row r="1198">
          <cell r="C1198" t="str">
            <v>3065</v>
          </cell>
          <cell r="D1198" t="str">
            <v>MUHAMMAD SANI</v>
          </cell>
          <cell r="E1198" t="str">
            <v>PT. MBK</v>
          </cell>
          <cell r="F1198" t="str">
            <v>PO</v>
          </cell>
          <cell r="G1198" t="str">
            <v>05/PO-MDN/IX/2021</v>
          </cell>
          <cell r="H1198">
            <v>44459</v>
          </cell>
          <cell r="I1198">
            <v>44464</v>
          </cell>
          <cell r="J1198">
            <v>5</v>
          </cell>
          <cell r="K1198" t="str">
            <v>081281179080</v>
          </cell>
          <cell r="L1198" t="str">
            <v>DRIVER</v>
          </cell>
          <cell r="Q1198" t="str">
            <v>PADANG</v>
          </cell>
          <cell r="R1198" t="str">
            <v>ANTERAJA</v>
          </cell>
          <cell r="S1198" t="str">
            <v>MEDAN</v>
          </cell>
          <cell r="T1198" t="str">
            <v>1371111305940008</v>
          </cell>
          <cell r="U1198" t="str">
            <v>SEUMUR HIDUP</v>
          </cell>
          <cell r="V1198">
            <v>0</v>
          </cell>
          <cell r="W1198" t="str">
            <v>B1</v>
          </cell>
          <cell r="X1198" t="str">
            <v>12059405000138</v>
          </cell>
          <cell r="Y1198">
            <v>45721</v>
          </cell>
          <cell r="Z1198" t="str">
            <v>PADANG</v>
          </cell>
          <cell r="AA1198">
            <v>34485</v>
          </cell>
          <cell r="AB1198" t="str">
            <v>JORONG DANAU KAPALO DANAU DIATEH DESA SIMPANG TANJUNG NAN IV KECAMATAN DANAU KEMBAR KABUPATEN SOLOK</v>
          </cell>
          <cell r="AC1198" t="str">
            <v>KAWIN ANAK 1</v>
          </cell>
          <cell r="AD1198" t="str">
            <v>ISLAM</v>
          </cell>
          <cell r="AE1198" t="str">
            <v>LAKI-LAKI</v>
          </cell>
          <cell r="AF1198" t="str">
            <v>SMA</v>
          </cell>
          <cell r="AG1198" t="str">
            <v>MUHAMMAD SANI</v>
          </cell>
          <cell r="AH1198" t="str">
            <v>BCA</v>
          </cell>
          <cell r="AI1198" t="str">
            <v>5335090893</v>
          </cell>
          <cell r="AJ1198" t="str">
            <v>1302193007210002</v>
          </cell>
          <cell r="AL1198">
            <v>44621</v>
          </cell>
          <cell r="AM1198">
            <v>44712</v>
          </cell>
          <cell r="AN1198" t="str">
            <v>PKWT 1</v>
          </cell>
          <cell r="AO1198" t="str">
            <v>10 hari</v>
          </cell>
          <cell r="AP1198" t="str">
            <v xml:space="preserve">0 Tahun  7 Bulan 26 Hari </v>
          </cell>
          <cell r="AQ1198" t="str">
            <v>SUDAH</v>
          </cell>
          <cell r="AR1198">
            <v>44468</v>
          </cell>
          <cell r="AS1198" t="str">
            <v>SUDAH</v>
          </cell>
          <cell r="AT1198">
            <v>44475</v>
          </cell>
          <cell r="AU1198" t="str">
            <v>SUDAH</v>
          </cell>
          <cell r="AV1198">
            <v>44471</v>
          </cell>
          <cell r="AW1198" t="str">
            <v xml:space="preserve">0 Tahun  7 Bulan 19 Hari </v>
          </cell>
          <cell r="AX1198" t="str">
            <v>ON LINE</v>
          </cell>
          <cell r="AY1198">
            <v>85</v>
          </cell>
          <cell r="AZ1198">
            <v>85</v>
          </cell>
          <cell r="BA1198" t="str">
            <v>SUDAH</v>
          </cell>
          <cell r="BC1198">
            <v>44454</v>
          </cell>
          <cell r="BE1198" t="str">
            <v>SUDAH</v>
          </cell>
          <cell r="BG1198">
            <v>44519</v>
          </cell>
          <cell r="BI1198" t="str">
            <v>BELUM</v>
          </cell>
          <cell r="BV1198" t="str">
            <v>0001442355287</v>
          </cell>
          <cell r="BW1198" t="str">
            <v>SUDAH</v>
          </cell>
          <cell r="BX1198" t="str">
            <v>PBI</v>
          </cell>
          <cell r="BY1198" t="str">
            <v>21086932486</v>
          </cell>
          <cell r="BZ1198" t="str">
            <v>SUDAH</v>
          </cell>
        </row>
        <row r="1199">
          <cell r="C1199" t="str">
            <v>3066</v>
          </cell>
          <cell r="D1199" t="str">
            <v>FADLI ARIF PRENKI</v>
          </cell>
          <cell r="E1199" t="str">
            <v>PT. MBK</v>
          </cell>
          <cell r="F1199" t="str">
            <v>PO</v>
          </cell>
          <cell r="G1199" t="str">
            <v>05/PO-MDN/IX/2021</v>
          </cell>
          <cell r="H1199">
            <v>44459</v>
          </cell>
          <cell r="I1199">
            <v>44464</v>
          </cell>
          <cell r="J1199">
            <v>5</v>
          </cell>
          <cell r="K1199" t="str">
            <v>082175063903</v>
          </cell>
          <cell r="L1199" t="str">
            <v>DRIVER</v>
          </cell>
          <cell r="Q1199" t="str">
            <v>PADANG</v>
          </cell>
          <cell r="R1199" t="str">
            <v>ANTERAJA</v>
          </cell>
          <cell r="S1199" t="str">
            <v>MEDAN</v>
          </cell>
          <cell r="T1199" t="str">
            <v>1371112910820009</v>
          </cell>
          <cell r="U1199" t="str">
            <v>SEUMUR HIDUP</v>
          </cell>
          <cell r="V1199">
            <v>0</v>
          </cell>
          <cell r="W1199" t="str">
            <v>B1 UMUM</v>
          </cell>
          <cell r="X1199" t="str">
            <v>821008141729</v>
          </cell>
          <cell r="Y1199">
            <v>45228</v>
          </cell>
          <cell r="Z1199" t="str">
            <v>PADANG</v>
          </cell>
          <cell r="AA1199">
            <v>30253</v>
          </cell>
          <cell r="AB1199" t="str">
            <v>JALAN PURUS I NO.18 DESA PURUS KECAMATAN PADANG BARAT KOTA PADANG</v>
          </cell>
          <cell r="AC1199" t="str">
            <v>LAJANG</v>
          </cell>
          <cell r="AD1199" t="str">
            <v>ISLAM</v>
          </cell>
          <cell r="AE1199" t="str">
            <v>LAKI-LAKI</v>
          </cell>
          <cell r="AF1199" t="str">
            <v>D3</v>
          </cell>
          <cell r="AG1199" t="str">
            <v>FADLI ARIF PRENKI</v>
          </cell>
          <cell r="AH1199" t="str">
            <v>BCA</v>
          </cell>
          <cell r="AI1199" t="str">
            <v>0322414500</v>
          </cell>
          <cell r="AJ1199" t="str">
            <v>1371032305180006</v>
          </cell>
          <cell r="AL1199">
            <v>44621</v>
          </cell>
          <cell r="AM1199">
            <v>44712</v>
          </cell>
          <cell r="AN1199" t="str">
            <v>PKWT 1</v>
          </cell>
          <cell r="AO1199" t="str">
            <v>10 hari</v>
          </cell>
          <cell r="AP1199" t="str">
            <v xml:space="preserve">0 Tahun  7 Bulan 26 Hari </v>
          </cell>
          <cell r="AQ1199" t="str">
            <v>SUDAH</v>
          </cell>
          <cell r="AR1199">
            <v>44468</v>
          </cell>
          <cell r="AS1199" t="str">
            <v>SUDAH</v>
          </cell>
          <cell r="AT1199">
            <v>44475</v>
          </cell>
          <cell r="AU1199" t="str">
            <v>SUDAH</v>
          </cell>
          <cell r="AV1199">
            <v>44471</v>
          </cell>
          <cell r="AW1199" t="str">
            <v xml:space="preserve">0 Tahun  7 Bulan 19 Hari </v>
          </cell>
          <cell r="AX1199" t="str">
            <v>ON LINE</v>
          </cell>
          <cell r="AY1199">
            <v>85</v>
          </cell>
          <cell r="AZ1199">
            <v>85</v>
          </cell>
          <cell r="BA1199" t="str">
            <v>SUDAH</v>
          </cell>
          <cell r="BC1199">
            <v>44459</v>
          </cell>
          <cell r="BE1199" t="str">
            <v>SUDAH</v>
          </cell>
          <cell r="BG1199">
            <v>44498</v>
          </cell>
          <cell r="BI1199" t="str">
            <v>BELUM</v>
          </cell>
          <cell r="BV1199" t="str">
            <v>0002062938014</v>
          </cell>
          <cell r="BW1199" t="str">
            <v>SUDAH</v>
          </cell>
          <cell r="BX1199" t="str">
            <v>PBI</v>
          </cell>
          <cell r="BY1199" t="str">
            <v>21086932361</v>
          </cell>
          <cell r="BZ1199" t="str">
            <v>SUDAH</v>
          </cell>
        </row>
        <row r="1200">
          <cell r="C1200" t="str">
            <v>3067</v>
          </cell>
          <cell r="D1200" t="str">
            <v>DEDI PRIYADI</v>
          </cell>
          <cell r="E1200" t="str">
            <v>PT. MBK</v>
          </cell>
          <cell r="I1200">
            <v>44465</v>
          </cell>
          <cell r="J1200" t="str">
            <v/>
          </cell>
          <cell r="K1200" t="str">
            <v>085822155202</v>
          </cell>
          <cell r="L1200" t="str">
            <v>DRIVER</v>
          </cell>
          <cell r="Q1200" t="str">
            <v>PONTIANAK</v>
          </cell>
          <cell r="R1200" t="str">
            <v>PT. SUMBER ALFARIA TRIJAYA TBK</v>
          </cell>
          <cell r="S1200" t="str">
            <v>JAKARTA 2</v>
          </cell>
          <cell r="T1200" t="str">
            <v>6171042904920000</v>
          </cell>
          <cell r="U1200" t="str">
            <v>SEUMUR HIDUP</v>
          </cell>
          <cell r="W1200" t="str">
            <v>B1</v>
          </cell>
          <cell r="X1200" t="str">
            <v>10149204000015</v>
          </cell>
          <cell r="Y1200">
            <v>45944</v>
          </cell>
          <cell r="Z1200" t="str">
            <v>SUNGAI PURUN BESAR</v>
          </cell>
          <cell r="AA1200">
            <v>33723</v>
          </cell>
          <cell r="AB1200" t="str">
            <v>JL PARIT PANGERAN GG.MAWAR</v>
          </cell>
          <cell r="AC1200" t="str">
            <v>KAWIN ANAK 2</v>
          </cell>
          <cell r="AD1200" t="str">
            <v>ISLAM</v>
          </cell>
          <cell r="AE1200" t="str">
            <v>LAKI-LAKI</v>
          </cell>
          <cell r="AF1200" t="str">
            <v>SMA</v>
          </cell>
          <cell r="AG1200" t="str">
            <v>DEDI PRIYADI</v>
          </cell>
          <cell r="AH1200" t="str">
            <v>BCA</v>
          </cell>
          <cell r="AI1200" t="str">
            <v>8855348311</v>
          </cell>
          <cell r="AJ1200" t="str">
            <v>6171042811120008</v>
          </cell>
          <cell r="AL1200">
            <v>44652</v>
          </cell>
          <cell r="AM1200">
            <v>44742</v>
          </cell>
          <cell r="AN1200" t="str">
            <v>PKWT 1</v>
          </cell>
          <cell r="AO1200" t="str">
            <v>40 hari</v>
          </cell>
          <cell r="AP1200" t="str">
            <v xml:space="preserve">0 Tahun  7 Bulan 25 Hari </v>
          </cell>
          <cell r="AQ1200" t="str">
            <v>SUDAH</v>
          </cell>
          <cell r="AR1200">
            <v>44482</v>
          </cell>
          <cell r="AS1200" t="str">
            <v>SUDAH</v>
          </cell>
          <cell r="AT1200">
            <v>44482</v>
          </cell>
          <cell r="AU1200" t="str">
            <v>SUDAH</v>
          </cell>
          <cell r="AV1200">
            <v>44500</v>
          </cell>
          <cell r="AW1200" t="str">
            <v xml:space="preserve">0 Tahun  6 Bulan 20 Hari </v>
          </cell>
          <cell r="AX1200" t="str">
            <v>IN CLASS</v>
          </cell>
          <cell r="AY1200">
            <v>40</v>
          </cell>
          <cell r="AZ1200">
            <v>70</v>
          </cell>
          <cell r="BA1200" t="str">
            <v>SUDAH</v>
          </cell>
          <cell r="BC1200">
            <v>44510</v>
          </cell>
          <cell r="BE1200" t="str">
            <v>BELUM</v>
          </cell>
          <cell r="BI1200" t="str">
            <v>BELUM</v>
          </cell>
          <cell r="BV1200" t="str">
            <v>0002431746101</v>
          </cell>
          <cell r="BW1200" t="str">
            <v>SUDAH</v>
          </cell>
          <cell r="BX1200" t="str">
            <v>PERUSAHAAN</v>
          </cell>
          <cell r="BY1200" t="str">
            <v>21086932684</v>
          </cell>
          <cell r="BZ1200" t="str">
            <v>SUDAH</v>
          </cell>
        </row>
        <row r="1201">
          <cell r="C1201" t="str">
            <v>3070</v>
          </cell>
          <cell r="D1201" t="str">
            <v>GIGIH ANTONY TAQWA</v>
          </cell>
          <cell r="E1201" t="str">
            <v>PT. MBK</v>
          </cell>
          <cell r="F1201" t="str">
            <v>PO</v>
          </cell>
          <cell r="G1201" t="str">
            <v>004/PO-JKT2/IX/2021</v>
          </cell>
          <cell r="H1201">
            <v>44449</v>
          </cell>
          <cell r="I1201">
            <v>44446</v>
          </cell>
          <cell r="J1201">
            <v>-3</v>
          </cell>
          <cell r="K1201" t="str">
            <v>08888426296</v>
          </cell>
          <cell r="P1201" t="str">
            <v>DISPATCHER</v>
          </cell>
          <cell r="Q1201" t="str">
            <v>SUNTER</v>
          </cell>
          <cell r="R1201" t="str">
            <v>ANTERAJA</v>
          </cell>
          <cell r="S1201" t="str">
            <v>JAKARTA 2</v>
          </cell>
          <cell r="T1201" t="str">
            <v>3171061004880004</v>
          </cell>
          <cell r="U1201" t="str">
            <v>SEUMUR HIDUP</v>
          </cell>
          <cell r="V1201" t="str">
            <v>NON DRIVER</v>
          </cell>
          <cell r="W1201" t="str">
            <v>NON DRIVER</v>
          </cell>
          <cell r="X1201" t="str">
            <v>NON DRIVER</v>
          </cell>
          <cell r="Y1201" t="str">
            <v>NON DRIVER</v>
          </cell>
          <cell r="Z1201" t="str">
            <v xml:space="preserve">JAKARTA </v>
          </cell>
          <cell r="AA1201">
            <v>32243</v>
          </cell>
          <cell r="AB1201" t="str">
            <v xml:space="preserve">JLN.SURABAYA NO.60 RT 004/007 MENTENG </v>
          </cell>
          <cell r="AC1201" t="str">
            <v>KAWIN</v>
          </cell>
          <cell r="AD1201" t="str">
            <v>ISLAM</v>
          </cell>
          <cell r="AE1201" t="str">
            <v>LAKI-LAKI</v>
          </cell>
          <cell r="AF1201" t="str">
            <v>S1</v>
          </cell>
          <cell r="AG1201" t="str">
            <v>GIGIH ANTONY TAQWA</v>
          </cell>
          <cell r="AH1201" t="str">
            <v>BCA</v>
          </cell>
          <cell r="AI1201" t="str">
            <v>8780395657</v>
          </cell>
          <cell r="AJ1201" t="str">
            <v>31711061001091609</v>
          </cell>
          <cell r="AL1201">
            <v>44621</v>
          </cell>
          <cell r="AM1201">
            <v>44712</v>
          </cell>
          <cell r="AN1201" t="str">
            <v>PKWT 1</v>
          </cell>
          <cell r="AO1201" t="str">
            <v>10 hari</v>
          </cell>
          <cell r="AP1201" t="str">
            <v xml:space="preserve">0 Tahun  8 Bulan 14 Hari </v>
          </cell>
          <cell r="AQ1201" t="str">
            <v>NON DRIVER</v>
          </cell>
          <cell r="AR1201" t="str">
            <v>NON DRIVER</v>
          </cell>
          <cell r="AS1201" t="str">
            <v>SUDAH</v>
          </cell>
          <cell r="AT1201">
            <v>44484</v>
          </cell>
          <cell r="AU1201" t="str">
            <v>NON DRIVER</v>
          </cell>
          <cell r="AV1201" t="str">
            <v>NON DRIVER</v>
          </cell>
          <cell r="AW1201" t="str">
            <v/>
          </cell>
          <cell r="AX1201" t="str">
            <v>NON DRIVER</v>
          </cell>
          <cell r="AY1201" t="str">
            <v>NON DRIVER</v>
          </cell>
          <cell r="AZ1201" t="str">
            <v>NON DRIVER</v>
          </cell>
          <cell r="BA1201" t="str">
            <v>SUDAH</v>
          </cell>
          <cell r="BC1201">
            <v>44372</v>
          </cell>
          <cell r="BE1201" t="str">
            <v>SUDAH</v>
          </cell>
          <cell r="BG1201">
            <v>44423</v>
          </cell>
          <cell r="BI1201" t="str">
            <v>BELUM</v>
          </cell>
          <cell r="BV1201" t="str">
            <v>0001274266833</v>
          </cell>
          <cell r="BW1201" t="str">
            <v>SUDAH</v>
          </cell>
          <cell r="BX1201" t="str">
            <v>PBI</v>
          </cell>
          <cell r="BY1201" t="str">
            <v>21086932965</v>
          </cell>
          <cell r="BZ1201" t="str">
            <v>SUDAH</v>
          </cell>
        </row>
        <row r="1202">
          <cell r="C1202" t="str">
            <v>3071</v>
          </cell>
          <cell r="D1202" t="str">
            <v>HARIZAL JUMADI</v>
          </cell>
          <cell r="E1202" t="str">
            <v>PT. MBK</v>
          </cell>
          <cell r="I1202">
            <v>44459</v>
          </cell>
          <cell r="J1202" t="str">
            <v/>
          </cell>
          <cell r="K1202" t="str">
            <v>082114121908</v>
          </cell>
          <cell r="P1202" t="str">
            <v>DISPATCHER</v>
          </cell>
          <cell r="Q1202" t="str">
            <v>HALIM</v>
          </cell>
          <cell r="R1202" t="str">
            <v>ANTERAJA</v>
          </cell>
          <cell r="S1202" t="str">
            <v>JAKARTA 2</v>
          </cell>
          <cell r="T1202" t="str">
            <v>3201100311890001</v>
          </cell>
          <cell r="U1202" t="str">
            <v>SEUMUR HIDUP</v>
          </cell>
          <cell r="V1202" t="str">
            <v>NON DRIVER</v>
          </cell>
          <cell r="W1202" t="str">
            <v>NON DRIVER</v>
          </cell>
          <cell r="X1202" t="str">
            <v>NON DRIVER</v>
          </cell>
          <cell r="Y1202" t="str">
            <v>NON DRIVER</v>
          </cell>
          <cell r="Z1202" t="str">
            <v>JAKARTA</v>
          </cell>
          <cell r="AA1202">
            <v>32578</v>
          </cell>
          <cell r="AB1202" t="str">
            <v>KP JATI PARUNG RT 001/006 DESA PARUNG KEC PARUNG</v>
          </cell>
          <cell r="AC1202" t="str">
            <v>KAWIN</v>
          </cell>
          <cell r="AD1202" t="str">
            <v>ISLAM</v>
          </cell>
          <cell r="AE1202" t="str">
            <v>LAKI-LAKI</v>
          </cell>
          <cell r="AF1202" t="str">
            <v>S1</v>
          </cell>
          <cell r="AG1202" t="str">
            <v>HARIZAL JUMADI</v>
          </cell>
          <cell r="AH1202" t="str">
            <v>BCA</v>
          </cell>
          <cell r="AI1202" t="str">
            <v>2910657341</v>
          </cell>
          <cell r="AJ1202" t="str">
            <v>3201102304210002</v>
          </cell>
          <cell r="AL1202">
            <v>44652</v>
          </cell>
          <cell r="AM1202">
            <v>44742</v>
          </cell>
          <cell r="AN1202" t="str">
            <v>PKWT 1</v>
          </cell>
          <cell r="AO1202" t="str">
            <v>40 hari</v>
          </cell>
          <cell r="AP1202" t="str">
            <v xml:space="preserve">0 Tahun  8 Bulan 1 Hari </v>
          </cell>
          <cell r="AQ1202" t="str">
            <v>NON DRIVER</v>
          </cell>
          <cell r="AR1202" t="str">
            <v>NON DRIVER</v>
          </cell>
          <cell r="AS1202" t="str">
            <v>SUDAH</v>
          </cell>
          <cell r="AT1202">
            <v>44529</v>
          </cell>
          <cell r="AU1202" t="str">
            <v>NON DRIVER</v>
          </cell>
          <cell r="AV1202" t="str">
            <v>NON DRIVER</v>
          </cell>
          <cell r="AW1202" t="str">
            <v/>
          </cell>
          <cell r="AX1202" t="str">
            <v>NON DRIVER</v>
          </cell>
          <cell r="AY1202" t="str">
            <v>NON DRIVER</v>
          </cell>
          <cell r="AZ1202" t="str">
            <v>NON DRIVER</v>
          </cell>
          <cell r="BA1202" t="str">
            <v>SUDAH</v>
          </cell>
          <cell r="BC1202">
            <v>44434</v>
          </cell>
          <cell r="BE1202" t="str">
            <v>SUDAH</v>
          </cell>
          <cell r="BG1202">
            <v>44503</v>
          </cell>
          <cell r="BI1202" t="str">
            <v>BELUM</v>
          </cell>
          <cell r="BV1202" t="str">
            <v>0001724391595</v>
          </cell>
          <cell r="BW1202" t="str">
            <v>SUDAH</v>
          </cell>
          <cell r="BX1202" t="str">
            <v>PERUSAHAAN</v>
          </cell>
          <cell r="BY1202" t="str">
            <v>21086932759</v>
          </cell>
          <cell r="BZ1202" t="str">
            <v>SUDAH</v>
          </cell>
        </row>
        <row r="1203">
          <cell r="C1203" t="str">
            <v>3073</v>
          </cell>
          <cell r="D1203" t="str">
            <v>SUPIAN</v>
          </cell>
          <cell r="E1203" t="str">
            <v>PT. MBK</v>
          </cell>
          <cell r="I1203">
            <v>44459</v>
          </cell>
          <cell r="J1203" t="str">
            <v/>
          </cell>
          <cell r="K1203" t="str">
            <v>081330288115</v>
          </cell>
          <cell r="L1203" t="str">
            <v>DRIVER</v>
          </cell>
          <cell r="Q1203" t="str">
            <v>BANJARMASIN</v>
          </cell>
          <cell r="R1203" t="str">
            <v>PT. SUMBER ALFARIA TRIJAYA TBK</v>
          </cell>
          <cell r="S1203" t="str">
            <v>JAKARTA 2</v>
          </cell>
          <cell r="T1203" t="str">
            <v>6301052006850005</v>
          </cell>
          <cell r="U1203" t="str">
            <v>SEUMUR HIDUP</v>
          </cell>
          <cell r="W1203" t="str">
            <v>B2 UMUM</v>
          </cell>
          <cell r="X1203" t="str">
            <v>850618330007</v>
          </cell>
          <cell r="Y1203">
            <v>45463</v>
          </cell>
          <cell r="Z1203" t="str">
            <v>BATI-BATI</v>
          </cell>
          <cell r="AA1203">
            <v>31218</v>
          </cell>
          <cell r="AB1203" t="str">
            <v>JL. PELANUHAN RT/RT 03/02 KEL. BENUA RAYA KEC. BATI-BATI KAB. TANAH LAUT</v>
          </cell>
          <cell r="AC1203" t="str">
            <v>KAWIN ANAK 2</v>
          </cell>
          <cell r="AD1203" t="str">
            <v>ISLAM</v>
          </cell>
          <cell r="AE1203" t="str">
            <v>LAKI-LAKI</v>
          </cell>
          <cell r="AF1203" t="str">
            <v>SD</v>
          </cell>
          <cell r="AG1203" t="str">
            <v>AGUS SUPIAN</v>
          </cell>
          <cell r="AH1203" t="str">
            <v>BCA</v>
          </cell>
          <cell r="AI1203" t="str">
            <v>0512248711</v>
          </cell>
          <cell r="AJ1203" t="str">
            <v>6371030509160012</v>
          </cell>
          <cell r="AL1203">
            <v>44621</v>
          </cell>
          <cell r="AM1203">
            <v>44712</v>
          </cell>
          <cell r="AN1203" t="str">
            <v>PKWT 1</v>
          </cell>
          <cell r="AO1203" t="str">
            <v>10 hari</v>
          </cell>
          <cell r="AP1203" t="str">
            <v xml:space="preserve">0 Tahun  8 Bulan 1 Hari </v>
          </cell>
          <cell r="AQ1203" t="str">
            <v>SUDAH</v>
          </cell>
          <cell r="AR1203">
            <v>44476</v>
          </cell>
          <cell r="AS1203" t="str">
            <v>SUDAH</v>
          </cell>
          <cell r="AT1203">
            <v>44501</v>
          </cell>
          <cell r="AU1203" t="str">
            <v>SUDAH</v>
          </cell>
          <cell r="AV1203">
            <v>44503</v>
          </cell>
          <cell r="AW1203" t="str">
            <v xml:space="preserve">0 Tahun  6 Bulan 18 Hari </v>
          </cell>
          <cell r="AX1203" t="str">
            <v>IN CLASS</v>
          </cell>
          <cell r="AZ1203">
            <v>85</v>
          </cell>
          <cell r="BA1203" t="str">
            <v>SUDAH</v>
          </cell>
          <cell r="BC1203">
            <v>44490</v>
          </cell>
          <cell r="BE1203" t="str">
            <v>SUDAH</v>
          </cell>
          <cell r="BG1203">
            <v>44448</v>
          </cell>
          <cell r="BH1203" t="str">
            <v>PUKESMAS TELUK TIRAM DARAT</v>
          </cell>
          <cell r="BI1203" t="str">
            <v>BELUM</v>
          </cell>
          <cell r="BV1203" t="str">
            <v>0002721965264</v>
          </cell>
          <cell r="BW1203" t="str">
            <v>SUDAH</v>
          </cell>
          <cell r="BX1203" t="str">
            <v>PBI</v>
          </cell>
          <cell r="BY1203" t="str">
            <v>21086932536</v>
          </cell>
          <cell r="BZ1203" t="str">
            <v>SUDAH</v>
          </cell>
        </row>
        <row r="1204">
          <cell r="C1204" t="str">
            <v>3074</v>
          </cell>
          <cell r="D1204" t="str">
            <v>ACHMAD RICKY NOVIALI</v>
          </cell>
          <cell r="E1204" t="str">
            <v>PT. MBK</v>
          </cell>
          <cell r="I1204">
            <v>44464</v>
          </cell>
          <cell r="J1204" t="str">
            <v/>
          </cell>
          <cell r="K1204" t="str">
            <v>081258331838</v>
          </cell>
          <cell r="L1204" t="str">
            <v>DRIVER</v>
          </cell>
          <cell r="Q1204" t="str">
            <v>BANJARMASIN</v>
          </cell>
          <cell r="R1204" t="str">
            <v>PT. SUMBER ALFARIA TRIJAYA TBK</v>
          </cell>
          <cell r="S1204" t="str">
            <v>JAKARTA 2</v>
          </cell>
          <cell r="T1204" t="str">
            <v>6372021111950009</v>
          </cell>
          <cell r="U1204" t="str">
            <v>SEUMUR HIDUP</v>
          </cell>
          <cell r="W1204" t="str">
            <v>B2 UMUM</v>
          </cell>
          <cell r="X1204" t="str">
            <v>951118330027</v>
          </cell>
          <cell r="Y1204">
            <v>45607</v>
          </cell>
          <cell r="Z1204" t="str">
            <v>LANDASAN ULIN</v>
          </cell>
          <cell r="AA1204">
            <v>35014</v>
          </cell>
          <cell r="AB1204" t="str">
            <v>JL. KAMPUNG KARANGAN RT/RW 03/06 LANDASAN ULIN TIMUR</v>
          </cell>
          <cell r="AC1204" t="str">
            <v>LAJANG</v>
          </cell>
          <cell r="AD1204" t="str">
            <v>ISLAM</v>
          </cell>
          <cell r="AE1204" t="str">
            <v>LAKI-LAKI</v>
          </cell>
          <cell r="AF1204" t="str">
            <v>SMA</v>
          </cell>
          <cell r="AG1204" t="str">
            <v>ACHMAD RICKY NOVIALI</v>
          </cell>
          <cell r="AH1204" t="str">
            <v>BCA</v>
          </cell>
          <cell r="AI1204" t="str">
            <v>8275340231</v>
          </cell>
          <cell r="AJ1204" t="str">
            <v>6372020603140007</v>
          </cell>
          <cell r="AL1204">
            <v>44652</v>
          </cell>
          <cell r="AM1204">
            <v>44742</v>
          </cell>
          <cell r="AN1204" t="str">
            <v>PKWT 1</v>
          </cell>
          <cell r="AO1204" t="str">
            <v>40 hari</v>
          </cell>
          <cell r="AP1204" t="str">
            <v xml:space="preserve">0 Tahun  7 Bulan 26 Hari </v>
          </cell>
          <cell r="AQ1204" t="str">
            <v>SUDAH</v>
          </cell>
          <cell r="AR1204">
            <v>44476</v>
          </cell>
          <cell r="AS1204" t="str">
            <v>SUDAH</v>
          </cell>
          <cell r="AT1204">
            <v>44501</v>
          </cell>
          <cell r="AU1204" t="str">
            <v>SUDAH</v>
          </cell>
          <cell r="AV1204">
            <v>44505</v>
          </cell>
          <cell r="AW1204" t="str">
            <v xml:space="preserve">0 Tahun  6 Bulan 16 Hari </v>
          </cell>
          <cell r="AX1204" t="str">
            <v>IN CLASS</v>
          </cell>
          <cell r="AY1204">
            <v>80</v>
          </cell>
          <cell r="AZ1204">
            <v>85</v>
          </cell>
          <cell r="BA1204" t="str">
            <v>SUDAH</v>
          </cell>
          <cell r="BC1204">
            <v>44376</v>
          </cell>
          <cell r="BD1204" t="str">
            <v>BERUNTUNG JAYA</v>
          </cell>
          <cell r="BE1204" t="str">
            <v>SUDAH</v>
          </cell>
          <cell r="BG1204">
            <v>44487</v>
          </cell>
          <cell r="BH1204" t="str">
            <v>BATI-BATI</v>
          </cell>
          <cell r="BI1204" t="str">
            <v>BELUM</v>
          </cell>
          <cell r="BV1204" t="str">
            <v>0001656403097</v>
          </cell>
          <cell r="BW1204" t="str">
            <v>SUDAH</v>
          </cell>
          <cell r="BX1204" t="str">
            <v>PERUSAHAAN</v>
          </cell>
          <cell r="BY1204" t="str">
            <v>21086932627</v>
          </cell>
          <cell r="BZ1204" t="str">
            <v>SUDAH</v>
          </cell>
        </row>
        <row r="1205">
          <cell r="C1205" t="str">
            <v>3079</v>
          </cell>
          <cell r="D1205" t="str">
            <v>EKO NATMIANTO</v>
          </cell>
          <cell r="E1205" t="str">
            <v>PT. MBK</v>
          </cell>
          <cell r="I1205">
            <v>44470</v>
          </cell>
          <cell r="J1205" t="str">
            <v/>
          </cell>
          <cell r="K1205" t="str">
            <v>085875381472</v>
          </cell>
          <cell r="L1205" t="str">
            <v>DRIVER</v>
          </cell>
          <cell r="Q1205" t="str">
            <v>PURWOKERTO</v>
          </cell>
          <cell r="R1205" t="str">
            <v>ANTERAJA</v>
          </cell>
          <cell r="S1205" t="str">
            <v>SEMARANG</v>
          </cell>
          <cell r="T1205" t="str">
            <v>3174082512900003</v>
          </cell>
          <cell r="U1205" t="str">
            <v>SEUMUR HIDUP</v>
          </cell>
          <cell r="V1205" t="str">
            <v>HIJAU</v>
          </cell>
          <cell r="W1205" t="str">
            <v>B1</v>
          </cell>
          <cell r="X1205" t="str">
            <v>122059012000028</v>
          </cell>
          <cell r="Y1205">
            <v>45584</v>
          </cell>
          <cell r="Z1205" t="str">
            <v>JAKARTA</v>
          </cell>
          <cell r="AA1205">
            <v>33232</v>
          </cell>
          <cell r="AB1205" t="str">
            <v>JL PANCORAN BARAT IV/A RT 04/01,JAKARTA SELATAN</v>
          </cell>
          <cell r="AC1205" t="str">
            <v>LAJANG</v>
          </cell>
          <cell r="AD1205" t="str">
            <v>ISLAM</v>
          </cell>
          <cell r="AE1205" t="str">
            <v>LAKI-LAKI</v>
          </cell>
          <cell r="AF1205" t="str">
            <v>SMA</v>
          </cell>
          <cell r="AG1205" t="str">
            <v>EKO NATMIANTO</v>
          </cell>
          <cell r="AH1205" t="str">
            <v>BCA</v>
          </cell>
          <cell r="AI1205" t="str">
            <v>0961040247</v>
          </cell>
          <cell r="AJ1205" t="str">
            <v>3174081412170001</v>
          </cell>
          <cell r="AL1205">
            <v>44652</v>
          </cell>
          <cell r="AM1205">
            <v>44742</v>
          </cell>
          <cell r="AN1205" t="str">
            <v>PKWT 1</v>
          </cell>
          <cell r="AO1205" t="str">
            <v>40 hari</v>
          </cell>
          <cell r="AP1205" t="str">
            <v xml:space="preserve">0 Tahun  7 Bulan 20 Hari </v>
          </cell>
          <cell r="AQ1205" t="str">
            <v>SUDAH</v>
          </cell>
          <cell r="AR1205">
            <v>44481</v>
          </cell>
          <cell r="AS1205" t="str">
            <v>SUDAH</v>
          </cell>
          <cell r="AT1205">
            <v>44481</v>
          </cell>
          <cell r="AU1205" t="str">
            <v>SUDAH</v>
          </cell>
          <cell r="AV1205">
            <v>44469</v>
          </cell>
          <cell r="AW1205" t="str">
            <v xml:space="preserve">0 Tahun  7 Bulan 21 Hari </v>
          </cell>
          <cell r="AX1205" t="str">
            <v>IN CLASS</v>
          </cell>
          <cell r="AY1205">
            <v>75</v>
          </cell>
          <cell r="AZ1205">
            <v>80</v>
          </cell>
          <cell r="BA1205" t="str">
            <v>SUDAH</v>
          </cell>
          <cell r="BC1205">
            <v>44440</v>
          </cell>
          <cell r="BD1205" t="str">
            <v>PUSK.MAOS</v>
          </cell>
          <cell r="BE1205" t="str">
            <v>SUDAH</v>
          </cell>
          <cell r="BG1205">
            <v>44474</v>
          </cell>
          <cell r="BH1205" t="str">
            <v>PUSK.MAOS</v>
          </cell>
          <cell r="BI1205" t="str">
            <v>BELUM</v>
          </cell>
          <cell r="BM1205">
            <v>44470</v>
          </cell>
          <cell r="BN1205" t="str">
            <v>ONLINE</v>
          </cell>
          <cell r="BO1205">
            <v>90</v>
          </cell>
          <cell r="BV1205" t="str">
            <v>0002338810841</v>
          </cell>
          <cell r="BW1205" t="str">
            <v>SUDAH</v>
          </cell>
          <cell r="BX1205" t="str">
            <v>PBI</v>
          </cell>
          <cell r="BY1205" t="str">
            <v>21086932593</v>
          </cell>
          <cell r="BZ1205" t="str">
            <v>SUDAH</v>
          </cell>
        </row>
        <row r="1206">
          <cell r="C1206" t="str">
            <v>3080</v>
          </cell>
          <cell r="D1206" t="str">
            <v>RAMANA PUTRA</v>
          </cell>
          <cell r="E1206" t="str">
            <v>PT. MBK</v>
          </cell>
          <cell r="F1206" t="str">
            <v>PO</v>
          </cell>
          <cell r="G1206" t="str">
            <v>08/PO-MDN/IX/21</v>
          </cell>
          <cell r="H1206">
            <v>44466</v>
          </cell>
          <cell r="I1206">
            <v>44470</v>
          </cell>
          <cell r="J1206">
            <v>4</v>
          </cell>
          <cell r="K1206" t="str">
            <v>082388148611</v>
          </cell>
          <cell r="L1206" t="str">
            <v>DRIVER</v>
          </cell>
          <cell r="Q1206" t="str">
            <v>PEKANBARU</v>
          </cell>
          <cell r="R1206" t="str">
            <v>ANTERAJA</v>
          </cell>
          <cell r="S1206" t="str">
            <v>MEDAN</v>
          </cell>
          <cell r="T1206" t="str">
            <v>1471082403940001</v>
          </cell>
          <cell r="U1206" t="str">
            <v>SEUMUR HIDUP</v>
          </cell>
          <cell r="V1206">
            <v>0</v>
          </cell>
          <cell r="W1206" t="str">
            <v>B1</v>
          </cell>
          <cell r="X1206" t="str">
            <v>09149403000029</v>
          </cell>
          <cell r="Y1206">
            <v>45597</v>
          </cell>
          <cell r="Z1206" t="str">
            <v>PEKANBARU</v>
          </cell>
          <cell r="AA1206">
            <v>34417</v>
          </cell>
          <cell r="AB1206" t="str">
            <v>JALAN DELIMA PURI BLOK A DESA TOBEKGODANG KECAMATAN TAMPAN KOTA PEKANBARU</v>
          </cell>
          <cell r="AC1206" t="str">
            <v>LAJANG</v>
          </cell>
          <cell r="AD1206" t="str">
            <v>ISLAM</v>
          </cell>
          <cell r="AE1206" t="str">
            <v>LAKI-LAKI</v>
          </cell>
          <cell r="AF1206" t="str">
            <v>SMA</v>
          </cell>
          <cell r="AG1206" t="str">
            <v>RAMANA PUTRA</v>
          </cell>
          <cell r="AH1206" t="str">
            <v>BCA</v>
          </cell>
          <cell r="AI1206" t="str">
            <v>8455723376</v>
          </cell>
          <cell r="AJ1206" t="str">
            <v>1471082110080053</v>
          </cell>
          <cell r="AL1206">
            <v>44652</v>
          </cell>
          <cell r="AM1206">
            <v>44742</v>
          </cell>
          <cell r="AN1206" t="str">
            <v>PKWT 1</v>
          </cell>
          <cell r="AO1206" t="str">
            <v>40 hari</v>
          </cell>
          <cell r="AP1206" t="str">
            <v xml:space="preserve">0 Tahun  7 Bulan 20 Hari </v>
          </cell>
          <cell r="AQ1206" t="str">
            <v>SUDAH</v>
          </cell>
          <cell r="AR1206">
            <v>44468</v>
          </cell>
          <cell r="AS1206" t="str">
            <v>SUDAH</v>
          </cell>
          <cell r="AT1206">
            <v>44482</v>
          </cell>
          <cell r="AU1206" t="str">
            <v>SUDAH</v>
          </cell>
          <cell r="AV1206">
            <v>44472</v>
          </cell>
          <cell r="AW1206" t="str">
            <v xml:space="preserve">0 Tahun  7 Bulan 18 Hari </v>
          </cell>
          <cell r="AX1206" t="str">
            <v>ON LINE</v>
          </cell>
          <cell r="AY1206">
            <v>90</v>
          </cell>
          <cell r="AZ1206">
            <v>90</v>
          </cell>
          <cell r="BA1206" t="str">
            <v>SUDAH</v>
          </cell>
          <cell r="BC1206">
            <v>44497</v>
          </cell>
          <cell r="BE1206" t="str">
            <v>SUDAH</v>
          </cell>
          <cell r="BF1206" t="str">
            <v>Vaksin Belum Tersedia</v>
          </cell>
          <cell r="BG1206">
            <v>44557</v>
          </cell>
          <cell r="BI1206" t="str">
            <v>BELUM</v>
          </cell>
          <cell r="BV1206" t="str">
            <v>0002883044035</v>
          </cell>
          <cell r="BW1206" t="str">
            <v>SUDAH</v>
          </cell>
          <cell r="BX1206" t="str">
            <v>PERUSAHAAN</v>
          </cell>
          <cell r="BY1206" t="str">
            <v>21086932445</v>
          </cell>
          <cell r="BZ1206" t="str">
            <v>SUDAH</v>
          </cell>
        </row>
        <row r="1207">
          <cell r="C1207" t="str">
            <v>3081</v>
          </cell>
          <cell r="D1207" t="str">
            <v>RAJA FERI NOVRIANDY</v>
          </cell>
          <cell r="E1207" t="str">
            <v>PT. MBK</v>
          </cell>
          <cell r="F1207" t="str">
            <v>PO</v>
          </cell>
          <cell r="G1207" t="str">
            <v>08/PO-MDN/IX/21</v>
          </cell>
          <cell r="H1207">
            <v>44466</v>
          </cell>
          <cell r="I1207">
            <v>44470</v>
          </cell>
          <cell r="J1207">
            <v>4</v>
          </cell>
          <cell r="K1207" t="str">
            <v>081275601319</v>
          </cell>
          <cell r="L1207" t="str">
            <v>DRIVER</v>
          </cell>
          <cell r="Q1207" t="str">
            <v>PEKANBARU</v>
          </cell>
          <cell r="R1207" t="str">
            <v>ANTERAJA</v>
          </cell>
          <cell r="S1207" t="str">
            <v>MEDAN</v>
          </cell>
          <cell r="T1207" t="str">
            <v>1471091911840001</v>
          </cell>
          <cell r="U1207" t="str">
            <v>SEUMUR HIDUP</v>
          </cell>
          <cell r="V1207">
            <v>0</v>
          </cell>
          <cell r="W1207" t="str">
            <v>B1</v>
          </cell>
          <cell r="X1207" t="str">
            <v>841109140987</v>
          </cell>
          <cell r="Y1207">
            <v>45615</v>
          </cell>
          <cell r="Z1207" t="str">
            <v>PEKANBARU</v>
          </cell>
          <cell r="AA1207">
            <v>31005</v>
          </cell>
          <cell r="AB1207" t="str">
            <v>JALAN WONOSARI GANG CEMARA DESA TANGKERANG TENGAH KECAMATAN MARPOYAN DAMAI KOTA PEKANBARU</v>
          </cell>
          <cell r="AC1207" t="str">
            <v>KAWIN ANAK 1</v>
          </cell>
          <cell r="AD1207" t="str">
            <v>ISLAM</v>
          </cell>
          <cell r="AE1207" t="str">
            <v>LAKI-LAKI</v>
          </cell>
          <cell r="AF1207" t="str">
            <v>SMA</v>
          </cell>
          <cell r="AG1207" t="str">
            <v>RAJA FERI NOVRIANDY</v>
          </cell>
          <cell r="AH1207" t="str">
            <v>BCA</v>
          </cell>
          <cell r="AI1207" t="str">
            <v>8455589696</v>
          </cell>
          <cell r="AJ1207" t="str">
            <v>1471091606140018</v>
          </cell>
          <cell r="AL1207">
            <v>44652</v>
          </cell>
          <cell r="AM1207">
            <v>44742</v>
          </cell>
          <cell r="AN1207" t="str">
            <v>PKWT 1</v>
          </cell>
          <cell r="AO1207" t="str">
            <v>40 hari</v>
          </cell>
          <cell r="AP1207" t="str">
            <v xml:space="preserve">0 Tahun  7 Bulan 20 Hari </v>
          </cell>
          <cell r="AQ1207" t="str">
            <v>SUDAH</v>
          </cell>
          <cell r="AR1207">
            <v>44468</v>
          </cell>
          <cell r="AS1207" t="str">
            <v>SUDAH</v>
          </cell>
          <cell r="AT1207">
            <v>44482</v>
          </cell>
          <cell r="AU1207" t="str">
            <v>SUDAH</v>
          </cell>
          <cell r="AV1207">
            <v>44472</v>
          </cell>
          <cell r="AW1207" t="str">
            <v xml:space="preserve">0 Tahun  7 Bulan 18 Hari </v>
          </cell>
          <cell r="AX1207" t="str">
            <v>ON LINE</v>
          </cell>
          <cell r="AY1207">
            <v>75</v>
          </cell>
          <cell r="AZ1207">
            <v>75</v>
          </cell>
          <cell r="BA1207" t="str">
            <v>SUDAH</v>
          </cell>
          <cell r="BC1207">
            <v>44468</v>
          </cell>
          <cell r="BD1207" t="str">
            <v>POSKES BANGKINANG</v>
          </cell>
          <cell r="BE1207" t="str">
            <v>SUDAH</v>
          </cell>
          <cell r="BF1207" t="str">
            <v>Vaksin Belum Tersedia</v>
          </cell>
          <cell r="BG1207">
            <v>44496</v>
          </cell>
          <cell r="BI1207" t="str">
            <v>BELUM</v>
          </cell>
          <cell r="BV1207" t="str">
            <v>0001830930254</v>
          </cell>
          <cell r="BW1207" t="str">
            <v>SUDAH</v>
          </cell>
          <cell r="BX1207" t="str">
            <v>PERUSAHAAN</v>
          </cell>
          <cell r="BY1207" t="str">
            <v>21086932379</v>
          </cell>
          <cell r="BZ1207" t="str">
            <v>SUDAH</v>
          </cell>
        </row>
        <row r="1208">
          <cell r="C1208" t="str">
            <v>3082</v>
          </cell>
          <cell r="D1208" t="str">
            <v>EKA PRAMANANDA SALAM PA S.Pd</v>
          </cell>
          <cell r="E1208" t="str">
            <v>PT. MBK</v>
          </cell>
          <cell r="F1208" t="str">
            <v>PO</v>
          </cell>
          <cell r="G1208" t="str">
            <v>01/PO-MDN/III/22</v>
          </cell>
          <cell r="I1208">
            <v>44470</v>
          </cell>
          <cell r="J1208" t="str">
            <v/>
          </cell>
          <cell r="K1208" t="str">
            <v>085270458225</v>
          </cell>
          <cell r="P1208" t="str">
            <v>DISPATCHER</v>
          </cell>
          <cell r="Q1208" t="str">
            <v>MEDAN</v>
          </cell>
          <cell r="R1208" t="str">
            <v>ANTERAJA</v>
          </cell>
          <cell r="S1208" t="str">
            <v>MEDAN</v>
          </cell>
          <cell r="T1208" t="str">
            <v>1275052404940007</v>
          </cell>
          <cell r="U1208" t="str">
            <v>SEUMUR HIDUP</v>
          </cell>
          <cell r="V1208" t="str">
            <v>NON DRIVER</v>
          </cell>
          <cell r="W1208" t="str">
            <v>B1</v>
          </cell>
          <cell r="X1208" t="str">
            <v>07169404000056</v>
          </cell>
          <cell r="Y1208">
            <v>45841</v>
          </cell>
          <cell r="Z1208" t="str">
            <v>BINJAI</v>
          </cell>
          <cell r="AA1208">
            <v>34448</v>
          </cell>
          <cell r="AB1208" t="str">
            <v>JALAN GUNUNG SINABUNG LINGKUNGAN II DESA TANAH MERAH KECAMATAN BINJAI SELATAN KOTA BINJAI</v>
          </cell>
          <cell r="AC1208" t="str">
            <v>KAWIN ANAK 2</v>
          </cell>
          <cell r="AD1208" t="str">
            <v>ISLAM</v>
          </cell>
          <cell r="AE1208" t="str">
            <v>LAKI-LAKI</v>
          </cell>
          <cell r="AF1208" t="str">
            <v>S1</v>
          </cell>
          <cell r="AG1208" t="str">
            <v>EKA PRAMANANDA SALAM PA S.Pd</v>
          </cell>
          <cell r="AH1208" t="str">
            <v>BCA</v>
          </cell>
          <cell r="AI1208" t="str">
            <v>1750972949</v>
          </cell>
          <cell r="AJ1208" t="str">
            <v>1275053107180004</v>
          </cell>
          <cell r="AL1208">
            <v>44652</v>
          </cell>
          <cell r="AM1208">
            <v>44742</v>
          </cell>
          <cell r="AN1208" t="str">
            <v>PKWT 1</v>
          </cell>
          <cell r="AO1208" t="str">
            <v>40 hari</v>
          </cell>
          <cell r="AP1208" t="str">
            <v xml:space="preserve">0 Tahun  7 Bulan 20 Hari </v>
          </cell>
          <cell r="AQ1208" t="str">
            <v>NON DRIVER</v>
          </cell>
          <cell r="AR1208">
            <v>44468</v>
          </cell>
          <cell r="AS1208" t="str">
            <v>NON DRIVER</v>
          </cell>
          <cell r="AT1208">
            <v>44475</v>
          </cell>
          <cell r="AU1208" t="str">
            <v>NON DRIVER</v>
          </cell>
          <cell r="AV1208" t="str">
            <v>NON DRIVER</v>
          </cell>
          <cell r="AW1208" t="str">
            <v/>
          </cell>
          <cell r="AX1208" t="str">
            <v>NON DRIVER</v>
          </cell>
          <cell r="AY1208" t="str">
            <v>NON DRIVER</v>
          </cell>
          <cell r="AZ1208" t="str">
            <v>NON DRIVER</v>
          </cell>
          <cell r="BA1208" t="str">
            <v>SUDAH</v>
          </cell>
          <cell r="BC1208">
            <v>44373</v>
          </cell>
          <cell r="BE1208" t="str">
            <v>SUDAH</v>
          </cell>
          <cell r="BG1208">
            <v>44420</v>
          </cell>
          <cell r="BH1208" t="str">
            <v>Pagar Merbau</v>
          </cell>
          <cell r="BI1208" t="str">
            <v>BELUM</v>
          </cell>
          <cell r="BV1208" t="str">
            <v>0000010014423</v>
          </cell>
          <cell r="BW1208" t="str">
            <v>SUDAH</v>
          </cell>
          <cell r="BX1208" t="str">
            <v>PERUSAHAAN</v>
          </cell>
          <cell r="BY1208" t="str">
            <v>21086932346</v>
          </cell>
          <cell r="BZ1208" t="str">
            <v>SUDAH</v>
          </cell>
        </row>
        <row r="1209">
          <cell r="C1209" t="str">
            <v>3085</v>
          </cell>
          <cell r="D1209" t="str">
            <v>HERONIMUS AWANG</v>
          </cell>
          <cell r="E1209" t="str">
            <v>PT. MBK</v>
          </cell>
          <cell r="F1209" t="str">
            <v>REPLACE</v>
          </cell>
          <cell r="G1209" t="str">
            <v>MUHAMMAD HASAN</v>
          </cell>
          <cell r="I1209">
            <v>44473</v>
          </cell>
          <cell r="J1209" t="str">
            <v/>
          </cell>
          <cell r="K1209" t="str">
            <v>085822172794</v>
          </cell>
          <cell r="L1209" t="str">
            <v>DRIVER</v>
          </cell>
          <cell r="Q1209" t="str">
            <v>PONTIANAK</v>
          </cell>
          <cell r="R1209" t="str">
            <v>PT. SUMBER ALFARIA TRIJAYA TBK</v>
          </cell>
          <cell r="S1209" t="str">
            <v>JAKARTA 2</v>
          </cell>
          <cell r="T1209" t="str">
            <v>6103011707770010</v>
          </cell>
          <cell r="U1209" t="str">
            <v>SEUMUR HIDUP</v>
          </cell>
          <cell r="W1209" t="str">
            <v>B1</v>
          </cell>
          <cell r="X1209" t="str">
            <v>10147707000025</v>
          </cell>
          <cell r="Y1209">
            <v>45672</v>
          </cell>
          <cell r="Z1209" t="str">
            <v>TAPANG PERODAH SEKADAU</v>
          </cell>
          <cell r="AA1209">
            <v>28323</v>
          </cell>
          <cell r="AB1209" t="str">
            <v>DUSUN MEGA JAYA PERUM GRAND NADIESKA NO A 39</v>
          </cell>
          <cell r="AC1209" t="str">
            <v>KAWIN ANAK 3</v>
          </cell>
          <cell r="AD1209" t="str">
            <v>KATHOLIK</v>
          </cell>
          <cell r="AE1209" t="str">
            <v>LAKI-LAKI</v>
          </cell>
          <cell r="AF1209" t="str">
            <v>SMA</v>
          </cell>
          <cell r="AG1209" t="str">
            <v>HERONIMUS  AWANG</v>
          </cell>
          <cell r="AH1209" t="str">
            <v>BCA</v>
          </cell>
          <cell r="AI1209" t="str">
            <v>7925456225</v>
          </cell>
          <cell r="AJ1209" t="str">
            <v>6112030408210000</v>
          </cell>
          <cell r="AL1209">
            <v>44652</v>
          </cell>
          <cell r="AM1209">
            <v>44742</v>
          </cell>
          <cell r="AN1209" t="str">
            <v>PKWT 1</v>
          </cell>
          <cell r="AO1209" t="str">
            <v>40 hari</v>
          </cell>
          <cell r="AP1209" t="str">
            <v xml:space="preserve">0 Tahun  7 Bulan 17 Hari </v>
          </cell>
          <cell r="AQ1209" t="str">
            <v>SUDAH</v>
          </cell>
          <cell r="AR1209">
            <v>44487</v>
          </cell>
          <cell r="AS1209" t="str">
            <v>SUDAH</v>
          </cell>
          <cell r="AT1209">
            <v>44487</v>
          </cell>
          <cell r="AU1209" t="str">
            <v>SUDAH</v>
          </cell>
          <cell r="AV1209">
            <v>44473</v>
          </cell>
          <cell r="AW1209" t="str">
            <v xml:space="preserve">0 Tahun  7 Bulan 17 Hari </v>
          </cell>
          <cell r="AX1209" t="str">
            <v>ON LINE</v>
          </cell>
          <cell r="AY1209">
            <v>75</v>
          </cell>
          <cell r="AZ1209">
            <v>75</v>
          </cell>
          <cell r="BA1209" t="str">
            <v>SUDAH</v>
          </cell>
          <cell r="BC1209">
            <v>44431</v>
          </cell>
          <cell r="BE1209" t="str">
            <v>BELUM</v>
          </cell>
          <cell r="BI1209" t="str">
            <v>BELUM</v>
          </cell>
          <cell r="BV1209" t="str">
            <v>0001593815567</v>
          </cell>
          <cell r="BW1209" t="str">
            <v>SUDAH</v>
          </cell>
          <cell r="BX1209" t="str">
            <v>PERUSAHAAN</v>
          </cell>
          <cell r="BY1209" t="str">
            <v>21086932676</v>
          </cell>
          <cell r="BZ1209" t="str">
            <v>SUDAH</v>
          </cell>
        </row>
        <row r="1210">
          <cell r="C1210" t="str">
            <v>3087</v>
          </cell>
          <cell r="D1210" t="str">
            <v>CAHYADI</v>
          </cell>
          <cell r="E1210" t="str">
            <v>PT. MBK</v>
          </cell>
          <cell r="F1210" t="str">
            <v>REPLACE</v>
          </cell>
          <cell r="G1210" t="str">
            <v>SULAIMAN</v>
          </cell>
          <cell r="I1210">
            <v>44473</v>
          </cell>
          <cell r="J1210" t="str">
            <v/>
          </cell>
          <cell r="K1210" t="str">
            <v>085387881269</v>
          </cell>
          <cell r="L1210" t="str">
            <v>DRIVER</v>
          </cell>
          <cell r="Q1210" t="str">
            <v>PONTIANAK</v>
          </cell>
          <cell r="R1210" t="str">
            <v>PT. SUMBER ALFARIA TRIJAYA TBK</v>
          </cell>
          <cell r="S1210" t="str">
            <v>JAKARTA 2</v>
          </cell>
          <cell r="T1210" t="str">
            <v>6112011704790006</v>
          </cell>
          <cell r="U1210" t="str">
            <v>SEUMUR HIDUP</v>
          </cell>
          <cell r="V1210" t="str">
            <v>CDD</v>
          </cell>
          <cell r="W1210" t="str">
            <v>B1</v>
          </cell>
          <cell r="X1210" t="str">
            <v>10147904000060</v>
          </cell>
          <cell r="Y1210">
            <v>45929</v>
          </cell>
          <cell r="Z1210" t="str">
            <v>PONTIANAK</v>
          </cell>
          <cell r="AA1210">
            <v>28962</v>
          </cell>
          <cell r="AB1210" t="str">
            <v>JLN ARTERI SUPADIO GG WONODADI 1 DSARANG LIMBUNG KEC SUI RAYA KUBU RAYA</v>
          </cell>
          <cell r="AC1210" t="str">
            <v>KAWIN ANAK 2</v>
          </cell>
          <cell r="AD1210" t="str">
            <v>ISLAM</v>
          </cell>
          <cell r="AE1210" t="str">
            <v>LAKI-LAKI</v>
          </cell>
          <cell r="AF1210" t="str">
            <v>SMA</v>
          </cell>
          <cell r="AG1210" t="str">
            <v>CAHYADI</v>
          </cell>
          <cell r="AH1210" t="str">
            <v>BCA</v>
          </cell>
          <cell r="AI1210" t="str">
            <v>1711271801</v>
          </cell>
          <cell r="AJ1210" t="str">
            <v>611201080700070</v>
          </cell>
          <cell r="AL1210">
            <v>44652</v>
          </cell>
          <cell r="AM1210">
            <v>44742</v>
          </cell>
          <cell r="AN1210" t="str">
            <v>PKWT 1</v>
          </cell>
          <cell r="AO1210" t="str">
            <v>40 hari</v>
          </cell>
          <cell r="AP1210" t="str">
            <v xml:space="preserve">0 Tahun  7 Bulan 17 Hari </v>
          </cell>
          <cell r="AQ1210" t="str">
            <v>SUDAH</v>
          </cell>
          <cell r="AR1210">
            <v>44487</v>
          </cell>
          <cell r="AS1210" t="str">
            <v>SUDAH</v>
          </cell>
          <cell r="AT1210">
            <v>44487</v>
          </cell>
          <cell r="AU1210" t="str">
            <v>SUDAH</v>
          </cell>
          <cell r="AV1210">
            <v>44473</v>
          </cell>
          <cell r="AW1210" t="str">
            <v xml:space="preserve">0 Tahun  7 Bulan 17 Hari </v>
          </cell>
          <cell r="AX1210" t="str">
            <v>ON LINE</v>
          </cell>
          <cell r="AY1210">
            <v>95</v>
          </cell>
          <cell r="AZ1210">
            <v>75</v>
          </cell>
          <cell r="BA1210" t="str">
            <v>SUDAH</v>
          </cell>
          <cell r="BC1210">
            <v>44510</v>
          </cell>
          <cell r="BE1210" t="str">
            <v>BELUM</v>
          </cell>
          <cell r="BF1210" t="str">
            <v>MENUNGGU DAN MENCARI JADWAL VAKSIN DI DAERAH SETEMPAT</v>
          </cell>
          <cell r="BI1210" t="str">
            <v>BELUM</v>
          </cell>
          <cell r="BV1210" t="str">
            <v>0001828758453</v>
          </cell>
          <cell r="BW1210" t="str">
            <v>SUDAH</v>
          </cell>
          <cell r="BX1210" t="str">
            <v>PERUSAHAAN</v>
          </cell>
          <cell r="BY1210" t="str">
            <v>21086932726</v>
          </cell>
          <cell r="BZ1210" t="str">
            <v>SUDAH</v>
          </cell>
        </row>
        <row r="1211">
          <cell r="C1211" t="str">
            <v>3088</v>
          </cell>
          <cell r="D1211" t="str">
            <v>ABDUL SYUKUR</v>
          </cell>
          <cell r="E1211" t="str">
            <v>PT. MBK</v>
          </cell>
          <cell r="I1211">
            <v>44473</v>
          </cell>
          <cell r="J1211" t="str">
            <v/>
          </cell>
          <cell r="K1211" t="str">
            <v>082159100689</v>
          </cell>
          <cell r="L1211" t="str">
            <v>DRIVER</v>
          </cell>
          <cell r="Q1211" t="str">
            <v>PONTIANAK</v>
          </cell>
          <cell r="R1211" t="str">
            <v>PT. SUMBER ALFARIA TRIJAYA TBK</v>
          </cell>
          <cell r="S1211" t="str">
            <v>JAKARTA 2</v>
          </cell>
          <cell r="T1211" t="str">
            <v>6171042911820007</v>
          </cell>
          <cell r="U1211" t="str">
            <v>SEUMUR HIDUP</v>
          </cell>
          <cell r="V1211" t="str">
            <v>CDD</v>
          </cell>
          <cell r="W1211" t="str">
            <v>B2</v>
          </cell>
          <cell r="X1211" t="str">
            <v>1014800800967</v>
          </cell>
          <cell r="Y1211">
            <v>45919</v>
          </cell>
          <cell r="Z1211" t="str">
            <v>PONTIANAK</v>
          </cell>
          <cell r="AA1211">
            <v>30284</v>
          </cell>
          <cell r="AB1211" t="str">
            <v>JLN DHARMA PUTRA 003/030 SIANTAN HILIR</v>
          </cell>
          <cell r="AC1211" t="str">
            <v>KAWIN ANAK 3</v>
          </cell>
          <cell r="AD1211" t="str">
            <v>ISLAM</v>
          </cell>
          <cell r="AE1211" t="str">
            <v>LAKI-LAKI</v>
          </cell>
          <cell r="AF1211" t="str">
            <v>SMP</v>
          </cell>
          <cell r="AG1211" t="str">
            <v>ABDUL SYUKUR</v>
          </cell>
          <cell r="AH1211" t="str">
            <v>BCA</v>
          </cell>
          <cell r="AI1211" t="str">
            <v>8855350650</v>
          </cell>
          <cell r="AJ1211" t="str">
            <v>6171041511080018</v>
          </cell>
          <cell r="AL1211">
            <v>44652</v>
          </cell>
          <cell r="AM1211">
            <v>44742</v>
          </cell>
          <cell r="AN1211" t="str">
            <v>PKWT 1</v>
          </cell>
          <cell r="AO1211" t="str">
            <v>40 hari</v>
          </cell>
          <cell r="AP1211" t="str">
            <v xml:space="preserve">0 Tahun  7 Bulan 17 Hari </v>
          </cell>
          <cell r="AQ1211" t="str">
            <v>SUDAH</v>
          </cell>
          <cell r="AR1211">
            <v>44490</v>
          </cell>
          <cell r="AS1211" t="str">
            <v>SUDAH</v>
          </cell>
          <cell r="AT1211">
            <v>44496</v>
          </cell>
          <cell r="AU1211" t="str">
            <v>SUDAH</v>
          </cell>
          <cell r="AV1211">
            <v>44452</v>
          </cell>
          <cell r="AW1211" t="str">
            <v xml:space="preserve">0 Tahun  8 Bulan 8 Hari </v>
          </cell>
          <cell r="AX1211" t="str">
            <v>ON LINE</v>
          </cell>
          <cell r="AY1211">
            <v>95</v>
          </cell>
          <cell r="AZ1211">
            <v>75</v>
          </cell>
          <cell r="BA1211" t="str">
            <v>SUDAH</v>
          </cell>
          <cell r="BC1211">
            <v>44502</v>
          </cell>
          <cell r="BE1211" t="str">
            <v>BELUM</v>
          </cell>
          <cell r="BF1211" t="str">
            <v>MENUNGGU DAN MENCARI JADWAL VAKSIN DI DAERAH SETEMPAT</v>
          </cell>
          <cell r="BI1211" t="str">
            <v>BELUM</v>
          </cell>
          <cell r="BV1211" t="str">
            <v>0000884419661</v>
          </cell>
          <cell r="BW1211" t="str">
            <v>SUDAH</v>
          </cell>
          <cell r="BX1211" t="str">
            <v>PBI</v>
          </cell>
          <cell r="BY1211" t="str">
            <v>21086932742</v>
          </cell>
          <cell r="BZ1211" t="str">
            <v>SUDAH</v>
          </cell>
        </row>
        <row r="1212">
          <cell r="C1212" t="str">
            <v>3090</v>
          </cell>
          <cell r="D1212" t="str">
            <v>MURSAL SAHERAN</v>
          </cell>
          <cell r="E1212" t="str">
            <v>PT. MBK</v>
          </cell>
          <cell r="I1212">
            <v>44466</v>
          </cell>
          <cell r="J1212" t="str">
            <v/>
          </cell>
          <cell r="K1212" t="str">
            <v>081268915528</v>
          </cell>
          <cell r="L1212" t="str">
            <v>DRIVER</v>
          </cell>
          <cell r="Q1212" t="str">
            <v>BATAM</v>
          </cell>
          <cell r="R1212" t="str">
            <v>PT. SUMBER ALFARIA TRIJAYA TBK</v>
          </cell>
          <cell r="S1212" t="str">
            <v>MEDAN</v>
          </cell>
          <cell r="T1212" t="str">
            <v>2171042212800006</v>
          </cell>
          <cell r="U1212" t="str">
            <v>SEUMUR HIDUP</v>
          </cell>
          <cell r="V1212">
            <v>0</v>
          </cell>
          <cell r="W1212" t="str">
            <v>B1 UMUM</v>
          </cell>
          <cell r="X1212" t="str">
            <v>09208012000457</v>
          </cell>
          <cell r="Y1212">
            <v>46397</v>
          </cell>
          <cell r="Z1212" t="str">
            <v>KAMPUNG PASIR 2</v>
          </cell>
          <cell r="AA1212">
            <v>29577</v>
          </cell>
          <cell r="AB1212" t="str">
            <v>KAMPUNG MELAYU RT 003/008 BATU BESAR NONGSA</v>
          </cell>
          <cell r="AC1212" t="str">
            <v>KAWIN ANAK 1</v>
          </cell>
          <cell r="AD1212" t="str">
            <v xml:space="preserve">ISLAM </v>
          </cell>
          <cell r="AE1212" t="str">
            <v>LAKI-LAKI</v>
          </cell>
          <cell r="AF1212" t="str">
            <v>SMA</v>
          </cell>
          <cell r="AG1212" t="str">
            <v>MURSAL SAHERAN</v>
          </cell>
          <cell r="AH1212" t="str">
            <v>BCA</v>
          </cell>
          <cell r="AI1212" t="str">
            <v>8335356167</v>
          </cell>
          <cell r="AJ1212" t="str">
            <v>2171042707070004</v>
          </cell>
          <cell r="AL1212">
            <v>44652</v>
          </cell>
          <cell r="AM1212">
            <v>44742</v>
          </cell>
          <cell r="AN1212" t="str">
            <v>PKWT 1</v>
          </cell>
          <cell r="AO1212" t="str">
            <v>40 hari</v>
          </cell>
          <cell r="AP1212" t="str">
            <v xml:space="preserve">0 Tahun  7 Bulan 24 Hari </v>
          </cell>
          <cell r="AQ1212" t="str">
            <v>SUDAH</v>
          </cell>
          <cell r="AR1212">
            <v>44494</v>
          </cell>
          <cell r="AS1212" t="str">
            <v>SUDAH</v>
          </cell>
          <cell r="AT1212">
            <v>44432</v>
          </cell>
          <cell r="AU1212" t="str">
            <v>SUDAH</v>
          </cell>
          <cell r="AV1212">
            <v>44471</v>
          </cell>
          <cell r="AW1212" t="str">
            <v xml:space="preserve">0 Tahun  7 Bulan 19 Hari </v>
          </cell>
          <cell r="AX1212" t="str">
            <v>ON LINE</v>
          </cell>
          <cell r="AY1212">
            <v>85</v>
          </cell>
          <cell r="AZ1212">
            <v>95</v>
          </cell>
          <cell r="BA1212" t="str">
            <v>SUDAH</v>
          </cell>
          <cell r="BC1212">
            <v>44369</v>
          </cell>
          <cell r="BE1212" t="str">
            <v>SUDAH</v>
          </cell>
          <cell r="BG1212">
            <v>44457</v>
          </cell>
          <cell r="BI1212" t="str">
            <v>BELUM</v>
          </cell>
          <cell r="BV1212" t="str">
            <v>0001144388913</v>
          </cell>
          <cell r="BW1212" t="str">
            <v>SUDAH</v>
          </cell>
          <cell r="BX1212" t="str">
            <v>PERUSAHAAN</v>
          </cell>
          <cell r="BY1212" t="str">
            <v>21086932205</v>
          </cell>
          <cell r="BZ1212" t="str">
            <v>SUDAH</v>
          </cell>
        </row>
        <row r="1213">
          <cell r="C1213" t="str">
            <v>3091</v>
          </cell>
          <cell r="D1213" t="str">
            <v>VINDI MEIDIKA PRAMANA</v>
          </cell>
          <cell r="E1213" t="str">
            <v>PT. MBK</v>
          </cell>
          <cell r="I1213">
            <v>44474</v>
          </cell>
          <cell r="J1213" t="str">
            <v/>
          </cell>
          <cell r="K1213" t="str">
            <v>082370557597</v>
          </cell>
          <cell r="L1213" t="str">
            <v>DRIVER</v>
          </cell>
          <cell r="Q1213" t="str">
            <v>ACEH</v>
          </cell>
          <cell r="R1213" t="str">
            <v>ANTERAJA</v>
          </cell>
          <cell r="S1213" t="str">
            <v>MEDAN</v>
          </cell>
          <cell r="T1213" t="str">
            <v>3301232205920001</v>
          </cell>
          <cell r="U1213" t="str">
            <v>SEUMUR HIDUP</v>
          </cell>
          <cell r="V1213">
            <v>0</v>
          </cell>
          <cell r="W1213" t="str">
            <v>B1</v>
          </cell>
          <cell r="X1213" t="str">
            <v>06149205000193</v>
          </cell>
          <cell r="Y1213">
            <v>46250</v>
          </cell>
          <cell r="Z1213" t="str">
            <v>SABANG</v>
          </cell>
          <cell r="AA1213">
            <v>33746</v>
          </cell>
          <cell r="AB1213" t="str">
            <v>JURONG BY PASS KELURAHAN COT BA U, KECAMATAN SUKAJAYA KOTA SABANG</v>
          </cell>
          <cell r="AC1213" t="str">
            <v>LAJANG</v>
          </cell>
          <cell r="AD1213" t="str">
            <v>ISLAM</v>
          </cell>
          <cell r="AE1213" t="str">
            <v>LAKI-LAKI</v>
          </cell>
          <cell r="AF1213" t="str">
            <v>SMA</v>
          </cell>
          <cell r="AG1213" t="str">
            <v>VINDI MEIDIKA PRAMANA</v>
          </cell>
          <cell r="AH1213" t="str">
            <v>BCA</v>
          </cell>
          <cell r="AI1213" t="str">
            <v>7141701937</v>
          </cell>
          <cell r="AJ1213" t="str">
            <v>1172021006200001</v>
          </cell>
          <cell r="AL1213">
            <v>44652</v>
          </cell>
          <cell r="AM1213">
            <v>44742</v>
          </cell>
          <cell r="AN1213" t="str">
            <v>PKWT 1</v>
          </cell>
          <cell r="AO1213" t="str">
            <v>40 hari</v>
          </cell>
          <cell r="AP1213" t="str">
            <v xml:space="preserve">0 Tahun  7 Bulan 16 Hari </v>
          </cell>
          <cell r="AQ1213" t="str">
            <v>SUDAH</v>
          </cell>
          <cell r="AR1213">
            <v>44490</v>
          </cell>
          <cell r="AS1213" t="str">
            <v>SUDAH</v>
          </cell>
          <cell r="AT1213">
            <v>44482</v>
          </cell>
          <cell r="AU1213" t="str">
            <v>SUDAH</v>
          </cell>
          <cell r="AV1213">
            <v>44476</v>
          </cell>
          <cell r="AW1213" t="str">
            <v xml:space="preserve">0 Tahun  7 Bulan 14 Hari </v>
          </cell>
          <cell r="AX1213" t="str">
            <v>IN CLASS</v>
          </cell>
          <cell r="AY1213">
            <v>75</v>
          </cell>
          <cell r="AZ1213">
            <v>80</v>
          </cell>
          <cell r="BA1213" t="str">
            <v>SUDAH</v>
          </cell>
          <cell r="BC1213">
            <v>44472</v>
          </cell>
          <cell r="BE1213" t="str">
            <v>SUDAH</v>
          </cell>
          <cell r="BG1213">
            <v>44504</v>
          </cell>
          <cell r="BI1213" t="str">
            <v>BELUM</v>
          </cell>
          <cell r="BV1213" t="str">
            <v>0000080773367</v>
          </cell>
          <cell r="BW1213" t="str">
            <v>SUDAH</v>
          </cell>
          <cell r="BX1213" t="str">
            <v>PBI</v>
          </cell>
          <cell r="BY1213" t="str">
            <v>21086932213</v>
          </cell>
          <cell r="BZ1213" t="str">
            <v>SUDAH</v>
          </cell>
        </row>
        <row r="1214">
          <cell r="C1214" t="str">
            <v>3093</v>
          </cell>
          <cell r="D1214" t="str">
            <v>MUHAMMAD RAMADHAN</v>
          </cell>
          <cell r="E1214" t="str">
            <v>PT. MBK</v>
          </cell>
          <cell r="I1214">
            <v>44470</v>
          </cell>
          <cell r="J1214" t="str">
            <v/>
          </cell>
          <cell r="K1214" t="str">
            <v>081262889290</v>
          </cell>
          <cell r="P1214" t="str">
            <v>DISPATCHER</v>
          </cell>
          <cell r="Q1214" t="str">
            <v>MEDAN</v>
          </cell>
          <cell r="R1214" t="str">
            <v>PT. MEDAN DISTRIBUSINDO RAYA</v>
          </cell>
          <cell r="S1214" t="str">
            <v>MEDAN</v>
          </cell>
          <cell r="T1214" t="str">
            <v>1207020203940008</v>
          </cell>
          <cell r="U1214" t="str">
            <v>SEUMUR HIDUP</v>
          </cell>
          <cell r="V1214" t="str">
            <v>NON DRIVER</v>
          </cell>
          <cell r="W1214" t="str">
            <v>NON DRIVER</v>
          </cell>
          <cell r="X1214" t="str">
            <v>NON DRIVER</v>
          </cell>
          <cell r="Y1214" t="str">
            <v>NON DRIVER</v>
          </cell>
          <cell r="Z1214" t="str">
            <v xml:space="preserve">TANJUNG MORAWA </v>
          </cell>
          <cell r="AA1214">
            <v>34395</v>
          </cell>
          <cell r="AB1214" t="str">
            <v>DUSUN III DESA DAGANG KERAWAN KECAMATAN TANJUNG MORAWA KABUPATEN DELI SERDANG</v>
          </cell>
          <cell r="AC1214" t="str">
            <v>LAJANG</v>
          </cell>
          <cell r="AD1214" t="str">
            <v>ISLAM</v>
          </cell>
          <cell r="AE1214" t="str">
            <v>LAKI-LAKI</v>
          </cell>
          <cell r="AF1214" t="str">
            <v>SMA</v>
          </cell>
          <cell r="AG1214" t="str">
            <v>MUHAMMAD RAMADHAN</v>
          </cell>
          <cell r="AH1214" t="str">
            <v>BCA</v>
          </cell>
          <cell r="AI1214" t="str">
            <v>8430540417</v>
          </cell>
          <cell r="AJ1214" t="str">
            <v>1207021609096684</v>
          </cell>
          <cell r="AL1214">
            <v>44652</v>
          </cell>
          <cell r="AM1214">
            <v>44742</v>
          </cell>
          <cell r="AN1214" t="str">
            <v>PKWT 1</v>
          </cell>
          <cell r="AO1214" t="str">
            <v>40 hari</v>
          </cell>
          <cell r="AP1214" t="str">
            <v xml:space="preserve">0 Tahun  7 Bulan 20 Hari </v>
          </cell>
          <cell r="AQ1214" t="str">
            <v>NON DRIVER</v>
          </cell>
          <cell r="AR1214" t="str">
            <v>NON DRIVER</v>
          </cell>
          <cell r="AS1214" t="str">
            <v>SUDAH</v>
          </cell>
          <cell r="AT1214">
            <v>44452</v>
          </cell>
          <cell r="AU1214" t="str">
            <v>NON DRIVER</v>
          </cell>
          <cell r="AV1214" t="str">
            <v>NON DRIVER</v>
          </cell>
          <cell r="AW1214" t="str">
            <v/>
          </cell>
          <cell r="AX1214" t="str">
            <v>NON DRIVER</v>
          </cell>
          <cell r="AY1214" t="str">
            <v>NON DRIVER</v>
          </cell>
          <cell r="AZ1214" t="str">
            <v>NON DRIVER</v>
          </cell>
          <cell r="BA1214" t="str">
            <v>SUDAH</v>
          </cell>
          <cell r="BC1214">
            <v>44459</v>
          </cell>
          <cell r="BE1214" t="str">
            <v>SUDAH</v>
          </cell>
          <cell r="BG1214">
            <v>44403</v>
          </cell>
          <cell r="BI1214" t="str">
            <v>BELUM</v>
          </cell>
          <cell r="BV1214" t="str">
            <v>0001481540736</v>
          </cell>
          <cell r="BW1214" t="str">
            <v>SUDAH</v>
          </cell>
          <cell r="BX1214" t="str">
            <v>PERUSAHAAN</v>
          </cell>
          <cell r="BY1214" t="str">
            <v>21086932072</v>
          </cell>
          <cell r="BZ1214" t="str">
            <v>SUDAH</v>
          </cell>
          <cell r="CG1214" t="str">
            <v>paidjoeae@gmail.com</v>
          </cell>
        </row>
        <row r="1215">
          <cell r="C1215" t="str">
            <v>3094</v>
          </cell>
          <cell r="D1215" t="str">
            <v>DWI SUSANTO</v>
          </cell>
          <cell r="E1215" t="str">
            <v>PT. MBK</v>
          </cell>
          <cell r="I1215">
            <v>44462</v>
          </cell>
          <cell r="J1215" t="str">
            <v/>
          </cell>
          <cell r="K1215" t="str">
            <v>085732795510</v>
          </cell>
          <cell r="L1215" t="str">
            <v>DRIVER</v>
          </cell>
          <cell r="Q1215" t="str">
            <v>LAMONGAN</v>
          </cell>
          <cell r="R1215" t="str">
            <v>ANTERAJA</v>
          </cell>
          <cell r="S1215" t="str">
            <v>MALANG</v>
          </cell>
          <cell r="T1215" t="str">
            <v>3524192707850004</v>
          </cell>
          <cell r="U1215" t="str">
            <v>SEUMUR HIDUP</v>
          </cell>
          <cell r="V1215" t="str">
            <v>HIJAU</v>
          </cell>
          <cell r="W1215" t="str">
            <v>B1</v>
          </cell>
          <cell r="X1215" t="str">
            <v>850715481454</v>
          </cell>
          <cell r="Y1215">
            <v>44769</v>
          </cell>
          <cell r="Z1215" t="str">
            <v>LAMONGAN</v>
          </cell>
          <cell r="AA1215">
            <v>31255</v>
          </cell>
          <cell r="AB1215" t="str">
            <v>KEMBANGBAHU RT003 RW002 KEL KEMBANGBAHU KEC KEMBANGBAHU KAB LAMONGAN</v>
          </cell>
          <cell r="AC1215" t="str">
            <v>KAWIN</v>
          </cell>
          <cell r="AD1215" t="str">
            <v>ISLAM</v>
          </cell>
          <cell r="AE1215" t="str">
            <v>LAKI-LAKI</v>
          </cell>
          <cell r="AF1215" t="str">
            <v>SMA</v>
          </cell>
          <cell r="AG1215" t="str">
            <v>DWI SUSANTO</v>
          </cell>
          <cell r="AH1215" t="str">
            <v>BCA</v>
          </cell>
          <cell r="AI1215" t="str">
            <v>3301131516</v>
          </cell>
          <cell r="AJ1215" t="str">
            <v>3524192908104461</v>
          </cell>
          <cell r="AL1215">
            <v>44652</v>
          </cell>
          <cell r="AM1215">
            <v>44742</v>
          </cell>
          <cell r="AN1215" t="str">
            <v>PKWT 1</v>
          </cell>
          <cell r="AO1215" t="str">
            <v>40 hari</v>
          </cell>
          <cell r="AP1215" t="str">
            <v xml:space="preserve">0 Tahun  7 Bulan 28 Hari </v>
          </cell>
          <cell r="AQ1215" t="str">
            <v>SUDAH</v>
          </cell>
          <cell r="AR1215">
            <v>44432</v>
          </cell>
          <cell r="AS1215" t="str">
            <v>SUDAH</v>
          </cell>
          <cell r="AT1215">
            <v>44432</v>
          </cell>
          <cell r="AU1215" t="str">
            <v>SUDAH</v>
          </cell>
          <cell r="AV1215">
            <v>44432</v>
          </cell>
          <cell r="AW1215" t="str">
            <v xml:space="preserve">0 Tahun  8 Bulan 27 Hari </v>
          </cell>
          <cell r="AX1215" t="str">
            <v>IN CLASS</v>
          </cell>
          <cell r="AY1215">
            <v>75</v>
          </cell>
          <cell r="AZ1215">
            <v>75</v>
          </cell>
          <cell r="BA1215" t="str">
            <v>SUDAH</v>
          </cell>
          <cell r="BC1215">
            <v>44420</v>
          </cell>
          <cell r="BD1215" t="str">
            <v>POLRES LAMONGAN</v>
          </cell>
          <cell r="BE1215" t="str">
            <v>SUDAH</v>
          </cell>
          <cell r="BG1215">
            <v>44539</v>
          </cell>
          <cell r="BI1215" t="str">
            <v>BELUM</v>
          </cell>
          <cell r="BV1215" t="str">
            <v>0000756301634</v>
          </cell>
          <cell r="BW1215" t="str">
            <v>SUDAH</v>
          </cell>
          <cell r="BX1215" t="str">
            <v>PBI</v>
          </cell>
          <cell r="BY1215" t="str">
            <v>21086932106</v>
          </cell>
          <cell r="BZ1215" t="str">
            <v>SUDAH</v>
          </cell>
        </row>
        <row r="1216">
          <cell r="C1216" t="str">
            <v>3097</v>
          </cell>
          <cell r="D1216" t="str">
            <v>CHRISTIAN WABANG</v>
          </cell>
          <cell r="E1216" t="str">
            <v>PT. MBK</v>
          </cell>
          <cell r="F1216" t="str">
            <v>PO</v>
          </cell>
          <cell r="G1216" t="str">
            <v>41/PO/LOG SBY/VIII/21 REPLACEMENT I NYOMAN GALUNG ARTAYASA - I WAYAN SUDIARTA</v>
          </cell>
          <cell r="H1216">
            <v>44437</v>
          </cell>
          <cell r="I1216">
            <v>44470</v>
          </cell>
          <cell r="J1216">
            <v>33</v>
          </cell>
          <cell r="K1216" t="str">
            <v>081239382394</v>
          </cell>
          <cell r="L1216" t="str">
            <v>DRIVER</v>
          </cell>
          <cell r="Q1216" t="str">
            <v>DENPASAR</v>
          </cell>
          <cell r="R1216" t="str">
            <v>ANTERAJA</v>
          </cell>
          <cell r="S1216" t="str">
            <v>MALANG</v>
          </cell>
          <cell r="T1216" t="str">
            <v>5302102104840001</v>
          </cell>
          <cell r="U1216" t="str">
            <v>SEUMUR HIDUP</v>
          </cell>
          <cell r="V1216" t="str">
            <v>HIJAU</v>
          </cell>
          <cell r="W1216" t="str">
            <v>B2 UMUM</v>
          </cell>
          <cell r="X1216" t="str">
            <v>16188404000669</v>
          </cell>
          <cell r="Y1216">
            <v>46177</v>
          </cell>
          <cell r="Z1216" t="str">
            <v>OINLASI</v>
          </cell>
          <cell r="AA1216">
            <v>30793</v>
          </cell>
          <cell r="AB1216" t="str">
            <v>OINLASI KAB TIMOR TENGAH SEL</v>
          </cell>
          <cell r="AC1216" t="str">
            <v>LAJANG</v>
          </cell>
          <cell r="AD1216" t="str">
            <v>KRISTEN</v>
          </cell>
          <cell r="AE1216" t="str">
            <v>LAKI-LAKI</v>
          </cell>
          <cell r="AF1216" t="str">
            <v>SMA</v>
          </cell>
          <cell r="AG1216" t="str">
            <v>CHRISTIAN WABANG</v>
          </cell>
          <cell r="AH1216" t="str">
            <v>BCA</v>
          </cell>
          <cell r="AI1216" t="str">
            <v>6700464782</v>
          </cell>
          <cell r="AJ1216" t="str">
            <v>5302102501081088</v>
          </cell>
          <cell r="AL1216">
            <v>44652</v>
          </cell>
          <cell r="AM1216">
            <v>44742</v>
          </cell>
          <cell r="AN1216" t="str">
            <v>PKWT 1</v>
          </cell>
          <cell r="AO1216" t="str">
            <v>40 hari</v>
          </cell>
          <cell r="AP1216" t="str">
            <v xml:space="preserve">0 Tahun  7 Bulan 20 Hari </v>
          </cell>
          <cell r="AQ1216" t="str">
            <v>SUDAH</v>
          </cell>
          <cell r="AR1216">
            <v>44487</v>
          </cell>
          <cell r="AS1216" t="str">
            <v>SUDAH</v>
          </cell>
          <cell r="AT1216">
            <v>44487</v>
          </cell>
          <cell r="AU1216" t="str">
            <v>SUDAH</v>
          </cell>
          <cell r="AV1216">
            <v>44478</v>
          </cell>
          <cell r="AW1216" t="str">
            <v xml:space="preserve">0 Tahun  7 Bulan 12 Hari </v>
          </cell>
          <cell r="AX1216" t="str">
            <v>IN CLASS</v>
          </cell>
          <cell r="AY1216">
            <v>70</v>
          </cell>
          <cell r="AZ1216">
            <v>80</v>
          </cell>
          <cell r="BA1216" t="str">
            <v>SUDAH</v>
          </cell>
          <cell r="BC1216">
            <v>44432</v>
          </cell>
          <cell r="BD1216" t="str">
            <v>RS DHARMA KERTI</v>
          </cell>
          <cell r="BE1216" t="str">
            <v>SUDAH</v>
          </cell>
          <cell r="BG1216">
            <v>44523</v>
          </cell>
          <cell r="BI1216" t="str">
            <v>BELUM</v>
          </cell>
          <cell r="BV1216" t="str">
            <v>0003107519469</v>
          </cell>
          <cell r="BW1216" t="str">
            <v>SUDAH</v>
          </cell>
          <cell r="BX1216" t="str">
            <v>PERUSAHAAN</v>
          </cell>
          <cell r="BY1216" t="str">
            <v>21086932544</v>
          </cell>
          <cell r="BZ1216" t="str">
            <v>SUDAH</v>
          </cell>
        </row>
        <row r="1217">
          <cell r="C1217" t="str">
            <v>3098</v>
          </cell>
          <cell r="D1217" t="str">
            <v>HARNEFER HANIEL BEKE</v>
          </cell>
          <cell r="E1217" t="str">
            <v>PT. MBK</v>
          </cell>
          <cell r="I1217">
            <v>44474</v>
          </cell>
          <cell r="J1217" t="str">
            <v/>
          </cell>
          <cell r="K1217" t="str">
            <v>085239579392</v>
          </cell>
          <cell r="L1217" t="str">
            <v>DRIVER</v>
          </cell>
          <cell r="Q1217" t="str">
            <v>DENPASAR</v>
          </cell>
          <cell r="R1217" t="str">
            <v>ANTERAJA</v>
          </cell>
          <cell r="S1217" t="str">
            <v>MALANG</v>
          </cell>
          <cell r="T1217" t="str">
            <v>5311012603810006</v>
          </cell>
          <cell r="U1217" t="str">
            <v>SEUMUR HIDUP</v>
          </cell>
          <cell r="V1217" t="str">
            <v>HIJAU</v>
          </cell>
          <cell r="W1217" t="str">
            <v>B1 UMUM</v>
          </cell>
          <cell r="X1217" t="str">
            <v>810316182596</v>
          </cell>
          <cell r="Y1217">
            <v>45377</v>
          </cell>
          <cell r="Z1217" t="str">
            <v>WAINGAPU</v>
          </cell>
          <cell r="AA1217">
            <v>29671</v>
          </cell>
          <cell r="AB1217" t="str">
            <v>JLN JEND SOEHARTO 7 KAMPUNG BAHAT RT 013/004 DESA HAMBALA KOTA WAINGAPU</v>
          </cell>
          <cell r="AC1217" t="str">
            <v>KAWIN</v>
          </cell>
          <cell r="AD1217" t="str">
            <v>KRISTEN</v>
          </cell>
          <cell r="AE1217" t="str">
            <v>LAKI-LAKI</v>
          </cell>
          <cell r="AF1217" t="str">
            <v>SMA</v>
          </cell>
          <cell r="AG1217" t="str">
            <v>HARNEFER HANIEL BEKE</v>
          </cell>
          <cell r="AH1217" t="str">
            <v>BCA</v>
          </cell>
          <cell r="AI1217" t="str">
            <v>7445239917</v>
          </cell>
          <cell r="AJ1217" t="str">
            <v>5311012201160002</v>
          </cell>
          <cell r="AL1217">
            <v>44652</v>
          </cell>
          <cell r="AM1217">
            <v>44742</v>
          </cell>
          <cell r="AN1217" t="str">
            <v>PKWT 1</v>
          </cell>
          <cell r="AO1217" t="str">
            <v>40 hari</v>
          </cell>
          <cell r="AP1217" t="str">
            <v xml:space="preserve">0 Tahun  7 Bulan 16 Hari </v>
          </cell>
          <cell r="AQ1217" t="str">
            <v>SUDAH</v>
          </cell>
          <cell r="AR1217">
            <v>44487</v>
          </cell>
          <cell r="AS1217" t="str">
            <v>SUDAH</v>
          </cell>
          <cell r="AT1217">
            <v>44487</v>
          </cell>
          <cell r="AU1217" t="str">
            <v>SUDAH</v>
          </cell>
          <cell r="AV1217">
            <v>44467</v>
          </cell>
          <cell r="AW1217" t="str">
            <v xml:space="preserve">0 Tahun  7 Bulan 23 Hari </v>
          </cell>
          <cell r="AX1217" t="str">
            <v>IN CLASS</v>
          </cell>
          <cell r="AY1217">
            <v>75</v>
          </cell>
          <cell r="AZ1217">
            <v>70</v>
          </cell>
          <cell r="BA1217" t="str">
            <v>SUDAH</v>
          </cell>
          <cell r="BC1217">
            <v>44338</v>
          </cell>
          <cell r="BD1217" t="str">
            <v>WIHARA BUDHA PESANGGARAN</v>
          </cell>
          <cell r="BE1217" t="str">
            <v>SUDAH</v>
          </cell>
          <cell r="BG1217">
            <v>44429</v>
          </cell>
          <cell r="BH1217" t="str">
            <v>WIHARA BUDHA PESANGGARAN</v>
          </cell>
          <cell r="BI1217" t="str">
            <v>BELUM</v>
          </cell>
          <cell r="BV1217" t="str">
            <v>0002295741857</v>
          </cell>
          <cell r="BW1217" t="str">
            <v>SUDAH</v>
          </cell>
          <cell r="BX1217" t="str">
            <v>PERUSAHAAN</v>
          </cell>
          <cell r="BY1217" t="str">
            <v>21086932585</v>
          </cell>
          <cell r="BZ1217" t="str">
            <v>SUDAH</v>
          </cell>
          <cell r="CG1217" t="str">
            <v>gedeeva26@gmail.com</v>
          </cell>
        </row>
        <row r="1218">
          <cell r="C1218" t="str">
            <v>3099</v>
          </cell>
          <cell r="D1218" t="str">
            <v>I GEDE EVA KRISNANTO</v>
          </cell>
          <cell r="E1218" t="str">
            <v>PT. MBK</v>
          </cell>
          <cell r="I1218">
            <v>44479</v>
          </cell>
          <cell r="J1218" t="str">
            <v/>
          </cell>
          <cell r="K1218" t="str">
            <v>087754453828</v>
          </cell>
          <cell r="L1218" t="str">
            <v>DRIVER</v>
          </cell>
          <cell r="Q1218" t="str">
            <v>DENPASAR</v>
          </cell>
          <cell r="R1218" t="str">
            <v>ANTERAJA</v>
          </cell>
          <cell r="S1218" t="str">
            <v>MALANG</v>
          </cell>
          <cell r="T1218" t="str">
            <v>5102072605950001</v>
          </cell>
          <cell r="U1218" t="str">
            <v>SEUMUR HIDUP</v>
          </cell>
          <cell r="V1218" t="str">
            <v>HIJAU</v>
          </cell>
          <cell r="W1218" t="str">
            <v>B1</v>
          </cell>
          <cell r="X1218" t="str">
            <v>16209505000078</v>
          </cell>
          <cell r="Y1218">
            <v>46146</v>
          </cell>
          <cell r="Z1218" t="str">
            <v>ADENG</v>
          </cell>
          <cell r="AA1218">
            <v>34845</v>
          </cell>
          <cell r="AB1218" t="str">
            <v>BANJAR DINAS AGENG RT 00/00 TEGALJADI KEC MARGA</v>
          </cell>
          <cell r="AC1218" t="str">
            <v>KAWIN ANAK 2</v>
          </cell>
          <cell r="AD1218" t="str">
            <v>HINDU</v>
          </cell>
          <cell r="AE1218" t="str">
            <v>LAKI-LAKI</v>
          </cell>
          <cell r="AF1218" t="str">
            <v>SMA</v>
          </cell>
          <cell r="AG1218" t="str">
            <v>I GEDE EVA KRINANTO</v>
          </cell>
          <cell r="AH1218" t="str">
            <v>BCA</v>
          </cell>
          <cell r="AI1218" t="str">
            <v>1420636381</v>
          </cell>
          <cell r="AJ1218" t="str">
            <v>5102072210200003</v>
          </cell>
          <cell r="AK1218" t="str">
            <v>80.624.383.8-908.000</v>
          </cell>
          <cell r="AL1218">
            <v>44652</v>
          </cell>
          <cell r="AM1218">
            <v>44742</v>
          </cell>
          <cell r="AN1218" t="str">
            <v>PKWT 1</v>
          </cell>
          <cell r="AO1218" t="str">
            <v>40 hari</v>
          </cell>
          <cell r="AP1218" t="str">
            <v xml:space="preserve">0 Tahun  7 Bulan 11 Hari </v>
          </cell>
          <cell r="AQ1218" t="str">
            <v>SUDAH</v>
          </cell>
          <cell r="AR1218">
            <v>44487</v>
          </cell>
          <cell r="AS1218" t="str">
            <v>SUDAH</v>
          </cell>
          <cell r="AT1218">
            <v>44487</v>
          </cell>
          <cell r="AU1218" t="str">
            <v>SUDAH</v>
          </cell>
          <cell r="AV1218">
            <v>44480</v>
          </cell>
          <cell r="AW1218" t="str">
            <v xml:space="preserve">0 Tahun  7 Bulan 10 Hari </v>
          </cell>
          <cell r="AX1218" t="str">
            <v>IN CLASS</v>
          </cell>
          <cell r="AY1218">
            <v>100</v>
          </cell>
          <cell r="AZ1218">
            <v>85</v>
          </cell>
          <cell r="BA1218" t="str">
            <v>SUDAH</v>
          </cell>
          <cell r="BC1218">
            <v>44356</v>
          </cell>
          <cell r="BD1218" t="str">
            <v>PUSKESMAS 1 DENPASAR</v>
          </cell>
          <cell r="BE1218" t="str">
            <v>SUDAH</v>
          </cell>
          <cell r="BG1218">
            <v>44236</v>
          </cell>
          <cell r="BH1218" t="str">
            <v>PUSKESMAS 1 DENPASAR</v>
          </cell>
          <cell r="BI1218" t="str">
            <v>SUDAH</v>
          </cell>
          <cell r="BK1218">
            <v>44627</v>
          </cell>
          <cell r="BV1218" t="str">
            <v>0001580751854</v>
          </cell>
          <cell r="BW1218" t="str">
            <v>SUDAH</v>
          </cell>
          <cell r="BX1218" t="str">
            <v>PERUSAHAAN</v>
          </cell>
          <cell r="BY1218" t="str">
            <v>21086932502</v>
          </cell>
          <cell r="BZ1218" t="str">
            <v>SUDAH</v>
          </cell>
        </row>
        <row r="1219">
          <cell r="C1219" t="str">
            <v>3101</v>
          </cell>
          <cell r="D1219" t="str">
            <v>NANDIKA</v>
          </cell>
          <cell r="E1219" t="str">
            <v>PT. MBK</v>
          </cell>
          <cell r="I1219">
            <v>44467</v>
          </cell>
          <cell r="J1219" t="str">
            <v/>
          </cell>
          <cell r="K1219" t="str">
            <v>08993980156</v>
          </cell>
          <cell r="L1219" t="str">
            <v>DRIVER</v>
          </cell>
          <cell r="Q1219" t="str">
            <v>TASIK KOTA</v>
          </cell>
          <cell r="R1219" t="str">
            <v>ANTERAJA</v>
          </cell>
          <cell r="S1219" t="str">
            <v>JAKARTA 1</v>
          </cell>
          <cell r="T1219" t="str">
            <v>3207282505970002</v>
          </cell>
          <cell r="U1219" t="str">
            <v>SEUMUR HIDUP</v>
          </cell>
          <cell r="W1219" t="str">
            <v>B1</v>
          </cell>
          <cell r="X1219" t="str">
            <v>13349705000068</v>
          </cell>
          <cell r="Y1219">
            <v>45725</v>
          </cell>
          <cell r="Z1219" t="str">
            <v>CIAMIS</v>
          </cell>
          <cell r="AA1219">
            <v>35576</v>
          </cell>
          <cell r="AB1219" t="str">
            <v>DUSUN MANDALIKA RT002/RW010 DESA CIKONENG KEC CIKONENG KAB CIAMIS</v>
          </cell>
          <cell r="AC1219" t="str">
            <v>LAJANG</v>
          </cell>
          <cell r="AD1219" t="str">
            <v>ISLAM</v>
          </cell>
          <cell r="AE1219" t="str">
            <v>LAKI-LAKI</v>
          </cell>
          <cell r="AF1219" t="str">
            <v>SMA</v>
          </cell>
          <cell r="AG1219" t="str">
            <v>NANDIKA</v>
          </cell>
          <cell r="AH1219" t="str">
            <v>BCA</v>
          </cell>
          <cell r="AI1219" t="str">
            <v>1380550853</v>
          </cell>
          <cell r="AJ1219" t="str">
            <v>3207020808110000</v>
          </cell>
          <cell r="AL1219">
            <v>44652</v>
          </cell>
          <cell r="AM1219">
            <v>44742</v>
          </cell>
          <cell r="AN1219" t="str">
            <v>PKWT 1</v>
          </cell>
          <cell r="AO1219" t="str">
            <v>40 hari</v>
          </cell>
          <cell r="AP1219" t="str">
            <v xml:space="preserve">0 Tahun  7 Bulan 23 Hari </v>
          </cell>
          <cell r="AQ1219" t="str">
            <v>SUDAH</v>
          </cell>
          <cell r="AR1219">
            <v>44467</v>
          </cell>
          <cell r="AS1219" t="str">
            <v>SUDAH</v>
          </cell>
          <cell r="AT1219">
            <v>44432</v>
          </cell>
          <cell r="AU1219" t="str">
            <v>SUDAH</v>
          </cell>
          <cell r="AV1219">
            <v>44467</v>
          </cell>
          <cell r="AW1219" t="str">
            <v xml:space="preserve">0 Tahun  7 Bulan 23 Hari </v>
          </cell>
          <cell r="AX1219" t="str">
            <v>IN CLASS</v>
          </cell>
          <cell r="BA1219" t="str">
            <v>SUDAH</v>
          </cell>
          <cell r="BC1219">
            <v>44502</v>
          </cell>
          <cell r="BE1219" t="str">
            <v>SUDAH</v>
          </cell>
          <cell r="BG1219">
            <v>44502</v>
          </cell>
          <cell r="BI1219" t="str">
            <v>BELUM</v>
          </cell>
          <cell r="BV1219" t="str">
            <v>0002097970929</v>
          </cell>
          <cell r="BW1219" t="str">
            <v>SUDAH</v>
          </cell>
          <cell r="BX1219" t="str">
            <v>PERUSAHAAN</v>
          </cell>
          <cell r="BY1219" t="str">
            <v>21086932304</v>
          </cell>
          <cell r="BZ1219" t="str">
            <v>SUDAH</v>
          </cell>
        </row>
        <row r="1220">
          <cell r="C1220" t="str">
            <v>3106</v>
          </cell>
          <cell r="D1220" t="str">
            <v>PANTRA IRAWAN</v>
          </cell>
          <cell r="E1220" t="str">
            <v>PT. MBK</v>
          </cell>
          <cell r="I1220">
            <v>44481</v>
          </cell>
          <cell r="J1220" t="str">
            <v/>
          </cell>
          <cell r="K1220" t="str">
            <v>082371133331</v>
          </cell>
          <cell r="L1220" t="str">
            <v>DRIVER</v>
          </cell>
          <cell r="Q1220" t="str">
            <v>PALEMBANG</v>
          </cell>
          <cell r="R1220" t="str">
            <v>ANTERAJA</v>
          </cell>
          <cell r="S1220" t="str">
            <v>PALEMBANG</v>
          </cell>
          <cell r="T1220" t="str">
            <v>1671010305840003</v>
          </cell>
          <cell r="U1220" t="str">
            <v>SEUMUR HIDUP</v>
          </cell>
          <cell r="W1220" t="str">
            <v>B1</v>
          </cell>
          <cell r="X1220" t="str">
            <v>11178405000128</v>
          </cell>
          <cell r="Y1220">
            <v>45777</v>
          </cell>
          <cell r="Z1220" t="str">
            <v>PALEMBANG</v>
          </cell>
          <cell r="AA1220">
            <v>30805</v>
          </cell>
          <cell r="AB1220" t="str">
            <v>LORONG GUBAH NO. 83-898 RT.020 RW. 007 KEL. 30 ILIR KEC. ILIR BARAT II</v>
          </cell>
          <cell r="AC1220" t="str">
            <v>KAWIN ANAK 2</v>
          </cell>
          <cell r="AD1220" t="str">
            <v>ISLAM</v>
          </cell>
          <cell r="AE1220" t="str">
            <v>LAKI-LAKI</v>
          </cell>
          <cell r="AF1220" t="str">
            <v>SMA</v>
          </cell>
          <cell r="AG1220" t="str">
            <v>PANTRA IRAWAN</v>
          </cell>
          <cell r="AH1220" t="str">
            <v>BCA</v>
          </cell>
          <cell r="AI1220" t="str">
            <v>0213398919</v>
          </cell>
          <cell r="AJ1220" t="str">
            <v>1671011707120012</v>
          </cell>
          <cell r="AL1220">
            <v>44652</v>
          </cell>
          <cell r="AM1220">
            <v>44742</v>
          </cell>
          <cell r="AN1220" t="str">
            <v>PKWT 1</v>
          </cell>
          <cell r="AO1220" t="str">
            <v>40 hari</v>
          </cell>
          <cell r="AP1220" t="str">
            <v xml:space="preserve">0 Tahun  7 Bulan 9 Hari </v>
          </cell>
          <cell r="AQ1220" t="str">
            <v>SUDAH</v>
          </cell>
          <cell r="AR1220">
            <v>44487</v>
          </cell>
          <cell r="AS1220" t="str">
            <v>SUDAH</v>
          </cell>
          <cell r="AT1220">
            <v>44487</v>
          </cell>
          <cell r="AU1220" t="str">
            <v>SUDAH</v>
          </cell>
          <cell r="AV1220">
            <v>44621</v>
          </cell>
          <cell r="AW1220" t="str">
            <v xml:space="preserve">0 Tahun  2 Bulan 20 Hari </v>
          </cell>
          <cell r="AX1220" t="str">
            <v>ON LINE</v>
          </cell>
          <cell r="AY1220">
            <v>80</v>
          </cell>
          <cell r="AZ1220">
            <v>0</v>
          </cell>
          <cell r="BA1220" t="str">
            <v>SUDAH</v>
          </cell>
          <cell r="BC1220">
            <v>44453</v>
          </cell>
          <cell r="BE1220" t="str">
            <v>SUDAH</v>
          </cell>
          <cell r="BG1220">
            <v>44483</v>
          </cell>
          <cell r="BI1220" t="str">
            <v>BELUM</v>
          </cell>
          <cell r="BV1220" t="str">
            <v>0002918116438</v>
          </cell>
          <cell r="BW1220" t="str">
            <v>SUDAH</v>
          </cell>
          <cell r="BX1220" t="str">
            <v>PERUSAHAAN</v>
          </cell>
          <cell r="BY1220" t="str">
            <v>21086932957</v>
          </cell>
          <cell r="BZ1220" t="str">
            <v>SUDAH</v>
          </cell>
        </row>
        <row r="1221">
          <cell r="C1221" t="str">
            <v>3107</v>
          </cell>
          <cell r="D1221" t="str">
            <v>PAIAN DANIEL SAMOSIR</v>
          </cell>
          <cell r="E1221" t="str">
            <v>PT. MBK</v>
          </cell>
          <cell r="I1221">
            <v>44481</v>
          </cell>
          <cell r="J1221" t="str">
            <v/>
          </cell>
          <cell r="K1221" t="str">
            <v>083872090210</v>
          </cell>
          <cell r="P1221" t="str">
            <v>DISPATCHER</v>
          </cell>
          <cell r="Q1221" t="str">
            <v>SUNTER</v>
          </cell>
          <cell r="R1221" t="str">
            <v>ANTERAJA</v>
          </cell>
          <cell r="S1221" t="str">
            <v>JAKARTA 2</v>
          </cell>
          <cell r="T1221" t="str">
            <v>3172031712820004</v>
          </cell>
          <cell r="U1221" t="str">
            <v>SEUMUR HIDUP</v>
          </cell>
          <cell r="V1221" t="str">
            <v>NON DRIVER</v>
          </cell>
          <cell r="W1221" t="str">
            <v>NON DRIVER</v>
          </cell>
          <cell r="X1221" t="str">
            <v>NON DRIVER</v>
          </cell>
          <cell r="Y1221" t="str">
            <v>NON DRIVER</v>
          </cell>
          <cell r="Z1221" t="str">
            <v>JAKARTA</v>
          </cell>
          <cell r="AA1221">
            <v>30302</v>
          </cell>
          <cell r="AB1221" t="str">
            <v>JL. GONDANGDIA LAMA DLM NO, 7B RT. 003/005 CIKINI MENTENG</v>
          </cell>
          <cell r="AC1221" t="str">
            <v>KAWIN ANAK 1</v>
          </cell>
          <cell r="AD1221" t="str">
            <v>ISLAM</v>
          </cell>
          <cell r="AE1221" t="str">
            <v>LAKI-LAKI</v>
          </cell>
          <cell r="AF1221" t="str">
            <v>D3</v>
          </cell>
          <cell r="AG1221" t="str">
            <v>SETYANI ASTUTIK</v>
          </cell>
          <cell r="AH1221" t="str">
            <v>BCA</v>
          </cell>
          <cell r="AI1221" t="str">
            <v>4551212623</v>
          </cell>
          <cell r="AJ1221" t="str">
            <v>3171061907190005</v>
          </cell>
          <cell r="AL1221">
            <v>44652</v>
          </cell>
          <cell r="AM1221">
            <v>44742</v>
          </cell>
          <cell r="AN1221" t="str">
            <v>PKWT 1</v>
          </cell>
          <cell r="AO1221" t="str">
            <v>40 hari</v>
          </cell>
          <cell r="AP1221" t="str">
            <v xml:space="preserve">0 Tahun  7 Bulan 9 Hari </v>
          </cell>
          <cell r="AQ1221" t="str">
            <v>NON DRIVER</v>
          </cell>
          <cell r="AR1221" t="str">
            <v>NON DRIVER</v>
          </cell>
          <cell r="AS1221" t="str">
            <v>SUDAH</v>
          </cell>
          <cell r="AT1221">
            <v>44495</v>
          </cell>
          <cell r="AU1221" t="str">
            <v>NON DRIVER</v>
          </cell>
          <cell r="AV1221" t="str">
            <v>NON DRIVER</v>
          </cell>
          <cell r="AW1221" t="str">
            <v/>
          </cell>
          <cell r="AX1221" t="str">
            <v>NON DRIVER</v>
          </cell>
          <cell r="AY1221" t="str">
            <v>NON DRIVER</v>
          </cell>
          <cell r="AZ1221" t="str">
            <v>NON DRIVER</v>
          </cell>
          <cell r="BA1221" t="str">
            <v>SUDAH</v>
          </cell>
          <cell r="BC1221">
            <v>44363</v>
          </cell>
          <cell r="BD1221" t="str">
            <v>GONDANGDIA</v>
          </cell>
          <cell r="BE1221" t="str">
            <v>SUDAH</v>
          </cell>
          <cell r="BG1221">
            <v>44453</v>
          </cell>
          <cell r="BH1221" t="str">
            <v>GONDANGDIA</v>
          </cell>
          <cell r="BI1221" t="str">
            <v>BELUM</v>
          </cell>
          <cell r="BV1221" t="str">
            <v>0001621401401</v>
          </cell>
          <cell r="BW1221" t="str">
            <v>SUDAH</v>
          </cell>
          <cell r="BX1221" t="str">
            <v>PERUSAHAAN</v>
          </cell>
          <cell r="BY1221" t="str">
            <v>21086932858</v>
          </cell>
          <cell r="BZ1221" t="str">
            <v>SUDAH</v>
          </cell>
        </row>
        <row r="1222">
          <cell r="C1222" t="str">
            <v>3108</v>
          </cell>
          <cell r="D1222" t="str">
            <v>RAMADANI HADI UTOMO</v>
          </cell>
          <cell r="E1222" t="str">
            <v>PT. MBK</v>
          </cell>
          <cell r="I1222">
            <v>44479</v>
          </cell>
          <cell r="J1222" t="str">
            <v/>
          </cell>
          <cell r="K1222" t="str">
            <v>088705983162</v>
          </cell>
          <cell r="L1222" t="str">
            <v>DRIVER</v>
          </cell>
          <cell r="Q1222" t="str">
            <v>BANJARMASIN</v>
          </cell>
          <cell r="R1222" t="str">
            <v>PT. SUMBER ALFARIA TRIJAYA TBK</v>
          </cell>
          <cell r="S1222" t="str">
            <v>JAKARTA 2</v>
          </cell>
          <cell r="T1222" t="str">
            <v>6304052912970001</v>
          </cell>
          <cell r="U1222" t="str">
            <v>SEUMUR HIDUP</v>
          </cell>
          <cell r="W1222" t="str">
            <v>B1</v>
          </cell>
          <cell r="X1222" t="str">
            <v>18339712000032</v>
          </cell>
          <cell r="Y1222">
            <v>46219</v>
          </cell>
          <cell r="Z1222" t="str">
            <v>BANJARMASIN</v>
          </cell>
          <cell r="AA1222">
            <v>35793</v>
          </cell>
          <cell r="AB1222" t="str">
            <v>KOMP. PERSADA PERMAI BLOK 23 RT 27 KEC. ALALAK</v>
          </cell>
          <cell r="AC1222" t="str">
            <v>LAJANG</v>
          </cell>
          <cell r="AD1222" t="str">
            <v>ISLAM</v>
          </cell>
          <cell r="AE1222" t="str">
            <v>LAKI-LAKI</v>
          </cell>
          <cell r="AF1222" t="str">
            <v>SMA</v>
          </cell>
          <cell r="AG1222" t="str">
            <v>RAMADANI HADI UTOMO</v>
          </cell>
          <cell r="AH1222" t="str">
            <v>BCA</v>
          </cell>
          <cell r="AI1222" t="str">
            <v>0512288144</v>
          </cell>
          <cell r="AJ1222" t="str">
            <v>6304050111080084</v>
          </cell>
          <cell r="AL1222">
            <v>44652</v>
          </cell>
          <cell r="AM1222">
            <v>44742</v>
          </cell>
          <cell r="AN1222" t="str">
            <v>PKWT 1</v>
          </cell>
          <cell r="AO1222" t="str">
            <v>40 hari</v>
          </cell>
          <cell r="AP1222" t="str">
            <v xml:space="preserve">0 Tahun  7 Bulan 11 Hari </v>
          </cell>
          <cell r="AQ1222" t="str">
            <v>SUDAH</v>
          </cell>
          <cell r="AR1222">
            <v>44432</v>
          </cell>
          <cell r="AS1222" t="str">
            <v>SUDAH</v>
          </cell>
          <cell r="AT1222">
            <v>44503</v>
          </cell>
          <cell r="AU1222" t="str">
            <v>SUDAH</v>
          </cell>
          <cell r="AV1222">
            <v>44503</v>
          </cell>
          <cell r="AW1222" t="str">
            <v xml:space="preserve">0 Tahun  6 Bulan 18 Hari </v>
          </cell>
          <cell r="AX1222" t="str">
            <v>IN CLASS</v>
          </cell>
          <cell r="AZ1222">
            <v>90</v>
          </cell>
          <cell r="BA1222" t="str">
            <v>SUDAH</v>
          </cell>
          <cell r="BC1222">
            <v>44487</v>
          </cell>
          <cell r="BD1222" t="str">
            <v>BATI-BATI</v>
          </cell>
          <cell r="BE1222" t="str">
            <v>SUDAH</v>
          </cell>
          <cell r="BG1222">
            <v>44527</v>
          </cell>
          <cell r="BI1222" t="str">
            <v>BELUM</v>
          </cell>
          <cell r="BV1222" t="str">
            <v>0002498347258</v>
          </cell>
          <cell r="BW1222" t="str">
            <v>SUDAH</v>
          </cell>
          <cell r="BX1222" t="str">
            <v>PERUSAHAAN</v>
          </cell>
          <cell r="BY1222" t="str">
            <v>21086932619</v>
          </cell>
          <cell r="BZ1222" t="str">
            <v>SUDAH</v>
          </cell>
        </row>
        <row r="1223">
          <cell r="C1223" t="str">
            <v>3110</v>
          </cell>
          <cell r="D1223" t="str">
            <v>ANDRIYANTO HASIM</v>
          </cell>
          <cell r="E1223" t="str">
            <v>PT. MBK</v>
          </cell>
          <cell r="I1223">
            <v>44482</v>
          </cell>
          <cell r="J1223" t="str">
            <v/>
          </cell>
          <cell r="K1223" t="str">
            <v>082293939084</v>
          </cell>
          <cell r="P1223" t="str">
            <v>DISPATCHER</v>
          </cell>
          <cell r="Q1223" t="str">
            <v>GORONTALO</v>
          </cell>
          <cell r="R1223" t="str">
            <v>PT. SUMBER ALFARIA TRIJAYA TBK</v>
          </cell>
          <cell r="S1223" t="str">
            <v>MALANG</v>
          </cell>
          <cell r="T1223" t="str">
            <v>7501042609990003</v>
          </cell>
          <cell r="U1223" t="str">
            <v>SEUMUR HIDUP</v>
          </cell>
          <cell r="V1223" t="str">
            <v>NON DRIVER</v>
          </cell>
          <cell r="W1223" t="str">
            <v>NON DRIVER</v>
          </cell>
          <cell r="X1223" t="str">
            <v>NON DRIVER</v>
          </cell>
          <cell r="Y1223" t="str">
            <v>NON DRIVER</v>
          </cell>
          <cell r="Z1223" t="str">
            <v>TIBAWA</v>
          </cell>
          <cell r="AA1223">
            <v>36428</v>
          </cell>
          <cell r="AB1223" t="str">
            <v>DUSUN BASULAPA RT 00/00 DESA BALAHU KEC TIBAWA</v>
          </cell>
          <cell r="AC1223" t="str">
            <v>LAJANG</v>
          </cell>
          <cell r="AD1223" t="str">
            <v>ISLAM</v>
          </cell>
          <cell r="AE1223" t="str">
            <v>LAKI-LAKI</v>
          </cell>
          <cell r="AF1223" t="str">
            <v>SMA</v>
          </cell>
          <cell r="AG1223" t="str">
            <v>ADRIYANTO  A HASIM</v>
          </cell>
          <cell r="AH1223" t="str">
            <v>BCA</v>
          </cell>
          <cell r="AI1223" t="str">
            <v>7975431193</v>
          </cell>
          <cell r="AJ1223" t="str">
            <v>7501040112200005</v>
          </cell>
          <cell r="AL1223">
            <v>44652</v>
          </cell>
          <cell r="AM1223">
            <v>44742</v>
          </cell>
          <cell r="AN1223" t="str">
            <v>PKWT 1</v>
          </cell>
          <cell r="AO1223" t="str">
            <v>40 hari</v>
          </cell>
          <cell r="AP1223" t="str">
            <v xml:space="preserve">0 Tahun  7 Bulan 8 Hari </v>
          </cell>
          <cell r="AQ1223" t="str">
            <v>NON DRIVER</v>
          </cell>
          <cell r="AR1223" t="str">
            <v>NON DRIVER</v>
          </cell>
          <cell r="AS1223" t="str">
            <v>SUDAH</v>
          </cell>
          <cell r="AT1223">
            <v>44561</v>
          </cell>
          <cell r="AU1223" t="str">
            <v>NON DRIVER</v>
          </cell>
          <cell r="AV1223" t="str">
            <v>NON DRIVER</v>
          </cell>
          <cell r="AW1223" t="str">
            <v/>
          </cell>
          <cell r="AX1223" t="str">
            <v>NON DRIVER</v>
          </cell>
          <cell r="AY1223" t="str">
            <v>NON DRIVER</v>
          </cell>
          <cell r="AZ1223" t="str">
            <v>NON DRIVER</v>
          </cell>
          <cell r="BA1223" t="str">
            <v>SUDAH</v>
          </cell>
          <cell r="BC1223">
            <v>44373</v>
          </cell>
          <cell r="BD1223" t="str">
            <v>POLRES KAB GORONTALO</v>
          </cell>
          <cell r="BE1223" t="str">
            <v>SUDAH</v>
          </cell>
          <cell r="BG1223">
            <v>44593</v>
          </cell>
          <cell r="BI1223" t="str">
            <v>BELUM</v>
          </cell>
          <cell r="BV1223" t="str">
            <v>0001075550646</v>
          </cell>
          <cell r="BW1223" t="str">
            <v>SUDAH</v>
          </cell>
          <cell r="BX1223" t="str">
            <v>PERUSAHAAN</v>
          </cell>
          <cell r="BY1223" t="str">
            <v>21086932932</v>
          </cell>
          <cell r="BZ1223" t="str">
            <v>SUDAH</v>
          </cell>
        </row>
        <row r="1224">
          <cell r="C1224" t="str">
            <v>3113</v>
          </cell>
          <cell r="D1224" t="str">
            <v>ENDANG KUSMAWATI</v>
          </cell>
          <cell r="E1224" t="str">
            <v>PT. MBK</v>
          </cell>
          <cell r="F1224" t="str">
            <v>REPLACE</v>
          </cell>
          <cell r="G1224" t="str">
            <v>BAYU KOES SANTYOKO</v>
          </cell>
          <cell r="I1224">
            <v>44483</v>
          </cell>
          <cell r="J1224" t="str">
            <v/>
          </cell>
          <cell r="K1224" t="str">
            <v>083838816215</v>
          </cell>
          <cell r="P1224" t="str">
            <v>ADMIN DISPATCHER</v>
          </cell>
          <cell r="Q1224" t="str">
            <v>SEMARANG</v>
          </cell>
          <cell r="R1224" t="str">
            <v>ANTERAJA</v>
          </cell>
          <cell r="S1224" t="str">
            <v>SEMARANG</v>
          </cell>
          <cell r="T1224" t="str">
            <v>3324144404960001</v>
          </cell>
          <cell r="U1224" t="str">
            <v>SEUMUR HIDUP</v>
          </cell>
          <cell r="V1224" t="str">
            <v>NON DRIVER</v>
          </cell>
          <cell r="W1224" t="str">
            <v>NON DRIVER</v>
          </cell>
          <cell r="X1224" t="str">
            <v>NON DRIVER</v>
          </cell>
          <cell r="Y1224" t="str">
            <v>NON DRIVER</v>
          </cell>
          <cell r="Z1224" t="str">
            <v>KENDAL</v>
          </cell>
          <cell r="AA1224">
            <v>35159</v>
          </cell>
          <cell r="AB1224" t="str">
            <v>Ds. Kartikajaya RT 02 RW 02 Kec. Patebon Kab. Kendal</v>
          </cell>
          <cell r="AC1224" t="str">
            <v>LAJANG</v>
          </cell>
          <cell r="AD1224" t="str">
            <v>ISLAM</v>
          </cell>
          <cell r="AE1224" t="str">
            <v>LAKI-LAKI</v>
          </cell>
          <cell r="AF1224" t="str">
            <v>SMA</v>
          </cell>
          <cell r="AG1224" t="str">
            <v>ENDANG KUSMAWATI</v>
          </cell>
          <cell r="AH1224" t="str">
            <v>BCA</v>
          </cell>
          <cell r="AI1224" t="str">
            <v>0800889839</v>
          </cell>
          <cell r="AJ1224" t="str">
            <v>3324140908088183</v>
          </cell>
          <cell r="AL1224">
            <v>44652</v>
          </cell>
          <cell r="AM1224">
            <v>44742</v>
          </cell>
          <cell r="AN1224" t="str">
            <v>PKWT 2</v>
          </cell>
          <cell r="AO1224" t="str">
            <v>40 hari</v>
          </cell>
          <cell r="AP1224" t="str">
            <v xml:space="preserve">0 Tahun  7 Bulan 7 Hari </v>
          </cell>
          <cell r="AQ1224" t="str">
            <v>NON DRIVER</v>
          </cell>
          <cell r="AR1224" t="str">
            <v>NON DRIVER</v>
          </cell>
          <cell r="AS1224" t="str">
            <v>SUDAH</v>
          </cell>
          <cell r="AT1224">
            <v>44494</v>
          </cell>
          <cell r="AU1224" t="str">
            <v>NON DRIVER</v>
          </cell>
          <cell r="AV1224" t="str">
            <v>NON DRIVER</v>
          </cell>
          <cell r="AW1224" t="str">
            <v/>
          </cell>
          <cell r="AX1224" t="str">
            <v>NON DRIVER</v>
          </cell>
          <cell r="AY1224" t="str">
            <v>NON DRIVER</v>
          </cell>
          <cell r="AZ1224" t="str">
            <v>NON DRIVER</v>
          </cell>
          <cell r="BA1224" t="str">
            <v>SUDAH</v>
          </cell>
          <cell r="BC1224">
            <v>44420</v>
          </cell>
          <cell r="BD1224" t="str">
            <v>Balai Desa Kartikajaya</v>
          </cell>
          <cell r="BE1224" t="str">
            <v>SUDAH</v>
          </cell>
          <cell r="BG1224">
            <v>44504</v>
          </cell>
          <cell r="BI1224" t="str">
            <v>BELUM</v>
          </cell>
          <cell r="BV1224" t="str">
            <v>0001028746451</v>
          </cell>
          <cell r="BW1224" t="str">
            <v>SUDAH</v>
          </cell>
          <cell r="BX1224" t="str">
            <v>PERUSAHAAN</v>
          </cell>
          <cell r="BY1224" t="str">
            <v>21097853358</v>
          </cell>
          <cell r="BZ1224" t="str">
            <v>SUDAH</v>
          </cell>
        </row>
        <row r="1225">
          <cell r="C1225" t="str">
            <v>3114</v>
          </cell>
          <cell r="D1225" t="str">
            <v>DEDI PRASETIO</v>
          </cell>
          <cell r="E1225" t="str">
            <v>PT. MBK</v>
          </cell>
          <cell r="I1225">
            <v>44470</v>
          </cell>
          <cell r="J1225" t="str">
            <v/>
          </cell>
          <cell r="K1225" t="str">
            <v>081328283466</v>
          </cell>
          <cell r="P1225" t="str">
            <v>DISPATCHER</v>
          </cell>
          <cell r="Q1225" t="str">
            <v>SOLO</v>
          </cell>
          <cell r="R1225" t="str">
            <v>ANTERAJA</v>
          </cell>
          <cell r="S1225" t="str">
            <v>SEMARANG</v>
          </cell>
          <cell r="T1225" t="str">
            <v>3372050402910003</v>
          </cell>
          <cell r="U1225" t="str">
            <v>SEUMUR HIDUP</v>
          </cell>
          <cell r="V1225" t="str">
            <v>NON DRIVER</v>
          </cell>
          <cell r="W1225" t="str">
            <v>NON DRIVER</v>
          </cell>
          <cell r="X1225" t="str">
            <v>NON DRIVER</v>
          </cell>
          <cell r="Y1225" t="str">
            <v>NON DRIVER</v>
          </cell>
          <cell r="Z1225" t="str">
            <v>SURAKARTA</v>
          </cell>
          <cell r="AA1225">
            <v>33273</v>
          </cell>
          <cell r="AB1225" t="str">
            <v>NAYU BARAT RT.4 RW.13 NUSUKAN BANJARSARI SURAKARTA</v>
          </cell>
          <cell r="AC1225" t="str">
            <v>KAWIN ANAK 2</v>
          </cell>
          <cell r="AD1225" t="str">
            <v>KRISTEN</v>
          </cell>
          <cell r="AE1225" t="str">
            <v>LAKI-LAKI</v>
          </cell>
          <cell r="AF1225" t="str">
            <v>SMA</v>
          </cell>
          <cell r="AG1225" t="str">
            <v>DEDI PRASETIO</v>
          </cell>
          <cell r="AH1225" t="str">
            <v>BCA</v>
          </cell>
          <cell r="AI1225" t="str">
            <v>0153283921</v>
          </cell>
          <cell r="AJ1225" t="str">
            <v>3372051406120001</v>
          </cell>
          <cell r="AL1225">
            <v>44652</v>
          </cell>
          <cell r="AM1225">
            <v>44742</v>
          </cell>
          <cell r="AN1225" t="str">
            <v>PKWT 1</v>
          </cell>
          <cell r="AO1225" t="str">
            <v>40 hari</v>
          </cell>
          <cell r="AP1225" t="str">
            <v xml:space="preserve">0 Tahun  7 Bulan 20 Hari </v>
          </cell>
          <cell r="AQ1225" t="str">
            <v>NON DRIVER</v>
          </cell>
          <cell r="AR1225" t="str">
            <v>NON DRIVER</v>
          </cell>
          <cell r="AS1225" t="str">
            <v>SUDAH</v>
          </cell>
          <cell r="AT1225">
            <v>44432</v>
          </cell>
          <cell r="AU1225" t="str">
            <v>NON DRIVER</v>
          </cell>
          <cell r="AV1225" t="str">
            <v>NON DRIVER</v>
          </cell>
          <cell r="AW1225" t="str">
            <v/>
          </cell>
          <cell r="AX1225" t="str">
            <v>NON DRIVER</v>
          </cell>
          <cell r="AY1225" t="str">
            <v>NON DRIVER</v>
          </cell>
          <cell r="AZ1225" t="str">
            <v>NON DRIVER</v>
          </cell>
          <cell r="BA1225" t="str">
            <v>SUDAH</v>
          </cell>
          <cell r="BC1225">
            <v>44379</v>
          </cell>
          <cell r="BD1225" t="str">
            <v>GEDUNG SABANG BUANA KORAMIL SOLO</v>
          </cell>
          <cell r="BE1225" t="str">
            <v>SUDAH</v>
          </cell>
          <cell r="BG1225">
            <v>44421</v>
          </cell>
          <cell r="BH1225" t="str">
            <v>GEDUNG SABANG BUANA KORAMIL SOLO</v>
          </cell>
          <cell r="BI1225" t="str">
            <v>SUDAH</v>
          </cell>
          <cell r="BK1225">
            <v>44614</v>
          </cell>
          <cell r="BV1225" t="str">
            <v>0000640863369</v>
          </cell>
          <cell r="BW1225" t="str">
            <v>SUDAH</v>
          </cell>
          <cell r="BX1225" t="str">
            <v>PERUSAHAAN</v>
          </cell>
          <cell r="BY1225" t="str">
            <v>21086932601</v>
          </cell>
          <cell r="BZ1225" t="str">
            <v>SUDAH</v>
          </cell>
        </row>
        <row r="1226">
          <cell r="C1226" t="str">
            <v>3116</v>
          </cell>
          <cell r="D1226" t="str">
            <v>YOGA FEBRIANA</v>
          </cell>
          <cell r="E1226" t="str">
            <v>PT. MBK</v>
          </cell>
          <cell r="I1226">
            <v>44462</v>
          </cell>
          <cell r="J1226" t="str">
            <v/>
          </cell>
          <cell r="K1226" t="str">
            <v>081246747882</v>
          </cell>
          <cell r="L1226" t="str">
            <v>DRIVER</v>
          </cell>
          <cell r="Q1226" t="str">
            <v>TASIK</v>
          </cell>
          <cell r="R1226" t="str">
            <v>ANTERAJA</v>
          </cell>
          <cell r="S1226" t="str">
            <v>JAKARTA 1</v>
          </cell>
          <cell r="T1226" t="str">
            <v>3206052502980002</v>
          </cell>
          <cell r="U1226" t="str">
            <v>SEUMUR HIDUP</v>
          </cell>
          <cell r="W1226" t="str">
            <v>B1</v>
          </cell>
          <cell r="X1226" t="str">
            <v>13469802000171</v>
          </cell>
          <cell r="Y1226">
            <v>46254</v>
          </cell>
          <cell r="Z1226" t="str">
            <v>TASIKMALAYA</v>
          </cell>
          <cell r="AA1226">
            <v>35851</v>
          </cell>
          <cell r="AB1226" t="str">
            <v>KP SINDANG ASIH RT024/RW005 DESA CAYUR KEC CIKATOMAS KAB TASIKMALAYA</v>
          </cell>
          <cell r="AC1226" t="str">
            <v>LAJANG</v>
          </cell>
          <cell r="AD1226" t="str">
            <v>ISLAM</v>
          </cell>
          <cell r="AE1226" t="str">
            <v>LAKI-LAKI</v>
          </cell>
          <cell r="AF1226" t="str">
            <v>SMA</v>
          </cell>
          <cell r="AG1226" t="str">
            <v>YOGA FEBRIANA</v>
          </cell>
          <cell r="AH1226" t="str">
            <v>BCA</v>
          </cell>
          <cell r="AI1226" t="str">
            <v>541670521</v>
          </cell>
          <cell r="AJ1226" t="str">
            <v>3206050109058110</v>
          </cell>
          <cell r="AL1226">
            <v>44652</v>
          </cell>
          <cell r="AM1226">
            <v>44742</v>
          </cell>
          <cell r="AN1226" t="str">
            <v>PKWT 1</v>
          </cell>
          <cell r="AO1226" t="str">
            <v>40 hari</v>
          </cell>
          <cell r="AP1226" t="str">
            <v xml:space="preserve">0 Tahun  7 Bulan 28 Hari </v>
          </cell>
          <cell r="AQ1226" t="str">
            <v>SUDAH</v>
          </cell>
          <cell r="AR1226">
            <v>44432</v>
          </cell>
          <cell r="AS1226" t="str">
            <v>SUDAH</v>
          </cell>
          <cell r="AT1226">
            <v>44432</v>
          </cell>
          <cell r="AU1226" t="str">
            <v>SUDAH</v>
          </cell>
          <cell r="AV1226">
            <v>44506</v>
          </cell>
          <cell r="AW1226" t="str">
            <v xml:space="preserve">0 Tahun  6 Bulan 15 Hari </v>
          </cell>
          <cell r="AX1226" t="str">
            <v>IN CLASS</v>
          </cell>
          <cell r="AY1226">
            <v>100</v>
          </cell>
          <cell r="AZ1226">
            <v>75</v>
          </cell>
          <cell r="BA1226" t="str">
            <v>SUDAH</v>
          </cell>
          <cell r="BC1226">
            <v>44432</v>
          </cell>
          <cell r="BE1226" t="str">
            <v>SUDAH</v>
          </cell>
          <cell r="BG1226">
            <v>44506</v>
          </cell>
          <cell r="BI1226" t="str">
            <v>BELUM</v>
          </cell>
          <cell r="BV1226" t="str">
            <v>0001876285067</v>
          </cell>
          <cell r="BW1226" t="str">
            <v>SUDAH</v>
          </cell>
          <cell r="BX1226" t="str">
            <v>PBI</v>
          </cell>
          <cell r="BY1226" t="str">
            <v>21086932395</v>
          </cell>
          <cell r="BZ1226" t="str">
            <v>SUDAH</v>
          </cell>
        </row>
        <row r="1227">
          <cell r="C1227" t="str">
            <v>3117</v>
          </cell>
          <cell r="D1227" t="str">
            <v>SOPYAN ANSORI</v>
          </cell>
          <cell r="E1227" t="str">
            <v>PT. MBK</v>
          </cell>
          <cell r="I1227">
            <v>44462</v>
          </cell>
          <cell r="J1227" t="str">
            <v/>
          </cell>
          <cell r="K1227" t="str">
            <v>081323200075</v>
          </cell>
          <cell r="L1227" t="str">
            <v>DRIVER</v>
          </cell>
          <cell r="Q1227" t="str">
            <v>TASIK</v>
          </cell>
          <cell r="R1227" t="str">
            <v>ANTERAJA</v>
          </cell>
          <cell r="S1227" t="str">
            <v>JAKARTA 1</v>
          </cell>
          <cell r="T1227" t="str">
            <v>3278072603840003</v>
          </cell>
          <cell r="U1227" t="str">
            <v>SEUMUR HIDUP</v>
          </cell>
          <cell r="W1227" t="str">
            <v>B1</v>
          </cell>
          <cell r="X1227" t="str">
            <v>13348403000194</v>
          </cell>
          <cell r="Y1227">
            <v>46265</v>
          </cell>
          <cell r="Z1227" t="str">
            <v>TASIKMALAYA</v>
          </cell>
          <cell r="AA1227">
            <v>30767</v>
          </cell>
          <cell r="AB1227" t="str">
            <v>JL SILIWANGI CIKALANG RT002/RW006 DESA CKALANG KEC TAWANG KAB TASIKMALAYA</v>
          </cell>
          <cell r="AC1227" t="str">
            <v>KAWIN ANAK 1</v>
          </cell>
          <cell r="AD1227" t="str">
            <v>ISLAM</v>
          </cell>
          <cell r="AE1227" t="str">
            <v>LAKI-LAKI</v>
          </cell>
          <cell r="AF1227" t="str">
            <v>SMA</v>
          </cell>
          <cell r="AG1227" t="str">
            <v>SOPYAN ANSORI</v>
          </cell>
          <cell r="AH1227" t="str">
            <v>BCA</v>
          </cell>
          <cell r="AI1227" t="str">
            <v>2090723181</v>
          </cell>
          <cell r="AJ1227" t="str">
            <v>3278032312140000</v>
          </cell>
          <cell r="AL1227">
            <v>44652</v>
          </cell>
          <cell r="AM1227">
            <v>44742</v>
          </cell>
          <cell r="AN1227" t="str">
            <v>PKWT 1</v>
          </cell>
          <cell r="AO1227" t="str">
            <v>40 hari</v>
          </cell>
          <cell r="AP1227" t="str">
            <v xml:space="preserve">0 Tahun  7 Bulan 28 Hari </v>
          </cell>
          <cell r="AQ1227" t="str">
            <v>SUDAH</v>
          </cell>
          <cell r="AR1227">
            <v>44432</v>
          </cell>
          <cell r="AS1227" t="str">
            <v>SUDAH</v>
          </cell>
          <cell r="AT1227">
            <v>44432</v>
          </cell>
          <cell r="AU1227" t="str">
            <v>SUDAH</v>
          </cell>
          <cell r="AV1227">
            <v>44506</v>
          </cell>
          <cell r="AW1227" t="str">
            <v xml:space="preserve">0 Tahun  6 Bulan 15 Hari </v>
          </cell>
          <cell r="AX1227" t="str">
            <v>IN CLASS</v>
          </cell>
          <cell r="AY1227">
            <v>100</v>
          </cell>
          <cell r="AZ1227">
            <v>75</v>
          </cell>
          <cell r="BA1227" t="str">
            <v>SUDAH</v>
          </cell>
          <cell r="BC1227">
            <v>44427</v>
          </cell>
          <cell r="BE1227" t="str">
            <v>SUDAH</v>
          </cell>
          <cell r="BG1227">
            <v>44457</v>
          </cell>
          <cell r="BI1227" t="str">
            <v>BELUM</v>
          </cell>
          <cell r="BV1227" t="str">
            <v>0001821153374</v>
          </cell>
          <cell r="BW1227" t="str">
            <v>SUDAH</v>
          </cell>
          <cell r="BX1227" t="str">
            <v>PERUSAHAAN</v>
          </cell>
          <cell r="BY1227" t="str">
            <v>21086932312</v>
          </cell>
          <cell r="BZ1227" t="str">
            <v>SUDAH</v>
          </cell>
        </row>
        <row r="1228">
          <cell r="C1228" t="str">
            <v>3118</v>
          </cell>
          <cell r="D1228" t="str">
            <v>DAYAT</v>
          </cell>
          <cell r="E1228" t="str">
            <v>PT. MBK</v>
          </cell>
          <cell r="I1228">
            <v>44462</v>
          </cell>
          <cell r="J1228" t="str">
            <v/>
          </cell>
          <cell r="K1228" t="str">
            <v>081322396012</v>
          </cell>
          <cell r="L1228" t="str">
            <v>DRIVER</v>
          </cell>
          <cell r="Q1228" t="str">
            <v>TASIK KOTA</v>
          </cell>
          <cell r="R1228" t="str">
            <v>ANTERAJA</v>
          </cell>
          <cell r="S1228" t="str">
            <v>JAKARTA 1</v>
          </cell>
          <cell r="T1228" t="str">
            <v>3207022102790001</v>
          </cell>
          <cell r="U1228" t="str">
            <v>SEUMUR HIDUP</v>
          </cell>
          <cell r="W1228" t="str">
            <v>B1</v>
          </cell>
          <cell r="X1228" t="str">
            <v>13579020000048</v>
          </cell>
          <cell r="Y1228">
            <v>45842</v>
          </cell>
          <cell r="Z1228" t="str">
            <v>CIAMIS</v>
          </cell>
          <cell r="AA1228">
            <v>28907</v>
          </cell>
          <cell r="AB1228" t="str">
            <v>DUSUN MANDALIKA RT002/RW010 DESA CIKONENG KEC CIKONENG KAB CIAMIS</v>
          </cell>
          <cell r="AC1228" t="str">
            <v>KAWIN ANAK 2</v>
          </cell>
          <cell r="AD1228" t="str">
            <v>ISLAM</v>
          </cell>
          <cell r="AE1228" t="str">
            <v>LAKI-LAKI</v>
          </cell>
          <cell r="AF1228" t="str">
            <v>SMA</v>
          </cell>
          <cell r="AG1228" t="str">
            <v>DAYAT</v>
          </cell>
          <cell r="AH1228" t="str">
            <v>BCA</v>
          </cell>
          <cell r="AI1228" t="str">
            <v>1380691864</v>
          </cell>
          <cell r="AJ1228" t="str">
            <v>3207023108070100</v>
          </cell>
          <cell r="AL1228">
            <v>44652</v>
          </cell>
          <cell r="AM1228">
            <v>44742</v>
          </cell>
          <cell r="AN1228" t="str">
            <v>PKWT 1</v>
          </cell>
          <cell r="AO1228" t="str">
            <v>40 hari</v>
          </cell>
          <cell r="AP1228" t="str">
            <v xml:space="preserve">0 Tahun  7 Bulan 28 Hari </v>
          </cell>
          <cell r="AQ1228" t="str">
            <v>SUDAH</v>
          </cell>
          <cell r="AR1228">
            <v>44432</v>
          </cell>
          <cell r="AS1228" t="str">
            <v>SUDAH</v>
          </cell>
          <cell r="AT1228">
            <v>44432</v>
          </cell>
          <cell r="AU1228" t="str">
            <v>SUDAH</v>
          </cell>
          <cell r="AV1228">
            <v>44506</v>
          </cell>
          <cell r="AW1228" t="str">
            <v xml:space="preserve">0 Tahun  6 Bulan 15 Hari </v>
          </cell>
          <cell r="AX1228" t="str">
            <v>IN CLASS</v>
          </cell>
          <cell r="AY1228">
            <v>90</v>
          </cell>
          <cell r="AZ1228">
            <v>75</v>
          </cell>
          <cell r="BA1228" t="str">
            <v>SUDAH</v>
          </cell>
          <cell r="BC1228">
            <v>44499</v>
          </cell>
          <cell r="BE1228" t="str">
            <v>SUDAH</v>
          </cell>
          <cell r="BG1228">
            <v>44499</v>
          </cell>
          <cell r="BI1228" t="str">
            <v>BELUM</v>
          </cell>
          <cell r="BV1228" t="str">
            <v>0003107479408</v>
          </cell>
          <cell r="BW1228" t="str">
            <v>SUDAH</v>
          </cell>
          <cell r="BX1228" t="str">
            <v>PERUSAHAAN</v>
          </cell>
          <cell r="BY1228" t="str">
            <v>21086932403</v>
          </cell>
          <cell r="BZ1228" t="str">
            <v>SUDAH</v>
          </cell>
        </row>
        <row r="1229">
          <cell r="C1229" t="str">
            <v>3119</v>
          </cell>
          <cell r="D1229" t="str">
            <v>FERRY RISMANSYAH</v>
          </cell>
          <cell r="E1229" t="str">
            <v>PT. MBK</v>
          </cell>
          <cell r="I1229">
            <v>44462</v>
          </cell>
          <cell r="J1229" t="str">
            <v/>
          </cell>
          <cell r="K1229" t="str">
            <v>085724010562</v>
          </cell>
          <cell r="L1229" t="str">
            <v>DRIVER</v>
          </cell>
          <cell r="Q1229" t="str">
            <v>TASIK</v>
          </cell>
          <cell r="R1229" t="str">
            <v>ANTERAJA</v>
          </cell>
          <cell r="S1229" t="str">
            <v>JAKARTA 1</v>
          </cell>
          <cell r="T1229" t="str">
            <v>3240507107770001</v>
          </cell>
          <cell r="U1229" t="str">
            <v>SEUMUR HIDUP</v>
          </cell>
          <cell r="W1229" t="str">
            <v>B1</v>
          </cell>
          <cell r="X1229" t="str">
            <v>13347710000055</v>
          </cell>
          <cell r="Y1229">
            <v>45912</v>
          </cell>
          <cell r="Z1229" t="str">
            <v>BANDUNG</v>
          </cell>
          <cell r="AA1229">
            <v>28405</v>
          </cell>
          <cell r="AB1229" t="str">
            <v>PERUMPONDOK AWILEGA RT003/RW012 DESA GUNUNG GEDE KEC KAWALI KOT TASIK</v>
          </cell>
          <cell r="AC1229" t="str">
            <v>KAWIN ANAK 2</v>
          </cell>
          <cell r="AD1229" t="str">
            <v>ISLAM</v>
          </cell>
          <cell r="AE1229" t="str">
            <v>LAKI-LAKI</v>
          </cell>
          <cell r="AF1229" t="str">
            <v>D1</v>
          </cell>
          <cell r="AG1229" t="str">
            <v>FERRY RISMANSYAH</v>
          </cell>
          <cell r="AH1229" t="str">
            <v>BCA</v>
          </cell>
          <cell r="AI1229" t="str">
            <v>541055362</v>
          </cell>
          <cell r="AJ1229" t="str">
            <v>3278052202160000</v>
          </cell>
          <cell r="AL1229">
            <v>44652</v>
          </cell>
          <cell r="AM1229">
            <v>44742</v>
          </cell>
          <cell r="AN1229" t="str">
            <v>PKWT 1</v>
          </cell>
          <cell r="AO1229" t="str">
            <v>40 hari</v>
          </cell>
          <cell r="AP1229" t="str">
            <v xml:space="preserve">0 Tahun  7 Bulan 28 Hari </v>
          </cell>
          <cell r="AQ1229" t="str">
            <v>SUDAH</v>
          </cell>
          <cell r="AR1229">
            <v>44432</v>
          </cell>
          <cell r="AS1229" t="str">
            <v>SUDAH</v>
          </cell>
          <cell r="AT1229">
            <v>44432</v>
          </cell>
          <cell r="AU1229" t="str">
            <v>SUDAH</v>
          </cell>
          <cell r="AV1229">
            <v>44506</v>
          </cell>
          <cell r="AW1229" t="str">
            <v xml:space="preserve">0 Tahun  6 Bulan 15 Hari </v>
          </cell>
          <cell r="AX1229" t="str">
            <v>IN CLASS</v>
          </cell>
          <cell r="AY1229">
            <v>80</v>
          </cell>
          <cell r="AZ1229">
            <v>75</v>
          </cell>
          <cell r="BA1229" t="str">
            <v>SUDAH</v>
          </cell>
          <cell r="BC1229">
            <v>44488</v>
          </cell>
          <cell r="BD1229" t="str">
            <v>KAWALU</v>
          </cell>
          <cell r="BE1229" t="str">
            <v>SUDAH</v>
          </cell>
          <cell r="BG1229">
            <v>44488</v>
          </cell>
          <cell r="BI1229" t="str">
            <v>BELUM</v>
          </cell>
          <cell r="BV1229" t="str">
            <v>0001370436074</v>
          </cell>
          <cell r="BW1229" t="str">
            <v>SUDAH</v>
          </cell>
          <cell r="BX1229" t="str">
            <v>PERUSAHAAN</v>
          </cell>
          <cell r="BY1229" t="str">
            <v>21086932262</v>
          </cell>
          <cell r="BZ1229" t="str">
            <v>SUDAH</v>
          </cell>
        </row>
        <row r="1230">
          <cell r="C1230" t="str">
            <v>3120</v>
          </cell>
          <cell r="D1230" t="str">
            <v>WAHYU HIDAYAT</v>
          </cell>
          <cell r="E1230" t="str">
            <v>PT. MBK</v>
          </cell>
          <cell r="F1230" t="str">
            <v>PO</v>
          </cell>
          <cell r="G1230" t="str">
            <v>03/PO/LOG-SBY/II/21</v>
          </cell>
          <cell r="H1230">
            <v>44237</v>
          </cell>
          <cell r="I1230">
            <v>44462</v>
          </cell>
          <cell r="J1230">
            <v>225</v>
          </cell>
          <cell r="K1230" t="str">
            <v>081808198921</v>
          </cell>
          <cell r="L1230" t="str">
            <v>DRIVER</v>
          </cell>
          <cell r="Q1230" t="str">
            <v>TASIK</v>
          </cell>
          <cell r="R1230" t="str">
            <v>ANTERAJA</v>
          </cell>
          <cell r="S1230" t="str">
            <v>JAKARTA 1</v>
          </cell>
          <cell r="T1230" t="str">
            <v>3210132405800022</v>
          </cell>
          <cell r="U1230" t="str">
            <v>SEUMUR HIDUP</v>
          </cell>
          <cell r="W1230" t="str">
            <v>B1</v>
          </cell>
          <cell r="X1230" t="str">
            <v>800525261720</v>
          </cell>
          <cell r="Y1230">
            <v>45436</v>
          </cell>
          <cell r="Z1230" t="str">
            <v>GARUT</v>
          </cell>
          <cell r="AA1230">
            <v>29365</v>
          </cell>
          <cell r="AB1230" t="str">
            <v>PERUM MARGAMULYA INDAH REGENCY RT004/RW015 DESA CIKUNIR KEC SINGAPARNA KOT TASIK</v>
          </cell>
          <cell r="AC1230" t="str">
            <v>KAWIN</v>
          </cell>
          <cell r="AD1230" t="str">
            <v>ISLAM</v>
          </cell>
          <cell r="AE1230" t="str">
            <v>LAKI-LAKI</v>
          </cell>
          <cell r="AF1230" t="str">
            <v>SMA</v>
          </cell>
          <cell r="AG1230" t="str">
            <v>WAHYU HIDAYAT</v>
          </cell>
          <cell r="AH1230" t="str">
            <v>BCA</v>
          </cell>
          <cell r="AI1230" t="str">
            <v>2090723211</v>
          </cell>
          <cell r="AJ1230" t="str">
            <v>3210131809070010</v>
          </cell>
          <cell r="AL1230">
            <v>44652</v>
          </cell>
          <cell r="AM1230">
            <v>44742</v>
          </cell>
          <cell r="AN1230" t="str">
            <v>PKWT 1</v>
          </cell>
          <cell r="AO1230" t="str">
            <v>40 hari</v>
          </cell>
          <cell r="AP1230" t="str">
            <v xml:space="preserve">0 Tahun  7 Bulan 28 Hari </v>
          </cell>
          <cell r="AQ1230" t="str">
            <v>SUDAH</v>
          </cell>
          <cell r="AR1230">
            <v>44432</v>
          </cell>
          <cell r="AS1230" t="str">
            <v>SUDAH</v>
          </cell>
          <cell r="AT1230">
            <v>44432</v>
          </cell>
          <cell r="AU1230" t="str">
            <v>SUDAH</v>
          </cell>
          <cell r="AV1230">
            <v>44506</v>
          </cell>
          <cell r="AW1230" t="str">
            <v xml:space="preserve">0 Tahun  6 Bulan 15 Hari </v>
          </cell>
          <cell r="AX1230" t="str">
            <v>IN CLASS</v>
          </cell>
          <cell r="AY1230">
            <v>100</v>
          </cell>
          <cell r="AZ1230">
            <v>75</v>
          </cell>
          <cell r="BA1230" t="str">
            <v>SUDAH</v>
          </cell>
          <cell r="BC1230">
            <v>44492</v>
          </cell>
          <cell r="BE1230" t="str">
            <v>SUDAH</v>
          </cell>
          <cell r="BG1230">
            <v>44521</v>
          </cell>
          <cell r="BI1230" t="str">
            <v>BELUM</v>
          </cell>
          <cell r="BV1230" t="str">
            <v>0001647878501</v>
          </cell>
          <cell r="BW1230" t="str">
            <v>SUDAH</v>
          </cell>
          <cell r="BX1230" t="str">
            <v>PERUSAHAAN</v>
          </cell>
          <cell r="BY1230" t="str">
            <v>21086932320</v>
          </cell>
          <cell r="BZ1230" t="str">
            <v>SUDAH</v>
          </cell>
        </row>
        <row r="1231">
          <cell r="C1231" t="str">
            <v>3121</v>
          </cell>
          <cell r="D1231" t="str">
            <v>DIDIK TISNAWAN PERMANA</v>
          </cell>
          <cell r="E1231" t="str">
            <v>PT. MBK</v>
          </cell>
          <cell r="I1231">
            <v>44462</v>
          </cell>
          <cell r="J1231" t="str">
            <v/>
          </cell>
          <cell r="K1231" t="str">
            <v>082118169740</v>
          </cell>
          <cell r="L1231" t="str">
            <v>DRIVER</v>
          </cell>
          <cell r="Q1231" t="str">
            <v>TASIK</v>
          </cell>
          <cell r="R1231" t="str">
            <v>ANTERAJA</v>
          </cell>
          <cell r="S1231" t="str">
            <v>JAKARTA 1</v>
          </cell>
          <cell r="T1231" t="str">
            <v>3278020803840006</v>
          </cell>
          <cell r="U1231" t="str">
            <v>SEUMUR HIDUP</v>
          </cell>
          <cell r="W1231" t="str">
            <v>B1</v>
          </cell>
          <cell r="X1231" t="str">
            <v>840313341206</v>
          </cell>
          <cell r="Y1231">
            <v>44859</v>
          </cell>
          <cell r="Z1231" t="str">
            <v>TASIKMALAYA</v>
          </cell>
          <cell r="AA1231">
            <v>30749</v>
          </cell>
          <cell r="AB1231" t="str">
            <v>JL GDANG JERO II BLOK K30 RT001/RW002 DESAPANGLAYUNGAN KEC CIPEDAS KOT TASIKMALAYA</v>
          </cell>
          <cell r="AC1231" t="str">
            <v>KAWIN</v>
          </cell>
          <cell r="AD1231" t="str">
            <v>ISLAM</v>
          </cell>
          <cell r="AE1231" t="str">
            <v>LAKI-LAKI</v>
          </cell>
          <cell r="AF1231" t="str">
            <v>SMA</v>
          </cell>
          <cell r="AG1231" t="str">
            <v>DIKDIK TISNAWAN PERMANA</v>
          </cell>
          <cell r="AH1231" t="str">
            <v>BCA</v>
          </cell>
          <cell r="AI1231" t="str">
            <v>2090723254</v>
          </cell>
          <cell r="AJ1231" t="str">
            <v>3278020305160010</v>
          </cell>
          <cell r="AL1231">
            <v>44652</v>
          </cell>
          <cell r="AM1231">
            <v>44742</v>
          </cell>
          <cell r="AN1231" t="str">
            <v>PKWT 1</v>
          </cell>
          <cell r="AO1231" t="str">
            <v>40 hari</v>
          </cell>
          <cell r="AP1231" t="str">
            <v xml:space="preserve">0 Tahun  7 Bulan 28 Hari </v>
          </cell>
          <cell r="AQ1231" t="str">
            <v>SUDAH</v>
          </cell>
          <cell r="AR1231">
            <v>44432</v>
          </cell>
          <cell r="AS1231" t="str">
            <v>SUDAH</v>
          </cell>
          <cell r="AT1231">
            <v>44432</v>
          </cell>
          <cell r="AU1231" t="str">
            <v>SUDAH</v>
          </cell>
          <cell r="AV1231">
            <v>44506</v>
          </cell>
          <cell r="AW1231" t="str">
            <v xml:space="preserve">0 Tahun  6 Bulan 15 Hari </v>
          </cell>
          <cell r="AX1231" t="str">
            <v>IN CLASS</v>
          </cell>
          <cell r="AY1231">
            <v>100</v>
          </cell>
          <cell r="AZ1231">
            <v>75</v>
          </cell>
          <cell r="BA1231" t="str">
            <v>SUDAH</v>
          </cell>
          <cell r="BC1231">
            <v>44373</v>
          </cell>
          <cell r="BD1231" t="str">
            <v>PKM INDIHING</v>
          </cell>
          <cell r="BE1231" t="str">
            <v>SUDAH</v>
          </cell>
          <cell r="BG1231">
            <v>44403</v>
          </cell>
          <cell r="BI1231" t="str">
            <v>BELUM</v>
          </cell>
          <cell r="BV1231" t="str">
            <v>0002448239005</v>
          </cell>
          <cell r="BW1231" t="str">
            <v>SUDAH</v>
          </cell>
          <cell r="BX1231" t="str">
            <v>PERUSAHAAN</v>
          </cell>
          <cell r="BY1231" t="str">
            <v>21086932064</v>
          </cell>
          <cell r="BZ1231" t="str">
            <v>SUDAH</v>
          </cell>
        </row>
        <row r="1232">
          <cell r="C1232" t="str">
            <v>3122</v>
          </cell>
          <cell r="D1232" t="str">
            <v>RONA CAHYA</v>
          </cell>
          <cell r="E1232" t="str">
            <v>PT. MBK</v>
          </cell>
          <cell r="I1232">
            <v>44462</v>
          </cell>
          <cell r="J1232" t="str">
            <v/>
          </cell>
          <cell r="K1232" t="str">
            <v>081381605281</v>
          </cell>
          <cell r="L1232" t="str">
            <v>DRIVER</v>
          </cell>
          <cell r="Q1232" t="str">
            <v>TASIK KOTA</v>
          </cell>
          <cell r="R1232" t="str">
            <v>ANTERAJA</v>
          </cell>
          <cell r="S1232" t="str">
            <v>JAKARTA 1</v>
          </cell>
          <cell r="T1232" t="str">
            <v>3206120510910001</v>
          </cell>
          <cell r="U1232" t="str">
            <v>SEUMUR HIDUP</v>
          </cell>
          <cell r="W1232" t="str">
            <v>B1 UMUM</v>
          </cell>
          <cell r="X1232" t="str">
            <v>13349110000188</v>
          </cell>
          <cell r="Y1232">
            <v>46288</v>
          </cell>
          <cell r="Z1232" t="str">
            <v>TASIK MALAYA</v>
          </cell>
          <cell r="AA1232">
            <v>33516</v>
          </cell>
          <cell r="AB1232" t="str">
            <v xml:space="preserve">PERUM CISALAK JL NUSAINDAH BLOK 03 RT004/RW015 DESA SUKAMANAH KEC CIPEDES KOTA TASIKMALAYA </v>
          </cell>
          <cell r="AC1232" t="str">
            <v>KAWIN ANAK 1</v>
          </cell>
          <cell r="AD1232" t="str">
            <v>ISLAM</v>
          </cell>
          <cell r="AE1232" t="str">
            <v>LAKI-LAKI</v>
          </cell>
          <cell r="AF1232" t="str">
            <v>SMA</v>
          </cell>
          <cell r="AG1232" t="str">
            <v xml:space="preserve">RONACAHYA </v>
          </cell>
          <cell r="AH1232" t="str">
            <v>BCA</v>
          </cell>
          <cell r="AI1232" t="str">
            <v>0541202616</v>
          </cell>
          <cell r="AJ1232" t="str">
            <v>3278022706190003</v>
          </cell>
          <cell r="AL1232">
            <v>44652</v>
          </cell>
          <cell r="AM1232">
            <v>44742</v>
          </cell>
          <cell r="AN1232" t="str">
            <v>PKWT 1</v>
          </cell>
          <cell r="AO1232" t="str">
            <v>40 hari</v>
          </cell>
          <cell r="AP1232" t="str">
            <v xml:space="preserve">0 Tahun  7 Bulan 28 Hari </v>
          </cell>
          <cell r="AQ1232" t="str">
            <v>SUDAH</v>
          </cell>
          <cell r="AR1232">
            <v>44432</v>
          </cell>
          <cell r="AS1232" t="str">
            <v>SUDAH</v>
          </cell>
          <cell r="AT1232">
            <v>44432</v>
          </cell>
          <cell r="AU1232" t="str">
            <v>SUDAH</v>
          </cell>
          <cell r="AV1232">
            <v>44506</v>
          </cell>
          <cell r="AW1232" t="str">
            <v xml:space="preserve">0 Tahun  6 Bulan 15 Hari </v>
          </cell>
          <cell r="AX1232" t="str">
            <v>IN CLASS</v>
          </cell>
          <cell r="AY1232">
            <v>100</v>
          </cell>
          <cell r="AZ1232">
            <v>75</v>
          </cell>
          <cell r="BA1232" t="str">
            <v>SUDAH</v>
          </cell>
          <cell r="BC1232">
            <v>44498</v>
          </cell>
          <cell r="BE1232" t="str">
            <v>SUDAH</v>
          </cell>
          <cell r="BG1232">
            <v>44498</v>
          </cell>
          <cell r="BI1232" t="str">
            <v>BELUM</v>
          </cell>
          <cell r="BV1232" t="str">
            <v>0001542975761</v>
          </cell>
          <cell r="BW1232" t="str">
            <v>SUDAH</v>
          </cell>
          <cell r="BX1232" t="str">
            <v>PERUSAHAAN</v>
          </cell>
          <cell r="BY1232" t="str">
            <v>21086932478</v>
          </cell>
          <cell r="BZ1232" t="str">
            <v>SUDAH</v>
          </cell>
        </row>
        <row r="1233">
          <cell r="C1233" t="str">
            <v>3123</v>
          </cell>
          <cell r="D1233" t="str">
            <v>RIAN</v>
          </cell>
          <cell r="E1233" t="str">
            <v>PT. MBK</v>
          </cell>
          <cell r="I1233">
            <v>44462</v>
          </cell>
          <cell r="J1233" t="str">
            <v/>
          </cell>
          <cell r="K1233" t="str">
            <v>085321414756</v>
          </cell>
          <cell r="L1233" t="str">
            <v>DRIVER</v>
          </cell>
          <cell r="Q1233" t="str">
            <v>TASIK KOTA</v>
          </cell>
          <cell r="R1233" t="str">
            <v>ANTERAJA</v>
          </cell>
          <cell r="S1233" t="str">
            <v>JAKARTA 1</v>
          </cell>
          <cell r="T1233" t="str">
            <v>3207022112880003</v>
          </cell>
          <cell r="U1233" t="str">
            <v>SEUMUR HIDUP</v>
          </cell>
          <cell r="W1233" t="str">
            <v>B1 UMUM</v>
          </cell>
          <cell r="X1233" t="str">
            <v>881213350667</v>
          </cell>
          <cell r="Y1233">
            <v>45647</v>
          </cell>
          <cell r="Z1233" t="str">
            <v>CIAMIS</v>
          </cell>
          <cell r="AA1233">
            <v>32498</v>
          </cell>
          <cell r="AB1233" t="str">
            <v>DUSUN SINDANG GALIH RT010/RW002 DESSA RAJA DATU KEC CINEAM KAB TASIK MALAYA</v>
          </cell>
          <cell r="AC1233" t="str">
            <v>KAWIN ANAK 1</v>
          </cell>
          <cell r="AD1233" t="str">
            <v xml:space="preserve">ISLAM </v>
          </cell>
          <cell r="AE1233" t="str">
            <v>LAKI-LAKI</v>
          </cell>
          <cell r="AF1233" t="str">
            <v>SMA</v>
          </cell>
          <cell r="AG1233" t="str">
            <v>RIAN</v>
          </cell>
          <cell r="AH1233" t="str">
            <v>BCA</v>
          </cell>
          <cell r="AI1233" t="str">
            <v>3210833233</v>
          </cell>
          <cell r="AJ1233" t="str">
            <v>3206202010200004</v>
          </cell>
          <cell r="AL1233">
            <v>44652</v>
          </cell>
          <cell r="AM1233">
            <v>44742</v>
          </cell>
          <cell r="AN1233" t="str">
            <v>PKWT 1</v>
          </cell>
          <cell r="AO1233" t="str">
            <v>40 hari</v>
          </cell>
          <cell r="AP1233" t="str">
            <v xml:space="preserve">0 Tahun  7 Bulan 28 Hari </v>
          </cell>
          <cell r="AQ1233" t="str">
            <v>SUDAH</v>
          </cell>
          <cell r="AR1233">
            <v>44432</v>
          </cell>
          <cell r="AS1233" t="str">
            <v>SUDAH</v>
          </cell>
          <cell r="AT1233">
            <v>44432</v>
          </cell>
          <cell r="AU1233" t="str">
            <v>SUDAH</v>
          </cell>
          <cell r="AV1233">
            <v>44506</v>
          </cell>
          <cell r="AW1233" t="str">
            <v xml:space="preserve">0 Tahun  6 Bulan 15 Hari </v>
          </cell>
          <cell r="AX1233" t="str">
            <v>IN CLASS</v>
          </cell>
          <cell r="AY1233">
            <v>90</v>
          </cell>
          <cell r="AZ1233">
            <v>75</v>
          </cell>
          <cell r="BA1233" t="str">
            <v>SUDAH</v>
          </cell>
          <cell r="BC1233">
            <v>44492</v>
          </cell>
          <cell r="BE1233" t="str">
            <v>SUDAH</v>
          </cell>
          <cell r="BG1233">
            <v>44492</v>
          </cell>
          <cell r="BI1233" t="str">
            <v>BELUM</v>
          </cell>
          <cell r="BV1233" t="str">
            <v>0002247264472</v>
          </cell>
          <cell r="BW1233" t="str">
            <v>SUDAH</v>
          </cell>
          <cell r="BX1233" t="str">
            <v>PERUSAHAAN</v>
          </cell>
          <cell r="BY1233" t="str">
            <v>21086932353</v>
          </cell>
          <cell r="BZ1233" t="str">
            <v>SUDAH</v>
          </cell>
        </row>
        <row r="1234">
          <cell r="C1234" t="str">
            <v>3124</v>
          </cell>
          <cell r="D1234" t="str">
            <v>RYAN SLAMET ADI PURA</v>
          </cell>
          <cell r="E1234" t="str">
            <v>PT. MBK</v>
          </cell>
          <cell r="I1234">
            <v>44462</v>
          </cell>
          <cell r="J1234" t="str">
            <v/>
          </cell>
          <cell r="K1234" t="str">
            <v>087723818784</v>
          </cell>
          <cell r="L1234" t="str">
            <v>DRIVER</v>
          </cell>
          <cell r="Q1234" t="str">
            <v>TASIK KOTA</v>
          </cell>
          <cell r="R1234" t="str">
            <v>ANTERAJA</v>
          </cell>
          <cell r="S1234" t="str">
            <v>JAKARTA 1</v>
          </cell>
          <cell r="T1234" t="str">
            <v>3278080306930005</v>
          </cell>
          <cell r="U1234" t="str">
            <v>SEUMUR HIDUP</v>
          </cell>
          <cell r="W1234" t="str">
            <v>B1</v>
          </cell>
          <cell r="X1234" t="str">
            <v>13349306000192</v>
          </cell>
          <cell r="Y1234">
            <v>46261</v>
          </cell>
          <cell r="Z1234" t="str">
            <v>TASIKMALAYA</v>
          </cell>
          <cell r="AA1234">
            <v>34123</v>
          </cell>
          <cell r="AB1234" t="str">
            <v xml:space="preserve">SUKASENANG RT003/RW007 DESA KARANG ANYAR CEK KAWALI KOTA TASIKMALAYA </v>
          </cell>
          <cell r="AC1234" t="str">
            <v>LAJANG</v>
          </cell>
          <cell r="AD1234" t="str">
            <v>ISLAM</v>
          </cell>
          <cell r="AE1234" t="str">
            <v>LAKI-LAKI</v>
          </cell>
          <cell r="AF1234" t="str">
            <v>SMA</v>
          </cell>
          <cell r="AG1234" t="str">
            <v xml:space="preserve">RYAN SELAMET ADIPURA </v>
          </cell>
          <cell r="AH1234" t="str">
            <v>BCA</v>
          </cell>
          <cell r="AI1234" t="str">
            <v>3210823688</v>
          </cell>
          <cell r="AJ1234" t="str">
            <v>3278051304160007</v>
          </cell>
          <cell r="AL1234">
            <v>44652</v>
          </cell>
          <cell r="AM1234">
            <v>44742</v>
          </cell>
          <cell r="AN1234" t="str">
            <v>PKWT 1</v>
          </cell>
          <cell r="AO1234" t="str">
            <v>40 hari</v>
          </cell>
          <cell r="AP1234" t="str">
            <v xml:space="preserve">0 Tahun  7 Bulan 28 Hari </v>
          </cell>
          <cell r="AQ1234" t="str">
            <v>SUDAH</v>
          </cell>
          <cell r="AR1234">
            <v>44432</v>
          </cell>
          <cell r="AS1234" t="str">
            <v>SUDAH</v>
          </cell>
          <cell r="AT1234">
            <v>44432</v>
          </cell>
          <cell r="AU1234" t="str">
            <v>SUDAH</v>
          </cell>
          <cell r="AV1234">
            <v>44506</v>
          </cell>
          <cell r="AW1234" t="str">
            <v xml:space="preserve">0 Tahun  6 Bulan 15 Hari </v>
          </cell>
          <cell r="AX1234" t="str">
            <v>ON LINE</v>
          </cell>
          <cell r="BA1234" t="str">
            <v>SUDAH</v>
          </cell>
          <cell r="BC1234">
            <v>44445</v>
          </cell>
          <cell r="BD1234" t="str">
            <v>KARANG ANYER</v>
          </cell>
          <cell r="BE1234" t="str">
            <v>SUDAH</v>
          </cell>
          <cell r="BG1234">
            <v>44445</v>
          </cell>
          <cell r="BI1234" t="str">
            <v>BELUM</v>
          </cell>
          <cell r="BV1234" t="str">
            <v>0001664504515</v>
          </cell>
          <cell r="BW1234" t="str">
            <v>SUDAH</v>
          </cell>
          <cell r="BX1234" t="str">
            <v>PBI</v>
          </cell>
          <cell r="BY1234" t="str">
            <v>21086932049</v>
          </cell>
          <cell r="BZ1234" t="str">
            <v>SUDAH</v>
          </cell>
        </row>
        <row r="1235">
          <cell r="C1235" t="str">
            <v>3125</v>
          </cell>
          <cell r="D1235" t="str">
            <v>MOH ILHAM ANNAHDI</v>
          </cell>
          <cell r="E1235" t="str">
            <v>PT. MBK</v>
          </cell>
          <cell r="I1235">
            <v>44462</v>
          </cell>
          <cell r="J1235" t="str">
            <v/>
          </cell>
          <cell r="K1235" t="str">
            <v>085221358211</v>
          </cell>
          <cell r="L1235" t="str">
            <v>DRIVER</v>
          </cell>
          <cell r="Q1235" t="str">
            <v>TASIK KOTA</v>
          </cell>
          <cell r="R1235" t="str">
            <v>ANTERAJA</v>
          </cell>
          <cell r="S1235" t="str">
            <v>JAKARTA 1</v>
          </cell>
          <cell r="T1235" t="str">
            <v>3206360111193002</v>
          </cell>
          <cell r="U1235" t="str">
            <v>SEUMUR HIDUP</v>
          </cell>
          <cell r="W1235" t="str">
            <v>B1 UMUM</v>
          </cell>
          <cell r="X1235" t="str">
            <v>931113340842</v>
          </cell>
          <cell r="Y1235">
            <v>44866</v>
          </cell>
          <cell r="Z1235" t="str">
            <v>TASIKMALAYA</v>
          </cell>
          <cell r="AA1235">
            <v>34274</v>
          </cell>
          <cell r="AB1235" t="str">
            <v>KP SINDANG RT004/RW001 DESA MARGASARI KEC CIAWI KAB TASIKMALAYA</v>
          </cell>
          <cell r="AC1235" t="str">
            <v>LAJANG</v>
          </cell>
          <cell r="AD1235" t="str">
            <v>ISLAM</v>
          </cell>
          <cell r="AE1235" t="str">
            <v>LAKI-LAKI</v>
          </cell>
          <cell r="AF1235" t="str">
            <v>SMA</v>
          </cell>
          <cell r="AG1235" t="str">
            <v>MOH ILHAM ANNAHDI</v>
          </cell>
          <cell r="AH1235" t="str">
            <v>BCA</v>
          </cell>
          <cell r="AI1235" t="str">
            <v>4372462446</v>
          </cell>
          <cell r="AJ1235" t="str">
            <v>3206361512140027</v>
          </cell>
          <cell r="AL1235">
            <v>44652</v>
          </cell>
          <cell r="AM1235">
            <v>44742</v>
          </cell>
          <cell r="AN1235" t="str">
            <v>PKWT 1</v>
          </cell>
          <cell r="AO1235" t="str">
            <v>40 hari</v>
          </cell>
          <cell r="AP1235" t="str">
            <v xml:space="preserve">0 Tahun  7 Bulan 28 Hari </v>
          </cell>
          <cell r="AQ1235" t="str">
            <v>SUDAH</v>
          </cell>
          <cell r="AR1235">
            <v>44432</v>
          </cell>
          <cell r="AS1235" t="str">
            <v>SUDAH</v>
          </cell>
          <cell r="AT1235">
            <v>44432</v>
          </cell>
          <cell r="AU1235" t="str">
            <v>SUDAH</v>
          </cell>
          <cell r="AV1235">
            <v>44506</v>
          </cell>
          <cell r="AW1235" t="str">
            <v xml:space="preserve">0 Tahun  6 Bulan 15 Hari </v>
          </cell>
          <cell r="AX1235" t="str">
            <v>ON LINE</v>
          </cell>
          <cell r="BA1235" t="str">
            <v>SUDAH</v>
          </cell>
          <cell r="BC1235">
            <v>44400</v>
          </cell>
          <cell r="BE1235" t="str">
            <v>SUDAH</v>
          </cell>
          <cell r="BG1235">
            <v>44428</v>
          </cell>
          <cell r="BI1235" t="str">
            <v>BELUM</v>
          </cell>
          <cell r="BV1235" t="str">
            <v>0003054117429</v>
          </cell>
          <cell r="BW1235" t="str">
            <v>SUDAH</v>
          </cell>
          <cell r="BX1235" t="str">
            <v>PERUSAHAAN</v>
          </cell>
          <cell r="BY1235" t="str">
            <v>21086932338</v>
          </cell>
          <cell r="BZ1235" t="str">
            <v>SUDAH</v>
          </cell>
        </row>
        <row r="1236">
          <cell r="C1236" t="str">
            <v>3131</v>
          </cell>
          <cell r="D1236" t="str">
            <v>IMANUEL BALLO</v>
          </cell>
          <cell r="E1236" t="str">
            <v>PT. MBK</v>
          </cell>
          <cell r="F1236" t="str">
            <v>REPLACE</v>
          </cell>
          <cell r="G1236" t="str">
            <v>MUZZAWIR</v>
          </cell>
          <cell r="I1236">
            <v>44484</v>
          </cell>
          <cell r="J1236" t="str">
            <v/>
          </cell>
          <cell r="K1236" t="str">
            <v>081238270562</v>
          </cell>
          <cell r="L1236" t="str">
            <v>DRIVER</v>
          </cell>
          <cell r="Q1236" t="str">
            <v>DENPASAR</v>
          </cell>
          <cell r="R1236" t="str">
            <v>CIRCLE K</v>
          </cell>
          <cell r="S1236" t="str">
            <v>MALANG</v>
          </cell>
          <cell r="T1236" t="str">
            <v>5301062907850003</v>
          </cell>
          <cell r="U1236" t="str">
            <v>SEUMUR HIDUP</v>
          </cell>
          <cell r="V1236" t="str">
            <v>PUTIH</v>
          </cell>
          <cell r="W1236" t="str">
            <v>B1</v>
          </cell>
          <cell r="X1236" t="str">
            <v>850716185574</v>
          </cell>
          <cell r="Y1236">
            <v>45136</v>
          </cell>
          <cell r="Z1236" t="str">
            <v>OESAO</v>
          </cell>
          <cell r="AA1236">
            <v>31257</v>
          </cell>
          <cell r="AB1236" t="str">
            <v>OESAO RT 045 RW. 015 KUPANG TIMUR</v>
          </cell>
          <cell r="AC1236" t="str">
            <v>KAWIN ANAK 3</v>
          </cell>
          <cell r="AD1236" t="str">
            <v>KRISTEN</v>
          </cell>
          <cell r="AE1236" t="str">
            <v>LAKI-LAKI</v>
          </cell>
          <cell r="AF1236" t="str">
            <v>SMA</v>
          </cell>
          <cell r="AG1236" t="str">
            <v>IMANUEL BALLO</v>
          </cell>
          <cell r="AH1236" t="str">
            <v>BCA</v>
          </cell>
          <cell r="AI1236" t="str">
            <v>0422594339</v>
          </cell>
          <cell r="AJ1236" t="str">
            <v>5301063003160008</v>
          </cell>
          <cell r="AL1236">
            <v>44652</v>
          </cell>
          <cell r="AM1236">
            <v>44742</v>
          </cell>
          <cell r="AN1236" t="str">
            <v>PKWT 1</v>
          </cell>
          <cell r="AO1236" t="str">
            <v>40 hari</v>
          </cell>
          <cell r="AP1236" t="str">
            <v xml:space="preserve">0 Tahun  7 Bulan 6 Hari </v>
          </cell>
          <cell r="AQ1236" t="str">
            <v>SUDAH</v>
          </cell>
          <cell r="AR1236">
            <v>44490</v>
          </cell>
          <cell r="AS1236" t="str">
            <v>SUDAH</v>
          </cell>
          <cell r="AT1236">
            <v>44490</v>
          </cell>
          <cell r="AU1236" t="str">
            <v>SUDAH</v>
          </cell>
          <cell r="AV1236">
            <v>44467</v>
          </cell>
          <cell r="AW1236" t="str">
            <v xml:space="preserve">0 Tahun  7 Bulan 23 Hari </v>
          </cell>
          <cell r="AX1236" t="str">
            <v>ON LINE</v>
          </cell>
          <cell r="AY1236">
            <v>70</v>
          </cell>
          <cell r="AZ1236">
            <v>75</v>
          </cell>
          <cell r="BA1236" t="str">
            <v>SUDAH</v>
          </cell>
          <cell r="BC1236">
            <v>44366</v>
          </cell>
          <cell r="BD1236" t="str">
            <v>DINKES PROVINSI BALI</v>
          </cell>
          <cell r="BE1236" t="str">
            <v>SUDAH</v>
          </cell>
          <cell r="BG1236">
            <v>44450</v>
          </cell>
          <cell r="BH1236" t="str">
            <v>DINKES PROVINSI BALI</v>
          </cell>
          <cell r="BI1236" t="str">
            <v>BELUM</v>
          </cell>
          <cell r="BV1236" t="str">
            <v>0002138561392</v>
          </cell>
          <cell r="BW1236" t="str">
            <v>SUDAH</v>
          </cell>
          <cell r="BX1236" t="str">
            <v>PERUSAHAAN</v>
          </cell>
          <cell r="BY1236" t="str">
            <v>21097853341</v>
          </cell>
          <cell r="BZ1236" t="str">
            <v>SUDAH</v>
          </cell>
          <cell r="CG1236" t="str">
            <v>tidak ada</v>
          </cell>
        </row>
        <row r="1237">
          <cell r="C1237" t="str">
            <v>3132</v>
          </cell>
          <cell r="D1237" t="str">
            <v>MARIJAN</v>
          </cell>
          <cell r="E1237" t="str">
            <v>PT. MBK</v>
          </cell>
          <cell r="F1237" t="str">
            <v>REPLACE</v>
          </cell>
          <cell r="G1237" t="str">
            <v>REPLACE DEDE ALDIANTO</v>
          </cell>
          <cell r="I1237">
            <v>44488</v>
          </cell>
          <cell r="J1237" t="str">
            <v/>
          </cell>
          <cell r="K1237" t="str">
            <v>085218639842</v>
          </cell>
          <cell r="L1237" t="str">
            <v>DRIVER</v>
          </cell>
          <cell r="Q1237" t="str">
            <v>REMBANG</v>
          </cell>
          <cell r="R1237" t="str">
            <v>PT. SUMBER ALFARIA TRIJAYA TBK</v>
          </cell>
          <cell r="S1237" t="str">
            <v>MALANG</v>
          </cell>
          <cell r="T1237" t="str">
            <v>3320070801770001</v>
          </cell>
          <cell r="U1237" t="str">
            <v>SEUMUR HIDUP</v>
          </cell>
          <cell r="V1237" t="str">
            <v>HIJAU</v>
          </cell>
          <cell r="W1237" t="str">
            <v>B1 UMUM</v>
          </cell>
          <cell r="X1237" t="str">
            <v>14387701000174</v>
          </cell>
          <cell r="Y1237">
            <v>46031</v>
          </cell>
          <cell r="Z1237" t="str">
            <v>JEPARA</v>
          </cell>
          <cell r="AA1237">
            <v>28133</v>
          </cell>
          <cell r="AB1237" t="str">
            <v>DK BLEBER RT 005/003 DESA BULUNGAN KEC PAKISAJI</v>
          </cell>
          <cell r="AC1237" t="str">
            <v>KAWIN</v>
          </cell>
          <cell r="AD1237" t="str">
            <v>ISLAM</v>
          </cell>
          <cell r="AE1237" t="str">
            <v>LAKI-LAKI</v>
          </cell>
          <cell r="AF1237" t="str">
            <v>SMA</v>
          </cell>
          <cell r="AG1237" t="str">
            <v>MARIJAN</v>
          </cell>
          <cell r="AH1237" t="str">
            <v>BCA</v>
          </cell>
          <cell r="AI1237" t="str">
            <v>6890931896</v>
          </cell>
          <cell r="AJ1237" t="str">
            <v>3319030910200005</v>
          </cell>
          <cell r="AL1237">
            <v>44682</v>
          </cell>
          <cell r="AM1237">
            <v>44773</v>
          </cell>
          <cell r="AN1237" t="str">
            <v>PKWT 2</v>
          </cell>
          <cell r="AO1237" t="str">
            <v>71 hari</v>
          </cell>
          <cell r="AP1237" t="str">
            <v xml:space="preserve">0 Tahun  7 Bulan 2 Hari </v>
          </cell>
          <cell r="AQ1237" t="str">
            <v>SUDAH</v>
          </cell>
          <cell r="AR1237">
            <v>44490</v>
          </cell>
          <cell r="AS1237" t="str">
            <v>SUDAH</v>
          </cell>
          <cell r="AT1237">
            <v>44490</v>
          </cell>
          <cell r="AU1237" t="str">
            <v>SUDAH</v>
          </cell>
          <cell r="AV1237">
            <v>44488</v>
          </cell>
          <cell r="AW1237" t="str">
            <v xml:space="preserve">0 Tahun  7 Bulan 2 Hari </v>
          </cell>
          <cell r="AX1237" t="str">
            <v>IN CLASS</v>
          </cell>
          <cell r="AY1237">
            <v>75</v>
          </cell>
          <cell r="AZ1237">
            <v>80</v>
          </cell>
          <cell r="BA1237" t="str">
            <v>SUDAH</v>
          </cell>
          <cell r="BC1237">
            <v>44491</v>
          </cell>
          <cell r="BD1237" t="str">
            <v>PUSKESMAS REMBANG</v>
          </cell>
          <cell r="BE1237" t="str">
            <v>SUDAH</v>
          </cell>
          <cell r="BG1237">
            <v>44534</v>
          </cell>
          <cell r="BI1237" t="str">
            <v>BELUM</v>
          </cell>
          <cell r="BV1237" t="str">
            <v>0000596332001</v>
          </cell>
          <cell r="BW1237" t="str">
            <v>SUDAH</v>
          </cell>
          <cell r="BX1237" t="str">
            <v>PBI</v>
          </cell>
          <cell r="BY1237" t="str">
            <v>21097853762</v>
          </cell>
          <cell r="BZ1237" t="str">
            <v>SUDAH</v>
          </cell>
        </row>
        <row r="1238">
          <cell r="C1238" t="str">
            <v>3135</v>
          </cell>
          <cell r="D1238" t="str">
            <v>DANDY YUDHA SANTOSO</v>
          </cell>
          <cell r="E1238" t="str">
            <v>PT. MBK</v>
          </cell>
          <cell r="I1238">
            <v>44489</v>
          </cell>
          <cell r="J1238" t="str">
            <v/>
          </cell>
          <cell r="K1238" t="str">
            <v>081287601088</v>
          </cell>
          <cell r="L1238" t="str">
            <v>DRIVER</v>
          </cell>
          <cell r="Q1238" t="str">
            <v>MALANG</v>
          </cell>
          <cell r="R1238" t="str">
            <v>ANTERAJA</v>
          </cell>
          <cell r="S1238" t="str">
            <v>MALANG</v>
          </cell>
          <cell r="T1238" t="str">
            <v>3507190209000002</v>
          </cell>
          <cell r="U1238" t="str">
            <v>SEUMUR HIDUP</v>
          </cell>
          <cell r="V1238" t="str">
            <v>HIJAU</v>
          </cell>
          <cell r="W1238" t="str">
            <v>B1</v>
          </cell>
          <cell r="X1238" t="str">
            <v>15260009000224</v>
          </cell>
          <cell r="Y1238">
            <v>46260</v>
          </cell>
          <cell r="Z1238" t="str">
            <v>MALANG</v>
          </cell>
          <cell r="AA1238">
            <v>36771</v>
          </cell>
          <cell r="AB1238" t="str">
            <v>JL. TUTUT RT. 007/001 ARJOWINANGUN KEDUNG KANDANG</v>
          </cell>
          <cell r="AC1238" t="str">
            <v>KAWIN</v>
          </cell>
          <cell r="AD1238" t="str">
            <v>ISLAM</v>
          </cell>
          <cell r="AE1238" t="str">
            <v>LAKI-LAKI</v>
          </cell>
          <cell r="AF1238" t="str">
            <v>SMA</v>
          </cell>
          <cell r="AG1238" t="str">
            <v>DANDY YUDHA SANTOSO</v>
          </cell>
          <cell r="AH1238" t="str">
            <v>BCA</v>
          </cell>
          <cell r="AI1238" t="str">
            <v>4480552631</v>
          </cell>
          <cell r="AJ1238" t="str">
            <v>3573032109130009</v>
          </cell>
          <cell r="AL1238">
            <v>44682</v>
          </cell>
          <cell r="AM1238">
            <v>44773</v>
          </cell>
          <cell r="AN1238" t="str">
            <v>PKWT 2</v>
          </cell>
          <cell r="AO1238" t="str">
            <v>71 hari</v>
          </cell>
          <cell r="AP1238" t="str">
            <v xml:space="preserve">0 Tahun  7 Bulan 1 Hari </v>
          </cell>
          <cell r="AQ1238" t="str">
            <v>SUDAH</v>
          </cell>
          <cell r="AR1238">
            <v>44497</v>
          </cell>
          <cell r="AS1238" t="str">
            <v>SUDAH</v>
          </cell>
          <cell r="AT1238">
            <v>44543</v>
          </cell>
          <cell r="AU1238" t="str">
            <v>SUDAH</v>
          </cell>
          <cell r="AV1238">
            <v>44488</v>
          </cell>
          <cell r="AW1238" t="str">
            <v xml:space="preserve">0 Tahun  7 Bulan 2 Hari </v>
          </cell>
          <cell r="AX1238" t="str">
            <v>IN CLASS</v>
          </cell>
          <cell r="AY1238">
            <v>75</v>
          </cell>
          <cell r="AZ1238">
            <v>80</v>
          </cell>
          <cell r="BA1238" t="str">
            <v>SUDAH</v>
          </cell>
          <cell r="BC1238">
            <v>44423</v>
          </cell>
          <cell r="BD1238" t="str">
            <v>RSI MALANG</v>
          </cell>
          <cell r="BE1238" t="str">
            <v>SUDAH</v>
          </cell>
          <cell r="BG1238">
            <v>44471</v>
          </cell>
          <cell r="BH1238" t="str">
            <v>RSI MALANG</v>
          </cell>
          <cell r="BI1238" t="str">
            <v>BELUM</v>
          </cell>
          <cell r="BV1238" t="str">
            <v>0001796003919</v>
          </cell>
          <cell r="BW1238" t="str">
            <v>SUDAH</v>
          </cell>
          <cell r="BX1238" t="str">
            <v>PERUSAHAAN</v>
          </cell>
          <cell r="BY1238" t="str">
            <v>21097853796</v>
          </cell>
          <cell r="BZ1238" t="str">
            <v>SUDAH</v>
          </cell>
        </row>
        <row r="1239">
          <cell r="C1239" t="str">
            <v>3137</v>
          </cell>
          <cell r="D1239" t="str">
            <v>ABDUL ROHMAN</v>
          </cell>
          <cell r="E1239" t="str">
            <v>PT. MBK</v>
          </cell>
          <cell r="F1239" t="str">
            <v>PO</v>
          </cell>
          <cell r="G1239" t="str">
            <v>76/PO/JKTI/IX/21</v>
          </cell>
          <cell r="H1239">
            <v>44458</v>
          </cell>
          <cell r="I1239">
            <v>44482</v>
          </cell>
          <cell r="J1239">
            <v>24</v>
          </cell>
          <cell r="K1239" t="str">
            <v>085779042854</v>
          </cell>
          <cell r="L1239" t="str">
            <v>DRIVER</v>
          </cell>
          <cell r="Q1239" t="str">
            <v>CIKARANG</v>
          </cell>
          <cell r="R1239" t="str">
            <v>YAMAZAKI</v>
          </cell>
          <cell r="S1239" t="str">
            <v>JAKARTA 1</v>
          </cell>
          <cell r="T1239" t="str">
            <v>3216202505930003</v>
          </cell>
          <cell r="U1239" t="str">
            <v>SEUMUR HIDUP</v>
          </cell>
          <cell r="W1239" t="str">
            <v>B1</v>
          </cell>
          <cell r="X1239" t="str">
            <v>13289305000511</v>
          </cell>
          <cell r="Y1239">
            <v>46167</v>
          </cell>
          <cell r="Z1239" t="str">
            <v>BEKASI</v>
          </cell>
          <cell r="AA1239">
            <v>34114</v>
          </cell>
          <cell r="AB1239" t="str">
            <v>TEGAL DANAS HEGAR MUKTI CIKARANG PUSAT KAB. BEKASI</v>
          </cell>
          <cell r="AC1239" t="str">
            <v>LAJANG</v>
          </cell>
          <cell r="AD1239" t="str">
            <v>ISLAM</v>
          </cell>
          <cell r="AE1239" t="str">
            <v>LAKI-LAKI</v>
          </cell>
          <cell r="AF1239" t="str">
            <v>SMA</v>
          </cell>
          <cell r="AG1239" t="str">
            <v>ABDUL ROHMAN</v>
          </cell>
          <cell r="AH1239" t="str">
            <v>BCA</v>
          </cell>
          <cell r="AI1239" t="str">
            <v>7035072721</v>
          </cell>
          <cell r="AJ1239" t="str">
            <v>3216162402140002</v>
          </cell>
          <cell r="AL1239">
            <v>44652</v>
          </cell>
          <cell r="AM1239">
            <v>44742</v>
          </cell>
          <cell r="AN1239" t="str">
            <v>PKWT 1</v>
          </cell>
          <cell r="AO1239" t="str">
            <v>40 hari</v>
          </cell>
          <cell r="AP1239" t="str">
            <v xml:space="preserve">0 Tahun  7 Bulan 8 Hari </v>
          </cell>
          <cell r="AQ1239" t="str">
            <v>SUDAH</v>
          </cell>
          <cell r="AR1239">
            <v>44490</v>
          </cell>
          <cell r="AS1239" t="str">
            <v>SUDAH</v>
          </cell>
          <cell r="AT1239">
            <v>44508</v>
          </cell>
          <cell r="AU1239" t="str">
            <v>SUDAH</v>
          </cell>
          <cell r="AV1239">
            <v>44676</v>
          </cell>
          <cell r="AW1239" t="str">
            <v xml:space="preserve">0 Tahun  0 Bulan 26 Hari </v>
          </cell>
          <cell r="AX1239" t="str">
            <v>ON LINE</v>
          </cell>
          <cell r="AY1239">
            <v>75</v>
          </cell>
          <cell r="AZ1239">
            <v>75</v>
          </cell>
          <cell r="BA1239" t="str">
            <v>SUDAH</v>
          </cell>
          <cell r="BC1239">
            <v>44435</v>
          </cell>
          <cell r="BD1239" t="str">
            <v>KAB. BEKASI</v>
          </cell>
          <cell r="BE1239" t="str">
            <v>SUDAH</v>
          </cell>
          <cell r="BG1239">
            <v>44469</v>
          </cell>
          <cell r="BH1239" t="str">
            <v>KAB. BEKASI</v>
          </cell>
          <cell r="BI1239" t="str">
            <v>BELUM</v>
          </cell>
          <cell r="BV1239" t="str">
            <v>0002772321355</v>
          </cell>
          <cell r="BW1239" t="str">
            <v>SUDAH</v>
          </cell>
          <cell r="BX1239" t="str">
            <v>PERUSAHAAN</v>
          </cell>
          <cell r="BY1239" t="str">
            <v>21097853663</v>
          </cell>
          <cell r="BZ1239" t="str">
            <v>SUDAH</v>
          </cell>
        </row>
        <row r="1240">
          <cell r="C1240" t="str">
            <v>3139</v>
          </cell>
          <cell r="D1240" t="str">
            <v>MULYANA</v>
          </cell>
          <cell r="E1240" t="str">
            <v>PT. MBK</v>
          </cell>
          <cell r="F1240" t="str">
            <v>PO</v>
          </cell>
          <cell r="G1240" t="str">
            <v>78/PO-JKTI/IX/2021</v>
          </cell>
          <cell r="H1240">
            <v>44460</v>
          </cell>
          <cell r="I1240">
            <v>44496</v>
          </cell>
          <cell r="J1240">
            <v>36</v>
          </cell>
          <cell r="K1240" t="str">
            <v>085780537460</v>
          </cell>
          <cell r="N1240" t="str">
            <v>HELPER</v>
          </cell>
          <cell r="Q1240" t="str">
            <v>KARAWANG</v>
          </cell>
          <cell r="R1240" t="str">
            <v>HMS</v>
          </cell>
          <cell r="S1240" t="str">
            <v>JAKARTA 1</v>
          </cell>
          <cell r="T1240" t="str">
            <v>3215111710940002</v>
          </cell>
          <cell r="U1240" t="str">
            <v>SEUMUR HIDUP</v>
          </cell>
          <cell r="V1240" t="str">
            <v>NON DRIVER</v>
          </cell>
          <cell r="W1240" t="str">
            <v>NON DRIVER</v>
          </cell>
          <cell r="X1240" t="str">
            <v>NON DRIVER</v>
          </cell>
          <cell r="Y1240" t="str">
            <v>NON DRIVER</v>
          </cell>
          <cell r="Z1240" t="str">
            <v>KARAWANG</v>
          </cell>
          <cell r="AA1240">
            <v>34624</v>
          </cell>
          <cell r="AB1240" t="str">
            <v>DSN NEGLASARI RT 001/004 DESA SEDARI KEC CIBUAYA</v>
          </cell>
          <cell r="AC1240" t="str">
            <v>LAJANG</v>
          </cell>
          <cell r="AD1240" t="str">
            <v>ISLAM</v>
          </cell>
          <cell r="AE1240" t="str">
            <v>LAKI-LAKI</v>
          </cell>
          <cell r="AF1240" t="str">
            <v>SMA</v>
          </cell>
          <cell r="AG1240" t="str">
            <v>MULYANA</v>
          </cell>
          <cell r="AH1240" t="str">
            <v>BCA</v>
          </cell>
          <cell r="AI1240" t="str">
            <v>7425270141</v>
          </cell>
          <cell r="AJ1240" t="str">
            <v>3215111005100007</v>
          </cell>
          <cell r="AL1240">
            <v>44682</v>
          </cell>
          <cell r="AM1240">
            <v>44773</v>
          </cell>
          <cell r="AN1240" t="str">
            <v>PKWT 1</v>
          </cell>
          <cell r="AO1240" t="str">
            <v>71 hari</v>
          </cell>
          <cell r="AP1240" t="str">
            <v xml:space="preserve">0 Tahun  6 Bulan 24 Hari </v>
          </cell>
          <cell r="AQ1240" t="str">
            <v>SUDAH</v>
          </cell>
          <cell r="AR1240">
            <v>44498</v>
          </cell>
          <cell r="AS1240" t="str">
            <v>SUDAH</v>
          </cell>
          <cell r="AT1240">
            <v>44498</v>
          </cell>
          <cell r="AU1240" t="str">
            <v>SUDAH</v>
          </cell>
          <cell r="AV1240">
            <v>44498</v>
          </cell>
          <cell r="AW1240" t="str">
            <v xml:space="preserve">0 Tahun  6 Bulan 22 Hari </v>
          </cell>
          <cell r="AX1240" t="str">
            <v>NON DRIVER</v>
          </cell>
          <cell r="AY1240" t="str">
            <v>NON DRIVER</v>
          </cell>
          <cell r="AZ1240" t="str">
            <v>NON DRIVER</v>
          </cell>
          <cell r="BA1240" t="str">
            <v>SUDAH</v>
          </cell>
          <cell r="BC1240">
            <v>44412</v>
          </cell>
          <cell r="BE1240" t="str">
            <v>SUDAH</v>
          </cell>
          <cell r="BG1240">
            <v>44424</v>
          </cell>
          <cell r="BI1240" t="str">
            <v>BELUM</v>
          </cell>
          <cell r="BV1240" t="str">
            <v>0002102049641</v>
          </cell>
          <cell r="BW1240" t="str">
            <v>SUDAH</v>
          </cell>
          <cell r="BX1240" t="str">
            <v>PERUSAHAAN</v>
          </cell>
          <cell r="BY1240" t="str">
            <v>14006021142</v>
          </cell>
          <cell r="BZ1240" t="str">
            <v>SUDAH</v>
          </cell>
        </row>
        <row r="1241">
          <cell r="C1241" t="str">
            <v>3140</v>
          </cell>
          <cell r="D1241" t="str">
            <v>KARNADI</v>
          </cell>
          <cell r="E1241" t="str">
            <v>PT. MBK</v>
          </cell>
          <cell r="F1241" t="str">
            <v>PO</v>
          </cell>
          <cell r="G1241" t="str">
            <v>78/PO-JKTI/IX/2021</v>
          </cell>
          <cell r="H1241">
            <v>44460</v>
          </cell>
          <cell r="I1241">
            <v>44496</v>
          </cell>
          <cell r="J1241">
            <v>36</v>
          </cell>
          <cell r="K1241" t="str">
            <v>081513857498</v>
          </cell>
          <cell r="N1241" t="str">
            <v>HELPER</v>
          </cell>
          <cell r="Q1241" t="str">
            <v>KARAWANG</v>
          </cell>
          <cell r="R1241" t="str">
            <v>HMS</v>
          </cell>
          <cell r="S1241" t="str">
            <v>JAKARTA 1</v>
          </cell>
          <cell r="T1241" t="str">
            <v>3215112004970004</v>
          </cell>
          <cell r="U1241" t="str">
            <v>SEUMUR HIDUP</v>
          </cell>
          <cell r="V1241" t="str">
            <v>NON DRIVER</v>
          </cell>
          <cell r="W1241" t="str">
            <v>NON DRIVER</v>
          </cell>
          <cell r="X1241" t="str">
            <v>NON DRIVER</v>
          </cell>
          <cell r="Y1241" t="str">
            <v>NON DRIVER</v>
          </cell>
          <cell r="Z1241" t="str">
            <v>KARAWANG</v>
          </cell>
          <cell r="AA1241">
            <v>35540</v>
          </cell>
          <cell r="AB1241" t="str">
            <v>DSN JAYASARI RT 002/005 DESA SEDARI KEC CIBUAYA</v>
          </cell>
          <cell r="AC1241" t="str">
            <v>LAJANG</v>
          </cell>
          <cell r="AD1241" t="str">
            <v>ISLAM</v>
          </cell>
          <cell r="AE1241" t="str">
            <v>LAKI-LAKI</v>
          </cell>
          <cell r="AF1241" t="str">
            <v>SMA</v>
          </cell>
          <cell r="AG1241" t="str">
            <v>KARNADI</v>
          </cell>
          <cell r="AH1241" t="str">
            <v>BCA</v>
          </cell>
          <cell r="AI1241" t="str">
            <v>7045115046</v>
          </cell>
          <cell r="AJ1241" t="str">
            <v>3215110808070022</v>
          </cell>
          <cell r="AL1241">
            <v>44682</v>
          </cell>
          <cell r="AM1241">
            <v>44773</v>
          </cell>
          <cell r="AN1241" t="str">
            <v>PKWT 1</v>
          </cell>
          <cell r="AO1241" t="str">
            <v>71 hari</v>
          </cell>
          <cell r="AP1241" t="str">
            <v xml:space="preserve">0 Tahun  6 Bulan 24 Hari </v>
          </cell>
          <cell r="AQ1241" t="str">
            <v>SUDAH</v>
          </cell>
          <cell r="AR1241">
            <v>44498</v>
          </cell>
          <cell r="AS1241" t="str">
            <v>SUDAH</v>
          </cell>
          <cell r="AT1241">
            <v>44498</v>
          </cell>
          <cell r="AU1241" t="str">
            <v>SUDAH</v>
          </cell>
          <cell r="AV1241">
            <v>44498</v>
          </cell>
          <cell r="AW1241" t="str">
            <v xml:space="preserve">0 Tahun  6 Bulan 22 Hari </v>
          </cell>
          <cell r="AX1241" t="str">
            <v>NON DRIVER</v>
          </cell>
          <cell r="AY1241" t="str">
            <v>NON DRIVER</v>
          </cell>
          <cell r="AZ1241" t="str">
            <v>NON DRIVER</v>
          </cell>
          <cell r="BA1241" t="str">
            <v>SUDAH</v>
          </cell>
          <cell r="BC1241">
            <v>44411</v>
          </cell>
          <cell r="BE1241" t="str">
            <v>SUDAH</v>
          </cell>
          <cell r="BG1241">
            <v>44439</v>
          </cell>
          <cell r="BI1241" t="str">
            <v>BELUM</v>
          </cell>
          <cell r="BV1241" t="str">
            <v>0001716649312</v>
          </cell>
          <cell r="BW1241" t="str">
            <v>SUDAH</v>
          </cell>
          <cell r="BX1241" t="str">
            <v>PERUSAHAAN</v>
          </cell>
          <cell r="BY1241" t="str">
            <v>21097853705</v>
          </cell>
          <cell r="BZ1241" t="str">
            <v>SUDAH</v>
          </cell>
        </row>
        <row r="1242">
          <cell r="C1242" t="str">
            <v>3141</v>
          </cell>
          <cell r="D1242" t="str">
            <v>IMRON ROSADI</v>
          </cell>
          <cell r="E1242" t="str">
            <v>PT. MBK</v>
          </cell>
          <cell r="F1242" t="str">
            <v>PO</v>
          </cell>
          <cell r="G1242" t="str">
            <v>78/PO-JKTI/IX/2021</v>
          </cell>
          <cell r="H1242">
            <v>44460</v>
          </cell>
          <cell r="I1242">
            <v>44496</v>
          </cell>
          <cell r="J1242">
            <v>36</v>
          </cell>
          <cell r="K1242" t="str">
            <v>085695324752</v>
          </cell>
          <cell r="N1242" t="str">
            <v>HELPER</v>
          </cell>
          <cell r="Q1242" t="str">
            <v>KARAWANG</v>
          </cell>
          <cell r="R1242" t="str">
            <v>HMS</v>
          </cell>
          <cell r="S1242" t="str">
            <v>JAKARTA 1</v>
          </cell>
          <cell r="T1242" t="str">
            <v>3215182212850002</v>
          </cell>
          <cell r="U1242" t="str">
            <v>SEUMUR HIDUP</v>
          </cell>
          <cell r="V1242" t="str">
            <v>NON DRIVER</v>
          </cell>
          <cell r="W1242" t="str">
            <v>NON DRIVER</v>
          </cell>
          <cell r="X1242" t="str">
            <v>NON DRIVER</v>
          </cell>
          <cell r="Y1242" t="str">
            <v>NON DRIVER</v>
          </cell>
          <cell r="Z1242" t="str">
            <v>KARAWANG</v>
          </cell>
          <cell r="AA1242">
            <v>31403</v>
          </cell>
          <cell r="AB1242" t="str">
            <v>DUSUN KRAJAN II RT 006/002 DESA PENYINGKIRAN KEC RAWAMERTA</v>
          </cell>
          <cell r="AC1242" t="str">
            <v>KAWIN</v>
          </cell>
          <cell r="AD1242" t="str">
            <v>ISLAM</v>
          </cell>
          <cell r="AE1242" t="str">
            <v>LAKI-LAKI</v>
          </cell>
          <cell r="AF1242" t="str">
            <v>SMA</v>
          </cell>
          <cell r="AG1242" t="str">
            <v>IMRON ROSADI</v>
          </cell>
          <cell r="AH1242" t="str">
            <v>BCA</v>
          </cell>
          <cell r="AI1242" t="str">
            <v>1092389370</v>
          </cell>
          <cell r="AJ1242" t="str">
            <v>3215180106120002</v>
          </cell>
          <cell r="AL1242">
            <v>44682</v>
          </cell>
          <cell r="AM1242">
            <v>44773</v>
          </cell>
          <cell r="AN1242" t="str">
            <v>PKWT 1</v>
          </cell>
          <cell r="AO1242" t="str">
            <v>71 hari</v>
          </cell>
          <cell r="AP1242" t="str">
            <v xml:space="preserve">0 Tahun  6 Bulan 24 Hari </v>
          </cell>
          <cell r="AQ1242" t="str">
            <v>SUDAH</v>
          </cell>
          <cell r="AR1242">
            <v>44498</v>
          </cell>
          <cell r="AS1242" t="str">
            <v>SUDAH</v>
          </cell>
          <cell r="AT1242">
            <v>44498</v>
          </cell>
          <cell r="AU1242" t="str">
            <v>SUDAH</v>
          </cell>
          <cell r="AV1242">
            <v>44498</v>
          </cell>
          <cell r="AW1242" t="str">
            <v xml:space="preserve">0 Tahun  6 Bulan 22 Hari </v>
          </cell>
          <cell r="AX1242" t="str">
            <v>NON DRIVER</v>
          </cell>
          <cell r="AY1242" t="str">
            <v>NON DRIVER</v>
          </cell>
          <cell r="AZ1242" t="str">
            <v>NON DRIVER</v>
          </cell>
          <cell r="BA1242" t="str">
            <v>SUDAH</v>
          </cell>
          <cell r="BC1242">
            <v>44403</v>
          </cell>
          <cell r="BE1242" t="str">
            <v>SUDAH</v>
          </cell>
          <cell r="BG1242">
            <v>44435</v>
          </cell>
          <cell r="BI1242" t="str">
            <v>BELUM</v>
          </cell>
          <cell r="BV1242" t="str">
            <v>0001799722214</v>
          </cell>
          <cell r="BW1242" t="str">
            <v>SUDAH</v>
          </cell>
          <cell r="BX1242" t="str">
            <v>PERUSAHAAN</v>
          </cell>
          <cell r="BY1242" t="str">
            <v>21097853770</v>
          </cell>
          <cell r="BZ1242" t="str">
            <v>SUDAH</v>
          </cell>
        </row>
        <row r="1243">
          <cell r="C1243" t="str">
            <v>3142</v>
          </cell>
          <cell r="D1243" t="str">
            <v>BAHRUL ALITIO</v>
          </cell>
          <cell r="E1243" t="str">
            <v>PT. MBK</v>
          </cell>
          <cell r="F1243" t="str">
            <v>PO</v>
          </cell>
          <cell r="G1243" t="str">
            <v>78/PO-JKTI/IX/2021</v>
          </cell>
          <cell r="H1243">
            <v>44460</v>
          </cell>
          <cell r="I1243">
            <v>44496</v>
          </cell>
          <cell r="J1243">
            <v>36</v>
          </cell>
          <cell r="K1243" t="str">
            <v>085715472538</v>
          </cell>
          <cell r="N1243" t="str">
            <v>HELPER</v>
          </cell>
          <cell r="Q1243" t="str">
            <v>KARAWANG</v>
          </cell>
          <cell r="R1243" t="str">
            <v>HMS</v>
          </cell>
          <cell r="S1243" t="str">
            <v>JAKARTA 1</v>
          </cell>
          <cell r="T1243" t="str">
            <v>3215201607010002</v>
          </cell>
          <cell r="U1243" t="str">
            <v>SEUMUR HIDUP</v>
          </cell>
          <cell r="V1243" t="str">
            <v>NON DRIVER</v>
          </cell>
          <cell r="W1243" t="str">
            <v>NON DRIVER</v>
          </cell>
          <cell r="X1243" t="str">
            <v>NON DRIVER</v>
          </cell>
          <cell r="Y1243" t="str">
            <v>NON DRIVER</v>
          </cell>
          <cell r="Z1243" t="str">
            <v>KARAWANG</v>
          </cell>
          <cell r="AA1243">
            <v>37088</v>
          </cell>
          <cell r="AB1243" t="str">
            <v>DUSUN NEGLASARI RT 016/005 DESA LEMAHDULUR KEC TEMPURAN</v>
          </cell>
          <cell r="AC1243" t="str">
            <v>LAJANG</v>
          </cell>
          <cell r="AD1243" t="str">
            <v>ISLAM</v>
          </cell>
          <cell r="AE1243" t="str">
            <v>LAKI-LAKI</v>
          </cell>
          <cell r="AF1243" t="str">
            <v>SMA</v>
          </cell>
          <cell r="AG1243" t="str">
            <v>BAHRUL ALITIO</v>
          </cell>
          <cell r="AH1243" t="str">
            <v>BCA</v>
          </cell>
          <cell r="AI1243" t="str">
            <v>1091988726</v>
          </cell>
          <cell r="AJ1243" t="str">
            <v>3215201009120019</v>
          </cell>
          <cell r="AL1243">
            <v>44682</v>
          </cell>
          <cell r="AM1243">
            <v>44773</v>
          </cell>
          <cell r="AN1243" t="str">
            <v>PKWT 1</v>
          </cell>
          <cell r="AO1243" t="str">
            <v>71 hari</v>
          </cell>
          <cell r="AP1243" t="str">
            <v xml:space="preserve">0 Tahun  6 Bulan 24 Hari </v>
          </cell>
          <cell r="AQ1243" t="str">
            <v>SUDAH</v>
          </cell>
          <cell r="AR1243">
            <v>44498</v>
          </cell>
          <cell r="AS1243" t="str">
            <v>SUDAH</v>
          </cell>
          <cell r="AT1243">
            <v>44498</v>
          </cell>
          <cell r="AU1243" t="str">
            <v>SUDAH</v>
          </cell>
          <cell r="AV1243">
            <v>44498</v>
          </cell>
          <cell r="AW1243" t="str">
            <v xml:space="preserve">0 Tahun  6 Bulan 22 Hari </v>
          </cell>
          <cell r="AX1243" t="str">
            <v>NON DRIVER</v>
          </cell>
          <cell r="AY1243" t="str">
            <v>NON DRIVER</v>
          </cell>
          <cell r="AZ1243" t="str">
            <v>NON DRIVER</v>
          </cell>
          <cell r="BA1243" t="str">
            <v>SUDAH</v>
          </cell>
          <cell r="BC1243">
            <v>44405</v>
          </cell>
          <cell r="BE1243" t="str">
            <v>SUDAH</v>
          </cell>
          <cell r="BG1243">
            <v>44440</v>
          </cell>
          <cell r="BI1243" t="str">
            <v>BELUM</v>
          </cell>
          <cell r="BV1243" t="str">
            <v>0001668364457</v>
          </cell>
          <cell r="BW1243" t="str">
            <v>SUDAH</v>
          </cell>
          <cell r="BX1243" t="str">
            <v>PBI</v>
          </cell>
          <cell r="BY1243" t="str">
            <v>21097853697</v>
          </cell>
          <cell r="BZ1243" t="str">
            <v>SUDAH</v>
          </cell>
        </row>
        <row r="1244">
          <cell r="C1244" t="str">
            <v>3143</v>
          </cell>
          <cell r="D1244" t="str">
            <v>SAID AJID</v>
          </cell>
          <cell r="E1244" t="str">
            <v>PT. MBK</v>
          </cell>
          <cell r="F1244" t="str">
            <v>PO</v>
          </cell>
          <cell r="G1244" t="str">
            <v>78/PO-JKTI/IX/2021</v>
          </cell>
          <cell r="H1244">
            <v>44460</v>
          </cell>
          <cell r="I1244">
            <v>44496</v>
          </cell>
          <cell r="J1244">
            <v>36</v>
          </cell>
          <cell r="K1244" t="str">
            <v>081511241996</v>
          </cell>
          <cell r="L1244" t="str">
            <v>DRIVER</v>
          </cell>
          <cell r="Q1244" t="str">
            <v>KARAWANG</v>
          </cell>
          <cell r="R1244" t="str">
            <v>HMS</v>
          </cell>
          <cell r="S1244" t="str">
            <v>JAKARTA 1</v>
          </cell>
          <cell r="T1244" t="str">
            <v>3215070201900002</v>
          </cell>
          <cell r="U1244" t="str">
            <v>SEUMUR HIDUP</v>
          </cell>
          <cell r="W1244" t="str">
            <v>B2 UMUM</v>
          </cell>
          <cell r="X1244" t="str">
            <v>13289001000628</v>
          </cell>
          <cell r="Y1244">
            <v>46391</v>
          </cell>
          <cell r="Z1244" t="str">
            <v>KARAWANG</v>
          </cell>
          <cell r="AA1244">
            <v>32875</v>
          </cell>
          <cell r="AB1244" t="str">
            <v>DUSUN BABAKAN BANTEN RT 010/003 DESA KUTAJAYA KEC KUTAWALUYA</v>
          </cell>
          <cell r="AC1244" t="str">
            <v>KAWIN</v>
          </cell>
          <cell r="AD1244" t="str">
            <v>ISLAM</v>
          </cell>
          <cell r="AE1244" t="str">
            <v>LAKI-LAKI</v>
          </cell>
          <cell r="AF1244" t="str">
            <v>SMA</v>
          </cell>
          <cell r="AG1244" t="str">
            <v>SAID AJID</v>
          </cell>
          <cell r="AH1244" t="str">
            <v>BCA</v>
          </cell>
          <cell r="AI1244" t="str">
            <v>6785058392</v>
          </cell>
          <cell r="AJ1244" t="str">
            <v>3215071110160001</v>
          </cell>
          <cell r="AL1244">
            <v>44682</v>
          </cell>
          <cell r="AM1244">
            <v>44773</v>
          </cell>
          <cell r="AN1244" t="str">
            <v>PKWT 1</v>
          </cell>
          <cell r="AO1244" t="str">
            <v>71 hari</v>
          </cell>
          <cell r="AP1244" t="str">
            <v xml:space="preserve">0 Tahun  6 Bulan 24 Hari </v>
          </cell>
          <cell r="AQ1244" t="str">
            <v>SUDAH</v>
          </cell>
          <cell r="AR1244">
            <v>44490</v>
          </cell>
          <cell r="AS1244" t="str">
            <v>SUDAH</v>
          </cell>
          <cell r="AT1244">
            <v>44498</v>
          </cell>
          <cell r="AU1244" t="str">
            <v>SUDAH</v>
          </cell>
          <cell r="AV1244">
            <v>44696</v>
          </cell>
          <cell r="AW1244" t="str">
            <v xml:space="preserve">0 Tahun  0 Bulan 6 Hari </v>
          </cell>
          <cell r="AX1244" t="str">
            <v>IN CLASS</v>
          </cell>
          <cell r="AY1244">
            <v>85</v>
          </cell>
          <cell r="AZ1244">
            <v>75</v>
          </cell>
          <cell r="BA1244" t="str">
            <v>SUDAH</v>
          </cell>
          <cell r="BC1244">
            <v>44417</v>
          </cell>
          <cell r="BE1244" t="str">
            <v>SUDAH</v>
          </cell>
          <cell r="BG1244">
            <v>44446</v>
          </cell>
          <cell r="BI1244" t="str">
            <v>BELUM</v>
          </cell>
          <cell r="BV1244" t="str">
            <v>0001726615157</v>
          </cell>
          <cell r="BW1244" t="str">
            <v>SUDAH</v>
          </cell>
          <cell r="BX1244" t="str">
            <v>PERUSAHAAN</v>
          </cell>
          <cell r="BY1244" t="str">
            <v>21097853713</v>
          </cell>
          <cell r="BZ1244" t="str">
            <v>SUDAH</v>
          </cell>
        </row>
        <row r="1245">
          <cell r="C1245" t="str">
            <v>3144</v>
          </cell>
          <cell r="D1245" t="str">
            <v>AHMAD MAMAN</v>
          </cell>
          <cell r="E1245" t="str">
            <v>PT. MBK</v>
          </cell>
          <cell r="F1245" t="str">
            <v>PO</v>
          </cell>
          <cell r="G1245" t="str">
            <v>78/PO-JKTI/IX/2021</v>
          </cell>
          <cell r="H1245">
            <v>44460</v>
          </cell>
          <cell r="I1245">
            <v>44496</v>
          </cell>
          <cell r="J1245">
            <v>36</v>
          </cell>
          <cell r="K1245" t="str">
            <v>085885039491</v>
          </cell>
          <cell r="L1245" t="str">
            <v>DRIVER</v>
          </cell>
          <cell r="Q1245" t="str">
            <v>KARAWANG</v>
          </cell>
          <cell r="R1245" t="str">
            <v>HMS</v>
          </cell>
          <cell r="S1245" t="str">
            <v>JAKARTA 1</v>
          </cell>
          <cell r="T1245" t="str">
            <v>3215071105900002</v>
          </cell>
          <cell r="U1245" t="str">
            <v>SEUMUR HIDUP</v>
          </cell>
          <cell r="W1245" t="str">
            <v>B2 UMUM</v>
          </cell>
          <cell r="X1245" t="str">
            <v>890513280832</v>
          </cell>
          <cell r="Y1245">
            <v>45423</v>
          </cell>
          <cell r="Z1245" t="str">
            <v>KARAWANG</v>
          </cell>
          <cell r="AA1245">
            <v>32639</v>
          </cell>
          <cell r="AB1245" t="str">
            <v>DUSUN BABAKAN BANTEN RT 010/003 DESA KUTAJAYA KEC KUTAWALUYA</v>
          </cell>
          <cell r="AC1245" t="str">
            <v>KAWIN</v>
          </cell>
          <cell r="AD1245" t="str">
            <v>ISLAM</v>
          </cell>
          <cell r="AE1245" t="str">
            <v>LAKI-LAKI</v>
          </cell>
          <cell r="AF1245" t="str">
            <v>SMA</v>
          </cell>
          <cell r="AG1245" t="str">
            <v>AHMAD MAMAN</v>
          </cell>
          <cell r="AH1245" t="str">
            <v>BCA</v>
          </cell>
          <cell r="AI1245" t="str">
            <v>5765145489</v>
          </cell>
          <cell r="AJ1245" t="str">
            <v>3215073011180002</v>
          </cell>
          <cell r="AL1245">
            <v>44682</v>
          </cell>
          <cell r="AM1245">
            <v>44773</v>
          </cell>
          <cell r="AN1245" t="str">
            <v>PKWT 1</v>
          </cell>
          <cell r="AO1245" t="str">
            <v>71 hari</v>
          </cell>
          <cell r="AP1245" t="str">
            <v xml:space="preserve">0 Tahun  6 Bulan 24 Hari </v>
          </cell>
          <cell r="AQ1245" t="str">
            <v>SUDAH</v>
          </cell>
          <cell r="AR1245">
            <v>44490</v>
          </cell>
          <cell r="AS1245" t="str">
            <v>SUDAH</v>
          </cell>
          <cell r="AT1245">
            <v>44498</v>
          </cell>
          <cell r="AU1245" t="str">
            <v>SUDAH</v>
          </cell>
          <cell r="AV1245">
            <v>44696</v>
          </cell>
          <cell r="AW1245" t="str">
            <v xml:space="preserve">0 Tahun  0 Bulan 6 Hari </v>
          </cell>
          <cell r="AX1245" t="str">
            <v>IN CLASS</v>
          </cell>
          <cell r="AY1245">
            <v>85</v>
          </cell>
          <cell r="AZ1245">
            <v>75</v>
          </cell>
          <cell r="BA1245" t="str">
            <v>SUDAH</v>
          </cell>
          <cell r="BC1245">
            <v>44391</v>
          </cell>
          <cell r="BE1245" t="str">
            <v>SUDAH</v>
          </cell>
          <cell r="BG1245">
            <v>44433</v>
          </cell>
          <cell r="BI1245" t="str">
            <v>BELUM</v>
          </cell>
          <cell r="BV1245" t="str">
            <v>0003256002235</v>
          </cell>
          <cell r="BW1245" t="str">
            <v>SUDAH</v>
          </cell>
          <cell r="BX1245" t="str">
            <v>PERUSAHAAN</v>
          </cell>
          <cell r="BY1245" t="str">
            <v>21097853721</v>
          </cell>
          <cell r="BZ1245" t="str">
            <v>SUDAH</v>
          </cell>
        </row>
        <row r="1246">
          <cell r="C1246" t="str">
            <v>3145</v>
          </cell>
          <cell r="D1246" t="str">
            <v>IBROHIM</v>
          </cell>
          <cell r="E1246" t="str">
            <v>PT. MBK</v>
          </cell>
          <cell r="F1246" t="str">
            <v>PO</v>
          </cell>
          <cell r="G1246" t="str">
            <v>78/PO-JKTI/IX/2021</v>
          </cell>
          <cell r="H1246">
            <v>44460</v>
          </cell>
          <cell r="I1246">
            <v>44496</v>
          </cell>
          <cell r="J1246">
            <v>36</v>
          </cell>
          <cell r="K1246" t="str">
            <v>0895358030668</v>
          </cell>
          <cell r="L1246" t="str">
            <v>DRIVER</v>
          </cell>
          <cell r="Q1246" t="str">
            <v>KARAWANG</v>
          </cell>
          <cell r="R1246" t="str">
            <v>HMS</v>
          </cell>
          <cell r="S1246" t="str">
            <v>JAKARTA 1</v>
          </cell>
          <cell r="T1246" t="str">
            <v>3215290304790003</v>
          </cell>
          <cell r="U1246" t="str">
            <v>SEUMUR HIDUP</v>
          </cell>
          <cell r="W1246" t="str">
            <v>B2 UMUM</v>
          </cell>
          <cell r="X1246" t="str">
            <v>13287006000175</v>
          </cell>
          <cell r="Y1246">
            <v>45943</v>
          </cell>
          <cell r="Z1246" t="str">
            <v>KARAWANG</v>
          </cell>
          <cell r="AA1246">
            <v>28948</v>
          </cell>
          <cell r="AB1246" t="str">
            <v xml:space="preserve">KP NAGASARI RT 008/005 KARANGSARI KEC PURWASARI KAB KARAWANG </v>
          </cell>
          <cell r="AC1246" t="str">
            <v>KAWIN</v>
          </cell>
          <cell r="AD1246" t="str">
            <v>ISLAM</v>
          </cell>
          <cell r="AE1246" t="str">
            <v>LAKI-LAKI</v>
          </cell>
          <cell r="AF1246" t="str">
            <v>SMA</v>
          </cell>
          <cell r="AG1246" t="str">
            <v>IBROHIM</v>
          </cell>
          <cell r="AH1246" t="str">
            <v>BCA</v>
          </cell>
          <cell r="AI1246" t="str">
            <v>5775442864</v>
          </cell>
          <cell r="AJ1246" t="str">
            <v>321529260112009</v>
          </cell>
          <cell r="AL1246">
            <v>44682</v>
          </cell>
          <cell r="AM1246">
            <v>44773</v>
          </cell>
          <cell r="AN1246" t="str">
            <v>PKWT 1</v>
          </cell>
          <cell r="AO1246" t="str">
            <v>71 hari</v>
          </cell>
          <cell r="AP1246" t="str">
            <v xml:space="preserve">0 Tahun  6 Bulan 24 Hari </v>
          </cell>
          <cell r="AQ1246" t="str">
            <v>SUDAH</v>
          </cell>
          <cell r="AR1246">
            <v>44490</v>
          </cell>
          <cell r="AS1246" t="str">
            <v>SUDAH</v>
          </cell>
          <cell r="AT1246">
            <v>44498</v>
          </cell>
          <cell r="AU1246" t="str">
            <v>SUDAH</v>
          </cell>
          <cell r="AV1246">
            <v>44696</v>
          </cell>
          <cell r="AW1246" t="str">
            <v xml:space="preserve">0 Tahun  0 Bulan 6 Hari </v>
          </cell>
          <cell r="AX1246" t="str">
            <v>IN CLASS</v>
          </cell>
          <cell r="AY1246">
            <v>85</v>
          </cell>
          <cell r="AZ1246">
            <v>75</v>
          </cell>
          <cell r="BA1246" t="str">
            <v>SUDAH</v>
          </cell>
          <cell r="BC1246">
            <v>44405</v>
          </cell>
          <cell r="BE1246" t="str">
            <v>SUDAH</v>
          </cell>
          <cell r="BG1246">
            <v>44433</v>
          </cell>
          <cell r="BI1246" t="str">
            <v>BELUM</v>
          </cell>
          <cell r="BV1246" t="str">
            <v>0001262536064</v>
          </cell>
          <cell r="BW1246" t="str">
            <v>SUDAH</v>
          </cell>
          <cell r="BX1246" t="str">
            <v>PERUSAHAAN</v>
          </cell>
          <cell r="BY1246" t="str">
            <v>21097853689</v>
          </cell>
          <cell r="BZ1246" t="str">
            <v>SUDAH</v>
          </cell>
        </row>
        <row r="1247">
          <cell r="C1247" t="str">
            <v>3146</v>
          </cell>
          <cell r="D1247" t="str">
            <v>ARI SUBIANTO</v>
          </cell>
          <cell r="E1247" t="str">
            <v>PT. MBK</v>
          </cell>
          <cell r="F1247" t="str">
            <v>PO</v>
          </cell>
          <cell r="G1247" t="str">
            <v>78/PO-JKTI/IX/2021</v>
          </cell>
          <cell r="H1247">
            <v>44460</v>
          </cell>
          <cell r="I1247">
            <v>44496</v>
          </cell>
          <cell r="J1247">
            <v>36</v>
          </cell>
          <cell r="K1247" t="str">
            <v>089604506181</v>
          </cell>
          <cell r="L1247" t="str">
            <v>DRIVER</v>
          </cell>
          <cell r="Q1247" t="str">
            <v>KARAWANG</v>
          </cell>
          <cell r="R1247" t="str">
            <v>HMS</v>
          </cell>
          <cell r="S1247" t="str">
            <v>JAKARTA 1</v>
          </cell>
          <cell r="T1247" t="str">
            <v>3215290710920002</v>
          </cell>
          <cell r="U1247" t="str">
            <v>SEUMUR HIDUP</v>
          </cell>
          <cell r="W1247" t="str">
            <v>B2 UMUM</v>
          </cell>
          <cell r="X1247" t="str">
            <v>921013280819</v>
          </cell>
          <cell r="Y1247">
            <v>45206</v>
          </cell>
          <cell r="Z1247" t="str">
            <v>KARAWANG</v>
          </cell>
          <cell r="AA1247">
            <v>33884</v>
          </cell>
          <cell r="AB1247" t="str">
            <v xml:space="preserve">KP NAGASARI RT 008/005 KARANGSARI KEC PURWASARI KAB KARAWANG </v>
          </cell>
          <cell r="AC1247" t="str">
            <v>KAWIN</v>
          </cell>
          <cell r="AD1247" t="str">
            <v>ISLAM</v>
          </cell>
          <cell r="AE1247" t="str">
            <v>LAKI-LAKI</v>
          </cell>
          <cell r="AF1247" t="str">
            <v>SMA</v>
          </cell>
          <cell r="AG1247" t="str">
            <v>ARI SUBIANTO</v>
          </cell>
          <cell r="AH1247" t="str">
            <v>BCA</v>
          </cell>
          <cell r="AI1247" t="str">
            <v>5745470863</v>
          </cell>
          <cell r="AJ1247" t="str">
            <v>3215291605180008</v>
          </cell>
          <cell r="AL1247">
            <v>44682</v>
          </cell>
          <cell r="AM1247">
            <v>44773</v>
          </cell>
          <cell r="AN1247" t="str">
            <v>PKWT 1</v>
          </cell>
          <cell r="AO1247" t="str">
            <v>71 hari</v>
          </cell>
          <cell r="AP1247" t="str">
            <v xml:space="preserve">0 Tahun  6 Bulan 24 Hari </v>
          </cell>
          <cell r="AQ1247" t="str">
            <v>SUDAH</v>
          </cell>
          <cell r="AR1247">
            <v>44490</v>
          </cell>
          <cell r="AS1247" t="str">
            <v>SUDAH</v>
          </cell>
          <cell r="AT1247">
            <v>44498</v>
          </cell>
          <cell r="AU1247" t="str">
            <v>SUDAH</v>
          </cell>
          <cell r="AV1247">
            <v>44696</v>
          </cell>
          <cell r="AW1247" t="str">
            <v xml:space="preserve">0 Tahun  0 Bulan 6 Hari </v>
          </cell>
          <cell r="AX1247" t="str">
            <v>IN CLASS</v>
          </cell>
          <cell r="AY1247">
            <v>85</v>
          </cell>
          <cell r="AZ1247">
            <v>75</v>
          </cell>
          <cell r="BA1247" t="str">
            <v>SUDAH</v>
          </cell>
          <cell r="BC1247">
            <v>44405</v>
          </cell>
          <cell r="BE1247" t="str">
            <v>SUDAH</v>
          </cell>
          <cell r="BG1247">
            <v>44436</v>
          </cell>
          <cell r="BI1247" t="str">
            <v>BELUM</v>
          </cell>
          <cell r="BV1247" t="str">
            <v>0002499799871</v>
          </cell>
          <cell r="BW1247" t="str">
            <v>SUDAH</v>
          </cell>
          <cell r="BX1247" t="str">
            <v>PERUSAHAAN</v>
          </cell>
          <cell r="BY1247" t="str">
            <v>21097853788</v>
          </cell>
          <cell r="BZ1247" t="str">
            <v>SUDAH</v>
          </cell>
        </row>
        <row r="1248">
          <cell r="C1248" t="str">
            <v>3147</v>
          </cell>
          <cell r="D1248" t="str">
            <v>ABDUS SALAM</v>
          </cell>
          <cell r="E1248" t="str">
            <v>PT. MBK</v>
          </cell>
          <cell r="F1248" t="str">
            <v>PO</v>
          </cell>
          <cell r="G1248" t="str">
            <v>78/PO-JKTI/IX/2021</v>
          </cell>
          <cell r="H1248">
            <v>44460</v>
          </cell>
          <cell r="I1248">
            <v>44496</v>
          </cell>
          <cell r="J1248">
            <v>36</v>
          </cell>
          <cell r="K1248" t="str">
            <v>081585191809</v>
          </cell>
          <cell r="L1248" t="str">
            <v>DRIVER</v>
          </cell>
          <cell r="Q1248" t="str">
            <v>KARAWANG</v>
          </cell>
          <cell r="R1248" t="str">
            <v>HMS</v>
          </cell>
          <cell r="S1248" t="str">
            <v>JAKARTA 1</v>
          </cell>
          <cell r="T1248" t="str">
            <v>3215102104780002</v>
          </cell>
          <cell r="U1248" t="str">
            <v>SEUMUR HIDUP</v>
          </cell>
          <cell r="W1248" t="str">
            <v>B2</v>
          </cell>
          <cell r="X1248" t="str">
            <v>13287804000223</v>
          </cell>
          <cell r="Y1248">
            <v>45956</v>
          </cell>
          <cell r="Z1248" t="str">
            <v>KARAWANG</v>
          </cell>
          <cell r="AA1248">
            <v>28601</v>
          </cell>
          <cell r="AB1248" t="str">
            <v>DUSUN KONDANG RT 004/004 DESA KARANGJAYA KEC PEDES</v>
          </cell>
          <cell r="AC1248" t="str">
            <v>KAWIN</v>
          </cell>
          <cell r="AD1248" t="str">
            <v>ISLAM</v>
          </cell>
          <cell r="AE1248" t="str">
            <v>LAKI-LAKI</v>
          </cell>
          <cell r="AF1248" t="str">
            <v>SMA</v>
          </cell>
          <cell r="AG1248" t="str">
            <v>ABDUS SALAM</v>
          </cell>
          <cell r="AH1248" t="str">
            <v>BCA</v>
          </cell>
          <cell r="AI1248" t="str">
            <v>5765459734</v>
          </cell>
          <cell r="AJ1248" t="str">
            <v>3215101502100009</v>
          </cell>
          <cell r="AL1248">
            <v>44682</v>
          </cell>
          <cell r="AM1248">
            <v>44773</v>
          </cell>
          <cell r="AN1248" t="str">
            <v>PKWT 1</v>
          </cell>
          <cell r="AO1248" t="str">
            <v>71 hari</v>
          </cell>
          <cell r="AP1248" t="str">
            <v xml:space="preserve">0 Tahun  6 Bulan 24 Hari </v>
          </cell>
          <cell r="AQ1248" t="str">
            <v>SUDAH</v>
          </cell>
          <cell r="AR1248">
            <v>44490</v>
          </cell>
          <cell r="AS1248" t="str">
            <v>SUDAH</v>
          </cell>
          <cell r="AT1248">
            <v>44498</v>
          </cell>
          <cell r="AU1248" t="str">
            <v>SUDAH</v>
          </cell>
          <cell r="AV1248">
            <v>44696</v>
          </cell>
          <cell r="AW1248" t="str">
            <v xml:space="preserve">0 Tahun  0 Bulan 6 Hari </v>
          </cell>
          <cell r="AX1248" t="str">
            <v>IN CLASS</v>
          </cell>
          <cell r="AY1248">
            <v>85</v>
          </cell>
          <cell r="AZ1248">
            <v>75</v>
          </cell>
          <cell r="BA1248" t="str">
            <v>SUDAH</v>
          </cell>
          <cell r="BC1248">
            <v>44307</v>
          </cell>
          <cell r="BE1248" t="str">
            <v>SUDAH</v>
          </cell>
          <cell r="BG1248">
            <v>44432</v>
          </cell>
          <cell r="BI1248" t="str">
            <v>BELUM</v>
          </cell>
          <cell r="BV1248" t="str">
            <v>0001010976963</v>
          </cell>
          <cell r="BW1248" t="str">
            <v>SUDAH</v>
          </cell>
          <cell r="BX1248" t="str">
            <v>PBI</v>
          </cell>
          <cell r="BY1248" t="str">
            <v>21097853739</v>
          </cell>
          <cell r="BZ1248" t="str">
            <v>SUDAH</v>
          </cell>
        </row>
        <row r="1249">
          <cell r="C1249" t="str">
            <v>3148</v>
          </cell>
          <cell r="D1249" t="str">
            <v>RASIDI</v>
          </cell>
          <cell r="E1249" t="str">
            <v>PT. MBK</v>
          </cell>
          <cell r="F1249" t="str">
            <v>PO</v>
          </cell>
          <cell r="G1249" t="str">
            <v>78/PO-JKTI/IX/2021</v>
          </cell>
          <cell r="H1249">
            <v>44460</v>
          </cell>
          <cell r="I1249">
            <v>44496</v>
          </cell>
          <cell r="J1249">
            <v>36</v>
          </cell>
          <cell r="K1249" t="str">
            <v>085714342663</v>
          </cell>
          <cell r="L1249" t="str">
            <v>DRIVER</v>
          </cell>
          <cell r="Q1249" t="str">
            <v>KARAWANG</v>
          </cell>
          <cell r="R1249" t="str">
            <v>HMS</v>
          </cell>
          <cell r="S1249" t="str">
            <v>JAKARTA 1</v>
          </cell>
          <cell r="T1249" t="str">
            <v>3215070102810004</v>
          </cell>
          <cell r="U1249" t="str">
            <v>SEUMUR HIDUP</v>
          </cell>
          <cell r="W1249" t="str">
            <v>B2</v>
          </cell>
          <cell r="X1249" t="str">
            <v>900713281491</v>
          </cell>
          <cell r="Y1249">
            <v>45474</v>
          </cell>
          <cell r="Z1249" t="str">
            <v>KARAWANG</v>
          </cell>
          <cell r="AA1249">
            <v>33055</v>
          </cell>
          <cell r="AB1249" t="str">
            <v>DUSUN RAWAMANUK RT 001/001 DESA KUTARAJA KEC KUTAWALUYA</v>
          </cell>
          <cell r="AC1249" t="str">
            <v>KAWIN</v>
          </cell>
          <cell r="AD1249" t="str">
            <v>ISLAM</v>
          </cell>
          <cell r="AE1249" t="str">
            <v>LAKI-LAKI</v>
          </cell>
          <cell r="AF1249" t="str">
            <v>SMA</v>
          </cell>
          <cell r="AG1249" t="str">
            <v>RASIDI</v>
          </cell>
          <cell r="AH1249" t="str">
            <v>BCA</v>
          </cell>
          <cell r="AI1249" t="str">
            <v>5765452136</v>
          </cell>
          <cell r="AJ1249" t="str">
            <v>3215070809150010</v>
          </cell>
          <cell r="AL1249">
            <v>44682</v>
          </cell>
          <cell r="AM1249">
            <v>44773</v>
          </cell>
          <cell r="AN1249" t="str">
            <v>PKWT 1</v>
          </cell>
          <cell r="AO1249" t="str">
            <v>71 hari</v>
          </cell>
          <cell r="AP1249" t="str">
            <v xml:space="preserve">0 Tahun  6 Bulan 24 Hari </v>
          </cell>
          <cell r="AQ1249" t="str">
            <v>SUDAH</v>
          </cell>
          <cell r="AR1249">
            <v>44490</v>
          </cell>
          <cell r="AS1249" t="str">
            <v>SUDAH</v>
          </cell>
          <cell r="AT1249">
            <v>44498</v>
          </cell>
          <cell r="AU1249" t="str">
            <v>SUDAH</v>
          </cell>
          <cell r="AV1249">
            <v>44696</v>
          </cell>
          <cell r="AW1249" t="str">
            <v xml:space="preserve">0 Tahun  0 Bulan 6 Hari </v>
          </cell>
          <cell r="AX1249" t="str">
            <v>IN CLASS</v>
          </cell>
          <cell r="AY1249">
            <v>85</v>
          </cell>
          <cell r="AZ1249">
            <v>75</v>
          </cell>
          <cell r="BA1249" t="str">
            <v>SUDAH</v>
          </cell>
          <cell r="BC1249">
            <v>44481</v>
          </cell>
          <cell r="BE1249" t="str">
            <v>SUDAH</v>
          </cell>
          <cell r="BG1249">
            <v>44436</v>
          </cell>
          <cell r="BI1249" t="str">
            <v>BELUM</v>
          </cell>
          <cell r="BV1249" t="str">
            <v>0003105857946</v>
          </cell>
          <cell r="BW1249" t="str">
            <v>SUDAH</v>
          </cell>
          <cell r="BX1249" t="str">
            <v>PERUSAHAAN</v>
          </cell>
          <cell r="BY1249" t="str">
            <v>21097853747</v>
          </cell>
          <cell r="BZ1249" t="str">
            <v>SUDAH</v>
          </cell>
        </row>
        <row r="1250">
          <cell r="C1250" t="str">
            <v>3149</v>
          </cell>
          <cell r="D1250" t="str">
            <v>ADI EKA SEPTIA</v>
          </cell>
          <cell r="E1250" t="str">
            <v>PT. MBK</v>
          </cell>
          <cell r="F1250" t="str">
            <v>PO</v>
          </cell>
          <cell r="G1250" t="str">
            <v>78/PO-JKTI/IX/2021</v>
          </cell>
          <cell r="H1250">
            <v>44460</v>
          </cell>
          <cell r="I1250">
            <v>44496</v>
          </cell>
          <cell r="J1250">
            <v>36</v>
          </cell>
          <cell r="K1250" t="str">
            <v>085775185774</v>
          </cell>
          <cell r="L1250" t="str">
            <v>DRIVER</v>
          </cell>
          <cell r="Q1250" t="str">
            <v>KARAWANG</v>
          </cell>
          <cell r="R1250" t="str">
            <v>HMS</v>
          </cell>
          <cell r="S1250" t="str">
            <v>JAKARTA 1</v>
          </cell>
          <cell r="T1250" t="str">
            <v>3215200703940004</v>
          </cell>
          <cell r="U1250" t="str">
            <v>SEUMUR HIDUP</v>
          </cell>
          <cell r="W1250" t="str">
            <v>B2 UMUM</v>
          </cell>
          <cell r="X1250" t="str">
            <v>940313281126</v>
          </cell>
          <cell r="Y1250">
            <v>45358</v>
          </cell>
          <cell r="Z1250" t="str">
            <v>KARAWANG</v>
          </cell>
          <cell r="AA1250">
            <v>34400</v>
          </cell>
          <cell r="AB1250" t="str">
            <v>DUSUN NEGLASARI RT 016/005 DESA LEMAHDULUR KEC TEMPURAN</v>
          </cell>
          <cell r="AC1250" t="str">
            <v>LAJANG</v>
          </cell>
          <cell r="AD1250" t="str">
            <v>ISLAM</v>
          </cell>
          <cell r="AE1250" t="str">
            <v>LAKI-LAKI</v>
          </cell>
          <cell r="AF1250" t="str">
            <v>SMA</v>
          </cell>
          <cell r="AG1250" t="str">
            <v>ADI EKA SEPTIA</v>
          </cell>
          <cell r="AH1250" t="str">
            <v>BCA</v>
          </cell>
          <cell r="AI1250" t="str">
            <v>1092390521</v>
          </cell>
          <cell r="AJ1250" t="str">
            <v>3215200610110010</v>
          </cell>
          <cell r="AL1250">
            <v>44682</v>
          </cell>
          <cell r="AM1250">
            <v>44773</v>
          </cell>
          <cell r="AN1250" t="str">
            <v>PKWT 1</v>
          </cell>
          <cell r="AO1250" t="str">
            <v>71 hari</v>
          </cell>
          <cell r="AP1250" t="str">
            <v xml:space="preserve">0 Tahun  6 Bulan 24 Hari </v>
          </cell>
          <cell r="AQ1250" t="str">
            <v>SUDAH</v>
          </cell>
          <cell r="AR1250">
            <v>44490</v>
          </cell>
          <cell r="AS1250" t="str">
            <v>SUDAH</v>
          </cell>
          <cell r="AT1250">
            <v>44498</v>
          </cell>
          <cell r="AU1250" t="str">
            <v>SUDAH</v>
          </cell>
          <cell r="AV1250">
            <v>44696</v>
          </cell>
          <cell r="AW1250" t="str">
            <v xml:space="preserve">0 Tahun  0 Bulan 6 Hari </v>
          </cell>
          <cell r="AX1250" t="str">
            <v>IN CLASS</v>
          </cell>
          <cell r="AY1250">
            <v>85</v>
          </cell>
          <cell r="AZ1250">
            <v>75</v>
          </cell>
          <cell r="BA1250" t="str">
            <v>SUDAH</v>
          </cell>
          <cell r="BC1250">
            <v>44404</v>
          </cell>
          <cell r="BE1250" t="str">
            <v>SUDAH</v>
          </cell>
          <cell r="BG1250">
            <v>44456</v>
          </cell>
          <cell r="BI1250" t="str">
            <v>BELUM</v>
          </cell>
          <cell r="BV1250" t="str">
            <v>0001670610609</v>
          </cell>
          <cell r="BW1250" t="str">
            <v>SUDAH</v>
          </cell>
          <cell r="BX1250" t="str">
            <v>PBI</v>
          </cell>
          <cell r="BY1250" t="str">
            <v>21097853754</v>
          </cell>
          <cell r="BZ1250" t="str">
            <v>SUDAH</v>
          </cell>
        </row>
        <row r="1251">
          <cell r="C1251" t="str">
            <v>3150</v>
          </cell>
          <cell r="D1251" t="str">
            <v>ACHMAD SAHRONI</v>
          </cell>
          <cell r="E1251" t="str">
            <v>PT. MBK</v>
          </cell>
          <cell r="F1251" t="str">
            <v>PO</v>
          </cell>
          <cell r="G1251" t="str">
            <v>76/PO/JKTI/IX/21</v>
          </cell>
          <cell r="H1251">
            <v>44458</v>
          </cell>
          <cell r="I1251">
            <v>44483</v>
          </cell>
          <cell r="J1251">
            <v>25</v>
          </cell>
          <cell r="K1251" t="str">
            <v>081220584567</v>
          </cell>
          <cell r="L1251" t="str">
            <v>DRIVER</v>
          </cell>
          <cell r="Q1251" t="str">
            <v>TANGERANG</v>
          </cell>
          <cell r="R1251" t="str">
            <v>YAMAZAKI</v>
          </cell>
          <cell r="S1251" t="str">
            <v>JAKARTA 1</v>
          </cell>
          <cell r="T1251" t="str">
            <v>3603173110870006</v>
          </cell>
          <cell r="U1251" t="str">
            <v>SEUMUR HIDUP</v>
          </cell>
          <cell r="W1251" t="str">
            <v>B1</v>
          </cell>
          <cell r="X1251" t="str">
            <v>13488710000251</v>
          </cell>
          <cell r="Y1251">
            <v>46261</v>
          </cell>
          <cell r="Z1251" t="str">
            <v>PANDEGLANG</v>
          </cell>
          <cell r="AA1251">
            <v>32081</v>
          </cell>
          <cell r="AB1251" t="str">
            <v>KP. CURUG WETAN RT. 01 RW. 01 CURUG WETAN TANGERANG</v>
          </cell>
          <cell r="AC1251" t="str">
            <v>KAWIN</v>
          </cell>
          <cell r="AD1251" t="str">
            <v>ISLAM</v>
          </cell>
          <cell r="AE1251" t="str">
            <v>LAKI-LAKI</v>
          </cell>
          <cell r="AF1251" t="str">
            <v>SMA</v>
          </cell>
          <cell r="AG1251" t="str">
            <v>ACHMAD SAHRONI</v>
          </cell>
          <cell r="AH1251" t="str">
            <v>BCA</v>
          </cell>
          <cell r="AI1251" t="str">
            <v>7641640585</v>
          </cell>
          <cell r="AJ1251" t="str">
            <v>3603170404160036</v>
          </cell>
          <cell r="AL1251">
            <v>44652</v>
          </cell>
          <cell r="AM1251">
            <v>44742</v>
          </cell>
          <cell r="AN1251" t="str">
            <v>PKWT 1</v>
          </cell>
          <cell r="AO1251" t="str">
            <v>40 hari</v>
          </cell>
          <cell r="AP1251" t="str">
            <v xml:space="preserve">0 Tahun  7 Bulan 7 Hari </v>
          </cell>
          <cell r="AQ1251" t="str">
            <v>SUDAH</v>
          </cell>
          <cell r="AR1251">
            <v>44564</v>
          </cell>
          <cell r="AS1251" t="str">
            <v>SUDAH</v>
          </cell>
          <cell r="AT1251">
            <v>44518</v>
          </cell>
          <cell r="AU1251" t="str">
            <v>SUDAH</v>
          </cell>
          <cell r="AV1251">
            <v>44676</v>
          </cell>
          <cell r="AW1251" t="str">
            <v xml:space="preserve">0 Tahun  0 Bulan 26 Hari </v>
          </cell>
          <cell r="AX1251" t="str">
            <v>IN CLASS</v>
          </cell>
          <cell r="AY1251">
            <v>80</v>
          </cell>
          <cell r="AZ1251">
            <v>90</v>
          </cell>
          <cell r="BA1251" t="str">
            <v>SUDAH</v>
          </cell>
          <cell r="BC1251">
            <v>44445</v>
          </cell>
          <cell r="BE1251" t="str">
            <v>SUDAH</v>
          </cell>
          <cell r="BG1251">
            <v>44580</v>
          </cell>
          <cell r="BH1251" t="str">
            <v>PUSKESMAS CURUG</v>
          </cell>
          <cell r="BI1251" t="str">
            <v>BELUM</v>
          </cell>
          <cell r="BV1251" t="str">
            <v>0001138233464</v>
          </cell>
          <cell r="BW1251" t="str">
            <v>SUDAH</v>
          </cell>
          <cell r="BX1251" t="str">
            <v>PERUSAHAAN</v>
          </cell>
          <cell r="BY1251" t="str">
            <v>21086932387</v>
          </cell>
          <cell r="BZ1251" t="str">
            <v>SUDAH</v>
          </cell>
        </row>
        <row r="1252">
          <cell r="C1252" t="str">
            <v>3151</v>
          </cell>
          <cell r="D1252" t="str">
            <v>MUHAMAD ANSORI</v>
          </cell>
          <cell r="E1252" t="str">
            <v>PT. MBK</v>
          </cell>
          <cell r="I1252">
            <v>44491</v>
          </cell>
          <cell r="J1252" t="str">
            <v/>
          </cell>
          <cell r="K1252" t="str">
            <v>089508614385</v>
          </cell>
          <cell r="L1252" t="str">
            <v>DRIVER</v>
          </cell>
          <cell r="Q1252" t="str">
            <v>BANDUNG</v>
          </cell>
          <cell r="R1252" t="str">
            <v>ANTERAJA</v>
          </cell>
          <cell r="S1252" t="str">
            <v>JAKARTA 1</v>
          </cell>
          <cell r="T1252" t="str">
            <v>3217062712970001</v>
          </cell>
          <cell r="U1252" t="str">
            <v>SEUMUR HIDUP</v>
          </cell>
          <cell r="V1252" t="str">
            <v>CDD</v>
          </cell>
          <cell r="W1252" t="str">
            <v>B1</v>
          </cell>
          <cell r="X1252" t="str">
            <v>13339712000194</v>
          </cell>
          <cell r="Y1252">
            <v>46167</v>
          </cell>
          <cell r="Z1252" t="str">
            <v>BANDUNG</v>
          </cell>
          <cell r="AA1252">
            <v>35791</v>
          </cell>
          <cell r="AB1252" t="str">
            <v>KP RENDE RT003/RW001 DESA RENDE KEC CIKALONG WETAN KAB BANDUNG BARAT</v>
          </cell>
          <cell r="AC1252" t="str">
            <v>LAJANG</v>
          </cell>
          <cell r="AD1252" t="str">
            <v>ISLAM</v>
          </cell>
          <cell r="AE1252" t="str">
            <v>LAKI-LAKI</v>
          </cell>
          <cell r="AF1252" t="str">
            <v>SMA</v>
          </cell>
          <cell r="AG1252" t="str">
            <v>MUHAMAD ANSORI</v>
          </cell>
          <cell r="AH1252" t="str">
            <v>BCA</v>
          </cell>
          <cell r="AI1252" t="str">
            <v>1390856268</v>
          </cell>
          <cell r="AJ1252" t="str">
            <v>'3217040609210007</v>
          </cell>
          <cell r="AL1252">
            <v>44682</v>
          </cell>
          <cell r="AM1252">
            <v>44773</v>
          </cell>
          <cell r="AN1252" t="str">
            <v>PKWT 1</v>
          </cell>
          <cell r="AO1252" t="str">
            <v>71 hari</v>
          </cell>
          <cell r="AP1252" t="str">
            <v xml:space="preserve">0 Tahun  6 Bulan 29 Hari </v>
          </cell>
          <cell r="AQ1252" t="str">
            <v>SUDAH</v>
          </cell>
          <cell r="AR1252">
            <v>44503</v>
          </cell>
          <cell r="AS1252" t="str">
            <v>SUDAH</v>
          </cell>
          <cell r="AT1252">
            <v>44515</v>
          </cell>
          <cell r="AU1252" t="str">
            <v>SUDAH</v>
          </cell>
          <cell r="AV1252">
            <v>44639</v>
          </cell>
          <cell r="AW1252" t="str">
            <v xml:space="preserve">0 Tahun  2 Bulan 2 Hari </v>
          </cell>
          <cell r="AX1252" t="str">
            <v>ON LINE</v>
          </cell>
          <cell r="BA1252" t="str">
            <v>SUDAH</v>
          </cell>
          <cell r="BC1252">
            <v>44414</v>
          </cell>
          <cell r="BE1252" t="str">
            <v>SUDAH</v>
          </cell>
          <cell r="BG1252">
            <v>44442</v>
          </cell>
          <cell r="BI1252" t="str">
            <v>BELUM</v>
          </cell>
          <cell r="BV1252" t="str">
            <v>0002797679079</v>
          </cell>
          <cell r="BW1252" t="str">
            <v>SUDAH</v>
          </cell>
          <cell r="BX1252" t="str">
            <v>PBI</v>
          </cell>
          <cell r="BY1252" t="str">
            <v>21097853820</v>
          </cell>
          <cell r="BZ1252" t="str">
            <v>SUDAH</v>
          </cell>
        </row>
        <row r="1253">
          <cell r="C1253" t="str">
            <v>3152</v>
          </cell>
          <cell r="D1253" t="str">
            <v>SENO CAHYO NUGROHO</v>
          </cell>
          <cell r="E1253" t="str">
            <v>PT. MBK</v>
          </cell>
          <cell r="I1253">
            <v>44491</v>
          </cell>
          <cell r="J1253" t="str">
            <v/>
          </cell>
          <cell r="K1253" t="str">
            <v>0521121765983</v>
          </cell>
          <cell r="L1253" t="str">
            <v>DRIVER</v>
          </cell>
          <cell r="Q1253" t="str">
            <v>BANDUNG</v>
          </cell>
          <cell r="R1253" t="str">
            <v>ANTERAJA</v>
          </cell>
          <cell r="S1253" t="str">
            <v>JAKARTA 1</v>
          </cell>
          <cell r="T1253" t="str">
            <v>3273122910900010</v>
          </cell>
          <cell r="U1253" t="str">
            <v>SEUMUR HIDUP</v>
          </cell>
          <cell r="V1253" t="str">
            <v>CDD</v>
          </cell>
          <cell r="W1253" t="str">
            <v>B1</v>
          </cell>
          <cell r="X1253" t="str">
            <v>13059010000771</v>
          </cell>
          <cell r="Y1253">
            <v>46244</v>
          </cell>
          <cell r="Z1253" t="str">
            <v>BANDUNG</v>
          </cell>
          <cell r="AA1253">
            <v>33175</v>
          </cell>
          <cell r="AB1253" t="str">
            <v xml:space="preserve">JL SUKASARI NO 128/127A RT003/RW014 DESA KEBON JAYANTI KEC KIARACONDONG KOTA BANDUNG </v>
          </cell>
          <cell r="AC1253" t="str">
            <v>LAJANG</v>
          </cell>
          <cell r="AD1253" t="str">
            <v>ISLAM</v>
          </cell>
          <cell r="AE1253" t="str">
            <v>LAKI-LAKI</v>
          </cell>
          <cell r="AF1253" t="str">
            <v>SMA</v>
          </cell>
          <cell r="AG1253" t="str">
            <v>SENO CAHYO NUGROHO</v>
          </cell>
          <cell r="AH1253" t="str">
            <v>BCA</v>
          </cell>
          <cell r="AI1253" t="str">
            <v>6110345141</v>
          </cell>
          <cell r="AJ1253" t="str">
            <v>3273161410160009</v>
          </cell>
          <cell r="AL1253">
            <v>44682</v>
          </cell>
          <cell r="AM1253">
            <v>44773</v>
          </cell>
          <cell r="AN1253" t="str">
            <v>PKWT 1</v>
          </cell>
          <cell r="AO1253" t="str">
            <v>71 hari</v>
          </cell>
          <cell r="AP1253" t="str">
            <v xml:space="preserve">0 Tahun  6 Bulan 29 Hari </v>
          </cell>
          <cell r="AQ1253" t="str">
            <v>SUDAH</v>
          </cell>
          <cell r="AR1253">
            <v>44503</v>
          </cell>
          <cell r="AS1253" t="str">
            <v>SUDAH</v>
          </cell>
          <cell r="AT1253">
            <v>44508</v>
          </cell>
          <cell r="AU1253" t="str">
            <v>SUDAH</v>
          </cell>
          <cell r="AV1253">
            <v>44639</v>
          </cell>
          <cell r="AW1253" t="str">
            <v xml:space="preserve">0 Tahun  2 Bulan 2 Hari </v>
          </cell>
          <cell r="AX1253" t="str">
            <v>ON LINE</v>
          </cell>
          <cell r="BA1253" t="str">
            <v>SUDAH</v>
          </cell>
          <cell r="BC1253">
            <v>44427</v>
          </cell>
          <cell r="BE1253" t="str">
            <v>SUDAH</v>
          </cell>
          <cell r="BG1253">
            <v>44511</v>
          </cell>
          <cell r="BI1253" t="str">
            <v>BELUM</v>
          </cell>
          <cell r="BV1253" t="str">
            <v>0001603052559</v>
          </cell>
          <cell r="BW1253" t="str">
            <v>SUDAH</v>
          </cell>
          <cell r="BX1253" t="str">
            <v>PBI</v>
          </cell>
          <cell r="BY1253" t="str">
            <v>21097853671</v>
          </cell>
          <cell r="BZ1253" t="str">
            <v>SUDAH</v>
          </cell>
        </row>
        <row r="1254">
          <cell r="C1254" t="str">
            <v>3154</v>
          </cell>
          <cell r="D1254" t="str">
            <v>MIFTACHUL CHASAN</v>
          </cell>
          <cell r="E1254" t="str">
            <v>PT. MBK</v>
          </cell>
          <cell r="F1254" t="str">
            <v>PO</v>
          </cell>
          <cell r="G1254" t="str">
            <v>92/JKT2/X/2021</v>
          </cell>
          <cell r="H1254">
            <v>44495</v>
          </cell>
          <cell r="I1254">
            <v>44495</v>
          </cell>
          <cell r="J1254">
            <v>0</v>
          </cell>
          <cell r="K1254" t="str">
            <v>083140368843</v>
          </cell>
          <cell r="L1254" t="str">
            <v>DRIVER</v>
          </cell>
          <cell r="Q1254" t="str">
            <v>SAMARINDA</v>
          </cell>
          <cell r="R1254" t="str">
            <v>ANTERAJA</v>
          </cell>
          <cell r="S1254" t="str">
            <v>JAKARTA 2</v>
          </cell>
          <cell r="T1254" t="str">
            <v>6472051003020004</v>
          </cell>
          <cell r="U1254" t="str">
            <v>SEUMUR HIDUP</v>
          </cell>
          <cell r="W1254" t="str">
            <v>B1</v>
          </cell>
          <cell r="X1254" t="str">
            <v>17150103000052</v>
          </cell>
          <cell r="Y1254">
            <v>45685</v>
          </cell>
          <cell r="Z1254" t="str">
            <v>SAMARINDA</v>
          </cell>
          <cell r="AA1254">
            <v>37325</v>
          </cell>
          <cell r="AB1254" t="str">
            <v>JALAN GUNUNG KAPUR (LEMPAKE JAYA) RT 12 NO 25</v>
          </cell>
          <cell r="AC1254" t="str">
            <v>KAWIN</v>
          </cell>
          <cell r="AD1254" t="str">
            <v>ISLAM</v>
          </cell>
          <cell r="AE1254" t="str">
            <v>LAKI-LAKI</v>
          </cell>
          <cell r="AF1254" t="str">
            <v>SMA</v>
          </cell>
          <cell r="AG1254" t="str">
            <v>MIFTACHUL CHASAN</v>
          </cell>
          <cell r="AH1254" t="str">
            <v>BCA</v>
          </cell>
          <cell r="AI1254" t="str">
            <v>7935530920</v>
          </cell>
          <cell r="AJ1254" t="str">
            <v>647205271187492</v>
          </cell>
          <cell r="AL1254">
            <v>44682</v>
          </cell>
          <cell r="AM1254">
            <v>44773</v>
          </cell>
          <cell r="AN1254" t="str">
            <v>PKWT 1</v>
          </cell>
          <cell r="AO1254" t="str">
            <v>71 hari</v>
          </cell>
          <cell r="AP1254" t="str">
            <v xml:space="preserve">0 Tahun  6 Bulan 25 Hari </v>
          </cell>
          <cell r="AQ1254" t="str">
            <v>SUDAH</v>
          </cell>
          <cell r="AR1254">
            <v>44503</v>
          </cell>
          <cell r="AS1254" t="str">
            <v>SUDAH</v>
          </cell>
          <cell r="AT1254">
            <v>44508</v>
          </cell>
          <cell r="AU1254" t="str">
            <v>SUDAH</v>
          </cell>
          <cell r="AV1254">
            <v>44514</v>
          </cell>
          <cell r="AW1254" t="str">
            <v xml:space="preserve">0 Tahun  6 Bulan 7 Hari </v>
          </cell>
          <cell r="AX1254" t="str">
            <v>ON LINE</v>
          </cell>
          <cell r="AY1254">
            <v>80</v>
          </cell>
          <cell r="AZ1254">
            <v>0</v>
          </cell>
          <cell r="BA1254" t="str">
            <v>SUDAH</v>
          </cell>
          <cell r="BC1254">
            <v>44509</v>
          </cell>
          <cell r="BE1254" t="str">
            <v>BELUM</v>
          </cell>
          <cell r="BI1254" t="str">
            <v>BELUM</v>
          </cell>
          <cell r="BV1254" t="str">
            <v>0002430137406</v>
          </cell>
          <cell r="BW1254" t="str">
            <v>SUDAH</v>
          </cell>
          <cell r="BX1254" t="str">
            <v>PERUSAHAAN</v>
          </cell>
          <cell r="BY1254" t="str">
            <v>21097853879</v>
          </cell>
          <cell r="BZ1254" t="str">
            <v>SUDAH</v>
          </cell>
        </row>
        <row r="1255">
          <cell r="C1255" t="str">
            <v>3155</v>
          </cell>
          <cell r="D1255" t="str">
            <v>FRANGKI OSIMPU</v>
          </cell>
          <cell r="E1255" t="str">
            <v>PT. MBK</v>
          </cell>
          <cell r="I1255">
            <v>44491</v>
          </cell>
          <cell r="J1255" t="str">
            <v/>
          </cell>
          <cell r="K1255" t="str">
            <v>0895395375624</v>
          </cell>
          <cell r="L1255" t="str">
            <v>DRIVER</v>
          </cell>
          <cell r="Q1255" t="str">
            <v>MANADO</v>
          </cell>
          <cell r="R1255" t="str">
            <v>PT. SUMBER ALFARIA TRIJAYA TBK</v>
          </cell>
          <cell r="S1255" t="str">
            <v>MALANG</v>
          </cell>
          <cell r="T1255" t="str">
            <v>7106022411910002</v>
          </cell>
          <cell r="U1255" t="str">
            <v>SEUMUR HIDUP</v>
          </cell>
          <cell r="W1255" t="str">
            <v>B1</v>
          </cell>
          <cell r="X1255" t="str">
            <v>911120250220</v>
          </cell>
          <cell r="Y1255">
            <v>45617</v>
          </cell>
          <cell r="Z1255" t="str">
            <v>MANGGLE</v>
          </cell>
          <cell r="AA1255">
            <v>33566</v>
          </cell>
          <cell r="AB1255" t="str">
            <v>JAGA IV RT 00/00 DESA WATUDAMBO KEC KAUDITAN</v>
          </cell>
          <cell r="AC1255" t="str">
            <v>KAWIN</v>
          </cell>
          <cell r="AD1255" t="str">
            <v>KRISTEN</v>
          </cell>
          <cell r="AE1255" t="str">
            <v>LAKI-LAKI</v>
          </cell>
          <cell r="AF1255" t="str">
            <v>SMA</v>
          </cell>
          <cell r="AG1255" t="str">
            <v>FRANGKI OSIMPU</v>
          </cell>
          <cell r="AH1255" t="str">
            <v>BCA</v>
          </cell>
          <cell r="AI1255" t="str">
            <v>0530424448</v>
          </cell>
          <cell r="AJ1255" t="str">
            <v>7106020203180002</v>
          </cell>
          <cell r="AL1255">
            <v>44682</v>
          </cell>
          <cell r="AM1255">
            <v>44773</v>
          </cell>
          <cell r="AN1255" t="str">
            <v>PKWT 1</v>
          </cell>
          <cell r="AO1255" t="str">
            <v>71 hari</v>
          </cell>
          <cell r="AP1255" t="str">
            <v xml:space="preserve">0 Tahun  6 Bulan 29 Hari </v>
          </cell>
          <cell r="AQ1255" t="str">
            <v>SUDAH</v>
          </cell>
          <cell r="AR1255">
            <v>44503</v>
          </cell>
          <cell r="AS1255" t="str">
            <v>SUDAH</v>
          </cell>
          <cell r="AT1255">
            <v>44492</v>
          </cell>
          <cell r="AU1255" t="str">
            <v>SUDAH</v>
          </cell>
          <cell r="AV1255">
            <v>44487</v>
          </cell>
          <cell r="AW1255" t="str">
            <v xml:space="preserve">0 Tahun  7 Bulan 3 Hari </v>
          </cell>
          <cell r="AX1255" t="str">
            <v>IN CLASS</v>
          </cell>
          <cell r="AY1255">
            <v>90</v>
          </cell>
          <cell r="AZ1255">
            <v>80</v>
          </cell>
          <cell r="BA1255" t="str">
            <v>SUDAH</v>
          </cell>
          <cell r="BC1255">
            <v>44378</v>
          </cell>
          <cell r="BD1255" t="str">
            <v>KAUDITAN - 21030301</v>
          </cell>
          <cell r="BE1255" t="str">
            <v>SUDAH</v>
          </cell>
          <cell r="BG1255">
            <v>44421</v>
          </cell>
          <cell r="BH1255" t="str">
            <v>KAUDITAN - 21030301</v>
          </cell>
          <cell r="BI1255" t="str">
            <v>BELUM</v>
          </cell>
          <cell r="BV1255" t="str">
            <v>0002772909977</v>
          </cell>
          <cell r="BW1255" t="str">
            <v>SUDAH</v>
          </cell>
          <cell r="BX1255" t="str">
            <v>PERUSAHAAN</v>
          </cell>
          <cell r="BY1255" t="str">
            <v>21097853895</v>
          </cell>
          <cell r="BZ1255" t="str">
            <v>SUDAH</v>
          </cell>
        </row>
        <row r="1256">
          <cell r="C1256" t="str">
            <v>3158</v>
          </cell>
          <cell r="D1256" t="str">
            <v>RAHMAN SALEH</v>
          </cell>
          <cell r="E1256" t="str">
            <v>PT. MBK</v>
          </cell>
          <cell r="F1256" t="str">
            <v>REPLACE</v>
          </cell>
          <cell r="G1256" t="str">
            <v>AEP SAEPUDIN</v>
          </cell>
          <cell r="I1256">
            <v>44501</v>
          </cell>
          <cell r="J1256" t="str">
            <v/>
          </cell>
          <cell r="K1256" t="str">
            <v>08772938386</v>
          </cell>
          <cell r="L1256" t="str">
            <v>DRIVER</v>
          </cell>
          <cell r="Q1256" t="str">
            <v>BANDUNG</v>
          </cell>
          <cell r="R1256" t="str">
            <v>ANTERAJA</v>
          </cell>
          <cell r="S1256" t="str">
            <v>JAKARTA 1</v>
          </cell>
          <cell r="T1256" t="str">
            <v>3273151501970001</v>
          </cell>
          <cell r="U1256" t="str">
            <v>SEUMUR HIDUP</v>
          </cell>
          <cell r="V1256" t="str">
            <v>CDD</v>
          </cell>
          <cell r="W1256" t="str">
            <v>B1 UMUM</v>
          </cell>
          <cell r="X1256" t="str">
            <v>1305 9701 001096</v>
          </cell>
          <cell r="Y1256">
            <v>46054</v>
          </cell>
          <cell r="Z1256" t="str">
            <v xml:space="preserve">CILACAP </v>
          </cell>
          <cell r="AA1256">
            <v>35445</v>
          </cell>
          <cell r="AB1256" t="str">
            <v>JL CIBUNTU TIMUR RT05 RW04,WARUNG MUNCANG,BANDUNG KULON</v>
          </cell>
          <cell r="AC1256" t="str">
            <v>KAWIN</v>
          </cell>
          <cell r="AD1256" t="str">
            <v>ISLAM</v>
          </cell>
          <cell r="AE1256" t="str">
            <v>LAKI-LAKI</v>
          </cell>
          <cell r="AF1256" t="str">
            <v>SMA</v>
          </cell>
          <cell r="AG1256" t="str">
            <v>RAHMAN SALEH</v>
          </cell>
          <cell r="AH1256" t="str">
            <v>BCA</v>
          </cell>
          <cell r="AI1256" t="str">
            <v>8380375975</v>
          </cell>
          <cell r="AJ1256" t="str">
            <v>3273151009106396</v>
          </cell>
          <cell r="AL1256">
            <v>44682</v>
          </cell>
          <cell r="AM1256">
            <v>44773</v>
          </cell>
          <cell r="AN1256" t="str">
            <v>PKWT 1</v>
          </cell>
          <cell r="AO1256" t="str">
            <v>71 hari</v>
          </cell>
          <cell r="AP1256" t="str">
            <v xml:space="preserve">0 Tahun  6 Bulan 20 Hari </v>
          </cell>
          <cell r="AQ1256" t="str">
            <v>SUDAH</v>
          </cell>
          <cell r="AR1256">
            <v>44510</v>
          </cell>
          <cell r="AS1256" t="str">
            <v>SUDAH</v>
          </cell>
          <cell r="AT1256">
            <v>44510</v>
          </cell>
          <cell r="AU1256" t="str">
            <v>SUDAH</v>
          </cell>
          <cell r="AV1256">
            <v>44639</v>
          </cell>
          <cell r="AW1256" t="str">
            <v xml:space="preserve">0 Tahun  2 Bulan 2 Hari </v>
          </cell>
          <cell r="AX1256" t="str">
            <v>IN CLASS</v>
          </cell>
          <cell r="AY1256">
            <v>90</v>
          </cell>
          <cell r="AZ1256">
            <v>75</v>
          </cell>
          <cell r="BA1256" t="str">
            <v>SUDAH</v>
          </cell>
          <cell r="BC1256">
            <v>44457</v>
          </cell>
          <cell r="BD1256" t="str">
            <v>CIBUNTU</v>
          </cell>
          <cell r="BE1256" t="str">
            <v>SUDAH</v>
          </cell>
          <cell r="BG1256">
            <v>44485</v>
          </cell>
          <cell r="BH1256" t="str">
            <v>CIBUNTU</v>
          </cell>
          <cell r="BI1256" t="str">
            <v>BELUM</v>
          </cell>
          <cell r="BV1256" t="str">
            <v>0002187085847</v>
          </cell>
          <cell r="BW1256" t="str">
            <v>SUDAH</v>
          </cell>
          <cell r="BX1256" t="str">
            <v>PERUSAHAAN</v>
          </cell>
          <cell r="BY1256" t="str">
            <v>21097853515</v>
          </cell>
          <cell r="BZ1256" t="str">
            <v>SUDAH</v>
          </cell>
          <cell r="CG1256" t="str">
            <v>mochiyas20@gmail.com</v>
          </cell>
        </row>
        <row r="1257">
          <cell r="C1257" t="str">
            <v>3159</v>
          </cell>
          <cell r="D1257" t="str">
            <v>MOCH ELYAS FAISAL</v>
          </cell>
          <cell r="E1257" t="str">
            <v>PT. MBK</v>
          </cell>
          <cell r="F1257" t="str">
            <v>REPLACE</v>
          </cell>
          <cell r="G1257" t="str">
            <v>BINTA NUR RANJI</v>
          </cell>
          <cell r="I1257">
            <v>44501</v>
          </cell>
          <cell r="J1257" t="str">
            <v/>
          </cell>
          <cell r="K1257" t="str">
            <v>08990852124</v>
          </cell>
          <cell r="L1257" t="str">
            <v>DRIVER</v>
          </cell>
          <cell r="Q1257" t="str">
            <v>BANDUNG</v>
          </cell>
          <cell r="R1257" t="str">
            <v>ANTERAJA</v>
          </cell>
          <cell r="S1257" t="str">
            <v>JAKARTA 1</v>
          </cell>
          <cell r="T1257" t="str">
            <v>3277010411860001</v>
          </cell>
          <cell r="U1257" t="str">
            <v>SEUMUR HIDUP</v>
          </cell>
          <cell r="V1257" t="str">
            <v>CDD</v>
          </cell>
          <cell r="W1257" t="str">
            <v>B1</v>
          </cell>
          <cell r="X1257" t="str">
            <v>8611 1331 1407</v>
          </cell>
          <cell r="Y1257">
            <v>45575</v>
          </cell>
          <cell r="Z1257" t="str">
            <v>CIMAHI</v>
          </cell>
          <cell r="AA1257">
            <v>31720</v>
          </cell>
          <cell r="AB1257" t="str">
            <v>JL NANJUNG BABAKAN UTAMA RT04 RW13,CIMAHI SELATAN</v>
          </cell>
          <cell r="AC1257" t="str">
            <v>KAWIN ANAK 2</v>
          </cell>
          <cell r="AD1257" t="str">
            <v>ISLAM</v>
          </cell>
          <cell r="AE1257" t="str">
            <v>LAKI-LAKI</v>
          </cell>
          <cell r="AF1257" t="str">
            <v>SMA</v>
          </cell>
          <cell r="AG1257" t="str">
            <v>MOCH ELYAS FAISAL</v>
          </cell>
          <cell r="AH1257" t="str">
            <v>BCA</v>
          </cell>
          <cell r="AI1257" t="str">
            <v>2810639434</v>
          </cell>
          <cell r="AJ1257" t="str">
            <v>3277012909210025</v>
          </cell>
          <cell r="AL1257">
            <v>44682</v>
          </cell>
          <cell r="AM1257">
            <v>44773</v>
          </cell>
          <cell r="AN1257" t="str">
            <v>PKWT 1</v>
          </cell>
          <cell r="AO1257" t="str">
            <v>71 hari</v>
          </cell>
          <cell r="AP1257" t="str">
            <v xml:space="preserve">0 Tahun  6 Bulan 20 Hari </v>
          </cell>
          <cell r="AQ1257" t="str">
            <v>SUDAH</v>
          </cell>
          <cell r="AR1257">
            <v>44510</v>
          </cell>
          <cell r="AS1257" t="str">
            <v>SUDAH</v>
          </cell>
          <cell r="AT1257">
            <v>44510</v>
          </cell>
          <cell r="AU1257" t="str">
            <v>SUDAH</v>
          </cell>
          <cell r="AV1257">
            <v>44639</v>
          </cell>
          <cell r="AW1257" t="str">
            <v xml:space="preserve">0 Tahun  2 Bulan 2 Hari </v>
          </cell>
          <cell r="AX1257" t="str">
            <v>IN CLASS</v>
          </cell>
          <cell r="AY1257">
            <v>90</v>
          </cell>
          <cell r="AZ1257">
            <v>75</v>
          </cell>
          <cell r="BA1257" t="str">
            <v>SUDAH</v>
          </cell>
          <cell r="BC1257">
            <v>44412</v>
          </cell>
          <cell r="BD1257" t="str">
            <v>POLRES CIMAHI</v>
          </cell>
          <cell r="BE1257" t="str">
            <v>SUDAH</v>
          </cell>
          <cell r="BG1257">
            <v>44470</v>
          </cell>
          <cell r="BH1257" t="str">
            <v>POLRES CIMAHI</v>
          </cell>
          <cell r="BI1257" t="str">
            <v>BELUM</v>
          </cell>
          <cell r="BV1257" t="str">
            <v>0001404390071</v>
          </cell>
          <cell r="BW1257" t="str">
            <v>SUDAH</v>
          </cell>
          <cell r="BX1257" t="str">
            <v>PERUSAHAAN</v>
          </cell>
          <cell r="BY1257" t="str">
            <v>21097853853</v>
          </cell>
          <cell r="BZ1257" t="str">
            <v>SUDAH</v>
          </cell>
        </row>
        <row r="1258">
          <cell r="C1258" t="str">
            <v>3160</v>
          </cell>
          <cell r="D1258" t="str">
            <v>SAMSOL ARIFIN</v>
          </cell>
          <cell r="E1258" t="str">
            <v>PT. MBK</v>
          </cell>
          <cell r="I1258">
            <v>44492</v>
          </cell>
          <cell r="J1258" t="str">
            <v/>
          </cell>
          <cell r="K1258" t="str">
            <v>082330213833</v>
          </cell>
          <cell r="L1258" t="str">
            <v>DRIVER</v>
          </cell>
          <cell r="Q1258" t="str">
            <v>MALANG</v>
          </cell>
          <cell r="R1258" t="str">
            <v>ANTERAJA</v>
          </cell>
          <cell r="S1258" t="str">
            <v>MALANG</v>
          </cell>
          <cell r="T1258" t="str">
            <v>3513090801920003</v>
          </cell>
          <cell r="U1258" t="str">
            <v>SEUMUR HIDUP</v>
          </cell>
          <cell r="V1258" t="str">
            <v>KUNING</v>
          </cell>
          <cell r="W1258" t="str">
            <v>B2 UMUM</v>
          </cell>
          <cell r="X1258" t="str">
            <v>15279201000060</v>
          </cell>
          <cell r="Y1258">
            <v>45764</v>
          </cell>
          <cell r="Z1258" t="str">
            <v>PROBOLINGGO</v>
          </cell>
          <cell r="AA1258">
            <v>33611</v>
          </cell>
          <cell r="AB1258" t="str">
            <v>JL. AMIR HAMZAH NO. 207 RT/RW 004/002 KEL/DESA KEDUNG ASEM KEC. WONOASIH</v>
          </cell>
          <cell r="AC1258" t="str">
            <v>KAWIN ANAK 1</v>
          </cell>
          <cell r="AD1258" t="str">
            <v>ISLAM</v>
          </cell>
          <cell r="AE1258" t="str">
            <v>LAKI-LAKI</v>
          </cell>
          <cell r="AF1258" t="str">
            <v>SMA</v>
          </cell>
          <cell r="AG1258" t="str">
            <v>SAMSOL ARIFIN</v>
          </cell>
          <cell r="AH1258" t="str">
            <v>BCA</v>
          </cell>
          <cell r="AI1258" t="str">
            <v>0391537576</v>
          </cell>
          <cell r="AJ1258" t="str">
            <v>3574022803190001</v>
          </cell>
          <cell r="AL1258">
            <v>44682</v>
          </cell>
          <cell r="AM1258">
            <v>44773</v>
          </cell>
          <cell r="AN1258" t="str">
            <v>PKWT 1</v>
          </cell>
          <cell r="AO1258" t="str">
            <v>71 hari</v>
          </cell>
          <cell r="AP1258" t="str">
            <v xml:space="preserve">0 Tahun  6 Bulan 28 Hari </v>
          </cell>
          <cell r="AQ1258" t="str">
            <v>SUDAH</v>
          </cell>
          <cell r="AR1258">
            <v>44492</v>
          </cell>
          <cell r="AS1258" t="str">
            <v>SUDAH</v>
          </cell>
          <cell r="AT1258">
            <v>44492</v>
          </cell>
          <cell r="AU1258" t="str">
            <v>SUDAH</v>
          </cell>
          <cell r="AV1258">
            <v>44492</v>
          </cell>
          <cell r="AW1258" t="str">
            <v xml:space="preserve">0 Tahun  6 Bulan 28 Hari </v>
          </cell>
          <cell r="AX1258" t="str">
            <v>IN CLASS</v>
          </cell>
          <cell r="AY1258">
            <v>80</v>
          </cell>
          <cell r="AZ1258">
            <v>90</v>
          </cell>
          <cell r="BA1258" t="str">
            <v>SUDAH</v>
          </cell>
          <cell r="BC1258">
            <v>44398</v>
          </cell>
          <cell r="BD1258" t="str">
            <v>PUSKESMAS WANGKAL</v>
          </cell>
          <cell r="BE1258" t="str">
            <v>SUDAH</v>
          </cell>
          <cell r="BG1258">
            <v>44484</v>
          </cell>
          <cell r="BH1258" t="str">
            <v>PUSKESMAS WANGKAL</v>
          </cell>
          <cell r="BI1258" t="str">
            <v>BELUM</v>
          </cell>
          <cell r="BV1258" t="str">
            <v>0000711825906</v>
          </cell>
          <cell r="BW1258" t="str">
            <v>SUDAH</v>
          </cell>
          <cell r="BX1258" t="str">
            <v>PBI</v>
          </cell>
          <cell r="BY1258" t="str">
            <v>21097853887</v>
          </cell>
          <cell r="BZ1258" t="str">
            <v>SUDAH</v>
          </cell>
        </row>
        <row r="1259">
          <cell r="C1259" t="str">
            <v>3161</v>
          </cell>
          <cell r="D1259" t="str">
            <v>HUSNIL MUBAROK</v>
          </cell>
          <cell r="E1259" t="str">
            <v>PT. MBK</v>
          </cell>
          <cell r="F1259" t="str">
            <v>REPLACE</v>
          </cell>
          <cell r="G1259" t="str">
            <v>MUHAMMAD RIDWAN</v>
          </cell>
          <cell r="I1259">
            <v>44501</v>
          </cell>
          <cell r="J1259" t="str">
            <v/>
          </cell>
          <cell r="K1259" t="str">
            <v>082334111042</v>
          </cell>
          <cell r="L1259" t="str">
            <v>DRIVER</v>
          </cell>
          <cell r="Q1259" t="str">
            <v>MALANG</v>
          </cell>
          <cell r="R1259" t="str">
            <v>ANTERAJA</v>
          </cell>
          <cell r="S1259" t="str">
            <v>MALANG</v>
          </cell>
          <cell r="T1259" t="str">
            <v>3574011606930002</v>
          </cell>
          <cell r="U1259" t="str">
            <v>SEUMUR HIDUP</v>
          </cell>
          <cell r="V1259" t="str">
            <v>HIJAU</v>
          </cell>
          <cell r="W1259" t="str">
            <v>B1</v>
          </cell>
          <cell r="X1259" t="str">
            <v>15609306000131</v>
          </cell>
          <cell r="Y1259">
            <v>46313</v>
          </cell>
          <cell r="Z1259" t="str">
            <v>PROBOLINGGO</v>
          </cell>
          <cell r="AA1259">
            <v>34136</v>
          </cell>
          <cell r="AB1259" t="str">
            <v>JL. PROF DR HAMKA 82 RT/RW 003/005 KEL/DESA KADEMANGAN KEC. KADEMANGAN - PROBOLINGGO</v>
          </cell>
          <cell r="AC1259" t="str">
            <v>LAJANG</v>
          </cell>
          <cell r="AD1259" t="str">
            <v>ISLAM</v>
          </cell>
          <cell r="AE1259" t="str">
            <v>LAKI-LAKI</v>
          </cell>
          <cell r="AF1259" t="str">
            <v>SMA</v>
          </cell>
          <cell r="AG1259" t="str">
            <v>HUSNIL MUBAROK</v>
          </cell>
          <cell r="AH1259" t="str">
            <v>BCA</v>
          </cell>
          <cell r="AI1259" t="str">
            <v>0391215536</v>
          </cell>
          <cell r="AJ1259" t="str">
            <v>3574012311120027</v>
          </cell>
          <cell r="AL1259">
            <v>44682</v>
          </cell>
          <cell r="AM1259">
            <v>44773</v>
          </cell>
          <cell r="AN1259" t="str">
            <v>PKWT 1</v>
          </cell>
          <cell r="AO1259" t="str">
            <v>71 hari</v>
          </cell>
          <cell r="AP1259" t="str">
            <v xml:space="preserve">0 Tahun  6 Bulan 20 Hari </v>
          </cell>
          <cell r="AQ1259" t="str">
            <v>SUDAH</v>
          </cell>
          <cell r="AR1259">
            <v>44510</v>
          </cell>
          <cell r="AS1259" t="str">
            <v>SUDAH</v>
          </cell>
          <cell r="AT1259">
            <v>44543</v>
          </cell>
          <cell r="AU1259" t="str">
            <v>SUDAH</v>
          </cell>
          <cell r="AV1259">
            <v>44495</v>
          </cell>
          <cell r="AW1259" t="str">
            <v xml:space="preserve">0 Tahun  6 Bulan 25 Hari </v>
          </cell>
          <cell r="AX1259" t="str">
            <v>IN CLASS</v>
          </cell>
          <cell r="AY1259">
            <v>70</v>
          </cell>
          <cell r="AZ1259">
            <v>70</v>
          </cell>
          <cell r="BA1259" t="str">
            <v>SUDAH</v>
          </cell>
          <cell r="BC1259">
            <v>44424</v>
          </cell>
          <cell r="BD1259" t="str">
            <v>SUMBERMASIH</v>
          </cell>
          <cell r="BE1259" t="str">
            <v>SUDAH</v>
          </cell>
          <cell r="BG1259">
            <v>44558</v>
          </cell>
          <cell r="BI1259" t="str">
            <v>BELUM</v>
          </cell>
          <cell r="BV1259" t="str">
            <v>0001577639147</v>
          </cell>
          <cell r="BW1259" t="str">
            <v>SUDAH</v>
          </cell>
          <cell r="BX1259" t="str">
            <v>PERUSAHAAN</v>
          </cell>
          <cell r="BY1259" t="str">
            <v>21097853838</v>
          </cell>
          <cell r="BZ1259" t="str">
            <v>SUDAH</v>
          </cell>
        </row>
        <row r="1260">
          <cell r="C1260" t="str">
            <v>3162</v>
          </cell>
          <cell r="D1260" t="str">
            <v>ROBBY SETIAWAN</v>
          </cell>
          <cell r="E1260" t="str">
            <v>PT. MBK</v>
          </cell>
          <cell r="F1260" t="str">
            <v>REPLACE</v>
          </cell>
          <cell r="G1260" t="str">
            <v>MOCH AGUNG HARIANTO</v>
          </cell>
          <cell r="I1260">
            <v>44501</v>
          </cell>
          <cell r="J1260" t="str">
            <v/>
          </cell>
          <cell r="K1260" t="str">
            <v>081385170807</v>
          </cell>
          <cell r="L1260" t="str">
            <v>DRIVER</v>
          </cell>
          <cell r="Q1260" t="str">
            <v>MALANG</v>
          </cell>
          <cell r="R1260" t="str">
            <v>ANTERAJA</v>
          </cell>
          <cell r="S1260" t="str">
            <v>MALANG</v>
          </cell>
          <cell r="T1260" t="str">
            <v>3507101307970002</v>
          </cell>
          <cell r="U1260" t="str">
            <v>SEUMUR HIDUP</v>
          </cell>
          <cell r="V1260" t="str">
            <v>HIJAU</v>
          </cell>
          <cell r="W1260" t="str">
            <v>B1</v>
          </cell>
          <cell r="X1260" t="str">
            <v>15269707000560</v>
          </cell>
          <cell r="Y1260">
            <v>46300</v>
          </cell>
          <cell r="Z1260" t="str">
            <v>MALANG</v>
          </cell>
          <cell r="AA1260">
            <v>35624</v>
          </cell>
          <cell r="AB1260" t="str">
            <v>DUSUN KASIN RT/RW 10/03 KEL/DESA SEPANJANG KECAMATAN GONDANGLEGI</v>
          </cell>
          <cell r="AC1260" t="str">
            <v>LAJANG</v>
          </cell>
          <cell r="AD1260" t="str">
            <v>ISLAM</v>
          </cell>
          <cell r="AE1260" t="str">
            <v>LAKI-LAKI</v>
          </cell>
          <cell r="AF1260" t="str">
            <v>SMA</v>
          </cell>
          <cell r="AG1260" t="str">
            <v>ROBBY SETIAWAN</v>
          </cell>
          <cell r="AH1260" t="str">
            <v>BCA</v>
          </cell>
          <cell r="AI1260" t="str">
            <v>2250991927</v>
          </cell>
          <cell r="AJ1260" t="str">
            <v>3507103001081166</v>
          </cell>
          <cell r="AL1260">
            <v>44682</v>
          </cell>
          <cell r="AM1260">
            <v>44773</v>
          </cell>
          <cell r="AN1260" t="str">
            <v>PKWT 1</v>
          </cell>
          <cell r="AO1260" t="str">
            <v>71 hari</v>
          </cell>
          <cell r="AP1260" t="str">
            <v xml:space="preserve">0 Tahun  6 Bulan 20 Hari </v>
          </cell>
          <cell r="AQ1260" t="str">
            <v>SUDAH</v>
          </cell>
          <cell r="AR1260">
            <v>44510</v>
          </cell>
          <cell r="AS1260" t="str">
            <v>SUDAH</v>
          </cell>
          <cell r="AT1260">
            <v>44543</v>
          </cell>
          <cell r="AU1260" t="str">
            <v>SUDAH</v>
          </cell>
          <cell r="AV1260">
            <v>44496</v>
          </cell>
          <cell r="AW1260" t="str">
            <v xml:space="preserve">0 Tahun  6 Bulan 24 Hari </v>
          </cell>
          <cell r="AX1260" t="str">
            <v>IN CLASS</v>
          </cell>
          <cell r="AY1260">
            <v>80</v>
          </cell>
          <cell r="AZ1260">
            <v>80</v>
          </cell>
          <cell r="BA1260" t="str">
            <v>SUDAH</v>
          </cell>
          <cell r="BC1260">
            <v>44471</v>
          </cell>
          <cell r="BD1260" t="str">
            <v>GONDANGLEGI</v>
          </cell>
          <cell r="BE1260" t="str">
            <v>SUDAH</v>
          </cell>
          <cell r="BG1260">
            <v>44445</v>
          </cell>
          <cell r="BI1260" t="str">
            <v>BELUM</v>
          </cell>
          <cell r="BV1260" t="str">
            <v>0001445371716</v>
          </cell>
          <cell r="BW1260" t="str">
            <v>SUDAH</v>
          </cell>
          <cell r="BX1260" t="str">
            <v>PERUSAHAAN</v>
          </cell>
          <cell r="BY1260" t="str">
            <v>21097853556</v>
          </cell>
          <cell r="BZ1260" t="str">
            <v>SUDAH</v>
          </cell>
          <cell r="CG1260" t="str">
            <v>Pagissuryanajamaludin@gmail.com</v>
          </cell>
        </row>
        <row r="1261">
          <cell r="C1261" t="str">
            <v>3163</v>
          </cell>
          <cell r="D1261" t="str">
            <v>PAGIS SURYANAJAMALUDIN</v>
          </cell>
          <cell r="E1261" t="str">
            <v>PT. MBK</v>
          </cell>
          <cell r="F1261" t="str">
            <v>REPLACE</v>
          </cell>
          <cell r="G1261" t="str">
            <v>SUGENG RIYADI</v>
          </cell>
          <cell r="I1261">
            <v>44501</v>
          </cell>
          <cell r="J1261" t="str">
            <v/>
          </cell>
          <cell r="K1261" t="str">
            <v>0895173700357</v>
          </cell>
          <cell r="L1261" t="str">
            <v>DRIVER</v>
          </cell>
          <cell r="Q1261" t="str">
            <v>PURWOKERTO</v>
          </cell>
          <cell r="R1261" t="str">
            <v>ANTERAJA</v>
          </cell>
          <cell r="S1261" t="str">
            <v>SEMARANG</v>
          </cell>
          <cell r="T1261" t="str">
            <v>3301130111910007</v>
          </cell>
          <cell r="U1261" t="str">
            <v>SEUMUR HIDUP</v>
          </cell>
          <cell r="V1261" t="str">
            <v>PUTIH</v>
          </cell>
          <cell r="W1261" t="str">
            <v>B2 UMUM</v>
          </cell>
          <cell r="X1261" t="str">
            <v>13349111000214</v>
          </cell>
          <cell r="Y1261">
            <v>46318</v>
          </cell>
          <cell r="Z1261" t="str">
            <v>CILACAP</v>
          </cell>
          <cell r="AA1261">
            <v>33543</v>
          </cell>
          <cell r="AB1261" t="str">
            <v>Cimanggu wetan rt 1 rw 2,cilacap</v>
          </cell>
          <cell r="AC1261" t="str">
            <v>KAWIN ANAK 2</v>
          </cell>
          <cell r="AD1261" t="str">
            <v>ISLAM</v>
          </cell>
          <cell r="AE1261" t="str">
            <v>LAKI-LAKI</v>
          </cell>
          <cell r="AF1261" t="str">
            <v>SMA</v>
          </cell>
          <cell r="AG1261" t="str">
            <v>PAGIS SURYANAJAMALUDIN</v>
          </cell>
          <cell r="AH1261" t="str">
            <v>BCA</v>
          </cell>
          <cell r="AI1261" t="str">
            <v>4330479936</v>
          </cell>
          <cell r="AJ1261" t="str">
            <v>3301132207190011</v>
          </cell>
          <cell r="AL1261">
            <v>44682</v>
          </cell>
          <cell r="AM1261">
            <v>44773</v>
          </cell>
          <cell r="AN1261" t="str">
            <v>PKWT 1</v>
          </cell>
          <cell r="AO1261" t="str">
            <v>71 hari</v>
          </cell>
          <cell r="AP1261" t="str">
            <v xml:space="preserve">0 Tahun  6 Bulan 20 Hari </v>
          </cell>
          <cell r="AQ1261" t="str">
            <v>SUDAH</v>
          </cell>
          <cell r="AR1261">
            <v>44509</v>
          </cell>
          <cell r="AS1261" t="str">
            <v>SUDAH</v>
          </cell>
          <cell r="AT1261">
            <v>44509</v>
          </cell>
          <cell r="AU1261" t="str">
            <v>SUDAH</v>
          </cell>
          <cell r="AV1261">
            <v>44497</v>
          </cell>
          <cell r="AW1261" t="str">
            <v xml:space="preserve">0 Tahun  6 Bulan 23 Hari </v>
          </cell>
          <cell r="AX1261" t="str">
            <v>ON LINE</v>
          </cell>
          <cell r="AY1261">
            <v>90</v>
          </cell>
          <cell r="AZ1261">
            <v>95</v>
          </cell>
          <cell r="BA1261" t="str">
            <v>SUDAH</v>
          </cell>
          <cell r="BC1261">
            <v>44461</v>
          </cell>
          <cell r="BD1261" t="str">
            <v>pusk cimanggu</v>
          </cell>
          <cell r="BE1261" t="str">
            <v>SUDAH</v>
          </cell>
          <cell r="BG1261">
            <v>44490</v>
          </cell>
          <cell r="BH1261" t="str">
            <v>pusk cimanggu</v>
          </cell>
          <cell r="BI1261" t="str">
            <v>BELUM</v>
          </cell>
          <cell r="BM1261" t="str">
            <v>ONLINE</v>
          </cell>
          <cell r="BN1261">
            <v>95</v>
          </cell>
          <cell r="BV1261" t="str">
            <v>0000518719274</v>
          </cell>
          <cell r="BW1261" t="str">
            <v>SUDAH</v>
          </cell>
          <cell r="BX1261" t="str">
            <v>PERUSAHAAN</v>
          </cell>
          <cell r="BY1261" t="str">
            <v>21097853861</v>
          </cell>
          <cell r="BZ1261" t="str">
            <v>SUDAH</v>
          </cell>
        </row>
        <row r="1262">
          <cell r="C1262" t="str">
            <v>3164</v>
          </cell>
          <cell r="D1262" t="str">
            <v>SYAMSUL ARIF NURHADI</v>
          </cell>
          <cell r="E1262" t="str">
            <v>PT. MBK</v>
          </cell>
          <cell r="F1262" t="str">
            <v>REPLACE</v>
          </cell>
          <cell r="G1262" t="str">
            <v>IMAM KUSWANTO</v>
          </cell>
          <cell r="I1262">
            <v>44501</v>
          </cell>
          <cell r="J1262" t="str">
            <v/>
          </cell>
          <cell r="K1262" t="str">
            <v>088225410835</v>
          </cell>
          <cell r="L1262" t="str">
            <v>DRIVER</v>
          </cell>
          <cell r="Q1262" t="str">
            <v>PURWOKERTO</v>
          </cell>
          <cell r="R1262" t="str">
            <v>ANTERAJA</v>
          </cell>
          <cell r="S1262" t="str">
            <v>SEMARANG</v>
          </cell>
          <cell r="T1262" t="str">
            <v>3302240908980004</v>
          </cell>
          <cell r="U1262" t="str">
            <v>SEUMUR HIDUP</v>
          </cell>
          <cell r="V1262" t="str">
            <v>PUTIH</v>
          </cell>
          <cell r="W1262" t="str">
            <v>B1</v>
          </cell>
          <cell r="X1262" t="str">
            <v>14149808000346</v>
          </cell>
          <cell r="Y1262">
            <v>46273</v>
          </cell>
          <cell r="Z1262" t="str">
            <v>PURWOKERTO</v>
          </cell>
          <cell r="AA1262">
            <v>36016</v>
          </cell>
          <cell r="AB1262" t="str">
            <v>jl. Brigjen Katamso,48B,RT 2 RW1,Purwokerto</v>
          </cell>
          <cell r="AC1262" t="str">
            <v>LAJANG</v>
          </cell>
          <cell r="AD1262" t="str">
            <v>ISLAM</v>
          </cell>
          <cell r="AE1262" t="str">
            <v>LAKI-LAKI</v>
          </cell>
          <cell r="AF1262" t="str">
            <v>SMP</v>
          </cell>
          <cell r="AG1262" t="str">
            <v>SYAMSUL ARIF NURHADI</v>
          </cell>
          <cell r="AH1262" t="str">
            <v>BCA</v>
          </cell>
          <cell r="AI1262" t="str">
            <v>0462321986</v>
          </cell>
          <cell r="AJ1262" t="str">
            <v>3302261205100002</v>
          </cell>
          <cell r="AL1262">
            <v>44682</v>
          </cell>
          <cell r="AM1262">
            <v>44773</v>
          </cell>
          <cell r="AN1262" t="str">
            <v>PKWT 1</v>
          </cell>
          <cell r="AO1262" t="str">
            <v>71 hari</v>
          </cell>
          <cell r="AP1262" t="str">
            <v xml:space="preserve">0 Tahun  6 Bulan 20 Hari </v>
          </cell>
          <cell r="AQ1262" t="str">
            <v>SUDAH</v>
          </cell>
          <cell r="AR1262">
            <v>44509</v>
          </cell>
          <cell r="AS1262" t="str">
            <v>SUDAH</v>
          </cell>
          <cell r="AT1262">
            <v>44509</v>
          </cell>
          <cell r="AU1262" t="str">
            <v>SUDAH</v>
          </cell>
          <cell r="AV1262">
            <v>44497</v>
          </cell>
          <cell r="AW1262" t="str">
            <v xml:space="preserve">0 Tahun  6 Bulan 23 Hari </v>
          </cell>
          <cell r="AX1262" t="str">
            <v>ON LINE</v>
          </cell>
          <cell r="AY1262">
            <v>85</v>
          </cell>
          <cell r="AZ1262">
            <v>80</v>
          </cell>
          <cell r="BA1262" t="str">
            <v>SUDAH</v>
          </cell>
          <cell r="BC1262">
            <v>44421</v>
          </cell>
          <cell r="BD1262" t="str">
            <v>JBS PURBALINGGA</v>
          </cell>
          <cell r="BE1262" t="str">
            <v>SUDAH</v>
          </cell>
          <cell r="BG1262">
            <v>44449</v>
          </cell>
          <cell r="BH1262" t="str">
            <v>JBS PURBALINGGA</v>
          </cell>
          <cell r="BI1262" t="str">
            <v>BELUM</v>
          </cell>
          <cell r="BM1262" t="str">
            <v>ONLINE</v>
          </cell>
          <cell r="BN1262">
            <v>85</v>
          </cell>
          <cell r="BV1262" t="str">
            <v>0002698614044</v>
          </cell>
          <cell r="BW1262" t="str">
            <v>SUDAH</v>
          </cell>
          <cell r="BX1262" t="str">
            <v>PERUSAHAAN</v>
          </cell>
          <cell r="BY1262" t="str">
            <v>21097853549</v>
          </cell>
          <cell r="BZ1262" t="str">
            <v>SUDAH</v>
          </cell>
          <cell r="CG1262" t="str">
            <v>ridho.bedor86@gmail.com</v>
          </cell>
        </row>
        <row r="1263">
          <cell r="C1263" t="str">
            <v>3166</v>
          </cell>
          <cell r="D1263" t="str">
            <v>UJANG SURYADI</v>
          </cell>
          <cell r="E1263" t="str">
            <v>PT. MBK</v>
          </cell>
          <cell r="F1263" t="str">
            <v>REPLACE</v>
          </cell>
          <cell r="G1263" t="str">
            <v>MIFTAH ARIFUDIN</v>
          </cell>
          <cell r="I1263">
            <v>44501</v>
          </cell>
          <cell r="J1263" t="str">
            <v/>
          </cell>
          <cell r="K1263" t="str">
            <v>08997133567</v>
          </cell>
          <cell r="L1263" t="str">
            <v>DRIVER</v>
          </cell>
          <cell r="Q1263" t="str">
            <v>TEGAL</v>
          </cell>
          <cell r="R1263" t="str">
            <v>ANTERAJA</v>
          </cell>
          <cell r="S1263" t="str">
            <v>SEMARANG</v>
          </cell>
          <cell r="T1263" t="str">
            <v>3329162308870006</v>
          </cell>
          <cell r="U1263" t="str">
            <v>SEUMUR HIDUP</v>
          </cell>
          <cell r="V1263" t="str">
            <v>PUTIH</v>
          </cell>
          <cell r="W1263" t="str">
            <v>B1</v>
          </cell>
          <cell r="X1263" t="str">
            <v>14298708000150</v>
          </cell>
          <cell r="Y1263">
            <v>46309</v>
          </cell>
          <cell r="Z1263" t="str">
            <v>BREBES</v>
          </cell>
          <cell r="AA1263">
            <v>32012</v>
          </cell>
          <cell r="AB1263" t="str">
            <v>Ds Sitanggal rt 5 rw 6,larangan,brebes</v>
          </cell>
          <cell r="AC1263" t="str">
            <v>KAWIN ANAK 1</v>
          </cell>
          <cell r="AD1263" t="str">
            <v>ISLAM</v>
          </cell>
          <cell r="AE1263" t="str">
            <v>LAKI-LAKI</v>
          </cell>
          <cell r="AF1263" t="str">
            <v>SMA</v>
          </cell>
          <cell r="AG1263" t="str">
            <v>UJANG SURYADI</v>
          </cell>
          <cell r="AH1263" t="str">
            <v>BCA</v>
          </cell>
          <cell r="AI1263" t="str">
            <v>3610476944</v>
          </cell>
          <cell r="AJ1263" t="str">
            <v>3329151011200025</v>
          </cell>
          <cell r="AK1263" t="str">
            <v>53.301.504.6-501.000</v>
          </cell>
          <cell r="AL1263">
            <v>44682</v>
          </cell>
          <cell r="AM1263">
            <v>44773</v>
          </cell>
          <cell r="AN1263" t="str">
            <v>PKWT 1</v>
          </cell>
          <cell r="AO1263" t="str">
            <v>71 hari</v>
          </cell>
          <cell r="AP1263" t="str">
            <v xml:space="preserve">0 Tahun  6 Bulan 20 Hari </v>
          </cell>
          <cell r="AQ1263" t="str">
            <v>SUDAH</v>
          </cell>
          <cell r="AR1263">
            <v>44509</v>
          </cell>
          <cell r="AS1263" t="str">
            <v>SUDAH</v>
          </cell>
          <cell r="AT1263">
            <v>44509</v>
          </cell>
          <cell r="AU1263" t="str">
            <v>SUDAH</v>
          </cell>
          <cell r="AV1263">
            <v>44497</v>
          </cell>
          <cell r="AW1263" t="str">
            <v xml:space="preserve">0 Tahun  6 Bulan 23 Hari </v>
          </cell>
          <cell r="AX1263" t="str">
            <v>ON LINE</v>
          </cell>
          <cell r="AY1263">
            <v>95</v>
          </cell>
          <cell r="AZ1263">
            <v>85</v>
          </cell>
          <cell r="BA1263" t="str">
            <v>SUDAH</v>
          </cell>
          <cell r="BC1263">
            <v>44452</v>
          </cell>
          <cell r="BD1263" t="str">
            <v>islamic center brebes</v>
          </cell>
          <cell r="BE1263" t="str">
            <v>SUDAH</v>
          </cell>
          <cell r="BG1263">
            <v>44496</v>
          </cell>
          <cell r="BH1263" t="str">
            <v>RS Amanah brebes</v>
          </cell>
          <cell r="BI1263" t="str">
            <v>BELUM</v>
          </cell>
          <cell r="BV1263" t="str">
            <v>0001651396959</v>
          </cell>
          <cell r="BW1263" t="str">
            <v>SUDAH</v>
          </cell>
          <cell r="BX1263" t="str">
            <v>PERUSAHAAN</v>
          </cell>
          <cell r="BY1263" t="str">
            <v>21097853846</v>
          </cell>
          <cell r="BZ1263" t="str">
            <v>SUDAH</v>
          </cell>
          <cell r="CG1263" t="str">
            <v>dedenespe06@gmail.com</v>
          </cell>
        </row>
        <row r="1264">
          <cell r="C1264" t="str">
            <v>3167</v>
          </cell>
          <cell r="D1264" t="str">
            <v>DEDEN SETIADI PERMANA</v>
          </cell>
          <cell r="E1264" t="str">
            <v>PT. MBK</v>
          </cell>
          <cell r="I1264">
            <v>44500</v>
          </cell>
          <cell r="J1264" t="str">
            <v/>
          </cell>
          <cell r="K1264" t="str">
            <v>081392976768</v>
          </cell>
          <cell r="L1264" t="str">
            <v>DRIVER</v>
          </cell>
          <cell r="Q1264" t="str">
            <v>YOGYAKARTA</v>
          </cell>
          <cell r="R1264" t="str">
            <v>ANTERAJA</v>
          </cell>
          <cell r="S1264" t="str">
            <v>SEMARANG</v>
          </cell>
          <cell r="T1264" t="str">
            <v>3471070612760001</v>
          </cell>
          <cell r="U1264" t="str">
            <v>SEUMUR HIDUP</v>
          </cell>
          <cell r="V1264" t="str">
            <v>HITAM</v>
          </cell>
          <cell r="W1264" t="str">
            <v>B1 UMUM</v>
          </cell>
          <cell r="X1264" t="str">
            <v>14487612000243</v>
          </cell>
          <cell r="Y1264">
            <v>46322</v>
          </cell>
          <cell r="Z1264" t="str">
            <v>BANDUNG</v>
          </cell>
          <cell r="AA1264">
            <v>28100</v>
          </cell>
          <cell r="AB1264" t="str">
            <v>DONGKELAN NO 216 RT 06 RW 49 PANGGUNGHARJO SEWON BANTUL</v>
          </cell>
          <cell r="AC1264" t="str">
            <v>KAWIN ANAK 3</v>
          </cell>
          <cell r="AD1264" t="str">
            <v>ISLAM</v>
          </cell>
          <cell r="AE1264" t="str">
            <v>LAKI-LAKI</v>
          </cell>
          <cell r="AF1264" t="str">
            <v>SMA</v>
          </cell>
          <cell r="AG1264" t="str">
            <v>DEDEN SETIADI PERMANA</v>
          </cell>
          <cell r="AH1264" t="str">
            <v>BCA</v>
          </cell>
          <cell r="AI1264" t="str">
            <v>1692003548</v>
          </cell>
          <cell r="AJ1264" t="str">
            <v>3471070609120002</v>
          </cell>
          <cell r="AK1264" t="str">
            <v>92.328.264.4-541.000</v>
          </cell>
          <cell r="AL1264">
            <v>44682</v>
          </cell>
          <cell r="AM1264">
            <v>44773</v>
          </cell>
          <cell r="AN1264" t="str">
            <v>PKWT 1</v>
          </cell>
          <cell r="AO1264" t="str">
            <v>71 hari</v>
          </cell>
          <cell r="AP1264" t="str">
            <v xml:space="preserve">0 Tahun  6 Bulan 20 Hari </v>
          </cell>
          <cell r="AQ1264" t="str">
            <v>SUDAH</v>
          </cell>
          <cell r="AR1264">
            <v>44510</v>
          </cell>
          <cell r="AS1264" t="str">
            <v>SUDAH</v>
          </cell>
          <cell r="AT1264">
            <v>44515</v>
          </cell>
          <cell r="AU1264" t="str">
            <v>SUDAH</v>
          </cell>
          <cell r="AV1264">
            <v>44500</v>
          </cell>
          <cell r="AW1264" t="str">
            <v xml:space="preserve">0 Tahun  6 Bulan 20 Hari </v>
          </cell>
          <cell r="AX1264" t="str">
            <v>IN CLASS</v>
          </cell>
          <cell r="AY1264">
            <v>85</v>
          </cell>
          <cell r="AZ1264">
            <v>95</v>
          </cell>
          <cell r="BA1264" t="str">
            <v>SUDAH</v>
          </cell>
          <cell r="BC1264">
            <v>44447</v>
          </cell>
          <cell r="BD1264" t="str">
            <v>RS PANTI RAPIH</v>
          </cell>
          <cell r="BE1264" t="str">
            <v>SUDAH</v>
          </cell>
          <cell r="BG1264">
            <v>44420</v>
          </cell>
          <cell r="BI1264" t="str">
            <v>BELUM</v>
          </cell>
          <cell r="BV1264" t="str">
            <v xml:space="preserve">0001339027244 </v>
          </cell>
          <cell r="BW1264" t="str">
            <v>SUDAH</v>
          </cell>
          <cell r="BX1264" t="str">
            <v>PBI</v>
          </cell>
          <cell r="BY1264" t="str">
            <v>21097853564</v>
          </cell>
          <cell r="BZ1264" t="str">
            <v>SUDAH</v>
          </cell>
          <cell r="CG1264" t="str">
            <v>bagas.suhendro22@gmail.com</v>
          </cell>
        </row>
        <row r="1265">
          <cell r="C1265" t="str">
            <v>3168</v>
          </cell>
          <cell r="D1265" t="str">
            <v>BAGAS SUHENDRO</v>
          </cell>
          <cell r="E1265" t="str">
            <v>PT. MBK</v>
          </cell>
          <cell r="I1265">
            <v>44500</v>
          </cell>
          <cell r="J1265" t="str">
            <v/>
          </cell>
          <cell r="K1265" t="str">
            <v>082114464207</v>
          </cell>
          <cell r="L1265" t="str">
            <v>DRIVER</v>
          </cell>
          <cell r="Q1265" t="str">
            <v>YOGYAKARTA</v>
          </cell>
          <cell r="R1265" t="str">
            <v>ANTERAJA</v>
          </cell>
          <cell r="S1265" t="str">
            <v>SEMARANG</v>
          </cell>
          <cell r="T1265" t="str">
            <v>3205122408900001</v>
          </cell>
          <cell r="U1265" t="str">
            <v>SEUMUR HIDUP</v>
          </cell>
          <cell r="V1265" t="str">
            <v>HITAM</v>
          </cell>
          <cell r="W1265" t="str">
            <v>B1</v>
          </cell>
          <cell r="X1265" t="str">
            <v>13339008000296</v>
          </cell>
          <cell r="Y1265">
            <v>46297</v>
          </cell>
          <cell r="Z1265" t="str">
            <v>GARUT</v>
          </cell>
          <cell r="AA1265">
            <v>35301</v>
          </cell>
          <cell r="AB1265" t="str">
            <v>KADISONO GUWOSARI PAJANGAN BANTUL</v>
          </cell>
          <cell r="AC1265" t="str">
            <v>KAWIN ANAK 2</v>
          </cell>
          <cell r="AD1265" t="str">
            <v>ISLAM</v>
          </cell>
          <cell r="AE1265" t="str">
            <v>LAKI-LAKI</v>
          </cell>
          <cell r="AF1265" t="str">
            <v>SMA</v>
          </cell>
          <cell r="AG1265" t="str">
            <v>BAGAS SUHENDRO</v>
          </cell>
          <cell r="AH1265" t="str">
            <v>BCA</v>
          </cell>
          <cell r="AI1265" t="str">
            <v>8830644696</v>
          </cell>
          <cell r="AJ1265" t="str">
            <v>3205121002210009</v>
          </cell>
          <cell r="AK1265" t="str">
            <v>82.959.903.4-016.000</v>
          </cell>
          <cell r="AL1265">
            <v>44682</v>
          </cell>
          <cell r="AM1265">
            <v>44773</v>
          </cell>
          <cell r="AN1265" t="str">
            <v>PKWT 1</v>
          </cell>
          <cell r="AO1265" t="str">
            <v>71 hari</v>
          </cell>
          <cell r="AP1265" t="str">
            <v xml:space="preserve">0 Tahun  6 Bulan 20 Hari </v>
          </cell>
          <cell r="AQ1265" t="str">
            <v>SUDAH</v>
          </cell>
          <cell r="AR1265">
            <v>44510</v>
          </cell>
          <cell r="AS1265" t="str">
            <v>SUDAH</v>
          </cell>
          <cell r="AT1265">
            <v>44515</v>
          </cell>
          <cell r="AU1265" t="str">
            <v>SUDAH</v>
          </cell>
          <cell r="AV1265">
            <v>44500</v>
          </cell>
          <cell r="AW1265" t="str">
            <v xml:space="preserve">0 Tahun  6 Bulan 20 Hari </v>
          </cell>
          <cell r="AX1265" t="str">
            <v>IN CLASS</v>
          </cell>
          <cell r="AY1265">
            <v>85</v>
          </cell>
          <cell r="AZ1265">
            <v>95</v>
          </cell>
          <cell r="BA1265" t="str">
            <v>SUDAH</v>
          </cell>
          <cell r="BC1265">
            <v>44431</v>
          </cell>
          <cell r="BD1265" t="str">
            <v>PUSKESMAS PAJANGAN 1</v>
          </cell>
          <cell r="BE1265" t="str">
            <v>SUDAH</v>
          </cell>
          <cell r="BG1265">
            <v>44463</v>
          </cell>
          <cell r="BI1265" t="str">
            <v>BELUM</v>
          </cell>
          <cell r="BV1265" t="str">
            <v>0002199879707</v>
          </cell>
          <cell r="BW1265" t="str">
            <v>SUDAH</v>
          </cell>
          <cell r="BX1265" t="str">
            <v>PERUSAHAAN</v>
          </cell>
          <cell r="BY1265" t="str">
            <v>21097853465</v>
          </cell>
          <cell r="BZ1265" t="str">
            <v>SUDAH</v>
          </cell>
          <cell r="CG1265" t="str">
            <v>dwiprayoga595@gmail.com</v>
          </cell>
        </row>
        <row r="1266">
          <cell r="C1266" t="str">
            <v>3169</v>
          </cell>
          <cell r="D1266" t="str">
            <v>SUGENG KUSDIANTORO</v>
          </cell>
          <cell r="E1266" t="str">
            <v>PT. MBK</v>
          </cell>
          <cell r="I1266">
            <v>44502</v>
          </cell>
          <cell r="J1266" t="str">
            <v/>
          </cell>
          <cell r="K1266" t="str">
            <v>085712102759</v>
          </cell>
          <cell r="L1266" t="str">
            <v>DRIVER</v>
          </cell>
          <cell r="Q1266" t="str">
            <v>YOGYAKARTA</v>
          </cell>
          <cell r="R1266" t="str">
            <v>ANTERAJA</v>
          </cell>
          <cell r="S1266" t="str">
            <v>SEMARANG</v>
          </cell>
          <cell r="T1266" t="str">
            <v>3404081205690006</v>
          </cell>
          <cell r="U1266" t="str">
            <v>SEUMUR HIDUP</v>
          </cell>
          <cell r="V1266" t="str">
            <v>HITAM</v>
          </cell>
          <cell r="W1266" t="str">
            <v>B1</v>
          </cell>
          <cell r="X1266" t="str">
            <v>14526905000043</v>
          </cell>
          <cell r="Y1266">
            <v>45793</v>
          </cell>
          <cell r="Z1266" t="str">
            <v>PURWOKERTO</v>
          </cell>
          <cell r="AA1266">
            <v>25335</v>
          </cell>
          <cell r="AB1266" t="str">
            <v>MAREDAN RT 3 RW 40 SENDANGTIRTO BERBAH SLEMAN</v>
          </cell>
          <cell r="AC1266" t="str">
            <v>KAWIN ANAK 3</v>
          </cell>
          <cell r="AD1266" t="str">
            <v>ISLAM</v>
          </cell>
          <cell r="AE1266" t="str">
            <v>LAKI-LAKI</v>
          </cell>
          <cell r="AF1266" t="str">
            <v>SMP</v>
          </cell>
          <cell r="AG1266" t="str">
            <v>SUGENG KUSDIANTORO</v>
          </cell>
          <cell r="AH1266" t="str">
            <v>BCA</v>
          </cell>
          <cell r="AI1266" t="str">
            <v>4451415951</v>
          </cell>
          <cell r="AJ1266" t="str">
            <v>340408080205365</v>
          </cell>
          <cell r="AL1266">
            <v>44682</v>
          </cell>
          <cell r="AM1266">
            <v>44773</v>
          </cell>
          <cell r="AN1266" t="str">
            <v>PKWT 1</v>
          </cell>
          <cell r="AO1266" t="str">
            <v>71 hari</v>
          </cell>
          <cell r="AP1266" t="str">
            <v xml:space="preserve">0 Tahun  6 Bulan 19 Hari </v>
          </cell>
          <cell r="AQ1266" t="str">
            <v>SUDAH</v>
          </cell>
          <cell r="AR1266">
            <v>44510</v>
          </cell>
          <cell r="AS1266" t="str">
            <v>SUDAH</v>
          </cell>
          <cell r="AT1266">
            <v>44515</v>
          </cell>
          <cell r="AU1266" t="str">
            <v>SUDAH</v>
          </cell>
          <cell r="AV1266">
            <v>44502</v>
          </cell>
          <cell r="AW1266" t="str">
            <v xml:space="preserve">0 Tahun  6 Bulan 19 Hari </v>
          </cell>
          <cell r="AX1266" t="str">
            <v>IN CLASS</v>
          </cell>
          <cell r="AY1266">
            <v>85</v>
          </cell>
          <cell r="AZ1266">
            <v>95</v>
          </cell>
          <cell r="BA1266" t="str">
            <v>SUDAH</v>
          </cell>
          <cell r="BC1266">
            <v>44450</v>
          </cell>
          <cell r="BD1266" t="str">
            <v>RS PANTI RINI YK</v>
          </cell>
          <cell r="BE1266" t="str">
            <v>SUDAH</v>
          </cell>
          <cell r="BG1266">
            <v>44480</v>
          </cell>
          <cell r="BI1266" t="str">
            <v>SUDAH</v>
          </cell>
          <cell r="BK1266">
            <v>44653</v>
          </cell>
          <cell r="BV1266" t="str">
            <v>0001154727999</v>
          </cell>
          <cell r="BW1266" t="str">
            <v>SUDAH</v>
          </cell>
          <cell r="BX1266" t="str">
            <v>PERUSAHAAN</v>
          </cell>
          <cell r="BY1266" t="str">
            <v>21097853606</v>
          </cell>
          <cell r="BZ1266" t="str">
            <v>SUDAH</v>
          </cell>
          <cell r="CG1266" t="str">
            <v>jkpriyanto80205@gmail.com</v>
          </cell>
        </row>
        <row r="1267">
          <cell r="C1267" t="str">
            <v>3170</v>
          </cell>
          <cell r="D1267" t="str">
            <v>DWI PRAYOGO</v>
          </cell>
          <cell r="E1267" t="str">
            <v>PT. MBK</v>
          </cell>
          <cell r="I1267">
            <v>44501</v>
          </cell>
          <cell r="J1267" t="str">
            <v/>
          </cell>
          <cell r="K1267" t="str">
            <v>081284224934</v>
          </cell>
          <cell r="L1267" t="str">
            <v>DRIVER</v>
          </cell>
          <cell r="Q1267" t="str">
            <v>YOGYAKARTA</v>
          </cell>
          <cell r="R1267" t="str">
            <v>ANTERAJA</v>
          </cell>
          <cell r="S1267" t="str">
            <v>SEMARANG</v>
          </cell>
          <cell r="T1267" t="str">
            <v>3318201306970001</v>
          </cell>
          <cell r="U1267" t="str">
            <v>SEUMUR HIDUP</v>
          </cell>
          <cell r="V1267" t="str">
            <v>HITAM</v>
          </cell>
          <cell r="W1267" t="str">
            <v>B1</v>
          </cell>
          <cell r="X1267" t="str">
            <v>14549704000210</v>
          </cell>
          <cell r="Y1267">
            <v>46183</v>
          </cell>
          <cell r="Z1267" t="str">
            <v>PATI</v>
          </cell>
          <cell r="AA1267">
            <v>35594</v>
          </cell>
          <cell r="AB1267" t="str">
            <v>KRAJAN RT 03 RW 01 TEGALOMBO DUKUHSETI PATI</v>
          </cell>
          <cell r="AC1267" t="str">
            <v>LAJANG</v>
          </cell>
          <cell r="AD1267" t="str">
            <v>KRISTEN</v>
          </cell>
          <cell r="AE1267" t="str">
            <v>LAKI-LAKI</v>
          </cell>
          <cell r="AF1267" t="str">
            <v>SMA</v>
          </cell>
          <cell r="AG1267" t="str">
            <v>DWI PRAYOO</v>
          </cell>
          <cell r="AH1267" t="str">
            <v>BCA</v>
          </cell>
          <cell r="AI1267" t="str">
            <v>4561124404</v>
          </cell>
          <cell r="AJ1267" t="str">
            <v>3318201809070044</v>
          </cell>
          <cell r="AL1267">
            <v>44682</v>
          </cell>
          <cell r="AM1267">
            <v>44773</v>
          </cell>
          <cell r="AN1267" t="str">
            <v>PKWT 1</v>
          </cell>
          <cell r="AO1267" t="str">
            <v>71 hari</v>
          </cell>
          <cell r="AP1267" t="str">
            <v xml:space="preserve">0 Tahun  6 Bulan 20 Hari </v>
          </cell>
          <cell r="AQ1267" t="str">
            <v>SUDAH</v>
          </cell>
          <cell r="AR1267">
            <v>44510</v>
          </cell>
          <cell r="AS1267" t="str">
            <v>SUDAH</v>
          </cell>
          <cell r="AT1267">
            <v>44515</v>
          </cell>
          <cell r="AU1267" t="str">
            <v>SUDAH</v>
          </cell>
          <cell r="AV1267">
            <v>44501</v>
          </cell>
          <cell r="AW1267" t="str">
            <v xml:space="preserve">0 Tahun  6 Bulan 20 Hari </v>
          </cell>
          <cell r="AX1267" t="str">
            <v>IN CLASS</v>
          </cell>
          <cell r="AY1267">
            <v>85</v>
          </cell>
          <cell r="AZ1267">
            <v>95</v>
          </cell>
          <cell r="BA1267" t="str">
            <v>SUDAH</v>
          </cell>
          <cell r="BC1267">
            <v>44412</v>
          </cell>
          <cell r="BD1267" t="str">
            <v>GRAHA WANA BAKTI YASA</v>
          </cell>
          <cell r="BE1267" t="str">
            <v>SUDAH</v>
          </cell>
          <cell r="BG1267">
            <v>44443</v>
          </cell>
          <cell r="BH1267" t="str">
            <v>GRAHA WANA BAKTI YASA</v>
          </cell>
          <cell r="BI1267" t="str">
            <v>BELUM</v>
          </cell>
          <cell r="BV1267" t="str">
            <v>0000590531365</v>
          </cell>
          <cell r="BW1267" t="str">
            <v>SUDAH</v>
          </cell>
          <cell r="BX1267" t="str">
            <v>PBI</v>
          </cell>
          <cell r="BY1267" t="str">
            <v>21097853598</v>
          </cell>
          <cell r="BZ1267" t="str">
            <v>SUDAH</v>
          </cell>
        </row>
        <row r="1268">
          <cell r="C1268" t="str">
            <v>3171</v>
          </cell>
          <cell r="D1268" t="str">
            <v>JOKO PRIYANTO</v>
          </cell>
          <cell r="E1268" t="str">
            <v>PT. MBK</v>
          </cell>
          <cell r="I1268">
            <v>44501</v>
          </cell>
          <cell r="J1268" t="str">
            <v/>
          </cell>
          <cell r="K1268" t="str">
            <v>082137775199</v>
          </cell>
          <cell r="L1268" t="str">
            <v>DRIVER</v>
          </cell>
          <cell r="Q1268" t="str">
            <v>YOGYAKARTA</v>
          </cell>
          <cell r="R1268" t="str">
            <v>ANTERAJA</v>
          </cell>
          <cell r="S1268" t="str">
            <v>SEMARANG</v>
          </cell>
          <cell r="T1268" t="str">
            <v>3402162411830002</v>
          </cell>
          <cell r="U1268" t="str">
            <v>SEUMUR HIDUP</v>
          </cell>
          <cell r="V1268" t="str">
            <v>PUTIH</v>
          </cell>
          <cell r="W1268" t="str">
            <v>B1</v>
          </cell>
          <cell r="X1268" t="str">
            <v>831114490539</v>
          </cell>
          <cell r="Y1268">
            <v>44889</v>
          </cell>
          <cell r="Z1268" t="str">
            <v xml:space="preserve">BANTUL </v>
          </cell>
          <cell r="AA1268">
            <v>30644</v>
          </cell>
          <cell r="AB1268" t="str">
            <v>KEMBARAN RT 06 TAMANTIRTO KASIHAN BANTUL</v>
          </cell>
          <cell r="AC1268" t="str">
            <v>KAWIN ANAK 3</v>
          </cell>
          <cell r="AD1268" t="str">
            <v>ISLAM</v>
          </cell>
          <cell r="AE1268" t="str">
            <v>LAKI-LAKI</v>
          </cell>
          <cell r="AF1268" t="str">
            <v>SMA</v>
          </cell>
          <cell r="AG1268" t="str">
            <v>JOKO PRIYANTO</v>
          </cell>
          <cell r="AH1268" t="str">
            <v>BCA</v>
          </cell>
          <cell r="AI1268" t="str">
            <v>0600570838</v>
          </cell>
          <cell r="AJ1268" t="str">
            <v>3402160703050006</v>
          </cell>
          <cell r="AL1268">
            <v>44682</v>
          </cell>
          <cell r="AM1268">
            <v>44773</v>
          </cell>
          <cell r="AN1268" t="str">
            <v>PKWT 1</v>
          </cell>
          <cell r="AO1268" t="str">
            <v>71 hari</v>
          </cell>
          <cell r="AP1268" t="str">
            <v xml:space="preserve">0 Tahun  6 Bulan 20 Hari </v>
          </cell>
          <cell r="AQ1268" t="str">
            <v>SUDAH</v>
          </cell>
          <cell r="AR1268">
            <v>44510</v>
          </cell>
          <cell r="AS1268" t="str">
            <v>SUDAH</v>
          </cell>
          <cell r="AT1268">
            <v>44515</v>
          </cell>
          <cell r="AU1268" t="str">
            <v>SUDAH</v>
          </cell>
          <cell r="AV1268">
            <v>44501</v>
          </cell>
          <cell r="AW1268" t="str">
            <v xml:space="preserve">0 Tahun  6 Bulan 20 Hari </v>
          </cell>
          <cell r="AX1268" t="str">
            <v>IN CLASS</v>
          </cell>
          <cell r="AY1268">
            <v>85</v>
          </cell>
          <cell r="AZ1268">
            <v>95</v>
          </cell>
          <cell r="BA1268" t="str">
            <v>SUDAH</v>
          </cell>
          <cell r="BC1268">
            <v>44436</v>
          </cell>
          <cell r="BD1268" t="str">
            <v>KAMPUS UNISA</v>
          </cell>
          <cell r="BE1268" t="str">
            <v>SUDAH</v>
          </cell>
          <cell r="BG1268">
            <v>44468</v>
          </cell>
          <cell r="BH1268" t="str">
            <v>KAMPUS UNISA</v>
          </cell>
          <cell r="BI1268" t="str">
            <v>BELUM</v>
          </cell>
          <cell r="BV1268" t="str">
            <v>0001380705489</v>
          </cell>
          <cell r="BW1268" t="str">
            <v>SUDAH</v>
          </cell>
          <cell r="BX1268" t="str">
            <v>PERUSAHAAN</v>
          </cell>
          <cell r="BY1268" t="str">
            <v>21097853473</v>
          </cell>
          <cell r="BZ1268" t="str">
            <v>SUDAH</v>
          </cell>
          <cell r="CG1268" t="str">
            <v xml:space="preserve">Fajarc62@Gmail.com </v>
          </cell>
        </row>
        <row r="1269">
          <cell r="C1269" t="str">
            <v>3176</v>
          </cell>
          <cell r="D1269" t="str">
            <v>FAHRUL YAQIN</v>
          </cell>
          <cell r="E1269" t="str">
            <v>PT. MBK</v>
          </cell>
          <cell r="F1269" t="str">
            <v>REPLACE</v>
          </cell>
          <cell r="G1269" t="str">
            <v>REPLACEMENT  IDA BAGUS NYOMAN PAWITRA</v>
          </cell>
          <cell r="I1269">
            <v>44490</v>
          </cell>
          <cell r="J1269" t="str">
            <v/>
          </cell>
          <cell r="K1269" t="str">
            <v>085339120020</v>
          </cell>
          <cell r="L1269" t="str">
            <v>DRIVER</v>
          </cell>
          <cell r="Q1269" t="str">
            <v>DENPASAR</v>
          </cell>
          <cell r="R1269" t="str">
            <v>ANTERAJA</v>
          </cell>
          <cell r="S1269" t="str">
            <v>MALANG</v>
          </cell>
          <cell r="T1269" t="str">
            <v>5108012307860001</v>
          </cell>
          <cell r="U1269" t="str">
            <v>SEUMUR HIDUP</v>
          </cell>
          <cell r="V1269" t="str">
            <v>HIJAU</v>
          </cell>
          <cell r="W1269" t="str">
            <v>B1</v>
          </cell>
          <cell r="X1269" t="str">
            <v>860716191477</v>
          </cell>
          <cell r="Y1269">
            <v>45496</v>
          </cell>
          <cell r="Z1269" t="str">
            <v>SERIRIT</v>
          </cell>
          <cell r="AA1269">
            <v>31616</v>
          </cell>
          <cell r="AB1269" t="str">
            <v>BANJAR DINAS BATU AGUNG</v>
          </cell>
          <cell r="AC1269" t="str">
            <v>KAWIN ANAK 3</v>
          </cell>
          <cell r="AD1269" t="str">
            <v>ISLAM</v>
          </cell>
          <cell r="AE1269" t="str">
            <v>LAKI-LAKI</v>
          </cell>
          <cell r="AF1269" t="str">
            <v>SMA</v>
          </cell>
          <cell r="AG1269" t="str">
            <v>FAHRUR YAQIN</v>
          </cell>
          <cell r="AH1269" t="str">
            <v>BCA</v>
          </cell>
          <cell r="AI1269" t="str">
            <v>8270548874</v>
          </cell>
          <cell r="AJ1269" t="str">
            <v>5108012905120003</v>
          </cell>
          <cell r="AK1269" t="str">
            <v>81.925.007.7-900.000</v>
          </cell>
          <cell r="AL1269">
            <v>44652</v>
          </cell>
          <cell r="AM1269">
            <v>44742</v>
          </cell>
          <cell r="AN1269" t="str">
            <v>PKWT 1</v>
          </cell>
          <cell r="AO1269" t="str">
            <v>40 hari</v>
          </cell>
          <cell r="AP1269" t="str">
            <v xml:space="preserve">0 Tahun  7 Bulan 0 Hari </v>
          </cell>
          <cell r="AQ1269" t="str">
            <v>SUDAH</v>
          </cell>
          <cell r="AR1269">
            <v>44503</v>
          </cell>
          <cell r="AS1269" t="str">
            <v>SUDAH</v>
          </cell>
          <cell r="AT1269">
            <v>44508</v>
          </cell>
          <cell r="AU1269" t="str">
            <v>SUDAH</v>
          </cell>
          <cell r="AV1269">
            <v>44497</v>
          </cell>
          <cell r="AW1269" t="str">
            <v xml:space="preserve">0 Tahun  6 Bulan 23 Hari </v>
          </cell>
          <cell r="AX1269" t="str">
            <v>ON LINE</v>
          </cell>
          <cell r="BA1269" t="str">
            <v>SUDAH</v>
          </cell>
          <cell r="BB1269" t="str">
            <v>DESA GRONGGA</v>
          </cell>
          <cell r="BC1269">
            <v>44365</v>
          </cell>
          <cell r="BE1269" t="str">
            <v>SUDAH</v>
          </cell>
          <cell r="BG1269">
            <v>44524</v>
          </cell>
          <cell r="BI1269" t="str">
            <v>BELUM</v>
          </cell>
          <cell r="BV1269" t="str">
            <v>0001538483275</v>
          </cell>
          <cell r="BW1269" t="str">
            <v>SUDAH</v>
          </cell>
          <cell r="BX1269" t="str">
            <v>PERUSAHAAN</v>
          </cell>
          <cell r="BY1269" t="str">
            <v>21097853648</v>
          </cell>
          <cell r="BZ1269" t="str">
            <v>SUDAH</v>
          </cell>
        </row>
        <row r="1270">
          <cell r="C1270" t="str">
            <v>3177</v>
          </cell>
          <cell r="D1270" t="str">
            <v>I GEDE INDRA SWASTIKA</v>
          </cell>
          <cell r="E1270" t="str">
            <v>PT. MBK</v>
          </cell>
          <cell r="F1270" t="str">
            <v>REPLACE</v>
          </cell>
          <cell r="G1270" t="str">
            <v xml:space="preserve">REPLACEMENT BUNGARAN KURNIAWAN SISWOYO </v>
          </cell>
          <cell r="I1270">
            <v>44497</v>
          </cell>
          <cell r="J1270" t="str">
            <v/>
          </cell>
          <cell r="K1270" t="str">
            <v>08523777183</v>
          </cell>
          <cell r="P1270" t="str">
            <v>DISPATCHER</v>
          </cell>
          <cell r="Q1270" t="str">
            <v>DENPASAR</v>
          </cell>
          <cell r="R1270" t="str">
            <v>ANTERAJA</v>
          </cell>
          <cell r="S1270" t="str">
            <v>MALANG</v>
          </cell>
          <cell r="T1270" t="str">
            <v>5171023010910005</v>
          </cell>
          <cell r="U1270" t="str">
            <v>SEUMUR HIDUP</v>
          </cell>
          <cell r="V1270" t="str">
            <v>NON DRIVER</v>
          </cell>
          <cell r="W1270" t="str">
            <v>NON DRIVER</v>
          </cell>
          <cell r="X1270" t="str">
            <v>NON DRIVER</v>
          </cell>
          <cell r="Y1270" t="str">
            <v>NON DRIVER</v>
          </cell>
          <cell r="Z1270" t="str">
            <v>DENPASAR</v>
          </cell>
          <cell r="AA1270">
            <v>33541</v>
          </cell>
          <cell r="AB1270" t="str">
            <v>JL TURI NO 35 DESA KESIMAN DENPASAR TIMUR</v>
          </cell>
          <cell r="AC1270" t="str">
            <v>KAWIN ANAK 2</v>
          </cell>
          <cell r="AD1270" t="str">
            <v>HINDU</v>
          </cell>
          <cell r="AE1270" t="str">
            <v>LAKI-LAKI</v>
          </cell>
          <cell r="AF1270" t="str">
            <v>SMA</v>
          </cell>
          <cell r="AG1270" t="str">
            <v>I GEDE INDRA SWASTIKA</v>
          </cell>
          <cell r="AH1270" t="str">
            <v>BCA</v>
          </cell>
          <cell r="AI1270" t="str">
            <v>7730466883</v>
          </cell>
          <cell r="AJ1270" t="str">
            <v>5171022805120017</v>
          </cell>
          <cell r="AL1270">
            <v>44652</v>
          </cell>
          <cell r="AM1270">
            <v>44742</v>
          </cell>
          <cell r="AN1270" t="str">
            <v>PKWT 1</v>
          </cell>
          <cell r="AO1270" t="str">
            <v>40 hari</v>
          </cell>
          <cell r="AP1270" t="str">
            <v xml:space="preserve">0 Tahun  6 Bulan 23 Hari </v>
          </cell>
          <cell r="AQ1270" t="str">
            <v>NON DRIVER</v>
          </cell>
          <cell r="AR1270" t="str">
            <v>NON DRIVER</v>
          </cell>
          <cell r="AS1270" t="str">
            <v>SUDAH</v>
          </cell>
          <cell r="AT1270">
            <v>44508</v>
          </cell>
          <cell r="AU1270" t="str">
            <v>NON DRIVER</v>
          </cell>
          <cell r="AV1270" t="str">
            <v>NON DRIVER</v>
          </cell>
          <cell r="AW1270" t="str">
            <v/>
          </cell>
          <cell r="AX1270" t="str">
            <v>NON DRIVER</v>
          </cell>
          <cell r="AY1270" t="str">
            <v>NON DRIVER</v>
          </cell>
          <cell r="AZ1270" t="str">
            <v>NON DRIVER</v>
          </cell>
          <cell r="BA1270" t="str">
            <v>SUDAH</v>
          </cell>
          <cell r="BC1270">
            <v>44320</v>
          </cell>
          <cell r="BE1270" t="str">
            <v>SUDAH</v>
          </cell>
          <cell r="BG1270">
            <v>44376</v>
          </cell>
          <cell r="BI1270" t="str">
            <v>BELUM</v>
          </cell>
          <cell r="BV1270" t="str">
            <v>0000143288649</v>
          </cell>
          <cell r="BW1270" t="str">
            <v>SUDAH</v>
          </cell>
          <cell r="BX1270" t="str">
            <v>PERUSAHAAN</v>
          </cell>
          <cell r="BY1270" t="str">
            <v>21097853507</v>
          </cell>
          <cell r="BZ1270" t="str">
            <v>SUDAH</v>
          </cell>
        </row>
        <row r="1271">
          <cell r="C1271" t="str">
            <v>3179</v>
          </cell>
          <cell r="D1271" t="str">
            <v>IKHSAN</v>
          </cell>
          <cell r="E1271" t="str">
            <v>PT. MBK</v>
          </cell>
          <cell r="F1271" t="str">
            <v>REPLACE</v>
          </cell>
          <cell r="G1271" t="str">
            <v>YUDI</v>
          </cell>
          <cell r="I1271">
            <v>44499</v>
          </cell>
          <cell r="J1271" t="str">
            <v/>
          </cell>
          <cell r="K1271" t="str">
            <v>083151241721</v>
          </cell>
          <cell r="L1271" t="str">
            <v>DRIVER</v>
          </cell>
          <cell r="Q1271" t="str">
            <v>PONTIANAK</v>
          </cell>
          <cell r="R1271" t="str">
            <v>PT. SUMBER ALFARIA TRIJAYA TBK</v>
          </cell>
          <cell r="S1271" t="str">
            <v>JAKARTA 2</v>
          </cell>
          <cell r="T1271" t="str">
            <v>6102060107990007</v>
          </cell>
          <cell r="U1271" t="str">
            <v>SEUMUR HIDUP</v>
          </cell>
          <cell r="V1271" t="str">
            <v>CDD</v>
          </cell>
          <cell r="W1271" t="str">
            <v>B1</v>
          </cell>
          <cell r="X1271" t="str">
            <v>10159903000054</v>
          </cell>
          <cell r="Y1271">
            <v>46267</v>
          </cell>
          <cell r="Z1271" t="str">
            <v>PAK ONA</v>
          </cell>
          <cell r="AA1271">
            <v>36223</v>
          </cell>
          <cell r="AB1271" t="str">
            <v>DUSUN PAK ONA RT003 RW 001 DESA PAK LAHENG KECAMATAN TOHA</v>
          </cell>
          <cell r="AC1271" t="str">
            <v>LAJANG</v>
          </cell>
          <cell r="AD1271" t="str">
            <v>ISLAM</v>
          </cell>
          <cell r="AE1271" t="str">
            <v>LAKI-LAKI</v>
          </cell>
          <cell r="AF1271" t="str">
            <v>SMP</v>
          </cell>
          <cell r="AG1271" t="str">
            <v>IKHSAN</v>
          </cell>
          <cell r="AH1271" t="str">
            <v>BCA</v>
          </cell>
          <cell r="AI1271" t="str">
            <v>8855359096</v>
          </cell>
          <cell r="AJ1271" t="str">
            <v>6102062105070603</v>
          </cell>
          <cell r="AL1271">
            <v>44621</v>
          </cell>
          <cell r="AM1271">
            <v>44712</v>
          </cell>
          <cell r="AN1271" t="str">
            <v>PKWT 1</v>
          </cell>
          <cell r="AO1271" t="str">
            <v>10 hari</v>
          </cell>
          <cell r="AP1271" t="str">
            <v xml:space="preserve">0 Tahun  6 Bulan 21 Hari </v>
          </cell>
          <cell r="AQ1271" t="str">
            <v>SUDAH</v>
          </cell>
          <cell r="AR1271">
            <v>44500</v>
          </cell>
          <cell r="AS1271" t="str">
            <v>SUDAH</v>
          </cell>
          <cell r="AT1271">
            <v>44510</v>
          </cell>
          <cell r="AU1271" t="str">
            <v>SUDAH</v>
          </cell>
          <cell r="AV1271">
            <v>44499</v>
          </cell>
          <cell r="AW1271" t="str">
            <v xml:space="preserve">0 Tahun  6 Bulan 21 Hari </v>
          </cell>
          <cell r="AX1271" t="str">
            <v>IN CLASS</v>
          </cell>
          <cell r="AY1271">
            <v>70</v>
          </cell>
          <cell r="AZ1271">
            <v>90</v>
          </cell>
          <cell r="BA1271" t="str">
            <v>SUDAH</v>
          </cell>
          <cell r="BC1271">
            <v>44439</v>
          </cell>
          <cell r="BD1271" t="str">
            <v>DINAS KESEHATANKKUBURAYA</v>
          </cell>
          <cell r="BE1271" t="str">
            <v>BELUM</v>
          </cell>
          <cell r="BF1271" t="str">
            <v>MENUNGGU STOCK VAKSIN TERSEDIA KEMBALI</v>
          </cell>
          <cell r="BI1271" t="str">
            <v>BELUM</v>
          </cell>
          <cell r="BV1271" t="str">
            <v>0000876799574</v>
          </cell>
          <cell r="BW1271" t="str">
            <v>SUDAH</v>
          </cell>
          <cell r="BX1271" t="str">
            <v>PERUSAHAAN</v>
          </cell>
          <cell r="BY1271" t="str">
            <v>21097853580</v>
          </cell>
          <cell r="BZ1271" t="str">
            <v>SUDAH</v>
          </cell>
        </row>
        <row r="1272">
          <cell r="C1272" t="str">
            <v>3180</v>
          </cell>
          <cell r="D1272" t="str">
            <v>AHMAD KAMAL</v>
          </cell>
          <cell r="E1272" t="str">
            <v>PT. MBK</v>
          </cell>
          <cell r="F1272" t="str">
            <v>REPLACE</v>
          </cell>
          <cell r="G1272" t="str">
            <v>REPLACE INSAK ANDAN TELASIH</v>
          </cell>
          <cell r="I1272">
            <v>44501</v>
          </cell>
          <cell r="J1272" t="str">
            <v/>
          </cell>
          <cell r="K1272" t="str">
            <v>085607288980</v>
          </cell>
          <cell r="P1272" t="str">
            <v>DISPATCHER</v>
          </cell>
          <cell r="Q1272" t="str">
            <v>SURABAYA</v>
          </cell>
          <cell r="R1272" t="str">
            <v>ANTERAJA</v>
          </cell>
          <cell r="S1272" t="str">
            <v>MALANG</v>
          </cell>
          <cell r="T1272" t="str">
            <v>3573040505970010</v>
          </cell>
          <cell r="U1272" t="str">
            <v>SEUMUR HIDUP</v>
          </cell>
          <cell r="V1272" t="str">
            <v>NON DRIVER</v>
          </cell>
          <cell r="W1272" t="str">
            <v>NON DRIVER</v>
          </cell>
          <cell r="X1272" t="str">
            <v>NON DRIVER</v>
          </cell>
          <cell r="Y1272" t="str">
            <v>NON DRIVER</v>
          </cell>
          <cell r="Z1272" t="str">
            <v>MALANG</v>
          </cell>
          <cell r="AA1272">
            <v>35555</v>
          </cell>
          <cell r="AB1272" t="str">
            <v>JL. RAYA CANDI VB GG. PINUS I NO. 375. MALANG</v>
          </cell>
          <cell r="AC1272" t="str">
            <v>LAJANG</v>
          </cell>
          <cell r="AD1272" t="str">
            <v>ISLAM</v>
          </cell>
          <cell r="AE1272" t="str">
            <v>LAKI-LAKI</v>
          </cell>
          <cell r="AF1272" t="str">
            <v>S1</v>
          </cell>
          <cell r="AG1272" t="str">
            <v>AHMAD KAMAL</v>
          </cell>
          <cell r="AH1272" t="str">
            <v>BCA</v>
          </cell>
          <cell r="AI1272" t="str">
            <v>4400219058</v>
          </cell>
          <cell r="AJ1272" t="str">
            <v>3573042508070366</v>
          </cell>
          <cell r="AL1272">
            <v>44682</v>
          </cell>
          <cell r="AM1272">
            <v>44773</v>
          </cell>
          <cell r="AN1272" t="str">
            <v>PKWT 1</v>
          </cell>
          <cell r="AO1272" t="str">
            <v>71 hari</v>
          </cell>
          <cell r="AP1272" t="str">
            <v xml:space="preserve">0 Tahun  6 Bulan 20 Hari </v>
          </cell>
          <cell r="AQ1272" t="str">
            <v>NON DRIVER</v>
          </cell>
          <cell r="AR1272" t="str">
            <v>NON DRIVER</v>
          </cell>
          <cell r="AS1272" t="str">
            <v>SUDAH</v>
          </cell>
          <cell r="AT1272">
            <v>44554</v>
          </cell>
          <cell r="AU1272" t="str">
            <v>NON DRIVER</v>
          </cell>
          <cell r="AV1272" t="str">
            <v>NON DRIVER</v>
          </cell>
          <cell r="AW1272" t="str">
            <v/>
          </cell>
          <cell r="AX1272" t="str">
            <v>NON DRIVER</v>
          </cell>
          <cell r="AY1272" t="str">
            <v>NON DRIVER</v>
          </cell>
          <cell r="AZ1272" t="str">
            <v>NON DRIVER</v>
          </cell>
          <cell r="BA1272" t="str">
            <v>SUDAH</v>
          </cell>
          <cell r="BC1272">
            <v>44415</v>
          </cell>
          <cell r="BE1272" t="str">
            <v>SUDAH</v>
          </cell>
          <cell r="BG1272">
            <v>44445</v>
          </cell>
          <cell r="BI1272" t="str">
            <v>BELUM</v>
          </cell>
          <cell r="BV1272" t="str">
            <v>0001281631645</v>
          </cell>
          <cell r="BW1272" t="str">
            <v>SUDAH</v>
          </cell>
          <cell r="BX1272" t="str">
            <v>PERUSAHAAN</v>
          </cell>
          <cell r="BY1272" t="str">
            <v>21097853622</v>
          </cell>
          <cell r="BZ1272" t="str">
            <v>SUDAH</v>
          </cell>
        </row>
        <row r="1273">
          <cell r="C1273" t="str">
            <v>3181</v>
          </cell>
          <cell r="D1273" t="str">
            <v>BIMO SETO NUGROHO</v>
          </cell>
          <cell r="E1273" t="str">
            <v>PT. MBK</v>
          </cell>
          <cell r="F1273" t="str">
            <v>REPLACE</v>
          </cell>
          <cell r="G1273" t="str">
            <v>DENI RAMANDAR</v>
          </cell>
          <cell r="I1273">
            <v>44501</v>
          </cell>
          <cell r="J1273" t="str">
            <v/>
          </cell>
          <cell r="K1273" t="str">
            <v>081255239738</v>
          </cell>
          <cell r="L1273" t="str">
            <v>DRIVER</v>
          </cell>
          <cell r="Q1273" t="str">
            <v>PONTIANAK</v>
          </cell>
          <cell r="R1273" t="str">
            <v>PT. SUMBER ALFARIA TRIJAYA TBK</v>
          </cell>
          <cell r="S1273" t="str">
            <v>JAKARTA 2</v>
          </cell>
          <cell r="T1273" t="str">
            <v>3321012009000002</v>
          </cell>
          <cell r="U1273" t="str">
            <v>SEUMUR HIDUP</v>
          </cell>
          <cell r="V1273" t="str">
            <v>CDD/CDL</v>
          </cell>
          <cell r="W1273" t="str">
            <v>B1</v>
          </cell>
          <cell r="X1273" t="str">
            <v>10140009000061</v>
          </cell>
          <cell r="Y1273">
            <v>46269</v>
          </cell>
          <cell r="Z1273" t="str">
            <v>DEMAK</v>
          </cell>
          <cell r="AA1273">
            <v>36789</v>
          </cell>
          <cell r="AB1273" t="str">
            <v>JL.TRANS KALIMANTAN KUBURAYA Gg. CV.Alina  RT 05 RW 02 NO 3</v>
          </cell>
          <cell r="AC1273" t="str">
            <v>LAJANG</v>
          </cell>
          <cell r="AD1273" t="str">
            <v>ISLAM</v>
          </cell>
          <cell r="AE1273" t="str">
            <v>LAKI-LAKI</v>
          </cell>
          <cell r="AF1273" t="str">
            <v>SMP</v>
          </cell>
          <cell r="AG1273" t="str">
            <v>BIMO SETO NUGROHO</v>
          </cell>
          <cell r="AH1273" t="str">
            <v>BCA</v>
          </cell>
          <cell r="AI1273" t="str">
            <v>7395103791</v>
          </cell>
          <cell r="AJ1273" t="str">
            <v>3301072301050548</v>
          </cell>
          <cell r="AL1273">
            <v>44621</v>
          </cell>
          <cell r="AM1273">
            <v>44712</v>
          </cell>
          <cell r="AN1273" t="str">
            <v>PKWT 1</v>
          </cell>
          <cell r="AO1273" t="str">
            <v>10 hari</v>
          </cell>
          <cell r="AP1273" t="str">
            <v xml:space="preserve">0 Tahun  6 Bulan 20 Hari </v>
          </cell>
          <cell r="AQ1273" t="str">
            <v>SUDAH</v>
          </cell>
          <cell r="AR1273">
            <v>44510</v>
          </cell>
          <cell r="AS1273" t="str">
            <v>SUDAH</v>
          </cell>
          <cell r="AT1273">
            <v>44510</v>
          </cell>
          <cell r="AU1273" t="str">
            <v>SUDAH</v>
          </cell>
          <cell r="AV1273">
            <v>44498</v>
          </cell>
          <cell r="AW1273" t="str">
            <v xml:space="preserve">0 Tahun  6 Bulan 22 Hari </v>
          </cell>
          <cell r="AX1273" t="str">
            <v>IN CLASS</v>
          </cell>
          <cell r="AY1273">
            <v>30</v>
          </cell>
          <cell r="AZ1273">
            <v>60</v>
          </cell>
          <cell r="BA1273" t="str">
            <v>SUDAH</v>
          </cell>
          <cell r="BC1273">
            <v>44496</v>
          </cell>
          <cell r="BD1273" t="str">
            <v>PUSKESMAS KAMPUNG DALAM</v>
          </cell>
          <cell r="BE1273" t="str">
            <v>BELUM</v>
          </cell>
          <cell r="BF1273" t="str">
            <v>BARU MELAKSANAKAN VAKSIN 1</v>
          </cell>
          <cell r="BI1273" t="str">
            <v>BELUM</v>
          </cell>
          <cell r="BV1273" t="str">
            <v>0003129042958</v>
          </cell>
          <cell r="BW1273" t="str">
            <v>SUDAH</v>
          </cell>
          <cell r="BX1273" t="str">
            <v>PERUSAHAAN</v>
          </cell>
          <cell r="BY1273" t="str">
            <v>21097853614</v>
          </cell>
          <cell r="BZ1273" t="str">
            <v>SUDAH</v>
          </cell>
        </row>
        <row r="1274">
          <cell r="C1274" t="str">
            <v>3182</v>
          </cell>
          <cell r="D1274" t="str">
            <v>AGUNG SUJASWADI</v>
          </cell>
          <cell r="E1274" t="str">
            <v>PT. MBK</v>
          </cell>
          <cell r="I1274">
            <v>44507</v>
          </cell>
          <cell r="J1274" t="str">
            <v/>
          </cell>
          <cell r="K1274" t="str">
            <v>08156751614</v>
          </cell>
          <cell r="L1274" t="str">
            <v>DRIVER</v>
          </cell>
          <cell r="Q1274" t="str">
            <v>SOLO</v>
          </cell>
          <cell r="R1274" t="str">
            <v>ANTERAJA</v>
          </cell>
          <cell r="S1274" t="str">
            <v>SEMARANG</v>
          </cell>
          <cell r="T1274" t="str">
            <v>3310192009810002</v>
          </cell>
          <cell r="U1274" t="str">
            <v>SEUMUR HIDUP</v>
          </cell>
          <cell r="V1274" t="str">
            <v>HITAM</v>
          </cell>
          <cell r="W1274" t="str">
            <v>B1</v>
          </cell>
          <cell r="X1274" t="str">
            <v>1443-8109-000381</v>
          </cell>
          <cell r="Y1274">
            <v>46321</v>
          </cell>
          <cell r="Z1274" t="str">
            <v xml:space="preserve">KLATEN </v>
          </cell>
          <cell r="AA1274">
            <v>29849</v>
          </cell>
          <cell r="AB1274" t="str">
            <v>SUREN RT 1 RW 3 DLIMAS CEPER KLATEN</v>
          </cell>
          <cell r="AC1274" t="str">
            <v>KAWIN</v>
          </cell>
          <cell r="AD1274" t="str">
            <v>ISLAM</v>
          </cell>
          <cell r="AE1274" t="str">
            <v>LAKI-LAKI</v>
          </cell>
          <cell r="AF1274" t="str">
            <v>SMA</v>
          </cell>
          <cell r="AG1274" t="str">
            <v>AGUNG SUJASWADI</v>
          </cell>
          <cell r="AH1274" t="str">
            <v>BCA</v>
          </cell>
          <cell r="AI1274" t="str">
            <v>0301106296</v>
          </cell>
          <cell r="AJ1274" t="str">
            <v>3310111908200003</v>
          </cell>
          <cell r="AL1274">
            <v>44682</v>
          </cell>
          <cell r="AM1274">
            <v>44773</v>
          </cell>
          <cell r="AN1274" t="str">
            <v>PKWT 1</v>
          </cell>
          <cell r="AO1274" t="str">
            <v>71 hari</v>
          </cell>
          <cell r="AP1274" t="str">
            <v xml:space="preserve">0 Tahun  6 Bulan 14 Hari </v>
          </cell>
          <cell r="AQ1274" t="str">
            <v>SUDAH</v>
          </cell>
          <cell r="AR1274">
            <v>44510</v>
          </cell>
          <cell r="AS1274" t="str">
            <v>SUDAH</v>
          </cell>
          <cell r="AT1274">
            <v>44515</v>
          </cell>
          <cell r="AU1274" t="str">
            <v>SUDAH</v>
          </cell>
          <cell r="AV1274">
            <v>44507</v>
          </cell>
          <cell r="AW1274" t="str">
            <v xml:space="preserve">0 Tahun  6 Bulan 14 Hari </v>
          </cell>
          <cell r="AX1274" t="str">
            <v>IN CLASS</v>
          </cell>
          <cell r="AY1274">
            <v>85</v>
          </cell>
          <cell r="AZ1274">
            <v>95</v>
          </cell>
          <cell r="BA1274" t="str">
            <v>SUDAH</v>
          </cell>
          <cell r="BC1274">
            <v>44442</v>
          </cell>
          <cell r="BD1274" t="str">
            <v>RS MUH KLATEN</v>
          </cell>
          <cell r="BE1274" t="str">
            <v>SUDAH</v>
          </cell>
          <cell r="BG1274">
            <v>44474</v>
          </cell>
          <cell r="BH1274" t="str">
            <v>RS MUH KLATEN</v>
          </cell>
          <cell r="BI1274" t="str">
            <v>BELUM</v>
          </cell>
          <cell r="BV1274" t="str">
            <v>0003129376318</v>
          </cell>
          <cell r="BW1274" t="str">
            <v>SUDAH</v>
          </cell>
          <cell r="BX1274" t="str">
            <v>PERUSAHAAN</v>
          </cell>
          <cell r="BY1274" t="str">
            <v>21097853416</v>
          </cell>
          <cell r="BZ1274" t="str">
            <v>SUDAH</v>
          </cell>
        </row>
        <row r="1275">
          <cell r="C1275" t="str">
            <v>3183</v>
          </cell>
          <cell r="D1275" t="str">
            <v>IMAM AJI NUGROHO</v>
          </cell>
          <cell r="E1275" t="str">
            <v>PT. MBK</v>
          </cell>
          <cell r="I1275">
            <v>44505</v>
          </cell>
          <cell r="J1275" t="str">
            <v/>
          </cell>
          <cell r="K1275" t="str">
            <v>082220646634</v>
          </cell>
          <cell r="L1275" t="str">
            <v>DRIVER</v>
          </cell>
          <cell r="Q1275" t="str">
            <v>YOGYAKARTA</v>
          </cell>
          <cell r="R1275" t="str">
            <v>ANTERAJA</v>
          </cell>
          <cell r="S1275" t="str">
            <v>SEMARANG</v>
          </cell>
          <cell r="T1275" t="str">
            <v>33060615150697003</v>
          </cell>
          <cell r="U1275" t="str">
            <v>SEUMUR HIDUP</v>
          </cell>
          <cell r="V1275" t="str">
            <v>HITAM</v>
          </cell>
          <cell r="W1275" t="str">
            <v>B1</v>
          </cell>
          <cell r="X1275" t="str">
            <v>14559706000181</v>
          </cell>
          <cell r="Y1275">
            <v>46079</v>
          </cell>
          <cell r="Z1275" t="str">
            <v xml:space="preserve">PURWOREJO </v>
          </cell>
          <cell r="AA1275">
            <v>35626</v>
          </cell>
          <cell r="AB1275" t="str">
            <v>PLAOSAN 03 RT 2 RW 1 NO 5 BALEDONO PURWOREJO JAWATENGAH</v>
          </cell>
          <cell r="AC1275" t="str">
            <v>LAJANG</v>
          </cell>
          <cell r="AD1275" t="str">
            <v>ISLAM</v>
          </cell>
          <cell r="AE1275" t="str">
            <v>LAKI-LAKI</v>
          </cell>
          <cell r="AF1275" t="str">
            <v>SMA</v>
          </cell>
          <cell r="AG1275" t="str">
            <v>IMAM AJI NUGROHO</v>
          </cell>
          <cell r="AH1275" t="str">
            <v>BCA</v>
          </cell>
          <cell r="AI1275" t="str">
            <v>4230552881</v>
          </cell>
          <cell r="AJ1275" t="str">
            <v>3306061208089183</v>
          </cell>
          <cell r="AL1275">
            <v>44682</v>
          </cell>
          <cell r="AM1275">
            <v>44773</v>
          </cell>
          <cell r="AN1275" t="str">
            <v>PKWT 1</v>
          </cell>
          <cell r="AO1275" t="str">
            <v>71 hari</v>
          </cell>
          <cell r="AP1275" t="str">
            <v xml:space="preserve">0 Tahun  6 Bulan 16 Hari </v>
          </cell>
          <cell r="AQ1275" t="str">
            <v>SUDAH</v>
          </cell>
          <cell r="AR1275">
            <v>44510</v>
          </cell>
          <cell r="AS1275" t="str">
            <v>SUDAH</v>
          </cell>
          <cell r="AT1275">
            <v>44515</v>
          </cell>
          <cell r="AU1275" t="str">
            <v>SUDAH</v>
          </cell>
          <cell r="AV1275">
            <v>44505</v>
          </cell>
          <cell r="AW1275" t="str">
            <v xml:space="preserve">0 Tahun  6 Bulan 16 Hari </v>
          </cell>
          <cell r="AX1275" t="str">
            <v>IN CLASS</v>
          </cell>
          <cell r="AY1275">
            <v>85</v>
          </cell>
          <cell r="AZ1275">
            <v>95</v>
          </cell>
          <cell r="BA1275" t="str">
            <v>SUDAH</v>
          </cell>
          <cell r="BC1275">
            <v>44437</v>
          </cell>
          <cell r="BD1275" t="str">
            <v>KLINIK KARTIKA</v>
          </cell>
          <cell r="BE1275" t="str">
            <v>SUDAH</v>
          </cell>
          <cell r="BG1275">
            <v>44497</v>
          </cell>
          <cell r="BH1275" t="str">
            <v>KLINIK KARTIKA</v>
          </cell>
          <cell r="BI1275" t="str">
            <v>BELUM</v>
          </cell>
          <cell r="BV1275" t="str">
            <v>0000211726877</v>
          </cell>
          <cell r="BW1275" t="str">
            <v>SUDAH</v>
          </cell>
          <cell r="BX1275" t="str">
            <v>PERUSAHAAN</v>
          </cell>
          <cell r="BY1275" t="str">
            <v>21097854117</v>
          </cell>
          <cell r="BZ1275" t="str">
            <v>SUDAH</v>
          </cell>
          <cell r="CG1275" t="str">
            <v>imamaji185@gmail.com</v>
          </cell>
        </row>
        <row r="1276">
          <cell r="C1276" t="str">
            <v>3187</v>
          </cell>
          <cell r="D1276" t="str">
            <v>FUAD ZIAN PAMUNGKAS</v>
          </cell>
          <cell r="E1276" t="str">
            <v>PT. MBK</v>
          </cell>
          <cell r="F1276" t="str">
            <v>REPLACE</v>
          </cell>
          <cell r="G1276" t="str">
            <v>REPLACE ZAENAL ABIDIN</v>
          </cell>
          <cell r="I1276">
            <v>44506</v>
          </cell>
          <cell r="J1276" t="str">
            <v/>
          </cell>
          <cell r="K1276" t="str">
            <v>0895333239102</v>
          </cell>
          <cell r="L1276" t="str">
            <v>DRIVER</v>
          </cell>
          <cell r="Q1276" t="str">
            <v>REMBANG</v>
          </cell>
          <cell r="R1276" t="str">
            <v>PT. SUMBER ALFARIA TRIJAYA TBK</v>
          </cell>
          <cell r="S1276" t="str">
            <v>MALANG</v>
          </cell>
          <cell r="T1276" t="str">
            <v>3316072603980001</v>
          </cell>
          <cell r="U1276" t="str">
            <v>SEUMUR HIDUP</v>
          </cell>
          <cell r="V1276" t="str">
            <v>HIJAU</v>
          </cell>
          <cell r="W1276" t="str">
            <v>B1</v>
          </cell>
          <cell r="X1276" t="str">
            <v>14409503000213</v>
          </cell>
          <cell r="Y1276">
            <v>46140</v>
          </cell>
          <cell r="Z1276" t="str">
            <v>BLORA</v>
          </cell>
          <cell r="AA1276">
            <v>35880</v>
          </cell>
          <cell r="AB1276" t="str">
            <v>DS SUMURBOTO KEC JEPON KAB REMBANG</v>
          </cell>
          <cell r="AC1276" t="str">
            <v>KAWIN</v>
          </cell>
          <cell r="AD1276" t="str">
            <v>ISLAM</v>
          </cell>
          <cell r="AE1276" t="str">
            <v>LAKI-LAKI</v>
          </cell>
          <cell r="AF1276" t="str">
            <v>SMA</v>
          </cell>
          <cell r="AG1276" t="str">
            <v>FUAD ZIAN PAMUNGKAS</v>
          </cell>
          <cell r="AH1276" t="str">
            <v>BCA</v>
          </cell>
          <cell r="AI1276" t="str">
            <v>1960501094</v>
          </cell>
          <cell r="AJ1276" t="str">
            <v>3316080706210003</v>
          </cell>
          <cell r="AL1276">
            <v>44682</v>
          </cell>
          <cell r="AM1276">
            <v>44773</v>
          </cell>
          <cell r="AN1276" t="str">
            <v>PKWT 1</v>
          </cell>
          <cell r="AO1276" t="str">
            <v>71 hari</v>
          </cell>
          <cell r="AP1276" t="str">
            <v xml:space="preserve">0 Tahun  6 Bulan 15 Hari </v>
          </cell>
          <cell r="AQ1276" t="str">
            <v>SUDAH</v>
          </cell>
          <cell r="AR1276">
            <v>44510</v>
          </cell>
          <cell r="AS1276" t="str">
            <v>SUDAH</v>
          </cell>
          <cell r="AT1276">
            <v>44510</v>
          </cell>
          <cell r="AU1276" t="str">
            <v>SUDAH</v>
          </cell>
          <cell r="AV1276">
            <v>44506</v>
          </cell>
          <cell r="AW1276" t="str">
            <v xml:space="preserve">0 Tahun  6 Bulan 15 Hari </v>
          </cell>
          <cell r="AX1276" t="str">
            <v>IN CLASS</v>
          </cell>
          <cell r="AY1276">
            <v>75</v>
          </cell>
          <cell r="AZ1276">
            <v>80</v>
          </cell>
          <cell r="BA1276" t="str">
            <v>SUDAH</v>
          </cell>
          <cell r="BC1276">
            <v>44436</v>
          </cell>
          <cell r="BD1276" t="str">
            <v>PULEDAGEL</v>
          </cell>
          <cell r="BE1276" t="str">
            <v>SUDAH</v>
          </cell>
          <cell r="BG1276">
            <v>44464</v>
          </cell>
          <cell r="BI1276" t="str">
            <v>BELUM</v>
          </cell>
          <cell r="BV1276" t="str">
            <v>0001774463038</v>
          </cell>
          <cell r="BW1276" t="str">
            <v>SUDAH</v>
          </cell>
          <cell r="BX1276" t="str">
            <v>PERUSAHAAN</v>
          </cell>
          <cell r="BY1276" t="str">
            <v>21097854091</v>
          </cell>
          <cell r="BZ1276" t="str">
            <v>SUDAH</v>
          </cell>
          <cell r="CG1276" t="str">
            <v>fuadzian26@gmail.com</v>
          </cell>
        </row>
        <row r="1277">
          <cell r="C1277" t="str">
            <v>3192</v>
          </cell>
          <cell r="D1277" t="str">
            <v>KRISDIANTORO</v>
          </cell>
          <cell r="E1277" t="str">
            <v>PT. MBK</v>
          </cell>
          <cell r="F1277" t="str">
            <v>REPLACE</v>
          </cell>
          <cell r="G1277" t="str">
            <v>YENDI MULYADI</v>
          </cell>
          <cell r="I1277">
            <v>44505</v>
          </cell>
          <cell r="J1277" t="str">
            <v/>
          </cell>
          <cell r="K1277" t="str">
            <v>082262262312</v>
          </cell>
          <cell r="L1277" t="str">
            <v>DRIVER</v>
          </cell>
          <cell r="Q1277" t="str">
            <v>BANDUNG</v>
          </cell>
          <cell r="R1277" t="str">
            <v>ANTERAJA</v>
          </cell>
          <cell r="S1277" t="str">
            <v>JAKARTA 1</v>
          </cell>
          <cell r="T1277" t="str">
            <v>3204121105800002</v>
          </cell>
          <cell r="U1277" t="str">
            <v>SEUMUR HIDUP</v>
          </cell>
          <cell r="V1277" t="str">
            <v>WING</v>
          </cell>
          <cell r="W1277" t="str">
            <v>B2 UMUM</v>
          </cell>
          <cell r="X1277" t="str">
            <v>8005 1334 0696</v>
          </cell>
          <cell r="Y1277">
            <v>44692</v>
          </cell>
          <cell r="Z1277" t="str">
            <v>BREBES</v>
          </cell>
          <cell r="AA1277">
            <v>29352</v>
          </cell>
          <cell r="AB1277" t="str">
            <v>JL ADHIYAKSA II NO15, KOMPLEK KEJATI RT02 RW05,SUKAPURA,DAYEUHKOLOT</v>
          </cell>
          <cell r="AC1277" t="str">
            <v>KAWIN ANAK 1</v>
          </cell>
          <cell r="AD1277" t="str">
            <v>ISLAM</v>
          </cell>
          <cell r="AE1277" t="str">
            <v>LAKI-LAKI</v>
          </cell>
          <cell r="AF1277" t="str">
            <v>SMA</v>
          </cell>
          <cell r="AG1277" t="str">
            <v>KRISDIANTORO</v>
          </cell>
          <cell r="AH1277" t="str">
            <v>BCA</v>
          </cell>
          <cell r="AI1277" t="str">
            <v>2331555462</v>
          </cell>
          <cell r="AJ1277" t="str">
            <v>3204122407120002</v>
          </cell>
          <cell r="AL1277">
            <v>44682</v>
          </cell>
          <cell r="AM1277">
            <v>44773</v>
          </cell>
          <cell r="AN1277" t="str">
            <v>PKWT 1</v>
          </cell>
          <cell r="AO1277" t="str">
            <v>71 hari</v>
          </cell>
          <cell r="AP1277" t="str">
            <v xml:space="preserve">0 Tahun  6 Bulan 16 Hari </v>
          </cell>
          <cell r="AQ1277" t="str">
            <v>SUDAH</v>
          </cell>
          <cell r="AR1277">
            <v>44515</v>
          </cell>
          <cell r="AS1277" t="str">
            <v>SUDAH</v>
          </cell>
          <cell r="AT1277">
            <v>44515</v>
          </cell>
          <cell r="AU1277" t="str">
            <v>SUDAH</v>
          </cell>
          <cell r="AV1277">
            <v>44639</v>
          </cell>
          <cell r="AW1277" t="str">
            <v xml:space="preserve">0 Tahun  2 Bulan 2 Hari </v>
          </cell>
          <cell r="AX1277" t="str">
            <v>IN CLASS</v>
          </cell>
          <cell r="AY1277">
            <v>80</v>
          </cell>
          <cell r="BA1277" t="str">
            <v>SUDAH</v>
          </cell>
          <cell r="BC1277">
            <v>44447</v>
          </cell>
          <cell r="BD1277" t="str">
            <v>RSHS</v>
          </cell>
          <cell r="BE1277" t="str">
            <v>SUDAH</v>
          </cell>
          <cell r="BG1277">
            <v>44475</v>
          </cell>
          <cell r="BH1277" t="str">
            <v>RSHS</v>
          </cell>
          <cell r="BI1277" t="str">
            <v>SUDAH</v>
          </cell>
          <cell r="BV1277" t="str">
            <v>0001778190467</v>
          </cell>
          <cell r="BW1277" t="str">
            <v>SUDAH</v>
          </cell>
          <cell r="BX1277" t="str">
            <v>PERUSAHAAN</v>
          </cell>
          <cell r="BY1277" t="str">
            <v>21097854018</v>
          </cell>
          <cell r="BZ1277" t="str">
            <v>SUDAH</v>
          </cell>
        </row>
        <row r="1278">
          <cell r="C1278" t="str">
            <v>3194</v>
          </cell>
          <cell r="D1278" t="str">
            <v>DUJANG SUMITRA</v>
          </cell>
          <cell r="E1278" t="str">
            <v>PT. MBK</v>
          </cell>
          <cell r="F1278" t="str">
            <v>REPLACE</v>
          </cell>
          <cell r="G1278" t="str">
            <v>ADE SUHERMAN</v>
          </cell>
          <cell r="I1278">
            <v>44508</v>
          </cell>
          <cell r="J1278" t="str">
            <v/>
          </cell>
          <cell r="K1278" t="str">
            <v>089678331766</v>
          </cell>
          <cell r="L1278" t="str">
            <v>DRIVER</v>
          </cell>
          <cell r="Q1278" t="str">
            <v>BANDUNG</v>
          </cell>
          <cell r="R1278" t="str">
            <v>ANTERAJA</v>
          </cell>
          <cell r="S1278" t="str">
            <v>JAKARTA 1</v>
          </cell>
          <cell r="T1278" t="str">
            <v>3277022004830002</v>
          </cell>
          <cell r="U1278" t="str">
            <v>SEUMUR HIDUP</v>
          </cell>
          <cell r="V1278" t="str">
            <v>CDE</v>
          </cell>
          <cell r="W1278" t="str">
            <v>B1</v>
          </cell>
          <cell r="X1278" t="str">
            <v>8304 1331 2259</v>
          </cell>
          <cell r="Y1278">
            <v>45402</v>
          </cell>
          <cell r="Z1278" t="str">
            <v>CIMAHI</v>
          </cell>
          <cell r="AA1278">
            <v>30426</v>
          </cell>
          <cell r="AB1278" t="str">
            <v>KP CIGUGUR TENGAH NO 59 RT 03 RW 08,CIGUGUR TENGAH CIMAHI</v>
          </cell>
          <cell r="AC1278" t="str">
            <v>KAWIN ANAK 1</v>
          </cell>
          <cell r="AD1278" t="str">
            <v>ISLAM</v>
          </cell>
          <cell r="AE1278" t="str">
            <v>LAKI-LAKI</v>
          </cell>
          <cell r="AF1278" t="str">
            <v>SMA</v>
          </cell>
          <cell r="AG1278" t="str">
            <v>DUJANG SUMITRA</v>
          </cell>
          <cell r="AH1278" t="str">
            <v>BCA</v>
          </cell>
          <cell r="AI1278" t="str">
            <v>6395486521</v>
          </cell>
          <cell r="AJ1278" t="str">
            <v>3277022409090118</v>
          </cell>
          <cell r="AL1278">
            <v>44682</v>
          </cell>
          <cell r="AM1278">
            <v>44773</v>
          </cell>
          <cell r="AN1278" t="str">
            <v>PKWT 1</v>
          </cell>
          <cell r="AO1278" t="str">
            <v>71 hari</v>
          </cell>
          <cell r="AP1278" t="str">
            <v xml:space="preserve">0 Tahun  6 Bulan 13 Hari </v>
          </cell>
          <cell r="AQ1278" t="str">
            <v>SUDAH</v>
          </cell>
          <cell r="AR1278">
            <v>44515</v>
          </cell>
          <cell r="AS1278" t="str">
            <v>SUDAH</v>
          </cell>
          <cell r="AT1278">
            <v>44515</v>
          </cell>
          <cell r="AU1278" t="str">
            <v>SUDAH</v>
          </cell>
          <cell r="AV1278">
            <v>44639</v>
          </cell>
          <cell r="AW1278" t="str">
            <v xml:space="preserve">0 Tahun  2 Bulan 2 Hari </v>
          </cell>
          <cell r="AX1278" t="str">
            <v>IN CLASS</v>
          </cell>
          <cell r="AY1278">
            <v>60</v>
          </cell>
          <cell r="BA1278" t="str">
            <v>SUDAH</v>
          </cell>
          <cell r="BC1278">
            <v>44478</v>
          </cell>
          <cell r="BE1278" t="str">
            <v>SUDAH</v>
          </cell>
          <cell r="BG1278">
            <v>44506</v>
          </cell>
          <cell r="BI1278" t="str">
            <v>BELUM</v>
          </cell>
          <cell r="BK1278">
            <v>44652</v>
          </cell>
          <cell r="BV1278" t="str">
            <v>0001723077325</v>
          </cell>
          <cell r="BW1278" t="str">
            <v>SUDAH</v>
          </cell>
          <cell r="BX1278" t="str">
            <v>PERUSAHAAN</v>
          </cell>
          <cell r="BY1278" t="str">
            <v>21097854034</v>
          </cell>
          <cell r="BZ1278" t="str">
            <v>SUDAH</v>
          </cell>
        </row>
        <row r="1279">
          <cell r="C1279" t="str">
            <v>3195</v>
          </cell>
          <cell r="D1279" t="str">
            <v>ROBBY</v>
          </cell>
          <cell r="E1279" t="str">
            <v>PT. MBK</v>
          </cell>
          <cell r="I1279">
            <v>44508</v>
          </cell>
          <cell r="J1279" t="str">
            <v/>
          </cell>
          <cell r="K1279" t="str">
            <v>08988990867</v>
          </cell>
          <cell r="L1279" t="str">
            <v>DRIVER</v>
          </cell>
          <cell r="Q1279" t="str">
            <v>BANDUNG</v>
          </cell>
          <cell r="R1279" t="str">
            <v>ANTERAJA</v>
          </cell>
          <cell r="S1279" t="str">
            <v>JAKARTA 1</v>
          </cell>
          <cell r="T1279" t="str">
            <v>6310041207810003</v>
          </cell>
          <cell r="U1279" t="str">
            <v>SEUMUR HIDUP</v>
          </cell>
          <cell r="V1279" t="str">
            <v>CDE</v>
          </cell>
          <cell r="W1279" t="str">
            <v>B1</v>
          </cell>
          <cell r="X1279" t="str">
            <v>1330 8107 000436</v>
          </cell>
          <cell r="Y1279">
            <v>46213</v>
          </cell>
          <cell r="Z1279" t="str">
            <v>GARUT</v>
          </cell>
          <cell r="AA1279">
            <v>29629</v>
          </cell>
          <cell r="AB1279" t="str">
            <v>KP CURUG AGUNG,RT03 RW05 DS KERTAJAYA,PADALARANG</v>
          </cell>
          <cell r="AC1279" t="str">
            <v>KAWIN ANAK 2</v>
          </cell>
          <cell r="AD1279" t="str">
            <v>ISLAM</v>
          </cell>
          <cell r="AE1279" t="str">
            <v>LAKI-LAKI</v>
          </cell>
          <cell r="AF1279" t="str">
            <v>SMA</v>
          </cell>
          <cell r="AG1279" t="str">
            <v>ROBBY</v>
          </cell>
          <cell r="AH1279" t="str">
            <v>BCA</v>
          </cell>
          <cell r="AI1279" t="str">
            <v>2780190780</v>
          </cell>
          <cell r="AJ1279" t="str">
            <v>3217082306160006</v>
          </cell>
          <cell r="AL1279">
            <v>44682</v>
          </cell>
          <cell r="AM1279">
            <v>44773</v>
          </cell>
          <cell r="AN1279" t="str">
            <v>PKWT 1</v>
          </cell>
          <cell r="AO1279" t="str">
            <v>71 hari</v>
          </cell>
          <cell r="AP1279" t="str">
            <v xml:space="preserve">0 Tahun  6 Bulan 13 Hari </v>
          </cell>
          <cell r="AQ1279" t="str">
            <v>SUDAH</v>
          </cell>
          <cell r="AR1279">
            <v>44515</v>
          </cell>
          <cell r="AS1279" t="str">
            <v>SUDAH</v>
          </cell>
          <cell r="AT1279">
            <v>44515</v>
          </cell>
          <cell r="AU1279" t="str">
            <v>SUDAH</v>
          </cell>
          <cell r="AV1279">
            <v>44639</v>
          </cell>
          <cell r="AW1279" t="str">
            <v xml:space="preserve">0 Tahun  2 Bulan 2 Hari </v>
          </cell>
          <cell r="AX1279" t="str">
            <v>IN CLASS</v>
          </cell>
          <cell r="AY1279">
            <v>60</v>
          </cell>
          <cell r="BA1279" t="str">
            <v>SUDAH</v>
          </cell>
          <cell r="BC1279">
            <v>44455</v>
          </cell>
          <cell r="BD1279" t="str">
            <v>RS TNI DUSTIRA</v>
          </cell>
          <cell r="BE1279" t="str">
            <v>SUDAH</v>
          </cell>
          <cell r="BG1279">
            <v>44483</v>
          </cell>
          <cell r="BH1279" t="str">
            <v>RS TNI DUSTIRA</v>
          </cell>
          <cell r="BI1279" t="str">
            <v>BELUM</v>
          </cell>
          <cell r="BV1279" t="str">
            <v>0001554507753</v>
          </cell>
          <cell r="BW1279" t="str">
            <v>SUDAH</v>
          </cell>
          <cell r="BX1279" t="str">
            <v>PERUSAHAAN</v>
          </cell>
          <cell r="BY1279" t="str">
            <v>21097854075</v>
          </cell>
          <cell r="BZ1279" t="str">
            <v>SUDAH</v>
          </cell>
          <cell r="CE1279" t="str">
            <v>robbyr656@gmail.com</v>
          </cell>
        </row>
        <row r="1280">
          <cell r="C1280" t="str">
            <v>3196</v>
          </cell>
          <cell r="D1280" t="str">
            <v>EHA SOLEHATI</v>
          </cell>
          <cell r="E1280" t="str">
            <v>PT. MBK</v>
          </cell>
          <cell r="F1280" t="str">
            <v>PO</v>
          </cell>
          <cell r="G1280" t="str">
            <v>77/PO-JKT1/IX/2021</v>
          </cell>
          <cell r="H1280">
            <v>44510</v>
          </cell>
          <cell r="I1280">
            <v>44511</v>
          </cell>
          <cell r="J1280">
            <v>1</v>
          </cell>
          <cell r="K1280" t="str">
            <v>081578586535</v>
          </cell>
          <cell r="P1280" t="str">
            <v>DISPATCHER</v>
          </cell>
          <cell r="Q1280" t="str">
            <v>KARAWANG</v>
          </cell>
          <cell r="R1280" t="str">
            <v>ANTERAJA</v>
          </cell>
          <cell r="S1280" t="str">
            <v>JAKARTA 1</v>
          </cell>
          <cell r="T1280" t="str">
            <v>3208074402910001</v>
          </cell>
          <cell r="U1280" t="str">
            <v>SEUMUR HIDUP</v>
          </cell>
          <cell r="V1280" t="str">
            <v>NON DRIVER</v>
          </cell>
          <cell r="W1280" t="str">
            <v>NON DRIVER</v>
          </cell>
          <cell r="X1280" t="str">
            <v>NON DRIVER</v>
          </cell>
          <cell r="Y1280" t="str">
            <v>NON DRIVER</v>
          </cell>
          <cell r="Z1280" t="str">
            <v>KUNINGAN</v>
          </cell>
          <cell r="AA1280">
            <v>33273</v>
          </cell>
          <cell r="AB1280" t="str">
            <v xml:space="preserve">DESA SAGALAHERANG RT 007/004 DESA SAGALAHERANG KEC MALEBER </v>
          </cell>
          <cell r="AC1280" t="str">
            <v>KAWIN</v>
          </cell>
          <cell r="AD1280" t="str">
            <v>ISLAM</v>
          </cell>
          <cell r="AE1280" t="str">
            <v>PEREMPUAN</v>
          </cell>
          <cell r="AF1280" t="str">
            <v>D3</v>
          </cell>
          <cell r="AG1280" t="str">
            <v>EHA SOLEHATI</v>
          </cell>
          <cell r="AH1280" t="str">
            <v>BCA</v>
          </cell>
          <cell r="AI1280" t="str">
            <v>5221850336</v>
          </cell>
          <cell r="AJ1280" t="str">
            <v>3175020612170017</v>
          </cell>
          <cell r="AL1280">
            <v>44682</v>
          </cell>
          <cell r="AM1280">
            <v>44773</v>
          </cell>
          <cell r="AN1280" t="str">
            <v>PKWT 1</v>
          </cell>
          <cell r="AO1280" t="str">
            <v>71 hari</v>
          </cell>
          <cell r="AP1280" t="str">
            <v xml:space="preserve">0 Tahun  6 Bulan 10 Hari </v>
          </cell>
          <cell r="AQ1280" t="str">
            <v>NON DRIVER</v>
          </cell>
          <cell r="AR1280" t="str">
            <v>NON DRIVER</v>
          </cell>
          <cell r="AS1280" t="str">
            <v>SUDAH</v>
          </cell>
          <cell r="AT1280">
            <v>44518</v>
          </cell>
          <cell r="AU1280" t="str">
            <v>NON DRIVER</v>
          </cell>
          <cell r="AV1280" t="str">
            <v>NON DRIVER</v>
          </cell>
          <cell r="AW1280" t="str">
            <v/>
          </cell>
          <cell r="AX1280" t="str">
            <v>NON DRIVER</v>
          </cell>
          <cell r="AY1280" t="str">
            <v>NON DRIVER</v>
          </cell>
          <cell r="AZ1280" t="str">
            <v>NON DRIVER</v>
          </cell>
          <cell r="BA1280" t="str">
            <v>SUDAH</v>
          </cell>
          <cell r="BC1280">
            <v>44508</v>
          </cell>
          <cell r="BE1280" t="str">
            <v>BELUM</v>
          </cell>
          <cell r="BI1280" t="str">
            <v>BELUM</v>
          </cell>
          <cell r="BV1280" t="str">
            <v>0000446193437</v>
          </cell>
          <cell r="BW1280" t="str">
            <v>SUDAH</v>
          </cell>
          <cell r="BX1280" t="str">
            <v>PBI</v>
          </cell>
          <cell r="BY1280" t="str">
            <v>21097853903</v>
          </cell>
          <cell r="BZ1280" t="str">
            <v>SUDAH</v>
          </cell>
        </row>
        <row r="1281">
          <cell r="C1281" t="str">
            <v>3197</v>
          </cell>
          <cell r="D1281" t="str">
            <v>DODI AWALUDIN</v>
          </cell>
          <cell r="E1281" t="str">
            <v>PT. MBK</v>
          </cell>
          <cell r="F1281" t="str">
            <v>REPLACE</v>
          </cell>
          <cell r="G1281" t="str">
            <v>DENI SUJANI</v>
          </cell>
          <cell r="H1281">
            <v>44501</v>
          </cell>
          <cell r="I1281">
            <v>44504</v>
          </cell>
          <cell r="J1281">
            <v>3</v>
          </cell>
          <cell r="K1281" t="str">
            <v>083174733949</v>
          </cell>
          <cell r="L1281" t="str">
            <v>DRIVER</v>
          </cell>
          <cell r="Q1281" t="str">
            <v>BANDUNG</v>
          </cell>
          <cell r="R1281" t="str">
            <v>AOP</v>
          </cell>
          <cell r="S1281" t="str">
            <v>JAKARTA 1</v>
          </cell>
          <cell r="T1281" t="str">
            <v>3273230101870013</v>
          </cell>
          <cell r="U1281" t="str">
            <v>SEUMUR HIDUP</v>
          </cell>
          <cell r="V1281" t="str">
            <v>BV/CDE/CDD</v>
          </cell>
          <cell r="W1281" t="str">
            <v>B1</v>
          </cell>
          <cell r="X1281" t="str">
            <v>13058701001001</v>
          </cell>
          <cell r="Y1281">
            <v>46329</v>
          </cell>
          <cell r="Z1281" t="str">
            <v>GARUT</v>
          </cell>
          <cell r="AA1281">
            <v>31778</v>
          </cell>
          <cell r="AB1281" t="str">
            <v>KP LIO RT/RW 06/01 KEL.CIPAMOKOLAN KEC.RANCASARI KOTA BANDUNG</v>
          </cell>
          <cell r="AC1281" t="str">
            <v>KAWIN ANAK 1</v>
          </cell>
          <cell r="AD1281" t="str">
            <v>ISLAM</v>
          </cell>
          <cell r="AE1281" t="str">
            <v>LAKI-LAKI</v>
          </cell>
          <cell r="AF1281" t="str">
            <v>SMP</v>
          </cell>
          <cell r="AG1281" t="str">
            <v>DODI AWALUDIN</v>
          </cell>
          <cell r="AH1281" t="str">
            <v>BCA</v>
          </cell>
          <cell r="AI1281" t="str">
            <v>2801901524</v>
          </cell>
          <cell r="AJ1281" t="str">
            <v>3273230808190003</v>
          </cell>
          <cell r="AL1281">
            <v>44682</v>
          </cell>
          <cell r="AM1281">
            <v>44773</v>
          </cell>
          <cell r="AN1281" t="str">
            <v>PKWT 1</v>
          </cell>
          <cell r="AO1281" t="str">
            <v>71 hari</v>
          </cell>
          <cell r="AP1281" t="str">
            <v xml:space="preserve">0 Tahun  6 Bulan 17 Hari </v>
          </cell>
          <cell r="AQ1281" t="str">
            <v>SUDAH</v>
          </cell>
          <cell r="AR1281">
            <v>44523</v>
          </cell>
          <cell r="AS1281" t="str">
            <v>SUDAH</v>
          </cell>
          <cell r="AT1281">
            <v>44523</v>
          </cell>
          <cell r="AU1281" t="str">
            <v>SUDAH</v>
          </cell>
          <cell r="AV1281">
            <v>44505</v>
          </cell>
          <cell r="AW1281" t="str">
            <v xml:space="preserve">0 Tahun  6 Bulan 16 Hari </v>
          </cell>
          <cell r="AX1281" t="str">
            <v>ON LINE</v>
          </cell>
          <cell r="AY1281">
            <v>100</v>
          </cell>
          <cell r="BA1281" t="str">
            <v>SUDAH</v>
          </cell>
          <cell r="BC1281">
            <v>44441</v>
          </cell>
          <cell r="BE1281" t="str">
            <v>SUDAH</v>
          </cell>
          <cell r="BG1281">
            <v>44473</v>
          </cell>
          <cell r="BI1281" t="str">
            <v>BELUM</v>
          </cell>
          <cell r="BV1281" t="str">
            <v>0001400491653</v>
          </cell>
          <cell r="BW1281" t="str">
            <v>SUDAH</v>
          </cell>
          <cell r="BX1281" t="str">
            <v>PBI</v>
          </cell>
          <cell r="BY1281" t="str">
            <v>21097853440</v>
          </cell>
          <cell r="BZ1281" t="str">
            <v>SUDAH</v>
          </cell>
          <cell r="CG1281" t="str">
            <v>dodierni@ymail.com</v>
          </cell>
        </row>
        <row r="1282">
          <cell r="C1282" t="str">
            <v>3198</v>
          </cell>
          <cell r="D1282" t="str">
            <v>ANJAS KAROLINA TORADA</v>
          </cell>
          <cell r="E1282" t="str">
            <v>PT. MBK</v>
          </cell>
          <cell r="I1282">
            <v>44512</v>
          </cell>
          <cell r="J1282" t="str">
            <v/>
          </cell>
          <cell r="K1282" t="str">
            <v>082275636007</v>
          </cell>
          <cell r="L1282" t="str">
            <v>DRIVER</v>
          </cell>
          <cell r="Q1282" t="str">
            <v>KENDARI</v>
          </cell>
          <cell r="R1282" t="str">
            <v>ANTERAJA</v>
          </cell>
          <cell r="S1282" t="str">
            <v>MALANG</v>
          </cell>
          <cell r="T1282" t="str">
            <v>7471090405800001</v>
          </cell>
          <cell r="U1282" t="str">
            <v>SEUMUR HIDUP</v>
          </cell>
          <cell r="W1282" t="str">
            <v>B1</v>
          </cell>
          <cell r="X1282" t="str">
            <v>3242180400694</v>
          </cell>
          <cell r="Y1282">
            <v>45050</v>
          </cell>
          <cell r="Z1282" t="str">
            <v xml:space="preserve"> AMBESEA</v>
          </cell>
          <cell r="AA1282">
            <v>29345</v>
          </cell>
          <cell r="AB1282" t="str">
            <v>JL CHAIRIL ANWAR LR NASIONAL RT 003/005 KEL WUA WUA KOTA KENDARI</v>
          </cell>
          <cell r="AC1282" t="str">
            <v>KAWIN</v>
          </cell>
          <cell r="AD1282" t="str">
            <v>ISLAM</v>
          </cell>
          <cell r="AE1282" t="str">
            <v>LAKI-LAKI</v>
          </cell>
          <cell r="AF1282" t="str">
            <v>SMA</v>
          </cell>
          <cell r="AG1282" t="str">
            <v>ANJAS KAROLINA TORADA</v>
          </cell>
          <cell r="AH1282" t="str">
            <v>BCA</v>
          </cell>
          <cell r="AI1282" t="str">
            <v>7911178200</v>
          </cell>
          <cell r="AJ1282" t="str">
            <v>747109300812006</v>
          </cell>
          <cell r="AL1282">
            <v>44682</v>
          </cell>
          <cell r="AM1282">
            <v>44773</v>
          </cell>
          <cell r="AN1282" t="str">
            <v>PKWT 1</v>
          </cell>
          <cell r="AO1282" t="str">
            <v>71 hari</v>
          </cell>
          <cell r="AP1282" t="str">
            <v xml:space="preserve">0 Tahun  6 Bulan 9 Hari </v>
          </cell>
          <cell r="AQ1282" t="str">
            <v>SUDAH</v>
          </cell>
          <cell r="AR1282">
            <v>44518</v>
          </cell>
          <cell r="AS1282" t="str">
            <v>SUDAH</v>
          </cell>
          <cell r="AT1282">
            <v>44565</v>
          </cell>
          <cell r="AU1282" t="str">
            <v>SUDAH</v>
          </cell>
          <cell r="AV1282">
            <v>44512</v>
          </cell>
          <cell r="AW1282" t="str">
            <v xml:space="preserve">0 Tahun  6 Bulan 9 Hari </v>
          </cell>
          <cell r="AX1282" t="str">
            <v>ON LINE</v>
          </cell>
          <cell r="AY1282">
            <v>85</v>
          </cell>
          <cell r="AZ1282">
            <v>80</v>
          </cell>
          <cell r="BA1282" t="str">
            <v>SUDAH</v>
          </cell>
          <cell r="BC1282">
            <v>44480</v>
          </cell>
          <cell r="BE1282" t="str">
            <v>SUDAH</v>
          </cell>
          <cell r="BG1282">
            <v>44511</v>
          </cell>
          <cell r="BI1282" t="str">
            <v>BELUM</v>
          </cell>
          <cell r="BV1282" t="str">
            <v>0001195778305</v>
          </cell>
          <cell r="BW1282" t="str">
            <v>SUDAH</v>
          </cell>
          <cell r="BX1282" t="str">
            <v>PERUSAHAAN</v>
          </cell>
          <cell r="BY1282" t="str">
            <v>21097853937</v>
          </cell>
          <cell r="BZ1282" t="str">
            <v>SUDAH</v>
          </cell>
        </row>
        <row r="1283">
          <cell r="C1283" t="str">
            <v>3199</v>
          </cell>
          <cell r="D1283" t="str">
            <v>HENDRI SETIAWAN</v>
          </cell>
          <cell r="E1283" t="str">
            <v>PT. MBK</v>
          </cell>
          <cell r="F1283" t="str">
            <v>PO</v>
          </cell>
          <cell r="G1283" t="str">
            <v>10/JKT2/II/2021</v>
          </cell>
          <cell r="H1283">
            <v>44510</v>
          </cell>
          <cell r="I1283">
            <v>44510</v>
          </cell>
          <cell r="J1283">
            <v>0</v>
          </cell>
          <cell r="K1283" t="str">
            <v>081271160500</v>
          </cell>
          <cell r="L1283" t="str">
            <v>DRIVER</v>
          </cell>
          <cell r="Q1283" t="str">
            <v>LAMPUNG</v>
          </cell>
          <cell r="R1283" t="str">
            <v>ANTERAJA</v>
          </cell>
          <cell r="S1283" t="str">
            <v>PALEMBANG</v>
          </cell>
          <cell r="T1283" t="str">
            <v>1871051106920012</v>
          </cell>
          <cell r="U1283" t="str">
            <v>SEUMUR HIDUP</v>
          </cell>
          <cell r="W1283" t="str">
            <v>B1 UMUM</v>
          </cell>
          <cell r="X1283" t="str">
            <v>25269206000202</v>
          </cell>
          <cell r="Y1283">
            <v>45830</v>
          </cell>
          <cell r="Z1283" t="str">
            <v>TANJUNG KARANG</v>
          </cell>
          <cell r="AA1283">
            <v>33766</v>
          </cell>
          <cell r="AB1283" t="str">
            <v>JL MERAK GG BLUNTAS NO 12 LK II RT 009/00 DESA SAWAH LAMA</v>
          </cell>
          <cell r="AC1283" t="str">
            <v>KAWIN</v>
          </cell>
          <cell r="AD1283" t="str">
            <v>ISLAM</v>
          </cell>
          <cell r="AE1283" t="str">
            <v>LAKI-LAKI</v>
          </cell>
          <cell r="AF1283" t="str">
            <v>SMA</v>
          </cell>
          <cell r="AG1283" t="str">
            <v>HENDRI SETIAWAN</v>
          </cell>
          <cell r="AH1283" t="str">
            <v>BCA</v>
          </cell>
          <cell r="AI1283" t="str">
            <v>0201037858</v>
          </cell>
          <cell r="AJ1283" t="str">
            <v>1871052711120004</v>
          </cell>
          <cell r="AL1283">
            <v>44682</v>
          </cell>
          <cell r="AM1283">
            <v>44773</v>
          </cell>
          <cell r="AN1283" t="str">
            <v>PKWT 1</v>
          </cell>
          <cell r="AO1283" t="str">
            <v>71 hari</v>
          </cell>
          <cell r="AP1283" t="str">
            <v xml:space="preserve">0 Tahun  6 Bulan 11 Hari </v>
          </cell>
          <cell r="AQ1283" t="str">
            <v>SUDAH</v>
          </cell>
          <cell r="AR1283">
            <v>44518</v>
          </cell>
          <cell r="AS1283" t="str">
            <v>SUDAH</v>
          </cell>
          <cell r="AT1283">
            <v>44518</v>
          </cell>
          <cell r="AU1283" t="str">
            <v>SUDAH</v>
          </cell>
          <cell r="AV1283">
            <v>44530</v>
          </cell>
          <cell r="AW1283" t="str">
            <v xml:space="preserve">0 Tahun  5 Bulan 21 Hari </v>
          </cell>
          <cell r="AX1283" t="str">
            <v>ON LINE</v>
          </cell>
          <cell r="AY1283">
            <v>85</v>
          </cell>
          <cell r="AZ1283">
            <v>80</v>
          </cell>
          <cell r="BA1283" t="str">
            <v>SUDAH</v>
          </cell>
          <cell r="BC1283">
            <v>44467</v>
          </cell>
          <cell r="BE1283" t="str">
            <v>SUDAH</v>
          </cell>
          <cell r="BG1283">
            <v>44477</v>
          </cell>
          <cell r="BI1283" t="str">
            <v>BELUM</v>
          </cell>
          <cell r="BV1283" t="str">
            <v>0001839519562</v>
          </cell>
          <cell r="BW1283" t="str">
            <v>SUDAH</v>
          </cell>
          <cell r="BX1283" t="str">
            <v>PERUSAHAAN</v>
          </cell>
          <cell r="BY1283" t="str">
            <v>21097854083</v>
          </cell>
          <cell r="BZ1283" t="str">
            <v>SUDAH</v>
          </cell>
        </row>
        <row r="1284">
          <cell r="C1284" t="str">
            <v>3203</v>
          </cell>
          <cell r="D1284" t="str">
            <v>YANNI PARENGKUAN</v>
          </cell>
          <cell r="E1284" t="str">
            <v>PT. MBK</v>
          </cell>
          <cell r="F1284" t="str">
            <v>PO</v>
          </cell>
          <cell r="G1284" t="str">
            <v>94/JKT2/XI/2021</v>
          </cell>
          <cell r="H1284">
            <v>44501</v>
          </cell>
          <cell r="I1284">
            <v>44511</v>
          </cell>
          <cell r="J1284">
            <v>10</v>
          </cell>
          <cell r="K1284" t="str">
            <v>081358591595</v>
          </cell>
          <cell r="L1284" t="str">
            <v>DRIVER</v>
          </cell>
          <cell r="Q1284" t="str">
            <v>MANADO</v>
          </cell>
          <cell r="R1284" t="str">
            <v>PT. SUMBER ALFARIA TRIJAYA TBK</v>
          </cell>
          <cell r="S1284" t="str">
            <v>MALANG</v>
          </cell>
          <cell r="T1284" t="str">
            <v>9109010901830001</v>
          </cell>
          <cell r="U1284" t="str">
            <v>SEUMUR HIDUP</v>
          </cell>
          <cell r="V1284" t="str">
            <v>HIJAU</v>
          </cell>
          <cell r="W1284" t="str">
            <v>B2 UMUM</v>
          </cell>
          <cell r="X1284" t="str">
            <v>20290301000012</v>
          </cell>
          <cell r="Y1284">
            <v>46330</v>
          </cell>
          <cell r="Z1284" t="str">
            <v xml:space="preserve">TOMOHON </v>
          </cell>
          <cell r="AA1284">
            <v>30325</v>
          </cell>
          <cell r="AB1284" t="str">
            <v>SUKUR RT 01 RW 02 AIRMADIDI KAB. MINAHASA UTARA</v>
          </cell>
          <cell r="AC1284" t="str">
            <v>KAWIN ANAK 3</v>
          </cell>
          <cell r="AD1284" t="str">
            <v>ISLAM</v>
          </cell>
          <cell r="AE1284" t="str">
            <v>LAKI-LAKI</v>
          </cell>
          <cell r="AF1284" t="str">
            <v>SMA</v>
          </cell>
          <cell r="AG1284" t="str">
            <v>YANNI PARENGKUAN</v>
          </cell>
          <cell r="AH1284" t="str">
            <v>BCA</v>
          </cell>
          <cell r="AI1284" t="str">
            <v>1700564866</v>
          </cell>
          <cell r="AJ1284" t="str">
            <v>9109010801100005</v>
          </cell>
          <cell r="AL1284">
            <v>44682</v>
          </cell>
          <cell r="AM1284">
            <v>44773</v>
          </cell>
          <cell r="AN1284" t="str">
            <v>PKWT 1</v>
          </cell>
          <cell r="AO1284" t="str">
            <v>71 hari</v>
          </cell>
          <cell r="AP1284" t="str">
            <v xml:space="preserve">0 Tahun  6 Bulan 10 Hari </v>
          </cell>
          <cell r="AQ1284" t="str">
            <v>SUDAH</v>
          </cell>
          <cell r="AR1284">
            <v>44518</v>
          </cell>
          <cell r="AS1284" t="str">
            <v>SUDAH</v>
          </cell>
          <cell r="AT1284">
            <v>44518</v>
          </cell>
          <cell r="AU1284" t="str">
            <v>SUDAH</v>
          </cell>
          <cell r="AV1284">
            <v>44510</v>
          </cell>
          <cell r="AW1284" t="str">
            <v xml:space="preserve">0 Tahun  6 Bulan 11 Hari </v>
          </cell>
          <cell r="AX1284" t="str">
            <v>IN CLASS</v>
          </cell>
          <cell r="AY1284">
            <v>90</v>
          </cell>
          <cell r="AZ1284">
            <v>100</v>
          </cell>
          <cell r="BA1284" t="str">
            <v>SUDAH</v>
          </cell>
          <cell r="BC1284">
            <v>44455</v>
          </cell>
          <cell r="BD1284" t="str">
            <v>POLRES MINAHASA  - 03060004</v>
          </cell>
          <cell r="BE1284" t="str">
            <v>SUDAH</v>
          </cell>
          <cell r="BG1284">
            <v>44488</v>
          </cell>
          <cell r="BH1284" t="str">
            <v>POLRES MINAHASA  - 03060004</v>
          </cell>
          <cell r="BI1284" t="str">
            <v>BELUM</v>
          </cell>
          <cell r="BV1284" t="str">
            <v>0001854952312</v>
          </cell>
          <cell r="BW1284" t="str">
            <v>SUDAH</v>
          </cell>
          <cell r="BX1284" t="str">
            <v>PERUSAHAAN</v>
          </cell>
          <cell r="BY1284" t="str">
            <v>21097853945</v>
          </cell>
          <cell r="BZ1284" t="str">
            <v>SUDAH</v>
          </cell>
        </row>
        <row r="1285">
          <cell r="C1285" t="str">
            <v>3204</v>
          </cell>
          <cell r="D1285" t="str">
            <v>BIMA KURNIA</v>
          </cell>
          <cell r="E1285" t="str">
            <v>PT. MBK</v>
          </cell>
          <cell r="I1285">
            <v>44531</v>
          </cell>
          <cell r="J1285" t="str">
            <v/>
          </cell>
          <cell r="K1285" t="str">
            <v>082384159899</v>
          </cell>
          <cell r="P1285" t="str">
            <v>DISPATCHER</v>
          </cell>
          <cell r="Q1285" t="str">
            <v>SUNTER</v>
          </cell>
          <cell r="R1285" t="str">
            <v>ANTERAJA</v>
          </cell>
          <cell r="S1285" t="str">
            <v>JAKARTA 2</v>
          </cell>
          <cell r="T1285" t="str">
            <v>1375012809960001</v>
          </cell>
          <cell r="U1285" t="str">
            <v>SEUMUR HIDUP</v>
          </cell>
          <cell r="V1285" t="str">
            <v>NON DRIVER</v>
          </cell>
          <cell r="W1285" t="str">
            <v>NON DRIVER</v>
          </cell>
          <cell r="X1285" t="str">
            <v>NON DRIVER</v>
          </cell>
          <cell r="Y1285" t="str">
            <v>NON DRIVER</v>
          </cell>
          <cell r="Z1285" t="str">
            <v>BUKIT TINGGI</v>
          </cell>
          <cell r="AA1285">
            <v>35336</v>
          </cell>
          <cell r="AB1285" t="str">
            <v>JLN BAITURRIDWAN NO 37 C RT 004/002 DESA AUR TJK-TGH SAWAH KEC GUGUAK PANJANG</v>
          </cell>
          <cell r="AC1285" t="str">
            <v>LAJANG</v>
          </cell>
          <cell r="AD1285" t="str">
            <v>ISLAM</v>
          </cell>
          <cell r="AE1285" t="str">
            <v>LAKI-LAKI</v>
          </cell>
          <cell r="AF1285" t="str">
            <v>S1</v>
          </cell>
          <cell r="AG1285" t="str">
            <v>BIMA KURNIA</v>
          </cell>
          <cell r="AH1285" t="str">
            <v>BCA</v>
          </cell>
          <cell r="AI1285" t="str">
            <v>4750526085</v>
          </cell>
          <cell r="AJ1285" t="str">
            <v>1375011503083039</v>
          </cell>
          <cell r="AL1285">
            <v>44621</v>
          </cell>
          <cell r="AM1285">
            <v>44712</v>
          </cell>
          <cell r="AN1285" t="str">
            <v>PKWT 2</v>
          </cell>
          <cell r="AO1285" t="str">
            <v>10 hari</v>
          </cell>
          <cell r="AP1285" t="str">
            <v xml:space="preserve">0 Tahun  5 Bulan 20 Hari </v>
          </cell>
          <cell r="AQ1285" t="str">
            <v>NON DRIVER</v>
          </cell>
          <cell r="AR1285" t="str">
            <v>NON DRIVER</v>
          </cell>
          <cell r="AS1285" t="str">
            <v>SUDAH</v>
          </cell>
          <cell r="AT1285">
            <v>44560</v>
          </cell>
          <cell r="AU1285" t="str">
            <v>NON DRIVER</v>
          </cell>
          <cell r="AV1285" t="str">
            <v>NON DRIVER</v>
          </cell>
          <cell r="AW1285" t="str">
            <v/>
          </cell>
          <cell r="AX1285" t="str">
            <v>NON DRIVER</v>
          </cell>
          <cell r="AY1285" t="str">
            <v>NON DRIVER</v>
          </cell>
          <cell r="AZ1285" t="str">
            <v>NON DRIVER</v>
          </cell>
          <cell r="BA1285" t="str">
            <v>SUDAH</v>
          </cell>
          <cell r="BC1285">
            <v>44365</v>
          </cell>
          <cell r="BE1285" t="str">
            <v>SUDAH</v>
          </cell>
          <cell r="BG1285">
            <v>44449</v>
          </cell>
          <cell r="BI1285" t="str">
            <v>BELUM</v>
          </cell>
          <cell r="BV1285" t="str">
            <v>0000285507077</v>
          </cell>
          <cell r="BW1285" t="str">
            <v>SUDAH</v>
          </cell>
          <cell r="BX1285" t="str">
            <v>PERUSAHAAN</v>
          </cell>
          <cell r="BY1285" t="str">
            <v>22005793736</v>
          </cell>
          <cell r="BZ1285" t="str">
            <v>SUDAH</v>
          </cell>
        </row>
        <row r="1286">
          <cell r="C1286" t="str">
            <v>3205</v>
          </cell>
          <cell r="D1286" t="str">
            <v>RAKA ALDIANSYAH</v>
          </cell>
          <cell r="E1286" t="str">
            <v>PT. MBK</v>
          </cell>
          <cell r="F1286" t="str">
            <v>PO</v>
          </cell>
          <cell r="G1286" t="str">
            <v>001/PO-JKT2/IX/2021</v>
          </cell>
          <cell r="I1286">
            <v>44501</v>
          </cell>
          <cell r="J1286" t="str">
            <v/>
          </cell>
          <cell r="K1286" t="str">
            <v>089501840874</v>
          </cell>
          <cell r="P1286" t="str">
            <v>ADMIN</v>
          </cell>
          <cell r="Q1286" t="str">
            <v>PONDOK PINANG</v>
          </cell>
          <cell r="R1286" t="str">
            <v>PT. ADI SARANA ARMADA, TBK</v>
          </cell>
          <cell r="S1286" t="str">
            <v>JAKARTA 2</v>
          </cell>
          <cell r="T1286" t="str">
            <v>3175040312030004</v>
          </cell>
          <cell r="U1286" t="str">
            <v>SEUMUR HIDUP</v>
          </cell>
          <cell r="V1286" t="str">
            <v>NON DRIVER</v>
          </cell>
          <cell r="W1286" t="str">
            <v>NON DRIVER</v>
          </cell>
          <cell r="X1286" t="str">
            <v>NON DRIVER</v>
          </cell>
          <cell r="Y1286" t="str">
            <v>NON DRIVER</v>
          </cell>
          <cell r="Z1286" t="str">
            <v>JAKARTA</v>
          </cell>
          <cell r="AA1286">
            <v>37958</v>
          </cell>
          <cell r="AB1286" t="str">
            <v xml:space="preserve">JL MANDALA V KOMPLEK DKI RT 006/002 DESA CILILITAN KEC KRAMAT JATI </v>
          </cell>
          <cell r="AC1286" t="str">
            <v>LAJANG</v>
          </cell>
          <cell r="AD1286" t="str">
            <v>ISLAM</v>
          </cell>
          <cell r="AE1286" t="str">
            <v>LAKI-LAKI</v>
          </cell>
          <cell r="AF1286" t="str">
            <v>SMA</v>
          </cell>
          <cell r="AG1286" t="str">
            <v>RAKA ALDIANSYAH</v>
          </cell>
          <cell r="AH1286" t="str">
            <v>BCA</v>
          </cell>
          <cell r="AI1286" t="str">
            <v>1650700470</v>
          </cell>
          <cell r="AJ1286" t="str">
            <v>3175040601092932</v>
          </cell>
          <cell r="AL1286">
            <v>44682</v>
          </cell>
          <cell r="AM1286">
            <v>44773</v>
          </cell>
          <cell r="AN1286" t="str">
            <v>PKWT 1</v>
          </cell>
          <cell r="AO1286" t="str">
            <v>71 hari</v>
          </cell>
          <cell r="AP1286" t="str">
            <v xml:space="preserve">0 Tahun  6 Bulan 20 Hari </v>
          </cell>
          <cell r="AQ1286" t="str">
            <v>NON DRIVER</v>
          </cell>
          <cell r="AR1286" t="str">
            <v>NON DRIVER</v>
          </cell>
          <cell r="AS1286" t="str">
            <v>SUDAH</v>
          </cell>
          <cell r="AT1286">
            <v>44518</v>
          </cell>
          <cell r="AU1286" t="str">
            <v>NON DRIVER</v>
          </cell>
          <cell r="AV1286" t="str">
            <v>NON DRIVER</v>
          </cell>
          <cell r="AW1286" t="str">
            <v/>
          </cell>
          <cell r="AX1286" t="str">
            <v>NON DRIVER</v>
          </cell>
          <cell r="AY1286" t="str">
            <v>NON DRIVER</v>
          </cell>
          <cell r="AZ1286" t="str">
            <v>NON DRIVER</v>
          </cell>
          <cell r="BA1286" t="str">
            <v>SUDAH</v>
          </cell>
          <cell r="BC1286">
            <v>44407</v>
          </cell>
          <cell r="BE1286" t="str">
            <v>SUDAH</v>
          </cell>
          <cell r="BG1286">
            <v>44435</v>
          </cell>
          <cell r="BI1286" t="str">
            <v>BELUM</v>
          </cell>
          <cell r="BV1286" t="str">
            <v>0001449090044</v>
          </cell>
          <cell r="BW1286" t="str">
            <v>SUDAH</v>
          </cell>
          <cell r="BX1286" t="str">
            <v>PERUSAHAAN</v>
          </cell>
          <cell r="BY1286" t="str">
            <v>21097853424</v>
          </cell>
          <cell r="BZ1286" t="str">
            <v>SUDAH</v>
          </cell>
        </row>
        <row r="1287">
          <cell r="C1287" t="str">
            <v>3206</v>
          </cell>
          <cell r="D1287" t="str">
            <v>ACHMAD RIYADI</v>
          </cell>
          <cell r="E1287" t="str">
            <v>PT. MBK</v>
          </cell>
          <cell r="F1287" t="str">
            <v>PO</v>
          </cell>
          <cell r="G1287" t="str">
            <v>001/PO-JKT2/IX/2021</v>
          </cell>
          <cell r="I1287">
            <v>44501</v>
          </cell>
          <cell r="J1287" t="str">
            <v/>
          </cell>
          <cell r="K1287" t="str">
            <v>0895364471453</v>
          </cell>
          <cell r="P1287" t="str">
            <v>ADMIN</v>
          </cell>
          <cell r="Q1287" t="str">
            <v>PONDOK PINANG</v>
          </cell>
          <cell r="R1287" t="str">
            <v>PT. ADI SARANA ARMADA, TBK</v>
          </cell>
          <cell r="S1287" t="str">
            <v>JAKARTA 2</v>
          </cell>
          <cell r="T1287" t="str">
            <v>3175052712000006</v>
          </cell>
          <cell r="U1287" t="str">
            <v>SEUMUR HIDUP</v>
          </cell>
          <cell r="V1287" t="str">
            <v>NON DRIVER</v>
          </cell>
          <cell r="W1287" t="str">
            <v>NON DRIVER</v>
          </cell>
          <cell r="X1287" t="str">
            <v>NON DRIVER</v>
          </cell>
          <cell r="Y1287" t="str">
            <v>NON DRIVER</v>
          </cell>
          <cell r="Z1287" t="str">
            <v>JAKARTA</v>
          </cell>
          <cell r="AA1287">
            <v>36887</v>
          </cell>
          <cell r="AB1287" t="str">
            <v xml:space="preserve">CILILITAN BESAR RT 006/002 DESA CILILITAN KEC KRAMAT JATI </v>
          </cell>
          <cell r="AC1287" t="str">
            <v>LAJANG</v>
          </cell>
          <cell r="AD1287" t="str">
            <v>ISLAM</v>
          </cell>
          <cell r="AE1287" t="str">
            <v>LAKI-LAKI</v>
          </cell>
          <cell r="AF1287" t="str">
            <v>SMA</v>
          </cell>
          <cell r="AG1287" t="str">
            <v>ACHMAD RIYADI</v>
          </cell>
          <cell r="AH1287" t="str">
            <v>BCA</v>
          </cell>
          <cell r="AI1287" t="str">
            <v>1650580458</v>
          </cell>
          <cell r="AJ1287" t="str">
            <v>3175042109180004</v>
          </cell>
          <cell r="AL1287">
            <v>44682</v>
          </cell>
          <cell r="AM1287">
            <v>44773</v>
          </cell>
          <cell r="AN1287" t="str">
            <v>PKWT 1</v>
          </cell>
          <cell r="AO1287" t="str">
            <v>71 hari</v>
          </cell>
          <cell r="AP1287" t="str">
            <v xml:space="preserve">0 Tahun  6 Bulan 20 Hari </v>
          </cell>
          <cell r="AQ1287" t="str">
            <v>NON DRIVER</v>
          </cell>
          <cell r="AR1287" t="str">
            <v>NON DRIVER</v>
          </cell>
          <cell r="AS1287" t="str">
            <v>SUDAH</v>
          </cell>
          <cell r="AT1287">
            <v>44518</v>
          </cell>
          <cell r="AU1287" t="str">
            <v>NON DRIVER</v>
          </cell>
          <cell r="AV1287" t="str">
            <v>NON DRIVER</v>
          </cell>
          <cell r="AW1287" t="str">
            <v/>
          </cell>
          <cell r="AX1287" t="str">
            <v>NON DRIVER</v>
          </cell>
          <cell r="AY1287" t="str">
            <v>NON DRIVER</v>
          </cell>
          <cell r="AZ1287" t="str">
            <v>NON DRIVER</v>
          </cell>
          <cell r="BA1287" t="str">
            <v>SUDAH</v>
          </cell>
          <cell r="BC1287">
            <v>44407</v>
          </cell>
          <cell r="BE1287" t="str">
            <v>SUDAH</v>
          </cell>
          <cell r="BG1287">
            <v>44435</v>
          </cell>
          <cell r="BI1287" t="str">
            <v>BELUM</v>
          </cell>
          <cell r="BV1287" t="str">
            <v>0001449090044</v>
          </cell>
          <cell r="BW1287" t="str">
            <v>SUDAH</v>
          </cell>
          <cell r="BX1287" t="str">
            <v>PERUSAHAAN</v>
          </cell>
          <cell r="BY1287" t="str">
            <v>21097854000</v>
          </cell>
          <cell r="BZ1287" t="str">
            <v>SUDAH</v>
          </cell>
        </row>
        <row r="1288">
          <cell r="C1288" t="str">
            <v>3208</v>
          </cell>
          <cell r="D1288" t="str">
            <v>I PUTU GEDE ANDIKA</v>
          </cell>
          <cell r="E1288" t="str">
            <v>PT. MBK</v>
          </cell>
          <cell r="I1288">
            <v>44512</v>
          </cell>
          <cell r="J1288" t="str">
            <v/>
          </cell>
          <cell r="K1288" t="str">
            <v>081999065443</v>
          </cell>
          <cell r="L1288" t="str">
            <v>DRIVER</v>
          </cell>
          <cell r="Q1288" t="str">
            <v>DENPASAR</v>
          </cell>
          <cell r="R1288" t="str">
            <v>CIRCLE K</v>
          </cell>
          <cell r="S1288" t="str">
            <v>MALANG</v>
          </cell>
          <cell r="T1288" t="str">
            <v>5103022306910005</v>
          </cell>
          <cell r="U1288" t="str">
            <v>SEUMUR HIDUP</v>
          </cell>
          <cell r="V1288" t="str">
            <v>HIJAU</v>
          </cell>
          <cell r="W1288" t="str">
            <v>B1</v>
          </cell>
          <cell r="X1288" t="str">
            <v>16179106000196</v>
          </cell>
          <cell r="Y1288">
            <v>46327</v>
          </cell>
          <cell r="Z1288" t="str">
            <v>KAPAL</v>
          </cell>
          <cell r="AA1288">
            <v>33412</v>
          </cell>
          <cell r="AB1288" t="str">
            <v>BASANG TAMIANG KAPAL</v>
          </cell>
          <cell r="AC1288" t="str">
            <v>KAWIN</v>
          </cell>
          <cell r="AD1288" t="str">
            <v>HINDU</v>
          </cell>
          <cell r="AE1288" t="str">
            <v>LAKI-LAKI</v>
          </cell>
          <cell r="AF1288" t="str">
            <v>SMA</v>
          </cell>
          <cell r="AG1288" t="str">
            <v> I PUTU GEDE ANDIKA</v>
          </cell>
          <cell r="AH1288" t="str">
            <v>BCA</v>
          </cell>
          <cell r="AI1288" t="str">
            <v>6115261413</v>
          </cell>
          <cell r="AJ1288" t="str">
            <v>5103022409210001</v>
          </cell>
          <cell r="AL1288">
            <v>44682</v>
          </cell>
          <cell r="AM1288">
            <v>44773</v>
          </cell>
          <cell r="AN1288" t="str">
            <v>PKWT 1</v>
          </cell>
          <cell r="AO1288" t="str">
            <v>71 hari</v>
          </cell>
          <cell r="AP1288" t="str">
            <v xml:space="preserve">0 Tahun  6 Bulan 9 Hari </v>
          </cell>
          <cell r="AQ1288" t="str">
            <v>SUDAH</v>
          </cell>
          <cell r="AR1288">
            <v>44518</v>
          </cell>
          <cell r="AS1288" t="str">
            <v>SUDAH</v>
          </cell>
          <cell r="AT1288">
            <v>44518</v>
          </cell>
          <cell r="AU1288" t="str">
            <v>SUDAH</v>
          </cell>
          <cell r="AV1288">
            <v>44614</v>
          </cell>
          <cell r="AW1288" t="str">
            <v xml:space="preserve">0 Tahun  2 Bulan 29 Hari </v>
          </cell>
          <cell r="AX1288" t="str">
            <v>IN CLASS</v>
          </cell>
          <cell r="AY1288">
            <v>80</v>
          </cell>
          <cell r="AZ1288">
            <v>85</v>
          </cell>
          <cell r="BA1288" t="str">
            <v>SUDAH</v>
          </cell>
          <cell r="BC1288">
            <v>44378</v>
          </cell>
          <cell r="BD1288" t="str">
            <v>RSD MANGUSADA</v>
          </cell>
          <cell r="BE1288" t="str">
            <v>SUDAH</v>
          </cell>
          <cell r="BG1288">
            <v>44406</v>
          </cell>
          <cell r="BH1288" t="str">
            <v>RSD MANGUSADA</v>
          </cell>
          <cell r="BI1288" t="str">
            <v>BELUM</v>
          </cell>
          <cell r="BV1288" t="str">
            <v>0002281582179</v>
          </cell>
          <cell r="BW1288" t="str">
            <v>SUDAH</v>
          </cell>
          <cell r="BX1288" t="str">
            <v>PBI</v>
          </cell>
          <cell r="BY1288" t="str">
            <v>21097853960</v>
          </cell>
          <cell r="BZ1288" t="str">
            <v>SUDAH</v>
          </cell>
        </row>
        <row r="1289">
          <cell r="C1289" t="str">
            <v>3209</v>
          </cell>
          <cell r="D1289" t="str">
            <v>DIAZ IRIZANDI</v>
          </cell>
          <cell r="E1289" t="str">
            <v>PT. MBK</v>
          </cell>
          <cell r="I1289">
            <v>44512</v>
          </cell>
          <cell r="J1289" t="str">
            <v/>
          </cell>
          <cell r="K1289" t="str">
            <v>085333388822</v>
          </cell>
          <cell r="L1289" t="str">
            <v>DRIVER</v>
          </cell>
          <cell r="Q1289" t="str">
            <v>DENPASAR</v>
          </cell>
          <cell r="R1289" t="str">
            <v>CIRCLE K</v>
          </cell>
          <cell r="S1289" t="str">
            <v>MALANG</v>
          </cell>
          <cell r="T1289" t="str">
            <v>3512101806890002</v>
          </cell>
          <cell r="U1289" t="str">
            <v>SEUMUR HIDUP</v>
          </cell>
          <cell r="V1289" t="str">
            <v>HIJAU</v>
          </cell>
          <cell r="W1289" t="str">
            <v>B1 UMUM</v>
          </cell>
          <cell r="X1289" t="str">
            <v>890616182238</v>
          </cell>
          <cell r="Y1289">
            <v>45095</v>
          </cell>
          <cell r="Z1289" t="str">
            <v>SITUBONDO</v>
          </cell>
          <cell r="AA1289">
            <v>32677</v>
          </cell>
          <cell r="AB1289" t="str">
            <v>PELEYAN TIMUR RT 03 RW 01</v>
          </cell>
          <cell r="AC1289" t="str">
            <v>KAWIN</v>
          </cell>
          <cell r="AD1289" t="str">
            <v>ISLAM</v>
          </cell>
          <cell r="AE1289" t="str">
            <v>LAKI-LAKI</v>
          </cell>
          <cell r="AF1289" t="str">
            <v>SMA</v>
          </cell>
          <cell r="AG1289" t="str">
            <v>DIAZ IRIZANDI</v>
          </cell>
          <cell r="AH1289" t="str">
            <v>BCA</v>
          </cell>
          <cell r="AI1289" t="str">
            <v>0491603541</v>
          </cell>
          <cell r="AJ1289" t="str">
            <v>3512100606170008</v>
          </cell>
          <cell r="AL1289">
            <v>44682</v>
          </cell>
          <cell r="AM1289">
            <v>44773</v>
          </cell>
          <cell r="AN1289" t="str">
            <v>PKWT 1</v>
          </cell>
          <cell r="AO1289" t="str">
            <v>71 hari</v>
          </cell>
          <cell r="AP1289" t="str">
            <v xml:space="preserve">0 Tahun  6 Bulan 9 Hari </v>
          </cell>
          <cell r="AQ1289" t="str">
            <v>SUDAH</v>
          </cell>
          <cell r="AR1289">
            <v>44518</v>
          </cell>
          <cell r="AS1289" t="str">
            <v>SUDAH</v>
          </cell>
          <cell r="AT1289">
            <v>44518</v>
          </cell>
          <cell r="AU1289" t="str">
            <v>SUDAH</v>
          </cell>
          <cell r="AV1289">
            <v>44614</v>
          </cell>
          <cell r="AW1289" t="str">
            <v xml:space="preserve">0 Tahun  2 Bulan 29 Hari </v>
          </cell>
          <cell r="AX1289" t="str">
            <v>IN CLASS</v>
          </cell>
          <cell r="AY1289">
            <v>80</v>
          </cell>
          <cell r="AZ1289">
            <v>55</v>
          </cell>
          <cell r="BA1289" t="str">
            <v>SUDAH</v>
          </cell>
          <cell r="BC1289">
            <v>44282</v>
          </cell>
          <cell r="BD1289" t="str">
            <v>PUSKESMAS II DENPASAR</v>
          </cell>
          <cell r="BE1289" t="str">
            <v>SUDAH</v>
          </cell>
          <cell r="BG1289">
            <v>44370</v>
          </cell>
          <cell r="BH1289" t="str">
            <v>PUSKESMAS III DENPASAR</v>
          </cell>
          <cell r="BI1289" t="str">
            <v>BELUM</v>
          </cell>
          <cell r="BV1289" t="str">
            <v>0001136929577</v>
          </cell>
          <cell r="BW1289" t="str">
            <v>SUDAH</v>
          </cell>
          <cell r="BX1289" t="str">
            <v>PERUSAHAAN</v>
          </cell>
          <cell r="BY1289" t="str">
            <v>21097853986</v>
          </cell>
          <cell r="BZ1289" t="str">
            <v>SUDAH</v>
          </cell>
        </row>
        <row r="1290">
          <cell r="C1290" t="str">
            <v>3211</v>
          </cell>
          <cell r="D1290" t="str">
            <v>MOHAMMAD RIFAI</v>
          </cell>
          <cell r="E1290" t="str">
            <v>PT. MBK</v>
          </cell>
          <cell r="I1290">
            <v>44513</v>
          </cell>
          <cell r="J1290" t="str">
            <v/>
          </cell>
          <cell r="K1290" t="str">
            <v>082131420646</v>
          </cell>
          <cell r="L1290" t="str">
            <v>DRIVER</v>
          </cell>
          <cell r="Q1290" t="str">
            <v>MALANG</v>
          </cell>
          <cell r="R1290" t="str">
            <v>ANTERAJA</v>
          </cell>
          <cell r="S1290" t="str">
            <v>MALANG</v>
          </cell>
          <cell r="T1290" t="str">
            <v>3571032310930002</v>
          </cell>
          <cell r="U1290" t="str">
            <v>SEUMUR HIDUP</v>
          </cell>
          <cell r="V1290" t="str">
            <v>KUNING</v>
          </cell>
          <cell r="W1290" t="str">
            <v>B2</v>
          </cell>
          <cell r="X1290" t="str">
            <v>15349310001042</v>
          </cell>
          <cell r="Y1290">
            <v>46026</v>
          </cell>
          <cell r="Z1290" t="str">
            <v>KEDIRI</v>
          </cell>
          <cell r="AA1290">
            <v>34265</v>
          </cell>
          <cell r="AB1290" t="str">
            <v>JL. KENARI 128 RT/RW 033/006 KEL/DESA PAKUNDEN KEC. PESANTREN</v>
          </cell>
          <cell r="AC1290" t="str">
            <v>KAWIN ANAK 1</v>
          </cell>
          <cell r="AD1290" t="str">
            <v>ISLAM</v>
          </cell>
          <cell r="AE1290" t="str">
            <v>LAKI-LAKI</v>
          </cell>
          <cell r="AF1290" t="str">
            <v>SMA</v>
          </cell>
          <cell r="AG1290" t="str">
            <v>MOHAMMAD RIFAI</v>
          </cell>
          <cell r="AH1290" t="str">
            <v>BCA</v>
          </cell>
          <cell r="AI1290" t="str">
            <v>2980909215</v>
          </cell>
          <cell r="AJ1290" t="str">
            <v>3571031605060535</v>
          </cell>
          <cell r="AL1290">
            <v>44682</v>
          </cell>
          <cell r="AM1290">
            <v>44773</v>
          </cell>
          <cell r="AN1290" t="str">
            <v>PKWT 1</v>
          </cell>
          <cell r="AO1290" t="str">
            <v>71 hari</v>
          </cell>
          <cell r="AP1290" t="str">
            <v xml:space="preserve">0 Tahun  6 Bulan 8 Hari </v>
          </cell>
          <cell r="AQ1290" t="str">
            <v>SUDAH</v>
          </cell>
          <cell r="AR1290">
            <v>44518</v>
          </cell>
          <cell r="AS1290" t="str">
            <v>SUDAH</v>
          </cell>
          <cell r="AT1290">
            <v>44518</v>
          </cell>
          <cell r="AU1290" t="str">
            <v>SUDAH</v>
          </cell>
          <cell r="AV1290">
            <v>44512</v>
          </cell>
          <cell r="AW1290" t="str">
            <v xml:space="preserve">0 Tahun  6 Bulan 9 Hari </v>
          </cell>
          <cell r="AX1290" t="str">
            <v>IN CLASS</v>
          </cell>
          <cell r="AY1290">
            <v>70</v>
          </cell>
          <cell r="AZ1290">
            <v>70</v>
          </cell>
          <cell r="BA1290" t="str">
            <v>SUDAH</v>
          </cell>
          <cell r="BC1290">
            <v>44398</v>
          </cell>
          <cell r="BD1290" t="str">
            <v>KEDIRI</v>
          </cell>
          <cell r="BE1290" t="str">
            <v>SUDAH</v>
          </cell>
          <cell r="BG1290">
            <v>44445</v>
          </cell>
          <cell r="BH1290" t="str">
            <v>KEDIRI</v>
          </cell>
          <cell r="BI1290" t="str">
            <v>BELUM</v>
          </cell>
          <cell r="BV1290" t="str">
            <v>0002887495446</v>
          </cell>
          <cell r="BW1290" t="str">
            <v>SUDAH</v>
          </cell>
          <cell r="BX1290" t="str">
            <v>PERUSAHAAN</v>
          </cell>
          <cell r="BY1290" t="str">
            <v>21011322738</v>
          </cell>
          <cell r="BZ1290" t="str">
            <v>SUDAH</v>
          </cell>
        </row>
        <row r="1291">
          <cell r="C1291" t="str">
            <v>3212</v>
          </cell>
          <cell r="D1291" t="str">
            <v>TEDY KURNIA SISWANTORO</v>
          </cell>
          <cell r="E1291" t="str">
            <v>PT. MBK</v>
          </cell>
          <cell r="F1291" t="str">
            <v>REPLACE</v>
          </cell>
          <cell r="G1291" t="str">
            <v>REPLACE ALDO SEPTIAN DWI PANGGA</v>
          </cell>
          <cell r="I1291">
            <v>44514</v>
          </cell>
          <cell r="J1291" t="str">
            <v/>
          </cell>
          <cell r="K1291" t="str">
            <v>081234530298</v>
          </cell>
          <cell r="L1291" t="str">
            <v>DRIVER</v>
          </cell>
          <cell r="Q1291" t="str">
            <v>MALANG</v>
          </cell>
          <cell r="R1291" t="str">
            <v>ANTERAJA</v>
          </cell>
          <cell r="S1291" t="str">
            <v>MALANG</v>
          </cell>
          <cell r="T1291" t="str">
            <v>3512132402900003</v>
          </cell>
          <cell r="U1291" t="str">
            <v>SEUMUR HIDUP</v>
          </cell>
          <cell r="V1291" t="str">
            <v>KUNING</v>
          </cell>
          <cell r="W1291" t="str">
            <v>B2</v>
          </cell>
          <cell r="X1291" t="str">
            <v>15259002000384</v>
          </cell>
          <cell r="Y1291">
            <v>46442</v>
          </cell>
          <cell r="Z1291" t="str">
            <v>KEDIRI</v>
          </cell>
          <cell r="AA1291">
            <v>32928</v>
          </cell>
          <cell r="AB1291" t="str">
            <v>JLN NANGKA RT/RW 03/03 KEC. KEDOPOK PROBOLINGGO</v>
          </cell>
          <cell r="AC1291" t="str">
            <v>KAWIN</v>
          </cell>
          <cell r="AD1291" t="str">
            <v>ISLAM</v>
          </cell>
          <cell r="AE1291" t="str">
            <v>LAKI-LAKI</v>
          </cell>
          <cell r="AF1291" t="str">
            <v>SMA</v>
          </cell>
          <cell r="AG1291" t="str">
            <v>TEDY KURNIA SISWANTORO</v>
          </cell>
          <cell r="AH1291" t="str">
            <v>BCA</v>
          </cell>
          <cell r="AI1291" t="str">
            <v>4390686701</v>
          </cell>
          <cell r="AJ1291" t="str">
            <v>3574050709120003</v>
          </cell>
          <cell r="AL1291">
            <v>44682</v>
          </cell>
          <cell r="AM1291">
            <v>44773</v>
          </cell>
          <cell r="AN1291" t="str">
            <v>PKWT 1</v>
          </cell>
          <cell r="AO1291" t="str">
            <v>71 hari</v>
          </cell>
          <cell r="AP1291" t="str">
            <v xml:space="preserve">0 Tahun  6 Bulan 7 Hari </v>
          </cell>
          <cell r="AQ1291" t="str">
            <v>SUDAH</v>
          </cell>
          <cell r="AR1291">
            <v>44518</v>
          </cell>
          <cell r="AS1291" t="str">
            <v>SUDAH</v>
          </cell>
          <cell r="AT1291">
            <v>44518</v>
          </cell>
          <cell r="AU1291" t="str">
            <v>SUDAH</v>
          </cell>
          <cell r="AV1291">
            <v>44512</v>
          </cell>
          <cell r="AW1291" t="str">
            <v xml:space="preserve">0 Tahun  6 Bulan 9 Hari </v>
          </cell>
          <cell r="AX1291" t="str">
            <v>IN CLASS</v>
          </cell>
          <cell r="AY1291">
            <v>80</v>
          </cell>
          <cell r="AZ1291">
            <v>80</v>
          </cell>
          <cell r="BA1291" t="str">
            <v>SUDAH</v>
          </cell>
          <cell r="BC1291">
            <v>44350</v>
          </cell>
          <cell r="BD1291" t="str">
            <v>PROBOLINNGO</v>
          </cell>
          <cell r="BE1291" t="str">
            <v>SUDAH</v>
          </cell>
          <cell r="BG1291">
            <v>44422</v>
          </cell>
          <cell r="BH1291" t="str">
            <v>KEDIRI</v>
          </cell>
          <cell r="BI1291" t="str">
            <v>BELUM</v>
          </cell>
          <cell r="BV1291" t="str">
            <v>0001647662027</v>
          </cell>
          <cell r="BW1291" t="str">
            <v>SUDAH</v>
          </cell>
          <cell r="BX1291" t="str">
            <v>PERUSAHAAN</v>
          </cell>
          <cell r="BY1291" t="str">
            <v>21097853333</v>
          </cell>
          <cell r="BZ1291" t="str">
            <v>SUDAH</v>
          </cell>
        </row>
        <row r="1292">
          <cell r="C1292" t="str">
            <v>3213</v>
          </cell>
          <cell r="D1292" t="str">
            <v>DANU DIAN MAULANA</v>
          </cell>
          <cell r="E1292" t="str">
            <v>PT. MBK</v>
          </cell>
          <cell r="F1292" t="str">
            <v>REPLACE</v>
          </cell>
          <cell r="G1292" t="str">
            <v>REPLACE REZA ABHI ANDARA</v>
          </cell>
          <cell r="I1292">
            <v>44514</v>
          </cell>
          <cell r="J1292" t="str">
            <v/>
          </cell>
          <cell r="K1292" t="str">
            <v>083834646264</v>
          </cell>
          <cell r="L1292" t="str">
            <v>DRIVER</v>
          </cell>
          <cell r="Q1292" t="str">
            <v>MALANG</v>
          </cell>
          <cell r="R1292" t="str">
            <v>ANTERAJA</v>
          </cell>
          <cell r="S1292" t="str">
            <v>MALANG</v>
          </cell>
          <cell r="T1292" t="str">
            <v>3573030607980001</v>
          </cell>
          <cell r="U1292" t="str">
            <v>SEUMUR HIDUP</v>
          </cell>
          <cell r="V1292" t="str">
            <v>HIJAU</v>
          </cell>
          <cell r="W1292" t="str">
            <v>B1</v>
          </cell>
          <cell r="X1292" t="str">
            <v>15259807000285</v>
          </cell>
          <cell r="Y1292">
            <v>46202</v>
          </cell>
          <cell r="Z1292" t="str">
            <v>MALANG</v>
          </cell>
          <cell r="AA1292">
            <v>35982</v>
          </cell>
          <cell r="AB1292" t="str">
            <v>JL. KOLONEL SUGIONO V / 06 RT/RW 013 / 003 KEL/DESA MERGOSONO KEC. KEDUNGKANDANG - MALANG</v>
          </cell>
          <cell r="AC1292" t="str">
            <v>LAJANG</v>
          </cell>
          <cell r="AD1292" t="str">
            <v>ISLAM</v>
          </cell>
          <cell r="AE1292" t="str">
            <v>LAKI-LAKI</v>
          </cell>
          <cell r="AF1292" t="str">
            <v>SMA</v>
          </cell>
          <cell r="AG1292" t="str">
            <v>DANU DIAN MAULANA</v>
          </cell>
          <cell r="AH1292" t="str">
            <v>BCA</v>
          </cell>
          <cell r="AI1292" t="str">
            <v>0620550809</v>
          </cell>
          <cell r="AJ1292" t="str">
            <v>3573030311140011</v>
          </cell>
          <cell r="AL1292">
            <v>44682</v>
          </cell>
          <cell r="AM1292">
            <v>44773</v>
          </cell>
          <cell r="AN1292" t="str">
            <v>PKWT 1</v>
          </cell>
          <cell r="AO1292" t="str">
            <v>71 hari</v>
          </cell>
          <cell r="AP1292" t="str">
            <v xml:space="preserve">0 Tahun  6 Bulan 7 Hari </v>
          </cell>
          <cell r="AQ1292" t="str">
            <v>SUDAH</v>
          </cell>
          <cell r="AR1292">
            <v>44518</v>
          </cell>
          <cell r="AS1292" t="str">
            <v>SUDAH</v>
          </cell>
          <cell r="AT1292">
            <v>44543</v>
          </cell>
          <cell r="AU1292" t="str">
            <v>SUDAH</v>
          </cell>
          <cell r="AV1292">
            <v>44512</v>
          </cell>
          <cell r="AW1292" t="str">
            <v xml:space="preserve">0 Tahun  6 Bulan 9 Hari </v>
          </cell>
          <cell r="AX1292" t="str">
            <v>IN CLASS</v>
          </cell>
          <cell r="AY1292">
            <v>75</v>
          </cell>
          <cell r="AZ1292">
            <v>75</v>
          </cell>
          <cell r="BA1292" t="str">
            <v>SUDAH</v>
          </cell>
          <cell r="BC1292">
            <v>44368</v>
          </cell>
          <cell r="BD1292" t="str">
            <v>MALANG</v>
          </cell>
          <cell r="BE1292" t="str">
            <v>SUDAH</v>
          </cell>
          <cell r="BG1292">
            <v>44461</v>
          </cell>
          <cell r="BH1292" t="str">
            <v>MALANG</v>
          </cell>
          <cell r="BI1292" t="str">
            <v>BELUM</v>
          </cell>
          <cell r="BV1292" t="str">
            <v>0002253972789</v>
          </cell>
          <cell r="BW1292" t="str">
            <v>SUDAH</v>
          </cell>
          <cell r="BX1292" t="str">
            <v>PERUSAHAAN</v>
          </cell>
          <cell r="BY1292" t="str">
            <v>21097853390</v>
          </cell>
          <cell r="BZ1292" t="str">
            <v>SUDAH</v>
          </cell>
        </row>
        <row r="1293">
          <cell r="C1293" t="str">
            <v>3216</v>
          </cell>
          <cell r="D1293" t="str">
            <v>ANDRI RIDUANSYAH</v>
          </cell>
          <cell r="E1293" t="str">
            <v>PT. MBK</v>
          </cell>
          <cell r="F1293" t="str">
            <v>REPLACE</v>
          </cell>
          <cell r="G1293" t="str">
            <v>LEO ANDI SAFUTRA</v>
          </cell>
          <cell r="I1293">
            <v>44514</v>
          </cell>
          <cell r="J1293" t="str">
            <v/>
          </cell>
          <cell r="K1293" t="str">
            <v>085849694073</v>
          </cell>
          <cell r="L1293" t="str">
            <v>DRIVER</v>
          </cell>
          <cell r="Q1293" t="str">
            <v>PONTIANAK</v>
          </cell>
          <cell r="R1293" t="str">
            <v>PT. SUMBER ALFARIA TRIJAYA TBK</v>
          </cell>
          <cell r="S1293" t="str">
            <v>JAKARTA 2</v>
          </cell>
          <cell r="T1293" t="str">
            <v>6171022403940005</v>
          </cell>
          <cell r="U1293" t="str">
            <v>SEUMUR HIDUP</v>
          </cell>
          <cell r="V1293" t="str">
            <v>CDD/CDL</v>
          </cell>
          <cell r="W1293" t="str">
            <v>B1</v>
          </cell>
          <cell r="X1293" t="str">
            <v>10149403001621</v>
          </cell>
          <cell r="Y1293">
            <v>45733</v>
          </cell>
          <cell r="Z1293" t="str">
            <v>PONTIANAK</v>
          </cell>
          <cell r="AA1293">
            <v>34417</v>
          </cell>
          <cell r="AB1293" t="str">
            <v>JL.TANJUNG RAYA 2 Gg.HAMIZAH</v>
          </cell>
          <cell r="AC1293" t="str">
            <v>KAWIN ANAK 1</v>
          </cell>
          <cell r="AD1293" t="str">
            <v>ISLAM</v>
          </cell>
          <cell r="AE1293" t="str">
            <v>LAKI-LAKI</v>
          </cell>
          <cell r="AF1293" t="str">
            <v>SMA</v>
          </cell>
          <cell r="AG1293" t="str">
            <v>ANDRI RIDUANSYAH</v>
          </cell>
          <cell r="AH1293" t="str">
            <v>BCA</v>
          </cell>
          <cell r="AI1293" t="str">
            <v>5125147710</v>
          </cell>
          <cell r="AJ1293" t="str">
            <v>6171021809180004</v>
          </cell>
          <cell r="AL1293">
            <v>44682</v>
          </cell>
          <cell r="AM1293">
            <v>44773</v>
          </cell>
          <cell r="AN1293" t="str">
            <v>PKWT 1</v>
          </cell>
          <cell r="AO1293" t="str">
            <v>71 hari</v>
          </cell>
          <cell r="AP1293" t="str">
            <v xml:space="preserve">0 Tahun  6 Bulan 7 Hari </v>
          </cell>
          <cell r="AQ1293" t="str">
            <v>SUDAH</v>
          </cell>
          <cell r="AR1293">
            <v>44517</v>
          </cell>
          <cell r="AS1293" t="str">
            <v>SUDAH</v>
          </cell>
          <cell r="AT1293">
            <v>44517</v>
          </cell>
          <cell r="AU1293" t="str">
            <v>SUDAH</v>
          </cell>
          <cell r="AV1293">
            <v>44514</v>
          </cell>
          <cell r="AW1293" t="str">
            <v xml:space="preserve">0 Tahun  6 Bulan 7 Hari </v>
          </cell>
          <cell r="AX1293" t="str">
            <v>IN CLASS</v>
          </cell>
          <cell r="AY1293">
            <v>75</v>
          </cell>
          <cell r="AZ1293">
            <v>80</v>
          </cell>
          <cell r="BA1293" t="str">
            <v>SUDAH</v>
          </cell>
          <cell r="BC1293">
            <v>44457</v>
          </cell>
          <cell r="BD1293" t="str">
            <v>PUSKESMAS BANJAR SERASAN</v>
          </cell>
          <cell r="BE1293" t="str">
            <v>BELUM</v>
          </cell>
          <cell r="BF1293" t="str">
            <v>MENUNGGU DAN MENCARI JADWAL VAKSIN DI DAERAH SETEMPAT</v>
          </cell>
          <cell r="BI1293" t="str">
            <v>BELUM</v>
          </cell>
          <cell r="BV1293" t="str">
            <v>0001595892846</v>
          </cell>
          <cell r="BW1293" t="str">
            <v>SUDAH</v>
          </cell>
          <cell r="BX1293" t="str">
            <v>PERUSAHAAN</v>
          </cell>
          <cell r="BY1293" t="str">
            <v>22005793801</v>
          </cell>
          <cell r="BZ1293" t="str">
            <v>SUDAH</v>
          </cell>
        </row>
        <row r="1294">
          <cell r="C1294" t="str">
            <v>3217</v>
          </cell>
          <cell r="D1294" t="str">
            <v>HERRY IRIANSAH</v>
          </cell>
          <cell r="E1294" t="str">
            <v>PT. MBK</v>
          </cell>
          <cell r="I1294">
            <v>44509</v>
          </cell>
          <cell r="J1294" t="str">
            <v/>
          </cell>
          <cell r="K1294" t="str">
            <v>08213332488</v>
          </cell>
          <cell r="P1294" t="str">
            <v>DISPATCHER</v>
          </cell>
          <cell r="Q1294" t="str">
            <v>BANDUNG</v>
          </cell>
          <cell r="R1294" t="str">
            <v>ANTERAJA</v>
          </cell>
          <cell r="S1294" t="str">
            <v>JAKARTA 1</v>
          </cell>
          <cell r="T1294" t="str">
            <v>3374122808930004</v>
          </cell>
          <cell r="U1294" t="str">
            <v>SEUMUR HIDUP</v>
          </cell>
          <cell r="V1294" t="str">
            <v>NON DRIVER</v>
          </cell>
          <cell r="W1294" t="str">
            <v>NON DRIVER</v>
          </cell>
          <cell r="X1294" t="str">
            <v>NON DRIVER</v>
          </cell>
          <cell r="Y1294" t="str">
            <v>NON DRIVER</v>
          </cell>
          <cell r="Z1294" t="str">
            <v>JAKARTA</v>
          </cell>
          <cell r="AA1294">
            <v>34209</v>
          </cell>
          <cell r="AB1294" t="str">
            <v>JL HELICONIA V D2/03 GRAND GREEN WOOD,RT09 RW07 SADENG,GUNUNGPATI</v>
          </cell>
          <cell r="AC1294" t="str">
            <v>KAWIN</v>
          </cell>
          <cell r="AD1294" t="str">
            <v>ISLAM</v>
          </cell>
          <cell r="AE1294" t="str">
            <v>LAKI-LAKI</v>
          </cell>
          <cell r="AF1294" t="str">
            <v>SMA</v>
          </cell>
          <cell r="AG1294" t="str">
            <v>HERRY IRIANSAH</v>
          </cell>
          <cell r="AH1294" t="str">
            <v>BCA</v>
          </cell>
          <cell r="AI1294" t="str">
            <v>5150516104</v>
          </cell>
          <cell r="AJ1294" t="str">
            <v>3374122608110005</v>
          </cell>
          <cell r="AL1294">
            <v>44682</v>
          </cell>
          <cell r="AM1294">
            <v>44773</v>
          </cell>
          <cell r="AN1294" t="str">
            <v>PKWT 1</v>
          </cell>
          <cell r="AO1294" t="str">
            <v>71 hari</v>
          </cell>
          <cell r="AP1294" t="str">
            <v xml:space="preserve">0 Tahun  6 Bulan 12 Hari </v>
          </cell>
          <cell r="AQ1294" t="str">
            <v>NON DRIVER</v>
          </cell>
          <cell r="AR1294" t="str">
            <v>NON DRIVER</v>
          </cell>
          <cell r="AS1294" t="str">
            <v>SUDAH</v>
          </cell>
          <cell r="AT1294">
            <v>44515</v>
          </cell>
          <cell r="AU1294" t="str">
            <v>NON DRIVER</v>
          </cell>
          <cell r="AV1294" t="str">
            <v>NON DRIVER</v>
          </cell>
          <cell r="AW1294" t="str">
            <v/>
          </cell>
          <cell r="AX1294" t="str">
            <v>NON DRIVER</v>
          </cell>
          <cell r="AY1294" t="str">
            <v>NON DRIVER</v>
          </cell>
          <cell r="AZ1294" t="str">
            <v>NON DRIVER</v>
          </cell>
          <cell r="BA1294" t="str">
            <v>SUDAH</v>
          </cell>
          <cell r="BC1294">
            <v>44512</v>
          </cell>
          <cell r="BE1294" t="str">
            <v>SUDAH</v>
          </cell>
          <cell r="BG1294">
            <v>44556</v>
          </cell>
          <cell r="BI1294" t="str">
            <v>BELUM</v>
          </cell>
          <cell r="BV1294" t="str">
            <v>0001433086705</v>
          </cell>
          <cell r="BW1294" t="str">
            <v>SUDAH</v>
          </cell>
          <cell r="BX1294" t="str">
            <v>PERUSAHAAN</v>
          </cell>
          <cell r="BY1294" t="str">
            <v>21097853952</v>
          </cell>
          <cell r="BZ1294" t="str">
            <v>SUDAH</v>
          </cell>
          <cell r="CE1294" t="str">
            <v>herry.iriansyah28@gmail.com</v>
          </cell>
        </row>
        <row r="1295">
          <cell r="C1295" t="str">
            <v>3218</v>
          </cell>
          <cell r="D1295" t="str">
            <v>RIPALDI</v>
          </cell>
          <cell r="E1295" t="str">
            <v>PT. MBK</v>
          </cell>
          <cell r="I1295">
            <v>44511</v>
          </cell>
          <cell r="J1295" t="str">
            <v/>
          </cell>
          <cell r="K1295" t="str">
            <v>088223371385</v>
          </cell>
          <cell r="L1295" t="str">
            <v>DRIVER</v>
          </cell>
          <cell r="Q1295" t="str">
            <v>BANDUNG</v>
          </cell>
          <cell r="R1295" t="str">
            <v>ANTERAJA</v>
          </cell>
          <cell r="S1295" t="str">
            <v>JAKARTA 1</v>
          </cell>
          <cell r="T1295" t="str">
            <v>3211152912960003</v>
          </cell>
          <cell r="U1295" t="str">
            <v>SEUMUR HIDUP</v>
          </cell>
          <cell r="V1295" t="str">
            <v>CDD</v>
          </cell>
          <cell r="W1295" t="str">
            <v>B1 UMUM</v>
          </cell>
          <cell r="X1295" t="str">
            <v>9612 2535 0392</v>
          </cell>
          <cell r="Y1295">
            <v>45289</v>
          </cell>
          <cell r="Z1295" t="str">
            <v>SUMEDANG</v>
          </cell>
          <cell r="AA1295">
            <v>35428</v>
          </cell>
          <cell r="AB1295" t="str">
            <v>DUSUN CIKONDANG RT 02 RW11,CIPACING,JATINAGOR</v>
          </cell>
          <cell r="AC1295" t="str">
            <v>KAWIN</v>
          </cell>
          <cell r="AD1295" t="str">
            <v>ISLAM</v>
          </cell>
          <cell r="AE1295" t="str">
            <v>LAKI-LAKI</v>
          </cell>
          <cell r="AF1295" t="str">
            <v>SMA</v>
          </cell>
          <cell r="AG1295" t="str">
            <v>RIPALDI</v>
          </cell>
          <cell r="AH1295" t="str">
            <v>BCA</v>
          </cell>
          <cell r="AI1295" t="str">
            <v>3460146410</v>
          </cell>
          <cell r="AJ1295" t="str">
            <v>3211152409140001</v>
          </cell>
          <cell r="AL1295">
            <v>44682</v>
          </cell>
          <cell r="AM1295">
            <v>44773</v>
          </cell>
          <cell r="AN1295" t="str">
            <v>PKWT 1</v>
          </cell>
          <cell r="AO1295" t="str">
            <v>71 hari</v>
          </cell>
          <cell r="AP1295" t="str">
            <v xml:space="preserve">0 Tahun  6 Bulan 10 Hari </v>
          </cell>
          <cell r="AQ1295" t="str">
            <v>SUDAH</v>
          </cell>
          <cell r="AR1295">
            <v>44515</v>
          </cell>
          <cell r="AS1295" t="str">
            <v>SUDAH</v>
          </cell>
          <cell r="AT1295">
            <v>44515</v>
          </cell>
          <cell r="AU1295" t="str">
            <v>SUDAH</v>
          </cell>
          <cell r="AV1295">
            <v>44639</v>
          </cell>
          <cell r="AW1295" t="str">
            <v xml:space="preserve">0 Tahun  2 Bulan 2 Hari </v>
          </cell>
          <cell r="AX1295" t="str">
            <v>ON LINE</v>
          </cell>
          <cell r="AY1295">
            <v>80</v>
          </cell>
          <cell r="AZ1295">
            <v>0</v>
          </cell>
          <cell r="BA1295" t="str">
            <v>SUDAH</v>
          </cell>
          <cell r="BC1295">
            <v>44459</v>
          </cell>
          <cell r="BD1295" t="str">
            <v>PKM JATINAGOR</v>
          </cell>
          <cell r="BE1295" t="str">
            <v>SUDAH</v>
          </cell>
          <cell r="BG1295">
            <v>44216</v>
          </cell>
          <cell r="BH1295" t="str">
            <v>PKM JATINAGOR</v>
          </cell>
          <cell r="BI1295" t="str">
            <v>BELUM</v>
          </cell>
          <cell r="BV1295" t="str">
            <v>0000461898101</v>
          </cell>
          <cell r="BW1295" t="str">
            <v>SUDAH</v>
          </cell>
          <cell r="BX1295" t="str">
            <v>PERUSAHAAN</v>
          </cell>
          <cell r="BY1295" t="str">
            <v>21097853382</v>
          </cell>
          <cell r="BZ1295" t="str">
            <v>SUDAH</v>
          </cell>
          <cell r="CE1295" t="str">
            <v>ripaldiprank10@gmail.com</v>
          </cell>
        </row>
        <row r="1296">
          <cell r="C1296" t="str">
            <v>3219</v>
          </cell>
          <cell r="D1296" t="str">
            <v>DENDI MARYADI SONJAYA</v>
          </cell>
          <cell r="E1296" t="str">
            <v>PT. MBK</v>
          </cell>
          <cell r="I1296">
            <v>44511</v>
          </cell>
          <cell r="J1296" t="str">
            <v/>
          </cell>
          <cell r="K1296" t="str">
            <v>08817791776</v>
          </cell>
          <cell r="L1296" t="str">
            <v>DRIVER</v>
          </cell>
          <cell r="Q1296" t="str">
            <v>BANDUNG</v>
          </cell>
          <cell r="R1296" t="str">
            <v>ANTERAJA</v>
          </cell>
          <cell r="S1296" t="str">
            <v>JAKARTA 1</v>
          </cell>
          <cell r="T1296" t="str">
            <v>3273050903940012</v>
          </cell>
          <cell r="U1296" t="str">
            <v>SEUMUR HIDUP</v>
          </cell>
          <cell r="V1296" t="str">
            <v>CDE</v>
          </cell>
          <cell r="W1296" t="str">
            <v>B1</v>
          </cell>
          <cell r="X1296" t="str">
            <v>1305 9403 001382</v>
          </cell>
          <cell r="Y1296">
            <v>46265</v>
          </cell>
          <cell r="Z1296" t="str">
            <v>BANDUNG</v>
          </cell>
          <cell r="AA1296">
            <v>34402</v>
          </cell>
          <cell r="AB1296" t="str">
            <v>JL HALTEU UTARA VI NO4/74 RT04 RW02 DUNGUS CARIANG ANDIR</v>
          </cell>
          <cell r="AC1296" t="str">
            <v>KAWIN</v>
          </cell>
          <cell r="AD1296" t="str">
            <v>ISLAM</v>
          </cell>
          <cell r="AE1296" t="str">
            <v>LAKI-LAKI</v>
          </cell>
          <cell r="AF1296" t="str">
            <v>SMA</v>
          </cell>
          <cell r="AG1296" t="str">
            <v>DENDI MARYADI SONJAYA</v>
          </cell>
          <cell r="AH1296" t="str">
            <v>BCA</v>
          </cell>
          <cell r="AI1296" t="str">
            <v>5140301673</v>
          </cell>
          <cell r="AJ1296" t="str">
            <v>3273050708109513</v>
          </cell>
          <cell r="AL1296">
            <v>44682</v>
          </cell>
          <cell r="AM1296">
            <v>44773</v>
          </cell>
          <cell r="AN1296" t="str">
            <v>PKWT 1</v>
          </cell>
          <cell r="AO1296" t="str">
            <v>71 hari</v>
          </cell>
          <cell r="AP1296" t="str">
            <v xml:space="preserve">0 Tahun  6 Bulan 10 Hari </v>
          </cell>
          <cell r="AQ1296" t="str">
            <v>SUDAH</v>
          </cell>
          <cell r="AR1296">
            <v>44518</v>
          </cell>
          <cell r="AS1296" t="str">
            <v>SUDAH</v>
          </cell>
          <cell r="AT1296">
            <v>44518</v>
          </cell>
          <cell r="AU1296" t="str">
            <v>SUDAH</v>
          </cell>
          <cell r="AV1296">
            <v>44639</v>
          </cell>
          <cell r="AW1296" t="str">
            <v xml:space="preserve">0 Tahun  2 Bulan 2 Hari </v>
          </cell>
          <cell r="AX1296" t="str">
            <v>ON LINE</v>
          </cell>
          <cell r="AY1296">
            <v>80</v>
          </cell>
          <cell r="AZ1296">
            <v>0</v>
          </cell>
          <cell r="BA1296" t="str">
            <v>SUDAH</v>
          </cell>
          <cell r="BC1296">
            <v>44462</v>
          </cell>
          <cell r="BD1296" t="str">
            <v>KLINIK MUTIARA CIKUTRA</v>
          </cell>
          <cell r="BE1296" t="str">
            <v>SUDAH</v>
          </cell>
          <cell r="BG1296">
            <v>44490</v>
          </cell>
          <cell r="BH1296" t="str">
            <v>KLINIK  MUTIARA CIKUTRA</v>
          </cell>
          <cell r="BI1296" t="str">
            <v>BELUM</v>
          </cell>
          <cell r="BV1296" t="str">
            <v>0001397125067</v>
          </cell>
          <cell r="BW1296" t="str">
            <v>SUDAH</v>
          </cell>
          <cell r="BX1296" t="str">
            <v>PBI</v>
          </cell>
          <cell r="BY1296" t="str">
            <v>21097853911</v>
          </cell>
          <cell r="BZ1296" t="str">
            <v>SUDAH</v>
          </cell>
          <cell r="CE1296" t="str">
            <v>dendimaryadinns94@gmail.com</v>
          </cell>
        </row>
        <row r="1297">
          <cell r="C1297" t="str">
            <v>3220</v>
          </cell>
          <cell r="D1297" t="str">
            <v>AFIF SHOFIAN</v>
          </cell>
          <cell r="E1297" t="str">
            <v>PT. MBK</v>
          </cell>
          <cell r="F1297" t="str">
            <v>REPLACE</v>
          </cell>
          <cell r="G1297" t="str">
            <v>DEDI ROHYADI</v>
          </cell>
          <cell r="I1297">
            <v>44513</v>
          </cell>
          <cell r="J1297" t="str">
            <v/>
          </cell>
          <cell r="K1297" t="str">
            <v>085155080185</v>
          </cell>
          <cell r="L1297" t="str">
            <v>DRIVER</v>
          </cell>
          <cell r="Q1297" t="str">
            <v>BANDUNG</v>
          </cell>
          <cell r="R1297" t="str">
            <v>ANTERAJA</v>
          </cell>
          <cell r="S1297" t="str">
            <v>JAKARTA 1</v>
          </cell>
          <cell r="T1297" t="str">
            <v>3217010105010025</v>
          </cell>
          <cell r="U1297" t="str">
            <v>SEUMUR HIDUP</v>
          </cell>
          <cell r="V1297" t="str">
            <v>CDE</v>
          </cell>
          <cell r="W1297" t="str">
            <v>B1</v>
          </cell>
          <cell r="X1297" t="str">
            <v>1305 0105 000020</v>
          </cell>
          <cell r="Y1297">
            <v>45566</v>
          </cell>
          <cell r="Z1297" t="str">
            <v>BANDUNG</v>
          </cell>
          <cell r="AA1297">
            <v>36647</v>
          </cell>
          <cell r="AB1297" t="str">
            <v>KP CICAKUNG RT01 RW07 KEC LEMBANG,BANDUNG BARAT</v>
          </cell>
          <cell r="AC1297" t="str">
            <v>KAWIN</v>
          </cell>
          <cell r="AD1297" t="str">
            <v>ISLAM</v>
          </cell>
          <cell r="AE1297" t="str">
            <v>LAKI-LAKI</v>
          </cell>
          <cell r="AF1297" t="str">
            <v>SMA</v>
          </cell>
          <cell r="AG1297" t="str">
            <v>AFIF   SHOFIAN</v>
          </cell>
          <cell r="AH1297" t="str">
            <v>BCA</v>
          </cell>
          <cell r="AI1297" t="str">
            <v>1370265875</v>
          </cell>
          <cell r="AJ1297" t="str">
            <v>3217012908060023</v>
          </cell>
          <cell r="AL1297">
            <v>44682</v>
          </cell>
          <cell r="AM1297">
            <v>44773</v>
          </cell>
          <cell r="AN1297" t="str">
            <v>PKWT 1</v>
          </cell>
          <cell r="AO1297" t="str">
            <v>71 hari</v>
          </cell>
          <cell r="AP1297" t="str">
            <v xml:space="preserve">0 Tahun  6 Bulan 8 Hari </v>
          </cell>
          <cell r="AQ1297" t="str">
            <v>SUDAH</v>
          </cell>
          <cell r="AR1297">
            <v>44518</v>
          </cell>
          <cell r="AS1297" t="str">
            <v>SUDAH</v>
          </cell>
          <cell r="AT1297">
            <v>44518</v>
          </cell>
          <cell r="AU1297" t="str">
            <v>SUDAH</v>
          </cell>
          <cell r="AV1297">
            <v>44639</v>
          </cell>
          <cell r="AW1297" t="str">
            <v xml:space="preserve">0 Tahun  2 Bulan 2 Hari </v>
          </cell>
          <cell r="AX1297" t="str">
            <v>ON LINE</v>
          </cell>
          <cell r="AY1297">
            <v>80</v>
          </cell>
          <cell r="AZ1297">
            <v>0</v>
          </cell>
          <cell r="BA1297" t="str">
            <v>SUDAH</v>
          </cell>
          <cell r="BC1297">
            <v>44455</v>
          </cell>
          <cell r="BE1297" t="str">
            <v>SUDAH</v>
          </cell>
          <cell r="BG1297">
            <v>44483</v>
          </cell>
          <cell r="BI1297" t="str">
            <v>BELUM</v>
          </cell>
          <cell r="BV1297" t="str">
            <v>0003124416036</v>
          </cell>
          <cell r="BW1297" t="str">
            <v>SUDAH</v>
          </cell>
          <cell r="BX1297" t="str">
            <v>PERUSAHAAN</v>
          </cell>
          <cell r="BY1297" t="str">
            <v>21097854109</v>
          </cell>
          <cell r="BZ1297" t="str">
            <v>SUDAH</v>
          </cell>
          <cell r="CE1297" t="str">
            <v>afifshofian@gmail.com</v>
          </cell>
        </row>
        <row r="1298">
          <cell r="C1298" t="str">
            <v>3221</v>
          </cell>
          <cell r="D1298" t="str">
            <v>IRVAN FAUZI SAPUTRA</v>
          </cell>
          <cell r="E1298" t="str">
            <v>PT. MBK</v>
          </cell>
          <cell r="F1298" t="str">
            <v>REPLACE</v>
          </cell>
          <cell r="G1298" t="str">
            <v>SLAMET GUNAWAN FAJAR</v>
          </cell>
          <cell r="I1298">
            <v>44497</v>
          </cell>
          <cell r="J1298" t="str">
            <v/>
          </cell>
          <cell r="K1298" t="str">
            <v>085753889337</v>
          </cell>
          <cell r="L1298" t="str">
            <v>DRIVER</v>
          </cell>
          <cell r="Q1298" t="str">
            <v>BANJARMASIN</v>
          </cell>
          <cell r="R1298" t="str">
            <v>PT. SUMBER ALFARIA TRIJAYA TBK</v>
          </cell>
          <cell r="S1298" t="str">
            <v>JAKARTA 2</v>
          </cell>
          <cell r="T1298" t="str">
            <v>6301051401930002</v>
          </cell>
          <cell r="U1298" t="str">
            <v>SEUMUR HIDUP</v>
          </cell>
          <cell r="W1298" t="str">
            <v>B1</v>
          </cell>
          <cell r="X1298" t="str">
            <v>18159301000243</v>
          </cell>
          <cell r="Y1298">
            <v>46175</v>
          </cell>
          <cell r="Z1298" t="str">
            <v>SURABAYA</v>
          </cell>
          <cell r="AA1298">
            <v>33983</v>
          </cell>
          <cell r="AB1298" t="str">
            <v>KOMP PESONA PONDOK INDAH RT 012/006 DESA LIANG ANGGANG KEC BATI BATI</v>
          </cell>
          <cell r="AC1298" t="str">
            <v>LAJANG</v>
          </cell>
          <cell r="AD1298" t="str">
            <v>ISLAM</v>
          </cell>
          <cell r="AE1298" t="str">
            <v>LAKI-LAKI</v>
          </cell>
          <cell r="AF1298" t="str">
            <v>SMA</v>
          </cell>
          <cell r="AG1298" t="str">
            <v>IRVAN FAUZI SAPUTRA</v>
          </cell>
          <cell r="AH1298" t="str">
            <v>BCA</v>
          </cell>
          <cell r="AI1298" t="str">
            <v>7895619161</v>
          </cell>
          <cell r="AJ1298" t="str">
            <v>6301053004210003</v>
          </cell>
          <cell r="AL1298">
            <v>44682</v>
          </cell>
          <cell r="AM1298">
            <v>44773</v>
          </cell>
          <cell r="AN1298" t="str">
            <v>PKWT 1</v>
          </cell>
          <cell r="AO1298" t="str">
            <v>71 hari</v>
          </cell>
          <cell r="AP1298" t="str">
            <v xml:space="preserve">0 Tahun  6 Bulan 23 Hari </v>
          </cell>
          <cell r="AQ1298" t="str">
            <v>SUDAH</v>
          </cell>
          <cell r="AR1298">
            <v>44518</v>
          </cell>
          <cell r="AS1298" t="str">
            <v>SUDAH</v>
          </cell>
          <cell r="AT1298">
            <v>44565</v>
          </cell>
          <cell r="AU1298" t="str">
            <v>SUDAH</v>
          </cell>
          <cell r="AV1298">
            <v>44505</v>
          </cell>
          <cell r="AW1298" t="str">
            <v xml:space="preserve">0 Tahun  6 Bulan 16 Hari </v>
          </cell>
          <cell r="AX1298" t="str">
            <v>IN CLASS</v>
          </cell>
          <cell r="AZ1298">
            <v>90</v>
          </cell>
          <cell r="BA1298" t="str">
            <v>SUDAH</v>
          </cell>
          <cell r="BC1298">
            <v>44457</v>
          </cell>
          <cell r="BE1298" t="str">
            <v>SUDAH</v>
          </cell>
          <cell r="BG1298">
            <v>44515</v>
          </cell>
          <cell r="BI1298" t="str">
            <v>BELUM</v>
          </cell>
          <cell r="BV1298" t="str">
            <v>0001440726693</v>
          </cell>
          <cell r="BW1298" t="str">
            <v>SUDAH</v>
          </cell>
          <cell r="BX1298" t="str">
            <v>PERUSAHAAN</v>
          </cell>
          <cell r="BY1298" t="str">
            <v>21097854026</v>
          </cell>
          <cell r="BZ1298" t="str">
            <v>SUDAH</v>
          </cell>
        </row>
        <row r="1299">
          <cell r="C1299" t="str">
            <v>3223</v>
          </cell>
          <cell r="D1299" t="str">
            <v>ANDI SUSANTO</v>
          </cell>
          <cell r="E1299" t="str">
            <v>PT. MBK</v>
          </cell>
          <cell r="F1299" t="str">
            <v>PO</v>
          </cell>
          <cell r="G1299" t="str">
            <v>08/PO/LOG-SBY/III/21</v>
          </cell>
          <cell r="H1299">
            <v>44286</v>
          </cell>
          <cell r="I1299">
            <v>44519</v>
          </cell>
          <cell r="J1299">
            <v>233</v>
          </cell>
          <cell r="K1299" t="str">
            <v>085624240543</v>
          </cell>
          <cell r="L1299" t="str">
            <v>DRIVER</v>
          </cell>
          <cell r="Q1299" t="str">
            <v>SURABAYA</v>
          </cell>
          <cell r="R1299" t="str">
            <v>ANTERAJA</v>
          </cell>
          <cell r="S1299" t="str">
            <v>MALANG</v>
          </cell>
          <cell r="T1299" t="str">
            <v>3578022901820002</v>
          </cell>
          <cell r="U1299" t="str">
            <v>SEUMUR HIDUP</v>
          </cell>
          <cell r="W1299" t="str">
            <v>B1</v>
          </cell>
          <cell r="X1299" t="str">
            <v>820115144572</v>
          </cell>
          <cell r="Y1299">
            <v>44955</v>
          </cell>
          <cell r="Z1299" t="str">
            <v>SURABAYA</v>
          </cell>
          <cell r="AA1299">
            <v>29980</v>
          </cell>
          <cell r="AB1299" t="str">
            <v>WONOCOLO GG.BENTENG 35 RT.06 RW.05 JEMUR WONOSARI SURABAYA</v>
          </cell>
          <cell r="AC1299" t="str">
            <v>KAWIN</v>
          </cell>
          <cell r="AD1299" t="str">
            <v>ISLAM</v>
          </cell>
          <cell r="AE1299" t="str">
            <v>LAKI-LAKI</v>
          </cell>
          <cell r="AF1299" t="str">
            <v>SMA</v>
          </cell>
          <cell r="AG1299" t="str">
            <v>ANDI SUSANTO</v>
          </cell>
          <cell r="AH1299" t="str">
            <v>BCA</v>
          </cell>
          <cell r="AI1299" t="str">
            <v>5600348185</v>
          </cell>
          <cell r="AJ1299" t="str">
            <v>3578023108100001</v>
          </cell>
          <cell r="AL1299">
            <v>44682</v>
          </cell>
          <cell r="AM1299">
            <v>44773</v>
          </cell>
          <cell r="AN1299" t="str">
            <v>PKWT 1</v>
          </cell>
          <cell r="AO1299" t="str">
            <v>71 hari</v>
          </cell>
          <cell r="AP1299" t="str">
            <v xml:space="preserve">0 Tahun  6 Bulan 2 Hari </v>
          </cell>
          <cell r="AQ1299" t="str">
            <v>SUDAH</v>
          </cell>
          <cell r="AR1299">
            <v>44526</v>
          </cell>
          <cell r="AS1299" t="str">
            <v>SUDAH</v>
          </cell>
          <cell r="AT1299">
            <v>44526</v>
          </cell>
          <cell r="AU1299" t="str">
            <v>SUDAH</v>
          </cell>
          <cell r="AV1299">
            <v>44518</v>
          </cell>
          <cell r="AW1299" t="str">
            <v xml:space="preserve">0 Tahun  6 Bulan 3 Hari </v>
          </cell>
          <cell r="AX1299" t="str">
            <v>IN CLASS</v>
          </cell>
          <cell r="AY1299">
            <v>85</v>
          </cell>
          <cell r="AZ1299">
            <v>0</v>
          </cell>
          <cell r="BA1299" t="str">
            <v>SUDAH</v>
          </cell>
          <cell r="BC1299">
            <v>44385</v>
          </cell>
          <cell r="BD1299" t="str">
            <v>SEKAPUK</v>
          </cell>
          <cell r="BE1299" t="str">
            <v>SUDAH</v>
          </cell>
          <cell r="BG1299">
            <v>44421</v>
          </cell>
          <cell r="BI1299" t="str">
            <v>BELUM</v>
          </cell>
          <cell r="BV1299" t="str">
            <v>0001138708181</v>
          </cell>
          <cell r="BW1299" t="str">
            <v>SUDAH</v>
          </cell>
          <cell r="BX1299" t="str">
            <v>PERUSAHAAN</v>
          </cell>
          <cell r="BY1299" t="str">
            <v>22005793140</v>
          </cell>
          <cell r="BZ1299" t="str">
            <v>SUDAH</v>
          </cell>
        </row>
        <row r="1300">
          <cell r="C1300" t="str">
            <v>3224</v>
          </cell>
          <cell r="D1300" t="str">
            <v>VENANSIUS AGUSTIAWAN BANDUR</v>
          </cell>
          <cell r="E1300" t="str">
            <v>PT. MBK</v>
          </cell>
          <cell r="F1300" t="str">
            <v>REPLACE</v>
          </cell>
          <cell r="G1300" t="str">
            <v xml:space="preserve">HABIB </v>
          </cell>
          <cell r="I1300">
            <v>44518</v>
          </cell>
          <cell r="J1300" t="str">
            <v/>
          </cell>
          <cell r="K1300" t="str">
            <v>085648250151</v>
          </cell>
          <cell r="L1300" t="str">
            <v>DRIVER</v>
          </cell>
          <cell r="Q1300" t="str">
            <v>MALANG</v>
          </cell>
          <cell r="R1300" t="str">
            <v>ANTERAJA</v>
          </cell>
          <cell r="S1300" t="str">
            <v>MALANG</v>
          </cell>
          <cell r="T1300" t="str">
            <v>3573010508900004</v>
          </cell>
          <cell r="U1300" t="str">
            <v>SEUMUR HIDUP</v>
          </cell>
          <cell r="V1300" t="str">
            <v>HIJAU</v>
          </cell>
          <cell r="W1300" t="str">
            <v>B1</v>
          </cell>
          <cell r="X1300" t="str">
            <v>15259008000316</v>
          </cell>
          <cell r="Y1300">
            <v>46239</v>
          </cell>
          <cell r="Z1300" t="str">
            <v>MALANG</v>
          </cell>
          <cell r="AA1300">
            <v>33090</v>
          </cell>
          <cell r="AB1300" t="str">
            <v>JL. HAMID RUSDI TIMUR IV/402 C RT/RW 02/15 KEL DESA BUNULREJO KEC. BLIMBING - MALANG</v>
          </cell>
          <cell r="AC1300" t="str">
            <v>KAWIN ANAK 2</v>
          </cell>
          <cell r="AD1300" t="str">
            <v>ISLAM</v>
          </cell>
          <cell r="AE1300" t="str">
            <v>LAKI-LAKI</v>
          </cell>
          <cell r="AF1300" t="str">
            <v>SMA</v>
          </cell>
          <cell r="AG1300" t="str">
            <v>VENANSIUS AGUSTIAWAN BANDUR</v>
          </cell>
          <cell r="AH1300" t="str">
            <v>BCA</v>
          </cell>
          <cell r="AI1300" t="str">
            <v>4390409783</v>
          </cell>
          <cell r="AJ1300" t="str">
            <v>3573012408110015</v>
          </cell>
          <cell r="AL1300">
            <v>44682</v>
          </cell>
          <cell r="AM1300">
            <v>44773</v>
          </cell>
          <cell r="AN1300" t="str">
            <v>PKWT 1</v>
          </cell>
          <cell r="AO1300" t="str">
            <v>71 hari</v>
          </cell>
          <cell r="AP1300" t="str">
            <v xml:space="preserve">0 Tahun  6 Bulan 3 Hari </v>
          </cell>
          <cell r="AQ1300" t="str">
            <v>SUDAH</v>
          </cell>
          <cell r="AR1300">
            <v>44526</v>
          </cell>
          <cell r="AS1300" t="str">
            <v>SUDAH</v>
          </cell>
          <cell r="AT1300">
            <v>44526</v>
          </cell>
          <cell r="AU1300" t="str">
            <v>SUDAH</v>
          </cell>
          <cell r="AV1300">
            <v>44516</v>
          </cell>
          <cell r="AW1300" t="str">
            <v xml:space="preserve">0 Tahun  6 Bulan 5 Hari </v>
          </cell>
          <cell r="AX1300" t="str">
            <v>IN CLASS</v>
          </cell>
          <cell r="AY1300">
            <v>70</v>
          </cell>
          <cell r="AZ1300">
            <v>90</v>
          </cell>
          <cell r="BA1300" t="str">
            <v>SUDAH</v>
          </cell>
          <cell r="BC1300">
            <v>44459</v>
          </cell>
          <cell r="BD1300" t="str">
            <v>MALANG</v>
          </cell>
          <cell r="BE1300" t="str">
            <v>SUDAH</v>
          </cell>
          <cell r="BG1300">
            <v>44497</v>
          </cell>
          <cell r="BH1300" t="str">
            <v>MALANG</v>
          </cell>
          <cell r="BI1300" t="str">
            <v>BELUM</v>
          </cell>
          <cell r="BV1300" t="str">
            <v>0001527954344</v>
          </cell>
          <cell r="BW1300" t="str">
            <v>SUDAH</v>
          </cell>
          <cell r="BX1300" t="str">
            <v>PERUSAHAAN</v>
          </cell>
          <cell r="BY1300" t="str">
            <v>22005793181</v>
          </cell>
          <cell r="BZ1300" t="str">
            <v>SUDAH</v>
          </cell>
        </row>
        <row r="1301">
          <cell r="C1301" t="str">
            <v>3228</v>
          </cell>
          <cell r="D1301" t="str">
            <v xml:space="preserve">ZULFIKAR YUSUF </v>
          </cell>
          <cell r="E1301" t="str">
            <v>PT. MBK</v>
          </cell>
          <cell r="I1301">
            <v>44519</v>
          </cell>
          <cell r="J1301" t="str">
            <v/>
          </cell>
          <cell r="K1301" t="str">
            <v>082267773854</v>
          </cell>
          <cell r="L1301" t="str">
            <v>DRIVER</v>
          </cell>
          <cell r="Q1301" t="str">
            <v>KENDARI</v>
          </cell>
          <cell r="R1301" t="str">
            <v>ANTERAJA</v>
          </cell>
          <cell r="S1301" t="str">
            <v>MALANG</v>
          </cell>
          <cell r="T1301" t="str">
            <v>7401142201980001</v>
          </cell>
          <cell r="U1301" t="str">
            <v>SEUMUR HIDUP</v>
          </cell>
          <cell r="W1301" t="str">
            <v>B2 UMUM</v>
          </cell>
          <cell r="X1301" t="str">
            <v>32469801000020</v>
          </cell>
          <cell r="Y1301">
            <v>45584</v>
          </cell>
          <cell r="Z1301" t="str">
            <v>KOLAKA</v>
          </cell>
          <cell r="AA1301">
            <v>35817</v>
          </cell>
          <cell r="AB1301" t="str">
            <v>JL PANCASILA NO 32 RT 001/001 DESA SEA KEC LATAMBAGA</v>
          </cell>
          <cell r="AC1301" t="str">
            <v>LAJANG</v>
          </cell>
          <cell r="AD1301" t="str">
            <v xml:space="preserve">ISLAM </v>
          </cell>
          <cell r="AE1301" t="str">
            <v>LAKI-LAKI</v>
          </cell>
          <cell r="AF1301" t="str">
            <v>SMA</v>
          </cell>
          <cell r="AG1301" t="str">
            <v xml:space="preserve">ZULFIKAR YUSUF </v>
          </cell>
          <cell r="AH1301" t="str">
            <v>BCA</v>
          </cell>
          <cell r="AI1301" t="str">
            <v>7245267711</v>
          </cell>
          <cell r="AJ1301" t="str">
            <v>7401140801180001</v>
          </cell>
          <cell r="AL1301">
            <v>44621</v>
          </cell>
          <cell r="AM1301">
            <v>44712</v>
          </cell>
          <cell r="AN1301" t="str">
            <v>PKWT 2</v>
          </cell>
          <cell r="AO1301" t="str">
            <v>10 hari</v>
          </cell>
          <cell r="AP1301" t="str">
            <v xml:space="preserve">0 Tahun  6 Bulan 2 Hari </v>
          </cell>
          <cell r="AQ1301" t="str">
            <v>SUDAH</v>
          </cell>
          <cell r="AR1301">
            <v>44526</v>
          </cell>
          <cell r="AS1301" t="str">
            <v>SUDAH</v>
          </cell>
          <cell r="AT1301">
            <v>44526</v>
          </cell>
          <cell r="AU1301" t="str">
            <v>SUDAH</v>
          </cell>
          <cell r="AV1301">
            <v>44519</v>
          </cell>
          <cell r="AW1301" t="str">
            <v xml:space="preserve">0 Tahun  6 Bulan 2 Hari </v>
          </cell>
          <cell r="AX1301" t="str">
            <v>ON LINE</v>
          </cell>
          <cell r="AY1301">
            <v>85</v>
          </cell>
          <cell r="AZ1301">
            <v>80</v>
          </cell>
          <cell r="BA1301" t="str">
            <v>SUDAH</v>
          </cell>
          <cell r="BC1301">
            <v>44517</v>
          </cell>
          <cell r="BE1301" t="str">
            <v>SUDAH</v>
          </cell>
          <cell r="BG1301">
            <v>44599</v>
          </cell>
          <cell r="BI1301" t="str">
            <v>BELUM</v>
          </cell>
          <cell r="BV1301" t="str">
            <v>0002497596243</v>
          </cell>
          <cell r="BW1301" t="str">
            <v>SUDAH</v>
          </cell>
          <cell r="BX1301" t="str">
            <v>PERUSAHAAN</v>
          </cell>
          <cell r="BY1301" t="str">
            <v>22005793835</v>
          </cell>
          <cell r="BZ1301" t="str">
            <v>SUDAH</v>
          </cell>
        </row>
        <row r="1302">
          <cell r="C1302" t="str">
            <v>3229</v>
          </cell>
          <cell r="D1302" t="str">
            <v>WAWAN</v>
          </cell>
          <cell r="E1302" t="str">
            <v>PT. MBK</v>
          </cell>
          <cell r="F1302" t="str">
            <v>PO</v>
          </cell>
          <cell r="G1302" t="str">
            <v>99/JKT2/XI/2021</v>
          </cell>
          <cell r="H1302">
            <v>44519</v>
          </cell>
          <cell r="I1302">
            <v>44519</v>
          </cell>
          <cell r="J1302">
            <v>0</v>
          </cell>
          <cell r="K1302" t="str">
            <v>085389668668</v>
          </cell>
          <cell r="L1302" t="str">
            <v>DRIVER</v>
          </cell>
          <cell r="Q1302" t="str">
            <v>PONTIANAK</v>
          </cell>
          <cell r="R1302" t="str">
            <v>PT. SUMBER ALFARIA TRIJAYA TBK</v>
          </cell>
          <cell r="S1302" t="str">
            <v>JAKARTA 2</v>
          </cell>
          <cell r="T1302" t="str">
            <v>6171022302900004</v>
          </cell>
          <cell r="U1302" t="str">
            <v>SEUMUR HIDUP</v>
          </cell>
          <cell r="V1302" t="str">
            <v>HIJAU</v>
          </cell>
          <cell r="W1302" t="str">
            <v>B2 UMUM</v>
          </cell>
          <cell r="X1302" t="str">
            <v>900210141560</v>
          </cell>
          <cell r="Y1302">
            <v>44980</v>
          </cell>
          <cell r="Z1302" t="str">
            <v>PONTIANAK</v>
          </cell>
          <cell r="AA1302">
            <v>32927</v>
          </cell>
          <cell r="AB1302" t="str">
            <v>JL. TANJUNG RAYA 1 GG BERSAMA 002/006 DALAM BUGIS PONTIANAK TIMUR</v>
          </cell>
          <cell r="AC1302" t="str">
            <v>KAWIN ANAK 3</v>
          </cell>
          <cell r="AD1302" t="str">
            <v>ISLAM</v>
          </cell>
          <cell r="AE1302" t="str">
            <v>LAKI-LAKI</v>
          </cell>
          <cell r="AF1302" t="str">
            <v>SMA</v>
          </cell>
          <cell r="AG1302" t="str">
            <v>WAWAN</v>
          </cell>
          <cell r="AH1302" t="str">
            <v>BCA</v>
          </cell>
          <cell r="AI1302" t="str">
            <v>7345091017</v>
          </cell>
          <cell r="AJ1302" t="str">
            <v>6171020111160023</v>
          </cell>
          <cell r="AL1302">
            <v>44682</v>
          </cell>
          <cell r="AM1302">
            <v>44773</v>
          </cell>
          <cell r="AN1302" t="str">
            <v>PKWT 1</v>
          </cell>
          <cell r="AO1302" t="str">
            <v>71 hari</v>
          </cell>
          <cell r="AP1302" t="str">
            <v xml:space="preserve">0 Tahun  6 Bulan 2 Hari </v>
          </cell>
          <cell r="AQ1302" t="str">
            <v>SUDAH</v>
          </cell>
          <cell r="AR1302">
            <v>44523</v>
          </cell>
          <cell r="AS1302" t="str">
            <v>SUDAH</v>
          </cell>
          <cell r="AT1302">
            <v>44523</v>
          </cell>
          <cell r="AU1302" t="str">
            <v>SUDAH</v>
          </cell>
          <cell r="AV1302">
            <v>44519</v>
          </cell>
          <cell r="AW1302" t="str">
            <v xml:space="preserve">0 Tahun  6 Bulan 2 Hari </v>
          </cell>
          <cell r="AX1302" t="str">
            <v>IN CLASS</v>
          </cell>
          <cell r="AY1302">
            <v>90</v>
          </cell>
          <cell r="BA1302" t="str">
            <v>SUDAH</v>
          </cell>
          <cell r="BC1302">
            <v>44392</v>
          </cell>
          <cell r="BD1302" t="str">
            <v>POSKES ALIANYANG</v>
          </cell>
          <cell r="BE1302" t="str">
            <v>BELUM</v>
          </cell>
          <cell r="BI1302" t="str">
            <v>BELUM</v>
          </cell>
          <cell r="BV1302" t="str">
            <v>0000884023749</v>
          </cell>
          <cell r="BW1302" t="str">
            <v>SUDAH</v>
          </cell>
          <cell r="BX1302" t="str">
            <v>PERUSAHAAN</v>
          </cell>
          <cell r="BY1302" t="str">
            <v>22005793173</v>
          </cell>
          <cell r="BZ1302" t="str">
            <v>SUDAH</v>
          </cell>
        </row>
        <row r="1303">
          <cell r="C1303" t="str">
            <v>3232</v>
          </cell>
          <cell r="D1303" t="str">
            <v>ERIK EXTRA MAHENDRA</v>
          </cell>
          <cell r="E1303" t="str">
            <v>PT. MBK</v>
          </cell>
          <cell r="I1303">
            <v>44521</v>
          </cell>
          <cell r="J1303" t="str">
            <v/>
          </cell>
          <cell r="K1303" t="str">
            <v>081339738418</v>
          </cell>
          <cell r="L1303" t="str">
            <v>DRIVER</v>
          </cell>
          <cell r="Q1303" t="str">
            <v>MALANG</v>
          </cell>
          <cell r="R1303" t="str">
            <v>ANTERAJA</v>
          </cell>
          <cell r="S1303" t="str">
            <v>MALANG</v>
          </cell>
          <cell r="T1303" t="str">
            <v>3507121808830003</v>
          </cell>
          <cell r="U1303" t="str">
            <v>SEUMUR HIDUP</v>
          </cell>
          <cell r="V1303" t="str">
            <v>HIJAU</v>
          </cell>
          <cell r="W1303" t="str">
            <v>B1 UMUM</v>
          </cell>
          <cell r="X1303" t="str">
            <v>830816179755</v>
          </cell>
          <cell r="Y1303">
            <v>45156</v>
          </cell>
          <cell r="Z1303" t="str">
            <v>MALANG</v>
          </cell>
          <cell r="AA1303">
            <v>30546</v>
          </cell>
          <cell r="AB1303" t="str">
            <v>JL. SRIKOYO RT/RW 12/02 KEL/DESA KARANGKATES KEC. SUMBER PUCUNG</v>
          </cell>
          <cell r="AC1303" t="str">
            <v>KAWIN ANAK 2</v>
          </cell>
          <cell r="AD1303" t="str">
            <v>ISLAM</v>
          </cell>
          <cell r="AE1303" t="str">
            <v>LAKI-LAKI</v>
          </cell>
          <cell r="AF1303" t="str">
            <v>SMA</v>
          </cell>
          <cell r="AG1303" t="str">
            <v>ERIX EXTRA MAHENDRA</v>
          </cell>
          <cell r="AH1303" t="str">
            <v>BCA</v>
          </cell>
          <cell r="AI1303" t="str">
            <v>1230555075</v>
          </cell>
          <cell r="AJ1303" t="str">
            <v>3507121709080007</v>
          </cell>
          <cell r="AL1303">
            <v>44682</v>
          </cell>
          <cell r="AM1303">
            <v>44773</v>
          </cell>
          <cell r="AN1303" t="str">
            <v>PKWT 1</v>
          </cell>
          <cell r="AO1303" t="str">
            <v>71 hari</v>
          </cell>
          <cell r="AP1303" t="str">
            <v xml:space="preserve">0 Tahun  6 Bulan 0 Hari </v>
          </cell>
          <cell r="AQ1303" t="str">
            <v>SUDAH</v>
          </cell>
          <cell r="AR1303">
            <v>44526</v>
          </cell>
          <cell r="AS1303" t="str">
            <v>SUDAH</v>
          </cell>
          <cell r="AT1303">
            <v>44526</v>
          </cell>
          <cell r="AU1303" t="str">
            <v>SUDAH</v>
          </cell>
          <cell r="AV1303">
            <v>44519</v>
          </cell>
          <cell r="AW1303" t="str">
            <v xml:space="preserve">0 Tahun  6 Bulan 2 Hari </v>
          </cell>
          <cell r="AX1303" t="str">
            <v>IN CLASS</v>
          </cell>
          <cell r="AY1303">
            <v>80</v>
          </cell>
          <cell r="AZ1303">
            <v>0</v>
          </cell>
          <cell r="BA1303" t="str">
            <v>SUDAH</v>
          </cell>
          <cell r="BC1303">
            <v>44384</v>
          </cell>
          <cell r="BD1303" t="str">
            <v>BALI</v>
          </cell>
          <cell r="BE1303" t="str">
            <v>SUDAH</v>
          </cell>
          <cell r="BG1303">
            <v>44468</v>
          </cell>
          <cell r="BH1303" t="str">
            <v>BALI</v>
          </cell>
          <cell r="BI1303" t="str">
            <v>BELUM</v>
          </cell>
          <cell r="BV1303" t="str">
            <v>0002803758491</v>
          </cell>
          <cell r="BW1303" t="str">
            <v>SUDAH</v>
          </cell>
          <cell r="BX1303" t="str">
            <v>PERUSAHAAN</v>
          </cell>
          <cell r="BY1303" t="str">
            <v>22005793207</v>
          </cell>
          <cell r="BZ1303" t="str">
            <v>SUDAH</v>
          </cell>
        </row>
        <row r="1304">
          <cell r="C1304" t="str">
            <v>3233</v>
          </cell>
          <cell r="D1304" t="str">
            <v>ALDO SEPTIAWAN DWI PANGGA</v>
          </cell>
          <cell r="E1304" t="str">
            <v>PT. MBK</v>
          </cell>
          <cell r="F1304" t="str">
            <v>PO</v>
          </cell>
          <cell r="G1304" t="str">
            <v>08/PO/LOG-SBY/III/21</v>
          </cell>
          <cell r="H1304">
            <v>44286</v>
          </cell>
          <cell r="I1304">
            <v>44521</v>
          </cell>
          <cell r="J1304">
            <v>235</v>
          </cell>
          <cell r="K1304" t="str">
            <v>08819714948</v>
          </cell>
          <cell r="L1304" t="str">
            <v>DRIVER</v>
          </cell>
          <cell r="Q1304" t="str">
            <v>MALANG</v>
          </cell>
          <cell r="R1304" t="str">
            <v>ANTERAJA</v>
          </cell>
          <cell r="S1304" t="str">
            <v>MALANG</v>
          </cell>
          <cell r="T1304" t="str">
            <v>3573010209990007</v>
          </cell>
          <cell r="U1304" t="str">
            <v>SEUMUR HIDUP</v>
          </cell>
          <cell r="V1304" t="str">
            <v>HIJAU</v>
          </cell>
          <cell r="W1304" t="str">
            <v>B1</v>
          </cell>
          <cell r="X1304" t="str">
            <v>990916188744</v>
          </cell>
          <cell r="Y1304">
            <v>45537</v>
          </cell>
          <cell r="Z1304" t="str">
            <v>MALANG</v>
          </cell>
          <cell r="AA1304">
            <v>36405</v>
          </cell>
          <cell r="AB1304" t="str">
            <v>JL.POLOWIJEN II /394 RT02 RW03 POLOWIJEN BELIMBING KOTA MALANG</v>
          </cell>
          <cell r="AC1304" t="str">
            <v>LAJANG</v>
          </cell>
          <cell r="AD1304" t="str">
            <v>ISLAM</v>
          </cell>
          <cell r="AE1304" t="str">
            <v>LAKI-LAKI</v>
          </cell>
          <cell r="AF1304" t="str">
            <v>SMA</v>
          </cell>
          <cell r="AG1304" t="str">
            <v>ALDO SEPTIAN DWI P</v>
          </cell>
          <cell r="AH1304" t="str">
            <v>BCA</v>
          </cell>
          <cell r="AI1304" t="str">
            <v>3310650063</v>
          </cell>
          <cell r="AJ1304" t="str">
            <v>3573010808071420</v>
          </cell>
          <cell r="AL1304">
            <v>44682</v>
          </cell>
          <cell r="AM1304">
            <v>44773</v>
          </cell>
          <cell r="AN1304" t="str">
            <v>PKWT 1</v>
          </cell>
          <cell r="AO1304" t="str">
            <v>71 hari</v>
          </cell>
          <cell r="AP1304" t="str">
            <v xml:space="preserve">0 Tahun  6 Bulan 0 Hari </v>
          </cell>
          <cell r="AQ1304" t="str">
            <v>SUDAH</v>
          </cell>
          <cell r="AR1304">
            <v>44522</v>
          </cell>
          <cell r="AS1304" t="str">
            <v>SUDAH</v>
          </cell>
          <cell r="AT1304">
            <v>44522</v>
          </cell>
          <cell r="AU1304" t="str">
            <v>SUDAH</v>
          </cell>
          <cell r="AV1304">
            <v>44566</v>
          </cell>
          <cell r="AW1304" t="str">
            <v xml:space="preserve">0 Tahun  4 Bulan 16 Hari </v>
          </cell>
          <cell r="AX1304" t="str">
            <v>IN CLASS</v>
          </cell>
          <cell r="AY1304">
            <v>70</v>
          </cell>
          <cell r="AZ1304">
            <v>0</v>
          </cell>
          <cell r="BA1304" t="str">
            <v>SUDAH</v>
          </cell>
          <cell r="BC1304">
            <v>44446</v>
          </cell>
          <cell r="BD1304" t="str">
            <v>BALAI DESA PAKIS</v>
          </cell>
          <cell r="BE1304" t="str">
            <v>SUDAH</v>
          </cell>
          <cell r="BG1304">
            <v>44446</v>
          </cell>
          <cell r="BH1304" t="str">
            <v>BALAI DESA PAKIS</v>
          </cell>
          <cell r="BI1304" t="str">
            <v>BELUM</v>
          </cell>
          <cell r="BV1304" t="str">
            <v>0001536990816</v>
          </cell>
          <cell r="BW1304" t="str">
            <v>SUDAH</v>
          </cell>
          <cell r="BX1304" t="str">
            <v>PERUSAHAAN</v>
          </cell>
          <cell r="BY1304" t="str">
            <v>22016347183</v>
          </cell>
          <cell r="BZ1304" t="str">
            <v>SUDAH</v>
          </cell>
        </row>
        <row r="1305">
          <cell r="C1305" t="str">
            <v>3235</v>
          </cell>
          <cell r="D1305" t="str">
            <v>FANDY SETIAWAN</v>
          </cell>
          <cell r="E1305" t="str">
            <v>PT. MBK</v>
          </cell>
          <cell r="I1305">
            <v>44523</v>
          </cell>
          <cell r="J1305" t="str">
            <v/>
          </cell>
          <cell r="K1305" t="str">
            <v>082233465546</v>
          </cell>
          <cell r="L1305" t="str">
            <v>DRIVER</v>
          </cell>
          <cell r="Q1305" t="str">
            <v>MALANG</v>
          </cell>
          <cell r="R1305" t="str">
            <v>ANTERAJA</v>
          </cell>
          <cell r="S1305" t="str">
            <v>MALANG</v>
          </cell>
          <cell r="T1305" t="str">
            <v>3507190402890003</v>
          </cell>
          <cell r="U1305" t="str">
            <v>SEUMUR HIDUP</v>
          </cell>
          <cell r="V1305" t="str">
            <v>TRONTON</v>
          </cell>
          <cell r="W1305" t="str">
            <v>B2</v>
          </cell>
          <cell r="X1305" t="str">
            <v>890215590082</v>
          </cell>
          <cell r="Y1305">
            <v>45326</v>
          </cell>
          <cell r="Z1305" t="str">
            <v>MALANG</v>
          </cell>
          <cell r="AA1305">
            <v>32543</v>
          </cell>
          <cell r="AB1305" t="str">
            <v>JL. KENDALPAYAK RT 01 RW 03 NO 62 KEC. PAKISAJI KAB. MALANG</v>
          </cell>
          <cell r="AC1305" t="str">
            <v>KAWIN ANAK 1</v>
          </cell>
          <cell r="AD1305" t="str">
            <v>ISLAM</v>
          </cell>
          <cell r="AE1305" t="str">
            <v>LAKI-LAKI</v>
          </cell>
          <cell r="AF1305" t="str">
            <v>SMA</v>
          </cell>
          <cell r="AG1305" t="str">
            <v>FANDY SETIAWAN</v>
          </cell>
          <cell r="AH1305" t="str">
            <v>BCA</v>
          </cell>
          <cell r="AI1305" t="str">
            <v>4000289545</v>
          </cell>
          <cell r="AJ1305" t="str">
            <v>3507190803120008</v>
          </cell>
          <cell r="AL1305">
            <v>44682</v>
          </cell>
          <cell r="AM1305">
            <v>44773</v>
          </cell>
          <cell r="AN1305" t="str">
            <v>PKWT 1</v>
          </cell>
          <cell r="AO1305" t="str">
            <v>71 hari</v>
          </cell>
          <cell r="AP1305" t="str">
            <v xml:space="preserve">0 Tahun  5 Bulan 28 Hari </v>
          </cell>
          <cell r="AQ1305" t="str">
            <v>SUDAH</v>
          </cell>
          <cell r="AR1305">
            <v>44526</v>
          </cell>
          <cell r="AS1305" t="str">
            <v>SUDAH</v>
          </cell>
          <cell r="AT1305">
            <v>44526</v>
          </cell>
          <cell r="AU1305" t="str">
            <v>SUDAH</v>
          </cell>
          <cell r="AV1305">
            <v>44519</v>
          </cell>
          <cell r="AW1305" t="str">
            <v xml:space="preserve">0 Tahun  6 Bulan 2 Hari </v>
          </cell>
          <cell r="AX1305" t="str">
            <v>IN CLASS</v>
          </cell>
          <cell r="AY1305">
            <v>80</v>
          </cell>
          <cell r="AZ1305">
            <v>0</v>
          </cell>
          <cell r="BA1305" t="str">
            <v>SUDAH</v>
          </cell>
          <cell r="BC1305">
            <v>44516</v>
          </cell>
          <cell r="BD1305" t="str">
            <v>MALANG</v>
          </cell>
          <cell r="BE1305" t="str">
            <v>SUDAH</v>
          </cell>
          <cell r="BG1305">
            <v>44575</v>
          </cell>
          <cell r="BI1305" t="str">
            <v>BELUM</v>
          </cell>
          <cell r="BV1305" t="str">
            <v>0001452566349</v>
          </cell>
          <cell r="BW1305" t="str">
            <v>SUDAH</v>
          </cell>
          <cell r="BX1305" t="str">
            <v>PERUSAHAAN</v>
          </cell>
          <cell r="BY1305" t="str">
            <v>22005793041</v>
          </cell>
          <cell r="BZ1305" t="str">
            <v>SUDAH</v>
          </cell>
        </row>
        <row r="1306">
          <cell r="C1306" t="str">
            <v>3238</v>
          </cell>
          <cell r="D1306" t="str">
            <v>MUHAMMAD BILAL MUSYAFFA</v>
          </cell>
          <cell r="E1306" t="str">
            <v>PT. MBK</v>
          </cell>
          <cell r="F1306" t="str">
            <v>PO</v>
          </cell>
          <cell r="G1306" t="str">
            <v>99/JKT2/XI/2021</v>
          </cell>
          <cell r="H1306">
            <v>44519</v>
          </cell>
          <cell r="I1306">
            <v>44522</v>
          </cell>
          <cell r="J1306">
            <v>3</v>
          </cell>
          <cell r="K1306" t="str">
            <v>082150263045</v>
          </cell>
          <cell r="L1306" t="str">
            <v>DRIVER</v>
          </cell>
          <cell r="Q1306" t="str">
            <v>PONTIANAK</v>
          </cell>
          <cell r="R1306" t="str">
            <v>PT. SUMBER ALFARIA TRIJAYA TBK</v>
          </cell>
          <cell r="S1306" t="str">
            <v>JAKARTA 2</v>
          </cell>
          <cell r="T1306" t="str">
            <v>6171051501970010</v>
          </cell>
          <cell r="U1306" t="str">
            <v>SEUMUR HIDUP</v>
          </cell>
          <cell r="V1306" t="str">
            <v>CDD</v>
          </cell>
          <cell r="W1306" t="str">
            <v>B1</v>
          </cell>
          <cell r="X1306" t="str">
            <v>10149701000091</v>
          </cell>
          <cell r="Y1306">
            <v>46260</v>
          </cell>
          <cell r="Z1306" t="str">
            <v>PONTIANAK</v>
          </cell>
          <cell r="AA1306">
            <v>35445</v>
          </cell>
          <cell r="AB1306" t="str">
            <v>JLN KOMYOS   SUDARSO GG KURMA  1 002/008 SUNGAI JAWI LUAR PONTIANAK BARAT</v>
          </cell>
          <cell r="AC1306" t="str">
            <v>LAJANG</v>
          </cell>
          <cell r="AD1306" t="str">
            <v>ISLAM</v>
          </cell>
          <cell r="AE1306" t="str">
            <v>LAKI-LAKI</v>
          </cell>
          <cell r="AF1306" t="str">
            <v>SMA</v>
          </cell>
          <cell r="AG1306" t="str">
            <v>MUHAMMAD BILAL MUSYAFFA</v>
          </cell>
          <cell r="AH1306" t="str">
            <v>BCA</v>
          </cell>
          <cell r="AI1306" t="str">
            <v>5125217165</v>
          </cell>
          <cell r="AJ1306" t="str">
            <v>6171030501210004</v>
          </cell>
          <cell r="AL1306">
            <v>44682</v>
          </cell>
          <cell r="AM1306">
            <v>44773</v>
          </cell>
          <cell r="AN1306" t="str">
            <v>PKWT 1</v>
          </cell>
          <cell r="AO1306" t="str">
            <v>71 hari</v>
          </cell>
          <cell r="AP1306" t="str">
            <v xml:space="preserve">0 Tahun  5 Bulan 29 Hari </v>
          </cell>
          <cell r="AQ1306" t="str">
            <v>SUDAH</v>
          </cell>
          <cell r="AR1306">
            <v>44525</v>
          </cell>
          <cell r="AS1306" t="str">
            <v>SUDAH</v>
          </cell>
          <cell r="AT1306">
            <v>44525</v>
          </cell>
          <cell r="AU1306" t="str">
            <v>SUDAH</v>
          </cell>
          <cell r="AV1306">
            <v>44522</v>
          </cell>
          <cell r="AW1306" t="str">
            <v xml:space="preserve">0 Tahun  5 Bulan 29 Hari </v>
          </cell>
          <cell r="AX1306" t="str">
            <v>ON LINE</v>
          </cell>
          <cell r="BA1306" t="str">
            <v>SUDAH</v>
          </cell>
          <cell r="BC1306">
            <v>44456</v>
          </cell>
          <cell r="BD1306" t="str">
            <v>PERUMNAS 1</v>
          </cell>
          <cell r="BE1306" t="str">
            <v>BELUM</v>
          </cell>
          <cell r="BI1306" t="str">
            <v>BELUM</v>
          </cell>
          <cell r="BV1306" t="str">
            <v>0000051871408</v>
          </cell>
          <cell r="BW1306" t="str">
            <v>SUDAH</v>
          </cell>
          <cell r="BX1306" t="str">
            <v>PERUSAHAAN</v>
          </cell>
          <cell r="BY1306" t="str">
            <v>22005793280</v>
          </cell>
          <cell r="BZ1306" t="str">
            <v>SUDAH</v>
          </cell>
        </row>
        <row r="1307">
          <cell r="C1307" t="str">
            <v>3239</v>
          </cell>
          <cell r="D1307" t="str">
            <v>MAHMUDIN</v>
          </cell>
          <cell r="E1307" t="str">
            <v>PT. MBK</v>
          </cell>
          <cell r="F1307" t="str">
            <v>REPLACE</v>
          </cell>
          <cell r="G1307" t="str">
            <v>ANGGA JULIO</v>
          </cell>
          <cell r="I1307">
            <v>44522</v>
          </cell>
          <cell r="J1307" t="str">
            <v/>
          </cell>
          <cell r="K1307" t="str">
            <v>082260003360/082260003361</v>
          </cell>
          <cell r="P1307" t="str">
            <v>DRIVER LEADER</v>
          </cell>
          <cell r="Q1307" t="str">
            <v>HALIM</v>
          </cell>
          <cell r="R1307" t="str">
            <v>ANTERAJA</v>
          </cell>
          <cell r="S1307" t="str">
            <v>JAKARTA 2</v>
          </cell>
          <cell r="T1307" t="str">
            <v>3171060405890001</v>
          </cell>
          <cell r="U1307" t="str">
            <v>SEUMUR HIDUP</v>
          </cell>
          <cell r="V1307" t="str">
            <v>NON DRIVER</v>
          </cell>
          <cell r="W1307" t="str">
            <v>NON DRIVER</v>
          </cell>
          <cell r="X1307" t="str">
            <v>NON DRIVER</v>
          </cell>
          <cell r="Y1307" t="str">
            <v>NON DRIVER</v>
          </cell>
          <cell r="Z1307" t="str">
            <v>JAKARTA</v>
          </cell>
          <cell r="AA1307">
            <v>32632</v>
          </cell>
          <cell r="AB1307" t="str">
            <v>JL. JATI JAJAR KEC. DEPOK TAPOS RT. 001/007 NO. 52  GG JAMBU JABAR 16466</v>
          </cell>
          <cell r="AC1307" t="str">
            <v>KAWIN ANAK 3</v>
          </cell>
          <cell r="AD1307" t="str">
            <v>ISLAM</v>
          </cell>
          <cell r="AE1307" t="str">
            <v>LAKI-LAKI</v>
          </cell>
          <cell r="AF1307" t="str">
            <v>D3</v>
          </cell>
          <cell r="AG1307" t="str">
            <v>MAHMUDIN</v>
          </cell>
          <cell r="AH1307" t="str">
            <v>BCA</v>
          </cell>
          <cell r="AI1307" t="str">
            <v>3423342621</v>
          </cell>
          <cell r="AJ1307" t="str">
            <v>3174061111141007</v>
          </cell>
          <cell r="AL1307">
            <v>44682</v>
          </cell>
          <cell r="AM1307">
            <v>44773</v>
          </cell>
          <cell r="AN1307" t="str">
            <v>PKWT 1</v>
          </cell>
          <cell r="AO1307" t="str">
            <v>71 hari</v>
          </cell>
          <cell r="AP1307" t="str">
            <v xml:space="preserve">0 Tahun  5 Bulan 29 Hari </v>
          </cell>
          <cell r="AQ1307" t="str">
            <v>NON DRIVER</v>
          </cell>
          <cell r="AR1307" t="str">
            <v>NON DRIVER</v>
          </cell>
          <cell r="AS1307" t="str">
            <v>SUDAH</v>
          </cell>
          <cell r="AT1307">
            <v>44525</v>
          </cell>
          <cell r="AU1307" t="str">
            <v>NON DRIVER</v>
          </cell>
          <cell r="AV1307" t="str">
            <v>NON DRIVER</v>
          </cell>
          <cell r="AW1307" t="str">
            <v/>
          </cell>
          <cell r="AX1307" t="str">
            <v>NON DRIVER</v>
          </cell>
          <cell r="AY1307" t="str">
            <v>NON DRIVER</v>
          </cell>
          <cell r="AZ1307" t="str">
            <v>NON DRIVER</v>
          </cell>
          <cell r="BA1307" t="str">
            <v>SUDAH</v>
          </cell>
          <cell r="BC1307">
            <v>44369</v>
          </cell>
          <cell r="BE1307" t="str">
            <v>BELUM</v>
          </cell>
          <cell r="BI1307" t="str">
            <v>BELUM</v>
          </cell>
          <cell r="BV1307" t="str">
            <v>0000371143967</v>
          </cell>
          <cell r="BW1307" t="str">
            <v>SUDAH</v>
          </cell>
          <cell r="BX1307" t="str">
            <v>PERUSAHAAN</v>
          </cell>
          <cell r="BY1307" t="str">
            <v>22005793223</v>
          </cell>
          <cell r="BZ1307" t="str">
            <v>SUDAH</v>
          </cell>
        </row>
        <row r="1308">
          <cell r="C1308" t="str">
            <v>3240</v>
          </cell>
          <cell r="D1308" t="str">
            <v>AKHMAD SUHAIRI</v>
          </cell>
          <cell r="E1308" t="str">
            <v>PT. MBK</v>
          </cell>
          <cell r="I1308">
            <v>44524</v>
          </cell>
          <cell r="J1308" t="str">
            <v/>
          </cell>
          <cell r="K1308" t="str">
            <v>085231801906</v>
          </cell>
          <cell r="L1308" t="str">
            <v>DRIVER</v>
          </cell>
          <cell r="Q1308" t="str">
            <v>MADURA</v>
          </cell>
          <cell r="R1308" t="str">
            <v>ANTERAJA</v>
          </cell>
          <cell r="S1308" t="str">
            <v>MALANG</v>
          </cell>
          <cell r="T1308" t="str">
            <v>3528063006960003</v>
          </cell>
          <cell r="U1308" t="str">
            <v>SEUMUR HIDUP</v>
          </cell>
          <cell r="V1308" t="str">
            <v>HIJAU</v>
          </cell>
          <cell r="W1308" t="str">
            <v>B1</v>
          </cell>
          <cell r="X1308" t="str">
            <v>15499606000253</v>
          </cell>
          <cell r="Y1308">
            <v>46327</v>
          </cell>
          <cell r="Z1308" t="str">
            <v>PAMEKASAN</v>
          </cell>
          <cell r="AA1308">
            <v>35246</v>
          </cell>
          <cell r="AB1308" t="str">
            <v>JL PINTU GERBANG KEL BUGIH PAMEKASAN</v>
          </cell>
          <cell r="AC1308" t="str">
            <v>KAWIN</v>
          </cell>
          <cell r="AD1308" t="str">
            <v>ISLAM</v>
          </cell>
          <cell r="AE1308" t="str">
            <v>LAKI-LAKI</v>
          </cell>
          <cell r="AF1308" t="str">
            <v>SMA</v>
          </cell>
          <cell r="AG1308" t="str">
            <v>AKHMAD SUHAIRI</v>
          </cell>
          <cell r="AH1308" t="str">
            <v>BCA</v>
          </cell>
          <cell r="AI1308" t="str">
            <v>1920819814</v>
          </cell>
          <cell r="AJ1308" t="str">
            <v>3528042805180001</v>
          </cell>
          <cell r="AK1308" t="str">
            <v>TIDAK ADA NPWP</v>
          </cell>
          <cell r="AL1308">
            <v>44682</v>
          </cell>
          <cell r="AM1308">
            <v>44773</v>
          </cell>
          <cell r="AN1308" t="str">
            <v>PKWT 1</v>
          </cell>
          <cell r="AO1308" t="str">
            <v>71 hari</v>
          </cell>
          <cell r="AP1308" t="str">
            <v xml:space="preserve">0 Tahun  5 Bulan 27 Hari </v>
          </cell>
          <cell r="AQ1308" t="str">
            <v>SUDAH</v>
          </cell>
          <cell r="AR1308">
            <v>44526</v>
          </cell>
          <cell r="AS1308" t="str">
            <v>SUDAH</v>
          </cell>
          <cell r="AT1308">
            <v>44526</v>
          </cell>
          <cell r="AU1308" t="str">
            <v>SUDAH</v>
          </cell>
          <cell r="AV1308">
            <v>44524</v>
          </cell>
          <cell r="AW1308" t="str">
            <v xml:space="preserve">0 Tahun  5 Bulan 27 Hari </v>
          </cell>
          <cell r="AX1308" t="str">
            <v>ON LINE</v>
          </cell>
          <cell r="BA1308" t="str">
            <v>SUDAH</v>
          </cell>
          <cell r="BC1308">
            <v>44386</v>
          </cell>
          <cell r="BD1308" t="str">
            <v>POSKES PAMEKASAN</v>
          </cell>
          <cell r="BE1308" t="str">
            <v>SUDAH</v>
          </cell>
          <cell r="BG1308">
            <v>44523</v>
          </cell>
          <cell r="BH1308" t="str">
            <v>PALENGAN</v>
          </cell>
          <cell r="BI1308" t="str">
            <v>BELUM</v>
          </cell>
          <cell r="BV1308" t="str">
            <v>0002812881846</v>
          </cell>
          <cell r="BW1308" t="str">
            <v>SUDAH</v>
          </cell>
          <cell r="BX1308" t="str">
            <v>PERUSAHAAN</v>
          </cell>
          <cell r="BY1308" t="str">
            <v>22005793322</v>
          </cell>
          <cell r="BZ1308" t="str">
            <v>SUDAH</v>
          </cell>
        </row>
        <row r="1309">
          <cell r="C1309" t="str">
            <v>3246</v>
          </cell>
          <cell r="D1309" t="str">
            <v>RAHMAN SATRIA</v>
          </cell>
          <cell r="E1309" t="str">
            <v>PT. MBK</v>
          </cell>
          <cell r="F1309" t="str">
            <v>PO</v>
          </cell>
          <cell r="G1309" t="str">
            <v>99/JKT2/XI/2021</v>
          </cell>
          <cell r="H1309">
            <v>44519</v>
          </cell>
          <cell r="I1309">
            <v>44528</v>
          </cell>
          <cell r="J1309">
            <v>9</v>
          </cell>
          <cell r="K1309" t="str">
            <v>082245321138</v>
          </cell>
          <cell r="L1309" t="str">
            <v>DRIVER</v>
          </cell>
          <cell r="Q1309" t="str">
            <v>PONTIANAK</v>
          </cell>
          <cell r="R1309" t="str">
            <v>PT. SUMBER ALFARIA TRIJAYA TBK</v>
          </cell>
          <cell r="S1309" t="str">
            <v>JAKARTA 2</v>
          </cell>
          <cell r="T1309" t="str">
            <v>6112091807850001</v>
          </cell>
          <cell r="U1309" t="str">
            <v>SEUMUR HIDUP</v>
          </cell>
          <cell r="W1309" t="str">
            <v>B2</v>
          </cell>
          <cell r="X1309" t="str">
            <v>10148507000101</v>
          </cell>
          <cell r="Y1309">
            <v>46232</v>
          </cell>
          <cell r="Z1309" t="str">
            <v>JERUJU BESAR</v>
          </cell>
          <cell r="AA1309">
            <v>31246</v>
          </cell>
          <cell r="AB1309" t="str">
            <v>JERUJU DARAT RT. 002/001 JERUJU BESAR SUNGAI KAKAP</v>
          </cell>
          <cell r="AC1309" t="str">
            <v>KAWIN ANAK 1</v>
          </cell>
          <cell r="AD1309" t="str">
            <v>ISLAM</v>
          </cell>
          <cell r="AE1309" t="str">
            <v>LAKI-LAKI</v>
          </cell>
          <cell r="AF1309" t="str">
            <v>SMA</v>
          </cell>
          <cell r="AG1309" t="str">
            <v>RAHMAN  SATRIA</v>
          </cell>
          <cell r="AH1309" t="str">
            <v>BCA</v>
          </cell>
          <cell r="AI1309" t="str">
            <v>0290054095</v>
          </cell>
          <cell r="AJ1309" t="str">
            <v>6112091912160001</v>
          </cell>
          <cell r="AL1309">
            <v>44682</v>
          </cell>
          <cell r="AM1309">
            <v>44773</v>
          </cell>
          <cell r="AN1309" t="str">
            <v>PKWT 1</v>
          </cell>
          <cell r="AO1309" t="str">
            <v>71 hari</v>
          </cell>
          <cell r="AP1309" t="str">
            <v xml:space="preserve">0 Tahun  5 Bulan 23 Hari </v>
          </cell>
          <cell r="AQ1309" t="str">
            <v>SUDAH</v>
          </cell>
          <cell r="AR1309">
            <v>44531</v>
          </cell>
          <cell r="AS1309" t="str">
            <v>SUDAH</v>
          </cell>
          <cell r="AT1309">
            <v>44531</v>
          </cell>
          <cell r="AU1309" t="str">
            <v>SUDAH</v>
          </cell>
          <cell r="AV1309">
            <v>44528</v>
          </cell>
          <cell r="AW1309" t="str">
            <v xml:space="preserve">0 Tahun  5 Bulan 23 Hari </v>
          </cell>
          <cell r="AX1309" t="str">
            <v>IN CLASS</v>
          </cell>
          <cell r="BA1309" t="str">
            <v>SUDAH</v>
          </cell>
          <cell r="BC1309">
            <v>44427</v>
          </cell>
          <cell r="BE1309" t="str">
            <v>BELUM</v>
          </cell>
          <cell r="BF1309" t="str">
            <v>BELUM TERJADWAL</v>
          </cell>
          <cell r="BI1309" t="str">
            <v>BELUM</v>
          </cell>
          <cell r="BV1309" t="str">
            <v>0001538477908</v>
          </cell>
          <cell r="BW1309" t="str">
            <v>SUDAH</v>
          </cell>
          <cell r="BX1309" t="str">
            <v>PERUSAHAAN</v>
          </cell>
          <cell r="BY1309" t="str">
            <v>22005793249</v>
          </cell>
          <cell r="BZ1309" t="str">
            <v>SUDAH</v>
          </cell>
        </row>
        <row r="1310">
          <cell r="C1310" t="str">
            <v>3248</v>
          </cell>
          <cell r="D1310" t="str">
            <v>I GEDE ADITYA SANJAYA KESUMA</v>
          </cell>
          <cell r="E1310" t="str">
            <v>PT. MBK</v>
          </cell>
          <cell r="F1310" t="str">
            <v>PO</v>
          </cell>
          <cell r="G1310" t="str">
            <v>47/PO/LOG-SBY/XI/21</v>
          </cell>
          <cell r="I1310">
            <v>44526</v>
          </cell>
          <cell r="J1310" t="str">
            <v/>
          </cell>
          <cell r="K1310" t="str">
            <v>082339425634</v>
          </cell>
          <cell r="L1310" t="str">
            <v>DRIVER</v>
          </cell>
          <cell r="Q1310" t="str">
            <v>DENPASAR</v>
          </cell>
          <cell r="R1310" t="str">
            <v>CIRCLE K</v>
          </cell>
          <cell r="S1310" t="str">
            <v>MALANG</v>
          </cell>
          <cell r="T1310" t="str">
            <v>5171012905890004</v>
          </cell>
          <cell r="U1310" t="str">
            <v>SEUMUR HIDUP</v>
          </cell>
          <cell r="W1310" t="str">
            <v>B1</v>
          </cell>
          <cell r="X1310" t="str">
            <v>16178905000207</v>
          </cell>
          <cell r="Y1310">
            <v>46339</v>
          </cell>
          <cell r="Z1310" t="str">
            <v>SANGSIT</v>
          </cell>
          <cell r="AA1310">
            <v>32657</v>
          </cell>
          <cell r="AB1310" t="str">
            <v>JL TUKAD PANCORAN GG IIIC PANJER</v>
          </cell>
          <cell r="AC1310" t="str">
            <v>KAWIN ANAK 1</v>
          </cell>
          <cell r="AD1310" t="str">
            <v>HINDU</v>
          </cell>
          <cell r="AE1310" t="str">
            <v>LAKI-LAKI</v>
          </cell>
          <cell r="AF1310" t="str">
            <v>SMA</v>
          </cell>
          <cell r="AG1310" t="str">
            <v>I GEDE ADITYA SANJAYA KESUMA</v>
          </cell>
          <cell r="AH1310" t="str">
            <v>BCA</v>
          </cell>
          <cell r="AI1310" t="str">
            <v>7445094781</v>
          </cell>
          <cell r="AJ1310" t="str">
            <v>5171012901190003</v>
          </cell>
          <cell r="AK1310" t="str">
            <v>92.476.210.7-903.000</v>
          </cell>
          <cell r="AL1310">
            <v>44682</v>
          </cell>
          <cell r="AM1310">
            <v>44773</v>
          </cell>
          <cell r="AN1310" t="str">
            <v>PKWT 1</v>
          </cell>
          <cell r="AO1310" t="str">
            <v>71 hari</v>
          </cell>
          <cell r="AP1310" t="str">
            <v xml:space="preserve">0 Tahun  5 Bulan 25 Hari </v>
          </cell>
          <cell r="AQ1310" t="str">
            <v>SUDAH</v>
          </cell>
          <cell r="AR1310">
            <v>44531</v>
          </cell>
          <cell r="AS1310" t="str">
            <v>SUDAH</v>
          </cell>
          <cell r="AT1310">
            <v>44531</v>
          </cell>
          <cell r="AU1310" t="str">
            <v>SUDAH</v>
          </cell>
          <cell r="AV1310">
            <v>44526</v>
          </cell>
          <cell r="AW1310" t="str">
            <v xml:space="preserve">0 Tahun  5 Bulan 25 Hari </v>
          </cell>
          <cell r="AX1310" t="str">
            <v>IN CLASS</v>
          </cell>
          <cell r="BA1310" t="str">
            <v>SUDAH</v>
          </cell>
          <cell r="BC1310">
            <v>44495</v>
          </cell>
          <cell r="BD1310" t="str">
            <v>RSU PRIMA MEDIKA</v>
          </cell>
          <cell r="BE1310" t="str">
            <v>SUDAH</v>
          </cell>
          <cell r="BG1310">
            <v>44556</v>
          </cell>
          <cell r="BI1310" t="str">
            <v>BELUM</v>
          </cell>
          <cell r="BV1310" t="str">
            <v xml:space="preserve">0001323818829 </v>
          </cell>
          <cell r="BW1310" t="str">
            <v>SUDAH</v>
          </cell>
          <cell r="BX1310" t="str">
            <v>PERUSAHAAN</v>
          </cell>
          <cell r="BY1310" t="str">
            <v>22005793264</v>
          </cell>
          <cell r="BZ1310" t="str">
            <v>SUDAH</v>
          </cell>
        </row>
        <row r="1311">
          <cell r="C1311" t="str">
            <v>3249</v>
          </cell>
          <cell r="D1311" t="str">
            <v>HAMTONI</v>
          </cell>
          <cell r="E1311" t="str">
            <v>PT. MBK</v>
          </cell>
          <cell r="F1311" t="str">
            <v>REPLACE</v>
          </cell>
          <cell r="G1311" t="str">
            <v>JON</v>
          </cell>
          <cell r="I1311">
            <v>44529</v>
          </cell>
          <cell r="J1311" t="str">
            <v/>
          </cell>
          <cell r="K1311" t="str">
            <v>085253841514</v>
          </cell>
          <cell r="L1311" t="str">
            <v>DRIVER</v>
          </cell>
          <cell r="Q1311" t="str">
            <v>MATARAM</v>
          </cell>
          <cell r="R1311" t="str">
            <v>ANTERAJA</v>
          </cell>
          <cell r="S1311" t="str">
            <v>MALANG</v>
          </cell>
          <cell r="T1311" t="str">
            <v>5201071710870001</v>
          </cell>
          <cell r="U1311" t="str">
            <v>SEUMUR HIDUP</v>
          </cell>
          <cell r="W1311" t="str">
            <v>B1 UMUM</v>
          </cell>
          <cell r="X1311" t="str">
            <v>16268710000158</v>
          </cell>
          <cell r="Y1311">
            <v>46322</v>
          </cell>
          <cell r="Z1311" t="str">
            <v>PAMEGATAN</v>
          </cell>
          <cell r="AA1311">
            <v>32067</v>
          </cell>
          <cell r="AB1311" t="str">
            <v>DUSUN PAMEGATAN DESA TAMAN BARU KEC SEKOTONG</v>
          </cell>
          <cell r="AC1311" t="str">
            <v>KAWIN</v>
          </cell>
          <cell r="AD1311" t="str">
            <v>ISLAM</v>
          </cell>
          <cell r="AE1311" t="str">
            <v>LAKI-LAKI</v>
          </cell>
          <cell r="AF1311" t="str">
            <v>SMA</v>
          </cell>
          <cell r="AG1311" t="str">
            <v>HAMTONI</v>
          </cell>
          <cell r="AH1311" t="str">
            <v>BCA</v>
          </cell>
          <cell r="AI1311" t="str">
            <v>0561906164</v>
          </cell>
          <cell r="AJ1311" t="str">
            <v>5201070411140018</v>
          </cell>
          <cell r="AL1311">
            <v>44682</v>
          </cell>
          <cell r="AM1311">
            <v>44773</v>
          </cell>
          <cell r="AN1311" t="str">
            <v>PKWT 1</v>
          </cell>
          <cell r="AO1311" t="str">
            <v>71 hari</v>
          </cell>
          <cell r="AP1311" t="str">
            <v xml:space="preserve">0 Tahun  5 Bulan 22 Hari </v>
          </cell>
          <cell r="AQ1311" t="str">
            <v>SUDAH</v>
          </cell>
          <cell r="AR1311">
            <v>44532</v>
          </cell>
          <cell r="AS1311" t="str">
            <v>SUDAH</v>
          </cell>
          <cell r="AT1311">
            <v>44543</v>
          </cell>
          <cell r="AU1311" t="str">
            <v>SUDAH</v>
          </cell>
          <cell r="AV1311">
            <v>44529</v>
          </cell>
          <cell r="AW1311" t="str">
            <v xml:space="preserve">0 Tahun  5 Bulan 22 Hari </v>
          </cell>
          <cell r="AX1311" t="str">
            <v>IN CLASS</v>
          </cell>
          <cell r="BA1311" t="str">
            <v>SUDAH</v>
          </cell>
          <cell r="BC1311">
            <v>44483</v>
          </cell>
          <cell r="BD1311" t="str">
            <v>DESAK KUSDEWI</v>
          </cell>
          <cell r="BE1311" t="str">
            <v>SUDAH</v>
          </cell>
          <cell r="BG1311">
            <v>44479</v>
          </cell>
          <cell r="BI1311" t="str">
            <v>BELUM</v>
          </cell>
          <cell r="BV1311" t="str">
            <v>0003129599485</v>
          </cell>
          <cell r="BW1311" t="str">
            <v>SUDAH</v>
          </cell>
          <cell r="BX1311" t="str">
            <v>PERUSAHAAN</v>
          </cell>
          <cell r="BY1311" t="str">
            <v>22005793363</v>
          </cell>
          <cell r="BZ1311" t="str">
            <v>SUDAH</v>
          </cell>
        </row>
        <row r="1312">
          <cell r="C1312" t="str">
            <v>3252</v>
          </cell>
          <cell r="D1312" t="str">
            <v>ODI SUPYADI</v>
          </cell>
          <cell r="E1312" t="str">
            <v>PT. MBK</v>
          </cell>
          <cell r="F1312" t="str">
            <v>REPLACE</v>
          </cell>
          <cell r="G1312" t="str">
            <v>CHANDRA WIJAYA</v>
          </cell>
          <cell r="I1312">
            <v>44526</v>
          </cell>
          <cell r="J1312" t="str">
            <v/>
          </cell>
          <cell r="K1312" t="str">
            <v>087879728295</v>
          </cell>
          <cell r="L1312" t="str">
            <v>DRIVER</v>
          </cell>
          <cell r="Q1312" t="str">
            <v>BANDUNG</v>
          </cell>
          <cell r="R1312" t="str">
            <v>ANTERAJA</v>
          </cell>
          <cell r="S1312" t="str">
            <v>JAKARTA 1</v>
          </cell>
          <cell r="T1312" t="str">
            <v>3217070711840022</v>
          </cell>
          <cell r="U1312" t="str">
            <v>SEUMUR HIDUP</v>
          </cell>
          <cell r="V1312" t="str">
            <v>CDD</v>
          </cell>
          <cell r="W1312" t="str">
            <v>B1 UMUM</v>
          </cell>
          <cell r="X1312" t="str">
            <v>1331 8411 000398</v>
          </cell>
          <cell r="Y1312">
            <v>46329</v>
          </cell>
          <cell r="Z1312" t="str">
            <v>BANDUNG</v>
          </cell>
          <cell r="AA1312">
            <v>30993</v>
          </cell>
          <cell r="AB1312" t="str">
            <v>KP CIBIHBUL RT02 RW 11,GUNUNGMANGSIT CIPATAT</v>
          </cell>
          <cell r="AC1312" t="str">
            <v>KAWIN ANAK 1</v>
          </cell>
          <cell r="AD1312" t="str">
            <v>ISLAM</v>
          </cell>
          <cell r="AE1312" t="str">
            <v>LAKI-LAKI</v>
          </cell>
          <cell r="AF1312" t="str">
            <v>SMA</v>
          </cell>
          <cell r="AG1312" t="str">
            <v>ODI SUPYADI</v>
          </cell>
          <cell r="AH1312" t="str">
            <v>BCA</v>
          </cell>
          <cell r="AI1312" t="str">
            <v>3460162091</v>
          </cell>
          <cell r="AJ1312" t="str">
            <v>3217071611150004</v>
          </cell>
          <cell r="AL1312">
            <v>44621</v>
          </cell>
          <cell r="AM1312">
            <v>44712</v>
          </cell>
          <cell r="AN1312" t="str">
            <v>PKWT 2</v>
          </cell>
          <cell r="AO1312" t="str">
            <v>10 hari</v>
          </cell>
          <cell r="AP1312" t="str">
            <v xml:space="preserve">0 Tahun  5 Bulan 25 Hari </v>
          </cell>
          <cell r="AQ1312" t="str">
            <v>SUDAH</v>
          </cell>
          <cell r="AR1312">
            <v>44531</v>
          </cell>
          <cell r="AS1312" t="str">
            <v>SUDAH</v>
          </cell>
          <cell r="AT1312">
            <v>44531</v>
          </cell>
          <cell r="AU1312" t="str">
            <v>SUDAH</v>
          </cell>
          <cell r="AV1312">
            <v>44639</v>
          </cell>
          <cell r="AW1312" t="str">
            <v xml:space="preserve">0 Tahun  2 Bulan 2 Hari </v>
          </cell>
          <cell r="AX1312" t="str">
            <v>IN CLASS</v>
          </cell>
          <cell r="AY1312">
            <v>60</v>
          </cell>
          <cell r="BA1312" t="str">
            <v>SUDAH</v>
          </cell>
          <cell r="BC1312">
            <v>44444</v>
          </cell>
          <cell r="BE1312" t="str">
            <v>SUDAH</v>
          </cell>
          <cell r="BG1312">
            <v>44472</v>
          </cell>
          <cell r="BH1312" t="str">
            <v>RS SARININGSIH</v>
          </cell>
          <cell r="BI1312" t="str">
            <v>BELUM</v>
          </cell>
          <cell r="BV1312" t="str">
            <v>0001960415087</v>
          </cell>
          <cell r="BW1312" t="str">
            <v>SUDAH</v>
          </cell>
          <cell r="BX1312" t="str">
            <v>PERUSAHAAN</v>
          </cell>
          <cell r="BY1312" t="str">
            <v>22005793306</v>
          </cell>
          <cell r="BZ1312" t="str">
            <v>SUDAH</v>
          </cell>
          <cell r="CG1312" t="str">
            <v>CUHIECHACMZ0791@GMAIL.COM</v>
          </cell>
        </row>
        <row r="1313">
          <cell r="C1313" t="str">
            <v>3253</v>
          </cell>
          <cell r="D1313" t="str">
            <v>DERI DARMAWAN</v>
          </cell>
          <cell r="E1313" t="str">
            <v>PT. MBK</v>
          </cell>
          <cell r="F1313" t="str">
            <v>REPLACE</v>
          </cell>
          <cell r="G1313" t="str">
            <v>ASEP ZAINUDIN</v>
          </cell>
          <cell r="I1313">
            <v>44527</v>
          </cell>
          <cell r="J1313" t="str">
            <v/>
          </cell>
          <cell r="K1313" t="str">
            <v>081022549655</v>
          </cell>
          <cell r="L1313" t="str">
            <v>DRIVER</v>
          </cell>
          <cell r="Q1313" t="str">
            <v>BANDUNG</v>
          </cell>
          <cell r="R1313" t="str">
            <v>ANTERAJA</v>
          </cell>
          <cell r="S1313" t="str">
            <v>JAKARTA 1</v>
          </cell>
          <cell r="T1313" t="str">
            <v>3277033009950001</v>
          </cell>
          <cell r="U1313" t="str">
            <v>SEUMUR HIDUP</v>
          </cell>
          <cell r="V1313" t="str">
            <v>CDD</v>
          </cell>
          <cell r="W1313" t="str">
            <v>B1</v>
          </cell>
          <cell r="X1313" t="str">
            <v>9509 1331 1763</v>
          </cell>
          <cell r="Y1313">
            <v>45565</v>
          </cell>
          <cell r="Z1313" t="str">
            <v>BANDUNG</v>
          </cell>
          <cell r="AA1313">
            <v>34972</v>
          </cell>
          <cell r="AB1313" t="str">
            <v>JL CIHANJUANG BABUT GIRANG RT05 RW11,CIBABAT,CIMAHI UTARA</v>
          </cell>
          <cell r="AC1313" t="str">
            <v>LAJANG</v>
          </cell>
          <cell r="AD1313" t="str">
            <v>ISLAM</v>
          </cell>
          <cell r="AE1313" t="str">
            <v>LAKI-LAKI</v>
          </cell>
          <cell r="AF1313" t="str">
            <v>SMA</v>
          </cell>
          <cell r="AG1313" t="str">
            <v>DERI DARMAWAN</v>
          </cell>
          <cell r="AH1313" t="str">
            <v>BCA</v>
          </cell>
          <cell r="AI1313" t="str">
            <v>1392744538</v>
          </cell>
          <cell r="AJ1313" t="str">
            <v>3277032211061503</v>
          </cell>
          <cell r="AL1313">
            <v>44621</v>
          </cell>
          <cell r="AM1313">
            <v>44712</v>
          </cell>
          <cell r="AN1313" t="str">
            <v>PKWT 2</v>
          </cell>
          <cell r="AO1313" t="str">
            <v>10 hari</v>
          </cell>
          <cell r="AP1313" t="str">
            <v xml:space="preserve">0 Tahun  5 Bulan 24 Hari </v>
          </cell>
          <cell r="AQ1313" t="str">
            <v>SUDAH</v>
          </cell>
          <cell r="AR1313">
            <v>44531</v>
          </cell>
          <cell r="AS1313" t="str">
            <v>SUDAH</v>
          </cell>
          <cell r="AT1313">
            <v>44531</v>
          </cell>
          <cell r="AU1313" t="str">
            <v>SUDAH</v>
          </cell>
          <cell r="AV1313">
            <v>44639</v>
          </cell>
          <cell r="AW1313" t="str">
            <v xml:space="preserve">0 Tahun  2 Bulan 2 Hari </v>
          </cell>
          <cell r="AX1313" t="str">
            <v>IN CLASS</v>
          </cell>
          <cell r="AY1313">
            <v>70</v>
          </cell>
          <cell r="BA1313" t="str">
            <v>SUDAH</v>
          </cell>
          <cell r="BC1313">
            <v>44453</v>
          </cell>
          <cell r="BD1313" t="str">
            <v>CISARUA</v>
          </cell>
          <cell r="BE1313" t="str">
            <v>SUDAH</v>
          </cell>
          <cell r="BG1313">
            <v>44485</v>
          </cell>
          <cell r="BI1313" t="str">
            <v>BELUM</v>
          </cell>
          <cell r="BV1313" t="str">
            <v>0002707957473</v>
          </cell>
          <cell r="BW1313" t="str">
            <v>SUDAH</v>
          </cell>
          <cell r="BX1313" t="str">
            <v>PERUSAHAAN</v>
          </cell>
          <cell r="BY1313" t="str">
            <v>22005792985</v>
          </cell>
          <cell r="BZ1313" t="str">
            <v>SUDAH</v>
          </cell>
          <cell r="CG1313" t="str">
            <v>deridarmawan6055@gmail.com</v>
          </cell>
        </row>
        <row r="1314">
          <cell r="C1314" t="str">
            <v>3254</v>
          </cell>
          <cell r="D1314" t="str">
            <v>DERRY FEBRIAN HERMAWAN</v>
          </cell>
          <cell r="E1314" t="str">
            <v>PT. MBK</v>
          </cell>
          <cell r="F1314" t="str">
            <v>REPLACE</v>
          </cell>
          <cell r="G1314" t="str">
            <v>YADI MULYADI</v>
          </cell>
          <cell r="I1314">
            <v>44527</v>
          </cell>
          <cell r="J1314" t="str">
            <v/>
          </cell>
          <cell r="K1314" t="str">
            <v>082214079504</v>
          </cell>
          <cell r="L1314" t="str">
            <v>DRIVER</v>
          </cell>
          <cell r="Q1314" t="str">
            <v>BANDUNG</v>
          </cell>
          <cell r="R1314" t="str">
            <v>ANTERAJA</v>
          </cell>
          <cell r="S1314" t="str">
            <v>JAKARTA 1</v>
          </cell>
          <cell r="T1314" t="str">
            <v>3273300702930002</v>
          </cell>
          <cell r="U1314" t="str">
            <v>SEUMUR HIDUP</v>
          </cell>
          <cell r="V1314" t="str">
            <v>CDD</v>
          </cell>
          <cell r="W1314" t="str">
            <v>B1</v>
          </cell>
          <cell r="X1314" t="str">
            <v>9302 1305 1698</v>
          </cell>
          <cell r="Y1314">
            <v>45329</v>
          </cell>
          <cell r="Z1314" t="str">
            <v>BANDUNG</v>
          </cell>
          <cell r="AA1314">
            <v>34007</v>
          </cell>
          <cell r="AB1314" t="str">
            <v>JL JATIHANDAP UTARA NO49 RT09 RW10</v>
          </cell>
          <cell r="AC1314" t="str">
            <v>LAJANG</v>
          </cell>
          <cell r="AD1314" t="str">
            <v>ISLAM</v>
          </cell>
          <cell r="AE1314" t="str">
            <v>LAKI-LAKI</v>
          </cell>
          <cell r="AF1314" t="str">
            <v>SMA</v>
          </cell>
          <cell r="AG1314" t="str">
            <v>DERRY FEBRIAN HERMAWAN</v>
          </cell>
          <cell r="AH1314" t="str">
            <v>BCA</v>
          </cell>
          <cell r="AI1314" t="str">
            <v>0083405608</v>
          </cell>
          <cell r="AJ1314" t="str">
            <v>3273301410104857</v>
          </cell>
          <cell r="AL1314">
            <v>44621</v>
          </cell>
          <cell r="AM1314">
            <v>44712</v>
          </cell>
          <cell r="AN1314" t="str">
            <v>PKWT 2</v>
          </cell>
          <cell r="AO1314" t="str">
            <v>10 hari</v>
          </cell>
          <cell r="AP1314" t="str">
            <v xml:space="preserve">0 Tahun  5 Bulan 24 Hari </v>
          </cell>
          <cell r="AQ1314" t="str">
            <v>SUDAH</v>
          </cell>
          <cell r="AR1314">
            <v>44531</v>
          </cell>
          <cell r="AS1314" t="str">
            <v>SUDAH</v>
          </cell>
          <cell r="AT1314">
            <v>44531</v>
          </cell>
          <cell r="AU1314" t="str">
            <v>SUDAH</v>
          </cell>
          <cell r="AV1314">
            <v>44639</v>
          </cell>
          <cell r="AW1314" t="str">
            <v xml:space="preserve">0 Tahun  2 Bulan 2 Hari </v>
          </cell>
          <cell r="AX1314" t="str">
            <v>IN CLASS</v>
          </cell>
          <cell r="AY1314">
            <v>70</v>
          </cell>
          <cell r="BA1314" t="str">
            <v>SUDAH</v>
          </cell>
          <cell r="BC1314">
            <v>44399</v>
          </cell>
          <cell r="BE1314" t="str">
            <v>SUDAH</v>
          </cell>
          <cell r="BG1314">
            <v>44428</v>
          </cell>
          <cell r="BI1314" t="str">
            <v>BELUM</v>
          </cell>
          <cell r="BV1314" t="str">
            <v>0003058302846</v>
          </cell>
          <cell r="BW1314" t="str">
            <v>SUDAH</v>
          </cell>
          <cell r="BX1314" t="str">
            <v>PERUSAHAAN</v>
          </cell>
          <cell r="BY1314" t="str">
            <v>22005793371</v>
          </cell>
          <cell r="BZ1314" t="str">
            <v>SUDAH</v>
          </cell>
          <cell r="CG1314" t="str">
            <v>derrynazriel609@gmail.com</v>
          </cell>
        </row>
        <row r="1315">
          <cell r="C1315" t="str">
            <v>3255</v>
          </cell>
          <cell r="D1315" t="str">
            <v>HERWAN</v>
          </cell>
          <cell r="E1315" t="str">
            <v>PT. MBK</v>
          </cell>
          <cell r="F1315" t="str">
            <v>REPLACE</v>
          </cell>
          <cell r="G1315" t="str">
            <v>TARYANA EFENDI</v>
          </cell>
          <cell r="I1315">
            <v>44527</v>
          </cell>
          <cell r="J1315" t="str">
            <v/>
          </cell>
          <cell r="K1315" t="str">
            <v>089508833353</v>
          </cell>
          <cell r="L1315" t="str">
            <v>DRIVER</v>
          </cell>
          <cell r="Q1315" t="str">
            <v>BANDUNG</v>
          </cell>
          <cell r="R1315" t="str">
            <v>ANTERAJA</v>
          </cell>
          <cell r="S1315" t="str">
            <v>JAKARTA 1</v>
          </cell>
          <cell r="T1315" t="str">
            <v>3273253707880005</v>
          </cell>
          <cell r="U1315" t="str">
            <v>SEUMUR HIDUP</v>
          </cell>
          <cell r="V1315" t="str">
            <v>CDD</v>
          </cell>
          <cell r="W1315" t="str">
            <v>B1</v>
          </cell>
          <cell r="X1315" t="str">
            <v>1343 8807 000664</v>
          </cell>
          <cell r="Y1315">
            <v>46323</v>
          </cell>
          <cell r="Z1315" t="str">
            <v>BANDUNG</v>
          </cell>
          <cell r="AA1315">
            <v>32351</v>
          </cell>
          <cell r="AB1315" t="str">
            <v>CIPADUNG,RT01 RW04,CIPADUNG CIBIRU</v>
          </cell>
          <cell r="AC1315" t="str">
            <v>KAWIN ANAK 1</v>
          </cell>
          <cell r="AD1315" t="str">
            <v>ISLAM</v>
          </cell>
          <cell r="AE1315" t="str">
            <v>LAKI-LAKI</v>
          </cell>
          <cell r="AF1315" t="str">
            <v>SMA</v>
          </cell>
          <cell r="AG1315" t="str">
            <v>HERWAN</v>
          </cell>
          <cell r="AH1315" t="str">
            <v>BCA</v>
          </cell>
          <cell r="AI1315" t="str">
            <v>2832106497</v>
          </cell>
          <cell r="AJ1315" t="str">
            <v>3273250907130014</v>
          </cell>
          <cell r="AL1315">
            <v>44621</v>
          </cell>
          <cell r="AM1315">
            <v>44712</v>
          </cell>
          <cell r="AN1315" t="str">
            <v>PKWT 2</v>
          </cell>
          <cell r="AO1315" t="str">
            <v>10 hari</v>
          </cell>
          <cell r="AP1315" t="str">
            <v xml:space="preserve">0 Tahun  5 Bulan 24 Hari </v>
          </cell>
          <cell r="AQ1315" t="str">
            <v>SUDAH</v>
          </cell>
          <cell r="AR1315">
            <v>44531</v>
          </cell>
          <cell r="AS1315" t="str">
            <v>SUDAH</v>
          </cell>
          <cell r="AT1315">
            <v>44531</v>
          </cell>
          <cell r="AU1315" t="str">
            <v>SUDAH</v>
          </cell>
          <cell r="AV1315">
            <v>44639</v>
          </cell>
          <cell r="AW1315" t="str">
            <v xml:space="preserve">0 Tahun  2 Bulan 2 Hari </v>
          </cell>
          <cell r="AX1315" t="str">
            <v>IN CLASS</v>
          </cell>
          <cell r="AY1315">
            <v>60</v>
          </cell>
          <cell r="BA1315" t="str">
            <v>SUDAH</v>
          </cell>
          <cell r="BC1315">
            <v>44390</v>
          </cell>
          <cell r="BD1315" t="str">
            <v>cipadung</v>
          </cell>
          <cell r="BE1315" t="str">
            <v>SUDAH</v>
          </cell>
          <cell r="BG1315">
            <v>44418</v>
          </cell>
          <cell r="BH1315" t="str">
            <v>cipadung</v>
          </cell>
          <cell r="BI1315" t="str">
            <v>BELUM</v>
          </cell>
          <cell r="BV1315" t="str">
            <v>0001480936263</v>
          </cell>
          <cell r="BW1315" t="str">
            <v>SUDAH</v>
          </cell>
          <cell r="BX1315" t="str">
            <v>PERUSAHAAN</v>
          </cell>
          <cell r="BY1315" t="str">
            <v>22005793702</v>
          </cell>
          <cell r="BZ1315" t="str">
            <v>SUDAH</v>
          </cell>
          <cell r="CG1315" t="str">
            <v>herwaneven34@gmail.com</v>
          </cell>
        </row>
        <row r="1316">
          <cell r="C1316" t="str">
            <v>3256</v>
          </cell>
          <cell r="D1316" t="str">
            <v>RIDWAN</v>
          </cell>
          <cell r="E1316" t="str">
            <v>PT. MBK</v>
          </cell>
          <cell r="F1316" t="str">
            <v>REPLACE</v>
          </cell>
          <cell r="G1316" t="str">
            <v>ATENG WAHYUDIN</v>
          </cell>
          <cell r="I1316">
            <v>44527</v>
          </cell>
          <cell r="J1316" t="str">
            <v/>
          </cell>
          <cell r="K1316" t="str">
            <v>085797821089</v>
          </cell>
          <cell r="L1316" t="str">
            <v>DRIVER</v>
          </cell>
          <cell r="Q1316" t="str">
            <v>BANDUNG</v>
          </cell>
          <cell r="R1316" t="str">
            <v>ANTERAJA</v>
          </cell>
          <cell r="S1316" t="str">
            <v>JAKARTA 1</v>
          </cell>
          <cell r="T1316" t="str">
            <v>3204172802930004</v>
          </cell>
          <cell r="U1316" t="str">
            <v>SEUMUR HIDUP</v>
          </cell>
          <cell r="V1316" t="str">
            <v>CDD</v>
          </cell>
          <cell r="W1316" t="str">
            <v>B1</v>
          </cell>
          <cell r="X1316" t="str">
            <v>1343 9302 000025</v>
          </cell>
          <cell r="Y1316">
            <v>45614</v>
          </cell>
          <cell r="Z1316" t="str">
            <v>BANDUNG</v>
          </cell>
          <cell r="AA1316">
            <v>34028</v>
          </cell>
          <cell r="AB1316" t="str">
            <v>KP CIRANEM TR02 RW11,KAMASAN ,KEC BANJARAN ,KB BANDUNG</v>
          </cell>
          <cell r="AC1316" t="str">
            <v>KAWIN ANAK 1</v>
          </cell>
          <cell r="AD1316" t="str">
            <v>ISLAM</v>
          </cell>
          <cell r="AE1316" t="str">
            <v>LAKI-LAKI</v>
          </cell>
          <cell r="AF1316" t="str">
            <v>SMA</v>
          </cell>
          <cell r="AG1316" t="str">
            <v>RIDWAN</v>
          </cell>
          <cell r="AH1316" t="str">
            <v>BCA</v>
          </cell>
          <cell r="AI1316" t="str">
            <v>3790384511</v>
          </cell>
          <cell r="AJ1316" t="str">
            <v>3204132711180009</v>
          </cell>
          <cell r="AL1316">
            <v>44621</v>
          </cell>
          <cell r="AM1316">
            <v>44712</v>
          </cell>
          <cell r="AN1316" t="str">
            <v>PKWT 2</v>
          </cell>
          <cell r="AO1316" t="str">
            <v>10 hari</v>
          </cell>
          <cell r="AP1316" t="str">
            <v xml:space="preserve">0 Tahun  5 Bulan 24 Hari </v>
          </cell>
          <cell r="AQ1316" t="str">
            <v>SUDAH</v>
          </cell>
          <cell r="AR1316">
            <v>44531</v>
          </cell>
          <cell r="AS1316" t="str">
            <v>SUDAH</v>
          </cell>
          <cell r="AT1316">
            <v>44531</v>
          </cell>
          <cell r="AU1316" t="str">
            <v>SUDAH</v>
          </cell>
          <cell r="AV1316">
            <v>44639</v>
          </cell>
          <cell r="AW1316" t="str">
            <v xml:space="preserve">0 Tahun  2 Bulan 2 Hari </v>
          </cell>
          <cell r="AX1316" t="str">
            <v>IN CLASS</v>
          </cell>
          <cell r="AY1316">
            <v>60</v>
          </cell>
          <cell r="BA1316" t="str">
            <v>SUDAH</v>
          </cell>
          <cell r="BC1316">
            <v>44422</v>
          </cell>
          <cell r="BE1316" t="str">
            <v>SUDAH</v>
          </cell>
          <cell r="BG1316">
            <v>44450</v>
          </cell>
          <cell r="BI1316" t="str">
            <v>BELUM</v>
          </cell>
          <cell r="BV1316" t="str">
            <v>0002918449348</v>
          </cell>
          <cell r="BW1316" t="str">
            <v>SUDAH</v>
          </cell>
          <cell r="BX1316" t="str">
            <v>PERUSAHAAN</v>
          </cell>
          <cell r="BY1316" t="str">
            <v>22005793355</v>
          </cell>
          <cell r="BZ1316" t="str">
            <v>SUDAH</v>
          </cell>
          <cell r="CG1316" t="str">
            <v>ridwanherlansyah208@gmail.com</v>
          </cell>
        </row>
        <row r="1317">
          <cell r="C1317" t="str">
            <v>3258</v>
          </cell>
          <cell r="D1317" t="str">
            <v>MUHAMMAD SAID</v>
          </cell>
          <cell r="E1317" t="str">
            <v>PT. MBK</v>
          </cell>
          <cell r="F1317" t="str">
            <v>REPLACE</v>
          </cell>
          <cell r="G1317" t="str">
            <v>TRI WIYANTO</v>
          </cell>
          <cell r="I1317">
            <v>44526</v>
          </cell>
          <cell r="J1317" t="str">
            <v/>
          </cell>
          <cell r="K1317" t="str">
            <v>0882020536494</v>
          </cell>
          <cell r="L1317" t="str">
            <v>DRIVER</v>
          </cell>
          <cell r="Q1317" t="str">
            <v>BANJARMASIN</v>
          </cell>
          <cell r="R1317" t="str">
            <v>PT. SUMBER ALFARIA TRIJAYA TBK</v>
          </cell>
          <cell r="S1317" t="str">
            <v>JAKARTA 2</v>
          </cell>
          <cell r="T1317" t="str">
            <v>6303032703000006</v>
          </cell>
          <cell r="U1317" t="str">
            <v>SEUMUR HIDUP</v>
          </cell>
          <cell r="V1317" t="str">
            <v>CDD</v>
          </cell>
          <cell r="W1317" t="str">
            <v>B2 UMUM</v>
          </cell>
          <cell r="X1317" t="str">
            <v>32469803000020</v>
          </cell>
          <cell r="Y1317">
            <v>45729</v>
          </cell>
          <cell r="Z1317" t="str">
            <v>KANDANGAN</v>
          </cell>
          <cell r="AA1317">
            <v>35881</v>
          </cell>
          <cell r="AB1317" t="str">
            <v>HANDIL KATOM KEC. GAMBUT KAB. BANJAR RT/RW 01/00</v>
          </cell>
          <cell r="AC1317" t="str">
            <v>KAWIN</v>
          </cell>
          <cell r="AD1317" t="str">
            <v>ISLAM</v>
          </cell>
          <cell r="AE1317" t="str">
            <v>LAKI-LAKI</v>
          </cell>
          <cell r="AF1317" t="str">
            <v>SMA</v>
          </cell>
          <cell r="AG1317" t="str">
            <v>MUHAMMAD SAID</v>
          </cell>
          <cell r="AH1317" t="str">
            <v>BCA</v>
          </cell>
          <cell r="AI1317" t="str">
            <v>7895636185</v>
          </cell>
          <cell r="AJ1317" t="str">
            <v>6303031112200001</v>
          </cell>
          <cell r="AL1317">
            <v>44621</v>
          </cell>
          <cell r="AM1317">
            <v>44712</v>
          </cell>
          <cell r="AN1317" t="str">
            <v>PKWT 2</v>
          </cell>
          <cell r="AO1317" t="str">
            <v>10 hari</v>
          </cell>
          <cell r="AP1317" t="str">
            <v xml:space="preserve">0 Tahun  5 Bulan 25 Hari </v>
          </cell>
          <cell r="AQ1317" t="str">
            <v>SUDAH</v>
          </cell>
          <cell r="AR1317">
            <v>44531</v>
          </cell>
          <cell r="AS1317" t="str">
            <v>SUDAH</v>
          </cell>
          <cell r="AT1317">
            <v>44565</v>
          </cell>
          <cell r="AU1317" t="str">
            <v>SUDAH</v>
          </cell>
          <cell r="AV1317">
            <v>44530</v>
          </cell>
          <cell r="AW1317" t="str">
            <v xml:space="preserve">0 Tahun  5 Bulan 21 Hari </v>
          </cell>
          <cell r="AX1317" t="str">
            <v>ON LINE</v>
          </cell>
          <cell r="AY1317">
            <v>80</v>
          </cell>
          <cell r="BA1317" t="str">
            <v>SUDAH</v>
          </cell>
          <cell r="BC1317">
            <v>44424</v>
          </cell>
          <cell r="BD1317" t="str">
            <v>BANJARMASIN</v>
          </cell>
          <cell r="BE1317" t="str">
            <v>SUDAH</v>
          </cell>
          <cell r="BG1317">
            <v>44467</v>
          </cell>
          <cell r="BI1317" t="str">
            <v>BELUM</v>
          </cell>
          <cell r="BV1317" t="str">
            <v>0003129455801</v>
          </cell>
          <cell r="BW1317" t="str">
            <v>SUDAH</v>
          </cell>
          <cell r="BX1317" t="str">
            <v>PERUSAHAAN</v>
          </cell>
          <cell r="BY1317" t="str">
            <v>22005793827</v>
          </cell>
          <cell r="BZ1317" t="str">
            <v>SUDAH</v>
          </cell>
          <cell r="CG1317" t="str">
            <v>NANARIANA823@GMAIL.COM</v>
          </cell>
        </row>
        <row r="1318">
          <cell r="C1318" t="str">
            <v>3260</v>
          </cell>
          <cell r="D1318" t="str">
            <v>JIMMY STEVEN SUNDALANGI</v>
          </cell>
          <cell r="E1318" t="str">
            <v>PT. MBK</v>
          </cell>
          <cell r="F1318" t="str">
            <v>REPLACE</v>
          </cell>
          <cell r="G1318" t="str">
            <v>NAFTALI RATU</v>
          </cell>
          <cell r="I1318">
            <v>44530</v>
          </cell>
          <cell r="J1318" t="str">
            <v/>
          </cell>
          <cell r="K1318" t="str">
            <v>081244481360</v>
          </cell>
          <cell r="L1318" t="str">
            <v>DRIVER</v>
          </cell>
          <cell r="Q1318" t="str">
            <v>MANADO</v>
          </cell>
          <cell r="R1318" t="str">
            <v>PT. SUMBER ALFARIA TRIJAYA TBK</v>
          </cell>
          <cell r="S1318" t="str">
            <v>MALANG</v>
          </cell>
          <cell r="T1318" t="str">
            <v>7106050901830002</v>
          </cell>
          <cell r="U1318" t="str">
            <v>SEUMUR HIDUP</v>
          </cell>
          <cell r="V1318" t="str">
            <v>HIJAU</v>
          </cell>
          <cell r="W1318" t="str">
            <v>B2</v>
          </cell>
          <cell r="X1318" t="str">
            <v>830120290082</v>
          </cell>
          <cell r="Y1318">
            <v>44953</v>
          </cell>
          <cell r="Z1318" t="str">
            <v>LEMBEAN</v>
          </cell>
          <cell r="AA1318">
            <v>30325</v>
          </cell>
          <cell r="AB1318" t="str">
            <v>DIMEMBE JAGA VI RT/RW 00/00KEL/DESA DIMEMBE KEC. DIMEMBE KAB. MINAHASA UTARA PROV SULKAWESI UTARA</v>
          </cell>
          <cell r="AC1318" t="str">
            <v>KAWIN ANAK 2</v>
          </cell>
          <cell r="AD1318" t="str">
            <v>KRISTEN</v>
          </cell>
          <cell r="AE1318" t="str">
            <v>LAKI-LAKI</v>
          </cell>
          <cell r="AF1318" t="str">
            <v>SMA</v>
          </cell>
          <cell r="AG1318" t="str">
            <v>JIMMY STEVEN SUNDALANGI</v>
          </cell>
          <cell r="AH1318" t="str">
            <v>BCA</v>
          </cell>
          <cell r="AI1318" t="str">
            <v>7800504885</v>
          </cell>
          <cell r="AJ1318" t="str">
            <v>7106051302150005</v>
          </cell>
          <cell r="AL1318">
            <v>44621</v>
          </cell>
          <cell r="AM1318">
            <v>44712</v>
          </cell>
          <cell r="AN1318" t="str">
            <v>PKWT 2</v>
          </cell>
          <cell r="AO1318" t="str">
            <v>10 hari</v>
          </cell>
          <cell r="AP1318" t="str">
            <v xml:space="preserve">0 Tahun  5 Bulan 21 Hari </v>
          </cell>
          <cell r="AQ1318" t="str">
            <v>SUDAH</v>
          </cell>
          <cell r="AR1318">
            <v>44557</v>
          </cell>
          <cell r="AS1318" t="str">
            <v>SUDAH</v>
          </cell>
          <cell r="AT1318">
            <v>44560</v>
          </cell>
          <cell r="AU1318" t="str">
            <v>SUDAH</v>
          </cell>
          <cell r="AV1318">
            <v>44524</v>
          </cell>
          <cell r="AW1318" t="str">
            <v xml:space="preserve">0 Tahun  5 Bulan 27 Hari </v>
          </cell>
          <cell r="AX1318" t="str">
            <v>IN CLASS</v>
          </cell>
          <cell r="AY1318">
            <v>80</v>
          </cell>
          <cell r="AZ1318">
            <v>100</v>
          </cell>
          <cell r="BA1318" t="str">
            <v>SUDAH</v>
          </cell>
          <cell r="BC1318">
            <v>44483</v>
          </cell>
          <cell r="BD1318" t="str">
            <v>PUSKESMAS TATELU DIMEMBE</v>
          </cell>
          <cell r="BE1318" t="str">
            <v>SUDAH</v>
          </cell>
          <cell r="BG1318">
            <v>44622</v>
          </cell>
          <cell r="BI1318" t="str">
            <v>BELUM</v>
          </cell>
          <cell r="BV1318" t="str">
            <v>0001791682931</v>
          </cell>
          <cell r="BW1318" t="str">
            <v>SUDAH</v>
          </cell>
          <cell r="BX1318" t="str">
            <v>PERUSAHAAN</v>
          </cell>
          <cell r="BY1318" t="str">
            <v>22005793397</v>
          </cell>
          <cell r="BZ1318" t="str">
            <v>SUDAH</v>
          </cell>
        </row>
        <row r="1319">
          <cell r="C1319" t="str">
            <v>3261</v>
          </cell>
          <cell r="D1319" t="str">
            <v>FARIS MUZAKKY</v>
          </cell>
          <cell r="E1319" t="str">
            <v>PT. MBK</v>
          </cell>
          <cell r="I1319">
            <v>44529</v>
          </cell>
          <cell r="J1319" t="str">
            <v/>
          </cell>
          <cell r="K1319" t="str">
            <v>081228455179</v>
          </cell>
          <cell r="L1319" t="str">
            <v>DRIVER</v>
          </cell>
          <cell r="Q1319" t="str">
            <v>MALANG</v>
          </cell>
          <cell r="R1319" t="str">
            <v>ANTERAJA</v>
          </cell>
          <cell r="S1319" t="str">
            <v>MALANG</v>
          </cell>
          <cell r="T1319" t="str">
            <v>3516042711860001</v>
          </cell>
          <cell r="U1319" t="str">
            <v>SEUMUR HIDUP</v>
          </cell>
          <cell r="V1319" t="str">
            <v>CDD</v>
          </cell>
          <cell r="W1319" t="str">
            <v>B1</v>
          </cell>
          <cell r="X1319" t="str">
            <v>15268811000333</v>
          </cell>
          <cell r="Y1319">
            <v>46265</v>
          </cell>
          <cell r="Z1319" t="str">
            <v>MOJOKERTO</v>
          </cell>
          <cell r="AA1319">
            <v>32474</v>
          </cell>
          <cell r="AB1319" t="str">
            <v>JL. TUMAPEL 126, RT/RW 5/6 PAGENTAN, SINGOSARI KAB. MALANG</v>
          </cell>
          <cell r="AC1319" t="str">
            <v>KAWIN ANAK 1</v>
          </cell>
          <cell r="AD1319" t="str">
            <v>ISLAM</v>
          </cell>
          <cell r="AE1319" t="str">
            <v>LAKI-LAKI</v>
          </cell>
          <cell r="AF1319" t="str">
            <v>SMA</v>
          </cell>
          <cell r="AG1319" t="str">
            <v>FARIS MUZACKY</v>
          </cell>
          <cell r="AH1319" t="str">
            <v>BCA</v>
          </cell>
          <cell r="AI1319" t="str">
            <v>3680269016</v>
          </cell>
          <cell r="AJ1319" t="str">
            <v>3507242406150001</v>
          </cell>
          <cell r="AL1319">
            <v>44621</v>
          </cell>
          <cell r="AM1319">
            <v>44712</v>
          </cell>
          <cell r="AN1319" t="str">
            <v>PKWT 2</v>
          </cell>
          <cell r="AO1319" t="str">
            <v>10 hari</v>
          </cell>
          <cell r="AP1319" t="str">
            <v xml:space="preserve">0 Tahun  5 Bulan 22 Hari </v>
          </cell>
          <cell r="AQ1319" t="str">
            <v>SUDAH</v>
          </cell>
          <cell r="AR1319">
            <v>44543</v>
          </cell>
          <cell r="AS1319" t="str">
            <v>SUDAH</v>
          </cell>
          <cell r="AT1319">
            <v>44560</v>
          </cell>
          <cell r="AU1319" t="str">
            <v>SUDAH</v>
          </cell>
          <cell r="AV1319">
            <v>44527</v>
          </cell>
          <cell r="AW1319" t="str">
            <v xml:space="preserve">0 Tahun  5 Bulan 24 Hari </v>
          </cell>
          <cell r="AX1319" t="str">
            <v>IN CLASS</v>
          </cell>
          <cell r="AY1319">
            <v>80</v>
          </cell>
          <cell r="AZ1319">
            <v>80</v>
          </cell>
          <cell r="BA1319" t="str">
            <v>SUDAH</v>
          </cell>
          <cell r="BC1319">
            <v>44350</v>
          </cell>
          <cell r="BD1319" t="str">
            <v>MALANG</v>
          </cell>
          <cell r="BE1319" t="str">
            <v>SUDAH</v>
          </cell>
          <cell r="BG1319">
            <v>44438</v>
          </cell>
          <cell r="BH1319" t="str">
            <v>MALANG</v>
          </cell>
          <cell r="BI1319" t="str">
            <v>BELUM</v>
          </cell>
          <cell r="BV1319" t="str">
            <v>0001543997441</v>
          </cell>
          <cell r="BW1319" t="str">
            <v>SUDAH</v>
          </cell>
          <cell r="BX1319" t="str">
            <v>PERUSAHAAN</v>
          </cell>
          <cell r="BY1319" t="str">
            <v>22005793488</v>
          </cell>
          <cell r="BZ1319" t="str">
            <v>SUDAH</v>
          </cell>
        </row>
        <row r="1320">
          <cell r="C1320" t="str">
            <v>3262</v>
          </cell>
          <cell r="D1320" t="str">
            <v>INDRA PERMANA PUTRA</v>
          </cell>
          <cell r="E1320" t="str">
            <v>PT. MBK</v>
          </cell>
          <cell r="I1320">
            <v>44532</v>
          </cell>
          <cell r="J1320" t="str">
            <v/>
          </cell>
          <cell r="K1320" t="str">
            <v>085815635788</v>
          </cell>
          <cell r="L1320" t="str">
            <v>DRIVER</v>
          </cell>
          <cell r="Q1320" t="str">
            <v>MALANG</v>
          </cell>
          <cell r="R1320" t="str">
            <v>ANTERAJA</v>
          </cell>
          <cell r="S1320" t="str">
            <v>MALANG</v>
          </cell>
          <cell r="T1320" t="str">
            <v>3574022904930001</v>
          </cell>
          <cell r="U1320" t="str">
            <v>SEUMUR HIDUP</v>
          </cell>
          <cell r="V1320" t="str">
            <v>CDD</v>
          </cell>
          <cell r="W1320" t="str">
            <v>B1</v>
          </cell>
          <cell r="X1320" t="str">
            <v>15279304000078</v>
          </cell>
          <cell r="Y1320">
            <v>45831</v>
          </cell>
          <cell r="Z1320" t="str">
            <v>PROBOLINGGO</v>
          </cell>
          <cell r="AA1320">
            <v>34088</v>
          </cell>
          <cell r="AB1320" t="str">
            <v>JL. SUNAN DRAJAT RT/RW 02/04 KEL. KEDUNGKANDANG KEC. WONOASIH KOTA PROBOLINNGO</v>
          </cell>
          <cell r="AC1320" t="str">
            <v>KAWIN</v>
          </cell>
          <cell r="AD1320" t="str">
            <v>ISLAM</v>
          </cell>
          <cell r="AE1320" t="str">
            <v>LAKI-LAKI</v>
          </cell>
          <cell r="AF1320" t="str">
            <v>SMA</v>
          </cell>
          <cell r="AG1320" t="str">
            <v>INDRA PERMANA PUTRA</v>
          </cell>
          <cell r="AH1320" t="str">
            <v>BCA</v>
          </cell>
          <cell r="AI1320" t="str">
            <v>8161614629</v>
          </cell>
          <cell r="AJ1320" t="str">
            <v>3574021001080805</v>
          </cell>
          <cell r="AL1320">
            <v>44621</v>
          </cell>
          <cell r="AM1320">
            <v>44712</v>
          </cell>
          <cell r="AN1320" t="str">
            <v>PKWT 2</v>
          </cell>
          <cell r="AO1320" t="str">
            <v>10 hari</v>
          </cell>
          <cell r="AP1320" t="str">
            <v xml:space="preserve">0 Tahun  5 Bulan 19 Hari </v>
          </cell>
          <cell r="AQ1320" t="str">
            <v>SUDAH</v>
          </cell>
          <cell r="AR1320">
            <v>44543</v>
          </cell>
          <cell r="AS1320" t="str">
            <v>SUDAH</v>
          </cell>
          <cell r="AT1320">
            <v>44560</v>
          </cell>
          <cell r="AU1320" t="str">
            <v>SUDAH</v>
          </cell>
          <cell r="AV1320">
            <v>44531</v>
          </cell>
          <cell r="AW1320" t="str">
            <v xml:space="preserve">0 Tahun  5 Bulan 20 Hari </v>
          </cell>
          <cell r="AX1320" t="str">
            <v>IN CLASS</v>
          </cell>
          <cell r="AY1320">
            <v>70</v>
          </cell>
          <cell r="AZ1320">
            <v>75</v>
          </cell>
          <cell r="BA1320" t="str">
            <v>SUDAH</v>
          </cell>
          <cell r="BC1320">
            <v>44355</v>
          </cell>
          <cell r="BD1320" t="str">
            <v>PROBOLINGGO</v>
          </cell>
          <cell r="BE1320" t="str">
            <v>SUDAH</v>
          </cell>
          <cell r="BG1320">
            <v>44383</v>
          </cell>
          <cell r="BH1320" t="str">
            <v>PROBOLINGGO</v>
          </cell>
          <cell r="BI1320" t="str">
            <v>BELUM</v>
          </cell>
          <cell r="BV1320" t="str">
            <v>0001838371443</v>
          </cell>
          <cell r="BW1320" t="str">
            <v>SUDAH</v>
          </cell>
          <cell r="BX1320" t="str">
            <v>PERUSAHAAN</v>
          </cell>
          <cell r="BY1320" t="str">
            <v>22005793652</v>
          </cell>
          <cell r="BZ1320" t="str">
            <v>SUDAH</v>
          </cell>
        </row>
        <row r="1321">
          <cell r="C1321" t="str">
            <v>3263</v>
          </cell>
          <cell r="D1321" t="str">
            <v>LESTARI SLAMET</v>
          </cell>
          <cell r="E1321" t="str">
            <v>PT. MBK</v>
          </cell>
          <cell r="I1321">
            <v>44532</v>
          </cell>
          <cell r="J1321" t="str">
            <v/>
          </cell>
          <cell r="K1321" t="str">
            <v>082151429730</v>
          </cell>
          <cell r="L1321" t="str">
            <v>DRIVER</v>
          </cell>
          <cell r="Q1321" t="str">
            <v>MALANG</v>
          </cell>
          <cell r="R1321" t="str">
            <v>ANTERAJA</v>
          </cell>
          <cell r="S1321" t="str">
            <v>MALANG</v>
          </cell>
          <cell r="T1321" t="str">
            <v>3507191502820005</v>
          </cell>
          <cell r="U1321" t="str">
            <v>SEUMUR HIDUP</v>
          </cell>
          <cell r="V1321" t="str">
            <v>CDD</v>
          </cell>
          <cell r="W1321" t="str">
            <v>B1</v>
          </cell>
          <cell r="X1321" t="str">
            <v>17238202000059</v>
          </cell>
          <cell r="Y1321">
            <v>46021</v>
          </cell>
          <cell r="Z1321" t="str">
            <v>MALANG</v>
          </cell>
          <cell r="AA1321">
            <v>29997</v>
          </cell>
          <cell r="AB1321" t="str">
            <v>DUSUN GOLEK RT/RW 06/04 KEL/DESA KARANGDUREN KEC. PAKISAJI</v>
          </cell>
          <cell r="AC1321" t="str">
            <v>KAWIN ANAK 3</v>
          </cell>
          <cell r="AD1321" t="str">
            <v>ISLAM</v>
          </cell>
          <cell r="AE1321" t="str">
            <v>LAKI-LAKI</v>
          </cell>
          <cell r="AF1321" t="str">
            <v>SMA</v>
          </cell>
          <cell r="AG1321" t="str">
            <v>LESTARI SLAMET</v>
          </cell>
          <cell r="AH1321" t="str">
            <v>BCA</v>
          </cell>
          <cell r="AI1321" t="str">
            <v>113181653</v>
          </cell>
          <cell r="AJ1321" t="str">
            <v>3507190111170006</v>
          </cell>
          <cell r="AL1321">
            <v>44621</v>
          </cell>
          <cell r="AM1321">
            <v>44712</v>
          </cell>
          <cell r="AN1321" t="str">
            <v>PKWT 2</v>
          </cell>
          <cell r="AO1321" t="str">
            <v>10 hari</v>
          </cell>
          <cell r="AP1321" t="str">
            <v xml:space="preserve">0 Tahun  5 Bulan 19 Hari </v>
          </cell>
          <cell r="AQ1321" t="str">
            <v>SUDAH</v>
          </cell>
          <cell r="AR1321">
            <v>44543</v>
          </cell>
          <cell r="AS1321" t="str">
            <v>SUDAH</v>
          </cell>
          <cell r="AT1321">
            <v>44543</v>
          </cell>
          <cell r="AU1321" t="str">
            <v>SUDAH</v>
          </cell>
          <cell r="AV1321">
            <v>44531</v>
          </cell>
          <cell r="AW1321" t="str">
            <v xml:space="preserve">0 Tahun  5 Bulan 20 Hari </v>
          </cell>
          <cell r="AX1321" t="str">
            <v>IN CLASS</v>
          </cell>
          <cell r="AY1321">
            <v>70</v>
          </cell>
          <cell r="AZ1321">
            <v>70</v>
          </cell>
          <cell r="BA1321" t="str">
            <v>SUDAH</v>
          </cell>
          <cell r="BC1321">
            <v>44373</v>
          </cell>
          <cell r="BD1321" t="str">
            <v>MALANG</v>
          </cell>
          <cell r="BE1321" t="str">
            <v>SUDAH</v>
          </cell>
          <cell r="BG1321">
            <v>44401</v>
          </cell>
          <cell r="BH1321" t="str">
            <v>MALANG</v>
          </cell>
          <cell r="BI1321" t="str">
            <v>BELUM</v>
          </cell>
          <cell r="BV1321" t="str">
            <v>0002241878771</v>
          </cell>
          <cell r="BW1321" t="str">
            <v>SUDAH</v>
          </cell>
          <cell r="BX1321" t="str">
            <v>PERUSAHAAN</v>
          </cell>
          <cell r="BY1321" t="str">
            <v>22005793710</v>
          </cell>
          <cell r="BZ1321" t="str">
            <v>SUDAH</v>
          </cell>
        </row>
        <row r="1322">
          <cell r="C1322" t="str">
            <v>3264</v>
          </cell>
          <cell r="D1322" t="str">
            <v>FATHUR ROHMAN</v>
          </cell>
          <cell r="E1322" t="str">
            <v>PT. MBK</v>
          </cell>
          <cell r="I1322">
            <v>44532</v>
          </cell>
          <cell r="J1322" t="str">
            <v/>
          </cell>
          <cell r="K1322" t="str">
            <v>082321981822</v>
          </cell>
          <cell r="L1322" t="str">
            <v>DRIVER</v>
          </cell>
          <cell r="Q1322" t="str">
            <v>MALANG</v>
          </cell>
          <cell r="R1322" t="str">
            <v>ANTERAJA</v>
          </cell>
          <cell r="S1322" t="str">
            <v>MALANG</v>
          </cell>
          <cell r="T1322" t="str">
            <v>3574013006840001</v>
          </cell>
          <cell r="U1322" t="str">
            <v>SEUMUR HIDUP</v>
          </cell>
          <cell r="V1322" t="str">
            <v>CDD</v>
          </cell>
          <cell r="W1322" t="str">
            <v>B1</v>
          </cell>
          <cell r="X1322" t="str">
            <v>1560880600042</v>
          </cell>
          <cell r="Y1322">
            <v>45819</v>
          </cell>
          <cell r="Z1322" t="str">
            <v>PROBOLINGGO</v>
          </cell>
          <cell r="AA1322">
            <v>32324</v>
          </cell>
          <cell r="AB1322" t="str">
            <v>BLOK PASAR RT/RW 4/2 KEC. KADEMANGAN, KOTA PROBOLINGGO</v>
          </cell>
          <cell r="AC1322" t="str">
            <v>KAWIN ANAK 1</v>
          </cell>
          <cell r="AD1322" t="str">
            <v>ISLAM</v>
          </cell>
          <cell r="AE1322" t="str">
            <v>LAKI-LAKI</v>
          </cell>
          <cell r="AF1322" t="str">
            <v>SMA</v>
          </cell>
          <cell r="AG1322" t="str">
            <v>FATHUR ROHMAN</v>
          </cell>
          <cell r="AH1322" t="str">
            <v>BCA</v>
          </cell>
          <cell r="AI1322" t="str">
            <v>0391589959</v>
          </cell>
          <cell r="AJ1322" t="str">
            <v>3574011003080029</v>
          </cell>
          <cell r="AL1322">
            <v>44621</v>
          </cell>
          <cell r="AM1322">
            <v>44712</v>
          </cell>
          <cell r="AN1322" t="str">
            <v>PKWT 2</v>
          </cell>
          <cell r="AO1322" t="str">
            <v>10 hari</v>
          </cell>
          <cell r="AP1322" t="str">
            <v xml:space="preserve">0 Tahun  5 Bulan 19 Hari </v>
          </cell>
          <cell r="AQ1322" t="str">
            <v>SUDAH</v>
          </cell>
          <cell r="AR1322">
            <v>44543</v>
          </cell>
          <cell r="AS1322" t="str">
            <v>SUDAH</v>
          </cell>
          <cell r="AT1322">
            <v>44560</v>
          </cell>
          <cell r="AU1322" t="str">
            <v>SUDAH</v>
          </cell>
          <cell r="AV1322">
            <v>44531</v>
          </cell>
          <cell r="AW1322" t="str">
            <v xml:space="preserve">0 Tahun  5 Bulan 20 Hari </v>
          </cell>
          <cell r="AX1322" t="str">
            <v>IN CLASS</v>
          </cell>
          <cell r="AY1322">
            <v>80</v>
          </cell>
          <cell r="AZ1322">
            <v>80</v>
          </cell>
          <cell r="BA1322" t="str">
            <v>SUDAH</v>
          </cell>
          <cell r="BC1322">
            <v>44355</v>
          </cell>
          <cell r="BD1322" t="str">
            <v>PROBOLINGGO</v>
          </cell>
          <cell r="BE1322" t="str">
            <v>SUDAH</v>
          </cell>
          <cell r="BG1322">
            <v>44386</v>
          </cell>
          <cell r="BH1322" t="str">
            <v>PROBOLINGGO</v>
          </cell>
          <cell r="BI1322" t="str">
            <v>BELUM</v>
          </cell>
          <cell r="BV1322" t="str">
            <v>0002682470856</v>
          </cell>
          <cell r="BW1322" t="str">
            <v>SUDAH</v>
          </cell>
          <cell r="BX1322" t="str">
            <v>PBI</v>
          </cell>
          <cell r="BY1322" t="str">
            <v>22005793579</v>
          </cell>
          <cell r="BZ1322" t="str">
            <v>SUDAH</v>
          </cell>
        </row>
        <row r="1323">
          <cell r="C1323" t="str">
            <v>3265</v>
          </cell>
          <cell r="D1323" t="str">
            <v>MOCH. ANGGA HARI ABRIYAN</v>
          </cell>
          <cell r="E1323" t="str">
            <v>PT. MBK</v>
          </cell>
          <cell r="I1323">
            <v>44532</v>
          </cell>
          <cell r="J1323" t="str">
            <v/>
          </cell>
          <cell r="K1323" t="str">
            <v>085385662255</v>
          </cell>
          <cell r="L1323" t="str">
            <v>DRIVER</v>
          </cell>
          <cell r="Q1323" t="str">
            <v>MALANG</v>
          </cell>
          <cell r="R1323" t="str">
            <v>ANTERAJA</v>
          </cell>
          <cell r="S1323" t="str">
            <v>MALANG</v>
          </cell>
          <cell r="T1323" t="str">
            <v>3508100510870008</v>
          </cell>
          <cell r="U1323" t="str">
            <v>SEUMUR HIDUP</v>
          </cell>
          <cell r="V1323" t="str">
            <v>CDD</v>
          </cell>
          <cell r="W1323" t="str">
            <v>B1</v>
          </cell>
          <cell r="X1323" t="str">
            <v>87015290435</v>
          </cell>
          <cell r="Y1323">
            <v>44839</v>
          </cell>
          <cell r="Z1323" t="str">
            <v>LUMAJANG</v>
          </cell>
          <cell r="AA1323">
            <v>32055</v>
          </cell>
          <cell r="AB1323" t="str">
            <v>JL. AP. I . JAMAARI NO 192 RT/RW 01/10 KEC. JOGOTRUNAN KEC. LUMAJANG</v>
          </cell>
          <cell r="AC1323" t="str">
            <v>KAWIN ANAK 2</v>
          </cell>
          <cell r="AD1323" t="str">
            <v>ISLAM</v>
          </cell>
          <cell r="AE1323" t="str">
            <v>LAKI-LAKI</v>
          </cell>
          <cell r="AF1323" t="str">
            <v>SMA</v>
          </cell>
          <cell r="AG1323" t="str">
            <v>MOCH. ANGGA HARI ABRIYAN</v>
          </cell>
          <cell r="AH1323" t="str">
            <v>BCA</v>
          </cell>
          <cell r="AI1323" t="str">
            <v>2000825312</v>
          </cell>
          <cell r="AJ1323" t="str">
            <v>3508102609190004</v>
          </cell>
          <cell r="AL1323">
            <v>44621</v>
          </cell>
          <cell r="AM1323">
            <v>44712</v>
          </cell>
          <cell r="AN1323" t="str">
            <v>PKWT 2</v>
          </cell>
          <cell r="AO1323" t="str">
            <v>10 hari</v>
          </cell>
          <cell r="AP1323" t="str">
            <v xml:space="preserve">0 Tahun  5 Bulan 19 Hari </v>
          </cell>
          <cell r="AQ1323" t="str">
            <v>SUDAH</v>
          </cell>
          <cell r="AR1323">
            <v>44543</v>
          </cell>
          <cell r="AS1323" t="str">
            <v>SUDAH</v>
          </cell>
          <cell r="AT1323">
            <v>44554</v>
          </cell>
          <cell r="AU1323" t="str">
            <v>SUDAH</v>
          </cell>
          <cell r="AV1323">
            <v>44531</v>
          </cell>
          <cell r="AW1323" t="str">
            <v xml:space="preserve">0 Tahun  5 Bulan 20 Hari </v>
          </cell>
          <cell r="AX1323" t="str">
            <v>IN CLASS</v>
          </cell>
          <cell r="AY1323">
            <v>70</v>
          </cell>
          <cell r="AZ1323">
            <v>80</v>
          </cell>
          <cell r="BA1323" t="str">
            <v>SUDAH</v>
          </cell>
          <cell r="BC1323">
            <v>44450</v>
          </cell>
          <cell r="BD1323" t="str">
            <v>LUMAJANG</v>
          </cell>
          <cell r="BE1323" t="str">
            <v>SUDAH</v>
          </cell>
          <cell r="BG1323">
            <v>44484</v>
          </cell>
          <cell r="BH1323" t="str">
            <v>LUMAJANG</v>
          </cell>
          <cell r="BI1323" t="str">
            <v>BELUM</v>
          </cell>
          <cell r="BV1323" t="str">
            <v>0001860790612</v>
          </cell>
          <cell r="BW1323" t="str">
            <v>SUDAH</v>
          </cell>
          <cell r="BX1323" t="str">
            <v>PERUSAHAAN</v>
          </cell>
          <cell r="BY1323" t="str">
            <v>22005793421</v>
          </cell>
          <cell r="BZ1323" t="str">
            <v>SUDAH</v>
          </cell>
        </row>
        <row r="1324">
          <cell r="C1324" t="str">
            <v>3266</v>
          </cell>
          <cell r="D1324" t="str">
            <v>NARMIN</v>
          </cell>
          <cell r="E1324" t="str">
            <v>PT. MBK</v>
          </cell>
          <cell r="F1324" t="str">
            <v>PO</v>
          </cell>
          <cell r="G1324" t="str">
            <v>99/JKT2/XI/2021</v>
          </cell>
          <cell r="H1324">
            <v>44519</v>
          </cell>
          <cell r="I1324">
            <v>44532</v>
          </cell>
          <cell r="J1324">
            <v>13</v>
          </cell>
          <cell r="K1324" t="str">
            <v>085392258514</v>
          </cell>
          <cell r="L1324" t="str">
            <v>DRIVER</v>
          </cell>
          <cell r="Q1324" t="str">
            <v>PONTIANAK</v>
          </cell>
          <cell r="R1324" t="str">
            <v>PT. SUMBER ALFARIA TRIJAYA TBK</v>
          </cell>
          <cell r="S1324" t="str">
            <v>JAKARTA 2</v>
          </cell>
          <cell r="T1324" t="str">
            <v>6171051006950001</v>
          </cell>
          <cell r="U1324" t="str">
            <v>SEUMUR HIDUP</v>
          </cell>
          <cell r="V1324" t="str">
            <v>CDD</v>
          </cell>
          <cell r="W1324" t="str">
            <v>B1</v>
          </cell>
          <cell r="X1324" t="str">
            <v>10149506000083</v>
          </cell>
          <cell r="Y1324">
            <v>46316</v>
          </cell>
          <cell r="Z1324" t="str">
            <v>WONOGIRI</v>
          </cell>
          <cell r="AA1324">
            <v>34860</v>
          </cell>
          <cell r="AB1324" t="str">
            <v>JL.PFOF M.YAMIN Gg.Bulan NO 38 RT002 / RW 004</v>
          </cell>
          <cell r="AC1324" t="str">
            <v>KAWIN ANAK 1</v>
          </cell>
          <cell r="AD1324" t="str">
            <v>ISLAM</v>
          </cell>
          <cell r="AE1324" t="str">
            <v>LAKI-LAKI</v>
          </cell>
          <cell r="AF1324" t="str">
            <v>SMA</v>
          </cell>
          <cell r="AG1324" t="str">
            <v>NARMIN</v>
          </cell>
          <cell r="AH1324" t="str">
            <v>BCA</v>
          </cell>
          <cell r="AI1324" t="str">
            <v>5165212328</v>
          </cell>
          <cell r="AJ1324" t="str">
            <v>6171051404140002</v>
          </cell>
          <cell r="AL1324">
            <v>44621</v>
          </cell>
          <cell r="AM1324">
            <v>44712</v>
          </cell>
          <cell r="AN1324" t="str">
            <v>PKWT 2</v>
          </cell>
          <cell r="AO1324" t="str">
            <v>10 hari</v>
          </cell>
          <cell r="AP1324" t="str">
            <v xml:space="preserve">0 Tahun  5 Bulan 19 Hari </v>
          </cell>
          <cell r="AQ1324" t="str">
            <v>SUDAH</v>
          </cell>
          <cell r="AR1324">
            <v>44538</v>
          </cell>
          <cell r="AS1324" t="str">
            <v>SUDAH</v>
          </cell>
          <cell r="AT1324">
            <v>44538</v>
          </cell>
          <cell r="AU1324" t="str">
            <v>SUDAH</v>
          </cell>
          <cell r="AV1324">
            <v>44531</v>
          </cell>
          <cell r="AW1324" t="str">
            <v xml:space="preserve">0 Tahun  5 Bulan 20 Hari </v>
          </cell>
          <cell r="AX1324" t="str">
            <v>IN CLASS</v>
          </cell>
          <cell r="AY1324">
            <v>70</v>
          </cell>
          <cell r="AZ1324">
            <v>90</v>
          </cell>
          <cell r="BA1324" t="str">
            <v>SUDAH</v>
          </cell>
          <cell r="BC1324">
            <v>44476</v>
          </cell>
          <cell r="BD1324" t="str">
            <v>LANTAMAL PONTIANAK</v>
          </cell>
          <cell r="BE1324" t="str">
            <v>BELUM</v>
          </cell>
          <cell r="BI1324" t="str">
            <v>BELUM</v>
          </cell>
          <cell r="BV1324" t="str">
            <v>0001276253504</v>
          </cell>
          <cell r="BW1324" t="str">
            <v>SUDAH</v>
          </cell>
          <cell r="BX1324" t="str">
            <v>PERUSAHAAN</v>
          </cell>
          <cell r="BY1324" t="str">
            <v>22005793496</v>
          </cell>
          <cell r="BZ1324" t="str">
            <v>SUDAH</v>
          </cell>
          <cell r="CH1324" t="str">
            <v>PEMENUHAN PO</v>
          </cell>
        </row>
        <row r="1325">
          <cell r="C1325" t="str">
            <v>3268</v>
          </cell>
          <cell r="D1325" t="str">
            <v>ADE WAHYU FERDIANSYAH</v>
          </cell>
          <cell r="E1325" t="str">
            <v>PT. MBK</v>
          </cell>
          <cell r="F1325" t="str">
            <v>PO</v>
          </cell>
          <cell r="G1325" t="str">
            <v>PO DRIVER 47/PO/LOG-SBY/IX/21</v>
          </cell>
          <cell r="H1325">
            <v>44524</v>
          </cell>
          <cell r="I1325">
            <v>44531</v>
          </cell>
          <cell r="J1325">
            <v>7</v>
          </cell>
          <cell r="K1325" t="str">
            <v>085604401622</v>
          </cell>
          <cell r="L1325" t="str">
            <v>DRIVER</v>
          </cell>
          <cell r="Q1325" t="str">
            <v>DENPASAR</v>
          </cell>
          <cell r="R1325" t="str">
            <v>ANTERAJA</v>
          </cell>
          <cell r="S1325" t="str">
            <v>MALANG</v>
          </cell>
          <cell r="T1325" t="str">
            <v>5101031002000005</v>
          </cell>
          <cell r="U1325" t="str">
            <v>SEUMUR HIDUP</v>
          </cell>
          <cell r="V1325" t="str">
            <v>PUTIH</v>
          </cell>
          <cell r="W1325" t="str">
            <v>B1</v>
          </cell>
          <cell r="X1325" t="str">
            <v>16190002000122</v>
          </cell>
          <cell r="Y1325">
            <v>46348</v>
          </cell>
          <cell r="Z1325" t="str">
            <v>PULUKAN</v>
          </cell>
          <cell r="AA1325">
            <v>36566</v>
          </cell>
          <cell r="AB1325" t="str">
            <v>BANJAR PULUKAN RT 000 RW 000 KEL PULUKAN KEC PEKUTATAN</v>
          </cell>
          <cell r="AC1325" t="str">
            <v>LAJANG</v>
          </cell>
          <cell r="AD1325" t="str">
            <v>ISLAM</v>
          </cell>
          <cell r="AE1325" t="str">
            <v>LAKI-LAKI</v>
          </cell>
          <cell r="AF1325" t="str">
            <v>SMA</v>
          </cell>
          <cell r="AG1325" t="str">
            <v>ADE WAHYU FERDIANSYAH</v>
          </cell>
          <cell r="AH1325" t="str">
            <v>BCA</v>
          </cell>
          <cell r="AI1325" t="str">
            <v>2360565052</v>
          </cell>
          <cell r="AJ1325" t="str">
            <v>5101033004190002</v>
          </cell>
          <cell r="AL1325">
            <v>44621</v>
          </cell>
          <cell r="AM1325">
            <v>44712</v>
          </cell>
          <cell r="AN1325" t="str">
            <v>PKWT 2</v>
          </cell>
          <cell r="AO1325" t="str">
            <v>10 hari</v>
          </cell>
          <cell r="AP1325" t="str">
            <v xml:space="preserve">0 Tahun  5 Bulan 20 Hari </v>
          </cell>
          <cell r="AQ1325" t="str">
            <v>SUDAH</v>
          </cell>
          <cell r="AR1325">
            <v>44538</v>
          </cell>
          <cell r="AS1325" t="str">
            <v>SUDAH</v>
          </cell>
          <cell r="AT1325">
            <v>44538</v>
          </cell>
          <cell r="AU1325" t="str">
            <v>SUDAH</v>
          </cell>
          <cell r="AV1325">
            <v>44531</v>
          </cell>
          <cell r="AW1325" t="str">
            <v xml:space="preserve">0 Tahun  5 Bulan 20 Hari </v>
          </cell>
          <cell r="AX1325" t="str">
            <v>IN CLASS</v>
          </cell>
          <cell r="BA1325" t="str">
            <v>SUDAH</v>
          </cell>
          <cell r="BC1325">
            <v>44322</v>
          </cell>
          <cell r="BE1325" t="str">
            <v>SUDAH</v>
          </cell>
          <cell r="BG1325">
            <v>44558</v>
          </cell>
          <cell r="BI1325" t="str">
            <v>BELUM</v>
          </cell>
          <cell r="BV1325" t="str">
            <v>0000141144221</v>
          </cell>
          <cell r="BW1325" t="str">
            <v>SUDAH</v>
          </cell>
          <cell r="BX1325" t="str">
            <v>PBI</v>
          </cell>
          <cell r="BY1325" t="str">
            <v>22005793678</v>
          </cell>
          <cell r="BZ1325" t="str">
            <v>SUDAH</v>
          </cell>
        </row>
        <row r="1326">
          <cell r="C1326" t="str">
            <v>3269</v>
          </cell>
          <cell r="D1326" t="str">
            <v>I KOMANG WIRA ADNYANA</v>
          </cell>
          <cell r="E1326" t="str">
            <v>PT. MBK</v>
          </cell>
          <cell r="F1326" t="str">
            <v>PO</v>
          </cell>
          <cell r="G1326" t="str">
            <v>PO DRIVER 47/PO/LOG-SBY/IX/21</v>
          </cell>
          <cell r="H1326">
            <v>44524</v>
          </cell>
          <cell r="I1326">
            <v>44531</v>
          </cell>
          <cell r="J1326">
            <v>7</v>
          </cell>
          <cell r="K1326" t="str">
            <v>081236352660</v>
          </cell>
          <cell r="L1326" t="str">
            <v>DRIVER</v>
          </cell>
          <cell r="Q1326" t="str">
            <v>DENPASAR</v>
          </cell>
          <cell r="R1326" t="str">
            <v>ANTERAJA</v>
          </cell>
          <cell r="S1326" t="str">
            <v>MALANG</v>
          </cell>
          <cell r="T1326" t="str">
            <v>5104011012890002</v>
          </cell>
          <cell r="U1326" t="str">
            <v>SEUMUR HIDUP</v>
          </cell>
          <cell r="V1326" t="str">
            <v>HIJAU</v>
          </cell>
          <cell r="W1326" t="str">
            <v>B2 UMUM</v>
          </cell>
          <cell r="X1326" t="str">
            <v>16178912000243</v>
          </cell>
          <cell r="Y1326">
            <v>46355</v>
          </cell>
          <cell r="Z1326" t="str">
            <v>BATUBULAN KANGI</v>
          </cell>
          <cell r="AA1326">
            <v>32852</v>
          </cell>
          <cell r="AB1326" t="str">
            <v xml:space="preserve">BR DINAS BATUAJI BATU BULANG ANGIN GIANYAR </v>
          </cell>
          <cell r="AC1326" t="str">
            <v>KAWIN</v>
          </cell>
          <cell r="AD1326" t="str">
            <v>HINDU</v>
          </cell>
          <cell r="AE1326" t="str">
            <v>LAKI-LAKI</v>
          </cell>
          <cell r="AF1326" t="str">
            <v>SMA</v>
          </cell>
          <cell r="AG1326" t="str">
            <v>I KOMANG WIRA ADNYANA</v>
          </cell>
          <cell r="AH1326" t="str">
            <v>BCA</v>
          </cell>
          <cell r="AI1326" t="str">
            <v>7730588903</v>
          </cell>
          <cell r="AJ1326" t="str">
            <v>5104010112080032</v>
          </cell>
          <cell r="AL1326">
            <v>44621</v>
          </cell>
          <cell r="AM1326">
            <v>44712</v>
          </cell>
          <cell r="AN1326" t="str">
            <v>PKWT 2</v>
          </cell>
          <cell r="AO1326" t="str">
            <v>10 hari</v>
          </cell>
          <cell r="AP1326" t="str">
            <v xml:space="preserve">0 Tahun  5 Bulan 20 Hari </v>
          </cell>
          <cell r="AQ1326" t="str">
            <v>SUDAH</v>
          </cell>
          <cell r="AR1326">
            <v>44538</v>
          </cell>
          <cell r="AS1326" t="str">
            <v>SUDAH</v>
          </cell>
          <cell r="AT1326">
            <v>44538</v>
          </cell>
          <cell r="AU1326" t="str">
            <v>SUDAH</v>
          </cell>
          <cell r="AV1326">
            <v>44531</v>
          </cell>
          <cell r="AW1326" t="str">
            <v xml:space="preserve">0 Tahun  5 Bulan 20 Hari </v>
          </cell>
          <cell r="AX1326" t="str">
            <v>IN CLASS</v>
          </cell>
          <cell r="BA1326" t="str">
            <v>SUDAH</v>
          </cell>
          <cell r="BC1326">
            <v>44364</v>
          </cell>
          <cell r="BD1326" t="str">
            <v>SUKAWATI II</v>
          </cell>
          <cell r="BE1326" t="str">
            <v>SUDAH</v>
          </cell>
          <cell r="BG1326">
            <v>44454</v>
          </cell>
          <cell r="BH1326" t="str">
            <v>SUKAWATI II</v>
          </cell>
          <cell r="BI1326" t="str">
            <v>SUDAH</v>
          </cell>
          <cell r="BK1326">
            <v>44641</v>
          </cell>
          <cell r="BV1326" t="str">
            <v>0001579748681</v>
          </cell>
          <cell r="BW1326" t="str">
            <v>SUDAH</v>
          </cell>
          <cell r="BX1326" t="str">
            <v>PERUSAHAAN</v>
          </cell>
          <cell r="BY1326" t="str">
            <v>22005792993</v>
          </cell>
          <cell r="BZ1326" t="str">
            <v>SUDAH</v>
          </cell>
        </row>
        <row r="1327">
          <cell r="C1327" t="str">
            <v>3270</v>
          </cell>
          <cell r="D1327" t="str">
            <v>I WAYAN SUDIADNYANA</v>
          </cell>
          <cell r="E1327" t="str">
            <v>PT. MBK</v>
          </cell>
          <cell r="F1327" t="str">
            <v>REPLACE</v>
          </cell>
          <cell r="G1327" t="str">
            <v>REPLACEMENT RICHARD ALEXANDER USKONO</v>
          </cell>
          <cell r="I1327">
            <v>44531</v>
          </cell>
          <cell r="J1327" t="str">
            <v/>
          </cell>
          <cell r="K1327" t="str">
            <v>087856425299</v>
          </cell>
          <cell r="L1327" t="str">
            <v>DRIVER</v>
          </cell>
          <cell r="Q1327" t="str">
            <v>DENPASAR</v>
          </cell>
          <cell r="R1327" t="str">
            <v>ANTERAJA</v>
          </cell>
          <cell r="S1327" t="str">
            <v>MALANG</v>
          </cell>
          <cell r="T1327" t="str">
            <v>5107032107980002</v>
          </cell>
          <cell r="U1327" t="str">
            <v>SEUMUR HIDUP</v>
          </cell>
          <cell r="V1327" t="str">
            <v>HIJAU</v>
          </cell>
          <cell r="W1327" t="str">
            <v>B1</v>
          </cell>
          <cell r="X1327" t="str">
            <v>16249807000106</v>
          </cell>
          <cell r="Y1327">
            <v>46042</v>
          </cell>
          <cell r="Z1327" t="str">
            <v>SELUMBUNG</v>
          </cell>
          <cell r="AA1327">
            <v>35997</v>
          </cell>
          <cell r="AB1327" t="str">
            <v>BR DINAS KELODAN DS KELUMBUNG KEC MANGGIS KAB KARANG ASEM</v>
          </cell>
          <cell r="AC1327" t="str">
            <v>KAWIN</v>
          </cell>
          <cell r="AD1327" t="str">
            <v>HINDU</v>
          </cell>
          <cell r="AE1327" t="str">
            <v>LAKI-LAKI</v>
          </cell>
          <cell r="AF1327" t="str">
            <v>D1</v>
          </cell>
          <cell r="AG1327" t="str">
            <v> I WAYAN SUDIADNYANA</v>
          </cell>
          <cell r="AH1327" t="str">
            <v>BCA</v>
          </cell>
          <cell r="AI1327" t="str">
            <v>3950404166</v>
          </cell>
          <cell r="AJ1327" t="str">
            <v>5107032804210001</v>
          </cell>
          <cell r="AL1327">
            <v>44621</v>
          </cell>
          <cell r="AM1327">
            <v>44712</v>
          </cell>
          <cell r="AN1327" t="str">
            <v>PKWT 2</v>
          </cell>
          <cell r="AO1327" t="str">
            <v>10 hari</v>
          </cell>
          <cell r="AP1327" t="str">
            <v xml:space="preserve">0 Tahun  5 Bulan 20 Hari </v>
          </cell>
          <cell r="AQ1327" t="str">
            <v>SUDAH</v>
          </cell>
          <cell r="AR1327">
            <v>44538</v>
          </cell>
          <cell r="AS1327" t="str">
            <v>SUDAH</v>
          </cell>
          <cell r="AT1327">
            <v>44538</v>
          </cell>
          <cell r="AU1327" t="str">
            <v>SUDAH</v>
          </cell>
          <cell r="AV1327">
            <v>44531</v>
          </cell>
          <cell r="AW1327" t="str">
            <v xml:space="preserve">0 Tahun  5 Bulan 20 Hari </v>
          </cell>
          <cell r="AX1327" t="str">
            <v>IN CLASS</v>
          </cell>
          <cell r="BA1327" t="str">
            <v>SUDAH</v>
          </cell>
          <cell r="BC1327">
            <v>44292</v>
          </cell>
          <cell r="BE1327" t="str">
            <v>SUDAH</v>
          </cell>
          <cell r="BG1327">
            <v>44310</v>
          </cell>
          <cell r="BI1327" t="str">
            <v>BELUM</v>
          </cell>
          <cell r="BV1327" t="str">
            <v>0002113174563</v>
          </cell>
          <cell r="BW1327" t="str">
            <v>SUDAH</v>
          </cell>
          <cell r="BX1327" t="str">
            <v>PERUSAHAAN</v>
          </cell>
          <cell r="BY1327" t="str">
            <v>22005793553</v>
          </cell>
          <cell r="BZ1327" t="str">
            <v>SUDAH</v>
          </cell>
        </row>
        <row r="1328">
          <cell r="C1328" t="str">
            <v>3273</v>
          </cell>
          <cell r="D1328" t="str">
            <v>FAJAR MAHMUDI</v>
          </cell>
          <cell r="E1328" t="str">
            <v>PT. MBK</v>
          </cell>
          <cell r="I1328">
            <v>44531</v>
          </cell>
          <cell r="J1328" t="str">
            <v/>
          </cell>
          <cell r="K1328" t="str">
            <v>081215822274</v>
          </cell>
          <cell r="L1328" t="str">
            <v>DRIVER</v>
          </cell>
          <cell r="Q1328" t="str">
            <v>SOLO</v>
          </cell>
          <cell r="R1328" t="str">
            <v>ANTERAJA</v>
          </cell>
          <cell r="S1328" t="str">
            <v>SEMARANG</v>
          </cell>
          <cell r="T1328" t="str">
            <v>3311122706900001</v>
          </cell>
          <cell r="U1328" t="str">
            <v>SEUMUR HIDUP</v>
          </cell>
          <cell r="W1328" t="str">
            <v>B1</v>
          </cell>
          <cell r="X1328" t="str">
            <v>1442-9006-000012</v>
          </cell>
          <cell r="Y1328">
            <v>45574</v>
          </cell>
          <cell r="Z1328" t="str">
            <v>SUKOHARJO</v>
          </cell>
          <cell r="AA1328">
            <v>33026</v>
          </cell>
          <cell r="AB1328" t="str">
            <v>KRANGGAN WETAN TR 03/RW 01 WIROGUNAN,KARTASURA</v>
          </cell>
          <cell r="AC1328" t="str">
            <v>LAJANG</v>
          </cell>
          <cell r="AD1328" t="str">
            <v>ISLAM</v>
          </cell>
          <cell r="AE1328" t="str">
            <v>LAKI-LAKI</v>
          </cell>
          <cell r="AF1328" t="str">
            <v>SMA</v>
          </cell>
          <cell r="AG1328" t="str">
            <v>FAJAR MAHMUDI</v>
          </cell>
          <cell r="AH1328" t="str">
            <v>BCA</v>
          </cell>
          <cell r="AI1328" t="str">
            <v>3930778426</v>
          </cell>
          <cell r="AJ1328" t="str">
            <v>3311121505051658</v>
          </cell>
          <cell r="AL1328">
            <v>44621</v>
          </cell>
          <cell r="AM1328">
            <v>44712</v>
          </cell>
          <cell r="AN1328" t="str">
            <v>PKWT 2</v>
          </cell>
          <cell r="AO1328" t="str">
            <v>10 hari</v>
          </cell>
          <cell r="AP1328" t="str">
            <v xml:space="preserve">0 Tahun  5 Bulan 20 Hari </v>
          </cell>
          <cell r="AQ1328" t="str">
            <v>SUDAH</v>
          </cell>
          <cell r="AR1328">
            <v>44538</v>
          </cell>
          <cell r="AS1328" t="str">
            <v>SUDAH</v>
          </cell>
          <cell r="AT1328">
            <v>44538</v>
          </cell>
          <cell r="AU1328" t="str">
            <v>SUDAH</v>
          </cell>
          <cell r="AV1328">
            <v>44531</v>
          </cell>
          <cell r="AW1328" t="str">
            <v xml:space="preserve">0 Tahun  5 Bulan 20 Hari </v>
          </cell>
          <cell r="AX1328" t="str">
            <v>IN CLASS</v>
          </cell>
          <cell r="BA1328" t="str">
            <v>SUDAH</v>
          </cell>
          <cell r="BC1328">
            <v>44471</v>
          </cell>
          <cell r="BD1328" t="str">
            <v>KARTOSURO</v>
          </cell>
          <cell r="BE1328" t="str">
            <v>SUDAH</v>
          </cell>
          <cell r="BG1328">
            <v>44499</v>
          </cell>
          <cell r="BH1328" t="str">
            <v>KARTOSURO</v>
          </cell>
          <cell r="BI1328" t="str">
            <v>BELUM</v>
          </cell>
          <cell r="BV1328" t="str">
            <v>0002677089576</v>
          </cell>
          <cell r="BW1328" t="str">
            <v>SUDAH</v>
          </cell>
          <cell r="BX1328" t="str">
            <v>PBI</v>
          </cell>
          <cell r="BY1328" t="str">
            <v>22005793660</v>
          </cell>
          <cell r="BZ1328" t="str">
            <v>SUDAH</v>
          </cell>
        </row>
        <row r="1329">
          <cell r="C1329" t="str">
            <v>3274</v>
          </cell>
          <cell r="D1329" t="str">
            <v>DANIL</v>
          </cell>
          <cell r="E1329" t="str">
            <v>PT. MBK</v>
          </cell>
          <cell r="F1329" t="str">
            <v>REPLACE</v>
          </cell>
          <cell r="G1329" t="str">
            <v>DEDI SUKRIANTO</v>
          </cell>
          <cell r="I1329">
            <v>44531</v>
          </cell>
          <cell r="J1329" t="str">
            <v/>
          </cell>
          <cell r="K1329" t="str">
            <v>085260500553</v>
          </cell>
          <cell r="L1329" t="str">
            <v>DRIVER</v>
          </cell>
          <cell r="Q1329" t="str">
            <v>BATAM</v>
          </cell>
          <cell r="R1329" t="str">
            <v>ANTERAJA</v>
          </cell>
          <cell r="S1329" t="str">
            <v>MEDAN</v>
          </cell>
          <cell r="T1329" t="str">
            <v>1108042007900002</v>
          </cell>
          <cell r="U1329" t="str">
            <v>SEUMUR HIDUP</v>
          </cell>
          <cell r="W1329" t="str">
            <v>B1</v>
          </cell>
          <cell r="X1329" t="str">
            <v>900706290289</v>
          </cell>
          <cell r="Y1329">
            <v>45127</v>
          </cell>
          <cell r="Z1329" t="str">
            <v>LHOKSUKON</v>
          </cell>
          <cell r="AA1329">
            <v>33074</v>
          </cell>
          <cell r="AB1329" t="str">
            <v>MELCEM SEI TERING II RT 03 RW 05 BLOK B NO 27 KEL TANGJUNG SENGKUANG KEC BATU AMPAR</v>
          </cell>
          <cell r="AC1329" t="str">
            <v>LAJANG</v>
          </cell>
          <cell r="AD1329" t="str">
            <v>ISLAM</v>
          </cell>
          <cell r="AE1329" t="str">
            <v>LAKI-LAKI</v>
          </cell>
          <cell r="AF1329" t="str">
            <v>SMA</v>
          </cell>
          <cell r="AG1329" t="str">
            <v>DANIL</v>
          </cell>
          <cell r="AH1329" t="str">
            <v>BCA</v>
          </cell>
          <cell r="AI1329" t="str">
            <v>7195068348</v>
          </cell>
          <cell r="AJ1329" t="str">
            <v>1108042111060060</v>
          </cell>
          <cell r="AL1329">
            <v>44621</v>
          </cell>
          <cell r="AM1329">
            <v>44712</v>
          </cell>
          <cell r="AN1329" t="str">
            <v>PKWT 2</v>
          </cell>
          <cell r="AO1329" t="str">
            <v>10 hari</v>
          </cell>
          <cell r="AP1329" t="str">
            <v xml:space="preserve">0 Tahun  5 Bulan 20 Hari </v>
          </cell>
          <cell r="AQ1329" t="str">
            <v>SUDAH</v>
          </cell>
          <cell r="AR1329">
            <v>44538</v>
          </cell>
          <cell r="AS1329" t="str">
            <v>SUDAH</v>
          </cell>
          <cell r="AT1329">
            <v>44538</v>
          </cell>
          <cell r="AU1329" t="str">
            <v>SUDAH</v>
          </cell>
          <cell r="AV1329">
            <v>44531</v>
          </cell>
          <cell r="AW1329" t="str">
            <v xml:space="preserve">0 Tahun  5 Bulan 20 Hari </v>
          </cell>
          <cell r="AX1329" t="str">
            <v>ON LINE</v>
          </cell>
          <cell r="BA1329" t="str">
            <v>SUDAH</v>
          </cell>
          <cell r="BC1329">
            <v>44368</v>
          </cell>
          <cell r="BE1329" t="str">
            <v>BELUM</v>
          </cell>
          <cell r="BI1329" t="str">
            <v>BELUM</v>
          </cell>
          <cell r="BV1329" t="str">
            <v>0001113772342</v>
          </cell>
          <cell r="BW1329" t="str">
            <v>SUDAH</v>
          </cell>
          <cell r="BX1329" t="str">
            <v>PERUSAHAAN</v>
          </cell>
          <cell r="BY1329" t="str">
            <v>22005793033</v>
          </cell>
          <cell r="BZ1329" t="str">
            <v>SUDAH</v>
          </cell>
        </row>
        <row r="1330">
          <cell r="C1330" t="str">
            <v>3276</v>
          </cell>
          <cell r="D1330" t="str">
            <v>ERI AFRIAN GANI</v>
          </cell>
          <cell r="E1330" t="str">
            <v>PT. MBK</v>
          </cell>
          <cell r="F1330" t="str">
            <v>PO</v>
          </cell>
          <cell r="G1330" t="str">
            <v>79/PO-JKT1/X/21</v>
          </cell>
          <cell r="H1330">
            <v>44530</v>
          </cell>
          <cell r="I1330">
            <v>44531</v>
          </cell>
          <cell r="J1330">
            <v>1</v>
          </cell>
          <cell r="K1330" t="str">
            <v>081320977022</v>
          </cell>
          <cell r="L1330" t="str">
            <v>DRIVER</v>
          </cell>
          <cell r="Q1330" t="str">
            <v>BANDUNG</v>
          </cell>
          <cell r="R1330" t="str">
            <v>ANTERAJA</v>
          </cell>
          <cell r="S1330" t="str">
            <v>JAKARTA 1</v>
          </cell>
          <cell r="T1330" t="str">
            <v>3277032404000002</v>
          </cell>
          <cell r="U1330" t="str">
            <v>SEUMUR HIDUP</v>
          </cell>
          <cell r="V1330" t="str">
            <v>CDD</v>
          </cell>
          <cell r="W1330" t="str">
            <v>B1</v>
          </cell>
          <cell r="X1330" t="str">
            <v>1331 0004 000355</v>
          </cell>
          <cell r="Y1330">
            <v>46324</v>
          </cell>
          <cell r="Z1330" t="str">
            <v>BANDUNG</v>
          </cell>
          <cell r="AA1330">
            <v>36640</v>
          </cell>
          <cell r="AB1330" t="str">
            <v>KP ANGGARAJA RT03 RW07,KEL CIPAGERAN,KEC CIMAHI UTARA</v>
          </cell>
          <cell r="AC1330" t="str">
            <v>LAJANG</v>
          </cell>
          <cell r="AD1330" t="str">
            <v>ISLAM</v>
          </cell>
          <cell r="AE1330" t="str">
            <v>LAKI-LAKI</v>
          </cell>
          <cell r="AF1330" t="str">
            <v>SMA</v>
          </cell>
          <cell r="AG1330" t="str">
            <v>ERI AFRIAN GANI</v>
          </cell>
          <cell r="AH1330" t="str">
            <v>BCA</v>
          </cell>
          <cell r="AI1330" t="str">
            <v>2810651337</v>
          </cell>
          <cell r="AJ1330" t="str">
            <v>3277032407060020</v>
          </cell>
          <cell r="AL1330">
            <v>44621</v>
          </cell>
          <cell r="AM1330">
            <v>44712</v>
          </cell>
          <cell r="AN1330" t="str">
            <v>PKWT 2</v>
          </cell>
          <cell r="AO1330" t="str">
            <v>10 hari</v>
          </cell>
          <cell r="AP1330" t="str">
            <v xml:space="preserve">0 Tahun  5 Bulan 20 Hari </v>
          </cell>
          <cell r="AQ1330" t="str">
            <v>SUDAH</v>
          </cell>
          <cell r="AR1330">
            <v>44538</v>
          </cell>
          <cell r="AS1330" t="str">
            <v>SUDAH</v>
          </cell>
          <cell r="AT1330">
            <v>44538</v>
          </cell>
          <cell r="AU1330" t="str">
            <v>SUDAH</v>
          </cell>
          <cell r="AV1330">
            <v>44639</v>
          </cell>
          <cell r="AW1330" t="str">
            <v xml:space="preserve">0 Tahun  2 Bulan 2 Hari </v>
          </cell>
          <cell r="AX1330" t="str">
            <v>IN CLASS</v>
          </cell>
          <cell r="AY1330">
            <v>60</v>
          </cell>
          <cell r="BA1330" t="str">
            <v>SUDAH</v>
          </cell>
          <cell r="BC1330">
            <v>44434</v>
          </cell>
          <cell r="BE1330" t="str">
            <v>SUDAH</v>
          </cell>
          <cell r="BG1330">
            <v>44434</v>
          </cell>
          <cell r="BI1330" t="str">
            <v>SUDAH</v>
          </cell>
          <cell r="BK1330">
            <v>44664</v>
          </cell>
          <cell r="BV1330" t="str">
            <v>0003129461537</v>
          </cell>
          <cell r="BW1330" t="str">
            <v>SUDAH</v>
          </cell>
          <cell r="BX1330" t="str">
            <v>PERUSAHAAN</v>
          </cell>
          <cell r="BY1330" t="str">
            <v>22005793512</v>
          </cell>
          <cell r="BZ1330" t="str">
            <v>SUDAH</v>
          </cell>
          <cell r="CG1330" t="str">
            <v>eriaprian57@gmail.com</v>
          </cell>
        </row>
        <row r="1331">
          <cell r="C1331" t="str">
            <v>3277</v>
          </cell>
          <cell r="D1331" t="str">
            <v>ARIFIN</v>
          </cell>
          <cell r="E1331" t="str">
            <v>PT. MBK</v>
          </cell>
          <cell r="F1331" t="str">
            <v>PO</v>
          </cell>
          <cell r="G1331" t="str">
            <v>79/PO-JKT1/X/21</v>
          </cell>
          <cell r="H1331">
            <v>44530</v>
          </cell>
          <cell r="I1331">
            <v>44531</v>
          </cell>
          <cell r="J1331">
            <v>1</v>
          </cell>
          <cell r="K1331" t="str">
            <v>085724330970</v>
          </cell>
          <cell r="L1331" t="str">
            <v>DRIVER</v>
          </cell>
          <cell r="Q1331" t="str">
            <v>BANDUNG</v>
          </cell>
          <cell r="R1331" t="str">
            <v>ANTERAJA</v>
          </cell>
          <cell r="S1331" t="str">
            <v>JAKARTA 1</v>
          </cell>
          <cell r="T1331" t="str">
            <v>3211150603900011</v>
          </cell>
          <cell r="U1331" t="str">
            <v>SEUMUR HIDUP</v>
          </cell>
          <cell r="V1331" t="str">
            <v>CDD</v>
          </cell>
          <cell r="W1331" t="str">
            <v>B1</v>
          </cell>
          <cell r="X1331" t="str">
            <v xml:space="preserve">1305 9003 000190 </v>
          </cell>
          <cell r="Y1331">
            <v>45719</v>
          </cell>
          <cell r="Z1331" t="str">
            <v>BANDUNG</v>
          </cell>
          <cell r="AA1331">
            <v>32938</v>
          </cell>
          <cell r="AB1331" t="str">
            <v>KP CILUNCAT RT03 RW04 DESA CILUNCAT,KEC CANGKUANG</v>
          </cell>
          <cell r="AC1331" t="str">
            <v>KAWIN ANAK 2</v>
          </cell>
          <cell r="AD1331" t="str">
            <v>ISLAM</v>
          </cell>
          <cell r="AE1331" t="str">
            <v>LAKI-LAKI</v>
          </cell>
          <cell r="AF1331" t="str">
            <v>SMP</v>
          </cell>
          <cell r="AG1331" t="str">
            <v>ARIFIN</v>
          </cell>
          <cell r="AH1331" t="str">
            <v>BCA</v>
          </cell>
          <cell r="AI1331" t="str">
            <v>3790641140</v>
          </cell>
          <cell r="AJ1331" t="str">
            <v>3204441611200004</v>
          </cell>
          <cell r="AL1331">
            <v>44621</v>
          </cell>
          <cell r="AM1331">
            <v>44712</v>
          </cell>
          <cell r="AN1331" t="str">
            <v>PKWT 2</v>
          </cell>
          <cell r="AO1331" t="str">
            <v>10 hari</v>
          </cell>
          <cell r="AP1331" t="str">
            <v xml:space="preserve">0 Tahun  5 Bulan 20 Hari </v>
          </cell>
          <cell r="AQ1331" t="str">
            <v>SUDAH</v>
          </cell>
          <cell r="AR1331">
            <v>44538</v>
          </cell>
          <cell r="AS1331" t="str">
            <v>SUDAH</v>
          </cell>
          <cell r="AT1331">
            <v>44538</v>
          </cell>
          <cell r="AU1331" t="str">
            <v>SUDAH</v>
          </cell>
          <cell r="AV1331">
            <v>44639</v>
          </cell>
          <cell r="AW1331" t="str">
            <v xml:space="preserve">0 Tahun  2 Bulan 2 Hari </v>
          </cell>
          <cell r="AX1331" t="str">
            <v>IN CLASS</v>
          </cell>
          <cell r="AY1331">
            <v>70</v>
          </cell>
          <cell r="BA1331" t="str">
            <v>SUDAH</v>
          </cell>
          <cell r="BC1331">
            <v>44479</v>
          </cell>
          <cell r="BD1331" t="str">
            <v>RSUD SOREANG</v>
          </cell>
          <cell r="BE1331" t="str">
            <v>SUDAH</v>
          </cell>
          <cell r="BG1331">
            <v>44500</v>
          </cell>
          <cell r="BH1331" t="str">
            <v>RSUD SOREANG</v>
          </cell>
          <cell r="BI1331" t="str">
            <v>BELUM</v>
          </cell>
          <cell r="BV1331" t="str">
            <v>0001008271809</v>
          </cell>
          <cell r="BW1331" t="str">
            <v>SUDAH</v>
          </cell>
          <cell r="BX1331" t="str">
            <v>PERUSAHAAN</v>
          </cell>
          <cell r="BY1331" t="str">
            <v>22005793546</v>
          </cell>
          <cell r="BZ1331" t="str">
            <v>SUDAH</v>
          </cell>
          <cell r="CG1331" t="str">
            <v>arievincavin@gmail.com</v>
          </cell>
        </row>
        <row r="1332">
          <cell r="C1332" t="str">
            <v>3278</v>
          </cell>
          <cell r="D1332" t="str">
            <v>ANGGI PURNAMA</v>
          </cell>
          <cell r="E1332" t="str">
            <v>PT. MBK</v>
          </cell>
          <cell r="F1332" t="str">
            <v>PO</v>
          </cell>
          <cell r="G1332" t="str">
            <v>79/PO-JKT1/X/21</v>
          </cell>
          <cell r="H1332">
            <v>44530</v>
          </cell>
          <cell r="I1332">
            <v>44531</v>
          </cell>
          <cell r="J1332">
            <v>1</v>
          </cell>
          <cell r="K1332" t="str">
            <v>089648848312</v>
          </cell>
          <cell r="L1332" t="str">
            <v>DRIVER</v>
          </cell>
          <cell r="Q1332" t="str">
            <v>BANDUNG</v>
          </cell>
          <cell r="R1332" t="str">
            <v>ANTERAJA</v>
          </cell>
          <cell r="S1332" t="str">
            <v>JAKARTA 1</v>
          </cell>
          <cell r="T1332" t="str">
            <v>3205101908860006</v>
          </cell>
          <cell r="U1332" t="str">
            <v>SEUMUR HIDUP</v>
          </cell>
          <cell r="V1332" t="str">
            <v>CDD</v>
          </cell>
          <cell r="W1332" t="str">
            <v>B1 UMUM</v>
          </cell>
          <cell r="X1332" t="str">
            <v>8608 1333 1077</v>
          </cell>
          <cell r="Y1332">
            <v>45157</v>
          </cell>
          <cell r="Z1332" t="str">
            <v>BANDUNG</v>
          </cell>
          <cell r="AA1332">
            <v>31643</v>
          </cell>
          <cell r="AB1332" t="str">
            <v>KP CIGUNUNG AGUNG RT 03 RW 11,KARANG TENGAH, KADUNGORA</v>
          </cell>
          <cell r="AC1332" t="str">
            <v>KAWIN ANAK 3</v>
          </cell>
          <cell r="AD1332" t="str">
            <v>ISLAM</v>
          </cell>
          <cell r="AE1332" t="str">
            <v>LAKI-LAKI</v>
          </cell>
          <cell r="AF1332" t="str">
            <v>SMA</v>
          </cell>
          <cell r="AG1332" t="str">
            <v>ANGGI PURNAMA</v>
          </cell>
          <cell r="AH1332" t="str">
            <v>BCA</v>
          </cell>
          <cell r="AI1332" t="str">
            <v>1481901605</v>
          </cell>
          <cell r="AJ1332" t="str">
            <v>3205101002120002</v>
          </cell>
          <cell r="AL1332">
            <v>44621</v>
          </cell>
          <cell r="AM1332">
            <v>44712</v>
          </cell>
          <cell r="AN1332" t="str">
            <v>PKWT 2</v>
          </cell>
          <cell r="AO1332" t="str">
            <v>10 hari</v>
          </cell>
          <cell r="AP1332" t="str">
            <v xml:space="preserve">0 Tahun  5 Bulan 20 Hari </v>
          </cell>
          <cell r="AQ1332" t="str">
            <v>SUDAH</v>
          </cell>
          <cell r="AR1332">
            <v>44538</v>
          </cell>
          <cell r="AS1332" t="str">
            <v>SUDAH</v>
          </cell>
          <cell r="AT1332">
            <v>44538</v>
          </cell>
          <cell r="AU1332" t="str">
            <v>SUDAH</v>
          </cell>
          <cell r="AV1332">
            <v>44639</v>
          </cell>
          <cell r="AW1332" t="str">
            <v xml:space="preserve">0 Tahun  2 Bulan 2 Hari </v>
          </cell>
          <cell r="AX1332" t="str">
            <v>IN CLASS</v>
          </cell>
          <cell r="AY1332">
            <v>70</v>
          </cell>
          <cell r="BA1332" t="str">
            <v>SUDAH</v>
          </cell>
          <cell r="BC1332">
            <v>44499</v>
          </cell>
          <cell r="BE1332" t="str">
            <v>SUDAH</v>
          </cell>
          <cell r="BG1332">
            <v>44528</v>
          </cell>
          <cell r="BI1332" t="str">
            <v>BELUM</v>
          </cell>
          <cell r="BV1332" t="str">
            <v>0003129461627</v>
          </cell>
          <cell r="BW1332" t="str">
            <v>SUDAH</v>
          </cell>
          <cell r="BX1332" t="str">
            <v>PERUSAHAAN</v>
          </cell>
          <cell r="BY1332" t="str">
            <v>22005793447</v>
          </cell>
          <cell r="BZ1332" t="str">
            <v>SUDAH</v>
          </cell>
        </row>
        <row r="1333">
          <cell r="C1333" t="str">
            <v>3280</v>
          </cell>
          <cell r="D1333" t="str">
            <v>SAEPUL AWALUDIN</v>
          </cell>
          <cell r="E1333" t="str">
            <v>PT. MBK</v>
          </cell>
          <cell r="F1333" t="str">
            <v>PO</v>
          </cell>
          <cell r="G1333" t="str">
            <v>79/PO-JKT1/X/21</v>
          </cell>
          <cell r="H1333">
            <v>44530</v>
          </cell>
          <cell r="I1333">
            <v>44531</v>
          </cell>
          <cell r="J1333">
            <v>1</v>
          </cell>
          <cell r="K1333" t="str">
            <v>081295670108</v>
          </cell>
          <cell r="L1333" t="str">
            <v>DRIVER</v>
          </cell>
          <cell r="Q1333" t="str">
            <v>BANDUNG</v>
          </cell>
          <cell r="R1333" t="str">
            <v>ANTERAJA</v>
          </cell>
          <cell r="S1333" t="str">
            <v>JAKARTA 1</v>
          </cell>
          <cell r="T1333" t="str">
            <v>3273291306980001</v>
          </cell>
          <cell r="U1333" t="str">
            <v>SEUMUR HIDUP</v>
          </cell>
          <cell r="V1333" t="str">
            <v>CDE</v>
          </cell>
          <cell r="W1333" t="str">
            <v>B1</v>
          </cell>
          <cell r="X1333" t="str">
            <v>1305 9806 000708</v>
          </cell>
          <cell r="Y1333">
            <v>45849</v>
          </cell>
          <cell r="Z1333" t="str">
            <v>BANDUNG</v>
          </cell>
          <cell r="AA1333">
            <v>35959</v>
          </cell>
          <cell r="AB1333" t="str">
            <v>BEBEDAHAN,RT04 RW03,BABAKAN PENGHULU,CINAMBO</v>
          </cell>
          <cell r="AC1333" t="str">
            <v>KAWIN</v>
          </cell>
          <cell r="AD1333" t="str">
            <v>ISLAM</v>
          </cell>
          <cell r="AE1333" t="str">
            <v>LAKI-LAKI</v>
          </cell>
          <cell r="AF1333" t="str">
            <v>SMA</v>
          </cell>
          <cell r="AG1333" t="str">
            <v>SAEPUL AWALUDIN</v>
          </cell>
          <cell r="AH1333" t="str">
            <v>BCA</v>
          </cell>
          <cell r="AI1333" t="str">
            <v>4372239887</v>
          </cell>
          <cell r="AJ1333" t="str">
            <v>3273290908210002</v>
          </cell>
          <cell r="AL1333">
            <v>44621</v>
          </cell>
          <cell r="AM1333">
            <v>44712</v>
          </cell>
          <cell r="AN1333" t="str">
            <v>PKWT 2</v>
          </cell>
          <cell r="AO1333" t="str">
            <v>10 hari</v>
          </cell>
          <cell r="AP1333" t="str">
            <v xml:space="preserve">0 Tahun  5 Bulan 20 Hari </v>
          </cell>
          <cell r="AQ1333" t="str">
            <v>SUDAH</v>
          </cell>
          <cell r="AR1333">
            <v>44538</v>
          </cell>
          <cell r="AS1333" t="str">
            <v>SUDAH</v>
          </cell>
          <cell r="AT1333">
            <v>44538</v>
          </cell>
          <cell r="AU1333" t="str">
            <v>SUDAH</v>
          </cell>
          <cell r="AV1333">
            <v>44639</v>
          </cell>
          <cell r="AW1333" t="str">
            <v xml:space="preserve">0 Tahun  2 Bulan 2 Hari </v>
          </cell>
          <cell r="AX1333" t="str">
            <v>IN CLASS</v>
          </cell>
          <cell r="AY1333">
            <v>70</v>
          </cell>
          <cell r="BA1333" t="str">
            <v>SUDAH</v>
          </cell>
          <cell r="BC1333">
            <v>44445</v>
          </cell>
          <cell r="BD1333" t="str">
            <v>CINAMBO</v>
          </cell>
          <cell r="BE1333" t="str">
            <v>SUDAH</v>
          </cell>
          <cell r="BG1333">
            <v>44473</v>
          </cell>
          <cell r="BH1333" t="str">
            <v>CINAMBO</v>
          </cell>
          <cell r="BI1333" t="str">
            <v>SUDAH</v>
          </cell>
          <cell r="BK1333">
            <v>44668</v>
          </cell>
          <cell r="BV1333" t="str">
            <v>0001519964537</v>
          </cell>
          <cell r="BW1333" t="str">
            <v>SUDAH</v>
          </cell>
          <cell r="BX1333" t="str">
            <v>PERUSAHAAN</v>
          </cell>
          <cell r="BY1333" t="str">
            <v>22005793439</v>
          </cell>
          <cell r="BZ1333" t="str">
            <v>SUDAH</v>
          </cell>
        </row>
        <row r="1334">
          <cell r="C1334" t="str">
            <v>3281</v>
          </cell>
          <cell r="D1334" t="str">
            <v>EGI ADRIADI</v>
          </cell>
          <cell r="E1334" t="str">
            <v>PT. MBK</v>
          </cell>
          <cell r="F1334" t="str">
            <v>REPLACE</v>
          </cell>
          <cell r="G1334" t="str">
            <v>DIAN ARDIANSYAH</v>
          </cell>
          <cell r="I1334">
            <v>44531</v>
          </cell>
          <cell r="J1334" t="str">
            <v/>
          </cell>
          <cell r="K1334" t="str">
            <v>081320497625</v>
          </cell>
          <cell r="L1334" t="str">
            <v>DRIVER</v>
          </cell>
          <cell r="Q1334" t="str">
            <v>BANDUNG</v>
          </cell>
          <cell r="R1334" t="str">
            <v>ANTERAJA</v>
          </cell>
          <cell r="S1334" t="str">
            <v>JAKARTA 1</v>
          </cell>
          <cell r="T1334" t="str">
            <v>3217041109910004</v>
          </cell>
          <cell r="U1334" t="str">
            <v>SEUMUR HIDUP</v>
          </cell>
          <cell r="V1334" t="str">
            <v>FUSO</v>
          </cell>
          <cell r="W1334" t="str">
            <v>B2 UMUM</v>
          </cell>
          <cell r="X1334" t="str">
            <v>9109 1331 1750</v>
          </cell>
          <cell r="Y1334">
            <v>45546</v>
          </cell>
          <cell r="Z1334" t="str">
            <v>BANDUNG</v>
          </cell>
          <cell r="AA1334">
            <v>33492</v>
          </cell>
          <cell r="AB1334" t="str">
            <v>KP CINUSA BARAT,RT02 RW07,,KEC CIKALONG WETAN,BANDUNG BARAT</v>
          </cell>
          <cell r="AC1334" t="str">
            <v>KAWIN ANAK 3</v>
          </cell>
          <cell r="AD1334" t="str">
            <v>ISLAM</v>
          </cell>
          <cell r="AE1334" t="str">
            <v>LAKI-LAKI</v>
          </cell>
          <cell r="AF1334" t="str">
            <v>SMA</v>
          </cell>
          <cell r="AG1334" t="str">
            <v>EGI ADRIADI</v>
          </cell>
          <cell r="AH1334" t="str">
            <v>BCA</v>
          </cell>
          <cell r="AI1334" t="str">
            <v>2780731608</v>
          </cell>
          <cell r="AJ1334" t="str">
            <v>3217041405200004</v>
          </cell>
          <cell r="AL1334">
            <v>44621</v>
          </cell>
          <cell r="AM1334">
            <v>44712</v>
          </cell>
          <cell r="AN1334" t="str">
            <v>PKWT 2</v>
          </cell>
          <cell r="AO1334" t="str">
            <v>10 hari</v>
          </cell>
          <cell r="AP1334" t="str">
            <v xml:space="preserve">0 Tahun  5 Bulan 20 Hari </v>
          </cell>
          <cell r="AQ1334" t="str">
            <v>SUDAH</v>
          </cell>
          <cell r="AR1334">
            <v>44538</v>
          </cell>
          <cell r="AS1334" t="str">
            <v>SUDAH</v>
          </cell>
          <cell r="AT1334">
            <v>44538</v>
          </cell>
          <cell r="AU1334" t="str">
            <v>SUDAH</v>
          </cell>
          <cell r="AV1334">
            <v>44639</v>
          </cell>
          <cell r="AW1334" t="str">
            <v xml:space="preserve">0 Tahun  2 Bulan 2 Hari </v>
          </cell>
          <cell r="AX1334" t="str">
            <v>IN CLASS</v>
          </cell>
          <cell r="AY1334">
            <v>60</v>
          </cell>
          <cell r="BA1334" t="str">
            <v>SUDAH</v>
          </cell>
          <cell r="BC1334">
            <v>44450</v>
          </cell>
          <cell r="BD1334" t="str">
            <v>RENDE</v>
          </cell>
          <cell r="BE1334" t="str">
            <v>SUDAH</v>
          </cell>
          <cell r="BG1334">
            <v>44484</v>
          </cell>
          <cell r="BI1334" t="str">
            <v>BELUM</v>
          </cell>
          <cell r="BV1334" t="str">
            <v>0002238183652</v>
          </cell>
          <cell r="BW1334" t="str">
            <v>SUDAH</v>
          </cell>
          <cell r="BX1334" t="str">
            <v>PERUSAHAAN</v>
          </cell>
          <cell r="BY1334" t="str">
            <v>22005793405</v>
          </cell>
          <cell r="BZ1334" t="str">
            <v>SUDAH</v>
          </cell>
          <cell r="CG1334" t="str">
            <v>rima.ardiadi@gmail.com</v>
          </cell>
        </row>
        <row r="1335">
          <cell r="C1335" t="str">
            <v>3282</v>
          </cell>
          <cell r="D1335" t="str">
            <v>SULTAN BAHARI</v>
          </cell>
          <cell r="E1335" t="str">
            <v>PT. MBK</v>
          </cell>
          <cell r="F1335" t="str">
            <v>REPLACE</v>
          </cell>
          <cell r="G1335" t="str">
            <v>ERIK RAHMAN</v>
          </cell>
          <cell r="I1335">
            <v>44532</v>
          </cell>
          <cell r="J1335" t="str">
            <v/>
          </cell>
          <cell r="K1335" t="str">
            <v>085220194553</v>
          </cell>
          <cell r="L1335" t="str">
            <v>DRIVER</v>
          </cell>
          <cell r="Q1335" t="str">
            <v>BANDUNG</v>
          </cell>
          <cell r="R1335" t="str">
            <v>ANTERAJA</v>
          </cell>
          <cell r="S1335" t="str">
            <v>JAKARTA 1</v>
          </cell>
          <cell r="T1335" t="str">
            <v>3204250309900006</v>
          </cell>
          <cell r="U1335" t="str">
            <v>SEUMUR HIDUP</v>
          </cell>
          <cell r="V1335" t="str">
            <v>CDD</v>
          </cell>
          <cell r="W1335" t="str">
            <v>B2</v>
          </cell>
          <cell r="X1335" t="str">
            <v>9009 1343 2928</v>
          </cell>
          <cell r="Y1335">
            <v>44807</v>
          </cell>
          <cell r="Z1335" t="str">
            <v>BANDUNG</v>
          </cell>
          <cell r="AA1335">
            <v>33119</v>
          </cell>
          <cell r="AB1335" t="str">
            <v>KP SIMPEN, RT04 RW05,KECCICALENGKA,KAB BANDUNG</v>
          </cell>
          <cell r="AC1335" t="str">
            <v>KAWIN ANAK 1</v>
          </cell>
          <cell r="AD1335" t="str">
            <v>ISLAM</v>
          </cell>
          <cell r="AE1335" t="str">
            <v>LAKI-LAKI</v>
          </cell>
          <cell r="AF1335" t="str">
            <v>SMA</v>
          </cell>
          <cell r="AG1335" t="str">
            <v>SULTAN BAHARI</v>
          </cell>
          <cell r="AH1335" t="str">
            <v>BCA</v>
          </cell>
          <cell r="AI1335" t="str">
            <v>3460484293</v>
          </cell>
          <cell r="AJ1335" t="str">
            <v>3204252711170023</v>
          </cell>
          <cell r="AL1335">
            <v>44621</v>
          </cell>
          <cell r="AM1335">
            <v>44712</v>
          </cell>
          <cell r="AN1335" t="str">
            <v>PKWT 2</v>
          </cell>
          <cell r="AO1335" t="str">
            <v>10 hari</v>
          </cell>
          <cell r="AP1335" t="str">
            <v xml:space="preserve">0 Tahun  5 Bulan 19 Hari </v>
          </cell>
          <cell r="AQ1335" t="str">
            <v>SUDAH</v>
          </cell>
          <cell r="AR1335">
            <v>44538</v>
          </cell>
          <cell r="AS1335" t="str">
            <v>SUDAH</v>
          </cell>
          <cell r="AT1335">
            <v>44538</v>
          </cell>
          <cell r="AU1335" t="str">
            <v>SUDAH</v>
          </cell>
          <cell r="AV1335">
            <v>44525</v>
          </cell>
          <cell r="AW1335" t="str">
            <v xml:space="preserve">0 Tahun  5 Bulan 26 Hari </v>
          </cell>
          <cell r="AX1335" t="str">
            <v>IN CLASS</v>
          </cell>
          <cell r="AY1335">
            <v>70</v>
          </cell>
          <cell r="BA1335" t="str">
            <v>SUDAH</v>
          </cell>
          <cell r="BC1335">
            <v>44459</v>
          </cell>
          <cell r="BE1335" t="str">
            <v>SUDAH</v>
          </cell>
          <cell r="BG1335">
            <v>44492</v>
          </cell>
          <cell r="BI1335" t="str">
            <v>BELUM</v>
          </cell>
          <cell r="BV1335" t="str">
            <v>0002423804567</v>
          </cell>
          <cell r="BW1335" t="str">
            <v>SUDAH</v>
          </cell>
          <cell r="BX1335" t="str">
            <v>PERUSAHAAN</v>
          </cell>
          <cell r="BY1335" t="str">
            <v>22005793470</v>
          </cell>
          <cell r="BZ1335" t="str">
            <v>SUDAH</v>
          </cell>
          <cell r="CG1335" t="str">
            <v>firdausutan90</v>
          </cell>
        </row>
        <row r="1336">
          <cell r="C1336" t="str">
            <v>3286</v>
          </cell>
          <cell r="D1336" t="str">
            <v>NOVIANDI PRIO UTOMO</v>
          </cell>
          <cell r="E1336" t="str">
            <v>PT. MBK</v>
          </cell>
          <cell r="F1336" t="str">
            <v>REPLACE</v>
          </cell>
          <cell r="G1336" t="str">
            <v>AWANG HERMAWAN SAPUTRA</v>
          </cell>
          <cell r="I1336">
            <v>44537</v>
          </cell>
          <cell r="J1336" t="str">
            <v/>
          </cell>
          <cell r="K1336" t="str">
            <v>089676569782</v>
          </cell>
          <cell r="L1336" t="str">
            <v>DRIVER</v>
          </cell>
          <cell r="Q1336" t="str">
            <v>PONTIANAK</v>
          </cell>
          <cell r="R1336" t="str">
            <v>PT. SUMBER ALFARIA TRIJAYA TBK</v>
          </cell>
          <cell r="S1336" t="str">
            <v>JAKARTA 2</v>
          </cell>
          <cell r="T1336" t="str">
            <v>6171020311990011</v>
          </cell>
          <cell r="U1336" t="str">
            <v>SEUMUR HIDUP</v>
          </cell>
          <cell r="V1336" t="str">
            <v>CDD</v>
          </cell>
          <cell r="W1336" t="str">
            <v>B1</v>
          </cell>
          <cell r="X1336" t="str">
            <v>10149911000131</v>
          </cell>
          <cell r="Y1336">
            <v>46349</v>
          </cell>
          <cell r="Z1336" t="str">
            <v>PONTIANAK</v>
          </cell>
          <cell r="AA1336">
            <v>36467</v>
          </cell>
          <cell r="AB1336" t="str">
            <v>JL.SAMBAS TIMUR 1/13 PERUM IV SAIGON PONTIANAK TIMUR RT 002 RW 007</v>
          </cell>
          <cell r="AC1336" t="str">
            <v>LAJANG</v>
          </cell>
          <cell r="AD1336" t="str">
            <v>ISLAM</v>
          </cell>
          <cell r="AE1336" t="str">
            <v>LAKI-LAKI</v>
          </cell>
          <cell r="AF1336" t="str">
            <v>SMA</v>
          </cell>
          <cell r="AG1336" t="str">
            <v>NOVIANDI PRIO UTOMO</v>
          </cell>
          <cell r="AH1336" t="str">
            <v>BCA</v>
          </cell>
          <cell r="AI1336" t="str">
            <v>8855365258</v>
          </cell>
          <cell r="AJ1336" t="str">
            <v>6171022202100004</v>
          </cell>
          <cell r="AL1336">
            <v>44621</v>
          </cell>
          <cell r="AM1336">
            <v>44712</v>
          </cell>
          <cell r="AN1336" t="str">
            <v>PKWT 2</v>
          </cell>
          <cell r="AO1336" t="str">
            <v>10 hari</v>
          </cell>
          <cell r="AP1336" t="str">
            <v xml:space="preserve">0 Tahun  5 Bulan 14 Hari </v>
          </cell>
          <cell r="AQ1336" t="str">
            <v>SUDAH</v>
          </cell>
          <cell r="AR1336">
            <v>44539</v>
          </cell>
          <cell r="AS1336" t="str">
            <v>SUDAH</v>
          </cell>
          <cell r="AT1336">
            <v>44539</v>
          </cell>
          <cell r="AU1336" t="str">
            <v>SUDAH</v>
          </cell>
          <cell r="AV1336">
            <v>44531</v>
          </cell>
          <cell r="AW1336" t="str">
            <v xml:space="preserve">0 Tahun  5 Bulan 20 Hari </v>
          </cell>
          <cell r="AX1336" t="str">
            <v>IN CLASS</v>
          </cell>
          <cell r="AY1336">
            <v>60</v>
          </cell>
          <cell r="AZ1336">
            <v>85</v>
          </cell>
          <cell r="BA1336" t="str">
            <v>SUDAH</v>
          </cell>
          <cell r="BC1336">
            <v>44525</v>
          </cell>
          <cell r="BD1336" t="str">
            <v>PUSKESMAS PURNAMA</v>
          </cell>
          <cell r="BE1336" t="str">
            <v>BELUM</v>
          </cell>
          <cell r="BI1336" t="str">
            <v>BELUM</v>
          </cell>
          <cell r="BV1336" t="str">
            <v>0000884571434</v>
          </cell>
          <cell r="BW1336" t="str">
            <v>SUDAH</v>
          </cell>
          <cell r="BX1336" t="str">
            <v>PBI</v>
          </cell>
          <cell r="BY1336" t="str">
            <v>22005793025</v>
          </cell>
          <cell r="BZ1336" t="str">
            <v>SUDAH</v>
          </cell>
          <cell r="CH1336" t="str">
            <v>PEMENUHAN PO FESTIB</v>
          </cell>
        </row>
        <row r="1337">
          <cell r="C1337" t="str">
            <v>3287</v>
          </cell>
          <cell r="D1337" t="str">
            <v>AGENG BRAJA DUTA</v>
          </cell>
          <cell r="E1337" t="str">
            <v>PT. MBK</v>
          </cell>
          <cell r="F1337" t="str">
            <v>REPLACE</v>
          </cell>
          <cell r="G1337" t="str">
            <v>ADRIANSYAH</v>
          </cell>
          <cell r="I1337">
            <v>44537</v>
          </cell>
          <cell r="J1337" t="str">
            <v/>
          </cell>
          <cell r="K1337" t="str">
            <v>081258152568</v>
          </cell>
          <cell r="L1337" t="str">
            <v>DRIVER</v>
          </cell>
          <cell r="Q1337" t="str">
            <v>PONTIANAK</v>
          </cell>
          <cell r="R1337" t="str">
            <v>PT. SUMBER ALFARIA TRIJAYA TBK</v>
          </cell>
          <cell r="S1337" t="str">
            <v>JAKARTA 2</v>
          </cell>
          <cell r="T1337" t="str">
            <v>6112012301930002</v>
          </cell>
          <cell r="U1337" t="str">
            <v>SEUMUR HIDUP</v>
          </cell>
          <cell r="V1337" t="str">
            <v>CDD</v>
          </cell>
          <cell r="W1337" t="str">
            <v>B1</v>
          </cell>
          <cell r="X1337" t="str">
            <v>10149301000084</v>
          </cell>
          <cell r="Y1337">
            <v>46358</v>
          </cell>
          <cell r="Z1337" t="str">
            <v>PONTIANAK</v>
          </cell>
          <cell r="AA1337">
            <v>33992</v>
          </cell>
          <cell r="AB1337" t="str">
            <v>JL.ADISUCIPTO Gg.PERINTIS NO 60</v>
          </cell>
          <cell r="AC1337" t="str">
            <v>KAWIN ANAK 1</v>
          </cell>
          <cell r="AD1337" t="str">
            <v>ISLAM</v>
          </cell>
          <cell r="AE1337" t="str">
            <v>LAKI-LAKI</v>
          </cell>
          <cell r="AF1337" t="str">
            <v>SMA</v>
          </cell>
          <cell r="AG1337" t="str">
            <v>AGENG BRAJA DUTA</v>
          </cell>
          <cell r="AH1337" t="str">
            <v>BCA</v>
          </cell>
          <cell r="AI1337" t="str">
            <v>0292643096</v>
          </cell>
          <cell r="AJ1337" t="str">
            <v>6112011302190011</v>
          </cell>
          <cell r="AL1337">
            <v>44621</v>
          </cell>
          <cell r="AM1337">
            <v>44712</v>
          </cell>
          <cell r="AN1337" t="str">
            <v>PKWT 2</v>
          </cell>
          <cell r="AO1337" t="str">
            <v>10 hari</v>
          </cell>
          <cell r="AP1337" t="str">
            <v xml:space="preserve">0 Tahun  5 Bulan 14 Hari </v>
          </cell>
          <cell r="AQ1337" t="str">
            <v>SUDAH</v>
          </cell>
          <cell r="AR1337">
            <v>44539</v>
          </cell>
          <cell r="AS1337" t="str">
            <v>SUDAH</v>
          </cell>
          <cell r="AT1337">
            <v>44539</v>
          </cell>
          <cell r="AU1337" t="str">
            <v>SUDAH</v>
          </cell>
          <cell r="AV1337">
            <v>44531</v>
          </cell>
          <cell r="AW1337" t="str">
            <v xml:space="preserve">0 Tahun  5 Bulan 20 Hari </v>
          </cell>
          <cell r="AX1337" t="str">
            <v>IN CLASS</v>
          </cell>
          <cell r="AY1337">
            <v>85</v>
          </cell>
          <cell r="AZ1337">
            <v>85</v>
          </cell>
          <cell r="BA1337" t="str">
            <v>SUDAH</v>
          </cell>
          <cell r="BC1337">
            <v>44530</v>
          </cell>
          <cell r="BD1337" t="str">
            <v>RS BHAYANGKARA</v>
          </cell>
          <cell r="BE1337" t="str">
            <v>BELUM</v>
          </cell>
          <cell r="BI1337" t="str">
            <v>BELUM</v>
          </cell>
          <cell r="BV1337" t="str">
            <v>0002103685683</v>
          </cell>
          <cell r="BW1337" t="str">
            <v>SUDAH</v>
          </cell>
          <cell r="BX1337" t="str">
            <v>PERUSAHAAN</v>
          </cell>
          <cell r="BY1337" t="str">
            <v>22005793611</v>
          </cell>
          <cell r="BZ1337" t="str">
            <v>SUDAH</v>
          </cell>
        </row>
        <row r="1338">
          <cell r="C1338" t="str">
            <v>3288</v>
          </cell>
          <cell r="D1338" t="str">
            <v>DENI MURDANI</v>
          </cell>
          <cell r="E1338" t="str">
            <v>PT. MBK</v>
          </cell>
          <cell r="F1338" t="str">
            <v>REPLACE</v>
          </cell>
          <cell r="G1338" t="str">
            <v>RIZKY ANWARY PUTRA</v>
          </cell>
          <cell r="H1338">
            <v>44537</v>
          </cell>
          <cell r="I1338">
            <v>44538</v>
          </cell>
          <cell r="J1338">
            <v>1</v>
          </cell>
          <cell r="K1338" t="str">
            <v>081224657927</v>
          </cell>
          <cell r="L1338" t="str">
            <v>DRIVER</v>
          </cell>
          <cell r="Q1338" t="str">
            <v>BANDUNG</v>
          </cell>
          <cell r="R1338" t="str">
            <v>ANTERAJA</v>
          </cell>
          <cell r="S1338" t="str">
            <v>JAKARTA 1</v>
          </cell>
          <cell r="T1338" t="str">
            <v>3217012702990002</v>
          </cell>
          <cell r="U1338" t="str">
            <v>SEUMUR HIDUP</v>
          </cell>
          <cell r="V1338" t="str">
            <v>HIJAU</v>
          </cell>
          <cell r="W1338" t="str">
            <v>B1 UMUM</v>
          </cell>
          <cell r="X1338" t="str">
            <v>1328 9902 000292</v>
          </cell>
          <cell r="Y1338">
            <v>46118</v>
          </cell>
          <cell r="Z1338" t="str">
            <v>BANDUNG</v>
          </cell>
          <cell r="AA1338">
            <v>36219</v>
          </cell>
          <cell r="AB1338" t="str">
            <v>JL CIBUNTU TIMUR RT 06 RW 05, WARUNG MUNCANG, BANDUNG KULON, KOTA BANDUNG</v>
          </cell>
          <cell r="AC1338" t="str">
            <v>KAWIN ANAK 1</v>
          </cell>
          <cell r="AD1338" t="str">
            <v>ISLAM</v>
          </cell>
          <cell r="AE1338" t="str">
            <v>LAKI-LAKI</v>
          </cell>
          <cell r="AF1338" t="str">
            <v>SMA</v>
          </cell>
          <cell r="AG1338" t="str">
            <v>DENI MURDANI</v>
          </cell>
          <cell r="AH1338" t="str">
            <v>BCA</v>
          </cell>
          <cell r="AI1338" t="str">
            <v>8380196868</v>
          </cell>
          <cell r="AJ1338" t="str">
            <v>3273152507190004</v>
          </cell>
          <cell r="AL1338">
            <v>44621</v>
          </cell>
          <cell r="AM1338">
            <v>44712</v>
          </cell>
          <cell r="AN1338" t="str">
            <v>PKWT 2</v>
          </cell>
          <cell r="AO1338" t="str">
            <v>10 hari</v>
          </cell>
          <cell r="AP1338" t="str">
            <v xml:space="preserve">0 Tahun  5 Bulan 13 Hari </v>
          </cell>
          <cell r="AQ1338" t="str">
            <v>SUDAH</v>
          </cell>
          <cell r="AR1338">
            <v>44546</v>
          </cell>
          <cell r="AS1338" t="str">
            <v>SUDAH</v>
          </cell>
          <cell r="AT1338">
            <v>44551</v>
          </cell>
          <cell r="AU1338" t="str">
            <v>SUDAH</v>
          </cell>
          <cell r="AV1338">
            <v>44639</v>
          </cell>
          <cell r="AW1338" t="str">
            <v xml:space="preserve">0 Tahun  2 Bulan 2 Hari </v>
          </cell>
          <cell r="AX1338" t="str">
            <v>IN CLASS</v>
          </cell>
          <cell r="AY1338">
            <v>70</v>
          </cell>
          <cell r="BA1338" t="str">
            <v>SUDAH</v>
          </cell>
          <cell r="BC1338">
            <v>44527</v>
          </cell>
          <cell r="BE1338" t="str">
            <v>SUDAH</v>
          </cell>
          <cell r="BG1338">
            <v>44597</v>
          </cell>
          <cell r="BH1338" t="str">
            <v>CIBUNTU</v>
          </cell>
          <cell r="BI1338" t="str">
            <v>BELUM</v>
          </cell>
          <cell r="BV1338" t="str">
            <v>0001175785659</v>
          </cell>
          <cell r="BW1338" t="str">
            <v>SUDAH</v>
          </cell>
          <cell r="BX1338" t="str">
            <v>PERUSAHAAN</v>
          </cell>
          <cell r="BY1338" t="str">
            <v>22005793629</v>
          </cell>
          <cell r="BZ1338" t="str">
            <v>SUDAH</v>
          </cell>
          <cell r="CG1338" t="str">
            <v>denimurdani295@gmail.com</v>
          </cell>
        </row>
        <row r="1339">
          <cell r="C1339" t="str">
            <v>3289</v>
          </cell>
          <cell r="D1339" t="str">
            <v>RIDIAN PURNAMA</v>
          </cell>
          <cell r="E1339" t="str">
            <v>PT. MBK</v>
          </cell>
          <cell r="F1339" t="str">
            <v>REPLACE</v>
          </cell>
          <cell r="G1339" t="str">
            <v>DICKY RUSTANDI EFENDI</v>
          </cell>
          <cell r="H1339">
            <v>44534</v>
          </cell>
          <cell r="I1339">
            <v>44534</v>
          </cell>
          <cell r="J1339">
            <v>0</v>
          </cell>
          <cell r="K1339" t="str">
            <v>083820926602</v>
          </cell>
          <cell r="P1339" t="str">
            <v>DISPATCHER</v>
          </cell>
          <cell r="Q1339" t="str">
            <v>BANDUNG</v>
          </cell>
          <cell r="R1339" t="str">
            <v>ANTERAJA</v>
          </cell>
          <cell r="S1339" t="str">
            <v>JAKARTA 1</v>
          </cell>
          <cell r="T1339" t="str">
            <v>3203062506970003</v>
          </cell>
          <cell r="U1339" t="str">
            <v>SEUMUR HIDUP</v>
          </cell>
          <cell r="V1339" t="str">
            <v>NON DRIVER</v>
          </cell>
          <cell r="W1339" t="str">
            <v>NON DRIVER</v>
          </cell>
          <cell r="X1339" t="str">
            <v>NON DRIVER</v>
          </cell>
          <cell r="Y1339" t="str">
            <v>NON DRIVER</v>
          </cell>
          <cell r="Z1339" t="str">
            <v>JAKARTA</v>
          </cell>
          <cell r="AA1339">
            <v>35606</v>
          </cell>
          <cell r="AB1339" t="str">
            <v>JL SEKELIMUS UTARA RT02 RW08,BATUNUNGGAL,BANDUNG KIDUL</v>
          </cell>
          <cell r="AC1339" t="str">
            <v>KAWIN</v>
          </cell>
          <cell r="AD1339" t="str">
            <v>ISLAM</v>
          </cell>
          <cell r="AE1339" t="str">
            <v>LAKI-LAKI</v>
          </cell>
          <cell r="AF1339" t="str">
            <v>SMA</v>
          </cell>
          <cell r="AG1339" t="str">
            <v>RIDIAN PURNAMA</v>
          </cell>
          <cell r="AH1339" t="str">
            <v>BCA</v>
          </cell>
          <cell r="AI1339" t="str">
            <v>2801386425</v>
          </cell>
          <cell r="AJ1339" t="str">
            <v>3203062107100011</v>
          </cell>
          <cell r="AL1339">
            <v>44621</v>
          </cell>
          <cell r="AM1339">
            <v>44712</v>
          </cell>
          <cell r="AN1339" t="str">
            <v>PKWT 2</v>
          </cell>
          <cell r="AO1339" t="str">
            <v>10 hari</v>
          </cell>
          <cell r="AP1339" t="str">
            <v xml:space="preserve">0 Tahun  5 Bulan 17 Hari </v>
          </cell>
          <cell r="AQ1339" t="str">
            <v>NON DRIVER</v>
          </cell>
          <cell r="AR1339" t="str">
            <v>NON DRIVER</v>
          </cell>
          <cell r="AS1339" t="str">
            <v>SUDAH</v>
          </cell>
          <cell r="AT1339">
            <v>44551</v>
          </cell>
          <cell r="AU1339" t="str">
            <v>NON DRIVER</v>
          </cell>
          <cell r="AV1339" t="str">
            <v>NON DRIVER</v>
          </cell>
          <cell r="AW1339" t="str">
            <v/>
          </cell>
          <cell r="AX1339" t="str">
            <v>NON DRIVER</v>
          </cell>
          <cell r="AY1339" t="str">
            <v>NON DRIVER</v>
          </cell>
          <cell r="AZ1339" t="str">
            <v>NON DRIVER</v>
          </cell>
          <cell r="BA1339" t="str">
            <v>SUDAH</v>
          </cell>
          <cell r="BC1339">
            <v>44462</v>
          </cell>
          <cell r="BE1339" t="str">
            <v>SUDAH</v>
          </cell>
          <cell r="BG1339">
            <v>44497</v>
          </cell>
          <cell r="BI1339" t="str">
            <v>BELUM</v>
          </cell>
          <cell r="BV1339" t="str">
            <v>0002097987603</v>
          </cell>
          <cell r="BW1339" t="str">
            <v>SUDAH</v>
          </cell>
          <cell r="BX1339" t="str">
            <v>PERUSAHAAN</v>
          </cell>
          <cell r="BY1339" t="str">
            <v>22005793538</v>
          </cell>
          <cell r="BZ1339" t="str">
            <v>SUDAH</v>
          </cell>
        </row>
        <row r="1340">
          <cell r="C1340" t="str">
            <v>3290</v>
          </cell>
          <cell r="D1340" t="str">
            <v>DAVID SEPTIYANA RAHAYU</v>
          </cell>
          <cell r="E1340" t="str">
            <v>PT. MBK</v>
          </cell>
          <cell r="F1340" t="str">
            <v>REPLACE</v>
          </cell>
          <cell r="G1340" t="str">
            <v>SAEFUL ANWAR</v>
          </cell>
          <cell r="H1340">
            <v>44539</v>
          </cell>
          <cell r="I1340">
            <v>44539</v>
          </cell>
          <cell r="J1340">
            <v>0</v>
          </cell>
          <cell r="K1340" t="str">
            <v>085848715740</v>
          </cell>
          <cell r="L1340" t="str">
            <v>DRIVER</v>
          </cell>
          <cell r="Q1340" t="str">
            <v>BANDUNG</v>
          </cell>
          <cell r="R1340" t="str">
            <v>ANTERAJA</v>
          </cell>
          <cell r="S1340" t="str">
            <v>JAKARTA 1</v>
          </cell>
          <cell r="T1340" t="str">
            <v>3217010509900004</v>
          </cell>
          <cell r="U1340" t="str">
            <v>SEUMUR HIDUP</v>
          </cell>
          <cell r="V1340" t="str">
            <v>HIJAU</v>
          </cell>
          <cell r="W1340" t="str">
            <v>B1</v>
          </cell>
          <cell r="X1340" t="str">
            <v>1331 9009 000007</v>
          </cell>
          <cell r="Y1340">
            <v>45866</v>
          </cell>
          <cell r="Z1340" t="str">
            <v>BANDUNG</v>
          </cell>
          <cell r="AA1340">
            <v>33121</v>
          </cell>
          <cell r="AB1340" t="str">
            <v>KP PASIR LUYU PENCUT RT 04 RW 07, LEMBANG</v>
          </cell>
          <cell r="AC1340" t="str">
            <v>KAWIN ANAK 1</v>
          </cell>
          <cell r="AD1340" t="str">
            <v>ISLAM</v>
          </cell>
          <cell r="AE1340" t="str">
            <v>LAKI-LAKI</v>
          </cell>
          <cell r="AF1340" t="str">
            <v>SMP</v>
          </cell>
          <cell r="AG1340" t="str">
            <v>DAVID SEPTIYANA RAHAYU</v>
          </cell>
          <cell r="AH1340" t="str">
            <v>BCA</v>
          </cell>
          <cell r="AI1340" t="str">
            <v>1370378301</v>
          </cell>
          <cell r="AJ1340" t="str">
            <v>3217011411140004</v>
          </cell>
          <cell r="AL1340">
            <v>44621</v>
          </cell>
          <cell r="AM1340">
            <v>44712</v>
          </cell>
          <cell r="AN1340" t="str">
            <v>PKWT 2</v>
          </cell>
          <cell r="AO1340" t="str">
            <v>10 hari</v>
          </cell>
          <cell r="AP1340" t="str">
            <v xml:space="preserve">0 Tahun  5 Bulan 12 Hari </v>
          </cell>
          <cell r="AQ1340" t="str">
            <v>SUDAH</v>
          </cell>
          <cell r="AR1340">
            <v>44546</v>
          </cell>
          <cell r="AS1340" t="str">
            <v>SUDAH</v>
          </cell>
          <cell r="AT1340">
            <v>44551</v>
          </cell>
          <cell r="AU1340" t="str">
            <v>SUDAH</v>
          </cell>
          <cell r="AV1340">
            <v>44525</v>
          </cell>
          <cell r="AW1340" t="str">
            <v xml:space="preserve">0 Tahun  5 Bulan 26 Hari </v>
          </cell>
          <cell r="AX1340" t="str">
            <v>IN CLASS</v>
          </cell>
          <cell r="AY1340">
            <v>60</v>
          </cell>
          <cell r="BA1340" t="str">
            <v>SUDAH</v>
          </cell>
          <cell r="BC1340">
            <v>44375</v>
          </cell>
          <cell r="BE1340" t="str">
            <v>SUDAH</v>
          </cell>
          <cell r="BG1340">
            <v>44405</v>
          </cell>
          <cell r="BI1340" t="str">
            <v>SUDAH</v>
          </cell>
          <cell r="BK1340">
            <v>44629</v>
          </cell>
          <cell r="BV1340" t="str">
            <v>0002797595313</v>
          </cell>
          <cell r="BW1340" t="str">
            <v>SUDAH</v>
          </cell>
          <cell r="BX1340" t="str">
            <v>PBI</v>
          </cell>
          <cell r="BY1340" t="str">
            <v>22005793595</v>
          </cell>
          <cell r="BZ1340" t="str">
            <v>SUDAH</v>
          </cell>
          <cell r="CG1340" t="str">
            <v>davidbudiman658@gmail.com</v>
          </cell>
        </row>
        <row r="1341">
          <cell r="C1341" t="str">
            <v>3293</v>
          </cell>
          <cell r="D1341" t="str">
            <v>ALI MAHRUS</v>
          </cell>
          <cell r="E1341" t="str">
            <v>PT. MBK</v>
          </cell>
          <cell r="I1341">
            <v>44537</v>
          </cell>
          <cell r="J1341" t="str">
            <v/>
          </cell>
          <cell r="K1341" t="str">
            <v>085712849336</v>
          </cell>
          <cell r="L1341" t="str">
            <v>DRIVER</v>
          </cell>
          <cell r="Q1341" t="str">
            <v>MALANG</v>
          </cell>
          <cell r="R1341" t="str">
            <v>ANTERAJA</v>
          </cell>
          <cell r="S1341" t="str">
            <v>MALANG</v>
          </cell>
          <cell r="T1341" t="str">
            <v>3574032204830001</v>
          </cell>
          <cell r="U1341" t="str">
            <v>SEUMUR HIDUP</v>
          </cell>
          <cell r="V1341" t="str">
            <v>HIJAU</v>
          </cell>
          <cell r="W1341" t="str">
            <v>B1</v>
          </cell>
          <cell r="X1341" t="str">
            <v>830415510391</v>
          </cell>
          <cell r="Y1341">
            <v>45038</v>
          </cell>
          <cell r="Z1341" t="str">
            <v>PROBOLINGGO</v>
          </cell>
          <cell r="AA1341">
            <v>30794</v>
          </cell>
          <cell r="AB1341" t="str">
            <v>JL. MAYJEND HARYONO X RT/RW 07/03 KEL/DESA JATI KEC. MAYANGAN - PROBOLINGGO</v>
          </cell>
          <cell r="AC1341" t="str">
            <v>KAWIN ANAK 2</v>
          </cell>
          <cell r="AD1341" t="str">
            <v>ISLAM</v>
          </cell>
          <cell r="AE1341" t="str">
            <v>LAKI-LAKI</v>
          </cell>
          <cell r="AF1341" t="str">
            <v>SMA</v>
          </cell>
          <cell r="AG1341" t="str">
            <v>ALI MAHRUS</v>
          </cell>
          <cell r="AH1341" t="str">
            <v>BCA</v>
          </cell>
          <cell r="AI1341" t="str">
            <v>0391596122</v>
          </cell>
          <cell r="AJ1341" t="str">
            <v>3574031801071229</v>
          </cell>
          <cell r="AL1341">
            <v>44621</v>
          </cell>
          <cell r="AM1341">
            <v>44712</v>
          </cell>
          <cell r="AN1341" t="str">
            <v>PKWT 2</v>
          </cell>
          <cell r="AO1341" t="str">
            <v>10 hari</v>
          </cell>
          <cell r="AP1341" t="str">
            <v xml:space="preserve">0 Tahun  5 Bulan 14 Hari </v>
          </cell>
          <cell r="AQ1341" t="str">
            <v>SUDAH</v>
          </cell>
          <cell r="AR1341">
            <v>44543</v>
          </cell>
          <cell r="AS1341" t="str">
            <v>SUDAH</v>
          </cell>
          <cell r="AT1341">
            <v>44543</v>
          </cell>
          <cell r="AU1341" t="str">
            <v>SUDAH</v>
          </cell>
          <cell r="AV1341">
            <v>44533</v>
          </cell>
          <cell r="AW1341" t="str">
            <v xml:space="preserve">0 Tahun  5 Bulan 18 Hari </v>
          </cell>
          <cell r="AX1341" t="str">
            <v>IN CLASS</v>
          </cell>
          <cell r="AY1341">
            <v>70</v>
          </cell>
          <cell r="AZ1341">
            <v>70</v>
          </cell>
          <cell r="BA1341" t="str">
            <v>SUDAH</v>
          </cell>
          <cell r="BC1341">
            <v>44389</v>
          </cell>
          <cell r="BD1341" t="str">
            <v>PROBOLINGGO</v>
          </cell>
          <cell r="BE1341" t="str">
            <v>SUDAH</v>
          </cell>
          <cell r="BG1341">
            <v>44417</v>
          </cell>
          <cell r="BH1341" t="str">
            <v>PROBOLINGGO</v>
          </cell>
          <cell r="BI1341" t="str">
            <v>BELUM</v>
          </cell>
          <cell r="BV1341" t="str">
            <v>0001537110044</v>
          </cell>
          <cell r="BW1341" t="str">
            <v>SUDAH</v>
          </cell>
          <cell r="BX1341" t="str">
            <v>PERUSAHAAN</v>
          </cell>
          <cell r="BY1341" t="str">
            <v>22005793504</v>
          </cell>
          <cell r="BZ1341" t="str">
            <v>SUDAH</v>
          </cell>
          <cell r="CG1341" t="str">
            <v>MAHRUSE27@GMAIL.COM</v>
          </cell>
        </row>
        <row r="1342">
          <cell r="C1342" t="str">
            <v>3295</v>
          </cell>
          <cell r="D1342" t="str">
            <v xml:space="preserve">WAHYUDI IRAWAN </v>
          </cell>
          <cell r="E1342" t="str">
            <v>PT. MBK</v>
          </cell>
          <cell r="F1342" t="str">
            <v>REPLACE</v>
          </cell>
          <cell r="G1342" t="str">
            <v>ANGGA DINATA</v>
          </cell>
          <cell r="I1342">
            <v>44538</v>
          </cell>
          <cell r="J1342" t="str">
            <v/>
          </cell>
          <cell r="K1342" t="str">
            <v>082153307016</v>
          </cell>
          <cell r="L1342" t="str">
            <v>DRIVER</v>
          </cell>
          <cell r="Q1342" t="str">
            <v>PONTIANAK</v>
          </cell>
          <cell r="R1342" t="str">
            <v>PT. SUMBER ALFARIA TRIJAYA TBK</v>
          </cell>
          <cell r="S1342" t="str">
            <v>JAKARTA 2</v>
          </cell>
          <cell r="T1342" t="str">
            <v>6171010505950007</v>
          </cell>
          <cell r="U1342" t="str">
            <v>SEUMUR HIDUP</v>
          </cell>
          <cell r="V1342" t="str">
            <v>CDD</v>
          </cell>
          <cell r="W1342" t="str">
            <v>B1</v>
          </cell>
          <cell r="X1342" t="str">
            <v>10149506000053</v>
          </cell>
          <cell r="Y1342">
            <v>46038</v>
          </cell>
          <cell r="Z1342" t="str">
            <v>NANGA PINOH</v>
          </cell>
          <cell r="AA1342">
            <v>34824</v>
          </cell>
          <cell r="AB1342" t="str">
            <v>JL. NIRBAYA Gg. NIRBAYA II</v>
          </cell>
          <cell r="AC1342" t="str">
            <v>LAJANG</v>
          </cell>
          <cell r="AD1342" t="str">
            <v>ISLAM</v>
          </cell>
          <cell r="AE1342" t="str">
            <v>LAKI-LAKI</v>
          </cell>
          <cell r="AF1342" t="str">
            <v>SMA</v>
          </cell>
          <cell r="AG1342" t="str">
            <v xml:space="preserve">WAHYUDI IRAWAN </v>
          </cell>
          <cell r="AH1342" t="str">
            <v>BCA</v>
          </cell>
          <cell r="AI1342" t="str">
            <v>7345057811</v>
          </cell>
          <cell r="AJ1342" t="str">
            <v>6171011901090005</v>
          </cell>
          <cell r="AL1342">
            <v>44621</v>
          </cell>
          <cell r="AM1342">
            <v>44712</v>
          </cell>
          <cell r="AN1342" t="str">
            <v>PKWT 2</v>
          </cell>
          <cell r="AO1342" t="str">
            <v>10 hari</v>
          </cell>
          <cell r="AP1342" t="str">
            <v xml:space="preserve">0 Tahun  5 Bulan 13 Hari </v>
          </cell>
          <cell r="AQ1342" t="str">
            <v>SUDAH</v>
          </cell>
          <cell r="AR1342">
            <v>44543</v>
          </cell>
          <cell r="AS1342" t="str">
            <v>SUDAH</v>
          </cell>
          <cell r="AT1342">
            <v>44543</v>
          </cell>
          <cell r="AU1342" t="str">
            <v>SUDAH</v>
          </cell>
          <cell r="AV1342">
            <v>44531</v>
          </cell>
          <cell r="AW1342" t="str">
            <v xml:space="preserve">0 Tahun  5 Bulan 20 Hari </v>
          </cell>
          <cell r="AX1342" t="str">
            <v>IN CLASS</v>
          </cell>
          <cell r="AY1342">
            <v>60</v>
          </cell>
          <cell r="AZ1342">
            <v>80</v>
          </cell>
          <cell r="BA1342" t="str">
            <v>SUDAH</v>
          </cell>
          <cell r="BC1342">
            <v>44531</v>
          </cell>
          <cell r="BD1342" t="str">
            <v>RS BHAYANGKARA</v>
          </cell>
          <cell r="BE1342" t="str">
            <v>BELUM</v>
          </cell>
          <cell r="BI1342" t="str">
            <v>BELUM</v>
          </cell>
          <cell r="BV1342" t="str">
            <v>0003077781794</v>
          </cell>
          <cell r="BW1342" t="str">
            <v>SUDAH</v>
          </cell>
          <cell r="BX1342" t="str">
            <v>PERUSAHAAN</v>
          </cell>
          <cell r="BY1342" t="str">
            <v>22005793124</v>
          </cell>
          <cell r="BZ1342" t="str">
            <v>SUDAH</v>
          </cell>
        </row>
        <row r="1343">
          <cell r="C1343" t="str">
            <v>3296</v>
          </cell>
          <cell r="D1343" t="str">
            <v>NYOTO MOCHAMAD SALEH</v>
          </cell>
          <cell r="E1343" t="str">
            <v>PT. MBK</v>
          </cell>
          <cell r="F1343" t="str">
            <v>REPLACE</v>
          </cell>
          <cell r="G1343" t="str">
            <v>M DENNY LASMANTO</v>
          </cell>
          <cell r="I1343">
            <v>44531</v>
          </cell>
          <cell r="J1343" t="str">
            <v/>
          </cell>
          <cell r="K1343" t="str">
            <v>081390993000</v>
          </cell>
          <cell r="L1343" t="str">
            <v>DRIVER</v>
          </cell>
          <cell r="Q1343" t="str">
            <v>MALANG</v>
          </cell>
          <cell r="R1343" t="str">
            <v>BAT 1</v>
          </cell>
          <cell r="S1343" t="str">
            <v>MALANG</v>
          </cell>
          <cell r="T1343" t="str">
            <v>3517092909780002</v>
          </cell>
          <cell r="U1343" t="str">
            <v>SEUMUR HIDUP</v>
          </cell>
          <cell r="W1343" t="str">
            <v>B2 UMUM</v>
          </cell>
          <cell r="X1343" t="str">
            <v>780915561067</v>
          </cell>
          <cell r="Y1343">
            <v>45198</v>
          </cell>
          <cell r="Z1343" t="str">
            <v>JOMBANG</v>
          </cell>
          <cell r="AA1343">
            <v>28762</v>
          </cell>
          <cell r="AB1343" t="str">
            <v>JL YOS SUDARSO GANG 4/3 RT 007 RW 004 KEL DENANYAR KEC JOMBANG</v>
          </cell>
          <cell r="AC1343" t="str">
            <v>KAWIN ANAK 2</v>
          </cell>
          <cell r="AD1343" t="str">
            <v>ISLAM</v>
          </cell>
          <cell r="AE1343" t="str">
            <v>LAKI-LAKI</v>
          </cell>
          <cell r="AF1343" t="str">
            <v>SMA</v>
          </cell>
          <cell r="AG1343" t="str">
            <v>NYOTO MOCHAMAD SALEH</v>
          </cell>
          <cell r="AH1343" t="str">
            <v>BCA</v>
          </cell>
          <cell r="AI1343" t="str">
            <v>3160285345</v>
          </cell>
          <cell r="AJ1343" t="str">
            <v>3517092001066892</v>
          </cell>
          <cell r="AL1343">
            <v>44621</v>
          </cell>
          <cell r="AM1343">
            <v>44712</v>
          </cell>
          <cell r="AN1343" t="str">
            <v>PKWT 2</v>
          </cell>
          <cell r="AO1343" t="str">
            <v>10 hari</v>
          </cell>
          <cell r="AP1343" t="str">
            <v xml:space="preserve">0 Tahun  5 Bulan 20 Hari </v>
          </cell>
          <cell r="AQ1343" t="str">
            <v>SUDAH</v>
          </cell>
          <cell r="AR1343">
            <v>44543</v>
          </cell>
          <cell r="AS1343" t="str">
            <v>SUDAH</v>
          </cell>
          <cell r="AT1343">
            <v>44554</v>
          </cell>
          <cell r="AU1343" t="str">
            <v>SUDAH</v>
          </cell>
          <cell r="AV1343">
            <v>44531</v>
          </cell>
          <cell r="AW1343" t="str">
            <v xml:space="preserve">0 Tahun  5 Bulan 20 Hari </v>
          </cell>
          <cell r="AX1343" t="str">
            <v>IN CLASS</v>
          </cell>
          <cell r="BA1343" t="str">
            <v>SUDAH</v>
          </cell>
          <cell r="BC1343">
            <v>44426</v>
          </cell>
          <cell r="BE1343" t="str">
            <v>SUDAH</v>
          </cell>
          <cell r="BG1343">
            <v>44454</v>
          </cell>
          <cell r="BI1343" t="str">
            <v>BELUM</v>
          </cell>
          <cell r="BV1343" t="str">
            <v>0001538841655</v>
          </cell>
          <cell r="BW1343" t="str">
            <v>SUDAH</v>
          </cell>
          <cell r="BX1343" t="str">
            <v>PERUSAHAAN</v>
          </cell>
          <cell r="BY1343" t="str">
            <v>22005793520</v>
          </cell>
          <cell r="BZ1343" t="str">
            <v>SUDAH</v>
          </cell>
        </row>
        <row r="1344">
          <cell r="C1344" t="str">
            <v>3297</v>
          </cell>
          <cell r="D1344" t="str">
            <v xml:space="preserve">SUDJARWANTO </v>
          </cell>
          <cell r="E1344" t="str">
            <v>PT. MBK</v>
          </cell>
          <cell r="I1344">
            <v>44540</v>
          </cell>
          <cell r="J1344" t="str">
            <v/>
          </cell>
          <cell r="K1344" t="str">
            <v>083854595500</v>
          </cell>
          <cell r="L1344" t="str">
            <v>DRIVER</v>
          </cell>
          <cell r="Q1344" t="str">
            <v>SURABAYA</v>
          </cell>
          <cell r="R1344" t="str">
            <v>ANTERAJA</v>
          </cell>
          <cell r="S1344" t="str">
            <v>MALANG</v>
          </cell>
          <cell r="T1344" t="str">
            <v>3578100507810010</v>
          </cell>
          <cell r="U1344" t="str">
            <v>SEUMUR HIDUP</v>
          </cell>
          <cell r="W1344" t="str">
            <v>B1</v>
          </cell>
          <cell r="X1344" t="str">
            <v>15148107000259</v>
          </cell>
          <cell r="Y1344">
            <v>46203</v>
          </cell>
          <cell r="Z1344" t="str">
            <v>SURABAYA</v>
          </cell>
          <cell r="AA1344">
            <v>29772</v>
          </cell>
          <cell r="AB1344" t="str">
            <v>KAPAS MADYA 4B/69 RT 02 RW 02 SURABAYA</v>
          </cell>
          <cell r="AC1344" t="str">
            <v>KAWIN ANAK 1</v>
          </cell>
          <cell r="AD1344" t="str">
            <v>ISLAM</v>
          </cell>
          <cell r="AE1344" t="str">
            <v>LAKI-LAKI</v>
          </cell>
          <cell r="AF1344" t="str">
            <v>SMA</v>
          </cell>
          <cell r="AG1344" t="str">
            <v xml:space="preserve">SUDJARWANTO </v>
          </cell>
          <cell r="AH1344" t="str">
            <v>BCA</v>
          </cell>
          <cell r="AI1344" t="str">
            <v>1990776713</v>
          </cell>
          <cell r="AJ1344" t="str">
            <v>3578102810130035</v>
          </cell>
          <cell r="AL1344">
            <v>44621</v>
          </cell>
          <cell r="AM1344">
            <v>44712</v>
          </cell>
          <cell r="AN1344" t="str">
            <v>PKWT 2</v>
          </cell>
          <cell r="AO1344" t="str">
            <v>10 hari</v>
          </cell>
          <cell r="AP1344" t="str">
            <v xml:space="preserve">0 Tahun  5 Bulan 11 Hari </v>
          </cell>
          <cell r="AQ1344" t="str">
            <v>SUDAH</v>
          </cell>
          <cell r="AR1344">
            <v>44540</v>
          </cell>
          <cell r="AS1344" t="str">
            <v>SUDAH</v>
          </cell>
          <cell r="AT1344">
            <v>44560</v>
          </cell>
          <cell r="AU1344" t="str">
            <v>SUDAH</v>
          </cell>
          <cell r="AV1344">
            <v>44536</v>
          </cell>
          <cell r="AW1344" t="str">
            <v xml:space="preserve">0 Tahun  5 Bulan 15 Hari </v>
          </cell>
          <cell r="AX1344" t="str">
            <v>IN CLASS</v>
          </cell>
          <cell r="BA1344" t="str">
            <v>SUDAH</v>
          </cell>
          <cell r="BC1344">
            <v>44386</v>
          </cell>
          <cell r="BE1344" t="str">
            <v>SUDAH</v>
          </cell>
          <cell r="BG1344">
            <v>44422</v>
          </cell>
          <cell r="BI1344" t="str">
            <v>SUDAH</v>
          </cell>
          <cell r="BK1344">
            <v>44673</v>
          </cell>
          <cell r="BV1344" t="str">
            <v>0001149058271</v>
          </cell>
          <cell r="BW1344" t="str">
            <v>SUDAH</v>
          </cell>
          <cell r="BX1344" t="str">
            <v>PERUSAHAAN</v>
          </cell>
          <cell r="BY1344" t="str">
            <v>22005793603</v>
          </cell>
          <cell r="BZ1344" t="str">
            <v>SUDAH</v>
          </cell>
        </row>
        <row r="1345">
          <cell r="C1345" t="str">
            <v>3298</v>
          </cell>
          <cell r="D1345" t="str">
            <v>TOFAN DWITAMA PUTRA</v>
          </cell>
          <cell r="E1345" t="str">
            <v>PT. MBK</v>
          </cell>
          <cell r="F1345" t="str">
            <v>REPLACE</v>
          </cell>
          <cell r="G1345" t="str">
            <v>ANDRE SANJAYA</v>
          </cell>
          <cell r="I1345">
            <v>44540</v>
          </cell>
          <cell r="J1345" t="str">
            <v/>
          </cell>
          <cell r="K1345" t="str">
            <v>085654498997</v>
          </cell>
          <cell r="L1345" t="str">
            <v>DRIVER</v>
          </cell>
          <cell r="Q1345" t="str">
            <v>PONTIANAK</v>
          </cell>
          <cell r="R1345" t="str">
            <v>PT. SUMBER ALFARIA TRIJAYA TBK</v>
          </cell>
          <cell r="S1345" t="str">
            <v>JAKARTA 2</v>
          </cell>
          <cell r="T1345" t="str">
            <v>6171061803890001</v>
          </cell>
          <cell r="U1345" t="str">
            <v>SEUMUR HIDUP</v>
          </cell>
          <cell r="V1345" t="str">
            <v>CDD</v>
          </cell>
          <cell r="W1345" t="str">
            <v>B1</v>
          </cell>
          <cell r="X1345" t="str">
            <v>890310140001</v>
          </cell>
          <cell r="Y1345">
            <v>45369</v>
          </cell>
          <cell r="Z1345" t="str">
            <v>PONTIANAK</v>
          </cell>
          <cell r="AA1345">
            <v>32585</v>
          </cell>
          <cell r="AB1345" t="str">
            <v>JL AYANI II PARIT SEMBIN</v>
          </cell>
          <cell r="AC1345" t="str">
            <v>KAWIN</v>
          </cell>
          <cell r="AD1345" t="str">
            <v>ISLAM</v>
          </cell>
          <cell r="AE1345" t="str">
            <v>LAKI-LAKI</v>
          </cell>
          <cell r="AF1345" t="str">
            <v>SMP</v>
          </cell>
          <cell r="AG1345" t="str">
            <v>TOFAN DWITAMA PUTRA</v>
          </cell>
          <cell r="AH1345" t="str">
            <v>BCA</v>
          </cell>
          <cell r="AI1345" t="str">
            <v>7155098473</v>
          </cell>
          <cell r="AJ1345" t="str">
            <v>6112011805180003</v>
          </cell>
          <cell r="AL1345">
            <v>44621</v>
          </cell>
          <cell r="AM1345">
            <v>44712</v>
          </cell>
          <cell r="AN1345" t="str">
            <v>PKWT 2</v>
          </cell>
          <cell r="AO1345" t="str">
            <v>10 hari</v>
          </cell>
          <cell r="AP1345" t="str">
            <v xml:space="preserve">0 Tahun  5 Bulan 11 Hari </v>
          </cell>
          <cell r="AQ1345" t="str">
            <v>SUDAH</v>
          </cell>
          <cell r="AR1345">
            <v>44546</v>
          </cell>
          <cell r="AS1345" t="str">
            <v>SUDAH</v>
          </cell>
          <cell r="AT1345">
            <v>44546</v>
          </cell>
          <cell r="AU1345" t="str">
            <v>SUDAH</v>
          </cell>
          <cell r="AV1345">
            <v>44538</v>
          </cell>
          <cell r="AW1345" t="str">
            <v xml:space="preserve">0 Tahun  5 Bulan 13 Hari </v>
          </cell>
          <cell r="AX1345" t="str">
            <v>IN CLASS</v>
          </cell>
          <cell r="AY1345">
            <v>50</v>
          </cell>
          <cell r="AZ1345">
            <v>80</v>
          </cell>
          <cell r="BA1345" t="str">
            <v>SUDAH</v>
          </cell>
          <cell r="BC1345">
            <v>44520</v>
          </cell>
          <cell r="BD1345" t="str">
            <v>KLINIK UNTAN</v>
          </cell>
          <cell r="BE1345" t="str">
            <v>BELUM</v>
          </cell>
          <cell r="BI1345" t="str">
            <v>BELUM</v>
          </cell>
          <cell r="BV1345" t="str">
            <v>0001147939301</v>
          </cell>
          <cell r="BW1345" t="str">
            <v>SUDAH</v>
          </cell>
          <cell r="BX1345" t="str">
            <v>PERUSAHAAN</v>
          </cell>
          <cell r="BY1345" t="str">
            <v>22005793587</v>
          </cell>
          <cell r="BZ1345" t="str">
            <v>SUDAH</v>
          </cell>
        </row>
        <row r="1346">
          <cell r="C1346" t="str">
            <v>3299</v>
          </cell>
          <cell r="D1346" t="str">
            <v>ASEP IRFAN PURNAMA</v>
          </cell>
          <cell r="E1346" t="str">
            <v>PT. MBK</v>
          </cell>
          <cell r="F1346" t="str">
            <v>REPLACE</v>
          </cell>
          <cell r="G1346" t="str">
            <v>IRFAN HILMI</v>
          </cell>
          <cell r="H1346">
            <v>44541</v>
          </cell>
          <cell r="I1346">
            <v>44541</v>
          </cell>
          <cell r="J1346">
            <v>0</v>
          </cell>
          <cell r="K1346" t="str">
            <v>0895326762260</v>
          </cell>
          <cell r="L1346" t="str">
            <v>DRIVER</v>
          </cell>
          <cell r="Q1346" t="str">
            <v>BANDUNG</v>
          </cell>
          <cell r="R1346" t="str">
            <v>ANTERAJA</v>
          </cell>
          <cell r="S1346" t="str">
            <v>JAKARTA 1</v>
          </cell>
          <cell r="T1346" t="str">
            <v>3217071609940006</v>
          </cell>
          <cell r="U1346" t="str">
            <v>SEUMUR HIDUP</v>
          </cell>
          <cell r="V1346" t="str">
            <v>HIJAU</v>
          </cell>
          <cell r="W1346" t="str">
            <v>B1 UMUM</v>
          </cell>
          <cell r="X1346" t="str">
            <v>1331 9409 000408</v>
          </cell>
          <cell r="Y1346">
            <v>46279</v>
          </cell>
          <cell r="Z1346" t="str">
            <v>BANDUNG</v>
          </cell>
          <cell r="AA1346">
            <v>34593</v>
          </cell>
          <cell r="AB1346" t="str">
            <v>KP KARANG MULYA,RT03 RW01,CITATAH,CIPATAT</v>
          </cell>
          <cell r="AC1346" t="str">
            <v>KAWIN ANAK 1</v>
          </cell>
          <cell r="AD1346" t="str">
            <v>ISLAM</v>
          </cell>
          <cell r="AE1346" t="str">
            <v>LAKI-LAKI</v>
          </cell>
          <cell r="AF1346" t="str">
            <v>SMA</v>
          </cell>
          <cell r="AG1346" t="str">
            <v>ASEP IRFAN PURNAMA</v>
          </cell>
          <cell r="AH1346" t="str">
            <v>BCA</v>
          </cell>
          <cell r="AI1346" t="str">
            <v>2780372772</v>
          </cell>
          <cell r="AJ1346" t="str">
            <v>3217072905170005</v>
          </cell>
          <cell r="AL1346">
            <v>44682</v>
          </cell>
          <cell r="AM1346">
            <v>44773</v>
          </cell>
          <cell r="AN1346" t="str">
            <v>PKWT 1</v>
          </cell>
          <cell r="AO1346" t="str">
            <v>71 hari</v>
          </cell>
          <cell r="AP1346" t="str">
            <v xml:space="preserve">0 Tahun  5 Bulan 10 Hari </v>
          </cell>
          <cell r="AQ1346" t="str">
            <v>SUDAH</v>
          </cell>
          <cell r="AR1346">
            <v>44546</v>
          </cell>
          <cell r="AS1346" t="str">
            <v>SUDAH</v>
          </cell>
          <cell r="AT1346">
            <v>44551</v>
          </cell>
          <cell r="AU1346" t="str">
            <v>SUDAH</v>
          </cell>
          <cell r="AV1346">
            <v>44639</v>
          </cell>
          <cell r="AW1346" t="str">
            <v xml:space="preserve">0 Tahun  2 Bulan 2 Hari </v>
          </cell>
          <cell r="AX1346" t="str">
            <v>IN CLASS</v>
          </cell>
          <cell r="AY1346">
            <v>70</v>
          </cell>
          <cell r="BA1346" t="str">
            <v>SUDAH</v>
          </cell>
          <cell r="BC1346">
            <v>44387</v>
          </cell>
          <cell r="BE1346" t="str">
            <v>SUDAH</v>
          </cell>
          <cell r="BG1346">
            <v>44415</v>
          </cell>
          <cell r="BI1346" t="str">
            <v>BELUM</v>
          </cell>
          <cell r="BV1346" t="str">
            <v>0001521241604</v>
          </cell>
          <cell r="BW1346" t="str">
            <v>SUDAH</v>
          </cell>
          <cell r="BX1346" t="str">
            <v>PERUSAHAAN</v>
          </cell>
          <cell r="BY1346" t="str">
            <v>22005793637</v>
          </cell>
          <cell r="BZ1346" t="str">
            <v>SUDAH</v>
          </cell>
          <cell r="CG1346" t="str">
            <v>asepirfan052@gmail.com</v>
          </cell>
        </row>
        <row r="1347">
          <cell r="C1347" t="str">
            <v>3301</v>
          </cell>
          <cell r="D1347" t="str">
            <v>YAYAT SUYATNA</v>
          </cell>
          <cell r="E1347" t="str">
            <v>PT. MBK</v>
          </cell>
          <cell r="F1347" t="str">
            <v>REPLACE</v>
          </cell>
          <cell r="G1347" t="str">
            <v>JIHAD MAULANA</v>
          </cell>
          <cell r="H1347">
            <v>44538</v>
          </cell>
          <cell r="I1347">
            <v>44541</v>
          </cell>
          <cell r="J1347">
            <v>3</v>
          </cell>
          <cell r="K1347" t="str">
            <v>081214803945</v>
          </cell>
          <cell r="L1347" t="str">
            <v>DRIVER</v>
          </cell>
          <cell r="Q1347" t="str">
            <v>CIREBON</v>
          </cell>
          <cell r="R1347" t="str">
            <v>ANTERAJA</v>
          </cell>
          <cell r="S1347" t="str">
            <v>JAKARTA 1</v>
          </cell>
          <cell r="T1347" t="str">
            <v>3274052108820008</v>
          </cell>
          <cell r="U1347" t="str">
            <v>SEUMUR HIDUP</v>
          </cell>
          <cell r="V1347" t="str">
            <v>HIJAU</v>
          </cell>
          <cell r="W1347" t="str">
            <v>B1 UMUM</v>
          </cell>
          <cell r="X1347" t="str">
            <v>820813360151</v>
          </cell>
          <cell r="Y1347">
            <v>45525</v>
          </cell>
          <cell r="Z1347" t="str">
            <v>CIREBON</v>
          </cell>
          <cell r="AA1347">
            <v>30184</v>
          </cell>
          <cell r="AB1347" t="str">
            <v>BLOK SIDINGKLIK RT 002 RW 010 DESA BUYUT KEC.GUNUNG JATI KAB.CIREBON</v>
          </cell>
          <cell r="AC1347" t="str">
            <v>KAWIN ANAK 1</v>
          </cell>
          <cell r="AD1347" t="str">
            <v>ISLAM</v>
          </cell>
          <cell r="AE1347" t="str">
            <v>LAKI-LAKI</v>
          </cell>
          <cell r="AF1347" t="str">
            <v>SMA</v>
          </cell>
          <cell r="AG1347" t="str">
            <v>YAYAT SUYATNA</v>
          </cell>
          <cell r="AH1347" t="str">
            <v>BCA</v>
          </cell>
          <cell r="AI1347" t="str">
            <v>1341988174</v>
          </cell>
          <cell r="AJ1347" t="str">
            <v>3209210911210004</v>
          </cell>
          <cell r="AL1347">
            <v>44652</v>
          </cell>
          <cell r="AM1347">
            <v>44742</v>
          </cell>
          <cell r="AN1347" t="str">
            <v>PKWT 2</v>
          </cell>
          <cell r="AO1347" t="str">
            <v>40 hari</v>
          </cell>
          <cell r="AP1347" t="str">
            <v xml:space="preserve">0 Tahun  5 Bulan 10 Hari </v>
          </cell>
          <cell r="AQ1347" t="str">
            <v>SUDAH</v>
          </cell>
          <cell r="AR1347">
            <v>44546</v>
          </cell>
          <cell r="AS1347" t="str">
            <v>SUDAH</v>
          </cell>
          <cell r="AT1347">
            <v>44546</v>
          </cell>
          <cell r="AU1347" t="str">
            <v>SUDAH</v>
          </cell>
          <cell r="AV1347">
            <v>44540</v>
          </cell>
          <cell r="AW1347" t="str">
            <v xml:space="preserve">0 Tahun  5 Bulan 11 Hari </v>
          </cell>
          <cell r="AX1347" t="str">
            <v>IN CLASS</v>
          </cell>
          <cell r="AY1347">
            <v>75</v>
          </cell>
          <cell r="BA1347" t="str">
            <v>SUDAH</v>
          </cell>
          <cell r="BC1347">
            <v>44371</v>
          </cell>
          <cell r="BE1347" t="str">
            <v>SUDAH</v>
          </cell>
          <cell r="BG1347">
            <v>44406</v>
          </cell>
          <cell r="BI1347" t="str">
            <v>BELUM</v>
          </cell>
          <cell r="BV1347" t="str">
            <v>0000516857409</v>
          </cell>
          <cell r="BW1347" t="str">
            <v>SUDAH</v>
          </cell>
          <cell r="BX1347" t="str">
            <v>PERUSAHAAN</v>
          </cell>
          <cell r="BY1347" t="str">
            <v>22005793058</v>
          </cell>
          <cell r="BZ1347" t="str">
            <v>SUDAH</v>
          </cell>
          <cell r="CG1347" t="str">
            <v>tezaanugerah82@gmail.com</v>
          </cell>
        </row>
        <row r="1348">
          <cell r="C1348" t="str">
            <v>3304</v>
          </cell>
          <cell r="D1348" t="str">
            <v>DODO WARISMAN</v>
          </cell>
          <cell r="E1348" t="str">
            <v>PT. MBK</v>
          </cell>
          <cell r="F1348" t="str">
            <v>REPLACE</v>
          </cell>
          <cell r="G1348" t="str">
            <v>M FARIDL</v>
          </cell>
          <cell r="I1348">
            <v>44512</v>
          </cell>
          <cell r="J1348" t="str">
            <v/>
          </cell>
          <cell r="K1348" t="str">
            <v>08990556565</v>
          </cell>
          <cell r="L1348" t="str">
            <v>DRIVER</v>
          </cell>
          <cell r="Q1348" t="str">
            <v>PASURUAN</v>
          </cell>
          <cell r="R1348" t="str">
            <v>CREDIBOOK</v>
          </cell>
          <cell r="S1348" t="str">
            <v>MALANG</v>
          </cell>
          <cell r="T1348" t="str">
            <v>1207231705910003</v>
          </cell>
          <cell r="U1348" t="str">
            <v>SEUMUR HIDUP</v>
          </cell>
          <cell r="V1348" t="str">
            <v>CDD</v>
          </cell>
          <cell r="W1348" t="str">
            <v>B1</v>
          </cell>
          <cell r="X1348" t="str">
            <v>15619105000002</v>
          </cell>
          <cell r="Y1348">
            <v>45516</v>
          </cell>
          <cell r="Z1348" t="str">
            <v>PASURUAN</v>
          </cell>
          <cell r="AA1348">
            <v>33375</v>
          </cell>
          <cell r="AB1348" t="str">
            <v>JL. DR. WAHIDIN S.H GG XII RT/RW 002/005 KEL. PETAMANAN - PASURUAN</v>
          </cell>
          <cell r="AC1348" t="str">
            <v>KAWIN ANAK 1</v>
          </cell>
          <cell r="AD1348" t="str">
            <v>ISLAM</v>
          </cell>
          <cell r="AE1348" t="str">
            <v>LAKI-LAKI</v>
          </cell>
          <cell r="AF1348" t="str">
            <v>SMA</v>
          </cell>
          <cell r="AG1348" t="str">
            <v>DODO WARISMAN</v>
          </cell>
          <cell r="AH1348" t="str">
            <v>BCA</v>
          </cell>
          <cell r="AI1348" t="str">
            <v>0891825314</v>
          </cell>
          <cell r="AJ1348" t="str">
            <v>3514203103200001</v>
          </cell>
          <cell r="AK1348" t="str">
            <v>826130304624000</v>
          </cell>
          <cell r="AL1348">
            <v>44621</v>
          </cell>
          <cell r="AM1348">
            <v>44712</v>
          </cell>
          <cell r="AN1348" t="str">
            <v>PKWT 2</v>
          </cell>
          <cell r="AO1348" t="str">
            <v>10 hari</v>
          </cell>
          <cell r="AP1348" t="str">
            <v xml:space="preserve">0 Tahun  6 Bulan 9 Hari </v>
          </cell>
          <cell r="AQ1348" t="str">
            <v>SUDAH</v>
          </cell>
          <cell r="AR1348">
            <v>44540</v>
          </cell>
          <cell r="AS1348" t="str">
            <v>SUDAH</v>
          </cell>
          <cell r="AT1348">
            <v>44560</v>
          </cell>
          <cell r="AU1348" t="str">
            <v>SUDAH</v>
          </cell>
          <cell r="AV1348">
            <v>44509</v>
          </cell>
          <cell r="AW1348" t="str">
            <v xml:space="preserve">0 Tahun  6 Bulan 12 Hari </v>
          </cell>
          <cell r="AX1348" t="str">
            <v>IN CLASS</v>
          </cell>
          <cell r="AY1348">
            <v>70</v>
          </cell>
          <cell r="AZ1348">
            <v>70</v>
          </cell>
          <cell r="BA1348" t="str">
            <v>SUDAH</v>
          </cell>
          <cell r="BC1348">
            <v>44523</v>
          </cell>
          <cell r="BD1348" t="str">
            <v>PASURUAN</v>
          </cell>
          <cell r="BE1348" t="str">
            <v>SUDAH</v>
          </cell>
          <cell r="BG1348">
            <v>44612</v>
          </cell>
          <cell r="BI1348" t="str">
            <v>BELUM</v>
          </cell>
          <cell r="BV1348" t="str">
            <v>0002942272236</v>
          </cell>
          <cell r="BW1348" t="str">
            <v>SUDAH</v>
          </cell>
          <cell r="BX1348" t="str">
            <v>PERUSAHAAN</v>
          </cell>
          <cell r="BY1348" t="str">
            <v>22016347290</v>
          </cell>
          <cell r="BZ1348" t="str">
            <v>SUDAH</v>
          </cell>
          <cell r="CG1348" t="str">
            <v>DODO.WARISMAN91@GMAIL.COM</v>
          </cell>
        </row>
        <row r="1349">
          <cell r="C1349" t="str">
            <v>3307</v>
          </cell>
          <cell r="D1349" t="str">
            <v>DAVIT MAULANA</v>
          </cell>
          <cell r="E1349" t="str">
            <v>PT. MBK</v>
          </cell>
          <cell r="F1349" t="str">
            <v>PO</v>
          </cell>
          <cell r="G1349" t="str">
            <v>96/JKT2/XI/2021</v>
          </cell>
          <cell r="H1349">
            <v>44531</v>
          </cell>
          <cell r="I1349">
            <v>44531</v>
          </cell>
          <cell r="J1349">
            <v>0</v>
          </cell>
          <cell r="K1349" t="str">
            <v>083819641436</v>
          </cell>
          <cell r="L1349" t="str">
            <v>DRIVER</v>
          </cell>
          <cell r="Q1349" t="str">
            <v>LAMPUNG</v>
          </cell>
          <cell r="R1349" t="str">
            <v>ANTERAJA</v>
          </cell>
          <cell r="S1349" t="str">
            <v>PALEMBANG</v>
          </cell>
          <cell r="T1349" t="str">
            <v>1871093105930002</v>
          </cell>
          <cell r="U1349" t="str">
            <v>SEUMUR HIDUP</v>
          </cell>
          <cell r="W1349" t="str">
            <v>B1</v>
          </cell>
          <cell r="X1349" t="str">
            <v>25269035000612</v>
          </cell>
          <cell r="Y1349">
            <v>46355</v>
          </cell>
          <cell r="Z1349" t="str">
            <v>TELUK BETUNG</v>
          </cell>
          <cell r="AA1349">
            <v>34120</v>
          </cell>
          <cell r="AB1349" t="str">
            <v>JL. DIPENOGORO DMANINJAU NO, 9 RT,023/00</v>
          </cell>
          <cell r="AC1349" t="str">
            <v>LAJANG</v>
          </cell>
          <cell r="AD1349" t="str">
            <v>ISLAM</v>
          </cell>
          <cell r="AE1349" t="str">
            <v>LAKI-LAKI</v>
          </cell>
          <cell r="AF1349" t="str">
            <v>SMA</v>
          </cell>
          <cell r="AG1349" t="str">
            <v>DAVIT MAULANA</v>
          </cell>
          <cell r="AH1349" t="str">
            <v>BCA</v>
          </cell>
          <cell r="AI1349" t="str">
            <v>2941034405</v>
          </cell>
          <cell r="AJ1349" t="str">
            <v>1871091202100005</v>
          </cell>
          <cell r="AL1349">
            <v>44621</v>
          </cell>
          <cell r="AM1349">
            <v>44712</v>
          </cell>
          <cell r="AN1349" t="str">
            <v>PKWT 2</v>
          </cell>
          <cell r="AO1349" t="str">
            <v>10 hari</v>
          </cell>
          <cell r="AP1349" t="str">
            <v xml:space="preserve">0 Tahun  5 Bulan 20 Hari </v>
          </cell>
          <cell r="AQ1349" t="str">
            <v>SUDAH</v>
          </cell>
          <cell r="AR1349">
            <v>44546</v>
          </cell>
          <cell r="AS1349" t="str">
            <v>SUDAH</v>
          </cell>
          <cell r="AT1349">
            <v>44546</v>
          </cell>
          <cell r="AU1349" t="str">
            <v>SUDAH</v>
          </cell>
          <cell r="AV1349">
            <v>44530</v>
          </cell>
          <cell r="AW1349" t="str">
            <v xml:space="preserve">0 Tahun  5 Bulan 21 Hari </v>
          </cell>
          <cell r="AX1349" t="str">
            <v>IN CLASS</v>
          </cell>
          <cell r="AY1349">
            <v>75</v>
          </cell>
          <cell r="AZ1349">
            <v>95</v>
          </cell>
          <cell r="BA1349" t="str">
            <v>SUDAH</v>
          </cell>
          <cell r="BC1349">
            <v>44464</v>
          </cell>
          <cell r="BE1349" t="str">
            <v>SUDAH</v>
          </cell>
          <cell r="BG1349">
            <v>44526</v>
          </cell>
          <cell r="BI1349" t="str">
            <v>BELUM</v>
          </cell>
          <cell r="BV1349" t="str">
            <v>0003092096564</v>
          </cell>
          <cell r="BW1349" t="str">
            <v>SUDAH</v>
          </cell>
          <cell r="BX1349" t="str">
            <v>PERUSAHAAN</v>
          </cell>
          <cell r="BY1349" t="str">
            <v>22005793728</v>
          </cell>
          <cell r="BZ1349" t="str">
            <v>SUDAH</v>
          </cell>
        </row>
        <row r="1350">
          <cell r="C1350" t="str">
            <v>3308</v>
          </cell>
          <cell r="D1350" t="str">
            <v>IQBAL SUHENDI</v>
          </cell>
          <cell r="E1350" t="str">
            <v>PT. MBK</v>
          </cell>
          <cell r="F1350" t="str">
            <v>PO</v>
          </cell>
          <cell r="G1350" t="str">
            <v>NO PO MENYUSUL</v>
          </cell>
          <cell r="H1350">
            <v>44542</v>
          </cell>
          <cell r="I1350">
            <v>44542</v>
          </cell>
          <cell r="J1350">
            <v>0</v>
          </cell>
          <cell r="K1350" t="str">
            <v>0822151608940</v>
          </cell>
          <cell r="L1350" t="str">
            <v>DRIVER</v>
          </cell>
          <cell r="Q1350" t="str">
            <v>BANDUNG</v>
          </cell>
          <cell r="R1350" t="str">
            <v>ANTERAJA</v>
          </cell>
          <cell r="S1350" t="str">
            <v>JAKARTA 1</v>
          </cell>
          <cell r="T1350" t="str">
            <v>3273140102990004</v>
          </cell>
          <cell r="U1350" t="str">
            <v>SEUMUR HIDUP</v>
          </cell>
          <cell r="V1350" t="str">
            <v>HIJAU</v>
          </cell>
          <cell r="W1350" t="str">
            <v>B1</v>
          </cell>
          <cell r="X1350" t="str">
            <v>1305 9902 000781</v>
          </cell>
          <cell r="Y1350">
            <v>46096</v>
          </cell>
          <cell r="Z1350" t="str">
            <v>BANDUNG</v>
          </cell>
          <cell r="AA1350">
            <v>36192</v>
          </cell>
          <cell r="AB1350" t="str">
            <v>PASIRLEUTIK RT05 RW09,SUKAPADA,CIBEUNYING KIDUL</v>
          </cell>
          <cell r="AC1350" t="str">
            <v>LAJANG</v>
          </cell>
          <cell r="AD1350" t="str">
            <v>ISLAM</v>
          </cell>
          <cell r="AE1350" t="str">
            <v>LAKI-LAKI</v>
          </cell>
          <cell r="AF1350" t="str">
            <v>SMA</v>
          </cell>
          <cell r="AG1350" t="str">
            <v>IQBAL SUHENDI</v>
          </cell>
          <cell r="AH1350" t="str">
            <v>BCA</v>
          </cell>
          <cell r="AI1350" t="str">
            <v>4372445550</v>
          </cell>
          <cell r="AJ1350" t="str">
            <v>3273142704110479</v>
          </cell>
          <cell r="AK1350" t="str">
            <v>93 592 8929423000</v>
          </cell>
          <cell r="AL1350">
            <v>44621</v>
          </cell>
          <cell r="AM1350">
            <v>44712</v>
          </cell>
          <cell r="AN1350" t="str">
            <v>PKWT 2</v>
          </cell>
          <cell r="AO1350" t="str">
            <v>10 hari</v>
          </cell>
          <cell r="AP1350" t="str">
            <v xml:space="preserve">0 Tahun  5 Bulan 9 Hari </v>
          </cell>
          <cell r="AQ1350" t="str">
            <v>SUDAH</v>
          </cell>
          <cell r="AR1350">
            <v>44546</v>
          </cell>
          <cell r="AS1350" t="str">
            <v>SUDAH</v>
          </cell>
          <cell r="AT1350">
            <v>44551</v>
          </cell>
          <cell r="AU1350" t="str">
            <v>SUDAH</v>
          </cell>
          <cell r="AV1350">
            <v>44639</v>
          </cell>
          <cell r="AW1350" t="str">
            <v xml:space="preserve">0 Tahun  2 Bulan 2 Hari </v>
          </cell>
          <cell r="AX1350" t="str">
            <v>IN CLASS</v>
          </cell>
          <cell r="AY1350">
            <v>70</v>
          </cell>
          <cell r="BA1350" t="str">
            <v>SUDAH</v>
          </cell>
          <cell r="BC1350">
            <v>44387</v>
          </cell>
          <cell r="BE1350" t="str">
            <v>SUDAH</v>
          </cell>
          <cell r="BG1350">
            <v>44419</v>
          </cell>
          <cell r="BI1350" t="str">
            <v>BELUM</v>
          </cell>
          <cell r="BV1350" t="str">
            <v>0002746189078</v>
          </cell>
          <cell r="BW1350" t="str">
            <v>SUDAH</v>
          </cell>
          <cell r="BX1350" t="str">
            <v>PERUSAHAAN</v>
          </cell>
          <cell r="BY1350" t="str">
            <v>22016346284</v>
          </cell>
          <cell r="BZ1350" t="str">
            <v>SUDAH</v>
          </cell>
          <cell r="CG1350" t="str">
            <v>iqbalsuhendi029@gmail.com</v>
          </cell>
        </row>
        <row r="1351">
          <cell r="C1351" t="str">
            <v>3309</v>
          </cell>
          <cell r="D1351" t="str">
            <v>DONI ARDIAN</v>
          </cell>
          <cell r="E1351" t="str">
            <v>PT. MBK</v>
          </cell>
          <cell r="F1351" t="str">
            <v>PO</v>
          </cell>
          <cell r="G1351" t="str">
            <v>NO PO MENYUSUL</v>
          </cell>
          <cell r="H1351">
            <v>44542</v>
          </cell>
          <cell r="I1351">
            <v>44542</v>
          </cell>
          <cell r="J1351">
            <v>0</v>
          </cell>
          <cell r="K1351" t="str">
            <v>08996284054</v>
          </cell>
          <cell r="L1351" t="str">
            <v>DRIVER</v>
          </cell>
          <cell r="Q1351" t="str">
            <v>BANDUNG</v>
          </cell>
          <cell r="R1351" t="str">
            <v>ANTERAJA</v>
          </cell>
          <cell r="S1351" t="str">
            <v>JAKARTA 1</v>
          </cell>
          <cell r="T1351" t="str">
            <v>3204110306940003</v>
          </cell>
          <cell r="U1351" t="str">
            <v>SEUMUR HIDUP</v>
          </cell>
          <cell r="V1351" t="str">
            <v>HIJAU</v>
          </cell>
          <cell r="W1351" t="str">
            <v>B1 UMUM</v>
          </cell>
          <cell r="X1351" t="str">
            <v>1343 9406 000038</v>
          </cell>
          <cell r="Y1351">
            <v>45629</v>
          </cell>
          <cell r="Z1351" t="str">
            <v>CIAMIS</v>
          </cell>
          <cell r="AA1351">
            <v>34488</v>
          </cell>
          <cell r="AB1351" t="str">
            <v>KP MUARA CIWIDEY RT 03 RW04,DESA CILAMPENI,KP KATAPANG,KAB BANDUNG</v>
          </cell>
          <cell r="AC1351" t="str">
            <v>KAWIN ANAK 1</v>
          </cell>
          <cell r="AD1351" t="str">
            <v>ISLAM</v>
          </cell>
          <cell r="AE1351" t="str">
            <v>LAKI-LAKI</v>
          </cell>
          <cell r="AF1351" t="str">
            <v>SMA</v>
          </cell>
          <cell r="AG1351" t="str">
            <v>DONI ARDIAN</v>
          </cell>
          <cell r="AH1351" t="str">
            <v>BCA</v>
          </cell>
          <cell r="AI1351" t="str">
            <v>8105791271</v>
          </cell>
          <cell r="AJ1351" t="str">
            <v>3204111311180012</v>
          </cell>
          <cell r="AL1351">
            <v>44621</v>
          </cell>
          <cell r="AM1351">
            <v>44712</v>
          </cell>
          <cell r="AN1351" t="str">
            <v>PKWT 2</v>
          </cell>
          <cell r="AO1351" t="str">
            <v>10 hari</v>
          </cell>
          <cell r="AP1351" t="str">
            <v xml:space="preserve">0 Tahun  5 Bulan 9 Hari </v>
          </cell>
          <cell r="AQ1351" t="str">
            <v>SUDAH</v>
          </cell>
          <cell r="AR1351">
            <v>44546</v>
          </cell>
          <cell r="AS1351" t="str">
            <v>SUDAH</v>
          </cell>
          <cell r="AT1351">
            <v>44551</v>
          </cell>
          <cell r="AU1351" t="str">
            <v>SUDAH</v>
          </cell>
          <cell r="AV1351">
            <v>44639</v>
          </cell>
          <cell r="AW1351" t="str">
            <v xml:space="preserve">0 Tahun  2 Bulan 2 Hari </v>
          </cell>
          <cell r="AX1351" t="str">
            <v>IN CLASS</v>
          </cell>
          <cell r="AY1351">
            <v>60</v>
          </cell>
          <cell r="BA1351" t="str">
            <v>SUDAH</v>
          </cell>
          <cell r="BC1351">
            <v>44357</v>
          </cell>
          <cell r="BE1351" t="str">
            <v>SUDAH</v>
          </cell>
          <cell r="BG1351">
            <v>44386</v>
          </cell>
          <cell r="BI1351" t="str">
            <v>BELUM</v>
          </cell>
          <cell r="BV1351" t="str">
            <v>0002181478847</v>
          </cell>
          <cell r="BW1351" t="str">
            <v>SUDAH</v>
          </cell>
          <cell r="BX1351" t="str">
            <v>PERUSAHAAN</v>
          </cell>
          <cell r="BY1351" t="str">
            <v>22016346292</v>
          </cell>
          <cell r="BZ1351" t="str">
            <v>SUDAH</v>
          </cell>
          <cell r="CG1351" t="str">
            <v>doniardian@gmail.com</v>
          </cell>
        </row>
        <row r="1352">
          <cell r="C1352" t="str">
            <v>3310</v>
          </cell>
          <cell r="D1352" t="str">
            <v>IMAM ABDUL KARIM</v>
          </cell>
          <cell r="E1352" t="str">
            <v>PT. MBK</v>
          </cell>
          <cell r="F1352" t="str">
            <v>PO</v>
          </cell>
          <cell r="G1352" t="str">
            <v>NO PO MENYUSUL</v>
          </cell>
          <cell r="H1352">
            <v>44542</v>
          </cell>
          <cell r="I1352">
            <v>44542</v>
          </cell>
          <cell r="J1352">
            <v>0</v>
          </cell>
          <cell r="K1352" t="str">
            <v>085814667330</v>
          </cell>
          <cell r="L1352" t="str">
            <v>DRIVER</v>
          </cell>
          <cell r="Q1352" t="str">
            <v>BANDUNG</v>
          </cell>
          <cell r="R1352" t="str">
            <v>ANTERAJA</v>
          </cell>
          <cell r="S1352" t="str">
            <v>JAKARTA 1</v>
          </cell>
          <cell r="T1352" t="str">
            <v>3204300801940001</v>
          </cell>
          <cell r="U1352" t="str">
            <v>SEUMUR HIDUP</v>
          </cell>
          <cell r="V1352" t="str">
            <v>HIJAU</v>
          </cell>
          <cell r="W1352" t="str">
            <v>B1 UMUM</v>
          </cell>
          <cell r="X1352" t="str">
            <v>9401 1343 3349</v>
          </cell>
          <cell r="Y1352">
            <v>44935</v>
          </cell>
          <cell r="Z1352" t="str">
            <v>BANDUNG</v>
          </cell>
          <cell r="AA1352">
            <v>34343</v>
          </cell>
          <cell r="AB1352" t="str">
            <v>KBSI A1 NO13 RT02 RW08DS GUNUNG LEUTIK,KEC CIPARAY,KAB BANDUNG</v>
          </cell>
          <cell r="AC1352" t="str">
            <v>KAWIN ANAK 2</v>
          </cell>
          <cell r="AD1352" t="str">
            <v>ISLAM</v>
          </cell>
          <cell r="AE1352" t="str">
            <v>LAKI-LAKI</v>
          </cell>
          <cell r="AF1352" t="str">
            <v>SMA</v>
          </cell>
          <cell r="AG1352" t="str">
            <v>IMAM ABDUL KARIM</v>
          </cell>
          <cell r="AH1352" t="str">
            <v>BCA</v>
          </cell>
          <cell r="AI1352" t="str">
            <v>3760725276</v>
          </cell>
          <cell r="AJ1352" t="str">
            <v>3204292503180007</v>
          </cell>
          <cell r="AL1352">
            <v>44621</v>
          </cell>
          <cell r="AM1352">
            <v>44712</v>
          </cell>
          <cell r="AN1352" t="str">
            <v>PKWT 2</v>
          </cell>
          <cell r="AO1352" t="str">
            <v>10 hari</v>
          </cell>
          <cell r="AP1352" t="str">
            <v xml:space="preserve">0 Tahun  5 Bulan 9 Hari </v>
          </cell>
          <cell r="AQ1352" t="str">
            <v>SUDAH</v>
          </cell>
          <cell r="AR1352">
            <v>44546</v>
          </cell>
          <cell r="AS1352" t="str">
            <v>SUDAH</v>
          </cell>
          <cell r="AT1352">
            <v>44551</v>
          </cell>
          <cell r="AU1352" t="str">
            <v>SUDAH</v>
          </cell>
          <cell r="AV1352">
            <v>44639</v>
          </cell>
          <cell r="AW1352" t="str">
            <v xml:space="preserve">0 Tahun  2 Bulan 2 Hari </v>
          </cell>
          <cell r="AX1352" t="str">
            <v>IN CLASS</v>
          </cell>
          <cell r="AY1352">
            <v>60</v>
          </cell>
          <cell r="BA1352" t="str">
            <v>SUDAH</v>
          </cell>
          <cell r="BC1352">
            <v>44418</v>
          </cell>
          <cell r="BE1352" t="str">
            <v>SUDAH</v>
          </cell>
          <cell r="BG1352">
            <v>44446</v>
          </cell>
          <cell r="BI1352" t="str">
            <v>BELUM</v>
          </cell>
          <cell r="BV1352" t="str">
            <v>0003071762921</v>
          </cell>
          <cell r="BW1352" t="str">
            <v>SUDAH</v>
          </cell>
          <cell r="BX1352" t="str">
            <v>PERUSAHAAN</v>
          </cell>
          <cell r="BY1352" t="str">
            <v>22016346243</v>
          </cell>
          <cell r="BZ1352" t="str">
            <v>SUDAH</v>
          </cell>
          <cell r="CG1352" t="str">
            <v>imamak2379@gmail.com</v>
          </cell>
        </row>
        <row r="1353">
          <cell r="C1353" t="str">
            <v>3311</v>
          </cell>
          <cell r="D1353" t="str">
            <v>PURWANA</v>
          </cell>
          <cell r="E1353" t="str">
            <v>PT. MBK</v>
          </cell>
          <cell r="F1353" t="str">
            <v>PO</v>
          </cell>
          <cell r="G1353" t="str">
            <v>NO PO MENYUSUL</v>
          </cell>
          <cell r="H1353">
            <v>44542</v>
          </cell>
          <cell r="I1353">
            <v>44542</v>
          </cell>
          <cell r="J1353">
            <v>0</v>
          </cell>
          <cell r="K1353" t="str">
            <v>085603380565</v>
          </cell>
          <cell r="L1353" t="str">
            <v>DRIVER</v>
          </cell>
          <cell r="Q1353" t="str">
            <v>BANDUNG</v>
          </cell>
          <cell r="R1353" t="str">
            <v>ANTERAJA</v>
          </cell>
          <cell r="S1353" t="str">
            <v>JAKARTA 1</v>
          </cell>
          <cell r="T1353" t="str">
            <v>3204152011830007</v>
          </cell>
          <cell r="U1353" t="str">
            <v>SEUMUR HIDUP</v>
          </cell>
          <cell r="V1353" t="str">
            <v>HIJAU</v>
          </cell>
          <cell r="W1353" t="str">
            <v>B1</v>
          </cell>
          <cell r="X1353" t="str">
            <v>8311 1343 3038</v>
          </cell>
          <cell r="Y1353">
            <v>45616</v>
          </cell>
          <cell r="Z1353" t="str">
            <v>BANDUNG</v>
          </cell>
          <cell r="AA1353">
            <v>30640</v>
          </cell>
          <cell r="AB1353" t="str">
            <v>KP WANASUKA RT04 RW06,KEC PANGALENGAN,KAB BANDUNG</v>
          </cell>
          <cell r="AC1353" t="str">
            <v>KAWIN ANAK 3</v>
          </cell>
          <cell r="AD1353" t="str">
            <v>ISLAM</v>
          </cell>
          <cell r="AE1353" t="str">
            <v>LAKI-LAKI</v>
          </cell>
          <cell r="AF1353" t="str">
            <v>SMP</v>
          </cell>
          <cell r="AG1353" t="str">
            <v>PURWANA</v>
          </cell>
          <cell r="AH1353" t="str">
            <v>BCA</v>
          </cell>
          <cell r="AI1353" t="str">
            <v>6765106064</v>
          </cell>
          <cell r="AJ1353" t="str">
            <v>3204152102060024</v>
          </cell>
          <cell r="AL1353">
            <v>44621</v>
          </cell>
          <cell r="AM1353">
            <v>44712</v>
          </cell>
          <cell r="AN1353" t="str">
            <v>PKWT 2</v>
          </cell>
          <cell r="AO1353" t="str">
            <v>10 hari</v>
          </cell>
          <cell r="AP1353" t="str">
            <v xml:space="preserve">0 Tahun  5 Bulan 9 Hari </v>
          </cell>
          <cell r="AQ1353" t="str">
            <v>SUDAH</v>
          </cell>
          <cell r="AR1353">
            <v>44546</v>
          </cell>
          <cell r="AS1353" t="str">
            <v>SUDAH</v>
          </cell>
          <cell r="AT1353">
            <v>44551</v>
          </cell>
          <cell r="AU1353" t="str">
            <v>SUDAH</v>
          </cell>
          <cell r="AV1353">
            <v>44639</v>
          </cell>
          <cell r="AW1353" t="str">
            <v xml:space="preserve">0 Tahun  2 Bulan 2 Hari </v>
          </cell>
          <cell r="AX1353" t="str">
            <v>IN CLASS</v>
          </cell>
          <cell r="AY1353">
            <v>60</v>
          </cell>
          <cell r="BA1353" t="str">
            <v>SUDAH</v>
          </cell>
          <cell r="BC1353">
            <v>44423</v>
          </cell>
          <cell r="BE1353" t="str">
            <v>SUDAH</v>
          </cell>
          <cell r="BG1353">
            <v>44456</v>
          </cell>
          <cell r="BI1353" t="str">
            <v>BELUM</v>
          </cell>
          <cell r="BV1353" t="str">
            <v>0002006524315</v>
          </cell>
          <cell r="BW1353" t="str">
            <v>SUDAH</v>
          </cell>
          <cell r="BX1353" t="str">
            <v>PERUSAHAAN</v>
          </cell>
          <cell r="BY1353" t="str">
            <v>22016346342</v>
          </cell>
          <cell r="BZ1353" t="str">
            <v>SUDAH</v>
          </cell>
        </row>
        <row r="1354">
          <cell r="C1354" t="str">
            <v>3312</v>
          </cell>
          <cell r="D1354" t="str">
            <v>AGUS PURNAMA</v>
          </cell>
          <cell r="E1354" t="str">
            <v>PT. MBK</v>
          </cell>
          <cell r="F1354" t="str">
            <v>PO</v>
          </cell>
          <cell r="G1354" t="str">
            <v>NO PO MENYUSUL</v>
          </cell>
          <cell r="H1354">
            <v>44542</v>
          </cell>
          <cell r="I1354">
            <v>44543</v>
          </cell>
          <cell r="J1354">
            <v>1</v>
          </cell>
          <cell r="K1354" t="str">
            <v>082112624736</v>
          </cell>
          <cell r="L1354" t="str">
            <v>DRIVER</v>
          </cell>
          <cell r="Q1354" t="str">
            <v>BANDUNG</v>
          </cell>
          <cell r="R1354" t="str">
            <v>ANTERAJA</v>
          </cell>
          <cell r="S1354" t="str">
            <v>JAKARTA 1</v>
          </cell>
          <cell r="T1354" t="str">
            <v>3273041608010012</v>
          </cell>
          <cell r="U1354" t="str">
            <v>SEUMUR HIDUP</v>
          </cell>
          <cell r="V1354" t="str">
            <v>HIJAU</v>
          </cell>
          <cell r="W1354" t="str">
            <v>B1</v>
          </cell>
          <cell r="X1354" t="str">
            <v>1305 0108 000646</v>
          </cell>
          <cell r="Y1354">
            <v>46269</v>
          </cell>
          <cell r="Z1354" t="str">
            <v>BANDUNG</v>
          </cell>
          <cell r="AA1354">
            <v>37119</v>
          </cell>
          <cell r="AB1354" t="str">
            <v>JL BABAKAN IRIGAI RT04 RW07,BABAKANTAROGONG,BOJONGLOA KALER</v>
          </cell>
          <cell r="AC1354" t="str">
            <v>LAJANG</v>
          </cell>
          <cell r="AD1354" t="str">
            <v>ISLAM</v>
          </cell>
          <cell r="AE1354" t="str">
            <v>LAKI-LAKI</v>
          </cell>
          <cell r="AF1354" t="str">
            <v>SMA</v>
          </cell>
          <cell r="AG1354" t="str">
            <v>AGUS PURNAMA</v>
          </cell>
          <cell r="AH1354" t="str">
            <v>BCA</v>
          </cell>
          <cell r="AI1354" t="str">
            <v>1760202360</v>
          </cell>
          <cell r="AJ1354" t="str">
            <v>3273040408103168</v>
          </cell>
          <cell r="AL1354">
            <v>44621</v>
          </cell>
          <cell r="AM1354">
            <v>44712</v>
          </cell>
          <cell r="AN1354" t="str">
            <v>PKWT 2</v>
          </cell>
          <cell r="AO1354" t="str">
            <v>10 hari</v>
          </cell>
          <cell r="AP1354" t="str">
            <v xml:space="preserve">0 Tahun  5 Bulan 8 Hari </v>
          </cell>
          <cell r="AQ1354" t="str">
            <v>SUDAH</v>
          </cell>
          <cell r="AR1354">
            <v>44546</v>
          </cell>
          <cell r="AS1354" t="str">
            <v>SUDAH</v>
          </cell>
          <cell r="AT1354">
            <v>44551</v>
          </cell>
          <cell r="AU1354" t="str">
            <v>SUDAH</v>
          </cell>
          <cell r="AV1354">
            <v>44639</v>
          </cell>
          <cell r="AW1354" t="str">
            <v xml:space="preserve">0 Tahun  2 Bulan 2 Hari </v>
          </cell>
          <cell r="AX1354" t="str">
            <v>IN CLASS</v>
          </cell>
          <cell r="AY1354">
            <v>60</v>
          </cell>
          <cell r="BA1354" t="str">
            <v>SUDAH</v>
          </cell>
          <cell r="BC1354">
            <v>44523</v>
          </cell>
          <cell r="BE1354" t="str">
            <v>SUDAH</v>
          </cell>
          <cell r="BG1354">
            <v>44551</v>
          </cell>
          <cell r="BI1354" t="str">
            <v>BELUM</v>
          </cell>
          <cell r="BV1354" t="str">
            <v>0002746578824</v>
          </cell>
          <cell r="BW1354" t="str">
            <v>SUDAH</v>
          </cell>
          <cell r="BX1354" t="str">
            <v>PBI</v>
          </cell>
          <cell r="BY1354" t="str">
            <v>22016347233</v>
          </cell>
          <cell r="BZ1354" t="str">
            <v>SUDAH</v>
          </cell>
          <cell r="CG1354" t="str">
            <v>baguspurnama216@gmail.com</v>
          </cell>
        </row>
        <row r="1355">
          <cell r="C1355" t="str">
            <v>3313</v>
          </cell>
          <cell r="D1355" t="str">
            <v>AHYAR HIDAYAT</v>
          </cell>
          <cell r="E1355" t="str">
            <v>PT. MBK</v>
          </cell>
          <cell r="F1355" t="str">
            <v>PO</v>
          </cell>
          <cell r="G1355" t="str">
            <v>NO PO MENYUSUL</v>
          </cell>
          <cell r="H1355">
            <v>44543</v>
          </cell>
          <cell r="I1355">
            <v>44543</v>
          </cell>
          <cell r="J1355">
            <v>0</v>
          </cell>
          <cell r="K1355" t="str">
            <v>081312100183</v>
          </cell>
          <cell r="P1355" t="str">
            <v>UNIT CONTROLLER</v>
          </cell>
          <cell r="Q1355" t="str">
            <v>BANDUNG</v>
          </cell>
          <cell r="R1355" t="str">
            <v>ANTERAJA</v>
          </cell>
          <cell r="S1355" t="str">
            <v>JAKARTA 1</v>
          </cell>
          <cell r="T1355" t="str">
            <v>3217060209870001</v>
          </cell>
          <cell r="U1355" t="str">
            <v>SEUMUR HIDUP</v>
          </cell>
          <cell r="V1355" t="str">
            <v>NON DRIVER</v>
          </cell>
          <cell r="W1355" t="str">
            <v>NON DRIVER</v>
          </cell>
          <cell r="X1355" t="str">
            <v>NON DRIVER</v>
          </cell>
          <cell r="Y1355" t="str">
            <v>NON DRIVER</v>
          </cell>
          <cell r="Z1355" t="str">
            <v>BANDUNG</v>
          </cell>
          <cell r="AA1355">
            <v>32022</v>
          </cell>
          <cell r="AB1355" t="str">
            <v>JL BABAKAN TAROGONG,GG ANOM NO 1 RT05 RW05,KEL BABAKAN TAROGONG,KEC BOJONGLOA KALER</v>
          </cell>
          <cell r="AC1355" t="str">
            <v>KAWIN ANAK 1</v>
          </cell>
          <cell r="AD1355" t="str">
            <v>ISLAM</v>
          </cell>
          <cell r="AE1355" t="str">
            <v>LAKI-LAKI</v>
          </cell>
          <cell r="AF1355" t="str">
            <v>S1</v>
          </cell>
          <cell r="AG1355" t="str">
            <v>AHYAR HIDAYAT</v>
          </cell>
          <cell r="AH1355" t="str">
            <v>BCA</v>
          </cell>
          <cell r="AI1355" t="str">
            <v>1760201096</v>
          </cell>
          <cell r="AJ1355" t="str">
            <v>3273040502180007</v>
          </cell>
          <cell r="AL1355">
            <v>44621</v>
          </cell>
          <cell r="AM1355">
            <v>44712</v>
          </cell>
          <cell r="AN1355" t="str">
            <v>PKWT 2</v>
          </cell>
          <cell r="AO1355" t="str">
            <v>10 hari</v>
          </cell>
          <cell r="AP1355" t="str">
            <v xml:space="preserve">0 Tahun  5 Bulan 8 Hari </v>
          </cell>
          <cell r="AQ1355" t="str">
            <v>NON DRIVER</v>
          </cell>
          <cell r="AR1355" t="str">
            <v>NON DRIVER</v>
          </cell>
          <cell r="AS1355" t="str">
            <v>SUDAH</v>
          </cell>
          <cell r="AT1355">
            <v>44551</v>
          </cell>
          <cell r="AU1355" t="str">
            <v>NON DRIVER</v>
          </cell>
          <cell r="AV1355" t="str">
            <v>NON DRIVER</v>
          </cell>
          <cell r="AW1355" t="str">
            <v/>
          </cell>
          <cell r="AX1355" t="str">
            <v>NON DRIVER</v>
          </cell>
          <cell r="AY1355" t="str">
            <v>NON DRIVER</v>
          </cell>
          <cell r="AZ1355" t="str">
            <v>NON DRIVER</v>
          </cell>
          <cell r="BA1355" t="str">
            <v>SUDAH</v>
          </cell>
          <cell r="BC1355">
            <v>44392</v>
          </cell>
          <cell r="BE1355" t="str">
            <v>SUDAH</v>
          </cell>
          <cell r="BG1355">
            <v>44428</v>
          </cell>
          <cell r="BI1355" t="str">
            <v>BELUM</v>
          </cell>
          <cell r="BV1355" t="str">
            <v>0002477686274</v>
          </cell>
          <cell r="BW1355" t="str">
            <v>SUDAH</v>
          </cell>
          <cell r="BX1355" t="str">
            <v>PERUSAHAAN</v>
          </cell>
          <cell r="BY1355" t="str">
            <v>22016347191</v>
          </cell>
          <cell r="BZ1355" t="str">
            <v>SUDAH</v>
          </cell>
          <cell r="CG1355" t="str">
            <v>ahyarhidayat@gmail.com</v>
          </cell>
        </row>
        <row r="1356">
          <cell r="C1356" t="str">
            <v>3314</v>
          </cell>
          <cell r="D1356" t="str">
            <v>YUSUF FEBRIYANSAH</v>
          </cell>
          <cell r="E1356" t="str">
            <v>PT. MBK</v>
          </cell>
          <cell r="F1356" t="str">
            <v>REPLACE</v>
          </cell>
          <cell r="G1356" t="str">
            <v>BAHRUDIN</v>
          </cell>
          <cell r="H1356">
            <v>44527</v>
          </cell>
          <cell r="I1356">
            <v>44531</v>
          </cell>
          <cell r="J1356">
            <v>4</v>
          </cell>
          <cell r="K1356" t="str">
            <v>087848877022</v>
          </cell>
          <cell r="L1356" t="str">
            <v>DRIVER</v>
          </cell>
          <cell r="Q1356" t="str">
            <v>BANJARMASIN</v>
          </cell>
          <cell r="R1356" t="str">
            <v>PT. SUMBER ALFARIA TRIJAYA TBK</v>
          </cell>
          <cell r="S1356" t="str">
            <v>JAKARTA 2</v>
          </cell>
          <cell r="T1356" t="str">
            <v>6303051702900002</v>
          </cell>
          <cell r="U1356" t="str">
            <v>SEUMUR HIDUP</v>
          </cell>
          <cell r="V1356" t="str">
            <v>CDD</v>
          </cell>
          <cell r="W1356" t="str">
            <v>B2 UMUM</v>
          </cell>
          <cell r="X1356" t="str">
            <v>18169002000070</v>
          </cell>
          <cell r="Y1356">
            <v>46254</v>
          </cell>
          <cell r="Z1356" t="str">
            <v>BARABAI</v>
          </cell>
          <cell r="AA1356">
            <v>32913</v>
          </cell>
          <cell r="AB1356" t="str">
            <v>KOMP. BINCAU INDAH II RT/RW 14/04 KEL.BINCAU KEC. MARTAPURA KAB. BANJAR</v>
          </cell>
          <cell r="AC1356" t="str">
            <v>KAWIN ANAK 1</v>
          </cell>
          <cell r="AD1356" t="str">
            <v>ISLAM</v>
          </cell>
          <cell r="AE1356" t="str">
            <v>LAKI-LAKI</v>
          </cell>
          <cell r="AF1356" t="str">
            <v>SMA</v>
          </cell>
          <cell r="AG1356" t="str">
            <v>YUSUF FEBRIYANSAH</v>
          </cell>
          <cell r="AH1356" t="str">
            <v>BCA</v>
          </cell>
          <cell r="AI1356" t="str">
            <v>8275432365</v>
          </cell>
          <cell r="AJ1356" t="str">
            <v>6303052202190001</v>
          </cell>
          <cell r="AL1356">
            <v>44621</v>
          </cell>
          <cell r="AM1356">
            <v>44712</v>
          </cell>
          <cell r="AN1356" t="str">
            <v>PKWT 2</v>
          </cell>
          <cell r="AO1356" t="str">
            <v>10 hari</v>
          </cell>
          <cell r="AP1356" t="str">
            <v xml:space="preserve">0 Tahun  5 Bulan 20 Hari </v>
          </cell>
          <cell r="AQ1356" t="str">
            <v>SUDAH</v>
          </cell>
          <cell r="AR1356">
            <v>44559</v>
          </cell>
          <cell r="AS1356" t="str">
            <v>SUDAH</v>
          </cell>
          <cell r="AT1356">
            <v>44565</v>
          </cell>
          <cell r="AU1356" t="str">
            <v>SUDAH</v>
          </cell>
          <cell r="AV1356">
            <v>44531</v>
          </cell>
          <cell r="AW1356" t="str">
            <v xml:space="preserve">0 Tahun  5 Bulan 20 Hari </v>
          </cell>
          <cell r="AX1356" t="str">
            <v>IN CLASS</v>
          </cell>
          <cell r="AZ1356">
            <v>80</v>
          </cell>
          <cell r="BA1356" t="str">
            <v>SUDAH</v>
          </cell>
          <cell r="BC1356">
            <v>44298</v>
          </cell>
          <cell r="BD1356" t="str">
            <v>BANJARMASIN</v>
          </cell>
          <cell r="BE1356" t="str">
            <v>SUDAH</v>
          </cell>
          <cell r="BG1356">
            <v>44534</v>
          </cell>
          <cell r="BI1356" t="str">
            <v>BELUM</v>
          </cell>
          <cell r="BV1356" t="str">
            <v>0002088469258</v>
          </cell>
          <cell r="BW1356" t="str">
            <v>SUDAH</v>
          </cell>
          <cell r="BX1356" t="str">
            <v>PERUSAHAAN</v>
          </cell>
          <cell r="BY1356" t="str">
            <v>22005793769</v>
          </cell>
          <cell r="BZ1356" t="str">
            <v>SUDAH</v>
          </cell>
          <cell r="CG1356" t="str">
            <v>yusuffebran604@gmail.com</v>
          </cell>
        </row>
        <row r="1357">
          <cell r="C1357" t="str">
            <v>3317</v>
          </cell>
          <cell r="D1357" t="str">
            <v>DEDE KURNIAWAN</v>
          </cell>
          <cell r="E1357" t="str">
            <v>PT. MBK</v>
          </cell>
          <cell r="F1357" t="str">
            <v>PO</v>
          </cell>
          <cell r="G1357" t="str">
            <v>100/JKT2/XI/2021</v>
          </cell>
          <cell r="H1357">
            <v>44530</v>
          </cell>
          <cell r="I1357">
            <v>44532</v>
          </cell>
          <cell r="J1357">
            <v>2</v>
          </cell>
          <cell r="K1357" t="str">
            <v>085392025030</v>
          </cell>
          <cell r="L1357" t="str">
            <v>DRIVER</v>
          </cell>
          <cell r="Q1357" t="str">
            <v>BANJARMASIN</v>
          </cell>
          <cell r="R1357" t="str">
            <v>PT. SUMBER ALFARIA TRIJAYA TBK</v>
          </cell>
          <cell r="S1357" t="str">
            <v>JAKARTA 2</v>
          </cell>
          <cell r="T1357" t="str">
            <v>6371012412900009</v>
          </cell>
          <cell r="U1357" t="str">
            <v>SEUMUR HIDUP</v>
          </cell>
          <cell r="V1357" t="str">
            <v>CDD</v>
          </cell>
          <cell r="W1357" t="str">
            <v>B1</v>
          </cell>
          <cell r="X1357" t="str">
            <v>18339012000084</v>
          </cell>
          <cell r="Y1357">
            <v>45845</v>
          </cell>
          <cell r="Z1357" t="str">
            <v>BANJARMASIN</v>
          </cell>
          <cell r="AA1357">
            <v>33231</v>
          </cell>
          <cell r="AB1357" t="str">
            <v>JL. PANTAI SELARAS RT/RW 12/02 MANTUIL</v>
          </cell>
          <cell r="AC1357" t="str">
            <v>KAWIN ANAK 2</v>
          </cell>
          <cell r="AD1357" t="str">
            <v>ISLAM</v>
          </cell>
          <cell r="AE1357" t="str">
            <v>LAKI-LAKI</v>
          </cell>
          <cell r="AF1357" t="str">
            <v>SMA</v>
          </cell>
          <cell r="AG1357" t="str">
            <v>DEDE KURNIAWAN</v>
          </cell>
          <cell r="AH1357" t="str">
            <v>BCA</v>
          </cell>
          <cell r="AI1357">
            <v>8275443987</v>
          </cell>
          <cell r="AJ1357" t="str">
            <v>6371012103120017</v>
          </cell>
          <cell r="AL1357">
            <v>44621</v>
          </cell>
          <cell r="AM1357">
            <v>44712</v>
          </cell>
          <cell r="AN1357" t="str">
            <v>PKWT 2</v>
          </cell>
          <cell r="AO1357" t="str">
            <v>10 hari</v>
          </cell>
          <cell r="AP1357" t="str">
            <v xml:space="preserve">0 Tahun  5 Bulan 19 Hari </v>
          </cell>
          <cell r="AQ1357" t="str">
            <v>SUDAH</v>
          </cell>
          <cell r="AR1357">
            <v>44559</v>
          </cell>
          <cell r="AS1357" t="str">
            <v>SUDAH</v>
          </cell>
          <cell r="AT1357">
            <v>44565</v>
          </cell>
          <cell r="AU1357" t="str">
            <v>SUDAH</v>
          </cell>
          <cell r="AV1357">
            <v>44540</v>
          </cell>
          <cell r="AW1357" t="str">
            <v xml:space="preserve">0 Tahun  5 Bulan 11 Hari </v>
          </cell>
          <cell r="AX1357" t="str">
            <v>IN CLASS</v>
          </cell>
          <cell r="AZ1357">
            <v>100</v>
          </cell>
          <cell r="BA1357" t="str">
            <v>SUDAH</v>
          </cell>
          <cell r="BC1357">
            <v>44498</v>
          </cell>
          <cell r="BD1357" t="str">
            <v>RANTAU</v>
          </cell>
          <cell r="BE1357" t="str">
            <v>SUDAH</v>
          </cell>
          <cell r="BG1357">
            <v>44537</v>
          </cell>
          <cell r="BH1357" t="str">
            <v>KELAYAN TIMUR</v>
          </cell>
          <cell r="BI1357" t="str">
            <v>BELUM</v>
          </cell>
          <cell r="BV1357" t="str">
            <v>0001959623638</v>
          </cell>
          <cell r="BW1357" t="str">
            <v>SUDAH</v>
          </cell>
          <cell r="BX1357" t="str">
            <v>PERUSAHAAN</v>
          </cell>
          <cell r="BY1357" t="str">
            <v>22005793694</v>
          </cell>
          <cell r="BZ1357" t="str">
            <v>SUDAH</v>
          </cell>
          <cell r="CH1357" t="str">
            <v>ARTANAZIB12@GMAIL.COM</v>
          </cell>
        </row>
        <row r="1358">
          <cell r="C1358" t="str">
            <v>3319</v>
          </cell>
          <cell r="D1358" t="str">
            <v>IHDI MUTHAQIM</v>
          </cell>
          <cell r="E1358" t="str">
            <v>PT. MBK</v>
          </cell>
          <cell r="F1358" t="str">
            <v>PO</v>
          </cell>
          <cell r="G1358" t="str">
            <v>100/JKT2/XI/2021</v>
          </cell>
          <cell r="H1358">
            <v>44530</v>
          </cell>
          <cell r="I1358">
            <v>44540</v>
          </cell>
          <cell r="J1358">
            <v>10</v>
          </cell>
          <cell r="K1358" t="str">
            <v>085246822423/081262364202</v>
          </cell>
          <cell r="L1358" t="str">
            <v>DRIVER</v>
          </cell>
          <cell r="Q1358" t="str">
            <v>BANJARMASIN</v>
          </cell>
          <cell r="R1358" t="str">
            <v>PT. SUMBER ALFARIA TRIJAYA TBK</v>
          </cell>
          <cell r="S1358" t="str">
            <v>JAKARTA 2</v>
          </cell>
          <cell r="T1358" t="str">
            <v>6304060106880001</v>
          </cell>
          <cell r="U1358" t="str">
            <v>SEUMUR HIDUP</v>
          </cell>
          <cell r="V1358" t="str">
            <v>CDD</v>
          </cell>
          <cell r="W1358" t="str">
            <v>B1 UMUM</v>
          </cell>
          <cell r="X1358" t="str">
            <v>18338806000087</v>
          </cell>
          <cell r="Y1358">
            <v>46173</v>
          </cell>
          <cell r="Z1358" t="str">
            <v>BANJARMASIN</v>
          </cell>
          <cell r="AA1358">
            <v>44348</v>
          </cell>
          <cell r="AB1358" t="str">
            <v>JLN. RAY 3 POLDER RT/RW 09/03 KEL. PUNTIK LUAR KEC. MANDASTANA KAB. BARITO KUALA</v>
          </cell>
          <cell r="AC1358" t="str">
            <v>KAWIN</v>
          </cell>
          <cell r="AD1358" t="str">
            <v>ISLAM</v>
          </cell>
          <cell r="AE1358" t="str">
            <v>LAKI-LAKI</v>
          </cell>
          <cell r="AF1358" t="str">
            <v>SMA</v>
          </cell>
          <cell r="AG1358" t="str">
            <v>IHDI MUTTAQIN</v>
          </cell>
          <cell r="AH1358" t="str">
            <v>BCA</v>
          </cell>
          <cell r="AI1358">
            <v>7895292699</v>
          </cell>
          <cell r="AJ1358" t="str">
            <v>6304062311170001</v>
          </cell>
          <cell r="AL1358">
            <v>44621</v>
          </cell>
          <cell r="AM1358">
            <v>44712</v>
          </cell>
          <cell r="AN1358" t="str">
            <v>PKWT 2</v>
          </cell>
          <cell r="AO1358" t="str">
            <v>10 hari</v>
          </cell>
          <cell r="AP1358" t="str">
            <v xml:space="preserve">0 Tahun  5 Bulan 11 Hari </v>
          </cell>
          <cell r="AQ1358" t="str">
            <v>SUDAH</v>
          </cell>
          <cell r="AR1358">
            <v>44559</v>
          </cell>
          <cell r="AS1358" t="str">
            <v>SUDAH</v>
          </cell>
          <cell r="AT1358">
            <v>44565</v>
          </cell>
          <cell r="AU1358" t="str">
            <v>SUDAH</v>
          </cell>
          <cell r="AV1358">
            <v>44540</v>
          </cell>
          <cell r="AW1358" t="str">
            <v xml:space="preserve">0 Tahun  5 Bulan 11 Hari </v>
          </cell>
          <cell r="AX1358" t="str">
            <v>IN CLASS</v>
          </cell>
          <cell r="AZ1358">
            <v>100</v>
          </cell>
          <cell r="BA1358" t="str">
            <v>SUDAH</v>
          </cell>
          <cell r="BC1358">
            <v>44467</v>
          </cell>
          <cell r="BD1358" t="str">
            <v>MANDASTANA</v>
          </cell>
          <cell r="BE1358" t="str">
            <v>BELUM</v>
          </cell>
          <cell r="BI1358" t="str">
            <v>BELUM</v>
          </cell>
          <cell r="BV1358" t="str">
            <v>0002242026775</v>
          </cell>
          <cell r="BW1358" t="str">
            <v>SUDAH</v>
          </cell>
          <cell r="BX1358" t="str">
            <v>PERUSAHAAN</v>
          </cell>
          <cell r="BY1358" t="str">
            <v>22005793777</v>
          </cell>
          <cell r="BZ1358" t="str">
            <v>SUDAH</v>
          </cell>
        </row>
        <row r="1359">
          <cell r="C1359" t="str">
            <v>3320</v>
          </cell>
          <cell r="D1359" t="str">
            <v>MUHAMMAD MUJAHIDIN</v>
          </cell>
          <cell r="E1359" t="str">
            <v>PT. MBK</v>
          </cell>
          <cell r="F1359" t="str">
            <v>PO</v>
          </cell>
          <cell r="G1359" t="str">
            <v>100/JKT2/XI/2021</v>
          </cell>
          <cell r="H1359">
            <v>44530</v>
          </cell>
          <cell r="I1359">
            <v>44540</v>
          </cell>
          <cell r="J1359">
            <v>10</v>
          </cell>
          <cell r="K1359" t="str">
            <v>082358088434</v>
          </cell>
          <cell r="L1359" t="str">
            <v>DRIVER</v>
          </cell>
          <cell r="Q1359" t="str">
            <v>BANJARMASIN</v>
          </cell>
          <cell r="R1359" t="str">
            <v>PT. SUMBER ALFARIA TRIJAYA TBK</v>
          </cell>
          <cell r="S1359" t="str">
            <v>JAKARTA 2</v>
          </cell>
          <cell r="T1359" t="str">
            <v>6304020101990003</v>
          </cell>
          <cell r="U1359" t="str">
            <v>SEUMUR HIDUP</v>
          </cell>
          <cell r="V1359" t="str">
            <v>CDD</v>
          </cell>
          <cell r="W1359" t="str">
            <v>B1</v>
          </cell>
          <cell r="X1359" t="str">
            <v>18159901000260</v>
          </cell>
          <cell r="Y1359">
            <v>46349</v>
          </cell>
          <cell r="Z1359" t="str">
            <v>JELAPAT BARU</v>
          </cell>
          <cell r="AA1359">
            <v>36161</v>
          </cell>
          <cell r="AB1359" t="str">
            <v>JL. BALI NO 44 RT/RW 17/00 KEL. PRAPATAN KEC. BALIKPAPAN KOTA</v>
          </cell>
          <cell r="AC1359" t="str">
            <v>KAWIN</v>
          </cell>
          <cell r="AD1359" t="str">
            <v>ISLAM</v>
          </cell>
          <cell r="AE1359" t="str">
            <v>LAKI-LAKI</v>
          </cell>
          <cell r="AF1359" t="str">
            <v>SMP</v>
          </cell>
          <cell r="AG1359" t="str">
            <v>MUHAMMAD</v>
          </cell>
          <cell r="AH1359" t="str">
            <v>BCA</v>
          </cell>
          <cell r="AI1359">
            <v>7215173011</v>
          </cell>
          <cell r="AJ1359" t="str">
            <v>6371040112210006</v>
          </cell>
          <cell r="AL1359">
            <v>44621</v>
          </cell>
          <cell r="AM1359">
            <v>44712</v>
          </cell>
          <cell r="AN1359" t="str">
            <v>PKWT 2</v>
          </cell>
          <cell r="AO1359" t="str">
            <v>10 hari</v>
          </cell>
          <cell r="AP1359" t="str">
            <v xml:space="preserve">0 Tahun  5 Bulan 11 Hari </v>
          </cell>
          <cell r="AQ1359" t="str">
            <v>SUDAH</v>
          </cell>
          <cell r="AR1359">
            <v>44559</v>
          </cell>
          <cell r="AS1359" t="str">
            <v>SUDAH</v>
          </cell>
          <cell r="AT1359">
            <v>44564</v>
          </cell>
          <cell r="AU1359" t="str">
            <v>SUDAH</v>
          </cell>
          <cell r="AV1359">
            <v>44540</v>
          </cell>
          <cell r="AW1359" t="str">
            <v xml:space="preserve">0 Tahun  5 Bulan 11 Hari </v>
          </cell>
          <cell r="AX1359" t="str">
            <v>IN CLASS</v>
          </cell>
          <cell r="AZ1359">
            <v>100</v>
          </cell>
          <cell r="BA1359" t="str">
            <v>SUDAH</v>
          </cell>
          <cell r="BC1359">
            <v>44535</v>
          </cell>
          <cell r="BD1359" t="str">
            <v>BANJARMASIN</v>
          </cell>
          <cell r="BE1359" t="str">
            <v>BELUM</v>
          </cell>
          <cell r="BI1359" t="str">
            <v>BELUM</v>
          </cell>
          <cell r="BV1359" t="str">
            <v>0002253394528</v>
          </cell>
          <cell r="BW1359" t="str">
            <v>SUDAH</v>
          </cell>
          <cell r="BX1359" t="str">
            <v>PERUSAHAAN</v>
          </cell>
          <cell r="BY1359" t="str">
            <v>22005793744</v>
          </cell>
          <cell r="BZ1359" t="str">
            <v>SUDAH</v>
          </cell>
          <cell r="CG1359" t="str">
            <v>MUJASAPUTRA4@GMAIL.COM</v>
          </cell>
        </row>
        <row r="1360">
          <cell r="C1360" t="str">
            <v>3321</v>
          </cell>
          <cell r="D1360" t="str">
            <v>SAINI</v>
          </cell>
          <cell r="E1360" t="str">
            <v>PT. MBK</v>
          </cell>
          <cell r="F1360" t="str">
            <v>REPLACE</v>
          </cell>
          <cell r="G1360" t="str">
            <v>ABBI NURYA JAVIKA</v>
          </cell>
          <cell r="H1360">
            <v>44532</v>
          </cell>
          <cell r="I1360">
            <v>44532</v>
          </cell>
          <cell r="J1360">
            <v>0</v>
          </cell>
          <cell r="K1360" t="str">
            <v>085821874719</v>
          </cell>
          <cell r="L1360" t="str">
            <v>DRIVER</v>
          </cell>
          <cell r="Q1360" t="str">
            <v>BANJARMASIN</v>
          </cell>
          <cell r="R1360" t="str">
            <v>ANTERAJA</v>
          </cell>
          <cell r="S1360" t="str">
            <v>JAKARTA 2</v>
          </cell>
          <cell r="T1360" t="str">
            <v>6306070305950001</v>
          </cell>
          <cell r="U1360" t="str">
            <v>SEUMUR HIDUP</v>
          </cell>
          <cell r="V1360" t="str">
            <v>CDD</v>
          </cell>
          <cell r="W1360" t="str">
            <v>B1 UMUM</v>
          </cell>
          <cell r="X1360" t="str">
            <v>18339505000066</v>
          </cell>
          <cell r="Y1360">
            <v>46316</v>
          </cell>
          <cell r="Z1360" t="str">
            <v>NEGARA</v>
          </cell>
          <cell r="AA1360">
            <v>44319</v>
          </cell>
          <cell r="AB1360" t="str">
            <v>JL. PUTRI JUNJUNG BUIH RT/RW 12/04 KEL. ULU BENTENG KEC. MARABAHAN</v>
          </cell>
          <cell r="AC1360" t="str">
            <v>KAWIN</v>
          </cell>
          <cell r="AD1360" t="str">
            <v>ISLAM</v>
          </cell>
          <cell r="AE1360" t="str">
            <v>LAKI-LAKI</v>
          </cell>
          <cell r="AF1360" t="str">
            <v>SMA</v>
          </cell>
          <cell r="AG1360" t="str">
            <v>SAINI</v>
          </cell>
          <cell r="AH1360" t="str">
            <v>BCA</v>
          </cell>
          <cell r="AI1360" t="str">
            <v>7215171159</v>
          </cell>
          <cell r="AJ1360" t="str">
            <v>6304150305210002</v>
          </cell>
          <cell r="AL1360">
            <v>44621</v>
          </cell>
          <cell r="AM1360">
            <v>44712</v>
          </cell>
          <cell r="AN1360" t="str">
            <v>PKWT 2</v>
          </cell>
          <cell r="AO1360" t="str">
            <v>10 hari</v>
          </cell>
          <cell r="AP1360" t="str">
            <v xml:space="preserve">0 Tahun  5 Bulan 19 Hari </v>
          </cell>
          <cell r="AQ1360" t="str">
            <v>SUDAH</v>
          </cell>
          <cell r="AR1360">
            <v>44559</v>
          </cell>
          <cell r="AS1360" t="str">
            <v>SUDAH</v>
          </cell>
          <cell r="AT1360">
            <v>44565</v>
          </cell>
          <cell r="AU1360" t="str">
            <v>SUDAH</v>
          </cell>
          <cell r="AV1360">
            <v>44531</v>
          </cell>
          <cell r="AW1360" t="str">
            <v xml:space="preserve">0 Tahun  5 Bulan 20 Hari </v>
          </cell>
          <cell r="AX1360" t="str">
            <v>IN CLASS</v>
          </cell>
          <cell r="AZ1360">
            <v>85</v>
          </cell>
          <cell r="BA1360" t="str">
            <v>SUDAH</v>
          </cell>
          <cell r="BC1360">
            <v>44505</v>
          </cell>
          <cell r="BD1360" t="str">
            <v>MARABAHAN</v>
          </cell>
          <cell r="BE1360" t="str">
            <v>BELUM</v>
          </cell>
          <cell r="BI1360" t="str">
            <v>BELUM</v>
          </cell>
          <cell r="BV1360" t="str">
            <v>0003129462393</v>
          </cell>
          <cell r="BW1360" t="str">
            <v>SUDAH</v>
          </cell>
          <cell r="BX1360" t="str">
            <v>PERUSAHAAN</v>
          </cell>
          <cell r="BY1360" t="str">
            <v>22005793819</v>
          </cell>
          <cell r="BZ1360" t="str">
            <v>SUDAH</v>
          </cell>
        </row>
        <row r="1361">
          <cell r="C1361" t="str">
            <v>3322</v>
          </cell>
          <cell r="D1361" t="str">
            <v>APRIADI</v>
          </cell>
          <cell r="E1361" t="str">
            <v>PT. MBK</v>
          </cell>
          <cell r="F1361" t="str">
            <v>REPLACE</v>
          </cell>
          <cell r="G1361" t="str">
            <v>DODI CANDRA RIZKIANTO PUTRA</v>
          </cell>
          <cell r="H1361">
            <v>44540</v>
          </cell>
          <cell r="I1361">
            <v>44546</v>
          </cell>
          <cell r="J1361">
            <v>6</v>
          </cell>
          <cell r="K1361" t="str">
            <v>085765604120</v>
          </cell>
          <cell r="L1361" t="str">
            <v>DRIVER</v>
          </cell>
          <cell r="Q1361" t="str">
            <v>BATAM</v>
          </cell>
          <cell r="R1361" t="str">
            <v>ANTERAJA</v>
          </cell>
          <cell r="S1361" t="str">
            <v>MEDAN</v>
          </cell>
          <cell r="T1361" t="str">
            <v>1504031704870005</v>
          </cell>
          <cell r="U1361" t="str">
            <v>SEUMUR HIDUP</v>
          </cell>
          <cell r="W1361" t="str">
            <v>B1 UMUM</v>
          </cell>
          <cell r="X1361" t="str">
            <v>09208704000171</v>
          </cell>
          <cell r="Y1361">
            <v>46086</v>
          </cell>
          <cell r="Z1361" t="str">
            <v>SRIDAI</v>
          </cell>
          <cell r="AA1361">
            <v>31884</v>
          </cell>
          <cell r="AB1361" t="str">
            <v>BENGKONG HARAPAN 2 BLOK J NO 56</v>
          </cell>
          <cell r="AC1361" t="str">
            <v>KAWIN ANAK 3</v>
          </cell>
          <cell r="AD1361" t="str">
            <v>ISLAM</v>
          </cell>
          <cell r="AE1361" t="str">
            <v>LAKI-LAKI</v>
          </cell>
          <cell r="AF1361" t="str">
            <v>SMA</v>
          </cell>
          <cell r="AG1361" t="str">
            <v>APRIADI</v>
          </cell>
          <cell r="AH1361" t="str">
            <v>BCA</v>
          </cell>
          <cell r="AI1361" t="str">
            <v>8335368891</v>
          </cell>
          <cell r="AJ1361" t="str">
            <v>1504030408140001</v>
          </cell>
          <cell r="AL1361">
            <v>44621</v>
          </cell>
          <cell r="AM1361">
            <v>44712</v>
          </cell>
          <cell r="AN1361" t="str">
            <v>PKWT 2</v>
          </cell>
          <cell r="AO1361" t="str">
            <v>10 hari</v>
          </cell>
          <cell r="AP1361" t="str">
            <v xml:space="preserve">0 Tahun  5 Bulan 5 Hari </v>
          </cell>
          <cell r="AQ1361" t="str">
            <v>SUDAH</v>
          </cell>
          <cell r="AR1361">
            <v>44546</v>
          </cell>
          <cell r="AS1361" t="str">
            <v>SUDAH</v>
          </cell>
          <cell r="AT1361">
            <v>44551</v>
          </cell>
          <cell r="AU1361" t="str">
            <v>SUDAH</v>
          </cell>
          <cell r="AV1361">
            <v>44545</v>
          </cell>
          <cell r="AW1361" t="str">
            <v xml:space="preserve">0 Tahun  5 Bulan 6 Hari </v>
          </cell>
          <cell r="AX1361" t="str">
            <v>IN CLASS</v>
          </cell>
          <cell r="BA1361" t="str">
            <v>SUDAH</v>
          </cell>
          <cell r="BC1361">
            <v>44384</v>
          </cell>
          <cell r="BD1361" t="str">
            <v>LUBUK BAJA</v>
          </cell>
          <cell r="BE1361" t="str">
            <v>SUDAH</v>
          </cell>
          <cell r="BG1361">
            <v>44413</v>
          </cell>
          <cell r="BI1361" t="str">
            <v>BELUM</v>
          </cell>
          <cell r="BV1361" t="str">
            <v>0001302094991</v>
          </cell>
          <cell r="BW1361" t="str">
            <v>SUDAH</v>
          </cell>
          <cell r="BX1361" t="str">
            <v>PERUSAHAAN</v>
          </cell>
          <cell r="BY1361" t="str">
            <v>22016346185</v>
          </cell>
          <cell r="BZ1361" t="str">
            <v>SUDAH</v>
          </cell>
          <cell r="CG1361" t="str">
            <v>iqbalsuhendi029@gmail.com</v>
          </cell>
        </row>
        <row r="1362">
          <cell r="C1362" t="str">
            <v>3323</v>
          </cell>
          <cell r="D1362" t="str">
            <v>PIPIN SUPRIATNA</v>
          </cell>
          <cell r="E1362" t="str">
            <v>PT. MBK</v>
          </cell>
          <cell r="F1362" t="str">
            <v>PO</v>
          </cell>
          <cell r="G1362" t="str">
            <v>83/PO-JKT1/XII/21</v>
          </cell>
          <cell r="H1362">
            <v>44514</v>
          </cell>
          <cell r="I1362">
            <v>44543</v>
          </cell>
          <cell r="J1362">
            <v>29</v>
          </cell>
          <cell r="K1362" t="str">
            <v>08382828533</v>
          </cell>
          <cell r="P1362" t="str">
            <v>DRIVER LEADER</v>
          </cell>
          <cell r="Q1362" t="str">
            <v>SUKABUMI</v>
          </cell>
          <cell r="R1362" t="str">
            <v>ANTERAJA</v>
          </cell>
          <cell r="S1362" t="str">
            <v>JAKARTA 1</v>
          </cell>
          <cell r="T1362" t="str">
            <v>3202190408840005</v>
          </cell>
          <cell r="U1362" t="str">
            <v>SEUMUR HIDUP</v>
          </cell>
          <cell r="V1362" t="str">
            <v>NON DRIVER</v>
          </cell>
          <cell r="W1362" t="str">
            <v>NON DRIVER</v>
          </cell>
          <cell r="X1362" t="str">
            <v>NON DRIVER</v>
          </cell>
          <cell r="Y1362" t="str">
            <v>NON DRIVER</v>
          </cell>
          <cell r="Z1362" t="str">
            <v>BANDUNG</v>
          </cell>
          <cell r="AA1362">
            <v>30898</v>
          </cell>
          <cell r="AB1362" t="str">
            <v>KP BABAKAN RT 009/004 DESA KABANDUNGAN KEC KABANDUNGAN</v>
          </cell>
          <cell r="AC1362" t="str">
            <v>KAWIN</v>
          </cell>
          <cell r="AD1362" t="str">
            <v>ISLAM</v>
          </cell>
          <cell r="AE1362" t="str">
            <v>LAKI-LAKI</v>
          </cell>
          <cell r="AF1362" t="str">
            <v>SMA</v>
          </cell>
          <cell r="AG1362" t="str">
            <v>PIPIN SUPRIATNA</v>
          </cell>
          <cell r="AH1362" t="str">
            <v>BCA</v>
          </cell>
          <cell r="AI1362" t="str">
            <v>3520873561</v>
          </cell>
          <cell r="AJ1362" t="str">
            <v>3202190510110026</v>
          </cell>
          <cell r="AL1362">
            <v>44621</v>
          </cell>
          <cell r="AM1362">
            <v>44712</v>
          </cell>
          <cell r="AN1362" t="str">
            <v>PKWT 2</v>
          </cell>
          <cell r="AO1362" t="str">
            <v>10 hari</v>
          </cell>
          <cell r="AP1362" t="str">
            <v xml:space="preserve">0 Tahun  5 Bulan 8 Hari </v>
          </cell>
          <cell r="AQ1362" t="str">
            <v>NON DRIVER</v>
          </cell>
          <cell r="AR1362" t="str">
            <v>NON DRIVER</v>
          </cell>
          <cell r="AS1362" t="str">
            <v>SUDAH</v>
          </cell>
          <cell r="AT1362">
            <v>44557</v>
          </cell>
          <cell r="AU1362" t="str">
            <v>NON DRIVER</v>
          </cell>
          <cell r="AV1362" t="str">
            <v>NON DRIVER</v>
          </cell>
          <cell r="AW1362" t="str">
            <v/>
          </cell>
          <cell r="AX1362" t="str">
            <v>NON DRIVER</v>
          </cell>
          <cell r="AY1362" t="str">
            <v>NON DRIVER</v>
          </cell>
          <cell r="AZ1362" t="str">
            <v>NON DRIVER</v>
          </cell>
          <cell r="BA1362" t="str">
            <v>SUDAH</v>
          </cell>
          <cell r="BC1362">
            <v>44407</v>
          </cell>
          <cell r="BE1362" t="str">
            <v>SUDAH</v>
          </cell>
          <cell r="BG1362">
            <v>44435</v>
          </cell>
          <cell r="BI1362" t="str">
            <v>BELUM</v>
          </cell>
          <cell r="BV1362" t="str">
            <v>0002792424611</v>
          </cell>
          <cell r="BW1362" t="str">
            <v>SUDAH</v>
          </cell>
          <cell r="BX1362" t="str">
            <v>PBI</v>
          </cell>
          <cell r="BY1362" t="str">
            <v>22005793009</v>
          </cell>
          <cell r="BZ1362" t="str">
            <v>SUDAH</v>
          </cell>
          <cell r="CG1362" t="str">
            <v>doniardian@gmail.com</v>
          </cell>
        </row>
        <row r="1363">
          <cell r="C1363" t="str">
            <v>3324</v>
          </cell>
          <cell r="D1363" t="str">
            <v>ASEP MAULANA</v>
          </cell>
          <cell r="E1363" t="str">
            <v>PT. MBK</v>
          </cell>
          <cell r="F1363" t="str">
            <v>REPLACE</v>
          </cell>
          <cell r="G1363" t="str">
            <v>ALAMSYAH</v>
          </cell>
          <cell r="H1363">
            <v>44540</v>
          </cell>
          <cell r="I1363">
            <v>44543</v>
          </cell>
          <cell r="J1363">
            <v>3</v>
          </cell>
          <cell r="K1363" t="str">
            <v>0895323300050</v>
          </cell>
          <cell r="L1363" t="str">
            <v>DRIVER</v>
          </cell>
          <cell r="Q1363" t="str">
            <v>PONTIANAK</v>
          </cell>
          <cell r="R1363" t="str">
            <v>PT. SUMBER ALFARIA TRIJAYA TBK</v>
          </cell>
          <cell r="S1363" t="str">
            <v>JAKARTA 2</v>
          </cell>
          <cell r="T1363" t="str">
            <v>6171031309950010</v>
          </cell>
          <cell r="U1363" t="str">
            <v>SEUMUR HIDUP</v>
          </cell>
          <cell r="V1363" t="str">
            <v>CDD/FUSO</v>
          </cell>
          <cell r="W1363" t="str">
            <v>B2</v>
          </cell>
          <cell r="X1363" t="str">
            <v>10259509000051</v>
          </cell>
          <cell r="Y1363">
            <v>46310</v>
          </cell>
          <cell r="Z1363" t="str">
            <v>PONTIANAK</v>
          </cell>
          <cell r="AA1363">
            <v>34955</v>
          </cell>
          <cell r="AB1363" t="str">
            <v>JL.KOM YOS SUDARSO Gg.KURMA JAYA NO 22 PONTIANAK</v>
          </cell>
          <cell r="AC1363" t="str">
            <v>KAWIN ANAK 2</v>
          </cell>
          <cell r="AD1363" t="str">
            <v>ISLAM</v>
          </cell>
          <cell r="AE1363" t="str">
            <v>LAKI-LAKI</v>
          </cell>
          <cell r="AF1363" t="str">
            <v>SMA</v>
          </cell>
          <cell r="AG1363" t="str">
            <v>ASEP MAULANA</v>
          </cell>
          <cell r="AH1363" t="str">
            <v>BCA</v>
          </cell>
          <cell r="AI1363" t="str">
            <v>7345009272</v>
          </cell>
          <cell r="AJ1363" t="str">
            <v>6171021607200003</v>
          </cell>
          <cell r="AL1363">
            <v>44621</v>
          </cell>
          <cell r="AM1363">
            <v>44712</v>
          </cell>
          <cell r="AN1363" t="str">
            <v>PKWT 2</v>
          </cell>
          <cell r="AO1363" t="str">
            <v>10 hari</v>
          </cell>
          <cell r="AP1363" t="str">
            <v xml:space="preserve">0 Tahun  5 Bulan 8 Hari </v>
          </cell>
          <cell r="AQ1363" t="str">
            <v>SUDAH</v>
          </cell>
          <cell r="AR1363">
            <v>44551</v>
          </cell>
          <cell r="AS1363" t="str">
            <v>SUDAH</v>
          </cell>
          <cell r="AT1363">
            <v>44551</v>
          </cell>
          <cell r="AU1363" t="str">
            <v>SUDAH</v>
          </cell>
          <cell r="AV1363">
            <v>44541</v>
          </cell>
          <cell r="AW1363" t="str">
            <v xml:space="preserve">0 Tahun  5 Bulan 10 Hari </v>
          </cell>
          <cell r="AX1363" t="str">
            <v>IN CLASS</v>
          </cell>
          <cell r="AY1363">
            <v>60</v>
          </cell>
          <cell r="AZ1363">
            <v>90</v>
          </cell>
          <cell r="BA1363" t="str">
            <v>SUDAH</v>
          </cell>
          <cell r="BC1363">
            <v>44358</v>
          </cell>
          <cell r="BD1363" t="str">
            <v>PUSKESMAS ALIANYANG</v>
          </cell>
          <cell r="BE1363" t="str">
            <v>SUDAH</v>
          </cell>
          <cell r="BG1363">
            <v>44396</v>
          </cell>
          <cell r="BH1363" t="str">
            <v>PUSKESMAS PURNAMA</v>
          </cell>
          <cell r="BI1363" t="str">
            <v>BELUM</v>
          </cell>
          <cell r="BV1363" t="str">
            <v>0001307596263</v>
          </cell>
          <cell r="BW1363" t="str">
            <v>SUDAH</v>
          </cell>
          <cell r="BX1363" t="str">
            <v>PERUSAHAAN</v>
          </cell>
          <cell r="BY1363" t="str">
            <v>22016347340</v>
          </cell>
          <cell r="BZ1363" t="str">
            <v>SUDAH</v>
          </cell>
          <cell r="CG1363" t="str">
            <v>imamak2379@gmail.com</v>
          </cell>
        </row>
        <row r="1364">
          <cell r="C1364" t="str">
            <v>3325</v>
          </cell>
          <cell r="D1364" t="str">
            <v>WAGINO</v>
          </cell>
          <cell r="E1364" t="str">
            <v>PT. MBK</v>
          </cell>
          <cell r="F1364" t="str">
            <v>REPLACE</v>
          </cell>
          <cell r="G1364" t="str">
            <v>HENDRIK YANTO</v>
          </cell>
          <cell r="H1364">
            <v>44541</v>
          </cell>
          <cell r="I1364">
            <v>44543</v>
          </cell>
          <cell r="J1364">
            <v>2</v>
          </cell>
          <cell r="K1364" t="str">
            <v>085252527165</v>
          </cell>
          <cell r="L1364" t="str">
            <v>DRIVER</v>
          </cell>
          <cell r="Q1364" t="str">
            <v>PONTIANAK</v>
          </cell>
          <cell r="R1364" t="str">
            <v>PT. SUMBER ALFARIA TRIJAYA TBK</v>
          </cell>
          <cell r="S1364" t="str">
            <v>JAKARTA 2</v>
          </cell>
          <cell r="T1364" t="str">
            <v>6171042909780001</v>
          </cell>
          <cell r="U1364" t="str">
            <v>SEUMUR HIDUP</v>
          </cell>
          <cell r="V1364" t="str">
            <v>CDD/FUSO</v>
          </cell>
          <cell r="W1364" t="str">
            <v>B2</v>
          </cell>
          <cell r="X1364" t="str">
            <v>10147809000007</v>
          </cell>
          <cell r="Y1364">
            <v>45564</v>
          </cell>
          <cell r="Z1364" t="str">
            <v>PONTIANAK</v>
          </cell>
          <cell r="AA1364">
            <v>28762</v>
          </cell>
          <cell r="AB1364" t="str">
            <v>JL.PURNAMA KOMP.PURNAMA AGUNG 2 NO 21 PONTIANAK</v>
          </cell>
          <cell r="AC1364" t="str">
            <v>KAWIN ANAK 3</v>
          </cell>
          <cell r="AD1364" t="str">
            <v>ISLAM</v>
          </cell>
          <cell r="AE1364" t="str">
            <v>LAKI-LAKI</v>
          </cell>
          <cell r="AF1364" t="str">
            <v>SMA</v>
          </cell>
          <cell r="AG1364" t="str">
            <v>WAGINO</v>
          </cell>
          <cell r="AH1364" t="str">
            <v>BCA</v>
          </cell>
          <cell r="AI1364" t="str">
            <v>0292727826</v>
          </cell>
          <cell r="AJ1364" t="str">
            <v>6171040402080063</v>
          </cell>
          <cell r="AL1364">
            <v>44621</v>
          </cell>
          <cell r="AM1364">
            <v>44712</v>
          </cell>
          <cell r="AN1364" t="str">
            <v>PKWT 2</v>
          </cell>
          <cell r="AO1364" t="str">
            <v>10 hari</v>
          </cell>
          <cell r="AP1364" t="str">
            <v xml:space="preserve">0 Tahun  5 Bulan 8 Hari </v>
          </cell>
          <cell r="AQ1364" t="str">
            <v>SUDAH</v>
          </cell>
          <cell r="AR1364">
            <v>44551</v>
          </cell>
          <cell r="AS1364" t="str">
            <v>SUDAH</v>
          </cell>
          <cell r="AT1364">
            <v>44551</v>
          </cell>
          <cell r="AU1364" t="str">
            <v>SUDAH</v>
          </cell>
          <cell r="AV1364">
            <v>44541</v>
          </cell>
          <cell r="AW1364" t="str">
            <v xml:space="preserve">0 Tahun  5 Bulan 10 Hari </v>
          </cell>
          <cell r="AX1364" t="str">
            <v>IN CLASS</v>
          </cell>
          <cell r="AY1364">
            <v>70</v>
          </cell>
          <cell r="AZ1364">
            <v>95</v>
          </cell>
          <cell r="BA1364" t="str">
            <v>SUDAH</v>
          </cell>
          <cell r="BC1364">
            <v>44405</v>
          </cell>
          <cell r="BD1364" t="str">
            <v>PUSKESMAS TELAGA BIRU</v>
          </cell>
          <cell r="BE1364" t="str">
            <v>BELUM</v>
          </cell>
          <cell r="BF1364" t="str">
            <v>MENUNGGU JADWAL</v>
          </cell>
          <cell r="BI1364" t="str">
            <v>BELUM</v>
          </cell>
          <cell r="BV1364" t="str">
            <v>0000883792258</v>
          </cell>
          <cell r="BW1364" t="str">
            <v>SUDAH</v>
          </cell>
          <cell r="BX1364" t="str">
            <v>PBI</v>
          </cell>
          <cell r="BY1364" t="str">
            <v>22016347258</v>
          </cell>
          <cell r="BZ1364" t="str">
            <v>SUDAH</v>
          </cell>
        </row>
        <row r="1365">
          <cell r="C1365" t="str">
            <v>3327</v>
          </cell>
          <cell r="D1365" t="str">
            <v>FRANCISKUS SLAMET HARIANTO</v>
          </cell>
          <cell r="E1365" t="str">
            <v>PT. MBK</v>
          </cell>
          <cell r="F1365" t="str">
            <v>REPLACE</v>
          </cell>
          <cell r="G1365" t="str">
            <v>ARI MANDALA</v>
          </cell>
          <cell r="H1365">
            <v>44544</v>
          </cell>
          <cell r="I1365">
            <v>44545</v>
          </cell>
          <cell r="J1365">
            <v>1</v>
          </cell>
          <cell r="K1365" t="str">
            <v>082158963177</v>
          </cell>
          <cell r="L1365" t="str">
            <v>DRIVER</v>
          </cell>
          <cell r="Q1365" t="str">
            <v>PONTIANAK</v>
          </cell>
          <cell r="R1365" t="str">
            <v>PT. SUMBER ALFARIA TRIJAYA TBK</v>
          </cell>
          <cell r="S1365" t="str">
            <v>JAKARTA 2</v>
          </cell>
          <cell r="T1365" t="str">
            <v>6108020101950011</v>
          </cell>
          <cell r="U1365" t="str">
            <v>SEUMUR HIDUP</v>
          </cell>
          <cell r="V1365" t="str">
            <v>CDD</v>
          </cell>
          <cell r="W1365" t="str">
            <v>B1</v>
          </cell>
          <cell r="X1365" t="str">
            <v>10149501000121</v>
          </cell>
          <cell r="Y1365">
            <v>45768</v>
          </cell>
          <cell r="Z1365" t="str">
            <v>SENTEBANG</v>
          </cell>
          <cell r="AA1365">
            <v>34700</v>
          </cell>
          <cell r="AB1365" t="str">
            <v>PERUMNAS 5 NO 71 SUI AMBAWANG KUBURAYA</v>
          </cell>
          <cell r="AC1365" t="str">
            <v>LAJANG</v>
          </cell>
          <cell r="AD1365" t="str">
            <v>KATHOLIK</v>
          </cell>
          <cell r="AE1365" t="str">
            <v>LAKI-LAKI</v>
          </cell>
          <cell r="AF1365" t="str">
            <v>SMA</v>
          </cell>
          <cell r="AG1365" t="str">
            <v>FRANCISKUS SLAMET HARIANTO</v>
          </cell>
          <cell r="AH1365" t="str">
            <v>BCA</v>
          </cell>
          <cell r="AI1365" t="str">
            <v>1711290988</v>
          </cell>
          <cell r="AJ1365" t="str">
            <v>6108022908120004</v>
          </cell>
          <cell r="AL1365">
            <v>44621</v>
          </cell>
          <cell r="AM1365">
            <v>44712</v>
          </cell>
          <cell r="AN1365" t="str">
            <v>PKWT 2</v>
          </cell>
          <cell r="AO1365" t="str">
            <v>10 hari</v>
          </cell>
          <cell r="AP1365" t="str">
            <v xml:space="preserve">0 Tahun  5 Bulan 6 Hari </v>
          </cell>
          <cell r="AQ1365" t="str">
            <v>SUDAH</v>
          </cell>
          <cell r="AR1365">
            <v>44551</v>
          </cell>
          <cell r="AS1365" t="str">
            <v>SUDAH</v>
          </cell>
          <cell r="AT1365">
            <v>44552</v>
          </cell>
          <cell r="AU1365" t="str">
            <v>SUDAH</v>
          </cell>
          <cell r="AV1365">
            <v>44541</v>
          </cell>
          <cell r="AW1365" t="str">
            <v xml:space="preserve">0 Tahun  5 Bulan 10 Hari </v>
          </cell>
          <cell r="AX1365" t="str">
            <v>IN CLASS</v>
          </cell>
          <cell r="AY1365">
            <v>70</v>
          </cell>
          <cell r="AZ1365">
            <v>95</v>
          </cell>
          <cell r="BA1365" t="str">
            <v>SUDAH</v>
          </cell>
          <cell r="BC1365">
            <v>44495</v>
          </cell>
          <cell r="BD1365" t="str">
            <v>PUSKESMAS AMBAWANG</v>
          </cell>
          <cell r="BE1365" t="str">
            <v>SUDAH</v>
          </cell>
          <cell r="BG1365">
            <v>44485</v>
          </cell>
          <cell r="BH1365" t="str">
            <v>PUSKESMAS ALIANYANG</v>
          </cell>
          <cell r="BI1365" t="str">
            <v>BELUM</v>
          </cell>
          <cell r="BV1365" t="str">
            <v>0003129462527</v>
          </cell>
          <cell r="BW1365" t="str">
            <v>SUDAH</v>
          </cell>
          <cell r="BX1365" t="str">
            <v>PERUSAHAAN</v>
          </cell>
          <cell r="BY1365" t="str">
            <v>22016346235</v>
          </cell>
          <cell r="BZ1365" t="str">
            <v>SUDAH</v>
          </cell>
        </row>
        <row r="1366">
          <cell r="C1366" t="str">
            <v>3328</v>
          </cell>
          <cell r="D1366" t="str">
            <v>PANGI HUTAN</v>
          </cell>
          <cell r="E1366" t="str">
            <v>PT. MBK</v>
          </cell>
          <cell r="F1366" t="str">
            <v>REPLACE</v>
          </cell>
          <cell r="G1366" t="str">
            <v>WAHYU HARIADI</v>
          </cell>
          <cell r="H1366">
            <v>44544</v>
          </cell>
          <cell r="I1366">
            <v>44545</v>
          </cell>
          <cell r="J1366">
            <v>1</v>
          </cell>
          <cell r="K1366" t="str">
            <v>089502807907</v>
          </cell>
          <cell r="L1366" t="str">
            <v>DRIVER</v>
          </cell>
          <cell r="Q1366" t="str">
            <v>PONTIANAK</v>
          </cell>
          <cell r="R1366" t="str">
            <v>PT. SUMBER ALFARIA TRIJAYA TBK</v>
          </cell>
          <cell r="S1366" t="str">
            <v>JAKARTA 2</v>
          </cell>
          <cell r="T1366" t="str">
            <v>6171010503900011</v>
          </cell>
          <cell r="U1366" t="str">
            <v>SEUMUR HIDUP</v>
          </cell>
          <cell r="V1366" t="str">
            <v>CDD</v>
          </cell>
          <cell r="W1366" t="str">
            <v>B1</v>
          </cell>
          <cell r="X1366" t="str">
            <v>10149003000021</v>
          </cell>
          <cell r="Y1366">
            <v>46052</v>
          </cell>
          <cell r="Z1366" t="str">
            <v>PADANG SIMPUAN</v>
          </cell>
          <cell r="AA1366">
            <v>32937</v>
          </cell>
          <cell r="AB1366" t="str">
            <v>JL. KESEHATAN GG SUMBER AGUNG 1 PONTIANAK</v>
          </cell>
          <cell r="AC1366" t="str">
            <v>LAJANG</v>
          </cell>
          <cell r="AD1366" t="str">
            <v>ISLAM</v>
          </cell>
          <cell r="AE1366" t="str">
            <v>LAKI-LAKI</v>
          </cell>
          <cell r="AF1366" t="str">
            <v>SMA</v>
          </cell>
          <cell r="AG1366" t="str">
            <v>PANGI HUTAN</v>
          </cell>
          <cell r="AH1366" t="str">
            <v>BCA</v>
          </cell>
          <cell r="AI1366" t="str">
            <v>6465281069</v>
          </cell>
          <cell r="AJ1366" t="str">
            <v>6171012606080017</v>
          </cell>
          <cell r="AL1366">
            <v>44621</v>
          </cell>
          <cell r="AM1366">
            <v>44712</v>
          </cell>
          <cell r="AN1366" t="str">
            <v>PKWT 2</v>
          </cell>
          <cell r="AO1366" t="str">
            <v>10 hari</v>
          </cell>
          <cell r="AP1366" t="str">
            <v xml:space="preserve">0 Tahun  5 Bulan 6 Hari </v>
          </cell>
          <cell r="AQ1366" t="str">
            <v>SUDAH</v>
          </cell>
          <cell r="AR1366">
            <v>44551</v>
          </cell>
          <cell r="AS1366" t="str">
            <v>SUDAH</v>
          </cell>
          <cell r="AT1366">
            <v>44552</v>
          </cell>
          <cell r="AU1366" t="str">
            <v>SUDAH</v>
          </cell>
          <cell r="AV1366">
            <v>44545</v>
          </cell>
          <cell r="AW1366" t="str">
            <v xml:space="preserve">0 Tahun  5 Bulan 6 Hari </v>
          </cell>
          <cell r="AX1366" t="str">
            <v>IN CLASS</v>
          </cell>
          <cell r="BA1366" t="str">
            <v>SUDAH</v>
          </cell>
          <cell r="BC1366">
            <v>44383</v>
          </cell>
          <cell r="BD1366" t="str">
            <v>BP LANTAMAL</v>
          </cell>
          <cell r="BE1366" t="str">
            <v>SUDAH</v>
          </cell>
          <cell r="BG1366">
            <v>44294</v>
          </cell>
          <cell r="BH1366" t="str">
            <v>BP LANTAMAL</v>
          </cell>
          <cell r="BI1366" t="str">
            <v>BELUM</v>
          </cell>
          <cell r="BV1366" t="str">
            <v>0003129462573</v>
          </cell>
          <cell r="BW1366" t="str">
            <v>SUDAH</v>
          </cell>
          <cell r="BX1366" t="str">
            <v>PERUSAHAAN</v>
          </cell>
          <cell r="BY1366" t="str">
            <v>22016346151</v>
          </cell>
          <cell r="BZ1366" t="str">
            <v>SUDAH</v>
          </cell>
        </row>
        <row r="1367">
          <cell r="C1367" t="str">
            <v>3330</v>
          </cell>
          <cell r="D1367" t="str">
            <v>AZIS CAHAYA</v>
          </cell>
          <cell r="E1367" t="str">
            <v>PT. MBK</v>
          </cell>
          <cell r="F1367" t="str">
            <v>REPLACE</v>
          </cell>
          <cell r="G1367" t="str">
            <v>IWAN SAFARI</v>
          </cell>
          <cell r="H1367">
            <v>44546</v>
          </cell>
          <cell r="I1367">
            <v>44547</v>
          </cell>
          <cell r="J1367">
            <v>1</v>
          </cell>
          <cell r="K1367" t="str">
            <v>085787483357</v>
          </cell>
          <cell r="L1367" t="str">
            <v>DRIVER</v>
          </cell>
          <cell r="Q1367" t="str">
            <v>PONTIANAK</v>
          </cell>
          <cell r="R1367" t="str">
            <v>PT. SUMBER ALFARIA TRIJAYA TBK</v>
          </cell>
          <cell r="S1367" t="str">
            <v>JAKARTA 2</v>
          </cell>
          <cell r="T1367" t="str">
            <v>6112040502990001</v>
          </cell>
          <cell r="U1367" t="str">
            <v>SEUMUR HIDUP</v>
          </cell>
          <cell r="V1367" t="str">
            <v>CDD</v>
          </cell>
          <cell r="W1367" t="str">
            <v>B1</v>
          </cell>
          <cell r="X1367" t="str">
            <v>10149902000126</v>
          </cell>
          <cell r="Y1367">
            <v>46283</v>
          </cell>
          <cell r="Z1367" t="str">
            <v>TELUK BAYUR</v>
          </cell>
          <cell r="AA1367">
            <v>36196</v>
          </cell>
          <cell r="AB1367" t="str">
            <v xml:space="preserve">JL KEMUNING SUI AMBAWANG KEC SUI AMBAWANG KAB KUBU RAYA </v>
          </cell>
          <cell r="AC1367" t="str">
            <v>LAJANG</v>
          </cell>
          <cell r="AD1367" t="str">
            <v>ISLAM</v>
          </cell>
          <cell r="AE1367" t="str">
            <v>LAKI-LAKI</v>
          </cell>
          <cell r="AF1367" t="str">
            <v>SMA</v>
          </cell>
          <cell r="AG1367" t="str">
            <v>AZIS CAHAYA</v>
          </cell>
          <cell r="AH1367" t="str">
            <v>BCA</v>
          </cell>
          <cell r="AI1367" t="str">
            <v>8855268864</v>
          </cell>
          <cell r="AJ1367" t="str">
            <v>6112042406080226</v>
          </cell>
          <cell r="AL1367">
            <v>44652</v>
          </cell>
          <cell r="AM1367">
            <v>44742</v>
          </cell>
          <cell r="AN1367" t="str">
            <v>PKWT 2</v>
          </cell>
          <cell r="AO1367" t="str">
            <v>40 hari</v>
          </cell>
          <cell r="AP1367" t="str">
            <v xml:space="preserve">0 Tahun  5 Bulan 4 Hari </v>
          </cell>
          <cell r="AQ1367" t="str">
            <v>SUDAH</v>
          </cell>
          <cell r="AR1367">
            <v>44551</v>
          </cell>
          <cell r="AS1367" t="str">
            <v>SUDAH</v>
          </cell>
          <cell r="AT1367">
            <v>44551</v>
          </cell>
          <cell r="AU1367" t="str">
            <v>SUDAH</v>
          </cell>
          <cell r="AV1367">
            <v>44547</v>
          </cell>
          <cell r="AW1367" t="str">
            <v xml:space="preserve">0 Tahun  5 Bulan 4 Hari </v>
          </cell>
          <cell r="AX1367" t="str">
            <v>IN CLASS</v>
          </cell>
          <cell r="BA1367" t="str">
            <v>SUDAH</v>
          </cell>
          <cell r="BC1367">
            <v>44542</v>
          </cell>
          <cell r="BD1367" t="str">
            <v>POLRES KUBU RAYA</v>
          </cell>
          <cell r="BE1367" t="str">
            <v>BELUM</v>
          </cell>
          <cell r="BF1367" t="str">
            <v>MENUNGGU JADWAL</v>
          </cell>
          <cell r="BI1367" t="str">
            <v>BELUM</v>
          </cell>
          <cell r="BV1367" t="str">
            <v>0001598424827</v>
          </cell>
          <cell r="BW1367" t="str">
            <v>SUDAH</v>
          </cell>
          <cell r="BX1367" t="str">
            <v>PBI</v>
          </cell>
          <cell r="BY1367" t="str">
            <v>22028034712</v>
          </cell>
          <cell r="BZ1367" t="str">
            <v>SUDAH</v>
          </cell>
          <cell r="CH1367" t="str">
            <v>HENDRIK YANTO</v>
          </cell>
        </row>
        <row r="1368">
          <cell r="C1368" t="str">
            <v>3331</v>
          </cell>
          <cell r="D1368" t="str">
            <v>EGGIE REZA TARENDRA</v>
          </cell>
          <cell r="E1368" t="str">
            <v>PT. MBK</v>
          </cell>
          <cell r="F1368" t="str">
            <v>REPLACE</v>
          </cell>
          <cell r="G1368" t="str">
            <v>GUSTIAN</v>
          </cell>
          <cell r="H1368">
            <v>44546</v>
          </cell>
          <cell r="I1368">
            <v>44547</v>
          </cell>
          <cell r="J1368">
            <v>1</v>
          </cell>
          <cell r="K1368" t="str">
            <v>085754014688</v>
          </cell>
          <cell r="L1368" t="str">
            <v>DRIVER</v>
          </cell>
          <cell r="Q1368" t="str">
            <v>PONTIANAK</v>
          </cell>
          <cell r="R1368" t="str">
            <v>PT. SUMBER ALFARIA TRIJAYA TBK</v>
          </cell>
          <cell r="S1368" t="str">
            <v>JAKARTA 2</v>
          </cell>
          <cell r="T1368" t="str">
            <v>6112072502940002</v>
          </cell>
          <cell r="U1368" t="str">
            <v>SEUMUR HIDUP</v>
          </cell>
          <cell r="V1368" t="str">
            <v>CDD</v>
          </cell>
          <cell r="W1368" t="str">
            <v>B1</v>
          </cell>
          <cell r="X1368" t="str">
            <v>940210141374</v>
          </cell>
          <cell r="Y1368">
            <v>44617</v>
          </cell>
          <cell r="Z1368" t="str">
            <v>KUALA DUA</v>
          </cell>
          <cell r="AA1368">
            <v>34390</v>
          </cell>
          <cell r="AB1368" t="str">
            <v>DUSUN SEPAKAT MAJU RT/RW.003/002 DESA PEMATANG TUJUH RASAU JAYA KUBU RAYA</v>
          </cell>
          <cell r="AC1368" t="str">
            <v>KAWIN</v>
          </cell>
          <cell r="AD1368" t="str">
            <v>ISLAM</v>
          </cell>
          <cell r="AE1368" t="str">
            <v>LAKI-LAKI</v>
          </cell>
          <cell r="AF1368" t="str">
            <v>SMA</v>
          </cell>
          <cell r="AG1368" t="str">
            <v>EGGIE REZA TARENDRA</v>
          </cell>
          <cell r="AH1368" t="str">
            <v>BCA</v>
          </cell>
          <cell r="AI1368" t="str">
            <v>1711206707</v>
          </cell>
          <cell r="AJ1368" t="str">
            <v>6112070311110023</v>
          </cell>
          <cell r="AL1368">
            <v>44652</v>
          </cell>
          <cell r="AM1368">
            <v>44742</v>
          </cell>
          <cell r="AN1368" t="str">
            <v>PKWT 2</v>
          </cell>
          <cell r="AO1368" t="str">
            <v>40 hari</v>
          </cell>
          <cell r="AP1368" t="str">
            <v xml:space="preserve">0 Tahun  5 Bulan 4 Hari </v>
          </cell>
          <cell r="AQ1368" t="str">
            <v>SUDAH</v>
          </cell>
          <cell r="AR1368">
            <v>44551</v>
          </cell>
          <cell r="AS1368" t="str">
            <v>SUDAH</v>
          </cell>
          <cell r="AT1368">
            <v>44551</v>
          </cell>
          <cell r="AU1368" t="str">
            <v>SUDAH</v>
          </cell>
          <cell r="AV1368">
            <v>44547</v>
          </cell>
          <cell r="AW1368" t="str">
            <v xml:space="preserve">0 Tahun  5 Bulan 4 Hari </v>
          </cell>
          <cell r="AX1368" t="str">
            <v>IN CLASS</v>
          </cell>
          <cell r="BA1368" t="str">
            <v>SUDAH</v>
          </cell>
          <cell r="BC1368">
            <v>44565</v>
          </cell>
          <cell r="BE1368" t="str">
            <v>BELUM</v>
          </cell>
          <cell r="BF1368" t="str">
            <v>MENUNGGU JADWAL</v>
          </cell>
          <cell r="BI1368" t="str">
            <v>BELUM</v>
          </cell>
          <cell r="BV1368" t="str">
            <v>0002566076848</v>
          </cell>
          <cell r="BW1368" t="str">
            <v>SUDAH</v>
          </cell>
          <cell r="BX1368" t="str">
            <v>PERUSAHAAN</v>
          </cell>
          <cell r="BY1368" t="str">
            <v>22016346334</v>
          </cell>
          <cell r="BZ1368" t="str">
            <v>SUDAH</v>
          </cell>
        </row>
        <row r="1369">
          <cell r="C1369" t="str">
            <v>3332</v>
          </cell>
          <cell r="D1369" t="str">
            <v>JHEN MUHAMMAD IJAFI</v>
          </cell>
          <cell r="E1369" t="str">
            <v>PT. MBK</v>
          </cell>
          <cell r="F1369" t="str">
            <v>REPLACE</v>
          </cell>
          <cell r="G1369" t="str">
            <v>RAHMANDA ADITYO</v>
          </cell>
          <cell r="H1369">
            <v>44546</v>
          </cell>
          <cell r="I1369">
            <v>44547</v>
          </cell>
          <cell r="J1369">
            <v>1</v>
          </cell>
          <cell r="K1369" t="str">
            <v>089693789506</v>
          </cell>
          <cell r="L1369" t="str">
            <v>DRIVER</v>
          </cell>
          <cell r="Q1369" t="str">
            <v>PONTIANAK</v>
          </cell>
          <cell r="R1369" t="str">
            <v>PT. SUMBER ALFARIA TRIJAYA TBK</v>
          </cell>
          <cell r="S1369" t="str">
            <v>JAKARTA 2</v>
          </cell>
          <cell r="T1369" t="str">
            <v>6171050311990005</v>
          </cell>
          <cell r="U1369" t="str">
            <v>SEUMUR HIDUP</v>
          </cell>
          <cell r="V1369" t="str">
            <v>CDD</v>
          </cell>
          <cell r="W1369" t="str">
            <v>B1</v>
          </cell>
          <cell r="X1369" t="str">
            <v>10149911000070</v>
          </cell>
          <cell r="Y1369">
            <v>46120</v>
          </cell>
          <cell r="Z1369" t="str">
            <v>PONTIANAK</v>
          </cell>
          <cell r="AA1369">
            <v>36467</v>
          </cell>
          <cell r="AB1369" t="str">
            <v>JL. PAK BENCENG KOMP KOTA VILLA PONTIANAK</v>
          </cell>
          <cell r="AC1369" t="str">
            <v>LAJANG</v>
          </cell>
          <cell r="AD1369" t="str">
            <v>ISLAM</v>
          </cell>
          <cell r="AE1369" t="str">
            <v>LAKI-LAKI</v>
          </cell>
          <cell r="AF1369" t="str">
            <v>SMP</v>
          </cell>
          <cell r="AG1369" t="str">
            <v>JHEN MUHAMMAD IJAFI</v>
          </cell>
          <cell r="AH1369" t="str">
            <v>BCA</v>
          </cell>
          <cell r="AI1369" t="str">
            <v>6465103071</v>
          </cell>
          <cell r="AJ1369" t="str">
            <v>6171050311070004</v>
          </cell>
          <cell r="AL1369">
            <v>44652</v>
          </cell>
          <cell r="AM1369">
            <v>44742</v>
          </cell>
          <cell r="AN1369" t="str">
            <v>PKWT 2</v>
          </cell>
          <cell r="AO1369" t="str">
            <v>40 hari</v>
          </cell>
          <cell r="AP1369" t="str">
            <v xml:space="preserve">0 Tahun  5 Bulan 4 Hari </v>
          </cell>
          <cell r="AQ1369" t="str">
            <v>SUDAH</v>
          </cell>
          <cell r="AR1369">
            <v>44551</v>
          </cell>
          <cell r="AS1369" t="str">
            <v>SUDAH</v>
          </cell>
          <cell r="AT1369">
            <v>44551</v>
          </cell>
          <cell r="AU1369" t="str">
            <v>SUDAH</v>
          </cell>
          <cell r="AV1369">
            <v>44547</v>
          </cell>
          <cell r="AW1369" t="str">
            <v xml:space="preserve">0 Tahun  5 Bulan 4 Hari </v>
          </cell>
          <cell r="AX1369" t="str">
            <v>IN CLASS</v>
          </cell>
          <cell r="BA1369" t="str">
            <v>SUDAH</v>
          </cell>
          <cell r="BC1369">
            <v>44507</v>
          </cell>
          <cell r="BD1369" t="str">
            <v>KLINIK ALIANYANG</v>
          </cell>
          <cell r="BE1369" t="str">
            <v>BELUM</v>
          </cell>
          <cell r="BF1369" t="str">
            <v>MENUNGGU JADWAL</v>
          </cell>
          <cell r="BI1369" t="str">
            <v>BELUM</v>
          </cell>
          <cell r="BV1369" t="str">
            <v>0001379559317</v>
          </cell>
          <cell r="BW1369" t="str">
            <v>SUDAH</v>
          </cell>
          <cell r="BX1369" t="str">
            <v>PERUSAHAAN</v>
          </cell>
          <cell r="BY1369" t="str">
            <v>22016346276</v>
          </cell>
          <cell r="BZ1369" t="str">
            <v>SUDAH</v>
          </cell>
        </row>
        <row r="1370">
          <cell r="C1370" t="str">
            <v>3333</v>
          </cell>
          <cell r="D1370" t="str">
            <v>RONI</v>
          </cell>
          <cell r="E1370" t="str">
            <v>PT. MBK</v>
          </cell>
          <cell r="F1370" t="str">
            <v>REPLACE</v>
          </cell>
          <cell r="G1370" t="str">
            <v>ANTON HERMAN</v>
          </cell>
          <cell r="H1370">
            <v>44546</v>
          </cell>
          <cell r="I1370">
            <v>44547</v>
          </cell>
          <cell r="J1370">
            <v>1</v>
          </cell>
          <cell r="K1370" t="str">
            <v>085252023315</v>
          </cell>
          <cell r="L1370" t="str">
            <v>DRIVER</v>
          </cell>
          <cell r="Q1370" t="str">
            <v>PONTIANAK</v>
          </cell>
          <cell r="R1370" t="str">
            <v>PT. SUMBER ALFARIA TRIJAYA TBK</v>
          </cell>
          <cell r="S1370" t="str">
            <v>JAKARTA 2</v>
          </cell>
          <cell r="T1370" t="str">
            <v>6171022708790004</v>
          </cell>
          <cell r="U1370" t="str">
            <v>SEUMUR HIDUP</v>
          </cell>
          <cell r="V1370" t="str">
            <v>CDD</v>
          </cell>
          <cell r="W1370" t="str">
            <v>B1</v>
          </cell>
          <cell r="X1370" t="str">
            <v>10147908000003</v>
          </cell>
          <cell r="Y1370">
            <v>45895</v>
          </cell>
          <cell r="Z1370" t="str">
            <v>NANGA PINOH</v>
          </cell>
          <cell r="AA1370">
            <v>29094</v>
          </cell>
          <cell r="AB1370" t="str">
            <v>JL.TANJUNG RAYA II GG TRISAKTI NO B3</v>
          </cell>
          <cell r="AC1370" t="str">
            <v>KAWIN ANAK 3</v>
          </cell>
          <cell r="AD1370" t="str">
            <v>ISLAM</v>
          </cell>
          <cell r="AE1370" t="str">
            <v>LAKI-LAKI</v>
          </cell>
          <cell r="AF1370" t="str">
            <v>S1</v>
          </cell>
          <cell r="AG1370" t="str">
            <v>RONI</v>
          </cell>
          <cell r="AH1370" t="str">
            <v>BCA</v>
          </cell>
          <cell r="AI1370" t="str">
            <v>7925469505</v>
          </cell>
          <cell r="AJ1370" t="str">
            <v>6171020206070261</v>
          </cell>
          <cell r="AL1370">
            <v>44652</v>
          </cell>
          <cell r="AM1370">
            <v>44742</v>
          </cell>
          <cell r="AN1370" t="str">
            <v>PKWT 2</v>
          </cell>
          <cell r="AO1370" t="str">
            <v>40 hari</v>
          </cell>
          <cell r="AP1370" t="str">
            <v xml:space="preserve">0 Tahun  5 Bulan 4 Hari </v>
          </cell>
          <cell r="AQ1370" t="str">
            <v>SUDAH</v>
          </cell>
          <cell r="AR1370">
            <v>44551</v>
          </cell>
          <cell r="AS1370" t="str">
            <v>SUDAH</v>
          </cell>
          <cell r="AT1370">
            <v>44551</v>
          </cell>
          <cell r="AU1370" t="str">
            <v>SUDAH</v>
          </cell>
          <cell r="AV1370">
            <v>44547</v>
          </cell>
          <cell r="AW1370" t="str">
            <v xml:space="preserve">0 Tahun  5 Bulan 4 Hari </v>
          </cell>
          <cell r="AX1370" t="str">
            <v>IN CLASS</v>
          </cell>
          <cell r="BA1370" t="str">
            <v>SUDAH</v>
          </cell>
          <cell r="BC1370">
            <v>44390</v>
          </cell>
          <cell r="BD1370" t="str">
            <v>KLINIK POLDA KALBAR</v>
          </cell>
          <cell r="BE1370" t="str">
            <v>SUDAH</v>
          </cell>
          <cell r="BG1370">
            <v>44461</v>
          </cell>
          <cell r="BH1370" t="str">
            <v>PUSKESMAS PARIT MAYOR</v>
          </cell>
          <cell r="BI1370" t="str">
            <v>BELUM</v>
          </cell>
          <cell r="BV1370" t="str">
            <v>0001261984926</v>
          </cell>
          <cell r="BW1370" t="str">
            <v>SUDAH</v>
          </cell>
          <cell r="BX1370" t="str">
            <v>PERUSAHAAN</v>
          </cell>
          <cell r="BY1370" t="str">
            <v>22016346326</v>
          </cell>
          <cell r="BZ1370" t="str">
            <v>SUDAH</v>
          </cell>
        </row>
        <row r="1371">
          <cell r="C1371" t="str">
            <v>3335</v>
          </cell>
          <cell r="D1371" t="str">
            <v>ROCHYAN SAEFUL</v>
          </cell>
          <cell r="E1371" t="str">
            <v>PT. MBK</v>
          </cell>
          <cell r="F1371" t="str">
            <v>REPLACE</v>
          </cell>
          <cell r="G1371" t="str">
            <v>SYAMSUL CAHYO ARIFIN</v>
          </cell>
          <cell r="I1371">
            <v>44547</v>
          </cell>
          <cell r="J1371" t="str">
            <v/>
          </cell>
          <cell r="K1371" t="str">
            <v>081213049670</v>
          </cell>
          <cell r="L1371" t="str">
            <v>DRIVER</v>
          </cell>
          <cell r="Q1371" t="str">
            <v>YOGYAKARTA</v>
          </cell>
          <cell r="R1371" t="str">
            <v>ANTERAJA</v>
          </cell>
          <cell r="S1371" t="str">
            <v>SEMARANG</v>
          </cell>
          <cell r="T1371" t="str">
            <v>3305032306940004</v>
          </cell>
          <cell r="U1371" t="str">
            <v>SEUMUR HIDUP</v>
          </cell>
          <cell r="W1371" t="str">
            <v>B1 UMUM</v>
          </cell>
          <cell r="X1371" t="str">
            <v>14569406000190</v>
          </cell>
          <cell r="Y1371">
            <v>46028</v>
          </cell>
          <cell r="Z1371" t="str">
            <v>KEBUMEN</v>
          </cell>
          <cell r="AA1371">
            <v>34508</v>
          </cell>
          <cell r="AB1371" t="str">
            <v>PADAS RT 002/ RW 001 WALUYOREJO kec PURING KEBUMEN</v>
          </cell>
          <cell r="AC1371" t="str">
            <v>KAWIN ANAK 1</v>
          </cell>
          <cell r="AD1371" t="str">
            <v>ISLAM</v>
          </cell>
          <cell r="AE1371" t="str">
            <v>LAKI-LAKI</v>
          </cell>
          <cell r="AF1371" t="str">
            <v>SMA</v>
          </cell>
          <cell r="AG1371" t="str">
            <v>ROCHYAN SAEFUL</v>
          </cell>
          <cell r="AH1371" t="str">
            <v>BCA</v>
          </cell>
          <cell r="AI1371" t="str">
            <v>4230645359</v>
          </cell>
          <cell r="AJ1371" t="str">
            <v>3305031007200001</v>
          </cell>
          <cell r="AL1371">
            <v>44652</v>
          </cell>
          <cell r="AM1371">
            <v>44742</v>
          </cell>
          <cell r="AN1371" t="str">
            <v>PKWT 2</v>
          </cell>
          <cell r="AO1371" t="str">
            <v>40 hari</v>
          </cell>
          <cell r="AP1371" t="str">
            <v xml:space="preserve">0 Tahun  5 Bulan 4 Hari </v>
          </cell>
          <cell r="AQ1371" t="str">
            <v>SUDAH</v>
          </cell>
          <cell r="AR1371">
            <v>44561</v>
          </cell>
          <cell r="AS1371" t="str">
            <v>SUDAH</v>
          </cell>
          <cell r="AT1371">
            <v>44561</v>
          </cell>
          <cell r="AU1371" t="str">
            <v>SUDAH</v>
          </cell>
          <cell r="AV1371">
            <v>44545</v>
          </cell>
          <cell r="AW1371" t="str">
            <v xml:space="preserve">0 Tahun  5 Bulan 6 Hari </v>
          </cell>
          <cell r="AX1371" t="str">
            <v>IN CLASS</v>
          </cell>
          <cell r="AY1371">
            <v>90</v>
          </cell>
          <cell r="AZ1371">
            <v>100</v>
          </cell>
          <cell r="BA1371" t="str">
            <v>SUDAH</v>
          </cell>
          <cell r="BC1371">
            <v>44464</v>
          </cell>
          <cell r="BD1371" t="str">
            <v>PUSKESMAS MIRIT</v>
          </cell>
          <cell r="BE1371" t="str">
            <v>SUDAH</v>
          </cell>
          <cell r="BG1371">
            <v>44492</v>
          </cell>
          <cell r="BH1371" t="str">
            <v>PUSKESMAS MIRIT</v>
          </cell>
          <cell r="BI1371" t="str">
            <v>BELUM</v>
          </cell>
          <cell r="BV1371" t="str">
            <v>0002496397173</v>
          </cell>
          <cell r="BW1371" t="str">
            <v>SUDAH</v>
          </cell>
          <cell r="BX1371" t="str">
            <v>PBI</v>
          </cell>
          <cell r="BY1371" t="str">
            <v>22016346268</v>
          </cell>
          <cell r="BZ1371" t="str">
            <v>SUDAH</v>
          </cell>
        </row>
        <row r="1372">
          <cell r="C1372" t="str">
            <v>3341</v>
          </cell>
          <cell r="D1372" t="str">
            <v>UNTUNG RIZKIANTO</v>
          </cell>
          <cell r="E1372" t="str">
            <v>PT. MBK</v>
          </cell>
          <cell r="F1372" t="str">
            <v>PO</v>
          </cell>
          <cell r="G1372" t="str">
            <v>48/PO/LOG-SBY/XII/21</v>
          </cell>
          <cell r="H1372">
            <v>44546</v>
          </cell>
          <cell r="I1372">
            <v>44546</v>
          </cell>
          <cell r="J1372">
            <v>0</v>
          </cell>
          <cell r="K1372" t="str">
            <v>08985415406</v>
          </cell>
          <cell r="L1372" t="str">
            <v>DRIVER</v>
          </cell>
          <cell r="Q1372" t="str">
            <v>REMBANG</v>
          </cell>
          <cell r="R1372" t="str">
            <v>PT. SUMBER ALFARIA TRIJAYA TBK</v>
          </cell>
          <cell r="S1372" t="str">
            <v>MALANG</v>
          </cell>
          <cell r="T1372" t="str">
            <v>3317140209920002</v>
          </cell>
          <cell r="U1372" t="str">
            <v>SEUMUR HIDUP</v>
          </cell>
          <cell r="W1372" t="str">
            <v>B1 UMUM</v>
          </cell>
          <cell r="X1372" t="str">
            <v>14399209000058</v>
          </cell>
          <cell r="Y1372">
            <v>45680</v>
          </cell>
          <cell r="Z1372" t="str">
            <v>PATI</v>
          </cell>
          <cell r="AA1372">
            <v>33849</v>
          </cell>
          <cell r="AB1372" t="str">
            <v>DOROKANDANG RT 002 RW 001 KEC LASEM KAB REMBANG</v>
          </cell>
          <cell r="AC1372" t="str">
            <v>KAWIN ANAK 1</v>
          </cell>
          <cell r="AD1372" t="str">
            <v>ISLAM</v>
          </cell>
          <cell r="AE1372" t="str">
            <v>LAKI-LAKI</v>
          </cell>
          <cell r="AF1372" t="str">
            <v>SMA</v>
          </cell>
          <cell r="AG1372" t="str">
            <v>UNTUNG RIZKIANTO</v>
          </cell>
          <cell r="AH1372" t="str">
            <v>BCA</v>
          </cell>
          <cell r="AI1372" t="str">
            <v>7835257789</v>
          </cell>
          <cell r="AJ1372" t="str">
            <v>3317141810170002</v>
          </cell>
          <cell r="AL1372">
            <v>44621</v>
          </cell>
          <cell r="AM1372">
            <v>44712</v>
          </cell>
          <cell r="AN1372" t="str">
            <v>PKWT 2</v>
          </cell>
          <cell r="AO1372" t="str">
            <v>10 hari</v>
          </cell>
          <cell r="AP1372" t="str">
            <v xml:space="preserve">0 Tahun  5 Bulan 5 Hari </v>
          </cell>
          <cell r="AQ1372" t="str">
            <v>SUDAH</v>
          </cell>
          <cell r="AR1372">
            <v>44546</v>
          </cell>
          <cell r="AS1372" t="str">
            <v>SUDAH</v>
          </cell>
          <cell r="AT1372">
            <v>44551</v>
          </cell>
          <cell r="AU1372" t="str">
            <v>SUDAH</v>
          </cell>
          <cell r="AV1372">
            <v>44544</v>
          </cell>
          <cell r="AW1372" t="str">
            <v xml:space="preserve">0 Tahun  5 Bulan 7 Hari </v>
          </cell>
          <cell r="AX1372" t="str">
            <v>IN CLASS</v>
          </cell>
          <cell r="BA1372" t="str">
            <v>SUDAH</v>
          </cell>
          <cell r="BC1372">
            <v>44370</v>
          </cell>
          <cell r="BD1372" t="str">
            <v>LASEM</v>
          </cell>
          <cell r="BE1372" t="str">
            <v>SUDAH</v>
          </cell>
          <cell r="BG1372">
            <v>44399</v>
          </cell>
          <cell r="BI1372" t="str">
            <v>BELUM</v>
          </cell>
          <cell r="BV1372" t="str">
            <v>0000586741983</v>
          </cell>
          <cell r="BW1372" t="str">
            <v>SUDAH</v>
          </cell>
          <cell r="BX1372" t="str">
            <v>PBI</v>
          </cell>
          <cell r="BY1372" t="str">
            <v>22016346250</v>
          </cell>
          <cell r="BZ1372" t="str">
            <v>SUDAH</v>
          </cell>
        </row>
        <row r="1373">
          <cell r="C1373" t="str">
            <v>3342</v>
          </cell>
          <cell r="D1373" t="str">
            <v>IVANDO FIRDY FATAH</v>
          </cell>
          <cell r="E1373" t="str">
            <v>PT. MBK</v>
          </cell>
          <cell r="F1373" t="str">
            <v>PO</v>
          </cell>
          <cell r="G1373" t="str">
            <v>48/PO/LOG-SBY/XII/21</v>
          </cell>
          <cell r="H1373">
            <v>44546</v>
          </cell>
          <cell r="I1373">
            <v>44546</v>
          </cell>
          <cell r="J1373">
            <v>0</v>
          </cell>
          <cell r="K1373" t="str">
            <v>081326346639</v>
          </cell>
          <cell r="L1373" t="str">
            <v>DRIVER</v>
          </cell>
          <cell r="Q1373" t="str">
            <v>REMBANG</v>
          </cell>
          <cell r="R1373" t="str">
            <v>PT. SUMBER ALFARIA TRIJAYA TBK</v>
          </cell>
          <cell r="S1373" t="str">
            <v>MALANG</v>
          </cell>
          <cell r="T1373" t="str">
            <v>3317110311010004</v>
          </cell>
          <cell r="U1373" t="str">
            <v>SEUMUR HIDUP</v>
          </cell>
          <cell r="W1373" t="str">
            <v>B1</v>
          </cell>
          <cell r="X1373" t="str">
            <v>14390111000166</v>
          </cell>
          <cell r="Y1373">
            <v>46328</v>
          </cell>
          <cell r="Z1373" t="str">
            <v>REMBANG</v>
          </cell>
          <cell r="AA1373">
            <v>37198</v>
          </cell>
          <cell r="AB1373" t="str">
            <v>WARUGUNUNG RT 005/001 KEL. WARUGUNUNG KEC. PANCUR KAB. REMBANG</v>
          </cell>
          <cell r="AC1373" t="str">
            <v>LAJANG</v>
          </cell>
          <cell r="AD1373" t="str">
            <v>ISLAM</v>
          </cell>
          <cell r="AE1373" t="str">
            <v>LAKI-LAKI</v>
          </cell>
          <cell r="AF1373" t="str">
            <v>SMA</v>
          </cell>
          <cell r="AG1373" t="str">
            <v>IVANDO FIRDY FATAH</v>
          </cell>
          <cell r="AH1373" t="str">
            <v>BCA</v>
          </cell>
          <cell r="AI1373" t="str">
            <v>7835260640</v>
          </cell>
          <cell r="AJ1373" t="str">
            <v>3317111202090006</v>
          </cell>
          <cell r="AL1373">
            <v>44621</v>
          </cell>
          <cell r="AM1373">
            <v>44712</v>
          </cell>
          <cell r="AN1373" t="str">
            <v>PKWT 2</v>
          </cell>
          <cell r="AO1373" t="str">
            <v>10 hari</v>
          </cell>
          <cell r="AP1373" t="str">
            <v xml:space="preserve">0 Tahun  5 Bulan 5 Hari </v>
          </cell>
          <cell r="AQ1373" t="str">
            <v>SUDAH</v>
          </cell>
          <cell r="AR1373">
            <v>44546</v>
          </cell>
          <cell r="AS1373" t="str">
            <v>SUDAH</v>
          </cell>
          <cell r="AT1373">
            <v>44551</v>
          </cell>
          <cell r="AU1373" t="str">
            <v>SUDAH</v>
          </cell>
          <cell r="AV1373">
            <v>44544</v>
          </cell>
          <cell r="AW1373" t="str">
            <v xml:space="preserve">0 Tahun  5 Bulan 7 Hari </v>
          </cell>
          <cell r="AX1373" t="str">
            <v>IN CLASS</v>
          </cell>
          <cell r="BA1373" t="str">
            <v>SUDAH</v>
          </cell>
          <cell r="BC1373">
            <v>44436</v>
          </cell>
          <cell r="BE1373" t="str">
            <v>SUDAH</v>
          </cell>
          <cell r="BG1373">
            <v>44469</v>
          </cell>
          <cell r="BI1373" t="str">
            <v>BELUM</v>
          </cell>
          <cell r="BV1373" t="str">
            <v>0003129602681</v>
          </cell>
          <cell r="BW1373" t="str">
            <v>SUDAH</v>
          </cell>
          <cell r="BX1373" t="str">
            <v>PERUSAHAAN</v>
          </cell>
          <cell r="BY1373" t="str">
            <v>22016346318</v>
          </cell>
          <cell r="BZ1373" t="str">
            <v>SUDAH</v>
          </cell>
        </row>
        <row r="1374">
          <cell r="C1374" t="str">
            <v>3343</v>
          </cell>
          <cell r="D1374" t="str">
            <v>GILANG RISKI EKO KIRMANTO</v>
          </cell>
          <cell r="E1374" t="str">
            <v>PT. MBK</v>
          </cell>
          <cell r="F1374" t="str">
            <v>PO</v>
          </cell>
          <cell r="G1374" t="str">
            <v>48/PO/LOG-SBY/XII/21</v>
          </cell>
          <cell r="H1374">
            <v>44546</v>
          </cell>
          <cell r="I1374">
            <v>44546</v>
          </cell>
          <cell r="J1374">
            <v>0</v>
          </cell>
          <cell r="K1374" t="str">
            <v>085284987633</v>
          </cell>
          <cell r="L1374" t="str">
            <v>DRIVER</v>
          </cell>
          <cell r="Q1374" t="str">
            <v>REMBANG</v>
          </cell>
          <cell r="R1374" t="str">
            <v>PT. SUMBER ALFARIA TRIJAYA TBK</v>
          </cell>
          <cell r="S1374" t="str">
            <v>MALANG</v>
          </cell>
          <cell r="T1374" t="str">
            <v>3514122512910003</v>
          </cell>
          <cell r="U1374" t="str">
            <v>SEUMUR HIDUP</v>
          </cell>
          <cell r="W1374" t="str">
            <v>B1</v>
          </cell>
          <cell r="X1374" t="str">
            <v>14399112000091</v>
          </cell>
          <cell r="Y1374">
            <v>46013</v>
          </cell>
          <cell r="Z1374" t="str">
            <v>REMBANG</v>
          </cell>
          <cell r="AA1374">
            <v>33597</v>
          </cell>
          <cell r="AB1374" t="str">
            <v>JATIMUDO RT 001 RW 004 KEC SULANG KAB REMBANG</v>
          </cell>
          <cell r="AC1374" t="str">
            <v>KAWIN ANAK 1</v>
          </cell>
          <cell r="AD1374" t="str">
            <v>ISLAM</v>
          </cell>
          <cell r="AE1374" t="str">
            <v>LAKI-LAKI</v>
          </cell>
          <cell r="AF1374" t="str">
            <v>SMA</v>
          </cell>
          <cell r="AG1374" t="str">
            <v>GILANG RISKI EKO KIRMANTO</v>
          </cell>
          <cell r="AH1374" t="str">
            <v>BCA</v>
          </cell>
          <cell r="AI1374" t="str">
            <v>7835257771</v>
          </cell>
          <cell r="AJ1374" t="str">
            <v>3317080407170004</v>
          </cell>
          <cell r="AL1374">
            <v>44621</v>
          </cell>
          <cell r="AM1374">
            <v>44712</v>
          </cell>
          <cell r="AN1374" t="str">
            <v>PKWT 2</v>
          </cell>
          <cell r="AO1374" t="str">
            <v>10 hari</v>
          </cell>
          <cell r="AP1374" t="str">
            <v xml:space="preserve">0 Tahun  5 Bulan 5 Hari </v>
          </cell>
          <cell r="AQ1374" t="str">
            <v>SUDAH</v>
          </cell>
          <cell r="AR1374">
            <v>44546</v>
          </cell>
          <cell r="AS1374" t="str">
            <v>SUDAH</v>
          </cell>
          <cell r="AT1374">
            <v>44551</v>
          </cell>
          <cell r="AU1374" t="str">
            <v>SUDAH</v>
          </cell>
          <cell r="AV1374">
            <v>44544</v>
          </cell>
          <cell r="AW1374" t="str">
            <v xml:space="preserve">0 Tahun  5 Bulan 7 Hari </v>
          </cell>
          <cell r="AX1374" t="str">
            <v>IN CLASS</v>
          </cell>
          <cell r="BA1374" t="str">
            <v>SUDAH</v>
          </cell>
          <cell r="BC1374">
            <v>44466</v>
          </cell>
          <cell r="BD1374" t="str">
            <v>KLINIK KARTIKA 23</v>
          </cell>
          <cell r="BE1374" t="str">
            <v>SUDAH</v>
          </cell>
          <cell r="BG1374">
            <v>44508</v>
          </cell>
          <cell r="BH1374" t="str">
            <v>SULANG</v>
          </cell>
          <cell r="BI1374" t="str">
            <v>BELUM</v>
          </cell>
          <cell r="BV1374" t="str">
            <v>0002857024552</v>
          </cell>
          <cell r="BW1374" t="str">
            <v>SUDAH</v>
          </cell>
          <cell r="BX1374" t="str">
            <v>PBI</v>
          </cell>
          <cell r="BY1374" t="str">
            <v>22016346375</v>
          </cell>
          <cell r="BZ1374" t="str">
            <v>SUDAH</v>
          </cell>
        </row>
        <row r="1375">
          <cell r="C1375" t="str">
            <v>3344</v>
          </cell>
          <cell r="D1375" t="str">
            <v>MOKHAMAD RUSDI</v>
          </cell>
          <cell r="E1375" t="str">
            <v>PT. MBK</v>
          </cell>
          <cell r="F1375" t="str">
            <v>PO</v>
          </cell>
          <cell r="G1375" t="str">
            <v>48/PO/LOG-SBY/XII/21</v>
          </cell>
          <cell r="H1375">
            <v>44546</v>
          </cell>
          <cell r="I1375">
            <v>44546</v>
          </cell>
          <cell r="J1375">
            <v>0</v>
          </cell>
          <cell r="K1375" t="str">
            <v>081392002930</v>
          </cell>
          <cell r="L1375" t="str">
            <v>DRIVER</v>
          </cell>
          <cell r="Q1375" t="str">
            <v>REMBANG</v>
          </cell>
          <cell r="R1375" t="str">
            <v>PT. SUMBER ALFARIA TRIJAYA TBK</v>
          </cell>
          <cell r="S1375" t="str">
            <v>MALANG</v>
          </cell>
          <cell r="T1375" t="str">
            <v>3317080112880001</v>
          </cell>
          <cell r="U1375" t="str">
            <v>SEUMUR HIDUP</v>
          </cell>
          <cell r="W1375" t="str">
            <v>B1 UMUM</v>
          </cell>
          <cell r="X1375" t="str">
            <v>880214390402</v>
          </cell>
          <cell r="Y1375">
            <v>44958</v>
          </cell>
          <cell r="Z1375" t="str">
            <v>REMBANG</v>
          </cell>
          <cell r="AA1375">
            <v>32174</v>
          </cell>
          <cell r="AB1375" t="str">
            <v>DUSUN RUKEM RT 001 RW 001 KEC SULANG KAB REMBANG</v>
          </cell>
          <cell r="AC1375" t="str">
            <v>KAWIN ANAK 1</v>
          </cell>
          <cell r="AD1375" t="str">
            <v>ISLAM</v>
          </cell>
          <cell r="AE1375" t="str">
            <v>LAKI-LAKI</v>
          </cell>
          <cell r="AF1375" t="str">
            <v>SMA</v>
          </cell>
          <cell r="AG1375" t="str">
            <v>MOKHAMAD RUSDI</v>
          </cell>
          <cell r="AH1375" t="str">
            <v>BCA</v>
          </cell>
          <cell r="AI1375" t="str">
            <v>7835261689</v>
          </cell>
          <cell r="AJ1375" t="str">
            <v>3312030703120001</v>
          </cell>
          <cell r="AL1375">
            <v>44621</v>
          </cell>
          <cell r="AM1375">
            <v>44712</v>
          </cell>
          <cell r="AN1375" t="str">
            <v>PKWT 2</v>
          </cell>
          <cell r="AO1375" t="str">
            <v>10 hari</v>
          </cell>
          <cell r="AP1375" t="str">
            <v xml:space="preserve">0 Tahun  5 Bulan 5 Hari </v>
          </cell>
          <cell r="AQ1375" t="str">
            <v>SUDAH</v>
          </cell>
          <cell r="AR1375">
            <v>44546</v>
          </cell>
          <cell r="AS1375" t="str">
            <v>SUDAH</v>
          </cell>
          <cell r="AT1375">
            <v>44551</v>
          </cell>
          <cell r="AU1375" t="str">
            <v>SUDAH</v>
          </cell>
          <cell r="AV1375">
            <v>44544</v>
          </cell>
          <cell r="AW1375" t="str">
            <v xml:space="preserve">0 Tahun  5 Bulan 7 Hari </v>
          </cell>
          <cell r="AX1375" t="str">
            <v>IN CLASS</v>
          </cell>
          <cell r="BA1375" t="str">
            <v>SUDAH</v>
          </cell>
          <cell r="BC1375">
            <v>44401</v>
          </cell>
          <cell r="BD1375" t="str">
            <v>PUSKESMAS SULANG</v>
          </cell>
          <cell r="BE1375" t="str">
            <v>SUDAH</v>
          </cell>
          <cell r="BG1375">
            <v>44429</v>
          </cell>
          <cell r="BH1375" t="str">
            <v>PUSKESMAS SULANG</v>
          </cell>
          <cell r="BI1375" t="str">
            <v>BELUM</v>
          </cell>
          <cell r="BV1375" t="str">
            <v>0000583070016</v>
          </cell>
          <cell r="BW1375" t="str">
            <v>SUDAH</v>
          </cell>
          <cell r="BX1375" t="str">
            <v>PBI</v>
          </cell>
          <cell r="BY1375" t="str">
            <v>22016345906</v>
          </cell>
          <cell r="BZ1375" t="str">
            <v>SUDAH</v>
          </cell>
        </row>
        <row r="1376">
          <cell r="C1376" t="str">
            <v>3346</v>
          </cell>
          <cell r="D1376" t="str">
            <v>DADANG DANU ADY</v>
          </cell>
          <cell r="E1376" t="str">
            <v>PT. MBK</v>
          </cell>
          <cell r="F1376" t="str">
            <v>PO</v>
          </cell>
          <cell r="G1376" t="str">
            <v>48/PO/LOG-SBY/XII/21</v>
          </cell>
          <cell r="H1376">
            <v>44546</v>
          </cell>
          <cell r="I1376">
            <v>44546</v>
          </cell>
          <cell r="J1376">
            <v>0</v>
          </cell>
          <cell r="K1376" t="str">
            <v>08813818746</v>
          </cell>
          <cell r="L1376" t="str">
            <v>DRIVER</v>
          </cell>
          <cell r="Q1376" t="str">
            <v>REMBANG</v>
          </cell>
          <cell r="R1376" t="str">
            <v>PT. SUMBER ALFARIA TRIJAYA TBK</v>
          </cell>
          <cell r="S1376" t="str">
            <v>MALANG</v>
          </cell>
          <cell r="T1376" t="str">
            <v>3317022906980001</v>
          </cell>
          <cell r="U1376" t="str">
            <v>SEUMUR HIDUP</v>
          </cell>
          <cell r="W1376" t="str">
            <v>B1</v>
          </cell>
          <cell r="X1376" t="str">
            <v>14409711000215</v>
          </cell>
          <cell r="Y1376">
            <v>47088</v>
          </cell>
          <cell r="Z1376" t="str">
            <v>BLORA</v>
          </cell>
          <cell r="AA1376">
            <v>35762</v>
          </cell>
          <cell r="AB1376" t="str">
            <v>SENDANGHARJO RT 001 RW 008 SENDANGHARJO BLORA</v>
          </cell>
          <cell r="AC1376" t="str">
            <v>KAWIN ANAK 1</v>
          </cell>
          <cell r="AD1376" t="str">
            <v>ISLAM</v>
          </cell>
          <cell r="AE1376" t="str">
            <v>LAKI-LAKI</v>
          </cell>
          <cell r="AF1376" t="str">
            <v>SMA</v>
          </cell>
          <cell r="AG1376" t="str">
            <v>DADANG DANU ADY</v>
          </cell>
          <cell r="AH1376" t="str">
            <v>BCA</v>
          </cell>
          <cell r="AI1376" t="str">
            <v>7835228622</v>
          </cell>
          <cell r="AJ1376" t="str">
            <v>3317020601210001</v>
          </cell>
          <cell r="AL1376">
            <v>44621</v>
          </cell>
          <cell r="AM1376">
            <v>44712</v>
          </cell>
          <cell r="AN1376" t="str">
            <v>PKWT 2</v>
          </cell>
          <cell r="AO1376" t="str">
            <v>10 hari</v>
          </cell>
          <cell r="AP1376" t="str">
            <v xml:space="preserve">0 Tahun  5 Bulan 5 Hari </v>
          </cell>
          <cell r="AQ1376" t="str">
            <v>SUDAH</v>
          </cell>
          <cell r="AR1376">
            <v>44546</v>
          </cell>
          <cell r="AS1376" t="str">
            <v>SUDAH</v>
          </cell>
          <cell r="AT1376">
            <v>44551</v>
          </cell>
          <cell r="AU1376" t="str">
            <v>SUDAH</v>
          </cell>
          <cell r="AV1376">
            <v>44544</v>
          </cell>
          <cell r="AW1376" t="str">
            <v xml:space="preserve">0 Tahun  5 Bulan 7 Hari </v>
          </cell>
          <cell r="AX1376" t="str">
            <v>IN CLASS</v>
          </cell>
          <cell r="BA1376" t="str">
            <v>SUDAH</v>
          </cell>
          <cell r="BC1376">
            <v>44387</v>
          </cell>
          <cell r="BD1376" t="str">
            <v>PUSKESMAS BULU</v>
          </cell>
          <cell r="BE1376" t="str">
            <v>SUDAH</v>
          </cell>
          <cell r="BG1376">
            <v>44604</v>
          </cell>
          <cell r="BI1376" t="str">
            <v>BELUM</v>
          </cell>
          <cell r="BV1376" t="str">
            <v>0002142398981</v>
          </cell>
          <cell r="BW1376" t="str">
            <v>SUDAH</v>
          </cell>
          <cell r="BX1376" t="str">
            <v>PERUSAHAAN</v>
          </cell>
          <cell r="BY1376" t="str">
            <v>22016346425</v>
          </cell>
          <cell r="BZ1376" t="str">
            <v>SUDAH</v>
          </cell>
        </row>
        <row r="1377">
          <cell r="C1377" t="str">
            <v>3347</v>
          </cell>
          <cell r="D1377" t="str">
            <v>A.A NGURAH RAI WIRAKUSUMA</v>
          </cell>
          <cell r="E1377" t="str">
            <v>PT. MBK</v>
          </cell>
          <cell r="F1377" t="str">
            <v>PO</v>
          </cell>
          <cell r="G1377" t="str">
            <v>PO 49/PO/LOG-SBY/XII/21</v>
          </cell>
          <cell r="I1377">
            <v>44550</v>
          </cell>
          <cell r="J1377" t="str">
            <v/>
          </cell>
          <cell r="K1377" t="str">
            <v>081995114400</v>
          </cell>
          <cell r="P1377" t="str">
            <v>DISPATCHER</v>
          </cell>
          <cell r="Q1377" t="str">
            <v>DENPASAR</v>
          </cell>
          <cell r="R1377" t="str">
            <v>ANTERAJA</v>
          </cell>
          <cell r="S1377" t="str">
            <v>MALANG</v>
          </cell>
          <cell r="T1377" t="str">
            <v>5171023105940003</v>
          </cell>
          <cell r="U1377" t="str">
            <v>SEUMUR HIDUP</v>
          </cell>
          <cell r="V1377" t="str">
            <v>NON DRIVER</v>
          </cell>
          <cell r="W1377" t="str">
            <v>NON DRIVER</v>
          </cell>
          <cell r="X1377" t="str">
            <v>NON DRIVER</v>
          </cell>
          <cell r="Y1377" t="str">
            <v>NON DRIVER</v>
          </cell>
          <cell r="Z1377" t="str">
            <v>DENPASAR</v>
          </cell>
          <cell r="AA1377">
            <v>34485</v>
          </cell>
          <cell r="AB1377" t="str">
            <v>JL SURABI NO.4 KESIMAN DENPASAR</v>
          </cell>
          <cell r="AC1377" t="str">
            <v>KAWIN ANAK 1</v>
          </cell>
          <cell r="AD1377" t="str">
            <v>HINDU</v>
          </cell>
          <cell r="AE1377" t="str">
            <v>LAKI-LAKI</v>
          </cell>
          <cell r="AF1377" t="str">
            <v>S1</v>
          </cell>
          <cell r="AG1377" t="str">
            <v>A.A NGURAH RAI WIRAKUSUMA</v>
          </cell>
          <cell r="AH1377" t="str">
            <v>BCA</v>
          </cell>
          <cell r="AI1377" t="str">
            <v>0402505981</v>
          </cell>
          <cell r="AJ1377" t="str">
            <v>5171021607180003</v>
          </cell>
          <cell r="AL1377">
            <v>44652</v>
          </cell>
          <cell r="AM1377">
            <v>44742</v>
          </cell>
          <cell r="AN1377" t="str">
            <v>PKWT 2</v>
          </cell>
          <cell r="AO1377" t="str">
            <v>40 hari</v>
          </cell>
          <cell r="AP1377" t="str">
            <v xml:space="preserve">0 Tahun  5 Bulan 1 Hari </v>
          </cell>
          <cell r="AQ1377" t="str">
            <v>NON DRIVER</v>
          </cell>
          <cell r="AR1377" t="str">
            <v>NON DRIVER</v>
          </cell>
          <cell r="AS1377" t="str">
            <v>SUDAH</v>
          </cell>
          <cell r="AT1377">
            <v>44557</v>
          </cell>
          <cell r="AU1377" t="str">
            <v>NON DRIVER</v>
          </cell>
          <cell r="AV1377" t="str">
            <v>NON DRIVER</v>
          </cell>
          <cell r="AW1377" t="str">
            <v/>
          </cell>
          <cell r="AX1377" t="str">
            <v>NON DRIVER</v>
          </cell>
          <cell r="AY1377" t="str">
            <v>NON DRIVER</v>
          </cell>
          <cell r="AZ1377" t="str">
            <v>NON DRIVER</v>
          </cell>
          <cell r="BA1377" t="str">
            <v>SUDAH</v>
          </cell>
          <cell r="BC1377">
            <v>44320</v>
          </cell>
          <cell r="BD1377" t="str">
            <v>PUSKESMAS III DENPASAR</v>
          </cell>
          <cell r="BE1377" t="str">
            <v>SUDAH</v>
          </cell>
          <cell r="BG1377">
            <v>44376</v>
          </cell>
          <cell r="BH1377" t="str">
            <v>PUSKESMAS II DENPASAR</v>
          </cell>
          <cell r="BI1377" t="str">
            <v>BELUM</v>
          </cell>
          <cell r="BV1377" t="str">
            <v>0001576407633</v>
          </cell>
          <cell r="BW1377" t="str">
            <v>SUDAH</v>
          </cell>
          <cell r="BX1377" t="str">
            <v>PERUSAHAAN</v>
          </cell>
          <cell r="BY1377" t="str">
            <v>22016347308</v>
          </cell>
          <cell r="BZ1377" t="str">
            <v>SUDAH</v>
          </cell>
        </row>
        <row r="1378">
          <cell r="C1378" t="str">
            <v>3351</v>
          </cell>
          <cell r="D1378" t="str">
            <v>SURYANTORO</v>
          </cell>
          <cell r="E1378" t="str">
            <v>PT. MBK</v>
          </cell>
          <cell r="F1378" t="str">
            <v>REPLACE</v>
          </cell>
          <cell r="G1378" t="str">
            <v>AHMAT MATORI</v>
          </cell>
          <cell r="I1378">
            <v>44543</v>
          </cell>
          <cell r="J1378" t="str">
            <v/>
          </cell>
          <cell r="K1378" t="str">
            <v>085640850140</v>
          </cell>
          <cell r="L1378" t="str">
            <v>DRIVER</v>
          </cell>
          <cell r="Q1378" t="str">
            <v>YOGYAKARTA</v>
          </cell>
          <cell r="R1378" t="str">
            <v>ANTERAJA</v>
          </cell>
          <cell r="S1378" t="str">
            <v>SEMARANG</v>
          </cell>
          <cell r="T1378" t="str">
            <v>3310172811820001</v>
          </cell>
          <cell r="U1378" t="str">
            <v>SEUMUR HIDUP</v>
          </cell>
          <cell r="W1378" t="str">
            <v>B1 UMUM</v>
          </cell>
          <cell r="X1378" t="str">
            <v>821114431357</v>
          </cell>
          <cell r="Y1378">
            <v>44893</v>
          </cell>
          <cell r="Z1378" t="str">
            <v xml:space="preserve">KLATEN </v>
          </cell>
          <cell r="AA1378">
            <v>30283</v>
          </cell>
          <cell r="AB1378" t="str">
            <v>GLAGAH KIDUL RT 01 RW 01 POLANHARJO KLATEN JAWATENGAH</v>
          </cell>
          <cell r="AC1378" t="str">
            <v>KAWIN ANAK 2</v>
          </cell>
          <cell r="AD1378" t="str">
            <v>ISLAM</v>
          </cell>
          <cell r="AE1378" t="str">
            <v>LAKI-LAKI</v>
          </cell>
          <cell r="AF1378" t="str">
            <v>SMA</v>
          </cell>
          <cell r="AG1378" t="str">
            <v>SURYANTORO</v>
          </cell>
          <cell r="AH1378" t="str">
            <v>BCA</v>
          </cell>
          <cell r="AI1378" t="str">
            <v>3930623333</v>
          </cell>
          <cell r="AJ1378" t="str">
            <v>3310172303150002</v>
          </cell>
          <cell r="AL1378">
            <v>44621</v>
          </cell>
          <cell r="AM1378">
            <v>44712</v>
          </cell>
          <cell r="AN1378" t="str">
            <v>PKWT 2</v>
          </cell>
          <cell r="AO1378" t="str">
            <v>10 hari</v>
          </cell>
          <cell r="AP1378" t="str">
            <v xml:space="preserve">0 Tahun  5 Bulan 8 Hari </v>
          </cell>
          <cell r="AQ1378" t="str">
            <v>SUDAH</v>
          </cell>
          <cell r="AR1378">
            <v>44552</v>
          </cell>
          <cell r="AS1378" t="str">
            <v>SUDAH</v>
          </cell>
          <cell r="AT1378">
            <v>44552</v>
          </cell>
          <cell r="AU1378" t="str">
            <v>SUDAH</v>
          </cell>
          <cell r="AV1378">
            <v>44543</v>
          </cell>
          <cell r="AW1378" t="str">
            <v xml:space="preserve">0 Tahun  5 Bulan 8 Hari </v>
          </cell>
          <cell r="AX1378" t="str">
            <v>IN CLASS</v>
          </cell>
          <cell r="AY1378">
            <v>85</v>
          </cell>
          <cell r="AZ1378">
            <v>100</v>
          </cell>
          <cell r="BA1378" t="str">
            <v>SUDAH</v>
          </cell>
          <cell r="BC1378">
            <v>44433</v>
          </cell>
          <cell r="BD1378" t="str">
            <v>RS KLATEN</v>
          </cell>
          <cell r="BE1378" t="str">
            <v>SUDAH</v>
          </cell>
          <cell r="BG1378">
            <v>44461</v>
          </cell>
          <cell r="BH1378" t="str">
            <v>RS KLATEN</v>
          </cell>
          <cell r="BI1378" t="str">
            <v>BELUM</v>
          </cell>
          <cell r="BV1378" t="str">
            <v>0002422733927</v>
          </cell>
          <cell r="BW1378" t="str">
            <v>SUDAH</v>
          </cell>
          <cell r="BX1378" t="str">
            <v>PERUSAHAAN</v>
          </cell>
          <cell r="BY1378" t="str">
            <v>22016346300</v>
          </cell>
          <cell r="BZ1378" t="str">
            <v>SUDAH</v>
          </cell>
        </row>
        <row r="1379">
          <cell r="C1379" t="str">
            <v>3352</v>
          </cell>
          <cell r="D1379" t="str">
            <v>ANDRI UTAMA PUTRA</v>
          </cell>
          <cell r="E1379" t="str">
            <v>PT. MBK</v>
          </cell>
          <cell r="F1379" t="str">
            <v>REPLACE</v>
          </cell>
          <cell r="G1379" t="str">
            <v>AGUSTIANSYAH</v>
          </cell>
          <cell r="H1379">
            <v>44548</v>
          </cell>
          <cell r="I1379">
            <v>44550</v>
          </cell>
          <cell r="J1379">
            <v>2</v>
          </cell>
          <cell r="K1379" t="str">
            <v>085754749058</v>
          </cell>
          <cell r="L1379" t="str">
            <v>DRIVER</v>
          </cell>
          <cell r="Q1379" t="str">
            <v>PONTIANAK</v>
          </cell>
          <cell r="R1379" t="str">
            <v>PT. SUMBER ALFARIA TRIJAYA TBK</v>
          </cell>
          <cell r="S1379" t="str">
            <v>JAKARTA 2</v>
          </cell>
          <cell r="T1379" t="str">
            <v>6171042304910015</v>
          </cell>
          <cell r="U1379" t="str">
            <v>SEUMUR HIDUP</v>
          </cell>
          <cell r="V1379" t="str">
            <v>CDD</v>
          </cell>
          <cell r="W1379" t="str">
            <v>B1</v>
          </cell>
          <cell r="X1379" t="str">
            <v>10149104000581</v>
          </cell>
          <cell r="Y1379">
            <v>45768</v>
          </cell>
          <cell r="Z1379" t="str">
            <v>PONTIANAK</v>
          </cell>
          <cell r="AA1379">
            <v>33351</v>
          </cell>
          <cell r="AB1379" t="str">
            <v>JL. GST MAHMUD  RT/RW.002/019 SIANTAN TENGAH PONTIANAK UTARA</v>
          </cell>
          <cell r="AC1379" t="str">
            <v>KAWIN ANAK 3</v>
          </cell>
          <cell r="AD1379" t="str">
            <v>ISLAM</v>
          </cell>
          <cell r="AE1379" t="str">
            <v>LAKI-LAKI</v>
          </cell>
          <cell r="AF1379" t="str">
            <v>SMA</v>
          </cell>
          <cell r="AG1379" t="str">
            <v>ANDRI UTAMA PUTRA</v>
          </cell>
          <cell r="AH1379" t="str">
            <v>BCA</v>
          </cell>
          <cell r="AI1379" t="str">
            <v>8855368958</v>
          </cell>
          <cell r="AJ1379" t="str">
            <v>6171041901160006</v>
          </cell>
          <cell r="AL1379">
            <v>44652</v>
          </cell>
          <cell r="AM1379">
            <v>44742</v>
          </cell>
          <cell r="AN1379" t="str">
            <v>PKWT 2</v>
          </cell>
          <cell r="AO1379" t="str">
            <v>40 hari</v>
          </cell>
          <cell r="AP1379" t="str">
            <v xml:space="preserve">0 Tahun  5 Bulan 1 Hari </v>
          </cell>
          <cell r="AQ1379" t="str">
            <v>SUDAH</v>
          </cell>
          <cell r="AR1379">
            <v>44552</v>
          </cell>
          <cell r="AS1379" t="str">
            <v>SUDAH</v>
          </cell>
          <cell r="AT1379">
            <v>44552</v>
          </cell>
          <cell r="AU1379" t="str">
            <v>SUDAH</v>
          </cell>
          <cell r="AV1379">
            <v>44550</v>
          </cell>
          <cell r="AW1379" t="str">
            <v xml:space="preserve">0 Tahun  5 Bulan 1 Hari </v>
          </cell>
          <cell r="AX1379" t="str">
            <v>IN CLASS</v>
          </cell>
          <cell r="BA1379" t="str">
            <v>SUDAH</v>
          </cell>
          <cell r="BC1379">
            <v>44432</v>
          </cell>
          <cell r="BD1379" t="str">
            <v>KLINIK POLDA KALBAR</v>
          </cell>
          <cell r="BE1379" t="str">
            <v>SUDAH</v>
          </cell>
          <cell r="BG1379">
            <v>44460</v>
          </cell>
          <cell r="BH1379" t="str">
            <v>KLINIK POLDA KALBAR</v>
          </cell>
          <cell r="BI1379" t="str">
            <v>BELUM</v>
          </cell>
          <cell r="BV1379" t="str">
            <v>0002099752457</v>
          </cell>
          <cell r="BW1379" t="str">
            <v>SUDAH</v>
          </cell>
          <cell r="BX1379" t="str">
            <v>PERUSAHAAN</v>
          </cell>
          <cell r="BY1379" t="str">
            <v>22016346516</v>
          </cell>
          <cell r="BZ1379" t="str">
            <v>SUDAH</v>
          </cell>
          <cell r="CH1379" t="str">
            <v>AGUSTIANSYAH</v>
          </cell>
        </row>
        <row r="1380">
          <cell r="C1380" t="str">
            <v>3353</v>
          </cell>
          <cell r="D1380" t="str">
            <v>TOMMY SAPUTRA</v>
          </cell>
          <cell r="E1380" t="str">
            <v>PT. MBK</v>
          </cell>
          <cell r="F1380" t="str">
            <v>REPLACE</v>
          </cell>
          <cell r="G1380" t="str">
            <v>JUNGLES POBAS</v>
          </cell>
          <cell r="H1380">
            <v>44548</v>
          </cell>
          <cell r="I1380">
            <v>44550</v>
          </cell>
          <cell r="J1380">
            <v>2</v>
          </cell>
          <cell r="K1380" t="str">
            <v>0895630143609</v>
          </cell>
          <cell r="L1380" t="str">
            <v>DRIVER</v>
          </cell>
          <cell r="Q1380" t="str">
            <v>PONTIANAK</v>
          </cell>
          <cell r="R1380" t="str">
            <v>PT. SUMBER ALFARIA TRIJAYA TBK</v>
          </cell>
          <cell r="S1380" t="str">
            <v>JAKARTA 2</v>
          </cell>
          <cell r="T1380" t="str">
            <v>6102071704960003</v>
          </cell>
          <cell r="U1380" t="str">
            <v>SEUMUR HIDUP</v>
          </cell>
          <cell r="V1380" t="str">
            <v>CDD</v>
          </cell>
          <cell r="W1380" t="str">
            <v>B1</v>
          </cell>
          <cell r="X1380" t="str">
            <v>10149604000185</v>
          </cell>
          <cell r="Y1380">
            <v>45816</v>
          </cell>
          <cell r="Z1380" t="str">
            <v>PONTIANAK</v>
          </cell>
          <cell r="AA1380">
            <v>35172</v>
          </cell>
          <cell r="AB1380" t="str">
            <v>GG. PISANG NO 28 RT/RW.003/019 SUNGAI JAWI LUAR PONTIANAK BARAT</v>
          </cell>
          <cell r="AC1380" t="str">
            <v>KAWIN ANAK 1</v>
          </cell>
          <cell r="AD1380" t="str">
            <v>ISLAM</v>
          </cell>
          <cell r="AE1380" t="str">
            <v>LAKI-LAKI</v>
          </cell>
          <cell r="AF1380" t="str">
            <v>SMA</v>
          </cell>
          <cell r="AG1380" t="str">
            <v>TOMMY SAPUTRA</v>
          </cell>
          <cell r="AH1380" t="str">
            <v>BCA</v>
          </cell>
          <cell r="AI1380" t="str">
            <v>0292688502</v>
          </cell>
          <cell r="AJ1380" t="str">
            <v>6171030811160007</v>
          </cell>
          <cell r="AL1380">
            <v>44652</v>
          </cell>
          <cell r="AM1380">
            <v>44742</v>
          </cell>
          <cell r="AN1380" t="str">
            <v>PKWT 2</v>
          </cell>
          <cell r="AO1380" t="str">
            <v>40 hari</v>
          </cell>
          <cell r="AP1380" t="str">
            <v xml:space="preserve">0 Tahun  5 Bulan 1 Hari </v>
          </cell>
          <cell r="AQ1380" t="str">
            <v>SUDAH</v>
          </cell>
          <cell r="AR1380">
            <v>44552</v>
          </cell>
          <cell r="AS1380" t="str">
            <v>SUDAH</v>
          </cell>
          <cell r="AT1380">
            <v>44552</v>
          </cell>
          <cell r="AU1380" t="str">
            <v>SUDAH</v>
          </cell>
          <cell r="AV1380">
            <v>44550</v>
          </cell>
          <cell r="AW1380" t="str">
            <v xml:space="preserve">0 Tahun  5 Bulan 1 Hari </v>
          </cell>
          <cell r="AX1380" t="str">
            <v>IN CLASS</v>
          </cell>
          <cell r="BA1380" t="str">
            <v>SUDAH</v>
          </cell>
          <cell r="BC1380">
            <v>44566</v>
          </cell>
          <cell r="BE1380" t="str">
            <v>BELUM</v>
          </cell>
          <cell r="BF1380" t="str">
            <v>MENUNGGU JADWAL</v>
          </cell>
          <cell r="BI1380" t="str">
            <v>BELUM</v>
          </cell>
          <cell r="BV1380" t="str">
            <v>0000877517256</v>
          </cell>
          <cell r="BW1380" t="str">
            <v>SUDAH</v>
          </cell>
          <cell r="BX1380" t="str">
            <v>PERUSAHAAN</v>
          </cell>
          <cell r="BY1380" t="str">
            <v>22016346458</v>
          </cell>
          <cell r="BZ1380" t="str">
            <v>SUDAH</v>
          </cell>
          <cell r="CH1380" t="str">
            <v>JUNGLES POBAS</v>
          </cell>
        </row>
        <row r="1381">
          <cell r="C1381" t="str">
            <v>3354</v>
          </cell>
          <cell r="D1381" t="str">
            <v>OVANLIS KOMENAUNG</v>
          </cell>
          <cell r="E1381" t="str">
            <v>PT. MBK</v>
          </cell>
          <cell r="F1381" t="str">
            <v>REPLACE</v>
          </cell>
          <cell r="G1381" t="str">
            <v>FRANCO MARIO RONGKO</v>
          </cell>
          <cell r="I1381">
            <v>44549</v>
          </cell>
          <cell r="J1381" t="str">
            <v/>
          </cell>
          <cell r="K1381" t="str">
            <v>085710038968</v>
          </cell>
          <cell r="L1381" t="str">
            <v>DRIVER</v>
          </cell>
          <cell r="Q1381" t="str">
            <v>MANADO</v>
          </cell>
          <cell r="R1381" t="str">
            <v>PT. SUMBER ALFARIA TRIJAYA TBK</v>
          </cell>
          <cell r="S1381" t="str">
            <v>MALANG</v>
          </cell>
          <cell r="T1381" t="str">
            <v>7106030910950001</v>
          </cell>
          <cell r="U1381" t="str">
            <v>SEUMUR HIDUP</v>
          </cell>
          <cell r="V1381" t="str">
            <v>HIJAU</v>
          </cell>
          <cell r="W1381" t="str">
            <v>B1</v>
          </cell>
          <cell r="X1381" t="str">
            <v>20299510000004</v>
          </cell>
          <cell r="Y1381">
            <v>45596</v>
          </cell>
          <cell r="Z1381" t="str">
            <v>SARONGSONG</v>
          </cell>
          <cell r="AA1381">
            <v>34981</v>
          </cell>
          <cell r="AB1381" t="str">
            <v>AIRMADIDI ATAS LINK VI KEC. AIRMADIDI KAB. MINAHASA UTARA PROV SULAWESI UTARA</v>
          </cell>
          <cell r="AC1381" t="str">
            <v>KAWIN ANAK 3</v>
          </cell>
          <cell r="AD1381" t="str">
            <v>KRISTEN</v>
          </cell>
          <cell r="AE1381" t="str">
            <v>LAKI-LAKI</v>
          </cell>
          <cell r="AF1381" t="str">
            <v>SMA</v>
          </cell>
          <cell r="AG1381" t="str">
            <v>OVANLIS KOMENAUNG</v>
          </cell>
          <cell r="AH1381" t="str">
            <v>BCA</v>
          </cell>
          <cell r="AI1381" t="str">
            <v>0263142745</v>
          </cell>
          <cell r="AJ1381" t="str">
            <v>7106030203160006</v>
          </cell>
          <cell r="AL1381">
            <v>44621</v>
          </cell>
          <cell r="AM1381">
            <v>44712</v>
          </cell>
          <cell r="AN1381" t="str">
            <v>PKWT 2</v>
          </cell>
          <cell r="AO1381" t="str">
            <v>10 hari</v>
          </cell>
          <cell r="AP1381" t="str">
            <v xml:space="preserve">0 Tahun  5 Bulan 2 Hari </v>
          </cell>
          <cell r="AQ1381" t="str">
            <v>SUDAH</v>
          </cell>
          <cell r="AR1381">
            <v>44557</v>
          </cell>
          <cell r="AS1381" t="str">
            <v>SUDAH</v>
          </cell>
          <cell r="AT1381">
            <v>44560</v>
          </cell>
          <cell r="AU1381" t="str">
            <v>SUDAH</v>
          </cell>
          <cell r="AV1381">
            <v>44534</v>
          </cell>
          <cell r="AW1381" t="str">
            <v xml:space="preserve">0 Tahun  5 Bulan 17 Hari </v>
          </cell>
          <cell r="AX1381" t="str">
            <v>IN CLASS</v>
          </cell>
          <cell r="AY1381">
            <v>80</v>
          </cell>
          <cell r="AZ1381">
            <v>90</v>
          </cell>
          <cell r="BA1381" t="str">
            <v>SUDAH</v>
          </cell>
          <cell r="BC1381">
            <v>44456</v>
          </cell>
          <cell r="BD1381" t="str">
            <v>GMIM KINORKOR SARONGSONG II</v>
          </cell>
          <cell r="BE1381" t="str">
            <v>SUDAH</v>
          </cell>
          <cell r="BG1381">
            <v>44620</v>
          </cell>
          <cell r="BI1381" t="str">
            <v>BELUM</v>
          </cell>
          <cell r="BV1381" t="str">
            <v>0002217924819</v>
          </cell>
          <cell r="BW1381" t="str">
            <v>SUDAH</v>
          </cell>
          <cell r="BX1381" t="str">
            <v>PERUSAHAAN</v>
          </cell>
          <cell r="BY1381" t="str">
            <v>22016346219</v>
          </cell>
          <cell r="BZ1381" t="str">
            <v>SUDAH</v>
          </cell>
        </row>
        <row r="1382">
          <cell r="C1382" t="str">
            <v>3355</v>
          </cell>
          <cell r="D1382" t="str">
            <v>GEORGE GORBY SUMOLANG</v>
          </cell>
          <cell r="E1382" t="str">
            <v>PT. MBK</v>
          </cell>
          <cell r="F1382" t="str">
            <v>REPLACE</v>
          </cell>
          <cell r="G1382" t="str">
            <v>FRANGKI OKTAVIANUS PANDA</v>
          </cell>
          <cell r="I1382">
            <v>44549</v>
          </cell>
          <cell r="J1382" t="str">
            <v/>
          </cell>
          <cell r="K1382" t="str">
            <v>085341434470</v>
          </cell>
          <cell r="L1382" t="str">
            <v>DRIVER</v>
          </cell>
          <cell r="Q1382" t="str">
            <v>MANADO</v>
          </cell>
          <cell r="R1382" t="str">
            <v>PT. SUMBER ALFARIA TRIJAYA TBK</v>
          </cell>
          <cell r="S1382" t="str">
            <v>MALANG</v>
          </cell>
          <cell r="T1382" t="str">
            <v>7102120111910001</v>
          </cell>
          <cell r="U1382" t="str">
            <v>SEUMUR HIDUP</v>
          </cell>
          <cell r="V1382" t="str">
            <v>HIJAU</v>
          </cell>
          <cell r="W1382" t="str">
            <v>B1</v>
          </cell>
          <cell r="X1382" t="str">
            <v>20289111000007</v>
          </cell>
          <cell r="Y1382">
            <v>45608</v>
          </cell>
          <cell r="Z1382" t="str">
            <v xml:space="preserve">TONDEGESAN </v>
          </cell>
          <cell r="AA1382">
            <v>44501</v>
          </cell>
          <cell r="AB1382" t="str">
            <v>DESA TONDEGESAN II JAGA I KEC. KAWANGKOAN KAB. MINAHASA PROV SULAWESI UTARA</v>
          </cell>
          <cell r="AC1382" t="str">
            <v>KAWIN ANAK 2</v>
          </cell>
          <cell r="AD1382" t="str">
            <v>KRISTEN</v>
          </cell>
          <cell r="AE1382" t="str">
            <v>LAKI-LAKI</v>
          </cell>
          <cell r="AF1382" t="str">
            <v>SMA</v>
          </cell>
          <cell r="AG1382" t="str">
            <v>GEORGE GORBY SUMOLANG</v>
          </cell>
          <cell r="AH1382" t="str">
            <v>BCA</v>
          </cell>
          <cell r="AI1382" t="str">
            <v>1700571145</v>
          </cell>
          <cell r="AJ1382" t="str">
            <v>7102121810130001</v>
          </cell>
          <cell r="AL1382">
            <v>44621</v>
          </cell>
          <cell r="AM1382">
            <v>44712</v>
          </cell>
          <cell r="AN1382" t="str">
            <v>PKWT 2</v>
          </cell>
          <cell r="AO1382" t="str">
            <v>10 hari</v>
          </cell>
          <cell r="AP1382" t="str">
            <v xml:space="preserve">0 Tahun  5 Bulan 2 Hari </v>
          </cell>
          <cell r="AQ1382" t="str">
            <v>SUDAH</v>
          </cell>
          <cell r="AR1382">
            <v>44561</v>
          </cell>
          <cell r="AS1382" t="str">
            <v>SUDAH</v>
          </cell>
          <cell r="AT1382">
            <v>44561</v>
          </cell>
          <cell r="AU1382" t="str">
            <v>SUDAH</v>
          </cell>
          <cell r="AV1382">
            <v>44534</v>
          </cell>
          <cell r="AW1382" t="str">
            <v xml:space="preserve">0 Tahun  5 Bulan 17 Hari </v>
          </cell>
          <cell r="AX1382" t="str">
            <v>IN CLASS</v>
          </cell>
          <cell r="AY1382">
            <v>90</v>
          </cell>
          <cell r="AZ1382">
            <v>100</v>
          </cell>
          <cell r="BA1382" t="str">
            <v>SUDAH</v>
          </cell>
          <cell r="BC1382">
            <v>44400</v>
          </cell>
          <cell r="BD1382" t="str">
            <v>DINKES PROVINSI SULUT</v>
          </cell>
          <cell r="BE1382" t="str">
            <v>SUDAH</v>
          </cell>
          <cell r="BG1382">
            <v>44431</v>
          </cell>
          <cell r="BH1382" t="str">
            <v>DINKES PROVINSI SULUT</v>
          </cell>
          <cell r="BI1382" t="str">
            <v>BELUM</v>
          </cell>
          <cell r="BV1382" t="str">
            <v>0002217924819</v>
          </cell>
          <cell r="BW1382" t="str">
            <v>SUDAH</v>
          </cell>
          <cell r="BX1382" t="str">
            <v>PERUSAHAAN</v>
          </cell>
          <cell r="BY1382" t="str">
            <v>22016346201</v>
          </cell>
          <cell r="BZ1382" t="str">
            <v>SUDAH</v>
          </cell>
        </row>
        <row r="1383">
          <cell r="C1383" t="str">
            <v>3357</v>
          </cell>
          <cell r="D1383" t="str">
            <v>MOHAMAD TEGAR KUNUSA</v>
          </cell>
          <cell r="E1383" t="str">
            <v>PT. MBK</v>
          </cell>
          <cell r="F1383" t="str">
            <v>PO</v>
          </cell>
          <cell r="G1383" t="str">
            <v>129/JKT2/XII/2021</v>
          </cell>
          <cell r="H1383">
            <v>44550</v>
          </cell>
          <cell r="I1383">
            <v>44552</v>
          </cell>
          <cell r="J1383">
            <v>2</v>
          </cell>
          <cell r="K1383" t="str">
            <v>081325961745</v>
          </cell>
          <cell r="L1383" t="str">
            <v>DRIVER</v>
          </cell>
          <cell r="Q1383" t="str">
            <v>PONTIANAK</v>
          </cell>
          <cell r="R1383" t="str">
            <v>ANTERAJA</v>
          </cell>
          <cell r="S1383" t="str">
            <v>JAKARTA 2</v>
          </cell>
          <cell r="T1383" t="str">
            <v>6112010106910005</v>
          </cell>
          <cell r="U1383" t="str">
            <v>SEUMUR HIDUP</v>
          </cell>
          <cell r="W1383" t="str">
            <v>B1</v>
          </cell>
          <cell r="X1383" t="str">
            <v>910610140027</v>
          </cell>
          <cell r="Y1383">
            <v>45444</v>
          </cell>
          <cell r="Z1383" t="str">
            <v>GORONTALO</v>
          </cell>
          <cell r="AA1383">
            <v>45444</v>
          </cell>
          <cell r="AB1383" t="str">
            <v>JL. ADISUCIPTO GG MANDIRI 4 NO 21</v>
          </cell>
          <cell r="AC1383" t="str">
            <v>KAWIN ANAK 1</v>
          </cell>
          <cell r="AD1383" t="str">
            <v>ISLAM</v>
          </cell>
          <cell r="AE1383" t="str">
            <v>LAKI-LAKI</v>
          </cell>
          <cell r="AF1383" t="str">
            <v>SMA</v>
          </cell>
          <cell r="AG1383" t="str">
            <v>MOHAMAD TEGAR KUNUSA</v>
          </cell>
          <cell r="AH1383" t="str">
            <v>BCA</v>
          </cell>
          <cell r="AI1383" t="str">
            <v>3710346703</v>
          </cell>
          <cell r="AJ1383" t="str">
            <v>6112012510190004</v>
          </cell>
          <cell r="AL1383">
            <v>44652</v>
          </cell>
          <cell r="AM1383">
            <v>44742</v>
          </cell>
          <cell r="AN1383" t="str">
            <v>PKWT 2</v>
          </cell>
          <cell r="AO1383" t="str">
            <v>40 hari</v>
          </cell>
          <cell r="AP1383" t="str">
            <v xml:space="preserve">0 Tahun  4 Bulan 29 Hari </v>
          </cell>
          <cell r="AQ1383" t="str">
            <v>SUDAH</v>
          </cell>
          <cell r="AR1383">
            <v>44554</v>
          </cell>
          <cell r="AS1383" t="str">
            <v>SUDAH</v>
          </cell>
          <cell r="AT1383">
            <v>44554</v>
          </cell>
          <cell r="AU1383" t="str">
            <v>SUDAH</v>
          </cell>
          <cell r="AV1383">
            <v>44552</v>
          </cell>
          <cell r="AW1383" t="str">
            <v xml:space="preserve">0 Tahun  4 Bulan 29 Hari </v>
          </cell>
          <cell r="AX1383" t="str">
            <v>IN CLASS</v>
          </cell>
          <cell r="AY1383">
            <v>90</v>
          </cell>
          <cell r="AZ1383">
            <v>100</v>
          </cell>
          <cell r="BA1383" t="str">
            <v>SUDAH</v>
          </cell>
          <cell r="BC1383">
            <v>44546</v>
          </cell>
          <cell r="BD1383" t="str">
            <v>SUNGAI DURIAN</v>
          </cell>
          <cell r="BE1383" t="str">
            <v>BELUM</v>
          </cell>
          <cell r="BF1383" t="str">
            <v>MENUNGGU JADWAL</v>
          </cell>
          <cell r="BI1383" t="str">
            <v>BELUM</v>
          </cell>
          <cell r="BV1383" t="str">
            <v>0002067906508</v>
          </cell>
          <cell r="BW1383" t="str">
            <v>SUDAH</v>
          </cell>
          <cell r="BX1383" t="str">
            <v>PERUSAHAAN</v>
          </cell>
          <cell r="BY1383" t="str">
            <v>22016346177</v>
          </cell>
          <cell r="BZ1383" t="str">
            <v>SUDAH</v>
          </cell>
        </row>
        <row r="1384">
          <cell r="C1384" t="str">
            <v>3358</v>
          </cell>
          <cell r="D1384" t="str">
            <v>ARIEF WINDAR PRASETYO</v>
          </cell>
          <cell r="E1384" t="str">
            <v>PT. MBK</v>
          </cell>
          <cell r="F1384" t="str">
            <v>REPLACE</v>
          </cell>
          <cell r="G1384" t="str">
            <v>PRIYO AGUNG BAGUS WICAKSONO</v>
          </cell>
          <cell r="H1384">
            <v>44551</v>
          </cell>
          <cell r="I1384">
            <v>44552</v>
          </cell>
          <cell r="J1384">
            <v>1</v>
          </cell>
          <cell r="K1384" t="str">
            <v>082244987402</v>
          </cell>
          <cell r="L1384" t="str">
            <v>DRIVER</v>
          </cell>
          <cell r="Q1384" t="str">
            <v>JEMBER</v>
          </cell>
          <cell r="R1384" t="str">
            <v>ANTERAJA</v>
          </cell>
          <cell r="S1384" t="str">
            <v>MALANG</v>
          </cell>
          <cell r="T1384" t="str">
            <v>3509272703910003</v>
          </cell>
          <cell r="U1384" t="str">
            <v>SEUMUR HIDUP</v>
          </cell>
          <cell r="V1384" t="str">
            <v>HIJAU</v>
          </cell>
          <cell r="W1384" t="str">
            <v>B1</v>
          </cell>
          <cell r="X1384" t="str">
            <v>910316170588</v>
          </cell>
          <cell r="Y1384">
            <v>45378</v>
          </cell>
          <cell r="Z1384" t="str">
            <v>LUMAJANG</v>
          </cell>
          <cell r="AA1384">
            <v>33324</v>
          </cell>
          <cell r="AB1384" t="str">
            <v>DUSUN KRAJAN 1 RT/RW 14/4 DESA GLAGAHWERO KEC. KALISAT</v>
          </cell>
          <cell r="AC1384" t="str">
            <v>KAWIN</v>
          </cell>
          <cell r="AD1384" t="str">
            <v>ISLAM</v>
          </cell>
          <cell r="AE1384" t="str">
            <v>LAKI-LAKI</v>
          </cell>
          <cell r="AF1384" t="str">
            <v>SMA</v>
          </cell>
          <cell r="AG1384" t="str">
            <v>ARIEF WINDAR PRASETYO</v>
          </cell>
          <cell r="AH1384" t="str">
            <v>BCA</v>
          </cell>
          <cell r="AI1384" t="str">
            <v>3340437216</v>
          </cell>
          <cell r="AJ1384" t="str">
            <v>3509191106200002</v>
          </cell>
          <cell r="AL1384">
            <v>44652</v>
          </cell>
          <cell r="AM1384">
            <v>44742</v>
          </cell>
          <cell r="AN1384" t="str">
            <v>PKWT 2</v>
          </cell>
          <cell r="AO1384" t="str">
            <v>40 hari</v>
          </cell>
          <cell r="AP1384" t="str">
            <v xml:space="preserve">0 Tahun  4 Bulan 29 Hari </v>
          </cell>
          <cell r="AQ1384" t="str">
            <v>SUDAH</v>
          </cell>
          <cell r="AR1384">
            <v>44552</v>
          </cell>
          <cell r="AS1384" t="str">
            <v>SUDAH</v>
          </cell>
          <cell r="AT1384">
            <v>44552</v>
          </cell>
          <cell r="AU1384" t="str">
            <v>SUDAH</v>
          </cell>
          <cell r="AV1384">
            <v>44465</v>
          </cell>
          <cell r="AW1384" t="str">
            <v xml:space="preserve">0 Tahun  7 Bulan 25 Hari </v>
          </cell>
          <cell r="AX1384" t="str">
            <v>IN CLASS</v>
          </cell>
          <cell r="BA1384" t="str">
            <v>SUDAH</v>
          </cell>
          <cell r="BC1384">
            <v>44451</v>
          </cell>
          <cell r="BD1384" t="str">
            <v>KALISAT</v>
          </cell>
          <cell r="BE1384" t="str">
            <v>SUDAH</v>
          </cell>
          <cell r="BG1384">
            <v>44434</v>
          </cell>
          <cell r="BI1384" t="str">
            <v>BELUM</v>
          </cell>
          <cell r="BV1384" t="str">
            <v>0001645439962</v>
          </cell>
          <cell r="BW1384" t="str">
            <v>SUDAH</v>
          </cell>
          <cell r="BX1384" t="str">
            <v>PERUSAHAAN</v>
          </cell>
          <cell r="BY1384" t="str">
            <v>22016346136</v>
          </cell>
          <cell r="BZ1384" t="str">
            <v>SUDAH</v>
          </cell>
          <cell r="CG1384" t="str">
            <v>agitianto04@gmail.com</v>
          </cell>
        </row>
        <row r="1385">
          <cell r="C1385" t="str">
            <v>3360</v>
          </cell>
          <cell r="D1385" t="str">
            <v>VERY PERMANA</v>
          </cell>
          <cell r="E1385" t="str">
            <v>PT. MBK</v>
          </cell>
          <cell r="F1385" t="str">
            <v>REPLACE</v>
          </cell>
          <cell r="G1385" t="str">
            <v>DIDIN ACHMAD MUHIDIN</v>
          </cell>
          <cell r="H1385">
            <v>44550</v>
          </cell>
          <cell r="I1385">
            <v>44551</v>
          </cell>
          <cell r="J1385">
            <v>1</v>
          </cell>
          <cell r="K1385" t="str">
            <v>089697530138</v>
          </cell>
          <cell r="L1385" t="str">
            <v>DRIVER</v>
          </cell>
          <cell r="Q1385" t="str">
            <v>BANDUNG</v>
          </cell>
          <cell r="R1385" t="str">
            <v>ANTERAJA</v>
          </cell>
          <cell r="S1385" t="str">
            <v>JAKARTA 1</v>
          </cell>
          <cell r="T1385" t="str">
            <v>3204091306910001</v>
          </cell>
          <cell r="U1385" t="str">
            <v>SEUMUR HIDUP</v>
          </cell>
          <cell r="V1385" t="str">
            <v>HIJAU</v>
          </cell>
          <cell r="W1385" t="str">
            <v>B1</v>
          </cell>
          <cell r="X1385" t="str">
            <v>1343 9106 000347</v>
          </cell>
          <cell r="Y1385">
            <v>45993</v>
          </cell>
          <cell r="Z1385" t="str">
            <v>BANDUNG</v>
          </cell>
          <cell r="AA1385">
            <v>33402</v>
          </cell>
          <cell r="AB1385" t="str">
            <v>KP SADANGSARI RT 01 RW 12,MARGAHAYU SELATAN,MARGAHAYU</v>
          </cell>
          <cell r="AC1385" t="str">
            <v>KAWIN ANAK 1</v>
          </cell>
          <cell r="AD1385" t="str">
            <v>ISLAM</v>
          </cell>
          <cell r="AE1385" t="str">
            <v>LAKI-LAKI</v>
          </cell>
          <cell r="AF1385" t="str">
            <v>SMA</v>
          </cell>
          <cell r="AG1385" t="str">
            <v>VERY PERMANA</v>
          </cell>
          <cell r="AH1385" t="str">
            <v>BCA</v>
          </cell>
          <cell r="AI1385" t="str">
            <v>3790260383</v>
          </cell>
          <cell r="AJ1385" t="str">
            <v>3204091904170009</v>
          </cell>
          <cell r="AL1385">
            <v>44652</v>
          </cell>
          <cell r="AM1385">
            <v>44742</v>
          </cell>
          <cell r="AN1385" t="str">
            <v>PKWT 2</v>
          </cell>
          <cell r="AO1385" t="str">
            <v>40 hari</v>
          </cell>
          <cell r="AP1385" t="str">
            <v xml:space="preserve">0 Tahun  5 Bulan 0 Hari </v>
          </cell>
          <cell r="AQ1385" t="str">
            <v>SUDAH</v>
          </cell>
          <cell r="AR1385">
            <v>44554</v>
          </cell>
          <cell r="AS1385" t="str">
            <v>SUDAH</v>
          </cell>
          <cell r="AT1385">
            <v>44557</v>
          </cell>
          <cell r="AU1385" t="str">
            <v>SUDAH</v>
          </cell>
          <cell r="AV1385">
            <v>44639</v>
          </cell>
          <cell r="AW1385" t="str">
            <v xml:space="preserve">0 Tahun  2 Bulan 2 Hari </v>
          </cell>
          <cell r="AX1385" t="str">
            <v>IN CLASS</v>
          </cell>
          <cell r="AY1385">
            <v>60</v>
          </cell>
          <cell r="BA1385" t="str">
            <v>SUDAH</v>
          </cell>
          <cell r="BC1385">
            <v>44455</v>
          </cell>
          <cell r="BD1385" t="str">
            <v>PKM RAHAYU</v>
          </cell>
          <cell r="BE1385" t="str">
            <v>SUDAH</v>
          </cell>
          <cell r="BG1385">
            <v>44483</v>
          </cell>
          <cell r="BH1385" t="str">
            <v>PKM RAHAYU</v>
          </cell>
          <cell r="BI1385" t="str">
            <v>BELUM</v>
          </cell>
          <cell r="BV1385" t="str">
            <v>0003109574428</v>
          </cell>
          <cell r="BW1385" t="str">
            <v>SUDAH</v>
          </cell>
          <cell r="BX1385" t="str">
            <v>PERUSAHAAN</v>
          </cell>
          <cell r="BY1385" t="str">
            <v>22016345799</v>
          </cell>
          <cell r="BZ1385" t="str">
            <v>SUDAH</v>
          </cell>
        </row>
        <row r="1386">
          <cell r="C1386" t="str">
            <v>3361</v>
          </cell>
          <cell r="D1386" t="str">
            <v>AHMAD SAIFUDIN</v>
          </cell>
          <cell r="E1386" t="str">
            <v>PT. MBK</v>
          </cell>
          <cell r="F1386" t="str">
            <v>PO</v>
          </cell>
          <cell r="H1386">
            <v>44551</v>
          </cell>
          <cell r="I1386">
            <v>44551</v>
          </cell>
          <cell r="J1386">
            <v>0</v>
          </cell>
          <cell r="K1386" t="str">
            <v>081358190189</v>
          </cell>
          <cell r="O1386" t="str">
            <v>CHECKER</v>
          </cell>
          <cell r="Q1386" t="str">
            <v>REMBANG</v>
          </cell>
          <cell r="R1386" t="str">
            <v>PT. SUMBER ALFARIA TRIJAYA TBK</v>
          </cell>
          <cell r="S1386" t="str">
            <v>MALANG</v>
          </cell>
          <cell r="T1386" t="str">
            <v>3317060501980007</v>
          </cell>
          <cell r="U1386" t="str">
            <v>SEUMUR HIDUP</v>
          </cell>
          <cell r="V1386" t="str">
            <v>NON DRIVER</v>
          </cell>
          <cell r="W1386" t="str">
            <v>NON DRIVER</v>
          </cell>
          <cell r="X1386" t="str">
            <v>NON DRIVER</v>
          </cell>
          <cell r="Y1386" t="str">
            <v>NON DRIVER</v>
          </cell>
          <cell r="Z1386" t="str">
            <v>REMBANG</v>
          </cell>
          <cell r="AA1386">
            <v>35800</v>
          </cell>
          <cell r="AB1386" t="str">
            <v>SAMBONG, SEDAN REMBANG RT 003/003</v>
          </cell>
          <cell r="AC1386" t="str">
            <v>LAJANG</v>
          </cell>
          <cell r="AD1386" t="str">
            <v>ISLAM</v>
          </cell>
          <cell r="AE1386" t="str">
            <v>LAKI-LAKI</v>
          </cell>
          <cell r="AF1386" t="str">
            <v>SMA</v>
          </cell>
          <cell r="AG1386" t="str">
            <v>AHMAD SAIFUDIN</v>
          </cell>
          <cell r="AH1386" t="str">
            <v>BCA</v>
          </cell>
          <cell r="AI1386" t="str">
            <v>7835218074</v>
          </cell>
          <cell r="AJ1386" t="str">
            <v>3317062802090006</v>
          </cell>
          <cell r="AL1386">
            <v>44652</v>
          </cell>
          <cell r="AM1386">
            <v>44742</v>
          </cell>
          <cell r="AN1386" t="str">
            <v>PKWT 2</v>
          </cell>
          <cell r="AO1386" t="str">
            <v>40 hari</v>
          </cell>
          <cell r="AP1386" t="str">
            <v xml:space="preserve">0 Tahun  5 Bulan 0 Hari </v>
          </cell>
          <cell r="AQ1386" t="str">
            <v>NON DRIVER</v>
          </cell>
          <cell r="AR1386" t="str">
            <v>NON DRIVER</v>
          </cell>
          <cell r="AS1386" t="str">
            <v>SUDAH</v>
          </cell>
          <cell r="AT1386">
            <v>44553</v>
          </cell>
          <cell r="AU1386" t="str">
            <v>NON DRIVER</v>
          </cell>
          <cell r="AV1386" t="str">
            <v>NON DRIVER</v>
          </cell>
          <cell r="AW1386" t="str">
            <v/>
          </cell>
          <cell r="AX1386" t="str">
            <v>NON DRIVER</v>
          </cell>
          <cell r="AY1386" t="str">
            <v>NON DRIVER</v>
          </cell>
          <cell r="AZ1386" t="str">
            <v>NON DRIVER</v>
          </cell>
          <cell r="BA1386" t="str">
            <v>SUDAH</v>
          </cell>
          <cell r="BC1386">
            <v>44539</v>
          </cell>
          <cell r="BE1386" t="str">
            <v>SUDAH</v>
          </cell>
          <cell r="BG1386">
            <v>44674</v>
          </cell>
          <cell r="BI1386" t="str">
            <v>BELUM</v>
          </cell>
          <cell r="BV1386" t="str">
            <v>0000584680274</v>
          </cell>
          <cell r="BW1386" t="str">
            <v>SUDAH</v>
          </cell>
          <cell r="BX1386" t="str">
            <v>PERUSAHAAN</v>
          </cell>
          <cell r="BY1386" t="str">
            <v>22016346193</v>
          </cell>
          <cell r="BZ1386" t="str">
            <v>SUDAH</v>
          </cell>
        </row>
        <row r="1387">
          <cell r="C1387" t="str">
            <v>3363</v>
          </cell>
          <cell r="D1387" t="str">
            <v>DEDE SURAHMAN</v>
          </cell>
          <cell r="E1387" t="str">
            <v>PT. MBK</v>
          </cell>
          <cell r="F1387" t="str">
            <v>PO</v>
          </cell>
          <cell r="H1387">
            <v>44553</v>
          </cell>
          <cell r="I1387">
            <v>44553</v>
          </cell>
          <cell r="J1387">
            <v>0</v>
          </cell>
          <cell r="K1387" t="str">
            <v>081461264921</v>
          </cell>
          <cell r="L1387" t="str">
            <v>DRIVER</v>
          </cell>
          <cell r="Q1387" t="str">
            <v>CIANJUR</v>
          </cell>
          <cell r="R1387" t="str">
            <v>CREDIBOOK</v>
          </cell>
          <cell r="S1387" t="str">
            <v>JAKARTA 1</v>
          </cell>
          <cell r="T1387" t="str">
            <v>3203031402990008</v>
          </cell>
          <cell r="U1387" t="str">
            <v>SEUMUR HIDUP</v>
          </cell>
          <cell r="V1387" t="str">
            <v>HIJAU</v>
          </cell>
          <cell r="W1387" t="str">
            <v>B1</v>
          </cell>
          <cell r="X1387" t="str">
            <v>1327 9902 000026</v>
          </cell>
          <cell r="Y1387">
            <v>46150</v>
          </cell>
          <cell r="Z1387" t="str">
            <v>CIANJUR</v>
          </cell>
          <cell r="AA1387">
            <v>36205</v>
          </cell>
          <cell r="AB1387" t="str">
            <v>KP PASIR KALAPA,RT02 RW06 DESA PETEUY CONDONG,KEC CIBEBER,KAB CIANJUR</v>
          </cell>
          <cell r="AC1387" t="str">
            <v>LAJANG</v>
          </cell>
          <cell r="AD1387" t="str">
            <v>ISLAM</v>
          </cell>
          <cell r="AE1387" t="str">
            <v>LAKI-LAKI</v>
          </cell>
          <cell r="AF1387" t="str">
            <v>SMA</v>
          </cell>
          <cell r="AG1387" t="str">
            <v>DEDE SURAHMAN</v>
          </cell>
          <cell r="AH1387" t="str">
            <v>BCA</v>
          </cell>
          <cell r="AI1387" t="str">
            <v>1831470840</v>
          </cell>
          <cell r="AJ1387" t="str">
            <v>320331401110019</v>
          </cell>
          <cell r="AL1387">
            <v>44621</v>
          </cell>
          <cell r="AM1387">
            <v>44712</v>
          </cell>
          <cell r="AN1387" t="str">
            <v>PKWT 2</v>
          </cell>
          <cell r="AO1387" t="str">
            <v>10 hari</v>
          </cell>
          <cell r="AP1387" t="str">
            <v xml:space="preserve">0 Tahun  4 Bulan 28 Hari </v>
          </cell>
          <cell r="AQ1387" t="str">
            <v>SUDAH</v>
          </cell>
          <cell r="AR1387">
            <v>44557</v>
          </cell>
          <cell r="AS1387" t="str">
            <v>SUDAH</v>
          </cell>
          <cell r="AT1387">
            <v>44557</v>
          </cell>
          <cell r="AU1387" t="str">
            <v>SUDAH</v>
          </cell>
          <cell r="AV1387">
            <v>44550</v>
          </cell>
          <cell r="AW1387" t="str">
            <v xml:space="preserve">0 Tahun  5 Bulan 1 Hari </v>
          </cell>
          <cell r="AX1387" t="str">
            <v>IN CLASS</v>
          </cell>
          <cell r="AY1387">
            <v>60</v>
          </cell>
          <cell r="BA1387" t="str">
            <v>SUDAH</v>
          </cell>
          <cell r="BC1387">
            <v>44466</v>
          </cell>
          <cell r="BE1387" t="str">
            <v>SUDAH</v>
          </cell>
          <cell r="BG1387">
            <v>44499</v>
          </cell>
          <cell r="BI1387" t="str">
            <v>BELUM</v>
          </cell>
          <cell r="BV1387" t="str">
            <v>0003057744069</v>
          </cell>
          <cell r="BW1387" t="str">
            <v>SUDAH</v>
          </cell>
          <cell r="BX1387" t="str">
            <v>PERUSAHAAN</v>
          </cell>
          <cell r="BY1387" t="str">
            <v>22016346128</v>
          </cell>
          <cell r="BZ1387" t="str">
            <v>SUDAH</v>
          </cell>
          <cell r="CG1387" t="str">
            <v>rahmand28@gmail.com</v>
          </cell>
        </row>
        <row r="1388">
          <cell r="C1388" t="str">
            <v>3364</v>
          </cell>
          <cell r="D1388" t="str">
            <v>DIRWANSYAH</v>
          </cell>
          <cell r="E1388" t="str">
            <v>PT. MBK</v>
          </cell>
          <cell r="F1388" t="str">
            <v>REPLACE</v>
          </cell>
          <cell r="G1388" t="str">
            <v>RIKI</v>
          </cell>
          <cell r="H1388">
            <v>44547</v>
          </cell>
          <cell r="I1388">
            <v>44554</v>
          </cell>
          <cell r="J1388">
            <v>7</v>
          </cell>
          <cell r="K1388" t="str">
            <v>085787493473</v>
          </cell>
          <cell r="L1388" t="str">
            <v>DRIVER</v>
          </cell>
          <cell r="Q1388" t="str">
            <v>PONTIANAK</v>
          </cell>
          <cell r="R1388" t="str">
            <v>PT. SUMBER ALFARIA TRIJAYA TBK</v>
          </cell>
          <cell r="S1388" t="str">
            <v>JAKARTA 2</v>
          </cell>
          <cell r="T1388" t="str">
            <v>6401051510940002</v>
          </cell>
          <cell r="U1388" t="str">
            <v>SEUMUR HIDUP</v>
          </cell>
          <cell r="V1388" t="str">
            <v>CDD</v>
          </cell>
          <cell r="W1388" t="str">
            <v>B2</v>
          </cell>
          <cell r="X1388" t="str">
            <v>10149410000074</v>
          </cell>
          <cell r="Y1388">
            <v>45630</v>
          </cell>
          <cell r="Z1388" t="str">
            <v>PONTIANAK</v>
          </cell>
          <cell r="AA1388">
            <v>34622</v>
          </cell>
          <cell r="AB1388" t="str">
            <v>JL GUSTI SITUT MAHMUD GG.SWASEMBADA PONTIANAK UTARA</v>
          </cell>
          <cell r="AC1388" t="str">
            <v>KAWIN ANAK 1</v>
          </cell>
          <cell r="AD1388" t="str">
            <v>ISLAM</v>
          </cell>
          <cell r="AE1388" t="str">
            <v>LAKI-LAKI</v>
          </cell>
          <cell r="AF1388" t="str">
            <v>SMP</v>
          </cell>
          <cell r="AG1388" t="str">
            <v>DIRWANSYAH</v>
          </cell>
          <cell r="AH1388" t="str">
            <v>BCA</v>
          </cell>
          <cell r="AI1388" t="str">
            <v>8855365584</v>
          </cell>
          <cell r="AJ1388" t="str">
            <v>6111021909160002</v>
          </cell>
          <cell r="AL1388">
            <v>44652</v>
          </cell>
          <cell r="AM1388">
            <v>44742</v>
          </cell>
          <cell r="AN1388" t="str">
            <v>PKWT 2</v>
          </cell>
          <cell r="AO1388" t="str">
            <v>40 hari</v>
          </cell>
          <cell r="AP1388" t="str">
            <v xml:space="preserve">0 Tahun  4 Bulan 27 Hari </v>
          </cell>
          <cell r="AQ1388" t="str">
            <v>SUDAH</v>
          </cell>
          <cell r="AR1388">
            <v>44557</v>
          </cell>
          <cell r="AS1388" t="str">
            <v>SUDAH</v>
          </cell>
          <cell r="AT1388">
            <v>44557</v>
          </cell>
          <cell r="AU1388" t="str">
            <v>SUDAH</v>
          </cell>
          <cell r="AV1388">
            <v>44554</v>
          </cell>
          <cell r="AW1388" t="str">
            <v xml:space="preserve">0 Tahun  4 Bulan 27 Hari </v>
          </cell>
          <cell r="AX1388" t="str">
            <v>IN CLASS</v>
          </cell>
          <cell r="AY1388">
            <v>60</v>
          </cell>
          <cell r="AZ1388">
            <v>90</v>
          </cell>
          <cell r="BA1388" t="str">
            <v>SUDAH</v>
          </cell>
          <cell r="BC1388">
            <v>44550</v>
          </cell>
          <cell r="BD1388" t="str">
            <v>SUNGAI AMBAWANG</v>
          </cell>
          <cell r="BE1388" t="str">
            <v>BELUM</v>
          </cell>
          <cell r="BF1388" t="str">
            <v>MENUNGGU JADWAL</v>
          </cell>
          <cell r="BI1388" t="str">
            <v>BELUM</v>
          </cell>
          <cell r="BV1388" t="str">
            <v>0002566316327</v>
          </cell>
          <cell r="BW1388" t="str">
            <v>SUDAH</v>
          </cell>
          <cell r="BX1388" t="str">
            <v>PBI</v>
          </cell>
          <cell r="BY1388" t="str">
            <v>22016345872</v>
          </cell>
          <cell r="BZ1388" t="str">
            <v>SUDAH</v>
          </cell>
          <cell r="CH1388" t="str">
            <v>RIKI</v>
          </cell>
        </row>
        <row r="1389">
          <cell r="C1389" t="str">
            <v>3365</v>
          </cell>
          <cell r="D1389" t="str">
            <v>ANDREAN</v>
          </cell>
          <cell r="E1389" t="str">
            <v>PT. MBK</v>
          </cell>
          <cell r="F1389" t="str">
            <v>REPLACE</v>
          </cell>
          <cell r="G1389" t="str">
            <v>FABOY HERMANSYAH</v>
          </cell>
          <cell r="H1389">
            <v>44549</v>
          </cell>
          <cell r="I1389">
            <v>44554</v>
          </cell>
          <cell r="J1389">
            <v>5</v>
          </cell>
          <cell r="K1389" t="str">
            <v>085346524375</v>
          </cell>
          <cell r="L1389" t="str">
            <v>DRIVER</v>
          </cell>
          <cell r="Q1389" t="str">
            <v>PONTIANAK</v>
          </cell>
          <cell r="R1389" t="str">
            <v>PT. SUMBER ALFARIA TRIJAYA TBK</v>
          </cell>
          <cell r="S1389" t="str">
            <v>JAKARTA 2</v>
          </cell>
          <cell r="T1389" t="str">
            <v>6112010505980012</v>
          </cell>
          <cell r="U1389" t="str">
            <v>SEUMUR HIDUP</v>
          </cell>
          <cell r="V1389" t="str">
            <v>CDD</v>
          </cell>
          <cell r="W1389" t="str">
            <v>B1</v>
          </cell>
          <cell r="X1389" t="str">
            <v>10149805000145</v>
          </cell>
          <cell r="Y1389">
            <v>46197</v>
          </cell>
          <cell r="Z1389" t="str">
            <v xml:space="preserve">SUNGAI ADONG </v>
          </cell>
          <cell r="AA1389">
            <v>35920</v>
          </cell>
          <cell r="AB1389" t="str">
            <v>DUSUN KERAMAT II RT/RW.005/002 KUALA DUA SUNGAI RAYA</v>
          </cell>
          <cell r="AC1389" t="str">
            <v>LAJANG</v>
          </cell>
          <cell r="AD1389" t="str">
            <v>ISLAM</v>
          </cell>
          <cell r="AE1389" t="str">
            <v>LAKI-LAKI</v>
          </cell>
          <cell r="AF1389" t="str">
            <v>SMA</v>
          </cell>
          <cell r="AG1389" t="str">
            <v>ANDREAN</v>
          </cell>
          <cell r="AH1389" t="str">
            <v>BCA</v>
          </cell>
          <cell r="AI1389" t="str">
            <v>8665177315</v>
          </cell>
          <cell r="AJ1389" t="str">
            <v>6112011805100042</v>
          </cell>
          <cell r="AL1389">
            <v>44652</v>
          </cell>
          <cell r="AM1389">
            <v>44742</v>
          </cell>
          <cell r="AN1389" t="str">
            <v>PKWT 2</v>
          </cell>
          <cell r="AO1389" t="str">
            <v>40 hari</v>
          </cell>
          <cell r="AP1389" t="str">
            <v xml:space="preserve">0 Tahun  4 Bulan 27 Hari </v>
          </cell>
          <cell r="AQ1389" t="str">
            <v>SUDAH</v>
          </cell>
          <cell r="AR1389">
            <v>44557</v>
          </cell>
          <cell r="AS1389" t="str">
            <v>SUDAH</v>
          </cell>
          <cell r="AT1389">
            <v>44557</v>
          </cell>
          <cell r="AU1389" t="str">
            <v>SUDAH</v>
          </cell>
          <cell r="AV1389">
            <v>44554</v>
          </cell>
          <cell r="AW1389" t="str">
            <v xml:space="preserve">0 Tahun  4 Bulan 27 Hari </v>
          </cell>
          <cell r="AX1389" t="str">
            <v>IN CLASS</v>
          </cell>
          <cell r="AY1389">
            <v>60</v>
          </cell>
          <cell r="AZ1389">
            <v>90</v>
          </cell>
          <cell r="BA1389" t="str">
            <v>SUDAH</v>
          </cell>
          <cell r="BC1389">
            <v>44566</v>
          </cell>
          <cell r="BE1389" t="str">
            <v>BELUM</v>
          </cell>
          <cell r="BF1389" t="str">
            <v>MENUNGGU JADWAL</v>
          </cell>
          <cell r="BI1389" t="str">
            <v>BELUM</v>
          </cell>
          <cell r="BV1389" t="str">
            <v>0000882991697</v>
          </cell>
          <cell r="BW1389" t="str">
            <v>SUDAH</v>
          </cell>
          <cell r="BX1389" t="str">
            <v>PBI</v>
          </cell>
          <cell r="BY1389" t="str">
            <v>22016345807</v>
          </cell>
          <cell r="BZ1389" t="str">
            <v>SUDAH</v>
          </cell>
          <cell r="CH1389" t="str">
            <v>FABOY HERMANSYAH</v>
          </cell>
        </row>
        <row r="1390">
          <cell r="C1390" t="str">
            <v>3366</v>
          </cell>
          <cell r="D1390" t="str">
            <v>HELGI FERI HIDAYAT</v>
          </cell>
          <cell r="E1390" t="str">
            <v>PT. MBK</v>
          </cell>
          <cell r="F1390" t="str">
            <v>PO</v>
          </cell>
          <cell r="G1390" t="str">
            <v>PO.87/PO-JKT1/XII/21</v>
          </cell>
          <cell r="H1390">
            <v>44553</v>
          </cell>
          <cell r="I1390">
            <v>44554</v>
          </cell>
          <cell r="J1390">
            <v>1</v>
          </cell>
          <cell r="K1390" t="str">
            <v>085161941229</v>
          </cell>
          <cell r="L1390" t="str">
            <v>DRIVER</v>
          </cell>
          <cell r="Q1390" t="str">
            <v>BANDUNG</v>
          </cell>
          <cell r="R1390" t="str">
            <v>ANTERAJA</v>
          </cell>
          <cell r="S1390" t="str">
            <v>JAKARTA 1</v>
          </cell>
          <cell r="T1390" t="str">
            <v>3273031212830005</v>
          </cell>
          <cell r="U1390" t="str">
            <v>SEUMUR HIDUP</v>
          </cell>
          <cell r="V1390" t="str">
            <v>KUNING</v>
          </cell>
          <cell r="W1390" t="str">
            <v>B1 UMUM</v>
          </cell>
          <cell r="X1390" t="str">
            <v>1305 8312 000236</v>
          </cell>
          <cell r="Y1390">
            <v>45637</v>
          </cell>
          <cell r="Z1390" t="str">
            <v>BANDUNG</v>
          </cell>
          <cell r="AA1390">
            <v>30662</v>
          </cell>
          <cell r="AB1390" t="str">
            <v>JL KOPO 66 RH SULAEMAN NO07 RW03 RW03, KOTA BANDUNG 40225,KEL MARGASUKA,KEC BABAKAN CIPARAY</v>
          </cell>
          <cell r="AC1390" t="str">
            <v>KAWIN ANAK 2</v>
          </cell>
          <cell r="AD1390" t="str">
            <v>ISLAM</v>
          </cell>
          <cell r="AE1390" t="str">
            <v>LAKI-LAKI</v>
          </cell>
          <cell r="AF1390" t="str">
            <v>SMA</v>
          </cell>
          <cell r="AG1390" t="str">
            <v>HELGI FERI HIDAYAT</v>
          </cell>
          <cell r="AH1390" t="str">
            <v>BCA</v>
          </cell>
          <cell r="AI1390" t="str">
            <v>6281260798</v>
          </cell>
          <cell r="AJ1390" t="str">
            <v>3273030308105355</v>
          </cell>
          <cell r="AK1390" t="str">
            <v>70 300 053 9 422 000</v>
          </cell>
          <cell r="AL1390">
            <v>44652</v>
          </cell>
          <cell r="AM1390">
            <v>44742</v>
          </cell>
          <cell r="AN1390" t="str">
            <v>PKWT 2</v>
          </cell>
          <cell r="AO1390" t="str">
            <v>40 hari</v>
          </cell>
          <cell r="AP1390" t="str">
            <v xml:space="preserve">0 Tahun  4 Bulan 27 Hari </v>
          </cell>
          <cell r="AQ1390" t="str">
            <v>SUDAH</v>
          </cell>
          <cell r="AR1390">
            <v>44557</v>
          </cell>
          <cell r="AS1390" t="str">
            <v>SUDAH</v>
          </cell>
          <cell r="AT1390">
            <v>44557</v>
          </cell>
          <cell r="AU1390" t="str">
            <v>SUDAH</v>
          </cell>
          <cell r="AV1390">
            <v>44639</v>
          </cell>
          <cell r="AW1390" t="str">
            <v xml:space="preserve">0 Tahun  2 Bulan 2 Hari </v>
          </cell>
          <cell r="AX1390" t="str">
            <v>IN CLASS</v>
          </cell>
          <cell r="AY1390">
            <v>60</v>
          </cell>
          <cell r="BA1390" t="str">
            <v>SUDAH</v>
          </cell>
          <cell r="BC1390">
            <v>44434</v>
          </cell>
          <cell r="BD1390" t="str">
            <v>CIBOLERANG</v>
          </cell>
          <cell r="BE1390" t="str">
            <v>SUDAH</v>
          </cell>
          <cell r="BG1390">
            <v>44474</v>
          </cell>
          <cell r="BH1390" t="str">
            <v>CIBOLERANG</v>
          </cell>
          <cell r="BI1390" t="str">
            <v>BELUM</v>
          </cell>
          <cell r="BV1390" t="str">
            <v>0001774209396</v>
          </cell>
          <cell r="BW1390" t="str">
            <v>SUDAH</v>
          </cell>
          <cell r="BX1390" t="str">
            <v>PERUSAHAAN</v>
          </cell>
          <cell r="BY1390" t="str">
            <v>22016346060</v>
          </cell>
          <cell r="BZ1390" t="str">
            <v>SUDAH</v>
          </cell>
          <cell r="CG1390" t="str">
            <v>helgiferihidayat@gmail.com</v>
          </cell>
        </row>
        <row r="1391">
          <cell r="C1391" t="str">
            <v>3367</v>
          </cell>
          <cell r="D1391" t="str">
            <v>JAKA LESMANA</v>
          </cell>
          <cell r="E1391" t="str">
            <v>PT. MBK</v>
          </cell>
          <cell r="F1391" t="str">
            <v>PO</v>
          </cell>
          <cell r="G1391" t="str">
            <v>PO.87/PO-JKT1/XII/21</v>
          </cell>
          <cell r="H1391">
            <v>44553</v>
          </cell>
          <cell r="I1391">
            <v>44554</v>
          </cell>
          <cell r="J1391">
            <v>1</v>
          </cell>
          <cell r="K1391" t="str">
            <v>082320088931</v>
          </cell>
          <cell r="L1391" t="str">
            <v>DRIVER</v>
          </cell>
          <cell r="Q1391" t="str">
            <v>BANDUNG</v>
          </cell>
          <cell r="R1391" t="str">
            <v>ANTERAJA</v>
          </cell>
          <cell r="S1391" t="str">
            <v>JAKARTA 1</v>
          </cell>
          <cell r="T1391" t="str">
            <v>3206071909950002</v>
          </cell>
          <cell r="U1391" t="str">
            <v>SEUMUR HIDUP</v>
          </cell>
          <cell r="V1391" t="str">
            <v>HIJAU</v>
          </cell>
          <cell r="W1391" t="str">
            <v>B1</v>
          </cell>
          <cell r="X1391" t="str">
            <v>1346 9505 001067</v>
          </cell>
          <cell r="Y1391">
            <v>46101</v>
          </cell>
          <cell r="Z1391" t="str">
            <v xml:space="preserve">TASIKMALAYA </v>
          </cell>
          <cell r="AA1391">
            <v>34838</v>
          </cell>
          <cell r="AB1391" t="str">
            <v>KP CIAWANG DS CIGUNUNG,KECPARUNG PONTENG KAB TASIKMALAYA</v>
          </cell>
          <cell r="AC1391" t="str">
            <v>KAWIN ANAK 1</v>
          </cell>
          <cell r="AD1391" t="str">
            <v>ISLAM</v>
          </cell>
          <cell r="AE1391" t="str">
            <v>LAKI-LAKI</v>
          </cell>
          <cell r="AF1391" t="str">
            <v>SMP</v>
          </cell>
          <cell r="AG1391" t="str">
            <v>JAKA LESMANA</v>
          </cell>
          <cell r="AH1391" t="str">
            <v>BCA</v>
          </cell>
          <cell r="AI1391" t="str">
            <v>1393398527</v>
          </cell>
          <cell r="AJ1391" t="str">
            <v>3206071603190001</v>
          </cell>
          <cell r="AL1391">
            <v>44652</v>
          </cell>
          <cell r="AM1391">
            <v>44742</v>
          </cell>
          <cell r="AN1391" t="str">
            <v>PKWT 2</v>
          </cell>
          <cell r="AO1391" t="str">
            <v>40 hari</v>
          </cell>
          <cell r="AP1391" t="str">
            <v xml:space="preserve">0 Tahun  4 Bulan 27 Hari </v>
          </cell>
          <cell r="AQ1391" t="str">
            <v>SUDAH</v>
          </cell>
          <cell r="AR1391">
            <v>44557</v>
          </cell>
          <cell r="AS1391" t="str">
            <v>SUDAH</v>
          </cell>
          <cell r="AT1391">
            <v>44557</v>
          </cell>
          <cell r="AU1391" t="str">
            <v>SUDAH</v>
          </cell>
          <cell r="AV1391">
            <v>44639</v>
          </cell>
          <cell r="AW1391" t="str">
            <v xml:space="preserve">0 Tahun  2 Bulan 2 Hari </v>
          </cell>
          <cell r="AX1391" t="str">
            <v>IN CLASS</v>
          </cell>
          <cell r="AY1391">
            <v>70</v>
          </cell>
          <cell r="BA1391" t="str">
            <v>SUDAH</v>
          </cell>
          <cell r="BC1391">
            <v>44450</v>
          </cell>
          <cell r="BD1391" t="str">
            <v>CIAWANG</v>
          </cell>
          <cell r="BE1391" t="str">
            <v>SUDAH</v>
          </cell>
          <cell r="BG1391">
            <v>44546</v>
          </cell>
          <cell r="BH1391" t="str">
            <v>CIAWANG</v>
          </cell>
          <cell r="BI1391" t="str">
            <v>BELUM</v>
          </cell>
          <cell r="BV1391" t="str">
            <v>0003129604345</v>
          </cell>
          <cell r="BW1391" t="str">
            <v>SUDAH</v>
          </cell>
          <cell r="BX1391" t="str">
            <v>PERUSAHAAN</v>
          </cell>
          <cell r="BY1391" t="str">
            <v>22016346094</v>
          </cell>
          <cell r="BZ1391" t="str">
            <v>SUDAH</v>
          </cell>
          <cell r="CG1391" t="str">
            <v>jakalesmana1217@gmail.com</v>
          </cell>
        </row>
        <row r="1392">
          <cell r="C1392" t="str">
            <v>3368</v>
          </cell>
          <cell r="D1392" t="str">
            <v>ALIY DARAJAT AMIEN</v>
          </cell>
          <cell r="E1392" t="str">
            <v>PT. MBK</v>
          </cell>
          <cell r="F1392" t="str">
            <v>PO</v>
          </cell>
          <cell r="G1392" t="str">
            <v>PO.87/PO-JKT1/XII/21</v>
          </cell>
          <cell r="H1392">
            <v>44553</v>
          </cell>
          <cell r="I1392">
            <v>44554</v>
          </cell>
          <cell r="J1392">
            <v>1</v>
          </cell>
          <cell r="K1392" t="str">
            <v>089663201906</v>
          </cell>
          <cell r="L1392" t="str">
            <v>DRIVER</v>
          </cell>
          <cell r="Q1392" t="str">
            <v>BANDUNG</v>
          </cell>
          <cell r="R1392" t="str">
            <v>ANTERAJA</v>
          </cell>
          <cell r="S1392" t="str">
            <v>JAKARTA 1</v>
          </cell>
          <cell r="T1392" t="str">
            <v>3204102801980005</v>
          </cell>
          <cell r="U1392" t="str">
            <v>SEUMUR HIDUP</v>
          </cell>
          <cell r="V1392" t="str">
            <v>HIJAU</v>
          </cell>
          <cell r="W1392" t="str">
            <v>B1</v>
          </cell>
          <cell r="X1392" t="str">
            <v>1331 9701 000630</v>
          </cell>
          <cell r="Y1392">
            <v>46327</v>
          </cell>
          <cell r="Z1392" t="str">
            <v xml:space="preserve">TASIKMALAYA </v>
          </cell>
          <cell r="AA1392">
            <v>35458</v>
          </cell>
          <cell r="AB1392" t="str">
            <v>KP JALAN CAGAK,RT07 RW04,DESA LAGADAR,KEC MARGAASIH,</v>
          </cell>
          <cell r="AC1392" t="str">
            <v>LAJANG</v>
          </cell>
          <cell r="AD1392" t="str">
            <v>ISLAM</v>
          </cell>
          <cell r="AE1392" t="str">
            <v>LAKI-LAKI</v>
          </cell>
          <cell r="AF1392" t="str">
            <v>S1</v>
          </cell>
          <cell r="AG1392" t="str">
            <v>ALIY DARAJAT AMIEN</v>
          </cell>
          <cell r="AH1392" t="str">
            <v>BCA</v>
          </cell>
          <cell r="AI1392" t="str">
            <v>1393417751</v>
          </cell>
          <cell r="AJ1392" t="str">
            <v>3204102004055533</v>
          </cell>
          <cell r="AL1392">
            <v>44652</v>
          </cell>
          <cell r="AM1392">
            <v>44742</v>
          </cell>
          <cell r="AN1392" t="str">
            <v>PKWT 2</v>
          </cell>
          <cell r="AO1392" t="str">
            <v>40 hari</v>
          </cell>
          <cell r="AP1392" t="str">
            <v xml:space="preserve">0 Tahun  4 Bulan 27 Hari </v>
          </cell>
          <cell r="AQ1392" t="str">
            <v>SUDAH</v>
          </cell>
          <cell r="AR1392">
            <v>44557</v>
          </cell>
          <cell r="AS1392" t="str">
            <v>SUDAH</v>
          </cell>
          <cell r="AT1392">
            <v>44557</v>
          </cell>
          <cell r="AU1392" t="str">
            <v>SUDAH</v>
          </cell>
          <cell r="AV1392">
            <v>44639</v>
          </cell>
          <cell r="AW1392" t="str">
            <v xml:space="preserve">0 Tahun  2 Bulan 2 Hari </v>
          </cell>
          <cell r="AX1392" t="str">
            <v>IN CLASS</v>
          </cell>
          <cell r="AY1392">
            <v>60</v>
          </cell>
          <cell r="BA1392" t="str">
            <v>SUDAH</v>
          </cell>
          <cell r="BC1392">
            <v>44387</v>
          </cell>
          <cell r="BE1392" t="str">
            <v>SUDAH</v>
          </cell>
          <cell r="BG1392">
            <v>44433</v>
          </cell>
          <cell r="BI1392" t="str">
            <v>BELUM</v>
          </cell>
          <cell r="BV1392" t="str">
            <v>0003129604446</v>
          </cell>
          <cell r="BW1392" t="str">
            <v>SUDAH</v>
          </cell>
          <cell r="BX1392" t="str">
            <v>PERUSAHAAN</v>
          </cell>
          <cell r="BY1392" t="str">
            <v>22016346045</v>
          </cell>
          <cell r="BZ1392" t="str">
            <v>SUDAH</v>
          </cell>
          <cell r="CG1392" t="str">
            <v>amiendarajat1@gmail.com</v>
          </cell>
        </row>
        <row r="1393">
          <cell r="C1393" t="str">
            <v>3369</v>
          </cell>
          <cell r="D1393" t="str">
            <v>INDRA MULYADI</v>
          </cell>
          <cell r="E1393" t="str">
            <v>PT. MBK</v>
          </cell>
          <cell r="F1393" t="str">
            <v>PO</v>
          </cell>
          <cell r="G1393" t="str">
            <v>PO.87/PO-JKT1/XII/21</v>
          </cell>
          <cell r="H1393">
            <v>44553</v>
          </cell>
          <cell r="I1393">
            <v>44554</v>
          </cell>
          <cell r="J1393">
            <v>1</v>
          </cell>
          <cell r="K1393" t="str">
            <v>0895332145045</v>
          </cell>
          <cell r="L1393" t="str">
            <v>DRIVER</v>
          </cell>
          <cell r="Q1393" t="str">
            <v>BANDUNG</v>
          </cell>
          <cell r="R1393" t="str">
            <v>ANTERAJA</v>
          </cell>
          <cell r="S1393" t="str">
            <v>JAKARTA 1</v>
          </cell>
          <cell r="T1393" t="str">
            <v>3277010706890003</v>
          </cell>
          <cell r="U1393" t="str">
            <v>SEUMUR HIDUP</v>
          </cell>
          <cell r="V1393" t="str">
            <v>KUNING</v>
          </cell>
          <cell r="W1393" t="str">
            <v>B1 UMUM</v>
          </cell>
          <cell r="X1393" t="str">
            <v>1331 8908 000134</v>
          </cell>
          <cell r="Y1393">
            <v>45721</v>
          </cell>
          <cell r="Z1393" t="str">
            <v>CIMAHI</v>
          </cell>
          <cell r="AA1393">
            <v>32666</v>
          </cell>
          <cell r="AB1393" t="str">
            <v>KP PATROL,RT 02 RW08DESA PATARUMAN,KEC CIHAMPELAS</v>
          </cell>
          <cell r="AC1393" t="str">
            <v>KAWIN ANAK 2</v>
          </cell>
          <cell r="AD1393" t="str">
            <v>ISLAM</v>
          </cell>
          <cell r="AE1393" t="str">
            <v>LAKI-LAKI</v>
          </cell>
          <cell r="AF1393" t="str">
            <v>SMP</v>
          </cell>
          <cell r="AG1393" t="str">
            <v>INDRA MULYADI</v>
          </cell>
          <cell r="AH1393" t="str">
            <v>BCA</v>
          </cell>
          <cell r="AI1393" t="str">
            <v>3790557424</v>
          </cell>
          <cell r="AJ1393" t="str">
            <v>3217102410180019</v>
          </cell>
          <cell r="AL1393">
            <v>44652</v>
          </cell>
          <cell r="AM1393">
            <v>44742</v>
          </cell>
          <cell r="AN1393" t="str">
            <v>PKWT 2</v>
          </cell>
          <cell r="AO1393" t="str">
            <v>40 hari</v>
          </cell>
          <cell r="AP1393" t="str">
            <v xml:space="preserve">0 Tahun  4 Bulan 27 Hari </v>
          </cell>
          <cell r="AQ1393" t="str">
            <v>SUDAH</v>
          </cell>
          <cell r="AR1393">
            <v>44557</v>
          </cell>
          <cell r="AS1393" t="str">
            <v>SUDAH</v>
          </cell>
          <cell r="AT1393">
            <v>44557</v>
          </cell>
          <cell r="AU1393" t="str">
            <v>SUDAH</v>
          </cell>
          <cell r="AV1393">
            <v>44639</v>
          </cell>
          <cell r="AW1393" t="str">
            <v xml:space="preserve">0 Tahun  2 Bulan 2 Hari </v>
          </cell>
          <cell r="AX1393" t="str">
            <v>IN CLASS</v>
          </cell>
          <cell r="AY1393">
            <v>60</v>
          </cell>
          <cell r="BA1393" t="str">
            <v>SUDAH</v>
          </cell>
          <cell r="BC1393">
            <v>44379</v>
          </cell>
          <cell r="BE1393" t="str">
            <v>SUDAH</v>
          </cell>
          <cell r="BG1393">
            <v>44434</v>
          </cell>
          <cell r="BI1393" t="str">
            <v>SUDAH</v>
          </cell>
          <cell r="BK1393">
            <v>44263</v>
          </cell>
          <cell r="BL1393" t="str">
            <v>PATARUMAN</v>
          </cell>
          <cell r="BV1393" t="str">
            <v>0000513334991</v>
          </cell>
          <cell r="BW1393" t="str">
            <v>SUDAH</v>
          </cell>
          <cell r="BX1393" t="str">
            <v>PBI</v>
          </cell>
          <cell r="BY1393" t="str">
            <v>22016346052</v>
          </cell>
          <cell r="BZ1393" t="str">
            <v>SUDAH</v>
          </cell>
        </row>
        <row r="1394">
          <cell r="C1394" t="str">
            <v>3370</v>
          </cell>
          <cell r="D1394" t="str">
            <v>TOMMY PERDANA</v>
          </cell>
          <cell r="E1394" t="str">
            <v>PT. MBK</v>
          </cell>
          <cell r="F1394" t="str">
            <v>PO</v>
          </cell>
          <cell r="G1394" t="str">
            <v>PO.87/PO-JKT1/XII/21</v>
          </cell>
          <cell r="H1394">
            <v>44553</v>
          </cell>
          <cell r="I1394">
            <v>44554</v>
          </cell>
          <cell r="J1394">
            <v>1</v>
          </cell>
          <cell r="K1394" t="str">
            <v>081222230332</v>
          </cell>
          <cell r="L1394" t="str">
            <v>DRIVER</v>
          </cell>
          <cell r="Q1394" t="str">
            <v>BANDUNG</v>
          </cell>
          <cell r="R1394" t="str">
            <v>ANTERAJA</v>
          </cell>
          <cell r="S1394" t="str">
            <v>JAKARTA 1</v>
          </cell>
          <cell r="T1394" t="str">
            <v>3273161803950003</v>
          </cell>
          <cell r="U1394" t="str">
            <v>SEUMUR HIDUP</v>
          </cell>
          <cell r="V1394" t="str">
            <v>HIJAU</v>
          </cell>
          <cell r="W1394" t="str">
            <v>B1</v>
          </cell>
          <cell r="X1394">
            <v>95313050020</v>
          </cell>
          <cell r="Y1394">
            <v>44993</v>
          </cell>
          <cell r="Z1394" t="str">
            <v>BANDUNG</v>
          </cell>
          <cell r="AA1394">
            <v>34929</v>
          </cell>
          <cell r="AB1394" t="str">
            <v>JL CIJAWURA HILIR NO100,RT02 RW 12 ,BUAHBATU</v>
          </cell>
          <cell r="AC1394" t="str">
            <v>KAWIN ANAK 1</v>
          </cell>
          <cell r="AD1394" t="str">
            <v>ISLAM</v>
          </cell>
          <cell r="AE1394" t="str">
            <v>LAKI-LAKI</v>
          </cell>
          <cell r="AF1394" t="str">
            <v>SMA</v>
          </cell>
          <cell r="AG1394" t="str">
            <v>TOMMY PERDANA</v>
          </cell>
          <cell r="AH1394" t="str">
            <v>BCA</v>
          </cell>
          <cell r="AI1394" t="str">
            <v>6395502712</v>
          </cell>
          <cell r="AJ1394" t="str">
            <v>3273221204210011</v>
          </cell>
          <cell r="AK1394" t="str">
            <v>71 620 973 9 424 000</v>
          </cell>
          <cell r="AL1394">
            <v>44652</v>
          </cell>
          <cell r="AM1394">
            <v>44742</v>
          </cell>
          <cell r="AN1394" t="str">
            <v>PKWT 2</v>
          </cell>
          <cell r="AO1394" t="str">
            <v>40 hari</v>
          </cell>
          <cell r="AP1394" t="str">
            <v xml:space="preserve">0 Tahun  4 Bulan 27 Hari </v>
          </cell>
          <cell r="AQ1394" t="str">
            <v>SUDAH</v>
          </cell>
          <cell r="AR1394">
            <v>44557</v>
          </cell>
          <cell r="AS1394" t="str">
            <v>SUDAH</v>
          </cell>
          <cell r="AT1394">
            <v>44557</v>
          </cell>
          <cell r="AU1394" t="str">
            <v>SUDAH</v>
          </cell>
          <cell r="AV1394">
            <v>44639</v>
          </cell>
          <cell r="AW1394" t="str">
            <v xml:space="preserve">0 Tahun  2 Bulan 2 Hari </v>
          </cell>
          <cell r="AX1394" t="str">
            <v>IN CLASS</v>
          </cell>
          <cell r="AY1394">
            <v>70</v>
          </cell>
          <cell r="BA1394" t="str">
            <v>SUDAH</v>
          </cell>
          <cell r="BC1394">
            <v>44434</v>
          </cell>
          <cell r="BD1394" t="str">
            <v>MARGAHAYU RAYA</v>
          </cell>
          <cell r="BE1394" t="str">
            <v>SUDAH</v>
          </cell>
          <cell r="BG1394">
            <v>44462</v>
          </cell>
          <cell r="BH1394" t="str">
            <v>MARGAHAYU RAYA</v>
          </cell>
          <cell r="BI1394" t="str">
            <v>BELUM</v>
          </cell>
          <cell r="BV1394" t="str">
            <v>0001435136725</v>
          </cell>
          <cell r="BW1394" t="str">
            <v>SUDAH</v>
          </cell>
          <cell r="BX1394" t="str">
            <v>PBI</v>
          </cell>
          <cell r="BY1394" t="str">
            <v>22016346037</v>
          </cell>
          <cell r="BZ1394" t="str">
            <v>SUDAH</v>
          </cell>
          <cell r="CG1394" t="str">
            <v>tommyperdana7@gmail.com</v>
          </cell>
        </row>
        <row r="1395">
          <cell r="C1395" t="str">
            <v>3371</v>
          </cell>
          <cell r="D1395" t="str">
            <v>CANDRA GUNAWAN</v>
          </cell>
          <cell r="E1395" t="str">
            <v>PT. MBK</v>
          </cell>
          <cell r="F1395" t="str">
            <v>PO</v>
          </cell>
          <cell r="G1395" t="str">
            <v>PO.87/PO-JKT1/XII/21</v>
          </cell>
          <cell r="H1395">
            <v>44553</v>
          </cell>
          <cell r="I1395">
            <v>44554</v>
          </cell>
          <cell r="J1395">
            <v>1</v>
          </cell>
          <cell r="K1395" t="str">
            <v>081323683442</v>
          </cell>
          <cell r="L1395" t="str">
            <v>DRIVER</v>
          </cell>
          <cell r="Q1395" t="str">
            <v>BANDUNG</v>
          </cell>
          <cell r="R1395" t="str">
            <v>ANTERAJA</v>
          </cell>
          <cell r="S1395" t="str">
            <v>JAKARTA 1</v>
          </cell>
          <cell r="T1395" t="str">
            <v>3204251103930011</v>
          </cell>
          <cell r="U1395" t="str">
            <v>SEUMUR HIDUP</v>
          </cell>
          <cell r="V1395" t="str">
            <v>HIJAU</v>
          </cell>
          <cell r="W1395" t="str">
            <v>B1</v>
          </cell>
          <cell r="X1395" t="str">
            <v>1331 9311 000507</v>
          </cell>
          <cell r="Y1395">
            <v>46343</v>
          </cell>
          <cell r="Z1395" t="str">
            <v>BANDUNG</v>
          </cell>
          <cell r="AA1395">
            <v>34011</v>
          </cell>
          <cell r="AB1395" t="str">
            <v>KP MEKAR BARU,RT01 RW 06 DESA TENJOLAYA,KEC CICALENGKA</v>
          </cell>
          <cell r="AC1395" t="str">
            <v>KAWIN ANAK 1</v>
          </cell>
          <cell r="AD1395" t="str">
            <v>ISLAM</v>
          </cell>
          <cell r="AE1395" t="str">
            <v>LAKI-LAKI</v>
          </cell>
          <cell r="AF1395" t="str">
            <v>SMA</v>
          </cell>
          <cell r="AG1395" t="str">
            <v>CANDRA GUNAWAN</v>
          </cell>
          <cell r="AH1395" t="str">
            <v>BCA</v>
          </cell>
          <cell r="AI1395" t="str">
            <v>2832132013</v>
          </cell>
          <cell r="AJ1395" t="str">
            <v>3204261403190012</v>
          </cell>
          <cell r="AL1395">
            <v>44652</v>
          </cell>
          <cell r="AM1395">
            <v>44742</v>
          </cell>
          <cell r="AN1395" t="str">
            <v>PKWT 2</v>
          </cell>
          <cell r="AO1395" t="str">
            <v>40 hari</v>
          </cell>
          <cell r="AP1395" t="str">
            <v xml:space="preserve">0 Tahun  4 Bulan 27 Hari </v>
          </cell>
          <cell r="AQ1395" t="str">
            <v>SUDAH</v>
          </cell>
          <cell r="AR1395">
            <v>44557</v>
          </cell>
          <cell r="AS1395" t="str">
            <v>SUDAH</v>
          </cell>
          <cell r="AT1395">
            <v>44557</v>
          </cell>
          <cell r="AU1395" t="str">
            <v>SUDAH</v>
          </cell>
          <cell r="AV1395">
            <v>44639</v>
          </cell>
          <cell r="AW1395" t="str">
            <v xml:space="preserve">0 Tahun  2 Bulan 2 Hari </v>
          </cell>
          <cell r="AX1395" t="str">
            <v>IN CLASS</v>
          </cell>
          <cell r="AY1395">
            <v>70</v>
          </cell>
          <cell r="BA1395" t="str">
            <v>SUDAH</v>
          </cell>
          <cell r="BC1395">
            <v>44467</v>
          </cell>
          <cell r="BE1395" t="str">
            <v>SUDAH</v>
          </cell>
          <cell r="BG1395">
            <v>44495</v>
          </cell>
          <cell r="BI1395" t="str">
            <v>BELUM</v>
          </cell>
          <cell r="BV1395" t="str">
            <v>0003129604514</v>
          </cell>
          <cell r="BW1395" t="str">
            <v>SUDAH</v>
          </cell>
          <cell r="BX1395" t="str">
            <v>PERUSAHAAN</v>
          </cell>
          <cell r="BY1395" t="str">
            <v>22016346086</v>
          </cell>
          <cell r="BZ1395" t="str">
            <v>SUDAH</v>
          </cell>
          <cell r="CG1395" t="str">
            <v>candragunawan55555@gmail.com</v>
          </cell>
        </row>
        <row r="1396">
          <cell r="C1396" t="str">
            <v>3372</v>
          </cell>
          <cell r="D1396" t="str">
            <v>DANI FEBRIAN</v>
          </cell>
          <cell r="E1396" t="str">
            <v>PT. MBK</v>
          </cell>
          <cell r="F1396" t="str">
            <v>PO</v>
          </cell>
          <cell r="G1396" t="str">
            <v>PO.87/PO-JKT1/XII/21</v>
          </cell>
          <cell r="H1396">
            <v>44553</v>
          </cell>
          <cell r="I1396">
            <v>44554</v>
          </cell>
          <cell r="J1396">
            <v>1</v>
          </cell>
          <cell r="K1396" t="str">
            <v>089613686076</v>
          </cell>
          <cell r="L1396" t="str">
            <v>DRIVER</v>
          </cell>
          <cell r="Q1396" t="str">
            <v>BANDUNG</v>
          </cell>
          <cell r="R1396" t="str">
            <v>ANTERAJA</v>
          </cell>
          <cell r="S1396" t="str">
            <v>JAKARTA 1</v>
          </cell>
          <cell r="T1396" t="str">
            <v>3273251302950002</v>
          </cell>
          <cell r="U1396" t="str">
            <v>SEUMUR HIDUP</v>
          </cell>
          <cell r="V1396" t="str">
            <v>HIJAU</v>
          </cell>
          <cell r="W1396" t="str">
            <v>B1</v>
          </cell>
          <cell r="X1396" t="str">
            <v>1305 9502 001008</v>
          </cell>
          <cell r="Y1396">
            <v>46358</v>
          </cell>
          <cell r="Z1396" t="str">
            <v>BANDUNG</v>
          </cell>
          <cell r="AA1396">
            <v>34743</v>
          </cell>
          <cell r="AB1396" t="str">
            <v>SUKALUYU RT01 RW 12,KEL PASIRBIRU,KEC CIBIRU,BANDUNG</v>
          </cell>
          <cell r="AC1396" t="str">
            <v>KAWIN ANAK 1</v>
          </cell>
          <cell r="AD1396" t="str">
            <v>ISLAM</v>
          </cell>
          <cell r="AE1396" t="str">
            <v>LAKI-LAKI</v>
          </cell>
          <cell r="AF1396" t="str">
            <v>SMA</v>
          </cell>
          <cell r="AG1396" t="str">
            <v>DANI FEBRIAN</v>
          </cell>
          <cell r="AH1396" t="str">
            <v>BCA</v>
          </cell>
          <cell r="AI1396" t="str">
            <v>2831899222</v>
          </cell>
          <cell r="AJ1396" t="str">
            <v>3273251104160004</v>
          </cell>
          <cell r="AL1396">
            <v>44652</v>
          </cell>
          <cell r="AM1396">
            <v>44742</v>
          </cell>
          <cell r="AN1396" t="str">
            <v>PKWT 2</v>
          </cell>
          <cell r="AO1396" t="str">
            <v>40 hari</v>
          </cell>
          <cell r="AP1396" t="str">
            <v xml:space="preserve">0 Tahun  4 Bulan 27 Hari </v>
          </cell>
          <cell r="AQ1396" t="str">
            <v>SUDAH</v>
          </cell>
          <cell r="AR1396">
            <v>44557</v>
          </cell>
          <cell r="AS1396" t="str">
            <v>SUDAH</v>
          </cell>
          <cell r="AT1396">
            <v>44557</v>
          </cell>
          <cell r="AU1396" t="str">
            <v>SUDAH</v>
          </cell>
          <cell r="AV1396">
            <v>44639</v>
          </cell>
          <cell r="AW1396" t="str">
            <v xml:space="preserve">0 Tahun  2 Bulan 2 Hari </v>
          </cell>
          <cell r="AX1396" t="str">
            <v>IN CLASS</v>
          </cell>
          <cell r="AY1396">
            <v>60</v>
          </cell>
          <cell r="BA1396" t="str">
            <v>SUDAH</v>
          </cell>
          <cell r="BC1396">
            <v>44508</v>
          </cell>
          <cell r="BE1396" t="str">
            <v>SUDAH</v>
          </cell>
          <cell r="BG1396">
            <v>44541</v>
          </cell>
          <cell r="BH1396" t="str">
            <v>PKM CIBURU</v>
          </cell>
          <cell r="BI1396" t="str">
            <v>BELUM</v>
          </cell>
          <cell r="BV1396" t="str">
            <v>0001521344193</v>
          </cell>
          <cell r="BW1396" t="str">
            <v>SUDAH</v>
          </cell>
          <cell r="BX1396" t="str">
            <v>PERUSAHAAN</v>
          </cell>
          <cell r="BY1396" t="str">
            <v>22016346078</v>
          </cell>
          <cell r="BZ1396" t="str">
            <v>SUDAH</v>
          </cell>
          <cell r="CG1396" t="str">
            <v>danifebrian266@gmail.com</v>
          </cell>
        </row>
        <row r="1397">
          <cell r="C1397" t="str">
            <v>3373</v>
          </cell>
          <cell r="D1397" t="str">
            <v>TIA SETIA NUGRAHA</v>
          </cell>
          <cell r="E1397" t="str">
            <v>PT. MBK</v>
          </cell>
          <cell r="F1397" t="str">
            <v>PO</v>
          </cell>
          <cell r="G1397" t="str">
            <v>PO.87/PO-JKT1/XII/21</v>
          </cell>
          <cell r="H1397">
            <v>44553</v>
          </cell>
          <cell r="I1397">
            <v>44554</v>
          </cell>
          <cell r="J1397">
            <v>1</v>
          </cell>
          <cell r="K1397" t="str">
            <v>085221958470</v>
          </cell>
          <cell r="L1397" t="str">
            <v>DRIVER</v>
          </cell>
          <cell r="Q1397" t="str">
            <v>BANDUNG</v>
          </cell>
          <cell r="R1397" t="str">
            <v>ANTERAJA</v>
          </cell>
          <cell r="S1397" t="str">
            <v>JAKARTA 1</v>
          </cell>
          <cell r="T1397" t="str">
            <v>3205071003811002</v>
          </cell>
          <cell r="U1397" t="str">
            <v>SEUMUR HIDUP</v>
          </cell>
          <cell r="V1397" t="str">
            <v>HIJAU</v>
          </cell>
          <cell r="W1397" t="str">
            <v>B1</v>
          </cell>
          <cell r="X1397" t="str">
            <v>1333 8103 000181</v>
          </cell>
          <cell r="Y1397">
            <v>46237</v>
          </cell>
          <cell r="Z1397" t="str">
            <v>GARUT</v>
          </cell>
          <cell r="AA1397">
            <v>29655</v>
          </cell>
          <cell r="AB1397" t="str">
            <v>KP BONANG RT03 RW05 DESA PARAKAN,KEC SAMARANG</v>
          </cell>
          <cell r="AC1397" t="str">
            <v>KAWIN ANAK 2</v>
          </cell>
          <cell r="AD1397" t="str">
            <v>ISLAM</v>
          </cell>
          <cell r="AE1397" t="str">
            <v>LAKI-LAKI</v>
          </cell>
          <cell r="AF1397" t="str">
            <v>SMA</v>
          </cell>
          <cell r="AG1397" t="str">
            <v>TIA SETIA NUGRAHA</v>
          </cell>
          <cell r="AH1397" t="str">
            <v>BCA</v>
          </cell>
          <cell r="AI1397" t="str">
            <v>1481925440</v>
          </cell>
          <cell r="AJ1397" t="str">
            <v>3205070607110006</v>
          </cell>
          <cell r="AK1397" t="str">
            <v>48 391 600 3 409 000</v>
          </cell>
          <cell r="AL1397">
            <v>44652</v>
          </cell>
          <cell r="AM1397">
            <v>44742</v>
          </cell>
          <cell r="AN1397" t="str">
            <v>PKWT 2</v>
          </cell>
          <cell r="AO1397" t="str">
            <v>40 hari</v>
          </cell>
          <cell r="AP1397" t="str">
            <v xml:space="preserve">0 Tahun  4 Bulan 27 Hari </v>
          </cell>
          <cell r="AQ1397" t="str">
            <v>SUDAH</v>
          </cell>
          <cell r="AR1397">
            <v>44557</v>
          </cell>
          <cell r="AS1397" t="str">
            <v>SUDAH</v>
          </cell>
          <cell r="AT1397">
            <v>44557</v>
          </cell>
          <cell r="AU1397" t="str">
            <v>SUDAH</v>
          </cell>
          <cell r="AV1397">
            <v>44639</v>
          </cell>
          <cell r="AW1397" t="str">
            <v xml:space="preserve">0 Tahun  2 Bulan 2 Hari </v>
          </cell>
          <cell r="AX1397" t="str">
            <v>IN CLASS</v>
          </cell>
          <cell r="AY1397">
            <v>70</v>
          </cell>
          <cell r="BA1397" t="str">
            <v>SUDAH</v>
          </cell>
          <cell r="BC1397">
            <v>44469</v>
          </cell>
          <cell r="BD1397" t="str">
            <v>POLRES GARUT</v>
          </cell>
          <cell r="BE1397" t="str">
            <v>SUDAH</v>
          </cell>
          <cell r="BG1397">
            <v>44498</v>
          </cell>
          <cell r="BH1397" t="str">
            <v>POLRES GARUT</v>
          </cell>
          <cell r="BI1397" t="str">
            <v>BELUM</v>
          </cell>
          <cell r="BV1397" t="str">
            <v>0002241878771</v>
          </cell>
          <cell r="BW1397" t="str">
            <v>SUDAH</v>
          </cell>
          <cell r="BX1397" t="str">
            <v>PERUSAHAAN</v>
          </cell>
          <cell r="BY1397" t="str">
            <v>22016347357</v>
          </cell>
          <cell r="BZ1397" t="str">
            <v>SUDAH</v>
          </cell>
          <cell r="CG1397" t="str">
            <v>nugrahatia00@gmail.com</v>
          </cell>
        </row>
        <row r="1398">
          <cell r="C1398" t="str">
            <v>3376</v>
          </cell>
          <cell r="D1398" t="str">
            <v>SUPRIONO</v>
          </cell>
          <cell r="E1398" t="str">
            <v>PT. MBK</v>
          </cell>
          <cell r="F1398" t="str">
            <v>PO</v>
          </cell>
          <cell r="I1398">
            <v>44531</v>
          </cell>
          <cell r="J1398" t="str">
            <v/>
          </cell>
          <cell r="K1398" t="str">
            <v>085389975856</v>
          </cell>
          <cell r="P1398" t="str">
            <v>DISPATCHER</v>
          </cell>
          <cell r="Q1398" t="str">
            <v>PONTIANAK</v>
          </cell>
          <cell r="R1398" t="str">
            <v>PT. SUMBER ALFARIA TRIJAYA TBK</v>
          </cell>
          <cell r="S1398" t="str">
            <v>JAKARTA 2</v>
          </cell>
          <cell r="T1398" t="str">
            <v>6112010305770018</v>
          </cell>
          <cell r="U1398" t="str">
            <v>SEUMUR HIDUP</v>
          </cell>
          <cell r="V1398" t="str">
            <v>NON DRIVER</v>
          </cell>
          <cell r="W1398" t="str">
            <v>NON DRIVER</v>
          </cell>
          <cell r="X1398" t="str">
            <v>NON DRIVER</v>
          </cell>
          <cell r="Y1398" t="str">
            <v>NON DRIVER</v>
          </cell>
          <cell r="Z1398" t="str">
            <v>PONTIANAK</v>
          </cell>
          <cell r="AA1398">
            <v>26056</v>
          </cell>
          <cell r="AB1398" t="str">
            <v xml:space="preserve">JL. ARTERI SUPADIO GG. WONODADI RT. 006/001 KEC. SUI RAYA </v>
          </cell>
          <cell r="AC1398" t="str">
            <v>KAWIN ANAK 3</v>
          </cell>
          <cell r="AD1398" t="str">
            <v>ISLAM</v>
          </cell>
          <cell r="AE1398" t="str">
            <v>LAKI-LAKI</v>
          </cell>
          <cell r="AF1398" t="str">
            <v>SMA</v>
          </cell>
          <cell r="AG1398" t="str">
            <v xml:space="preserve">SUPRIONO </v>
          </cell>
          <cell r="AH1398" t="str">
            <v>BCA</v>
          </cell>
          <cell r="AI1398" t="str">
            <v>1711088381</v>
          </cell>
          <cell r="AJ1398" t="str">
            <v>6112011905100036</v>
          </cell>
          <cell r="AL1398">
            <v>44621</v>
          </cell>
          <cell r="AM1398">
            <v>44712</v>
          </cell>
          <cell r="AN1398" t="str">
            <v>PKWT 2</v>
          </cell>
          <cell r="AO1398" t="str">
            <v>10 hari</v>
          </cell>
          <cell r="AP1398" t="str">
            <v xml:space="preserve">0 Tahun  5 Bulan 20 Hari </v>
          </cell>
          <cell r="AQ1398" t="str">
            <v>NON DRIVER</v>
          </cell>
          <cell r="AR1398" t="str">
            <v>NON DRIVER</v>
          </cell>
          <cell r="AS1398" t="str">
            <v>SUDAH</v>
          </cell>
          <cell r="AT1398">
            <v>43800</v>
          </cell>
          <cell r="AU1398" t="str">
            <v>NON DRIVER</v>
          </cell>
          <cell r="AV1398" t="str">
            <v>NON DRIVER</v>
          </cell>
          <cell r="AW1398" t="str">
            <v/>
          </cell>
          <cell r="AX1398" t="str">
            <v>NON DRIVER</v>
          </cell>
          <cell r="AY1398" t="str">
            <v>NON DRIVER</v>
          </cell>
          <cell r="AZ1398" t="str">
            <v>NON DRIVER</v>
          </cell>
          <cell r="BA1398" t="str">
            <v>SUDAH</v>
          </cell>
          <cell r="BC1398">
            <v>44380</v>
          </cell>
          <cell r="BD1398" t="str">
            <v>sat</v>
          </cell>
          <cell r="BE1398" t="str">
            <v>SUDAH</v>
          </cell>
          <cell r="BG1398">
            <v>44434</v>
          </cell>
          <cell r="BH1398" t="str">
            <v>sat</v>
          </cell>
          <cell r="BI1398" t="str">
            <v>BELUM</v>
          </cell>
          <cell r="BV1398" t="str">
            <v>0001143435868</v>
          </cell>
          <cell r="BW1398" t="str">
            <v>SUDAH</v>
          </cell>
          <cell r="BX1398" t="str">
            <v>PERUSAHAAN</v>
          </cell>
          <cell r="BY1398" t="str">
            <v>22005793876</v>
          </cell>
          <cell r="BZ1398" t="str">
            <v>SUDAH</v>
          </cell>
        </row>
        <row r="1399">
          <cell r="C1399" t="str">
            <v>3377</v>
          </cell>
          <cell r="D1399" t="str">
            <v>SUBARKAH</v>
          </cell>
          <cell r="E1399" t="str">
            <v>PT. MBK</v>
          </cell>
          <cell r="F1399" t="str">
            <v>REPLACE</v>
          </cell>
          <cell r="G1399" t="str">
            <v>SAIFUL ANWAR</v>
          </cell>
          <cell r="I1399">
            <v>44558</v>
          </cell>
          <cell r="J1399" t="str">
            <v/>
          </cell>
          <cell r="K1399" t="str">
            <v>081226540587</v>
          </cell>
          <cell r="L1399" t="str">
            <v>DRIVER</v>
          </cell>
          <cell r="Q1399" t="str">
            <v>KUDUS</v>
          </cell>
          <cell r="R1399" t="str">
            <v>ANTERAJA</v>
          </cell>
          <cell r="S1399" t="str">
            <v>SEMARANG</v>
          </cell>
          <cell r="T1399" t="str">
            <v>3319082002890003</v>
          </cell>
          <cell r="U1399" t="str">
            <v>SEUMUR HIDUP</v>
          </cell>
          <cell r="V1399" t="str">
            <v>HIJAU</v>
          </cell>
          <cell r="W1399" t="str">
            <v>B2</v>
          </cell>
          <cell r="X1399" t="str">
            <v>890214370575</v>
          </cell>
          <cell r="Y1399">
            <v>44977</v>
          </cell>
          <cell r="Z1399" t="str">
            <v>KUDUS</v>
          </cell>
          <cell r="AA1399">
            <v>32559</v>
          </cell>
          <cell r="AB1399" t="str">
            <v>DS KLUMPIT RT 001 RW 005KEC GEBOG</v>
          </cell>
          <cell r="AC1399" t="str">
            <v>KAWIN ANAK 1</v>
          </cell>
          <cell r="AD1399" t="str">
            <v>ISLAM</v>
          </cell>
          <cell r="AE1399" t="str">
            <v>LAKI-LAKI</v>
          </cell>
          <cell r="AF1399" t="str">
            <v>SMA</v>
          </cell>
          <cell r="AG1399" t="str">
            <v>SUBARKAH</v>
          </cell>
          <cell r="AH1399" t="str">
            <v>BCA</v>
          </cell>
          <cell r="AI1399" t="str">
            <v>0310759341</v>
          </cell>
          <cell r="AJ1399" t="str">
            <v>3319082703190003</v>
          </cell>
          <cell r="AL1399">
            <v>44621</v>
          </cell>
          <cell r="AM1399">
            <v>44712</v>
          </cell>
          <cell r="AN1399" t="str">
            <v>PKWT 2</v>
          </cell>
          <cell r="AO1399" t="str">
            <v>10 hari</v>
          </cell>
          <cell r="AP1399" t="str">
            <v xml:space="preserve">0 Tahun  4 Bulan 23 Hari </v>
          </cell>
          <cell r="AQ1399" t="str">
            <v>SUDAH</v>
          </cell>
          <cell r="AR1399">
            <v>44560</v>
          </cell>
          <cell r="AS1399" t="str">
            <v>SUDAH</v>
          </cell>
          <cell r="AT1399">
            <v>44560</v>
          </cell>
          <cell r="AU1399" t="str">
            <v>SUDAH</v>
          </cell>
          <cell r="AV1399">
            <v>44537</v>
          </cell>
          <cell r="AW1399" t="str">
            <v xml:space="preserve">0 Tahun  5 Bulan 14 Hari </v>
          </cell>
          <cell r="AX1399" t="str">
            <v>ON LINE</v>
          </cell>
          <cell r="AY1399">
            <v>80</v>
          </cell>
          <cell r="AZ1399">
            <v>95</v>
          </cell>
          <cell r="BA1399" t="str">
            <v>SUDAH</v>
          </cell>
          <cell r="BC1399">
            <v>44451</v>
          </cell>
          <cell r="BD1399" t="str">
            <v>RSUD DR LOEKMONO</v>
          </cell>
          <cell r="BE1399" t="str">
            <v>SUDAH</v>
          </cell>
          <cell r="BG1399">
            <v>44487</v>
          </cell>
          <cell r="BH1399" t="str">
            <v>RSUD DR LOEKMONO</v>
          </cell>
          <cell r="BI1399" t="str">
            <v>BELUM</v>
          </cell>
          <cell r="BV1399" t="str">
            <v>0002579606728</v>
          </cell>
          <cell r="BW1399" t="str">
            <v>SUDAH</v>
          </cell>
          <cell r="BX1399" t="str">
            <v>PERUSAHAAN</v>
          </cell>
          <cell r="BY1399" t="str">
            <v>22016346003</v>
          </cell>
          <cell r="BZ1399" t="str">
            <v>SUDAH</v>
          </cell>
        </row>
        <row r="1400">
          <cell r="C1400" t="str">
            <v>3379</v>
          </cell>
          <cell r="D1400" t="str">
            <v>MAULANA YUSUF</v>
          </cell>
          <cell r="E1400" t="str">
            <v>PT. MBK</v>
          </cell>
          <cell r="F1400" t="str">
            <v>PO</v>
          </cell>
          <cell r="H1400">
            <v>44557</v>
          </cell>
          <cell r="I1400">
            <v>44557</v>
          </cell>
          <cell r="J1400">
            <v>0</v>
          </cell>
          <cell r="K1400" t="str">
            <v>087870888787</v>
          </cell>
          <cell r="L1400" t="str">
            <v>DRIVER</v>
          </cell>
          <cell r="Q1400" t="str">
            <v>SUMEDANG</v>
          </cell>
          <cell r="R1400" t="str">
            <v>CREDIBOOK</v>
          </cell>
          <cell r="S1400" t="str">
            <v>JAKARTA 1</v>
          </cell>
          <cell r="T1400" t="str">
            <v>3211080309890003</v>
          </cell>
          <cell r="U1400" t="str">
            <v>SEUMUR HIDUP</v>
          </cell>
          <cell r="V1400" t="str">
            <v>KUNING</v>
          </cell>
          <cell r="W1400" t="str">
            <v>B1 UMUM</v>
          </cell>
          <cell r="X1400" t="str">
            <v>1305 8909 000508</v>
          </cell>
          <cell r="Y1400">
            <v>46260</v>
          </cell>
          <cell r="Z1400" t="str">
            <v>JAKARTA</v>
          </cell>
          <cell r="AA1400">
            <v>32754</v>
          </cell>
          <cell r="AB1400" t="str">
            <v>JL CIKUTRA ,GG SUKARAPIH 6 NO 37 RT06/14,KEL CIKUTRA,BANDUNG</v>
          </cell>
          <cell r="AC1400" t="str">
            <v>KAWIN ANAK 3</v>
          </cell>
          <cell r="AD1400" t="str">
            <v>ISLAM</v>
          </cell>
          <cell r="AE1400" t="str">
            <v>LAKI-LAKI</v>
          </cell>
          <cell r="AF1400" t="str">
            <v>SMA</v>
          </cell>
          <cell r="AG1400" t="str">
            <v>MAULANA USUF</v>
          </cell>
          <cell r="AH1400" t="str">
            <v>BCA</v>
          </cell>
          <cell r="AI1400" t="str">
            <v>8320384029</v>
          </cell>
          <cell r="AJ1400" t="str">
            <v>3273 14030 418 0003</v>
          </cell>
          <cell r="AL1400">
            <v>44652</v>
          </cell>
          <cell r="AM1400">
            <v>44742</v>
          </cell>
          <cell r="AN1400" t="str">
            <v>PKWT 2</v>
          </cell>
          <cell r="AO1400" t="str">
            <v>40 hari</v>
          </cell>
          <cell r="AP1400" t="str">
            <v xml:space="preserve">0 Tahun  4 Bulan 24 Hari </v>
          </cell>
          <cell r="AQ1400" t="str">
            <v>SUDAH</v>
          </cell>
          <cell r="AR1400">
            <v>44560</v>
          </cell>
          <cell r="AS1400" t="str">
            <v>SUDAH</v>
          </cell>
          <cell r="AT1400">
            <v>44560</v>
          </cell>
          <cell r="AU1400" t="str">
            <v>SUDAH</v>
          </cell>
          <cell r="AV1400">
            <v>44555</v>
          </cell>
          <cell r="AW1400" t="str">
            <v xml:space="preserve">0 Tahun  4 Bulan 26 Hari </v>
          </cell>
          <cell r="AX1400" t="str">
            <v>IN CLASS</v>
          </cell>
          <cell r="AY1400">
            <v>60</v>
          </cell>
          <cell r="BA1400" t="str">
            <v>SUDAH</v>
          </cell>
          <cell r="BC1400">
            <v>44384</v>
          </cell>
          <cell r="BE1400" t="str">
            <v>SUDAH</v>
          </cell>
          <cell r="BG1400">
            <v>44412</v>
          </cell>
          <cell r="BI1400" t="str">
            <v>BELUM</v>
          </cell>
          <cell r="BV1400" t="str">
            <v>0002440816582</v>
          </cell>
          <cell r="BW1400" t="str">
            <v>SUDAH</v>
          </cell>
          <cell r="BX1400" t="str">
            <v>PERUSAHAAN</v>
          </cell>
          <cell r="BY1400" t="str">
            <v>22016345963</v>
          </cell>
          <cell r="BZ1400" t="str">
            <v>SUDAH</v>
          </cell>
          <cell r="CG1400" t="str">
            <v>rackamaulana@gmail.com</v>
          </cell>
        </row>
        <row r="1401">
          <cell r="C1401" t="str">
            <v>3380</v>
          </cell>
          <cell r="D1401" t="str">
            <v>QORY RASNIG</v>
          </cell>
          <cell r="E1401" t="str">
            <v>PT. MBK</v>
          </cell>
          <cell r="F1401" t="str">
            <v>REPLACE</v>
          </cell>
          <cell r="G1401" t="str">
            <v>AFIT FREZA FAINAKA</v>
          </cell>
          <cell r="I1401">
            <v>44552</v>
          </cell>
          <cell r="J1401" t="str">
            <v/>
          </cell>
          <cell r="K1401" t="str">
            <v>089614808207</v>
          </cell>
          <cell r="L1401" t="str">
            <v>DRIVER</v>
          </cell>
          <cell r="Q1401" t="str">
            <v>LAMPUNG</v>
          </cell>
          <cell r="R1401" t="str">
            <v>ANTERAJA</v>
          </cell>
          <cell r="S1401" t="str">
            <v>PALEMBANG</v>
          </cell>
          <cell r="T1401" t="str">
            <v>1871061909790009</v>
          </cell>
          <cell r="U1401" t="str">
            <v>SEUMUR HIDUP</v>
          </cell>
          <cell r="W1401" t="str">
            <v>B2 UMUM</v>
          </cell>
          <cell r="X1401" t="str">
            <v>25267909000410</v>
          </cell>
          <cell r="Y1401">
            <v>46376</v>
          </cell>
          <cell r="Z1401" t="str">
            <v>BANDAR LAMPUNG</v>
          </cell>
          <cell r="AA1401">
            <v>29117</v>
          </cell>
          <cell r="AB1401" t="str">
            <v>JLN SULTAN BADARUDIN PERUM GRIYA MORO NO. 16 RT. 003/000 SUSUNAN BARU TANJUNG KARANG BARAT</v>
          </cell>
          <cell r="AC1401" t="str">
            <v>KAWIN</v>
          </cell>
          <cell r="AD1401" t="str">
            <v>ISLAM</v>
          </cell>
          <cell r="AE1401" t="str">
            <v>LAKI-LAKI</v>
          </cell>
          <cell r="AF1401" t="str">
            <v>SMA</v>
          </cell>
          <cell r="AG1401" t="str">
            <v>QORY RASNIG</v>
          </cell>
          <cell r="AH1401" t="str">
            <v>BCA</v>
          </cell>
          <cell r="AI1401" t="str">
            <v>2920846729</v>
          </cell>
          <cell r="AJ1401" t="str">
            <v>1871062812090001</v>
          </cell>
          <cell r="AL1401">
            <v>44652</v>
          </cell>
          <cell r="AM1401">
            <v>44742</v>
          </cell>
          <cell r="AN1401" t="str">
            <v>PKWT 2</v>
          </cell>
          <cell r="AO1401" t="str">
            <v>40 hari</v>
          </cell>
          <cell r="AP1401" t="str">
            <v xml:space="preserve">0 Tahun  4 Bulan 29 Hari </v>
          </cell>
          <cell r="AQ1401" t="str">
            <v>SUDAH</v>
          </cell>
          <cell r="AR1401">
            <v>44561</v>
          </cell>
          <cell r="AS1401" t="str">
            <v>SUDAH</v>
          </cell>
          <cell r="AT1401">
            <v>44561</v>
          </cell>
          <cell r="AU1401" t="str">
            <v>SUDAH</v>
          </cell>
          <cell r="AV1401">
            <v>44552</v>
          </cell>
          <cell r="AW1401" t="str">
            <v xml:space="preserve">0 Tahun  4 Bulan 29 Hari </v>
          </cell>
          <cell r="AX1401" t="str">
            <v>IN CLASS</v>
          </cell>
          <cell r="BA1401" t="str">
            <v>SUDAH</v>
          </cell>
          <cell r="BC1401">
            <v>44447</v>
          </cell>
          <cell r="BE1401" t="str">
            <v>SUDAH</v>
          </cell>
          <cell r="BG1401">
            <v>44476</v>
          </cell>
          <cell r="BI1401" t="str">
            <v>BELUM</v>
          </cell>
          <cell r="BV1401" t="str">
            <v>0003129604773</v>
          </cell>
          <cell r="BW1401" t="str">
            <v>SUDAH</v>
          </cell>
          <cell r="BX1401" t="str">
            <v>PERUSAHAAN</v>
          </cell>
          <cell r="BY1401" t="str">
            <v>22016345971</v>
          </cell>
          <cell r="BZ1401" t="str">
            <v>SUDAH</v>
          </cell>
        </row>
        <row r="1402">
          <cell r="C1402" t="str">
            <v>3381</v>
          </cell>
          <cell r="D1402" t="str">
            <v>RIAN THARNANDO</v>
          </cell>
          <cell r="E1402" t="str">
            <v>PT. MBK</v>
          </cell>
          <cell r="F1402" t="str">
            <v>REPLACE</v>
          </cell>
          <cell r="G1402" t="str">
            <v>ERY EKA YUDHISTIRA BAYU AJI</v>
          </cell>
          <cell r="I1402">
            <v>44552</v>
          </cell>
          <cell r="J1402" t="str">
            <v/>
          </cell>
          <cell r="K1402" t="str">
            <v>085365554402</v>
          </cell>
          <cell r="L1402" t="str">
            <v>DRIVER</v>
          </cell>
          <cell r="Q1402" t="str">
            <v>PANGKAL PINANG</v>
          </cell>
          <cell r="R1402" t="str">
            <v>ANTERAJA</v>
          </cell>
          <cell r="S1402" t="str">
            <v>PALEMBANG</v>
          </cell>
          <cell r="T1402" t="str">
            <v>1971031102900001</v>
          </cell>
          <cell r="U1402" t="str">
            <v>SEUMUR HIDUP</v>
          </cell>
          <cell r="W1402" t="str">
            <v>B1 UMUM</v>
          </cell>
          <cell r="X1402" t="str">
            <v>11249002000101</v>
          </cell>
          <cell r="Y1402">
            <v>46383</v>
          </cell>
          <cell r="Z1402" t="str">
            <v>PANGKAL PINANG</v>
          </cell>
          <cell r="AA1402">
            <v>32915</v>
          </cell>
          <cell r="AB1402" t="str">
            <v>KOMP. GURU SDN 39 RT. 007/02 GABEK SATU PANGKAL PINANG</v>
          </cell>
          <cell r="AC1402" t="str">
            <v>KAWIN</v>
          </cell>
          <cell r="AD1402" t="str">
            <v>ISLAM</v>
          </cell>
          <cell r="AE1402" t="str">
            <v>LAKI-LAKI</v>
          </cell>
          <cell r="AF1402" t="str">
            <v>SMA</v>
          </cell>
          <cell r="AG1402" t="str">
            <v>RIAN THARNANDO</v>
          </cell>
          <cell r="AH1402" t="str">
            <v>BCA</v>
          </cell>
          <cell r="AI1402" t="str">
            <v>8535429029</v>
          </cell>
          <cell r="AJ1402" t="str">
            <v>1971062607180007</v>
          </cell>
          <cell r="AL1402">
            <v>44652</v>
          </cell>
          <cell r="AM1402">
            <v>44742</v>
          </cell>
          <cell r="AN1402" t="str">
            <v>PKWT 2</v>
          </cell>
          <cell r="AO1402" t="str">
            <v>40 hari</v>
          </cell>
          <cell r="AP1402" t="str">
            <v xml:space="preserve">0 Tahun  4 Bulan 29 Hari </v>
          </cell>
          <cell r="AQ1402" t="str">
            <v>SUDAH</v>
          </cell>
          <cell r="AR1402">
            <v>44561</v>
          </cell>
          <cell r="AS1402" t="str">
            <v>SUDAH</v>
          </cell>
          <cell r="AT1402">
            <v>44561</v>
          </cell>
          <cell r="AU1402" t="str">
            <v>SUDAH</v>
          </cell>
          <cell r="AV1402">
            <v>44552</v>
          </cell>
          <cell r="AW1402" t="str">
            <v xml:space="preserve">0 Tahun  4 Bulan 29 Hari </v>
          </cell>
          <cell r="AX1402" t="str">
            <v>ON LINE</v>
          </cell>
          <cell r="BA1402" t="str">
            <v>SUDAH</v>
          </cell>
          <cell r="BC1402">
            <v>44513</v>
          </cell>
          <cell r="BE1402" t="str">
            <v>BELUM</v>
          </cell>
          <cell r="BI1402" t="str">
            <v>BELUM</v>
          </cell>
          <cell r="BV1402" t="str">
            <v>0001505701326</v>
          </cell>
          <cell r="BW1402" t="str">
            <v>SUDAH</v>
          </cell>
          <cell r="BX1402" t="str">
            <v>PERUSAHAAN</v>
          </cell>
          <cell r="BY1402" t="str">
            <v>22016347282</v>
          </cell>
          <cell r="BZ1402" t="str">
            <v>SUDAH</v>
          </cell>
        </row>
        <row r="1403">
          <cell r="C1403" t="str">
            <v>3382</v>
          </cell>
          <cell r="D1403" t="str">
            <v>T. ARIA WIJAKSONO</v>
          </cell>
          <cell r="E1403" t="str">
            <v>PT. MBK</v>
          </cell>
          <cell r="F1403" t="str">
            <v>REPLACE</v>
          </cell>
          <cell r="G1403" t="str">
            <v>WAHYU GUNAWAN</v>
          </cell>
          <cell r="I1403">
            <v>44554</v>
          </cell>
          <cell r="J1403" t="str">
            <v/>
          </cell>
          <cell r="K1403" t="str">
            <v>085365554402</v>
          </cell>
          <cell r="L1403" t="str">
            <v>DRIVER</v>
          </cell>
          <cell r="Q1403" t="str">
            <v>LAMPUNG</v>
          </cell>
          <cell r="R1403" t="str">
            <v>ANTERAJA</v>
          </cell>
          <cell r="S1403" t="str">
            <v>PALEMBANG</v>
          </cell>
          <cell r="T1403" t="str">
            <v>1802053006820001</v>
          </cell>
          <cell r="U1403" t="str">
            <v>SEUMUR HIDUP</v>
          </cell>
          <cell r="W1403" t="str">
            <v>B1</v>
          </cell>
          <cell r="X1403" t="str">
            <v>25358206000111</v>
          </cell>
          <cell r="Y1403">
            <v>46383</v>
          </cell>
          <cell r="Z1403" t="str">
            <v>SUNGAI PENUH</v>
          </cell>
          <cell r="AA1403">
            <v>30132</v>
          </cell>
          <cell r="AB1403" t="str">
            <v>LK. V RT. 025/009 SIMNBAR WARINGIN TRIMURJO</v>
          </cell>
          <cell r="AC1403" t="str">
            <v>KAWIN</v>
          </cell>
          <cell r="AD1403" t="str">
            <v>ISLAM</v>
          </cell>
          <cell r="AE1403" t="str">
            <v>LAKI-LAKI</v>
          </cell>
          <cell r="AF1403" t="str">
            <v>SMA</v>
          </cell>
          <cell r="AG1403" t="str">
            <v>T.ARIA WIJAKSONO</v>
          </cell>
          <cell r="AH1403" t="str">
            <v>BCA</v>
          </cell>
          <cell r="AI1403" t="str">
            <v>1171191110</v>
          </cell>
          <cell r="AJ1403" t="str">
            <v>1802050502160001</v>
          </cell>
          <cell r="AK1403" t="str">
            <v>717863310321000</v>
          </cell>
          <cell r="AL1403">
            <v>44652</v>
          </cell>
          <cell r="AM1403">
            <v>44742</v>
          </cell>
          <cell r="AN1403" t="str">
            <v>PKWT 2</v>
          </cell>
          <cell r="AO1403" t="str">
            <v>40 hari</v>
          </cell>
          <cell r="AP1403" t="str">
            <v xml:space="preserve">0 Tahun  4 Bulan 27 Hari </v>
          </cell>
          <cell r="AQ1403" t="str">
            <v>SUDAH</v>
          </cell>
          <cell r="AR1403">
            <v>44561</v>
          </cell>
          <cell r="AS1403" t="str">
            <v>SUDAH</v>
          </cell>
          <cell r="AT1403">
            <v>44561</v>
          </cell>
          <cell r="AU1403" t="str">
            <v>SUDAH</v>
          </cell>
          <cell r="AV1403">
            <v>44554</v>
          </cell>
          <cell r="AW1403" t="str">
            <v xml:space="preserve">0 Tahun  4 Bulan 27 Hari </v>
          </cell>
          <cell r="AX1403" t="str">
            <v>ON LINE</v>
          </cell>
          <cell r="BA1403" t="str">
            <v>SUDAH</v>
          </cell>
          <cell r="BC1403">
            <v>44467</v>
          </cell>
          <cell r="BE1403" t="str">
            <v>SUDAH</v>
          </cell>
          <cell r="BG1403">
            <v>44498</v>
          </cell>
          <cell r="BI1403" t="str">
            <v>BELUM</v>
          </cell>
          <cell r="BV1403" t="str">
            <v>0003129604852</v>
          </cell>
          <cell r="BW1403" t="str">
            <v>SUDAH</v>
          </cell>
          <cell r="BX1403" t="str">
            <v>PERUSAHAAN</v>
          </cell>
          <cell r="BY1403" t="str">
            <v>22016346029</v>
          </cell>
          <cell r="BZ1403" t="str">
            <v>SUDAH</v>
          </cell>
        </row>
        <row r="1404">
          <cell r="C1404" t="str">
            <v>3383</v>
          </cell>
          <cell r="D1404" t="str">
            <v>SOFYAN AMARA</v>
          </cell>
          <cell r="E1404" t="str">
            <v>PT. MBK</v>
          </cell>
          <cell r="F1404" t="str">
            <v>REPLACE</v>
          </cell>
          <cell r="G1404" t="str">
            <v>ASWIN SAFRUDIN</v>
          </cell>
          <cell r="I1404">
            <v>44559</v>
          </cell>
          <cell r="J1404" t="str">
            <v/>
          </cell>
          <cell r="K1404" t="str">
            <v>085398219350</v>
          </cell>
          <cell r="L1404" t="str">
            <v>DRIVER</v>
          </cell>
          <cell r="Q1404" t="str">
            <v>MANADO</v>
          </cell>
          <cell r="R1404" t="str">
            <v>PT. SUMBER ALFARIA TRIJAYA TBK</v>
          </cell>
          <cell r="S1404" t="str">
            <v>MALANG</v>
          </cell>
          <cell r="T1404" t="str">
            <v>7505021603960001</v>
          </cell>
          <cell r="U1404" t="str">
            <v>SEUMUR HIDUP</v>
          </cell>
          <cell r="W1404" t="str">
            <v>B1</v>
          </cell>
          <cell r="X1404" t="str">
            <v>960320250179</v>
          </cell>
          <cell r="Y1404">
            <v>45367</v>
          </cell>
          <cell r="Z1404" t="str">
            <v>KWANDANG</v>
          </cell>
          <cell r="AA1404">
            <v>35140</v>
          </cell>
          <cell r="AB1404" t="str">
            <v>DUSUN SATRIA UTAMA RT/000/000 KEL TITIDU KWANDANG</v>
          </cell>
          <cell r="AC1404" t="str">
            <v>LAJANG</v>
          </cell>
          <cell r="AD1404" t="str">
            <v>ISLAM</v>
          </cell>
          <cell r="AE1404" t="str">
            <v>LAKI-LAKI</v>
          </cell>
          <cell r="AF1404" t="str">
            <v>SMA</v>
          </cell>
          <cell r="AG1404" t="str">
            <v>SOFYAN AMARA</v>
          </cell>
          <cell r="AH1404" t="str">
            <v>BCA</v>
          </cell>
          <cell r="AI1404" t="str">
            <v>7800408894</v>
          </cell>
          <cell r="AJ1404" t="str">
            <v>7505022412080010</v>
          </cell>
          <cell r="AL1404">
            <v>44652</v>
          </cell>
          <cell r="AM1404">
            <v>44742</v>
          </cell>
          <cell r="AN1404" t="str">
            <v>PKWT 2</v>
          </cell>
          <cell r="AO1404" t="str">
            <v>40 hari</v>
          </cell>
          <cell r="AP1404" t="str">
            <v xml:space="preserve">0 Tahun  4 Bulan 22 Hari </v>
          </cell>
          <cell r="AQ1404" t="str">
            <v>SUDAH</v>
          </cell>
          <cell r="AR1404">
            <v>44561</v>
          </cell>
          <cell r="AS1404" t="str">
            <v>SUDAH</v>
          </cell>
          <cell r="AT1404">
            <v>44561</v>
          </cell>
          <cell r="AU1404" t="str">
            <v>SUDAH</v>
          </cell>
          <cell r="AV1404">
            <v>44559</v>
          </cell>
          <cell r="AW1404" t="str">
            <v xml:space="preserve">0 Tahun  4 Bulan 22 Hari </v>
          </cell>
          <cell r="AX1404" t="str">
            <v>IN CLASS</v>
          </cell>
          <cell r="AY1404">
            <v>90</v>
          </cell>
          <cell r="BA1404" t="str">
            <v>SUDAH</v>
          </cell>
          <cell r="BC1404">
            <v>44551</v>
          </cell>
          <cell r="BE1404" t="str">
            <v>SUDAH</v>
          </cell>
          <cell r="BG1404">
            <v>44594</v>
          </cell>
          <cell r="BI1404" t="str">
            <v>BELUM</v>
          </cell>
          <cell r="BV1404" t="str">
            <v>0000960627328</v>
          </cell>
          <cell r="BW1404" t="str">
            <v>SUDAH</v>
          </cell>
          <cell r="BX1404" t="str">
            <v>PERUSAHAAN</v>
          </cell>
          <cell r="BY1404" t="str">
            <v>22016346011</v>
          </cell>
          <cell r="BZ1404" t="str">
            <v>SUDAH</v>
          </cell>
        </row>
        <row r="1405">
          <cell r="C1405" t="str">
            <v>3385</v>
          </cell>
          <cell r="D1405" t="str">
            <v>OKTA IRFANARDA</v>
          </cell>
          <cell r="E1405" t="str">
            <v>PT. MBK</v>
          </cell>
          <cell r="F1405" t="str">
            <v>REPLACE</v>
          </cell>
          <cell r="G1405" t="str">
            <v>ERRY APRIANSYAH</v>
          </cell>
          <cell r="H1405">
            <v>44548</v>
          </cell>
          <cell r="I1405">
            <v>44558</v>
          </cell>
          <cell r="J1405">
            <v>10</v>
          </cell>
          <cell r="K1405" t="str">
            <v>082250440542</v>
          </cell>
          <cell r="L1405" t="str">
            <v>DRIVER</v>
          </cell>
          <cell r="Q1405" t="str">
            <v>PONTIANAK</v>
          </cell>
          <cell r="R1405" t="str">
            <v>PT. SUMBER ALFARIA TRIJAYA TBK</v>
          </cell>
          <cell r="S1405" t="str">
            <v>JAKARTA 2</v>
          </cell>
          <cell r="T1405" t="str">
            <v>6171052210960007</v>
          </cell>
          <cell r="U1405" t="str">
            <v>SEUMUR HIDUP</v>
          </cell>
          <cell r="V1405" t="str">
            <v>CDD</v>
          </cell>
          <cell r="W1405" t="str">
            <v>B1</v>
          </cell>
          <cell r="X1405" t="str">
            <v>1014161000189</v>
          </cell>
          <cell r="Y1405">
            <v>44856</v>
          </cell>
          <cell r="Z1405" t="str">
            <v>PONTIANAK</v>
          </cell>
          <cell r="AA1405">
            <v>35360</v>
          </cell>
          <cell r="AB1405" t="str">
            <v xml:space="preserve">JL ALIANYANG GG KURNIA DALAM NO.68 DESA SEI BANGKONG KEC PONTIANAK KOTA </v>
          </cell>
          <cell r="AC1405" t="str">
            <v>KAWIN ANAK 2</v>
          </cell>
          <cell r="AD1405" t="str">
            <v>ISLAM</v>
          </cell>
          <cell r="AE1405" t="str">
            <v>LAKI-LAKI</v>
          </cell>
          <cell r="AF1405" t="str">
            <v>SMP</v>
          </cell>
          <cell r="AG1405" t="str">
            <v>OKTA IRFANARDA</v>
          </cell>
          <cell r="AH1405" t="str">
            <v>BCA</v>
          </cell>
          <cell r="AI1405" t="str">
            <v>6465160750</v>
          </cell>
          <cell r="AJ1405" t="str">
            <v>6171050310170004</v>
          </cell>
          <cell r="AL1405">
            <v>44652</v>
          </cell>
          <cell r="AM1405">
            <v>44742</v>
          </cell>
          <cell r="AN1405" t="str">
            <v>PKWT 2</v>
          </cell>
          <cell r="AO1405" t="str">
            <v>40 hari</v>
          </cell>
          <cell r="AP1405" t="str">
            <v xml:space="preserve">0 Tahun  4 Bulan 23 Hari </v>
          </cell>
          <cell r="AQ1405" t="str">
            <v>SUDAH</v>
          </cell>
          <cell r="AR1405">
            <v>44561</v>
          </cell>
          <cell r="AS1405" t="str">
            <v>SUDAH</v>
          </cell>
          <cell r="AT1405">
            <v>44561</v>
          </cell>
          <cell r="AU1405" t="str">
            <v>SUDAH</v>
          </cell>
          <cell r="AV1405">
            <v>44558</v>
          </cell>
          <cell r="AW1405" t="str">
            <v xml:space="preserve">0 Tahun  4 Bulan 23 Hari </v>
          </cell>
          <cell r="AX1405" t="str">
            <v>IN CLASS</v>
          </cell>
          <cell r="BA1405" t="str">
            <v>SUDAH</v>
          </cell>
          <cell r="BC1405">
            <v>44531</v>
          </cell>
          <cell r="BD1405" t="str">
            <v>PAL SEMBILAN</v>
          </cell>
          <cell r="BE1405" t="str">
            <v>BELUM</v>
          </cell>
          <cell r="BF1405" t="str">
            <v>MENUNGGU JADWAL</v>
          </cell>
          <cell r="BI1405" t="str">
            <v>BELUM</v>
          </cell>
          <cell r="BV1405" t="str">
            <v>0002072454412</v>
          </cell>
          <cell r="BW1405" t="str">
            <v>SUDAH</v>
          </cell>
          <cell r="BX1405" t="str">
            <v>PERUSAHAAN</v>
          </cell>
          <cell r="BY1405" t="str">
            <v>22016345955</v>
          </cell>
          <cell r="BZ1405" t="str">
            <v>SUDAH</v>
          </cell>
        </row>
        <row r="1406">
          <cell r="C1406" t="str">
            <v>3386</v>
          </cell>
          <cell r="D1406" t="str">
            <v>BAYU MAULANA</v>
          </cell>
          <cell r="E1406" t="str">
            <v>PT. MBK</v>
          </cell>
          <cell r="F1406" t="str">
            <v>REPLACE</v>
          </cell>
          <cell r="G1406" t="str">
            <v>EDY ISKANDAR</v>
          </cell>
          <cell r="H1406">
            <v>44561</v>
          </cell>
          <cell r="I1406">
            <v>44559</v>
          </cell>
          <cell r="J1406">
            <v>-2</v>
          </cell>
          <cell r="K1406" t="str">
            <v>082251941617</v>
          </cell>
          <cell r="L1406" t="str">
            <v>DRIVER</v>
          </cell>
          <cell r="Q1406" t="str">
            <v>PONTIANAK</v>
          </cell>
          <cell r="R1406" t="str">
            <v>PT. SUMBER ALFARIA TRIJAYA TBK</v>
          </cell>
          <cell r="S1406" t="str">
            <v>JAKARTA 2</v>
          </cell>
          <cell r="T1406" t="str">
            <v>6171020909970004</v>
          </cell>
          <cell r="U1406" t="str">
            <v>SEUMUR HIDUP</v>
          </cell>
          <cell r="V1406" t="str">
            <v>CDD</v>
          </cell>
          <cell r="W1406" t="str">
            <v>B1</v>
          </cell>
          <cell r="X1406" t="str">
            <v>970910141390</v>
          </cell>
          <cell r="Y1406">
            <v>45178</v>
          </cell>
          <cell r="Z1406" t="str">
            <v>PONTIANAK</v>
          </cell>
          <cell r="AA1406">
            <v>35682</v>
          </cell>
          <cell r="AB1406" t="str">
            <v>JL. TRITURA GG MEGA BARU RT 002/001 DESA KEL TANJUNG HILIR KOTA PONTIANAK</v>
          </cell>
          <cell r="AC1406" t="str">
            <v>LAJANG</v>
          </cell>
          <cell r="AD1406" t="str">
            <v>ISLAM</v>
          </cell>
          <cell r="AE1406" t="str">
            <v>LAKI-LAKI</v>
          </cell>
          <cell r="AF1406" t="str">
            <v>SMP</v>
          </cell>
          <cell r="AG1406" t="str">
            <v>BAYU MAULANA</v>
          </cell>
          <cell r="AH1406" t="str">
            <v>BCA</v>
          </cell>
          <cell r="AI1406" t="str">
            <v>5125179271</v>
          </cell>
          <cell r="AJ1406" t="str">
            <v>6171022502080005</v>
          </cell>
          <cell r="AL1406">
            <v>44652</v>
          </cell>
          <cell r="AM1406">
            <v>44742</v>
          </cell>
          <cell r="AN1406" t="str">
            <v>PKWT 2</v>
          </cell>
          <cell r="AO1406" t="str">
            <v>40 hari</v>
          </cell>
          <cell r="AP1406" t="str">
            <v xml:space="preserve">0 Tahun  4 Bulan 22 Hari </v>
          </cell>
          <cell r="AQ1406" t="str">
            <v>SUDAH</v>
          </cell>
          <cell r="AR1406">
            <v>44561</v>
          </cell>
          <cell r="AS1406" t="str">
            <v>SUDAH</v>
          </cell>
          <cell r="AT1406">
            <v>44561</v>
          </cell>
          <cell r="AU1406" t="str">
            <v>SUDAH</v>
          </cell>
          <cell r="AV1406">
            <v>44559</v>
          </cell>
          <cell r="AW1406" t="str">
            <v xml:space="preserve">0 Tahun  4 Bulan 22 Hari </v>
          </cell>
          <cell r="AX1406" t="str">
            <v>IN CLASS</v>
          </cell>
          <cell r="BA1406" t="str">
            <v>SUDAH</v>
          </cell>
          <cell r="BC1406">
            <v>44557</v>
          </cell>
          <cell r="BD1406" t="str">
            <v>SIANTAN HULU</v>
          </cell>
          <cell r="BE1406" t="str">
            <v>BELUM</v>
          </cell>
          <cell r="BF1406" t="str">
            <v>MENUNGGU JADWAL</v>
          </cell>
          <cell r="BI1406" t="str">
            <v>BELUM</v>
          </cell>
          <cell r="BV1406" t="str">
            <v>0002485031343</v>
          </cell>
          <cell r="BW1406" t="str">
            <v>SUDAH</v>
          </cell>
          <cell r="BX1406" t="str">
            <v>PBI</v>
          </cell>
          <cell r="BY1406" t="str">
            <v>22016345922</v>
          </cell>
          <cell r="BZ1406" t="str">
            <v>SUDAH</v>
          </cell>
        </row>
        <row r="1407">
          <cell r="C1407" t="str">
            <v>3388</v>
          </cell>
          <cell r="D1407" t="str">
            <v>JUNAEDI</v>
          </cell>
          <cell r="E1407" t="str">
            <v>PT. MBK</v>
          </cell>
          <cell r="F1407" t="str">
            <v>REPLACE</v>
          </cell>
          <cell r="G1407" t="str">
            <v>AGUS RIYANTO</v>
          </cell>
          <cell r="I1407">
            <v>44551</v>
          </cell>
          <cell r="J1407" t="str">
            <v/>
          </cell>
          <cell r="K1407" t="str">
            <v>085774273732</v>
          </cell>
          <cell r="L1407" t="str">
            <v>DRIVER</v>
          </cell>
          <cell r="Q1407" t="str">
            <v>CIKARANG</v>
          </cell>
          <cell r="R1407" t="str">
            <v>YAMAZAKI</v>
          </cell>
          <cell r="S1407" t="str">
            <v>JAKARTA 1</v>
          </cell>
          <cell r="T1407" t="str">
            <v>3201221911860002</v>
          </cell>
          <cell r="U1407" t="str">
            <v>SEUMUR HIDUP</v>
          </cell>
          <cell r="V1407" t="str">
            <v>CDD</v>
          </cell>
          <cell r="W1407" t="str">
            <v>B1</v>
          </cell>
          <cell r="X1407" t="str">
            <v>1223180400692</v>
          </cell>
          <cell r="Y1407">
            <v>45615</v>
          </cell>
          <cell r="Z1407" t="str">
            <v>BOGOR</v>
          </cell>
          <cell r="AA1407">
            <v>31735</v>
          </cell>
          <cell r="AB1407" t="str">
            <v>KP. CIKALONG RT. 003/003 MEKAR JAYA CIGUDEG</v>
          </cell>
          <cell r="AC1407" t="str">
            <v>KAWIN ANAK 2</v>
          </cell>
          <cell r="AD1407" t="str">
            <v>ISLAM</v>
          </cell>
          <cell r="AE1407" t="str">
            <v>LAKI-LAKI</v>
          </cell>
          <cell r="AF1407" t="str">
            <v>SMA</v>
          </cell>
          <cell r="AG1407" t="str">
            <v>JUNAEDI</v>
          </cell>
          <cell r="AH1407" t="str">
            <v>BCA</v>
          </cell>
          <cell r="AI1407" t="str">
            <v>577579597</v>
          </cell>
          <cell r="AJ1407" t="str">
            <v>3201223011100035</v>
          </cell>
          <cell r="AL1407">
            <v>44652</v>
          </cell>
          <cell r="AM1407">
            <v>44742</v>
          </cell>
          <cell r="AN1407" t="str">
            <v>PKWT 2</v>
          </cell>
          <cell r="AO1407" t="str">
            <v>40 hari</v>
          </cell>
          <cell r="AP1407" t="str">
            <v xml:space="preserve">0 Tahun  5 Bulan 0 Hari </v>
          </cell>
          <cell r="AQ1407" t="str">
            <v>SUDAH</v>
          </cell>
          <cell r="AR1407">
            <v>44199</v>
          </cell>
          <cell r="AS1407" t="str">
            <v>SUDAH</v>
          </cell>
          <cell r="AT1407">
            <v>44199</v>
          </cell>
          <cell r="AU1407" t="str">
            <v>SUDAH</v>
          </cell>
          <cell r="AV1407">
            <v>44551</v>
          </cell>
          <cell r="AW1407" t="str">
            <v xml:space="preserve">0 Tahun  5 Bulan 0 Hari </v>
          </cell>
          <cell r="AX1407" t="str">
            <v>IN CLASS</v>
          </cell>
          <cell r="AY1407">
            <v>80</v>
          </cell>
          <cell r="AZ1407">
            <v>100</v>
          </cell>
          <cell r="BA1407" t="str">
            <v>SUDAH</v>
          </cell>
          <cell r="BC1407">
            <v>44379</v>
          </cell>
          <cell r="BE1407" t="str">
            <v>SUDAH</v>
          </cell>
          <cell r="BF1407" t="str">
            <v>MENUNGGU JADWAL</v>
          </cell>
          <cell r="BG1407">
            <v>44421</v>
          </cell>
          <cell r="BI1407" t="str">
            <v>BELUM</v>
          </cell>
          <cell r="BV1407" t="str">
            <v>0000387302556</v>
          </cell>
          <cell r="BW1407" t="str">
            <v>SUDAH</v>
          </cell>
          <cell r="BX1407" t="str">
            <v>PBI</v>
          </cell>
          <cell r="BY1407" t="str">
            <v>22016345948</v>
          </cell>
          <cell r="BZ1407" t="str">
            <v>SUDAH</v>
          </cell>
        </row>
        <row r="1408">
          <cell r="C1408" t="str">
            <v>3389</v>
          </cell>
          <cell r="D1408" t="str">
            <v>WADI SAPUTRA</v>
          </cell>
          <cell r="E1408" t="str">
            <v>PT. MBK</v>
          </cell>
          <cell r="F1408" t="str">
            <v>REPLACE</v>
          </cell>
          <cell r="G1408" t="str">
            <v>ANDRI</v>
          </cell>
          <cell r="I1408">
            <v>44550</v>
          </cell>
          <cell r="J1408" t="str">
            <v/>
          </cell>
          <cell r="K1408" t="str">
            <v>083157292991</v>
          </cell>
          <cell r="L1408" t="str">
            <v>DRIVER</v>
          </cell>
          <cell r="Q1408" t="str">
            <v>PADANG</v>
          </cell>
          <cell r="R1408" t="str">
            <v>ANTERAJA</v>
          </cell>
          <cell r="S1408" t="str">
            <v>MEDAN</v>
          </cell>
          <cell r="T1408" t="str">
            <v>3671130510840010</v>
          </cell>
          <cell r="U1408" t="str">
            <v>SEUMUR HIDUP</v>
          </cell>
          <cell r="W1408" t="str">
            <v>B1</v>
          </cell>
          <cell r="X1408" t="str">
            <v>08148410000334</v>
          </cell>
          <cell r="Y1408">
            <v>46385</v>
          </cell>
          <cell r="Z1408" t="str">
            <v>PADANG</v>
          </cell>
          <cell r="AA1408">
            <v>30960</v>
          </cell>
          <cell r="AB1408" t="str">
            <v>JL LUBUK TEMPURUNG DS KURANJI KEC KURANJI KOTA PADANG</v>
          </cell>
          <cell r="AC1408" t="str">
            <v>KAWIN ANAK 2</v>
          </cell>
          <cell r="AD1408" t="str">
            <v>ISLAM</v>
          </cell>
          <cell r="AE1408" t="str">
            <v>LAKI-LAKI</v>
          </cell>
          <cell r="AF1408" t="str">
            <v>SMA</v>
          </cell>
          <cell r="AG1408" t="str">
            <v>WADI SAPUTRA</v>
          </cell>
          <cell r="AH1408" t="str">
            <v>BCA</v>
          </cell>
          <cell r="AI1408">
            <v>8565176451</v>
          </cell>
          <cell r="AJ1408" t="str">
            <v>1371092506200004</v>
          </cell>
          <cell r="AL1408">
            <v>44652</v>
          </cell>
          <cell r="AM1408">
            <v>44742</v>
          </cell>
          <cell r="AN1408" t="str">
            <v>PKWT 2</v>
          </cell>
          <cell r="AO1408" t="str">
            <v>40 hari</v>
          </cell>
          <cell r="AP1408" t="str">
            <v xml:space="preserve">0 Tahun  5 Bulan 1 Hari </v>
          </cell>
          <cell r="AQ1408" t="str">
            <v>SUDAH</v>
          </cell>
          <cell r="AR1408">
            <v>44565</v>
          </cell>
          <cell r="AS1408" t="str">
            <v>SUDAH</v>
          </cell>
          <cell r="AT1408">
            <v>44565</v>
          </cell>
          <cell r="AU1408" t="str">
            <v>SUDAH</v>
          </cell>
          <cell r="AV1408">
            <v>44550</v>
          </cell>
          <cell r="AW1408" t="str">
            <v xml:space="preserve">0 Tahun  5 Bulan 1 Hari </v>
          </cell>
          <cell r="AX1408" t="str">
            <v>IN CLASS</v>
          </cell>
          <cell r="BA1408" t="str">
            <v>SUDAH</v>
          </cell>
          <cell r="BC1408">
            <v>44526</v>
          </cell>
          <cell r="BD1408" t="str">
            <v>PKM BLIMBING</v>
          </cell>
          <cell r="BE1408" t="str">
            <v>SUDAH</v>
          </cell>
          <cell r="BG1408">
            <v>44421</v>
          </cell>
          <cell r="BI1408" t="str">
            <v>BELUM</v>
          </cell>
          <cell r="BV1408" t="str">
            <v>0001733894324</v>
          </cell>
          <cell r="BW1408" t="str">
            <v>SUDAH</v>
          </cell>
          <cell r="BX1408" t="str">
            <v>PBI</v>
          </cell>
          <cell r="BY1408" t="str">
            <v>22016345914</v>
          </cell>
          <cell r="BZ1408" t="str">
            <v>SUDAH</v>
          </cell>
        </row>
        <row r="1409">
          <cell r="C1409" t="str">
            <v>3391</v>
          </cell>
          <cell r="D1409" t="str">
            <v>FREADY DEDY</v>
          </cell>
          <cell r="E1409" t="str">
            <v>PT. MBK</v>
          </cell>
          <cell r="F1409" t="str">
            <v>PO</v>
          </cell>
          <cell r="G1409" t="str">
            <v>MENYUSUL</v>
          </cell>
          <cell r="I1409">
            <v>44557</v>
          </cell>
          <cell r="J1409" t="str">
            <v/>
          </cell>
          <cell r="K1409" t="str">
            <v>081212098528</v>
          </cell>
          <cell r="P1409" t="str">
            <v>DISPATCHER</v>
          </cell>
          <cell r="Q1409" t="str">
            <v>SUNTER</v>
          </cell>
          <cell r="R1409" t="str">
            <v>ANTERAJA</v>
          </cell>
          <cell r="S1409" t="str">
            <v>JAKARTA 2</v>
          </cell>
          <cell r="T1409" t="str">
            <v>6106010508850001</v>
          </cell>
          <cell r="U1409" t="str">
            <v>SEUMUR HIDUP</v>
          </cell>
          <cell r="V1409" t="str">
            <v>NON DRIVER</v>
          </cell>
          <cell r="W1409" t="str">
            <v>NON DRIVER</v>
          </cell>
          <cell r="X1409" t="str">
            <v>NON DRIVER</v>
          </cell>
          <cell r="Y1409" t="str">
            <v>NON DRIVER</v>
          </cell>
          <cell r="Z1409" t="str">
            <v>JAKARTA</v>
          </cell>
          <cell r="AA1409">
            <v>31264</v>
          </cell>
          <cell r="AB1409" t="str">
            <v>PERUM CLUSTER JL. SAKURA 9 No. 4 KEL. KUTAJAYA, KEC. PASAR KEMIS KAB. TANGERANG BANTEN.</v>
          </cell>
          <cell r="AC1409" t="str">
            <v>KAWIN</v>
          </cell>
          <cell r="AD1409" t="str">
            <v>KATHOLIK</v>
          </cell>
          <cell r="AE1409" t="str">
            <v>LAKI-LAKI</v>
          </cell>
          <cell r="AF1409" t="str">
            <v>SMA</v>
          </cell>
          <cell r="AG1409" t="str">
            <v>FREADY DEDY</v>
          </cell>
          <cell r="AH1409" t="str">
            <v>BCA</v>
          </cell>
          <cell r="AI1409" t="str">
            <v>3990316251</v>
          </cell>
          <cell r="AJ1409" t="str">
            <v>3603121705160004</v>
          </cell>
          <cell r="AL1409">
            <v>44652</v>
          </cell>
          <cell r="AM1409">
            <v>44742</v>
          </cell>
          <cell r="AN1409" t="str">
            <v>PKWT 2</v>
          </cell>
          <cell r="AO1409" t="str">
            <v>40 hari</v>
          </cell>
          <cell r="AP1409" t="str">
            <v xml:space="preserve">0 Tahun  4 Bulan 24 Hari </v>
          </cell>
          <cell r="AQ1409" t="str">
            <v>NON DRIVER</v>
          </cell>
          <cell r="AR1409" t="str">
            <v>NON DRIVER</v>
          </cell>
          <cell r="AS1409" t="str">
            <v>SUDAH</v>
          </cell>
          <cell r="AT1409">
            <v>44565</v>
          </cell>
          <cell r="AU1409" t="str">
            <v>NON DRIVER</v>
          </cell>
          <cell r="AV1409" t="str">
            <v>NON DRIVER</v>
          </cell>
          <cell r="AW1409" t="str">
            <v/>
          </cell>
          <cell r="AX1409" t="str">
            <v>NON DRIVER</v>
          </cell>
          <cell r="AY1409" t="str">
            <v>NON DRIVER</v>
          </cell>
          <cell r="AZ1409" t="str">
            <v>NON DRIVER</v>
          </cell>
          <cell r="BA1409" t="str">
            <v>SUDAH</v>
          </cell>
          <cell r="BC1409">
            <v>44372</v>
          </cell>
          <cell r="BE1409" t="str">
            <v>SUDAH</v>
          </cell>
          <cell r="BG1409">
            <v>44400</v>
          </cell>
          <cell r="BI1409" t="str">
            <v>BELUM</v>
          </cell>
          <cell r="BV1409" t="str">
            <v>0001734739929</v>
          </cell>
          <cell r="BW1409" t="str">
            <v>SUDAH</v>
          </cell>
          <cell r="BX1409" t="str">
            <v>PERUSAHAAN</v>
          </cell>
          <cell r="BY1409" t="str">
            <v>22016345930</v>
          </cell>
          <cell r="BZ1409" t="str">
            <v>SUDAH</v>
          </cell>
          <cell r="CG1409" t="str">
            <v>freadydedy037@gmail.com</v>
          </cell>
        </row>
        <row r="1410">
          <cell r="C1410" t="str">
            <v>3392</v>
          </cell>
          <cell r="D1410" t="str">
            <v>NICO PRATAMA PUTRA</v>
          </cell>
          <cell r="E1410" t="str">
            <v>PT. MBK</v>
          </cell>
          <cell r="F1410" t="str">
            <v>REPLACE</v>
          </cell>
          <cell r="G1410" t="str">
            <v>OKY HARIANTO</v>
          </cell>
          <cell r="I1410">
            <v>44531</v>
          </cell>
          <cell r="J1410" t="str">
            <v/>
          </cell>
          <cell r="K1410" t="str">
            <v>081267722595</v>
          </cell>
          <cell r="L1410" t="str">
            <v>DRIVER</v>
          </cell>
          <cell r="Q1410" t="str">
            <v>PADANG</v>
          </cell>
          <cell r="R1410" t="str">
            <v>ANTERAJA</v>
          </cell>
          <cell r="S1410" t="str">
            <v>MEDAN</v>
          </cell>
          <cell r="T1410" t="str">
            <v>1305022111890001</v>
          </cell>
          <cell r="U1410" t="str">
            <v>SEUMUR HIDUP</v>
          </cell>
          <cell r="W1410" t="str">
            <v>B1 UMUM</v>
          </cell>
          <cell r="X1410" t="str">
            <v>27388911000017</v>
          </cell>
          <cell r="Y1410">
            <v>46292</v>
          </cell>
          <cell r="Z1410" t="str">
            <v>PADANG</v>
          </cell>
          <cell r="AA1410">
            <v>32833</v>
          </cell>
          <cell r="AB1410" t="str">
            <v xml:space="preserve">TANJUNG SUNGAI PINANG DS KASANG KEC BATANG ANAI </v>
          </cell>
          <cell r="AC1410" t="str">
            <v>KAWIN ANAK 2</v>
          </cell>
          <cell r="AD1410" t="str">
            <v>ISLAM</v>
          </cell>
          <cell r="AE1410" t="str">
            <v>LAKI-LAKI</v>
          </cell>
          <cell r="AF1410" t="str">
            <v>SMA</v>
          </cell>
          <cell r="AG1410" t="str">
            <v>NICO PRATAMA PUTRA</v>
          </cell>
          <cell r="AH1410" t="str">
            <v>BCA</v>
          </cell>
          <cell r="AI1410" t="str">
            <v>6145211721</v>
          </cell>
          <cell r="AJ1410" t="str">
            <v>1305021704200001</v>
          </cell>
          <cell r="AL1410">
            <v>44621</v>
          </cell>
          <cell r="AM1410">
            <v>44712</v>
          </cell>
          <cell r="AN1410" t="str">
            <v>PKWT 2</v>
          </cell>
          <cell r="AO1410" t="str">
            <v>10 hari</v>
          </cell>
          <cell r="AP1410" t="str">
            <v xml:space="preserve">0 Tahun  5 Bulan 20 Hari </v>
          </cell>
          <cell r="AQ1410" t="str">
            <v>SUDAH</v>
          </cell>
          <cell r="AR1410">
            <v>44565</v>
          </cell>
          <cell r="AS1410" t="str">
            <v>SUDAH</v>
          </cell>
          <cell r="AT1410">
            <v>44565</v>
          </cell>
          <cell r="AU1410" t="str">
            <v>SUDAH</v>
          </cell>
          <cell r="AV1410">
            <v>44531</v>
          </cell>
          <cell r="AW1410" t="str">
            <v xml:space="preserve">0 Tahun  5 Bulan 20 Hari </v>
          </cell>
          <cell r="AX1410" t="str">
            <v>IN CLASS</v>
          </cell>
          <cell r="BA1410" t="str">
            <v>SUDAH</v>
          </cell>
          <cell r="BC1410">
            <v>44530</v>
          </cell>
          <cell r="BD1410" t="str">
            <v>KKP KELAS II PADANG</v>
          </cell>
          <cell r="BE1410" t="str">
            <v>BELUM</v>
          </cell>
          <cell r="BI1410" t="str">
            <v>BELUM</v>
          </cell>
          <cell r="BV1410" t="str">
            <v xml:space="preserve">0002056182941 </v>
          </cell>
          <cell r="BW1410" t="str">
            <v>SUDAH</v>
          </cell>
          <cell r="BX1410" t="str">
            <v>PBI</v>
          </cell>
          <cell r="BY1410" t="str">
            <v>22016347332</v>
          </cell>
          <cell r="BZ1410" t="str">
            <v>SUDAH</v>
          </cell>
        </row>
        <row r="1411">
          <cell r="C1411" t="str">
            <v>3393</v>
          </cell>
          <cell r="D1411" t="str">
            <v>MUHAMMAD YAMRONI</v>
          </cell>
          <cell r="E1411" t="str">
            <v>PT. MBK</v>
          </cell>
          <cell r="F1411" t="str">
            <v>REPLACE</v>
          </cell>
          <cell r="G1411" t="str">
            <v>LILIK HARMANTA</v>
          </cell>
          <cell r="I1411">
            <v>44562</v>
          </cell>
          <cell r="J1411" t="str">
            <v/>
          </cell>
          <cell r="K1411" t="str">
            <v>083130576151</v>
          </cell>
          <cell r="L1411" t="str">
            <v>DRIVER</v>
          </cell>
          <cell r="Q1411" t="str">
            <v>YOGYAKARTA</v>
          </cell>
          <cell r="R1411" t="str">
            <v>ANTERAJA</v>
          </cell>
          <cell r="S1411" t="str">
            <v>SEMARANG</v>
          </cell>
          <cell r="T1411" t="str">
            <v>3371010301780004</v>
          </cell>
          <cell r="U1411" t="str">
            <v>SEUMUR HIDUP</v>
          </cell>
          <cell r="W1411" t="str">
            <v>B1 UMUM</v>
          </cell>
          <cell r="X1411" t="str">
            <v>780114530443</v>
          </cell>
          <cell r="Y1411">
            <v>44929</v>
          </cell>
          <cell r="Z1411" t="str">
            <v xml:space="preserve">MAGELANG </v>
          </cell>
          <cell r="AA1411">
            <v>28493</v>
          </cell>
          <cell r="AB1411" t="str">
            <v>KAMPUNG PATEN JURANG RT 2 RW 16 MAGELANG JAWATENGAH</v>
          </cell>
          <cell r="AC1411" t="str">
            <v>KAWIN ANAK 2</v>
          </cell>
          <cell r="AD1411" t="str">
            <v>ISLAM</v>
          </cell>
          <cell r="AE1411" t="str">
            <v>LAKI-LAKI</v>
          </cell>
          <cell r="AF1411" t="str">
            <v>SMA</v>
          </cell>
          <cell r="AG1411" t="str">
            <v>MUHAMMAD YAMRONI</v>
          </cell>
          <cell r="AH1411" t="str">
            <v>BCA</v>
          </cell>
          <cell r="AI1411" t="str">
            <v xml:space="preserve">3440410161 </v>
          </cell>
          <cell r="AJ1411" t="str">
            <v>3371033110084432</v>
          </cell>
          <cell r="AL1411">
            <v>44652</v>
          </cell>
          <cell r="AM1411">
            <v>44742</v>
          </cell>
          <cell r="AN1411" t="str">
            <v>PKWT 2</v>
          </cell>
          <cell r="AO1411" t="str">
            <v>40 hari</v>
          </cell>
          <cell r="AP1411" t="str">
            <v xml:space="preserve">0 Tahun  4 Bulan 20 Hari </v>
          </cell>
          <cell r="AQ1411" t="str">
            <v>SUDAH</v>
          </cell>
          <cell r="AR1411">
            <v>44567</v>
          </cell>
          <cell r="AS1411" t="str">
            <v>SUDAH</v>
          </cell>
          <cell r="AT1411">
            <v>44567</v>
          </cell>
          <cell r="AU1411" t="str">
            <v>SUDAH</v>
          </cell>
          <cell r="AV1411">
            <v>44562</v>
          </cell>
          <cell r="AW1411" t="str">
            <v xml:space="preserve">0 Tahun  4 Bulan 20 Hari </v>
          </cell>
          <cell r="AX1411" t="str">
            <v>IN CLASS</v>
          </cell>
          <cell r="AY1411">
            <v>90</v>
          </cell>
          <cell r="AZ1411">
            <v>100</v>
          </cell>
          <cell r="BA1411" t="str">
            <v>SUDAH</v>
          </cell>
          <cell r="BC1411">
            <v>44476</v>
          </cell>
          <cell r="BD1411" t="str">
            <v>TAMAN KYAI LANGGENG MAGELANG</v>
          </cell>
          <cell r="BE1411" t="str">
            <v>SUDAH</v>
          </cell>
          <cell r="BG1411">
            <v>44550</v>
          </cell>
          <cell r="BH1411" t="str">
            <v>TAMAN KYAI LANGGENG MAGELANG</v>
          </cell>
          <cell r="BI1411" t="str">
            <v>BELUM</v>
          </cell>
          <cell r="BV1411" t="str">
            <v>0000639187042</v>
          </cell>
          <cell r="BW1411" t="str">
            <v>SUDAH</v>
          </cell>
          <cell r="BX1411" t="str">
            <v>PBI</v>
          </cell>
          <cell r="BY1411" t="str">
            <v>22016346896</v>
          </cell>
          <cell r="BZ1411" t="str">
            <v>SUDAH</v>
          </cell>
        </row>
        <row r="1412">
          <cell r="C1412" t="str">
            <v>3394</v>
          </cell>
          <cell r="D1412" t="str">
            <v>RAHMAT SAMSUL ARIFIN</v>
          </cell>
          <cell r="E1412" t="str">
            <v>PT. MBK</v>
          </cell>
          <cell r="F1412" t="str">
            <v>REPLACE</v>
          </cell>
          <cell r="G1412" t="str">
            <v>MOCHAMMAD HANDOKO</v>
          </cell>
          <cell r="I1412">
            <v>44562</v>
          </cell>
          <cell r="J1412" t="str">
            <v/>
          </cell>
          <cell r="K1412" t="str">
            <v>087732775666</v>
          </cell>
          <cell r="L1412" t="str">
            <v>DRIVER</v>
          </cell>
          <cell r="Q1412" t="str">
            <v>SURABAYA</v>
          </cell>
          <cell r="R1412" t="str">
            <v>ANTERAJA</v>
          </cell>
          <cell r="S1412" t="str">
            <v>MALANG</v>
          </cell>
          <cell r="T1412" t="str">
            <v>3526151411970001</v>
          </cell>
          <cell r="U1412" t="str">
            <v>SEUMUR HIDUP</v>
          </cell>
          <cell r="W1412" t="str">
            <v>B1</v>
          </cell>
          <cell r="X1412" t="str">
            <v>15509711000069</v>
          </cell>
          <cell r="Y1412">
            <v>46224</v>
          </cell>
          <cell r="Z1412" t="str">
            <v xml:space="preserve">BANGKALAN </v>
          </cell>
          <cell r="AA1412">
            <v>35748</v>
          </cell>
          <cell r="AB1412" t="str">
            <v>DSN POTAT DESA ROSEP KEC BLEGA KAB BANGKALAN</v>
          </cell>
          <cell r="AC1412" t="str">
            <v>KAWIN ANAK 1</v>
          </cell>
          <cell r="AD1412" t="str">
            <v>ISLAM</v>
          </cell>
          <cell r="AE1412" t="str">
            <v>LAKI-LAKI</v>
          </cell>
          <cell r="AF1412" t="str">
            <v>SMA</v>
          </cell>
          <cell r="AG1412" t="str">
            <v>RAHMAT SAMSUL ARIFIN</v>
          </cell>
          <cell r="AH1412" t="str">
            <v>BCA</v>
          </cell>
          <cell r="AI1412" t="str">
            <v>1851747708</v>
          </cell>
          <cell r="AJ1412" t="str">
            <v>3526152108190007</v>
          </cell>
          <cell r="AL1412">
            <v>44652</v>
          </cell>
          <cell r="AM1412">
            <v>44742</v>
          </cell>
          <cell r="AN1412" t="str">
            <v>PKWT 2</v>
          </cell>
          <cell r="AO1412" t="str">
            <v>40 hari</v>
          </cell>
          <cell r="AP1412" t="str">
            <v xml:space="preserve">0 Tahun  4 Bulan 20 Hari </v>
          </cell>
          <cell r="AQ1412" t="str">
            <v>SUDAH</v>
          </cell>
          <cell r="AR1412">
            <v>44574</v>
          </cell>
          <cell r="AS1412" t="str">
            <v>SUDAH</v>
          </cell>
          <cell r="AT1412">
            <v>44574</v>
          </cell>
          <cell r="AU1412" t="str">
            <v>SUDAH</v>
          </cell>
          <cell r="AV1412">
            <v>44562</v>
          </cell>
          <cell r="AW1412" t="str">
            <v xml:space="preserve">0 Tahun  4 Bulan 20 Hari </v>
          </cell>
          <cell r="AX1412" t="str">
            <v>IN CLASS</v>
          </cell>
          <cell r="BA1412" t="str">
            <v>SUDAH</v>
          </cell>
          <cell r="BC1412">
            <v>44420</v>
          </cell>
          <cell r="BD1412" t="str">
            <v>BLEGA</v>
          </cell>
          <cell r="BE1412" t="str">
            <v>SUDAH</v>
          </cell>
          <cell r="BG1412">
            <v>44671</v>
          </cell>
          <cell r="BI1412" t="str">
            <v>BELUM</v>
          </cell>
          <cell r="BV1412" t="str">
            <v>0003130266295</v>
          </cell>
          <cell r="BW1412" t="str">
            <v>SUDAH</v>
          </cell>
          <cell r="BX1412" t="str">
            <v>PERUSAHAAN</v>
          </cell>
          <cell r="BY1412" t="str">
            <v>22016347084</v>
          </cell>
          <cell r="BZ1412" t="str">
            <v>SUDAH</v>
          </cell>
        </row>
        <row r="1413">
          <cell r="C1413" t="str">
            <v>3395</v>
          </cell>
          <cell r="D1413" t="str">
            <v>MUHAMMAD FATHUR ROHIM</v>
          </cell>
          <cell r="E1413" t="str">
            <v>PT. MBK</v>
          </cell>
          <cell r="F1413" t="str">
            <v>REPLACE</v>
          </cell>
          <cell r="G1413" t="str">
            <v>THOMAS SANTOSO</v>
          </cell>
          <cell r="I1413">
            <v>44562</v>
          </cell>
          <cell r="J1413" t="str">
            <v/>
          </cell>
          <cell r="K1413" t="str">
            <v>081334870771</v>
          </cell>
          <cell r="L1413" t="str">
            <v>DRIVER</v>
          </cell>
          <cell r="Q1413" t="str">
            <v>SURABAYA</v>
          </cell>
          <cell r="R1413" t="str">
            <v>ANTERAJA</v>
          </cell>
          <cell r="S1413" t="str">
            <v>MALANG</v>
          </cell>
          <cell r="T1413" t="str">
            <v>3578120810950003</v>
          </cell>
          <cell r="U1413" t="str">
            <v>SEUMUR HIDUP</v>
          </cell>
          <cell r="W1413" t="str">
            <v>B1</v>
          </cell>
          <cell r="X1413" t="str">
            <v>15149510001302</v>
          </cell>
          <cell r="Y1413">
            <v>46358</v>
          </cell>
          <cell r="Z1413" t="str">
            <v>SURABAYA</v>
          </cell>
          <cell r="AA1413">
            <v>34980</v>
          </cell>
          <cell r="AB1413" t="str">
            <v>DAPUAN 3/18 RT 004 RW 003 DS KREMBANGAN UTARA KEC PABEAN CANTIAN</v>
          </cell>
          <cell r="AC1413" t="str">
            <v>LAJANG</v>
          </cell>
          <cell r="AD1413" t="str">
            <v>ISLAM</v>
          </cell>
          <cell r="AE1413" t="str">
            <v>LAKI-LAKI</v>
          </cell>
          <cell r="AF1413" t="str">
            <v>SMA</v>
          </cell>
          <cell r="AG1413" t="str">
            <v>MUHAMMAD FATHUR ROHIM</v>
          </cell>
          <cell r="AH1413" t="str">
            <v>BCA</v>
          </cell>
          <cell r="AI1413" t="str">
            <v>102247017</v>
          </cell>
          <cell r="AJ1413" t="str">
            <v>3578120101085022</v>
          </cell>
          <cell r="AL1413">
            <v>44652</v>
          </cell>
          <cell r="AM1413">
            <v>44742</v>
          </cell>
          <cell r="AN1413" t="str">
            <v>PKWT 2</v>
          </cell>
          <cell r="AO1413" t="str">
            <v>40 hari</v>
          </cell>
          <cell r="AP1413" t="str">
            <v xml:space="preserve">0 Tahun  4 Bulan 20 Hari </v>
          </cell>
          <cell r="AQ1413" t="str">
            <v>SUDAH</v>
          </cell>
          <cell r="AR1413">
            <v>44574</v>
          </cell>
          <cell r="AS1413" t="str">
            <v>SUDAH</v>
          </cell>
          <cell r="AT1413">
            <v>44574</v>
          </cell>
          <cell r="AU1413" t="str">
            <v>SUDAH</v>
          </cell>
          <cell r="AV1413">
            <v>44562</v>
          </cell>
          <cell r="AW1413" t="str">
            <v xml:space="preserve">0 Tahun  4 Bulan 20 Hari </v>
          </cell>
          <cell r="AX1413" t="str">
            <v>IN CLASS</v>
          </cell>
          <cell r="BA1413" t="str">
            <v>SUDAH</v>
          </cell>
          <cell r="BC1413">
            <v>44535</v>
          </cell>
          <cell r="BE1413" t="str">
            <v>SUDAH</v>
          </cell>
          <cell r="BG1413">
            <v>44672</v>
          </cell>
          <cell r="BI1413" t="str">
            <v>BELUM</v>
          </cell>
          <cell r="BV1413" t="str">
            <v>0001173668523</v>
          </cell>
          <cell r="BW1413" t="str">
            <v>SUDAH</v>
          </cell>
          <cell r="BX1413" t="str">
            <v>PERUSAHAAN</v>
          </cell>
          <cell r="BY1413" t="str">
            <v>22016346771</v>
          </cell>
          <cell r="BZ1413" t="str">
            <v>SUDAH</v>
          </cell>
        </row>
        <row r="1414">
          <cell r="C1414" t="str">
            <v>3396</v>
          </cell>
          <cell r="D1414" t="str">
            <v>PUJI SANTOSO</v>
          </cell>
          <cell r="E1414" t="str">
            <v>PT. MBK</v>
          </cell>
          <cell r="F1414" t="str">
            <v>REPLACE</v>
          </cell>
          <cell r="G1414" t="str">
            <v>TAUFIK HUSEN</v>
          </cell>
          <cell r="I1414">
            <v>44562</v>
          </cell>
          <cell r="J1414" t="str">
            <v/>
          </cell>
          <cell r="K1414" t="str">
            <v>087739457967</v>
          </cell>
          <cell r="L1414" t="str">
            <v>DRIVER</v>
          </cell>
          <cell r="Q1414" t="str">
            <v>SURABAYA</v>
          </cell>
          <cell r="R1414" t="str">
            <v>ANTERAJA</v>
          </cell>
          <cell r="S1414" t="str">
            <v>MALANG</v>
          </cell>
          <cell r="T1414" t="str">
            <v>3305090407890003</v>
          </cell>
          <cell r="U1414" t="str">
            <v>SEUMUR HIDUP</v>
          </cell>
          <cell r="W1414" t="str">
            <v>B2 UMUM</v>
          </cell>
          <cell r="X1414" t="str">
            <v>14568907000211</v>
          </cell>
          <cell r="Y1414">
            <v>46040</v>
          </cell>
          <cell r="Z1414" t="str">
            <v>KEBUMEN</v>
          </cell>
          <cell r="AA1414">
            <v>32693</v>
          </cell>
          <cell r="AB1414" t="str">
            <v xml:space="preserve">DK PEJATEN RT 001 RW 001 DESA BAGUNG KEC PREMBUN KAB KEBUMEN </v>
          </cell>
          <cell r="AC1414" t="str">
            <v>LAJANG</v>
          </cell>
          <cell r="AD1414" t="str">
            <v>ISLAM</v>
          </cell>
          <cell r="AE1414" t="str">
            <v>LAKI-LAKI</v>
          </cell>
          <cell r="AF1414" t="str">
            <v>SMA</v>
          </cell>
          <cell r="AG1414" t="str">
            <v>PUJI SANTOSO</v>
          </cell>
          <cell r="AH1414" t="str">
            <v>BCA</v>
          </cell>
          <cell r="AI1414" t="str">
            <v>2340379297</v>
          </cell>
          <cell r="AJ1414" t="str">
            <v>3305092001071178</v>
          </cell>
          <cell r="AL1414">
            <v>44652</v>
          </cell>
          <cell r="AM1414">
            <v>44742</v>
          </cell>
          <cell r="AN1414" t="str">
            <v>PKWT 2</v>
          </cell>
          <cell r="AO1414" t="str">
            <v>40 hari</v>
          </cell>
          <cell r="AP1414" t="str">
            <v xml:space="preserve">0 Tahun  4 Bulan 20 Hari </v>
          </cell>
          <cell r="AQ1414" t="str">
            <v>SUDAH</v>
          </cell>
          <cell r="AR1414">
            <v>44574</v>
          </cell>
          <cell r="AS1414" t="str">
            <v>SUDAH</v>
          </cell>
          <cell r="AT1414">
            <v>44574</v>
          </cell>
          <cell r="AU1414" t="str">
            <v>SUDAH</v>
          </cell>
          <cell r="AV1414">
            <v>44562</v>
          </cell>
          <cell r="AW1414" t="str">
            <v xml:space="preserve">0 Tahun  4 Bulan 20 Hari </v>
          </cell>
          <cell r="AX1414" t="str">
            <v>IN CLASS</v>
          </cell>
          <cell r="BA1414" t="str">
            <v>SUDAH</v>
          </cell>
          <cell r="BC1414">
            <v>44509</v>
          </cell>
          <cell r="BD1414" t="str">
            <v>RSUD PREMBUN</v>
          </cell>
          <cell r="BE1414" t="str">
            <v>BELUM</v>
          </cell>
          <cell r="BI1414" t="str">
            <v>BELUM</v>
          </cell>
          <cell r="BV1414" t="str">
            <v>0002522212514</v>
          </cell>
          <cell r="BW1414" t="str">
            <v>SUDAH</v>
          </cell>
          <cell r="BX1414" t="str">
            <v>PBI</v>
          </cell>
          <cell r="BY1414" t="str">
            <v>22016347050</v>
          </cell>
          <cell r="BZ1414" t="str">
            <v>SUDAH</v>
          </cell>
        </row>
        <row r="1415">
          <cell r="C1415" t="str">
            <v>3397</v>
          </cell>
          <cell r="D1415" t="str">
            <v>MULYONO</v>
          </cell>
          <cell r="E1415" t="str">
            <v>PT. MBK</v>
          </cell>
          <cell r="F1415" t="str">
            <v>REPLACE</v>
          </cell>
          <cell r="G1415" t="str">
            <v>ADI TRIYANTO</v>
          </cell>
          <cell r="I1415">
            <v>44562</v>
          </cell>
          <cell r="J1415" t="str">
            <v/>
          </cell>
          <cell r="K1415" t="str">
            <v>085726547612</v>
          </cell>
          <cell r="L1415" t="str">
            <v>DRIVER</v>
          </cell>
          <cell r="Q1415" t="str">
            <v>PURWOKERTO</v>
          </cell>
          <cell r="R1415" t="str">
            <v>ANTERAJA</v>
          </cell>
          <cell r="S1415" t="str">
            <v>SEMARANG</v>
          </cell>
          <cell r="T1415" t="str">
            <v>3302111002850005</v>
          </cell>
          <cell r="U1415" t="str">
            <v>SEUMUR HIDUP</v>
          </cell>
          <cell r="W1415" t="str">
            <v>B1 UMUM</v>
          </cell>
          <cell r="X1415" t="str">
            <v>14148502000180</v>
          </cell>
          <cell r="Y1415">
            <v>46050</v>
          </cell>
          <cell r="Z1415" t="str">
            <v>BANYUMAS</v>
          </cell>
          <cell r="AA1415">
            <v>31088</v>
          </cell>
          <cell r="AB1415" t="str">
            <v>KEJAWAR RT 004 RW 003 BANYUMAS</v>
          </cell>
          <cell r="AC1415" t="str">
            <v>KAWIN ANAK 1</v>
          </cell>
          <cell r="AD1415" t="str">
            <v>ISLAM</v>
          </cell>
          <cell r="AE1415" t="str">
            <v>LAKI-LAKI</v>
          </cell>
          <cell r="AF1415" t="str">
            <v>SMA</v>
          </cell>
          <cell r="AG1415" t="str">
            <v>MULYONO</v>
          </cell>
          <cell r="AH1415" t="str">
            <v>BCA</v>
          </cell>
          <cell r="AI1415" t="str">
            <v>0462479181</v>
          </cell>
          <cell r="AJ1415" t="str">
            <v>3302112608110008</v>
          </cell>
          <cell r="AL1415">
            <v>44652</v>
          </cell>
          <cell r="AM1415">
            <v>44742</v>
          </cell>
          <cell r="AN1415" t="str">
            <v>PKWT 2</v>
          </cell>
          <cell r="AO1415" t="str">
            <v>40 hari</v>
          </cell>
          <cell r="AP1415" t="str">
            <v xml:space="preserve">0 Tahun  4 Bulan 20 Hari </v>
          </cell>
          <cell r="AQ1415" t="str">
            <v>SUDAH</v>
          </cell>
          <cell r="AR1415">
            <v>44567</v>
          </cell>
          <cell r="AS1415" t="str">
            <v>SUDAH</v>
          </cell>
          <cell r="AT1415">
            <v>44567</v>
          </cell>
          <cell r="AU1415" t="str">
            <v>SUDAH</v>
          </cell>
          <cell r="AV1415">
            <v>44562</v>
          </cell>
          <cell r="AW1415" t="str">
            <v xml:space="preserve">0 Tahun  4 Bulan 20 Hari </v>
          </cell>
          <cell r="AX1415" t="str">
            <v>ON LINE</v>
          </cell>
          <cell r="AY1415">
            <v>85</v>
          </cell>
          <cell r="AZ1415">
            <v>90</v>
          </cell>
          <cell r="BA1415" t="str">
            <v>SUDAH</v>
          </cell>
          <cell r="BC1415">
            <v>44517</v>
          </cell>
          <cell r="BD1415" t="str">
            <v>AULA BALAI DESA KEJAWAR</v>
          </cell>
          <cell r="BE1415" t="str">
            <v>SUDAH</v>
          </cell>
          <cell r="BG1415">
            <v>44551</v>
          </cell>
          <cell r="BH1415" t="str">
            <v>AULA BALAI DESA KEJAWAR</v>
          </cell>
          <cell r="BI1415" t="str">
            <v>BELUM</v>
          </cell>
          <cell r="BV1415" t="str">
            <v>0002572701052</v>
          </cell>
          <cell r="BW1415" t="str">
            <v>SUDAH</v>
          </cell>
          <cell r="BX1415" t="str">
            <v>PBI</v>
          </cell>
          <cell r="BY1415" t="str">
            <v>22016347209</v>
          </cell>
          <cell r="BZ1415" t="str">
            <v>SUDAH</v>
          </cell>
        </row>
        <row r="1416">
          <cell r="C1416" t="str">
            <v>3398</v>
          </cell>
          <cell r="D1416" t="str">
            <v>INDRA SUKMANA</v>
          </cell>
          <cell r="E1416" t="str">
            <v>PT. MBK</v>
          </cell>
          <cell r="F1416" t="str">
            <v>REPLACE</v>
          </cell>
          <cell r="G1416" t="str">
            <v>RIDHO</v>
          </cell>
          <cell r="I1416">
            <v>44562</v>
          </cell>
          <cell r="J1416" t="str">
            <v/>
          </cell>
          <cell r="K1416" t="str">
            <v>085701678901</v>
          </cell>
          <cell r="L1416" t="str">
            <v>DRIVER</v>
          </cell>
          <cell r="Q1416" t="str">
            <v>PURWOKERTO</v>
          </cell>
          <cell r="R1416" t="str">
            <v>ANTERAJA</v>
          </cell>
          <cell r="S1416" t="str">
            <v>SEMARANG</v>
          </cell>
          <cell r="T1416" t="str">
            <v>3302251909910002</v>
          </cell>
          <cell r="U1416" t="str">
            <v>SEUMUR HIDUP</v>
          </cell>
          <cell r="W1416" t="str">
            <v>B1</v>
          </cell>
          <cell r="X1416" t="str">
            <v>14149109000467</v>
          </cell>
          <cell r="Y1416">
            <v>46346</v>
          </cell>
          <cell r="Z1416" t="str">
            <v>BANYUMAS</v>
          </cell>
          <cell r="AA1416">
            <v>33500</v>
          </cell>
          <cell r="AB1416" t="str">
            <v>JL PASAR PON SELATAN RT 002 RW 002 KEL BATARSOKA KEC PURWOKERTO BARAT</v>
          </cell>
          <cell r="AC1416" t="str">
            <v>KAWIN ANAK 1</v>
          </cell>
          <cell r="AD1416" t="str">
            <v>ISLAM</v>
          </cell>
          <cell r="AE1416" t="str">
            <v>LAKI-LAKI</v>
          </cell>
          <cell r="AF1416" t="str">
            <v>SMA</v>
          </cell>
          <cell r="AG1416" t="str">
            <v>INDRA SUKMANA</v>
          </cell>
          <cell r="AH1416" t="str">
            <v>BCA</v>
          </cell>
          <cell r="AI1416" t="str">
            <v>4220170441</v>
          </cell>
          <cell r="AJ1416" t="str">
            <v>3302250704150001</v>
          </cell>
          <cell r="AK1416" t="str">
            <v>96.715.805.5-521.000</v>
          </cell>
          <cell r="AL1416">
            <v>44652</v>
          </cell>
          <cell r="AM1416">
            <v>44742</v>
          </cell>
          <cell r="AN1416" t="str">
            <v>PKWT 2</v>
          </cell>
          <cell r="AO1416" t="str">
            <v>40 hari</v>
          </cell>
          <cell r="AP1416" t="str">
            <v xml:space="preserve">0 Tahun  4 Bulan 20 Hari </v>
          </cell>
          <cell r="AQ1416" t="str">
            <v>SUDAH</v>
          </cell>
          <cell r="AR1416">
            <v>44567</v>
          </cell>
          <cell r="AS1416" t="str">
            <v>SUDAH</v>
          </cell>
          <cell r="AT1416">
            <v>44567</v>
          </cell>
          <cell r="AU1416" t="str">
            <v>SUDAH</v>
          </cell>
          <cell r="AV1416">
            <v>44562</v>
          </cell>
          <cell r="AW1416" t="str">
            <v xml:space="preserve">0 Tahun  4 Bulan 20 Hari </v>
          </cell>
          <cell r="AX1416" t="str">
            <v>ON LINE</v>
          </cell>
          <cell r="AY1416">
            <v>85</v>
          </cell>
          <cell r="AZ1416">
            <v>90</v>
          </cell>
          <cell r="BA1416" t="str">
            <v>SUDAH</v>
          </cell>
          <cell r="BC1416">
            <v>44369</v>
          </cell>
          <cell r="BE1416" t="str">
            <v>SUDAH</v>
          </cell>
          <cell r="BG1416">
            <v>44466</v>
          </cell>
          <cell r="BI1416" t="str">
            <v>BELUM</v>
          </cell>
          <cell r="BV1416" t="str">
            <v>0002346170848</v>
          </cell>
          <cell r="BW1416" t="str">
            <v>SUDAH</v>
          </cell>
          <cell r="BX1416" t="str">
            <v>PERUSAHAAN</v>
          </cell>
          <cell r="BY1416" t="str">
            <v>22016347217</v>
          </cell>
          <cell r="BZ1416" t="str">
            <v>SUDAH</v>
          </cell>
        </row>
        <row r="1417">
          <cell r="C1417" t="str">
            <v>3399</v>
          </cell>
          <cell r="D1417" t="str">
            <v>YULIANTO</v>
          </cell>
          <cell r="E1417" t="str">
            <v>PT. MBK</v>
          </cell>
          <cell r="F1417" t="str">
            <v>PO</v>
          </cell>
          <cell r="G1417" t="str">
            <v>48/PO/LOG-SBY/XII/21</v>
          </cell>
          <cell r="I1417">
            <v>44563</v>
          </cell>
          <cell r="J1417" t="str">
            <v/>
          </cell>
          <cell r="K1417" t="str">
            <v>085326377709</v>
          </cell>
          <cell r="L1417" t="str">
            <v>DRIVER</v>
          </cell>
          <cell r="Q1417" t="str">
            <v>REMBANG</v>
          </cell>
          <cell r="R1417" t="str">
            <v>PT. SUMBER ALFARIA TRIJAYA TBK</v>
          </cell>
          <cell r="S1417" t="str">
            <v>MALANG</v>
          </cell>
          <cell r="T1417" t="str">
            <v>3309022110849003</v>
          </cell>
          <cell r="U1417" t="str">
            <v>SEUMUR HIDUP</v>
          </cell>
          <cell r="W1417" t="str">
            <v>B2 UMUM</v>
          </cell>
          <cell r="X1417" t="str">
            <v>0410171800009</v>
          </cell>
          <cell r="Y1417">
            <v>45586</v>
          </cell>
          <cell r="Z1417" t="str">
            <v>BLORA</v>
          </cell>
          <cell r="AA1417">
            <v>30976</v>
          </cell>
          <cell r="AB1417" t="str">
            <v>JL SULTAN HASANUDDIN GG TITIAN RT 005 RW000 DS BADAK BARU KEC MIJARA BADAK KAB KUTAI KARTANEGARA</v>
          </cell>
          <cell r="AC1417" t="str">
            <v>KAWIN</v>
          </cell>
          <cell r="AD1417" t="str">
            <v>ISLAM</v>
          </cell>
          <cell r="AE1417" t="str">
            <v>LAKI-LAKI</v>
          </cell>
          <cell r="AF1417" t="str">
            <v>SMA</v>
          </cell>
          <cell r="AG1417" t="str">
            <v>YULIANTO</v>
          </cell>
          <cell r="AH1417" t="str">
            <v>BCA</v>
          </cell>
          <cell r="AI1417" t="str">
            <v>7835261816</v>
          </cell>
          <cell r="AJ1417" t="str">
            <v>6402050811180002</v>
          </cell>
          <cell r="AL1417">
            <v>44652</v>
          </cell>
          <cell r="AM1417">
            <v>44742</v>
          </cell>
          <cell r="AN1417" t="str">
            <v>PKWT 2</v>
          </cell>
          <cell r="AO1417" t="str">
            <v>40 hari</v>
          </cell>
          <cell r="AP1417" t="str">
            <v xml:space="preserve">0 Tahun  4 Bulan 19 Hari </v>
          </cell>
          <cell r="AQ1417" t="str">
            <v>SUDAH</v>
          </cell>
          <cell r="AR1417">
            <v>44567</v>
          </cell>
          <cell r="AS1417" t="str">
            <v>SUDAH</v>
          </cell>
          <cell r="AT1417">
            <v>44567</v>
          </cell>
          <cell r="AU1417" t="str">
            <v>SUDAH</v>
          </cell>
          <cell r="AV1417">
            <v>44563</v>
          </cell>
          <cell r="AW1417" t="str">
            <v xml:space="preserve">0 Tahun  4 Bulan 19 Hari </v>
          </cell>
          <cell r="AX1417" t="str">
            <v>ON LINE</v>
          </cell>
          <cell r="BA1417" t="str">
            <v>SUDAH</v>
          </cell>
          <cell r="BC1417">
            <v>44434</v>
          </cell>
          <cell r="BE1417" t="str">
            <v>SUDAH</v>
          </cell>
          <cell r="BG1417">
            <v>44586</v>
          </cell>
          <cell r="BI1417" t="str">
            <v>BELUM</v>
          </cell>
          <cell r="BV1417" t="str">
            <v>0002297035607</v>
          </cell>
          <cell r="BW1417" t="str">
            <v>SUDAH</v>
          </cell>
          <cell r="BX1417" t="str">
            <v>PERUSAHAAN</v>
          </cell>
          <cell r="BY1417" t="str">
            <v>22016345823</v>
          </cell>
          <cell r="BZ1417" t="str">
            <v>SUDAH</v>
          </cell>
        </row>
        <row r="1418">
          <cell r="C1418" t="str">
            <v>3400</v>
          </cell>
          <cell r="D1418" t="str">
            <v>AGUS ABDILLAH MUSTAGFIRI</v>
          </cell>
          <cell r="E1418" t="str">
            <v>PT. MBK</v>
          </cell>
          <cell r="F1418" t="str">
            <v>PO</v>
          </cell>
          <cell r="G1418" t="str">
            <v>48/PO/LOG-SBY/XII/21</v>
          </cell>
          <cell r="I1418">
            <v>44563</v>
          </cell>
          <cell r="J1418" t="str">
            <v/>
          </cell>
          <cell r="K1418" t="str">
            <v>081218150142</v>
          </cell>
          <cell r="L1418" t="str">
            <v>DRIVER</v>
          </cell>
          <cell r="Q1418" t="str">
            <v>REMBANG</v>
          </cell>
          <cell r="R1418" t="str">
            <v>PT. SUMBER ALFARIA TRIJAYA TBK</v>
          </cell>
          <cell r="S1418" t="str">
            <v>MALANG</v>
          </cell>
          <cell r="T1418" t="str">
            <v>3317060108000004</v>
          </cell>
          <cell r="U1418" t="str">
            <v>SEUMUR HIDUP</v>
          </cell>
          <cell r="W1418" t="str">
            <v>B1</v>
          </cell>
          <cell r="X1418" t="str">
            <v>14390008000129</v>
          </cell>
          <cell r="Y1418">
            <v>46328</v>
          </cell>
          <cell r="Z1418" t="str">
            <v>REMBANG</v>
          </cell>
          <cell r="AA1418">
            <v>36647</v>
          </cell>
          <cell r="AB1418" t="str">
            <v>SIDOREJO RT 003 RW 001 DS SIDOREJO KEC SEDAN KAB REMBANG</v>
          </cell>
          <cell r="AC1418" t="str">
            <v>LAJANG</v>
          </cell>
          <cell r="AD1418" t="str">
            <v>ISLAM</v>
          </cell>
          <cell r="AE1418" t="str">
            <v>LAKI-LAKI</v>
          </cell>
          <cell r="AF1418" t="str">
            <v>SMA</v>
          </cell>
          <cell r="AG1418" t="str">
            <v>AGUS ABDILLAH MUSTAGFIRI</v>
          </cell>
          <cell r="AH1418" t="str">
            <v>BCA</v>
          </cell>
          <cell r="AI1418" t="str">
            <v>7835261611</v>
          </cell>
          <cell r="AJ1418" t="str">
            <v>3317061010090041</v>
          </cell>
          <cell r="AL1418">
            <v>44652</v>
          </cell>
          <cell r="AM1418">
            <v>44742</v>
          </cell>
          <cell r="AN1418" t="str">
            <v>PKWT 2</v>
          </cell>
          <cell r="AO1418" t="str">
            <v>40 hari</v>
          </cell>
          <cell r="AP1418" t="str">
            <v xml:space="preserve">0 Tahun  4 Bulan 19 Hari </v>
          </cell>
          <cell r="AQ1418" t="str">
            <v>SUDAH</v>
          </cell>
          <cell r="AR1418">
            <v>44567</v>
          </cell>
          <cell r="AS1418" t="str">
            <v>SUDAH</v>
          </cell>
          <cell r="AT1418">
            <v>44567</v>
          </cell>
          <cell r="AU1418" t="str">
            <v>SUDAH</v>
          </cell>
          <cell r="AV1418">
            <v>44563</v>
          </cell>
          <cell r="AW1418" t="str">
            <v xml:space="preserve">0 Tahun  4 Bulan 19 Hari </v>
          </cell>
          <cell r="AX1418" t="str">
            <v>ON LINE</v>
          </cell>
          <cell r="BA1418" t="str">
            <v>SUDAH</v>
          </cell>
          <cell r="BC1418">
            <v>44417</v>
          </cell>
          <cell r="BD1418" t="str">
            <v>PUSKESMAS SEDAN</v>
          </cell>
          <cell r="BE1418" t="str">
            <v>SUDAH</v>
          </cell>
          <cell r="BG1418">
            <v>44443</v>
          </cell>
          <cell r="BH1418" t="str">
            <v>PUSKESMAS SEDAN</v>
          </cell>
          <cell r="BI1418" t="str">
            <v>BELUM</v>
          </cell>
          <cell r="BV1418" t="str">
            <v>0002881468361</v>
          </cell>
          <cell r="BW1418" t="str">
            <v>SUDAH</v>
          </cell>
          <cell r="BX1418" t="str">
            <v>PERUSAHAAN</v>
          </cell>
          <cell r="BY1418" t="str">
            <v>22016346987</v>
          </cell>
          <cell r="BZ1418" t="str">
            <v>SUDAH</v>
          </cell>
        </row>
        <row r="1419">
          <cell r="C1419" t="str">
            <v>3401</v>
          </cell>
          <cell r="D1419" t="str">
            <v>WAHYU RAGIL KUSMANTO</v>
          </cell>
          <cell r="E1419" t="str">
            <v>PT. MBK</v>
          </cell>
          <cell r="F1419" t="str">
            <v>PO</v>
          </cell>
          <cell r="G1419" t="str">
            <v>48/PO/LOG-SBY/XII/21</v>
          </cell>
          <cell r="I1419">
            <v>44563</v>
          </cell>
          <cell r="J1419" t="str">
            <v/>
          </cell>
          <cell r="K1419" t="str">
            <v>082335726455</v>
          </cell>
          <cell r="L1419" t="str">
            <v>DRIVER</v>
          </cell>
          <cell r="Q1419" t="str">
            <v>REMBANG</v>
          </cell>
          <cell r="R1419" t="str">
            <v>PT. SUMBER ALFARIA TRIJAYA TBK</v>
          </cell>
          <cell r="S1419" t="str">
            <v>MALANG</v>
          </cell>
          <cell r="T1419" t="str">
            <v>3318190705910003</v>
          </cell>
          <cell r="U1419" t="str">
            <v>SEUMUR HIDUP</v>
          </cell>
          <cell r="W1419" t="str">
            <v>B2 UMUM</v>
          </cell>
          <cell r="X1419" t="str">
            <v>910514316233</v>
          </cell>
          <cell r="Y1419">
            <v>45419</v>
          </cell>
          <cell r="Z1419" t="str">
            <v>PATI</v>
          </cell>
          <cell r="AA1419">
            <v>33365</v>
          </cell>
          <cell r="AB1419" t="str">
            <v>TAYU WETAN RT 008 RW 002 DS TAYU WETAN KEC TAYU KAB PATI</v>
          </cell>
          <cell r="AC1419" t="str">
            <v>LAJANG</v>
          </cell>
          <cell r="AD1419" t="str">
            <v>ISLAM</v>
          </cell>
          <cell r="AE1419" t="str">
            <v>LAKI-LAKI</v>
          </cell>
          <cell r="AF1419" t="str">
            <v>SMA</v>
          </cell>
          <cell r="AG1419" t="str">
            <v>WAHYU RAGIL KUSMANTO</v>
          </cell>
          <cell r="AH1419" t="str">
            <v>BCA</v>
          </cell>
          <cell r="AI1419" t="str">
            <v>7835260470</v>
          </cell>
          <cell r="AJ1419" t="str">
            <v>3318191206080017</v>
          </cell>
          <cell r="AL1419">
            <v>44652</v>
          </cell>
          <cell r="AM1419">
            <v>44742</v>
          </cell>
          <cell r="AN1419" t="str">
            <v>PKWT 2</v>
          </cell>
          <cell r="AO1419" t="str">
            <v>40 hari</v>
          </cell>
          <cell r="AP1419" t="str">
            <v xml:space="preserve">0 Tahun  4 Bulan 19 Hari </v>
          </cell>
          <cell r="AQ1419" t="str">
            <v>SUDAH</v>
          </cell>
          <cell r="AR1419">
            <v>44567</v>
          </cell>
          <cell r="AS1419" t="str">
            <v>SUDAH</v>
          </cell>
          <cell r="AT1419">
            <v>44567</v>
          </cell>
          <cell r="AU1419" t="str">
            <v>SUDAH</v>
          </cell>
          <cell r="AV1419">
            <v>44563</v>
          </cell>
          <cell r="AW1419" t="str">
            <v xml:space="preserve">0 Tahun  4 Bulan 19 Hari </v>
          </cell>
          <cell r="AX1419" t="str">
            <v>ON LINE</v>
          </cell>
          <cell r="BA1419" t="str">
            <v>SUDAH</v>
          </cell>
          <cell r="BC1419">
            <v>44450</v>
          </cell>
          <cell r="BD1419" t="str">
            <v>KLINIK BHAYANGKARA POLRES PATI</v>
          </cell>
          <cell r="BE1419" t="str">
            <v>SUDAH</v>
          </cell>
          <cell r="BG1419">
            <v>44529</v>
          </cell>
          <cell r="BH1419" t="str">
            <v>PUSKESMAS TAYU I</v>
          </cell>
          <cell r="BI1419" t="str">
            <v>BELUM</v>
          </cell>
          <cell r="BV1419" t="str">
            <v>0001472539972</v>
          </cell>
          <cell r="BW1419" t="str">
            <v>SUDAH</v>
          </cell>
          <cell r="BX1419" t="str">
            <v>PERUSAHAAN</v>
          </cell>
          <cell r="BY1419" t="str">
            <v>22016346748</v>
          </cell>
          <cell r="BZ1419" t="str">
            <v>SUDAH</v>
          </cell>
        </row>
        <row r="1420">
          <cell r="C1420" t="str">
            <v>3402</v>
          </cell>
          <cell r="D1420" t="str">
            <v>SURYA SAPUTRA</v>
          </cell>
          <cell r="E1420" t="str">
            <v>PT. MBK</v>
          </cell>
          <cell r="F1420" t="str">
            <v>PO</v>
          </cell>
          <cell r="G1420" t="str">
            <v>48/PO/LOG-SBY/XII/21</v>
          </cell>
          <cell r="I1420">
            <v>44563</v>
          </cell>
          <cell r="J1420" t="str">
            <v/>
          </cell>
          <cell r="K1420" t="str">
            <v>085228104645</v>
          </cell>
          <cell r="L1420" t="str">
            <v>DRIVER</v>
          </cell>
          <cell r="Q1420" t="str">
            <v>REMBANG</v>
          </cell>
          <cell r="R1420" t="str">
            <v>PT. SUMBER ALFARIA TRIJAYA TBK</v>
          </cell>
          <cell r="S1420" t="str">
            <v>MALANG</v>
          </cell>
          <cell r="T1420" t="str">
            <v>3316090306870003</v>
          </cell>
          <cell r="U1420" t="str">
            <v>SEUMUR HIDUP</v>
          </cell>
          <cell r="W1420" t="str">
            <v>B1</v>
          </cell>
          <cell r="X1420" t="str">
            <v>870614400708</v>
          </cell>
          <cell r="Y1420">
            <v>45446</v>
          </cell>
          <cell r="Z1420" t="str">
            <v>BLORA</v>
          </cell>
          <cell r="AA1420">
            <v>35584</v>
          </cell>
          <cell r="AB1420" t="str">
            <v>KAUMAN RT 001 RW 004 DS KAUMAN KEC BLORA KAB BLORA</v>
          </cell>
          <cell r="AC1420" t="str">
            <v>KAWIN ANAK 2</v>
          </cell>
          <cell r="AD1420" t="str">
            <v>ISLAM</v>
          </cell>
          <cell r="AE1420" t="str">
            <v>LAKI-LAKI</v>
          </cell>
          <cell r="AF1420" t="str">
            <v>SMA</v>
          </cell>
          <cell r="AG1420" t="str">
            <v>SURYA SAPUTRA</v>
          </cell>
          <cell r="AH1420" t="str">
            <v>BCA</v>
          </cell>
          <cell r="AI1420" t="str">
            <v>1960507718</v>
          </cell>
          <cell r="AJ1420" t="str">
            <v>3316091608110009</v>
          </cell>
          <cell r="AL1420">
            <v>44652</v>
          </cell>
          <cell r="AM1420">
            <v>44742</v>
          </cell>
          <cell r="AN1420" t="str">
            <v>PKWT 2</v>
          </cell>
          <cell r="AO1420" t="str">
            <v>40 hari</v>
          </cell>
          <cell r="AP1420" t="str">
            <v xml:space="preserve">0 Tahun  4 Bulan 19 Hari </v>
          </cell>
          <cell r="AQ1420" t="str">
            <v>SUDAH</v>
          </cell>
          <cell r="AR1420">
            <v>44567</v>
          </cell>
          <cell r="AS1420" t="str">
            <v>SUDAH</v>
          </cell>
          <cell r="AT1420">
            <v>44567</v>
          </cell>
          <cell r="AU1420" t="str">
            <v>SUDAH</v>
          </cell>
          <cell r="AV1420">
            <v>44563</v>
          </cell>
          <cell r="AW1420" t="str">
            <v xml:space="preserve">0 Tahun  4 Bulan 19 Hari </v>
          </cell>
          <cell r="AX1420" t="str">
            <v>ON LINE</v>
          </cell>
          <cell r="BA1420" t="str">
            <v>SUDAH</v>
          </cell>
          <cell r="BC1420">
            <v>44469</v>
          </cell>
          <cell r="BD1420" t="str">
            <v>TUNJUNGAN</v>
          </cell>
          <cell r="BE1420" t="str">
            <v>BELUM</v>
          </cell>
          <cell r="BI1420" t="str">
            <v>BELUM</v>
          </cell>
          <cell r="BV1420" t="str">
            <v>0001699810762</v>
          </cell>
          <cell r="BW1420" t="str">
            <v>SUDAH</v>
          </cell>
          <cell r="BX1420" t="str">
            <v>PERUSAHAAN</v>
          </cell>
          <cell r="BY1420" t="str">
            <v>22016347001</v>
          </cell>
          <cell r="BZ1420" t="str">
            <v>SUDAH</v>
          </cell>
        </row>
        <row r="1421">
          <cell r="C1421" t="str">
            <v>3403</v>
          </cell>
          <cell r="D1421" t="str">
            <v>RAMA DWI ANGGARA MUKTI</v>
          </cell>
          <cell r="E1421" t="str">
            <v>PT. MBK</v>
          </cell>
          <cell r="F1421" t="str">
            <v>PO</v>
          </cell>
          <cell r="G1421" t="str">
            <v>48/PO/LOG-SBY/XII/21</v>
          </cell>
          <cell r="I1421">
            <v>44563</v>
          </cell>
          <cell r="J1421" t="str">
            <v/>
          </cell>
          <cell r="K1421" t="str">
            <v>085785439154</v>
          </cell>
          <cell r="L1421" t="str">
            <v>DRIVER</v>
          </cell>
          <cell r="Q1421" t="str">
            <v>REMBANG</v>
          </cell>
          <cell r="R1421" t="str">
            <v>PT. SUMBER ALFARIA TRIJAYA TBK</v>
          </cell>
          <cell r="S1421" t="str">
            <v>MALANG</v>
          </cell>
          <cell r="T1421" t="str">
            <v>3317070101990002</v>
          </cell>
          <cell r="U1421" t="str">
            <v>SEUMUR HIDUP</v>
          </cell>
          <cell r="W1421" t="str">
            <v>B1</v>
          </cell>
          <cell r="X1421" t="str">
            <v>14399901000137</v>
          </cell>
          <cell r="Y1421">
            <v>46384</v>
          </cell>
          <cell r="Z1421" t="str">
            <v>BANDUNG</v>
          </cell>
          <cell r="AA1421">
            <v>36161</v>
          </cell>
          <cell r="AB1421" t="str">
            <v>NGEMPLAK REJO RT 003 RW 002 DS NGEMPPLAK REJO KEC PAMOTAN</v>
          </cell>
          <cell r="AC1421" t="str">
            <v>LAJANG</v>
          </cell>
          <cell r="AD1421" t="str">
            <v>ISLAM</v>
          </cell>
          <cell r="AE1421" t="str">
            <v>LAKI-LAKI</v>
          </cell>
          <cell r="AF1421" t="str">
            <v>SMA</v>
          </cell>
          <cell r="AG1421" t="str">
            <v>RAMA DWI ANGGARA MUKTI</v>
          </cell>
          <cell r="AH1421" t="str">
            <v>BCA</v>
          </cell>
          <cell r="AI1421" t="str">
            <v>7901276238</v>
          </cell>
          <cell r="AJ1421" t="str">
            <v>3317071711080126</v>
          </cell>
          <cell r="AL1421">
            <v>44652</v>
          </cell>
          <cell r="AM1421">
            <v>44742</v>
          </cell>
          <cell r="AN1421" t="str">
            <v>PKWT 2</v>
          </cell>
          <cell r="AO1421" t="str">
            <v>40 hari</v>
          </cell>
          <cell r="AP1421" t="str">
            <v xml:space="preserve">0 Tahun  4 Bulan 19 Hari </v>
          </cell>
          <cell r="AQ1421" t="str">
            <v>SUDAH</v>
          </cell>
          <cell r="AR1421">
            <v>44567</v>
          </cell>
          <cell r="AS1421" t="str">
            <v>SUDAH</v>
          </cell>
          <cell r="AT1421">
            <v>44567</v>
          </cell>
          <cell r="AU1421" t="str">
            <v>SUDAH</v>
          </cell>
          <cell r="AV1421">
            <v>44563</v>
          </cell>
          <cell r="AW1421" t="str">
            <v xml:space="preserve">0 Tahun  4 Bulan 19 Hari </v>
          </cell>
          <cell r="AX1421" t="str">
            <v>ON LINE</v>
          </cell>
          <cell r="BA1421" t="str">
            <v>SUDAH</v>
          </cell>
          <cell r="BC1421">
            <v>44470</v>
          </cell>
          <cell r="BD1421" t="str">
            <v>LASEM</v>
          </cell>
          <cell r="BE1421" t="str">
            <v>SUDAH</v>
          </cell>
          <cell r="BG1421">
            <v>44624</v>
          </cell>
          <cell r="BI1421" t="str">
            <v>BELUM</v>
          </cell>
          <cell r="BV1421" t="str">
            <v>0003076182281</v>
          </cell>
          <cell r="BW1421" t="str">
            <v>SUDAH</v>
          </cell>
          <cell r="BX1421" t="str">
            <v>PERUSAHAAN</v>
          </cell>
          <cell r="BY1421" t="str">
            <v>22016346839</v>
          </cell>
          <cell r="BZ1421" t="str">
            <v>SUDAH</v>
          </cell>
        </row>
        <row r="1422">
          <cell r="C1422" t="str">
            <v>3406</v>
          </cell>
          <cell r="D1422" t="str">
            <v>INDRA MUKTI ALDIANSYAH</v>
          </cell>
          <cell r="E1422" t="str">
            <v>PT. MBK</v>
          </cell>
          <cell r="F1422" t="str">
            <v>PO</v>
          </cell>
          <cell r="G1422" t="str">
            <v>48/PO/LOG-SBY/XII/21</v>
          </cell>
          <cell r="I1422">
            <v>44563</v>
          </cell>
          <cell r="J1422" t="str">
            <v/>
          </cell>
          <cell r="K1422" t="str">
            <v>08976515169</v>
          </cell>
          <cell r="L1422" t="str">
            <v>DRIVER</v>
          </cell>
          <cell r="Q1422" t="str">
            <v>REMBANG</v>
          </cell>
          <cell r="R1422" t="str">
            <v>PT. SUMBER ALFARIA TRIJAYA TBK</v>
          </cell>
          <cell r="S1422" t="str">
            <v>MALANG</v>
          </cell>
          <cell r="T1422" t="str">
            <v>3317101609010002</v>
          </cell>
          <cell r="U1422" t="str">
            <v>SEUMUR HIDUP</v>
          </cell>
          <cell r="W1422" t="str">
            <v>B1</v>
          </cell>
          <cell r="X1422" t="str">
            <v>14390109000151</v>
          </cell>
          <cell r="Y1422">
            <v>46363</v>
          </cell>
          <cell r="Z1422" t="str">
            <v>REMBANG</v>
          </cell>
          <cell r="AA1422">
            <v>37160</v>
          </cell>
          <cell r="AB1422" t="str">
            <v>DS WARU RT 004 RW 003 DS WARU KEC REMBANG</v>
          </cell>
          <cell r="AC1422" t="str">
            <v>LAJANG</v>
          </cell>
          <cell r="AD1422" t="str">
            <v>ISLAM</v>
          </cell>
          <cell r="AE1422" t="str">
            <v>LAKI-LAKI</v>
          </cell>
          <cell r="AF1422" t="str">
            <v>SMA</v>
          </cell>
          <cell r="AG1422" t="str">
            <v>INDRA MUKTI ALDIANSYAH</v>
          </cell>
          <cell r="AH1422" t="str">
            <v>BCA</v>
          </cell>
          <cell r="AI1422" t="str">
            <v>7835260259</v>
          </cell>
          <cell r="AJ1422" t="str">
            <v>3317102612190006</v>
          </cell>
          <cell r="AL1422">
            <v>44652</v>
          </cell>
          <cell r="AM1422">
            <v>44742</v>
          </cell>
          <cell r="AN1422" t="str">
            <v>PKWT 2</v>
          </cell>
          <cell r="AO1422" t="str">
            <v>40 hari</v>
          </cell>
          <cell r="AP1422" t="str">
            <v xml:space="preserve">0 Tahun  4 Bulan 19 Hari </v>
          </cell>
          <cell r="AQ1422" t="str">
            <v>SUDAH</v>
          </cell>
          <cell r="AR1422">
            <v>44567</v>
          </cell>
          <cell r="AS1422" t="str">
            <v>SUDAH</v>
          </cell>
          <cell r="AT1422">
            <v>44567</v>
          </cell>
          <cell r="AU1422" t="str">
            <v>SUDAH</v>
          </cell>
          <cell r="AV1422">
            <v>44563</v>
          </cell>
          <cell r="AW1422" t="str">
            <v xml:space="preserve">0 Tahun  4 Bulan 19 Hari </v>
          </cell>
          <cell r="AX1422" t="str">
            <v>ON LINE</v>
          </cell>
          <cell r="BA1422" t="str">
            <v>SUDAH</v>
          </cell>
          <cell r="BC1422">
            <v>44476</v>
          </cell>
          <cell r="BD1422" t="str">
            <v>KLINIK KARTIKA23</v>
          </cell>
          <cell r="BE1422" t="str">
            <v>SUDAH</v>
          </cell>
          <cell r="BG1422">
            <v>44505</v>
          </cell>
          <cell r="BH1422" t="str">
            <v>KLINIK KARTIKA 23</v>
          </cell>
          <cell r="BI1422" t="str">
            <v>BELUM</v>
          </cell>
          <cell r="BV1422" t="str">
            <v>0003131640393</v>
          </cell>
          <cell r="BW1422" t="str">
            <v>SUDAH</v>
          </cell>
          <cell r="BX1422" t="str">
            <v>PERUSAHAAN</v>
          </cell>
          <cell r="BY1422" t="str">
            <v>22016346979</v>
          </cell>
          <cell r="BZ1422" t="str">
            <v>SUDAH</v>
          </cell>
        </row>
        <row r="1423">
          <cell r="C1423" t="str">
            <v>3407</v>
          </cell>
          <cell r="D1423" t="str">
            <v>BIMA NUR CAHYO</v>
          </cell>
          <cell r="E1423" t="str">
            <v>PT. MBK</v>
          </cell>
          <cell r="F1423" t="str">
            <v>PO</v>
          </cell>
          <cell r="G1423" t="str">
            <v>48/PO/LOG-SBY/XII/21</v>
          </cell>
          <cell r="I1423">
            <v>44563</v>
          </cell>
          <cell r="J1423" t="str">
            <v/>
          </cell>
          <cell r="K1423" t="str">
            <v>082314188851</v>
          </cell>
          <cell r="L1423" t="str">
            <v>DRIVER</v>
          </cell>
          <cell r="Q1423" t="str">
            <v>REMBANG</v>
          </cell>
          <cell r="R1423" t="str">
            <v>PT. SUMBER ALFARIA TRIJAYA TBK</v>
          </cell>
          <cell r="S1423" t="str">
            <v>MALANG</v>
          </cell>
          <cell r="T1423" t="str">
            <v>3316052507950002</v>
          </cell>
          <cell r="U1423" t="str">
            <v>SEUMUR HIDUP</v>
          </cell>
          <cell r="W1423" t="str">
            <v>B1</v>
          </cell>
          <cell r="X1423" t="str">
            <v>14409507000150</v>
          </cell>
          <cell r="Y1423">
            <v>45951</v>
          </cell>
          <cell r="Z1423" t="str">
            <v>BLORA</v>
          </cell>
          <cell r="AA1423">
            <v>34905</v>
          </cell>
          <cell r="AB1423" t="str">
            <v>DS KENTONG RT 003 RW 002 DS KENTONG KEC CEPU KAB BLORA</v>
          </cell>
          <cell r="AC1423" t="str">
            <v>KAWIN ANAK 1</v>
          </cell>
          <cell r="AD1423" t="str">
            <v>ISLAM</v>
          </cell>
          <cell r="AE1423" t="str">
            <v>LAKI-LAKI</v>
          </cell>
          <cell r="AF1423" t="str">
            <v>SMA</v>
          </cell>
          <cell r="AG1423" t="str">
            <v>BIMA NUR CAHYO</v>
          </cell>
          <cell r="AH1423" t="str">
            <v>BCA</v>
          </cell>
          <cell r="AI1423" t="str">
            <v>3540348064</v>
          </cell>
          <cell r="AJ1423" t="str">
            <v>3316050710190006</v>
          </cell>
          <cell r="AL1423">
            <v>44652</v>
          </cell>
          <cell r="AM1423">
            <v>44742</v>
          </cell>
          <cell r="AN1423" t="str">
            <v>PKWT 2</v>
          </cell>
          <cell r="AO1423" t="str">
            <v>40 hari</v>
          </cell>
          <cell r="AP1423" t="str">
            <v xml:space="preserve">0 Tahun  4 Bulan 19 Hari </v>
          </cell>
          <cell r="AQ1423" t="str">
            <v>SUDAH</v>
          </cell>
          <cell r="AR1423">
            <v>44567</v>
          </cell>
          <cell r="AS1423" t="str">
            <v>SUDAH</v>
          </cell>
          <cell r="AT1423">
            <v>44567</v>
          </cell>
          <cell r="AU1423" t="str">
            <v>SUDAH</v>
          </cell>
          <cell r="AV1423">
            <v>44563</v>
          </cell>
          <cell r="AW1423" t="str">
            <v xml:space="preserve">0 Tahun  4 Bulan 19 Hari </v>
          </cell>
          <cell r="AX1423" t="str">
            <v>ON LINE</v>
          </cell>
          <cell r="BA1423" t="str">
            <v>SUDAH</v>
          </cell>
          <cell r="BC1423">
            <v>44464</v>
          </cell>
          <cell r="BD1423" t="str">
            <v>KLINIK POLRES BLORA</v>
          </cell>
          <cell r="BE1423" t="str">
            <v>BELUM</v>
          </cell>
          <cell r="BI1423" t="str">
            <v>BELUM</v>
          </cell>
          <cell r="BV1423" t="str">
            <v>0001699440478</v>
          </cell>
          <cell r="BW1423" t="str">
            <v>SUDAH</v>
          </cell>
          <cell r="BX1423" t="str">
            <v>PBI</v>
          </cell>
          <cell r="BY1423" t="str">
            <v>22016345880</v>
          </cell>
          <cell r="BZ1423" t="str">
            <v>SUDAH</v>
          </cell>
        </row>
        <row r="1424">
          <cell r="C1424" t="str">
            <v>3412</v>
          </cell>
          <cell r="D1424" t="str">
            <v>ZAKARIA</v>
          </cell>
          <cell r="E1424" t="str">
            <v>PT. MBK</v>
          </cell>
          <cell r="F1424" t="str">
            <v>REPLACE</v>
          </cell>
          <cell r="G1424" t="str">
            <v>ADY PUTRA</v>
          </cell>
          <cell r="I1424">
            <v>44562</v>
          </cell>
          <cell r="J1424" t="str">
            <v/>
          </cell>
          <cell r="K1424" t="str">
            <v>082272623514</v>
          </cell>
          <cell r="L1424" t="str">
            <v>DRIVER</v>
          </cell>
          <cell r="Q1424" t="str">
            <v>ACEH</v>
          </cell>
          <cell r="R1424" t="str">
            <v>ANTERAJA</v>
          </cell>
          <cell r="S1424" t="str">
            <v>MEDAN</v>
          </cell>
          <cell r="T1424" t="str">
            <v>1172022409900001</v>
          </cell>
          <cell r="U1424" t="str">
            <v>SEUMUR HIDUP</v>
          </cell>
          <cell r="W1424" t="str">
            <v>B1 UMUM</v>
          </cell>
          <cell r="X1424" t="str">
            <v>06149009000147</v>
          </cell>
          <cell r="Y1424">
            <v>46288</v>
          </cell>
          <cell r="Z1424" t="str">
            <v>SABANG</v>
          </cell>
          <cell r="AA1424">
            <v>33140</v>
          </cell>
          <cell r="AB1424" t="str">
            <v>JURONG MULIA DS COT BA U KEC SUKAJAYA KOTA SABANG</v>
          </cell>
          <cell r="AC1424" t="str">
            <v>KAWIN</v>
          </cell>
          <cell r="AD1424" t="str">
            <v>ISLAM</v>
          </cell>
          <cell r="AE1424" t="str">
            <v>LAKI-LAKI</v>
          </cell>
          <cell r="AF1424" t="str">
            <v>SMA</v>
          </cell>
          <cell r="AG1424" t="str">
            <v>ZAKARIA</v>
          </cell>
          <cell r="AH1424" t="str">
            <v>BSI</v>
          </cell>
          <cell r="AI1424" t="str">
            <v>1054516319</v>
          </cell>
          <cell r="AJ1424" t="str">
            <v>1172020305210001</v>
          </cell>
          <cell r="AK1424" t="str">
            <v>83.629.252.4-101.000</v>
          </cell>
          <cell r="AL1424">
            <v>44652</v>
          </cell>
          <cell r="AM1424">
            <v>44742</v>
          </cell>
          <cell r="AN1424" t="str">
            <v>PKWT 2</v>
          </cell>
          <cell r="AO1424" t="str">
            <v>40 hari</v>
          </cell>
          <cell r="AP1424" t="str">
            <v xml:space="preserve">0 Tahun  4 Bulan 20 Hari </v>
          </cell>
          <cell r="AQ1424" t="str">
            <v>SUDAH</v>
          </cell>
          <cell r="AR1424">
            <v>44571</v>
          </cell>
          <cell r="AS1424" t="str">
            <v>SUDAH</v>
          </cell>
          <cell r="AT1424">
            <v>44574</v>
          </cell>
          <cell r="AU1424" t="str">
            <v>SUDAH</v>
          </cell>
          <cell r="AV1424">
            <v>44562</v>
          </cell>
          <cell r="AW1424" t="str">
            <v xml:space="preserve">0 Tahun  4 Bulan 20 Hari </v>
          </cell>
          <cell r="AX1424" t="str">
            <v>IN CLASS</v>
          </cell>
          <cell r="BA1424" t="str">
            <v>SUDAH</v>
          </cell>
          <cell r="BC1424">
            <v>44362</v>
          </cell>
          <cell r="BE1424" t="str">
            <v>SUDAH</v>
          </cell>
          <cell r="BG1424">
            <v>44376</v>
          </cell>
          <cell r="BI1424" t="str">
            <v>BELUM</v>
          </cell>
          <cell r="BV1424" t="str">
            <v>0000001808875</v>
          </cell>
          <cell r="BW1424" t="str">
            <v>SUDAH</v>
          </cell>
          <cell r="BX1424" t="str">
            <v>PERUSAHAAN</v>
          </cell>
          <cell r="BY1424" t="str">
            <v>22016347035</v>
          </cell>
          <cell r="BZ1424" t="str">
            <v>SUDAH</v>
          </cell>
        </row>
        <row r="1425">
          <cell r="C1425" t="str">
            <v>3413</v>
          </cell>
          <cell r="D1425" t="str">
            <v>EVAN PURNA NUGRAHA</v>
          </cell>
          <cell r="E1425" t="str">
            <v>PT. MBK</v>
          </cell>
          <cell r="F1425" t="str">
            <v>REPLACE</v>
          </cell>
          <cell r="G1425" t="str">
            <v>HARI WIDIANTO</v>
          </cell>
          <cell r="I1425">
            <v>44562</v>
          </cell>
          <cell r="J1425" t="str">
            <v/>
          </cell>
          <cell r="K1425" t="str">
            <v>082137895234</v>
          </cell>
          <cell r="L1425" t="str">
            <v>DRIVER</v>
          </cell>
          <cell r="Q1425" t="str">
            <v>YOGYAKARTA</v>
          </cell>
          <cell r="R1425" t="str">
            <v>ANTERAJA</v>
          </cell>
          <cell r="S1425" t="str">
            <v>SEMARANG</v>
          </cell>
          <cell r="T1425" t="str">
            <v>3402141209970001</v>
          </cell>
          <cell r="U1425" t="str">
            <v>SEUMUR HIDUP</v>
          </cell>
          <cell r="W1425" t="str">
            <v>B1</v>
          </cell>
          <cell r="X1425" t="str">
            <v>14547908000247</v>
          </cell>
          <cell r="Y1425">
            <v>44816</v>
          </cell>
          <cell r="Z1425" t="str">
            <v>BOGOR</v>
          </cell>
          <cell r="AA1425">
            <v>35685</v>
          </cell>
          <cell r="AB1425" t="str">
            <v>KARANGGAYAM RT.03 SITIMULYO PIYUNGAN BANTUL YOGYAKARTA</v>
          </cell>
          <cell r="AC1425" t="str">
            <v>LAJANG</v>
          </cell>
          <cell r="AD1425" t="str">
            <v>ISLAM</v>
          </cell>
          <cell r="AE1425" t="str">
            <v>LAKI-LAKI</v>
          </cell>
          <cell r="AF1425" t="str">
            <v>SMA</v>
          </cell>
          <cell r="AG1425" t="str">
            <v>EVAN PURNA NUGRAHA</v>
          </cell>
          <cell r="AH1425" t="str">
            <v>BCA</v>
          </cell>
          <cell r="AI1425" t="str">
            <v>4451771846</v>
          </cell>
          <cell r="AJ1425" t="str">
            <v>3402140802180004</v>
          </cell>
          <cell r="AL1425">
            <v>44652</v>
          </cell>
          <cell r="AM1425">
            <v>44742</v>
          </cell>
          <cell r="AN1425" t="str">
            <v>PKWT 2</v>
          </cell>
          <cell r="AO1425" t="str">
            <v>40 hari</v>
          </cell>
          <cell r="AP1425" t="str">
            <v xml:space="preserve">0 Tahun  4 Bulan 20 Hari </v>
          </cell>
          <cell r="AQ1425" t="str">
            <v>SUDAH</v>
          </cell>
          <cell r="AR1425">
            <v>44567</v>
          </cell>
          <cell r="AS1425" t="str">
            <v>SUDAH</v>
          </cell>
          <cell r="AT1425">
            <v>44567</v>
          </cell>
          <cell r="AU1425" t="str">
            <v>SUDAH</v>
          </cell>
          <cell r="AV1425">
            <v>44562</v>
          </cell>
          <cell r="AW1425" t="str">
            <v xml:space="preserve">0 Tahun  4 Bulan 20 Hari </v>
          </cell>
          <cell r="AX1425" t="str">
            <v>IN CLASS</v>
          </cell>
          <cell r="AY1425">
            <v>90</v>
          </cell>
          <cell r="AZ1425">
            <v>100</v>
          </cell>
          <cell r="BA1425" t="str">
            <v>SUDAH</v>
          </cell>
          <cell r="BC1425">
            <v>44446</v>
          </cell>
          <cell r="BD1425" t="str">
            <v>SLEMAN CITY HALL</v>
          </cell>
          <cell r="BE1425" t="str">
            <v>SUDAH</v>
          </cell>
          <cell r="BG1425">
            <v>44476</v>
          </cell>
          <cell r="BH1425" t="str">
            <v>SLEMAN CITY HALL</v>
          </cell>
          <cell r="BI1425" t="str">
            <v>BELUM</v>
          </cell>
          <cell r="BV1425" t="str">
            <v>0001106248792</v>
          </cell>
          <cell r="BW1425" t="str">
            <v>SUDAH</v>
          </cell>
          <cell r="BX1425" t="str">
            <v>PBI</v>
          </cell>
          <cell r="BY1425" t="str">
            <v>22016347159</v>
          </cell>
          <cell r="BZ1425" t="str">
            <v>SUDAH</v>
          </cell>
        </row>
        <row r="1426">
          <cell r="C1426" t="str">
            <v>3414</v>
          </cell>
          <cell r="D1426" t="str">
            <v>MUHAMMAD DENNY LASMANTO</v>
          </cell>
          <cell r="E1426" t="str">
            <v>PT. MBK</v>
          </cell>
          <cell r="F1426" t="str">
            <v>PO</v>
          </cell>
          <cell r="G1426" t="str">
            <v>52/PO/LOG-SBY/XII/21</v>
          </cell>
          <cell r="I1426">
            <v>44562</v>
          </cell>
          <cell r="J1426" t="str">
            <v/>
          </cell>
          <cell r="K1426" t="str">
            <v>081336551058</v>
          </cell>
          <cell r="L1426" t="str">
            <v>DRIVER</v>
          </cell>
          <cell r="Q1426" t="str">
            <v>MOJOKERTO</v>
          </cell>
          <cell r="R1426" t="str">
            <v>MAYORA</v>
          </cell>
          <cell r="S1426" t="str">
            <v>MALANG</v>
          </cell>
          <cell r="T1426" t="str">
            <v>3573011808880001</v>
          </cell>
          <cell r="U1426" t="str">
            <v>SEUMUR HIDUP</v>
          </cell>
          <cell r="V1426" t="str">
            <v>MERAH</v>
          </cell>
          <cell r="W1426" t="str">
            <v>B2 UMUM</v>
          </cell>
          <cell r="X1426" t="str">
            <v>0880815250592</v>
          </cell>
          <cell r="Y1426">
            <v>46252</v>
          </cell>
          <cell r="Z1426" t="str">
            <v>MALANG</v>
          </cell>
          <cell r="AA1426">
            <v>32373</v>
          </cell>
          <cell r="AB1426" t="str">
            <v>JL. LA SUCIPTO VIII/17 RT/RW 004/005 KEL/DESA BLIMBING KEC. BLIMBING -MALANG</v>
          </cell>
          <cell r="AC1426" t="str">
            <v>LAJANG</v>
          </cell>
          <cell r="AD1426" t="str">
            <v>KATHOLIK</v>
          </cell>
          <cell r="AE1426" t="str">
            <v>LAKI-LAKI</v>
          </cell>
          <cell r="AF1426" t="str">
            <v>SMA</v>
          </cell>
          <cell r="AG1426" t="str">
            <v>MUHAMMAD DENNY LASMANTO</v>
          </cell>
          <cell r="AH1426" t="str">
            <v>BCA</v>
          </cell>
          <cell r="AI1426" t="str">
            <v>3160253184</v>
          </cell>
          <cell r="AJ1426" t="str">
            <v>3573012802120021</v>
          </cell>
          <cell r="AL1426">
            <v>44652</v>
          </cell>
          <cell r="AM1426">
            <v>44742</v>
          </cell>
          <cell r="AN1426" t="str">
            <v>PKWT 2</v>
          </cell>
          <cell r="AO1426" t="str">
            <v>40 hari</v>
          </cell>
          <cell r="AP1426" t="str">
            <v xml:space="preserve">0 Tahun  4 Bulan 20 Hari </v>
          </cell>
          <cell r="AQ1426" t="str">
            <v>SUDAH</v>
          </cell>
          <cell r="AR1426">
            <v>44481</v>
          </cell>
          <cell r="AS1426" t="str">
            <v>SUDAH</v>
          </cell>
          <cell r="AT1426">
            <v>44481</v>
          </cell>
          <cell r="AU1426" t="str">
            <v>SUDAH</v>
          </cell>
          <cell r="AV1426">
            <v>44562</v>
          </cell>
          <cell r="AW1426" t="str">
            <v xml:space="preserve">0 Tahun  4 Bulan 20 Hari </v>
          </cell>
          <cell r="AX1426" t="str">
            <v>IN CLASS</v>
          </cell>
          <cell r="AY1426">
            <v>95</v>
          </cell>
          <cell r="AZ1426">
            <v>75</v>
          </cell>
          <cell r="BA1426" t="str">
            <v>SUDAH</v>
          </cell>
          <cell r="BC1426">
            <v>44459</v>
          </cell>
          <cell r="BD1426" t="str">
            <v>MALANG</v>
          </cell>
          <cell r="BE1426" t="str">
            <v>SUDAH</v>
          </cell>
          <cell r="BG1426">
            <v>44498</v>
          </cell>
          <cell r="BI1426" t="str">
            <v>BELUM</v>
          </cell>
          <cell r="BV1426" t="str">
            <v>0001785830512</v>
          </cell>
          <cell r="BW1426" t="str">
            <v>SUDAH</v>
          </cell>
          <cell r="BX1426" t="str">
            <v>PERUSAHAAN</v>
          </cell>
          <cell r="BY1426" t="str">
            <v>22016347100</v>
          </cell>
          <cell r="BZ1426" t="str">
            <v>SUDAH</v>
          </cell>
        </row>
        <row r="1427">
          <cell r="C1427" t="str">
            <v>3415</v>
          </cell>
          <cell r="D1427" t="str">
            <v>YANUAR ARIFIN</v>
          </cell>
          <cell r="E1427" t="str">
            <v>PT. MBK</v>
          </cell>
          <cell r="F1427" t="str">
            <v>PO</v>
          </cell>
          <cell r="G1427" t="str">
            <v>PO MENYUSUL</v>
          </cell>
          <cell r="I1427">
            <v>44562</v>
          </cell>
          <cell r="J1427" t="str">
            <v/>
          </cell>
          <cell r="K1427" t="str">
            <v>085731709113</v>
          </cell>
          <cell r="L1427" t="str">
            <v>DRIVER</v>
          </cell>
          <cell r="Q1427" t="str">
            <v>JOMBANG</v>
          </cell>
          <cell r="R1427" t="str">
            <v>ANTERAJA</v>
          </cell>
          <cell r="S1427" t="str">
            <v>MALANG</v>
          </cell>
          <cell r="T1427" t="str">
            <v>3511110101860024</v>
          </cell>
          <cell r="U1427" t="str">
            <v>SEUMUR HIDUP</v>
          </cell>
          <cell r="W1427" t="str">
            <v>B1</v>
          </cell>
          <cell r="X1427" t="str">
            <v>15308601000090</v>
          </cell>
          <cell r="Y1427">
            <v>46197</v>
          </cell>
          <cell r="Z1427" t="str">
            <v>BONDOWOSO</v>
          </cell>
          <cell r="AA1427">
            <v>31413</v>
          </cell>
          <cell r="AB1427" t="str">
            <v>KEJAYAN RT 020 RW 005 DS KEJAYAN KEC PUJER</v>
          </cell>
          <cell r="AC1427" t="str">
            <v>KAWIN ANAK 1</v>
          </cell>
          <cell r="AD1427" t="str">
            <v>ISLAM</v>
          </cell>
          <cell r="AE1427" t="str">
            <v>LAKI-LAKI</v>
          </cell>
          <cell r="AF1427" t="str">
            <v>SMA</v>
          </cell>
          <cell r="AG1427" t="str">
            <v>YANUAR ARIFIN</v>
          </cell>
          <cell r="AH1427" t="str">
            <v>BCA</v>
          </cell>
          <cell r="AI1427" t="str">
            <v>0482121665</v>
          </cell>
          <cell r="AJ1427" t="str">
            <v>3511050809200003</v>
          </cell>
          <cell r="AL1427">
            <v>44652</v>
          </cell>
          <cell r="AM1427">
            <v>44742</v>
          </cell>
          <cell r="AN1427" t="str">
            <v>PKWT 2</v>
          </cell>
          <cell r="AO1427" t="str">
            <v>40 hari</v>
          </cell>
          <cell r="AP1427" t="str">
            <v xml:space="preserve">0 Tahun  4 Bulan 20 Hari </v>
          </cell>
          <cell r="AQ1427" t="str">
            <v>SUDAH</v>
          </cell>
          <cell r="AR1427">
            <v>44592</v>
          </cell>
          <cell r="AS1427" t="str">
            <v>SUDAH</v>
          </cell>
          <cell r="AT1427">
            <v>44592</v>
          </cell>
          <cell r="AU1427" t="str">
            <v>SUDAH</v>
          </cell>
          <cell r="AV1427">
            <v>44562</v>
          </cell>
          <cell r="AW1427" t="str">
            <v xml:space="preserve">0 Tahun  4 Bulan 20 Hari </v>
          </cell>
          <cell r="AX1427" t="str">
            <v>IN CLASS</v>
          </cell>
          <cell r="BA1427" t="str">
            <v>SUDAH</v>
          </cell>
          <cell r="BC1427">
            <v>44362</v>
          </cell>
          <cell r="BE1427" t="str">
            <v>BELUM</v>
          </cell>
          <cell r="BI1427" t="str">
            <v>BELUM</v>
          </cell>
          <cell r="BV1427" t="str">
            <v xml:space="preserve">0002684980484 </v>
          </cell>
          <cell r="BW1427" t="str">
            <v>SUDAH</v>
          </cell>
          <cell r="BX1427" t="str">
            <v>PERUSAHAAN</v>
          </cell>
          <cell r="BY1427" t="str">
            <v>22016347092</v>
          </cell>
          <cell r="BZ1427" t="str">
            <v>SUDAH</v>
          </cell>
        </row>
        <row r="1428">
          <cell r="C1428" t="str">
            <v>3416</v>
          </cell>
          <cell r="D1428" t="str">
            <v>RUKMAN</v>
          </cell>
          <cell r="E1428" t="str">
            <v>PT. MBK</v>
          </cell>
          <cell r="F1428" t="str">
            <v>REPLACE</v>
          </cell>
          <cell r="G1428" t="str">
            <v>NIZAR AHMAD FAUZAN</v>
          </cell>
          <cell r="I1428">
            <v>44565</v>
          </cell>
          <cell r="J1428" t="str">
            <v/>
          </cell>
          <cell r="K1428" t="str">
            <v>083825701964</v>
          </cell>
          <cell r="L1428" t="str">
            <v>DRIVER</v>
          </cell>
          <cell r="Q1428" t="str">
            <v>BANDUNG</v>
          </cell>
          <cell r="R1428" t="str">
            <v>ANTERAJA</v>
          </cell>
          <cell r="S1428" t="str">
            <v>JAKARTA 1</v>
          </cell>
          <cell r="T1428" t="str">
            <v>3204460507940002</v>
          </cell>
          <cell r="U1428" t="str">
            <v>SEUMUR HIDUP</v>
          </cell>
          <cell r="V1428" t="str">
            <v>HIJAU</v>
          </cell>
          <cell r="W1428" t="str">
            <v>B1</v>
          </cell>
          <cell r="X1428" t="str">
            <v>920713312095</v>
          </cell>
          <cell r="Y1428">
            <v>45488</v>
          </cell>
          <cell r="Z1428" t="str">
            <v>BANDUNG</v>
          </cell>
          <cell r="AA1428">
            <v>34520</v>
          </cell>
          <cell r="AB1428" t="str">
            <v>KP CEMPAKA RT02 RW01 PATARUMAN,CIHAMPELAS</v>
          </cell>
          <cell r="AC1428" t="str">
            <v>KAWIN ANAK 2</v>
          </cell>
          <cell r="AD1428" t="str">
            <v>ISLAM</v>
          </cell>
          <cell r="AE1428" t="str">
            <v>LAKI-LAKI</v>
          </cell>
          <cell r="AF1428" t="str">
            <v>SMA</v>
          </cell>
          <cell r="AG1428" t="str">
            <v>RUKMAN</v>
          </cell>
          <cell r="AH1428" t="str">
            <v>BCA</v>
          </cell>
          <cell r="AI1428" t="str">
            <v>3790266837</v>
          </cell>
          <cell r="AJ1428" t="str">
            <v>3217102112180008</v>
          </cell>
          <cell r="AK1428" t="str">
            <v>90 546 695 9421000</v>
          </cell>
          <cell r="AL1428">
            <v>44652</v>
          </cell>
          <cell r="AM1428">
            <v>44742</v>
          </cell>
          <cell r="AN1428" t="str">
            <v>PKWT 2</v>
          </cell>
          <cell r="AO1428" t="str">
            <v>40 hari</v>
          </cell>
          <cell r="AP1428" t="str">
            <v xml:space="preserve">0 Tahun  4 Bulan 17 Hari </v>
          </cell>
          <cell r="AQ1428" t="str">
            <v>SUDAH</v>
          </cell>
          <cell r="AR1428">
            <v>44567</v>
          </cell>
          <cell r="AS1428" t="str">
            <v>SUDAH</v>
          </cell>
          <cell r="AT1428">
            <v>44567</v>
          </cell>
          <cell r="AU1428" t="str">
            <v>SUDAH</v>
          </cell>
          <cell r="AV1428">
            <v>44639</v>
          </cell>
          <cell r="AW1428" t="str">
            <v xml:space="preserve">0 Tahun  2 Bulan 2 Hari </v>
          </cell>
          <cell r="AX1428" t="str">
            <v>IN CLASS</v>
          </cell>
          <cell r="AY1428">
            <v>60</v>
          </cell>
          <cell r="BA1428" t="str">
            <v>SUDAH</v>
          </cell>
          <cell r="BC1428">
            <v>44520</v>
          </cell>
          <cell r="BE1428" t="str">
            <v>SUDAH</v>
          </cell>
          <cell r="BG1428">
            <v>44559</v>
          </cell>
          <cell r="BH1428" t="str">
            <v>PKM CIHAMPELAS</v>
          </cell>
          <cell r="BI1428" t="str">
            <v>BELUM</v>
          </cell>
          <cell r="BV1428" t="str">
            <v>0001340952704</v>
          </cell>
          <cell r="BW1428" t="str">
            <v>SUDAH</v>
          </cell>
          <cell r="BX1428" t="str">
            <v>PERUSAHAAN</v>
          </cell>
          <cell r="BY1428" t="str">
            <v>22016347142</v>
          </cell>
          <cell r="BZ1428" t="str">
            <v>SUDAH</v>
          </cell>
          <cell r="CG1428" t="str">
            <v>AJIIPAHMI0@GMAIL.com</v>
          </cell>
        </row>
        <row r="1429">
          <cell r="C1429" t="str">
            <v>3417</v>
          </cell>
          <cell r="D1429" t="str">
            <v>BENI SYAHPUTRA</v>
          </cell>
          <cell r="E1429" t="str">
            <v>PT. MBK</v>
          </cell>
          <cell r="F1429" t="str">
            <v>PO</v>
          </cell>
          <cell r="G1429" t="str">
            <v>01/PO-MDN/III/22</v>
          </cell>
          <cell r="I1429">
            <v>44565</v>
          </cell>
          <cell r="J1429" t="str">
            <v/>
          </cell>
          <cell r="K1429" t="str">
            <v>085767479399</v>
          </cell>
          <cell r="L1429" t="str">
            <v>DRIVER</v>
          </cell>
          <cell r="Q1429" t="str">
            <v>MEDAN</v>
          </cell>
          <cell r="R1429" t="str">
            <v>MAYORA</v>
          </cell>
          <cell r="S1429" t="str">
            <v>MEDAN</v>
          </cell>
          <cell r="T1429" t="str">
            <v>1271030301860003</v>
          </cell>
          <cell r="U1429" t="str">
            <v>SEUMUR HIDUP</v>
          </cell>
          <cell r="V1429" t="str">
            <v>HIJAU</v>
          </cell>
          <cell r="W1429" t="str">
            <v>B1</v>
          </cell>
          <cell r="X1429" t="str">
            <v>07148601000519</v>
          </cell>
          <cell r="Y1429">
            <v>46359</v>
          </cell>
          <cell r="Z1429" t="str">
            <v>MEDAN</v>
          </cell>
          <cell r="AA1429">
            <v>31415</v>
          </cell>
          <cell r="AB1429" t="str">
            <v>JALAN BUNGA BALDU NO.15 ASAM KUMBANG MEDAN SELAYANG</v>
          </cell>
          <cell r="AC1429" t="str">
            <v>KAWIN ANAK 1</v>
          </cell>
          <cell r="AD1429" t="str">
            <v>ISLAM</v>
          </cell>
          <cell r="AE1429" t="str">
            <v>LAKI-LAKI</v>
          </cell>
          <cell r="AF1429" t="str">
            <v>SMA</v>
          </cell>
          <cell r="AG1429" t="str">
            <v>BENI SYAHPUTRA</v>
          </cell>
          <cell r="AH1429" t="str">
            <v>BCA</v>
          </cell>
          <cell r="AI1429" t="str">
            <v>8205217688</v>
          </cell>
          <cell r="AJ1429" t="str">
            <v>1271210102160009</v>
          </cell>
          <cell r="AL1429">
            <v>44652</v>
          </cell>
          <cell r="AM1429">
            <v>44742</v>
          </cell>
          <cell r="AN1429" t="str">
            <v>PKWT 2</v>
          </cell>
          <cell r="AO1429" t="str">
            <v>40 hari</v>
          </cell>
          <cell r="AP1429" t="str">
            <v xml:space="preserve">0 Tahun  4 Bulan 17 Hari </v>
          </cell>
          <cell r="AQ1429" t="str">
            <v>SUDAH</v>
          </cell>
          <cell r="AR1429">
            <v>44571</v>
          </cell>
          <cell r="AS1429" t="str">
            <v>SUDAH</v>
          </cell>
          <cell r="AT1429">
            <v>44574</v>
          </cell>
          <cell r="AU1429" t="str">
            <v>SUDAH</v>
          </cell>
          <cell r="AV1429">
            <v>44565</v>
          </cell>
          <cell r="AW1429" t="str">
            <v xml:space="preserve">0 Tahun  4 Bulan 17 Hari </v>
          </cell>
          <cell r="AX1429" t="str">
            <v>IN CLASS</v>
          </cell>
          <cell r="BA1429" t="str">
            <v>SUDAH</v>
          </cell>
          <cell r="BC1429">
            <v>44379</v>
          </cell>
          <cell r="BE1429" t="str">
            <v>BELUM</v>
          </cell>
          <cell r="BI1429" t="str">
            <v>BELUM</v>
          </cell>
          <cell r="BV1429" t="str">
            <v>0001838519583</v>
          </cell>
          <cell r="BW1429" t="str">
            <v>SUDAH</v>
          </cell>
          <cell r="BX1429" t="str">
            <v>PERUSAHAAN</v>
          </cell>
          <cell r="BY1429" t="str">
            <v>22016347118</v>
          </cell>
          <cell r="BZ1429" t="str">
            <v>SUDAH</v>
          </cell>
        </row>
        <row r="1430">
          <cell r="C1430" t="str">
            <v>3420</v>
          </cell>
          <cell r="D1430" t="str">
            <v>ALDI ANSYAH</v>
          </cell>
          <cell r="E1430" t="str">
            <v>PT. MBK</v>
          </cell>
          <cell r="F1430" t="str">
            <v>REPLACE</v>
          </cell>
          <cell r="G1430" t="str">
            <v>LIHARDO JAMES NABABAN</v>
          </cell>
          <cell r="I1430">
            <v>44565</v>
          </cell>
          <cell r="J1430" t="str">
            <v/>
          </cell>
          <cell r="K1430" t="str">
            <v>081977597257</v>
          </cell>
          <cell r="L1430" t="str">
            <v>DRIVER</v>
          </cell>
          <cell r="Q1430" t="str">
            <v>MEDAN</v>
          </cell>
          <cell r="R1430" t="str">
            <v>PT. MEDAN DISTRIBUSINDO RAYA</v>
          </cell>
          <cell r="S1430" t="str">
            <v>MEDAN</v>
          </cell>
          <cell r="T1430" t="str">
            <v>1207022111860003</v>
          </cell>
          <cell r="U1430" t="str">
            <v>SEUMUR HIDUP</v>
          </cell>
          <cell r="V1430" t="str">
            <v>HIJAU</v>
          </cell>
          <cell r="W1430" t="str">
            <v>B2</v>
          </cell>
          <cell r="X1430" t="str">
            <v>07278611013118</v>
          </cell>
          <cell r="Y1430">
            <v>46125</v>
          </cell>
          <cell r="Z1430" t="str">
            <v xml:space="preserve">TANJUNG MORAWA </v>
          </cell>
          <cell r="AA1430">
            <v>31737</v>
          </cell>
          <cell r="AB1430" t="str">
            <v>DUSUN XIII GANG LOKASI BANGUN SARI TANJUNG MORAWA KABUPATEN DELI SERDANG</v>
          </cell>
          <cell r="AC1430" t="str">
            <v>KAWIN ANAK 2</v>
          </cell>
          <cell r="AD1430" t="str">
            <v>ISLAM</v>
          </cell>
          <cell r="AE1430" t="str">
            <v>LAKI-LAKI</v>
          </cell>
          <cell r="AF1430" t="str">
            <v>SMA</v>
          </cell>
          <cell r="AG1430" t="str">
            <v>ALDI ANSYAH</v>
          </cell>
          <cell r="AH1430" t="str">
            <v>BCA</v>
          </cell>
          <cell r="AI1430" t="str">
            <v>7985331430</v>
          </cell>
          <cell r="AJ1430" t="str">
            <v>1271071901160005</v>
          </cell>
          <cell r="AL1430">
            <v>44652</v>
          </cell>
          <cell r="AM1430">
            <v>44742</v>
          </cell>
          <cell r="AN1430" t="str">
            <v>PKWT 2</v>
          </cell>
          <cell r="AO1430" t="str">
            <v>40 hari</v>
          </cell>
          <cell r="AP1430" t="str">
            <v xml:space="preserve">0 Tahun  4 Bulan 17 Hari </v>
          </cell>
          <cell r="AQ1430" t="str">
            <v>SUDAH</v>
          </cell>
          <cell r="AR1430">
            <v>44571</v>
          </cell>
          <cell r="AS1430" t="str">
            <v>SUDAH</v>
          </cell>
          <cell r="AT1430">
            <v>44574</v>
          </cell>
          <cell r="AU1430" t="str">
            <v>SUDAH</v>
          </cell>
          <cell r="AV1430">
            <v>44565</v>
          </cell>
          <cell r="AW1430" t="str">
            <v xml:space="preserve">0 Tahun  4 Bulan 17 Hari </v>
          </cell>
          <cell r="AX1430" t="str">
            <v>IN CLASS</v>
          </cell>
          <cell r="BA1430" t="str">
            <v>SUDAH</v>
          </cell>
          <cell r="BC1430">
            <v>44378</v>
          </cell>
          <cell r="BE1430" t="str">
            <v>BELUM</v>
          </cell>
          <cell r="BI1430" t="str">
            <v>BELUM</v>
          </cell>
          <cell r="BV1430" t="str">
            <v>0000983734795</v>
          </cell>
          <cell r="BW1430" t="str">
            <v>SUDAH</v>
          </cell>
          <cell r="BX1430" t="str">
            <v>PBI</v>
          </cell>
          <cell r="BY1430" t="str">
            <v>22016346862</v>
          </cell>
          <cell r="BZ1430" t="str">
            <v>SUDAH</v>
          </cell>
        </row>
        <row r="1431">
          <cell r="C1431" t="str">
            <v>3422</v>
          </cell>
          <cell r="D1431" t="str">
            <v>AGUAN</v>
          </cell>
          <cell r="E1431" t="str">
            <v>PT. MBK</v>
          </cell>
          <cell r="F1431" t="str">
            <v>REPLACE</v>
          </cell>
          <cell r="G1431" t="str">
            <v>SAFARUDDIN DAMANIK</v>
          </cell>
          <cell r="I1431">
            <v>44565</v>
          </cell>
          <cell r="J1431" t="str">
            <v/>
          </cell>
          <cell r="K1431" t="str">
            <v>083162746713</v>
          </cell>
          <cell r="L1431" t="str">
            <v>DRIVER</v>
          </cell>
          <cell r="Q1431" t="str">
            <v>MEDAN</v>
          </cell>
          <cell r="R1431" t="str">
            <v>PT. MEDAN DISTRIBUSINDO RAYA</v>
          </cell>
          <cell r="S1431" t="str">
            <v>MEDAN</v>
          </cell>
          <cell r="T1431" t="str">
            <v>1222031010850019</v>
          </cell>
          <cell r="U1431" t="str">
            <v>SEUMUR HIDUP</v>
          </cell>
          <cell r="V1431" t="str">
            <v>HIJAU</v>
          </cell>
          <cell r="W1431" t="str">
            <v>B1 UMUM</v>
          </cell>
          <cell r="X1431" t="str">
            <v>07188510000004</v>
          </cell>
          <cell r="Y1431">
            <v>45485</v>
          </cell>
          <cell r="Z1431" t="str">
            <v>SISUMUT</v>
          </cell>
          <cell r="AA1431">
            <v>31330</v>
          </cell>
          <cell r="AB1431" t="str">
            <v>CIKAMPAK ASAHAN DESA AEK BATU KECAMATAN TORGAMBA KABUPATEN LABUHAN BATU SELATAN SUMATERA UTARA</v>
          </cell>
          <cell r="AC1431" t="str">
            <v>KAWIN ANAK 2</v>
          </cell>
          <cell r="AD1431" t="str">
            <v>ISLAM</v>
          </cell>
          <cell r="AE1431" t="str">
            <v>LAKI-LAKI</v>
          </cell>
          <cell r="AF1431" t="str">
            <v>SMA</v>
          </cell>
          <cell r="AG1431" t="str">
            <v>AGUAN</v>
          </cell>
          <cell r="AH1431" t="str">
            <v>BCA</v>
          </cell>
          <cell r="AI1431" t="str">
            <v>3831796381</v>
          </cell>
          <cell r="AJ1431" t="str">
            <v>1222032610100007</v>
          </cell>
          <cell r="AL1431">
            <v>44652</v>
          </cell>
          <cell r="AM1431">
            <v>44742</v>
          </cell>
          <cell r="AN1431" t="str">
            <v>PKWT 2</v>
          </cell>
          <cell r="AO1431" t="str">
            <v>40 hari</v>
          </cell>
          <cell r="AP1431" t="str">
            <v xml:space="preserve">0 Tahun  4 Bulan 17 Hari </v>
          </cell>
          <cell r="AQ1431" t="str">
            <v>SUDAH</v>
          </cell>
          <cell r="AR1431">
            <v>44571</v>
          </cell>
          <cell r="AS1431" t="str">
            <v>SUDAH</v>
          </cell>
          <cell r="AT1431">
            <v>44574</v>
          </cell>
          <cell r="AU1431" t="str">
            <v>SUDAH</v>
          </cell>
          <cell r="AV1431">
            <v>44565</v>
          </cell>
          <cell r="AW1431" t="str">
            <v xml:space="preserve">0 Tahun  4 Bulan 17 Hari </v>
          </cell>
          <cell r="AX1431" t="str">
            <v>IN CLASS</v>
          </cell>
          <cell r="BA1431" t="str">
            <v>SUDAH</v>
          </cell>
          <cell r="BC1431">
            <v>44383</v>
          </cell>
          <cell r="BE1431" t="str">
            <v>BELUM</v>
          </cell>
          <cell r="BI1431" t="str">
            <v>BELUM</v>
          </cell>
          <cell r="BV1431" t="str">
            <v>0001862360526</v>
          </cell>
          <cell r="BW1431" t="str">
            <v>SUDAH</v>
          </cell>
          <cell r="BX1431" t="str">
            <v>PERUSAHAAN</v>
          </cell>
          <cell r="BY1431" t="str">
            <v>22016347134</v>
          </cell>
          <cell r="BZ1431" t="str">
            <v>SUDAH</v>
          </cell>
        </row>
        <row r="1432">
          <cell r="C1432" t="str">
            <v>3424</v>
          </cell>
          <cell r="D1432" t="str">
            <v>HIRONIMUS FUNAN</v>
          </cell>
          <cell r="E1432" t="str">
            <v>PT. MBK</v>
          </cell>
          <cell r="F1432" t="str">
            <v>PO</v>
          </cell>
          <cell r="G1432" t="str">
            <v>51/PO/LOG-SBY/XII/21</v>
          </cell>
          <cell r="I1432">
            <v>44566</v>
          </cell>
          <cell r="J1432" t="str">
            <v/>
          </cell>
          <cell r="K1432" t="str">
            <v>085338318507</v>
          </cell>
          <cell r="L1432" t="str">
            <v>DRIVER</v>
          </cell>
          <cell r="Q1432" t="str">
            <v>DENPASAR</v>
          </cell>
          <cell r="R1432" t="str">
            <v>CIRCLE K</v>
          </cell>
          <cell r="S1432" t="str">
            <v>MALANG</v>
          </cell>
          <cell r="T1432" t="str">
            <v>2405031207850002</v>
          </cell>
          <cell r="U1432" t="str">
            <v>SEUMUR HIDUP</v>
          </cell>
          <cell r="V1432" t="str">
            <v>HIJAU</v>
          </cell>
          <cell r="W1432" t="str">
            <v>B1 UMUM</v>
          </cell>
          <cell r="X1432" t="str">
            <v>16188507000023</v>
          </cell>
          <cell r="Y1432">
            <v>45636</v>
          </cell>
          <cell r="Z1432" t="str">
            <v>LEKUSENE</v>
          </cell>
          <cell r="AA1432">
            <v>31240</v>
          </cell>
          <cell r="AB1432" t="str">
            <v>LETNEO RT 003 RW 001 KEC INSANA KAB TTU</v>
          </cell>
          <cell r="AC1432" t="str">
            <v>KAWIN</v>
          </cell>
          <cell r="AD1432" t="str">
            <v>KATHOLIK</v>
          </cell>
          <cell r="AE1432" t="str">
            <v>LAKI-LAKI</v>
          </cell>
          <cell r="AF1432" t="str">
            <v>SMA</v>
          </cell>
          <cell r="AG1432" t="str">
            <v>HIRONIMUS FUNAN</v>
          </cell>
          <cell r="AH1432" t="str">
            <v>BCA</v>
          </cell>
          <cell r="AI1432" t="str">
            <v>4160506232</v>
          </cell>
          <cell r="AJ1432" t="str">
            <v>5303201201220004</v>
          </cell>
          <cell r="AL1432">
            <v>44652</v>
          </cell>
          <cell r="AM1432">
            <v>44742</v>
          </cell>
          <cell r="AN1432" t="str">
            <v>PKWT 2</v>
          </cell>
          <cell r="AO1432" t="str">
            <v>40 hari</v>
          </cell>
          <cell r="AP1432" t="str">
            <v xml:space="preserve">0 Tahun  4 Bulan 16 Hari </v>
          </cell>
          <cell r="AQ1432" t="str">
            <v>SUDAH</v>
          </cell>
          <cell r="AR1432">
            <v>44571</v>
          </cell>
          <cell r="AS1432" t="str">
            <v>SUDAH</v>
          </cell>
          <cell r="AT1432">
            <v>44571</v>
          </cell>
          <cell r="AU1432" t="str">
            <v>SUDAH</v>
          </cell>
          <cell r="AV1432">
            <v>44614</v>
          </cell>
          <cell r="AW1432" t="str">
            <v xml:space="preserve">0 Tahun  2 Bulan 29 Hari </v>
          </cell>
          <cell r="AX1432" t="str">
            <v>ON LINE</v>
          </cell>
          <cell r="AY1432">
            <v>70</v>
          </cell>
          <cell r="AZ1432">
            <v>0</v>
          </cell>
          <cell r="BA1432" t="str">
            <v>SUDAH</v>
          </cell>
          <cell r="BC1432">
            <v>44307</v>
          </cell>
          <cell r="BE1432" t="str">
            <v>SUDAH</v>
          </cell>
          <cell r="BG1432">
            <v>44641</v>
          </cell>
          <cell r="BI1432" t="str">
            <v>SUDAH</v>
          </cell>
          <cell r="BK1432">
            <v>44671</v>
          </cell>
          <cell r="BV1432" t="str">
            <v>0002241878771</v>
          </cell>
          <cell r="BW1432" t="str">
            <v>SUDAH</v>
          </cell>
          <cell r="BX1432" t="str">
            <v>PERUSAHAAN</v>
          </cell>
          <cell r="BY1432" t="str">
            <v>22016347175</v>
          </cell>
          <cell r="BZ1432" t="str">
            <v>SUDAH</v>
          </cell>
        </row>
        <row r="1433">
          <cell r="C1433" t="str">
            <v>3425</v>
          </cell>
          <cell r="D1433" t="str">
            <v>ANAK AGUNG KOMPYANG ARIANTA</v>
          </cell>
          <cell r="E1433" t="str">
            <v>PT. MBK</v>
          </cell>
          <cell r="F1433" t="str">
            <v>PO</v>
          </cell>
          <cell r="G1433" t="str">
            <v>51/PO/LOG-SBY/XII/21</v>
          </cell>
          <cell r="I1433">
            <v>44566</v>
          </cell>
          <cell r="J1433" t="str">
            <v/>
          </cell>
          <cell r="K1433" t="str">
            <v>0895805000440</v>
          </cell>
          <cell r="L1433" t="str">
            <v>DRIVER</v>
          </cell>
          <cell r="Q1433" t="str">
            <v>DENPASAR</v>
          </cell>
          <cell r="R1433" t="str">
            <v>CIRCLE K</v>
          </cell>
          <cell r="S1433" t="str">
            <v>MALANG</v>
          </cell>
          <cell r="T1433" t="str">
            <v>5171033011830003</v>
          </cell>
          <cell r="U1433" t="str">
            <v>SEUMUR HIDUP</v>
          </cell>
          <cell r="V1433" t="str">
            <v>HIJAU</v>
          </cell>
          <cell r="W1433" t="str">
            <v>B1</v>
          </cell>
          <cell r="X1433" t="str">
            <v>821116184050</v>
          </cell>
          <cell r="Y1433">
            <v>44895</v>
          </cell>
          <cell r="Z1433" t="str">
            <v>DENPASAR</v>
          </cell>
          <cell r="AA1433">
            <v>30650</v>
          </cell>
          <cell r="AB1433" t="str">
            <v>JL BUANA RAYA GG WIDYA BUANA NO. 4 KEL PADANGSAMBIAN DENPASAR</v>
          </cell>
          <cell r="AC1433" t="str">
            <v>KAWIN</v>
          </cell>
          <cell r="AD1433" t="str">
            <v>HINDU</v>
          </cell>
          <cell r="AE1433" t="str">
            <v>LAKI-LAKI</v>
          </cell>
          <cell r="AF1433" t="str">
            <v>SMA</v>
          </cell>
          <cell r="AG1433" t="str">
            <v>ANAK AGUNG KOMPYANG ARIANTA</v>
          </cell>
          <cell r="AH1433" t="str">
            <v>BCA</v>
          </cell>
          <cell r="AI1433" t="str">
            <v>6485379065</v>
          </cell>
          <cell r="AJ1433" t="str">
            <v>5171030712150001</v>
          </cell>
          <cell r="AL1433">
            <v>44652</v>
          </cell>
          <cell r="AM1433">
            <v>44742</v>
          </cell>
          <cell r="AN1433" t="str">
            <v>PKWT 2</v>
          </cell>
          <cell r="AO1433" t="str">
            <v>40 hari</v>
          </cell>
          <cell r="AP1433" t="str">
            <v xml:space="preserve">0 Tahun  4 Bulan 16 Hari </v>
          </cell>
          <cell r="AQ1433" t="str">
            <v>SUDAH</v>
          </cell>
          <cell r="AR1433">
            <v>44571</v>
          </cell>
          <cell r="AS1433" t="str">
            <v>SUDAH</v>
          </cell>
          <cell r="AT1433">
            <v>44571</v>
          </cell>
          <cell r="AU1433" t="str">
            <v>SUDAH</v>
          </cell>
          <cell r="AV1433">
            <v>44566</v>
          </cell>
          <cell r="AW1433" t="str">
            <v xml:space="preserve">0 Tahun  4 Bulan 16 Hari </v>
          </cell>
          <cell r="AX1433" t="str">
            <v>ON LINE</v>
          </cell>
          <cell r="AY1433">
            <v>85</v>
          </cell>
          <cell r="AZ1433">
            <v>100</v>
          </cell>
          <cell r="BA1433" t="str">
            <v>SUDAH</v>
          </cell>
          <cell r="BC1433">
            <v>44427</v>
          </cell>
          <cell r="BD1433" t="str">
            <v>KLINIK POLRESTA DENPASAR</v>
          </cell>
          <cell r="BE1433" t="str">
            <v>SUDAH</v>
          </cell>
          <cell r="BG1433">
            <v>44557</v>
          </cell>
          <cell r="BH1433" t="str">
            <v>KLINIK POLRESTA DENPASAR</v>
          </cell>
          <cell r="BI1433" t="str">
            <v>BELUM</v>
          </cell>
          <cell r="BV1433" t="str">
            <v>0001151201553</v>
          </cell>
          <cell r="BW1433" t="str">
            <v>SUDAH</v>
          </cell>
          <cell r="BX1433" t="str">
            <v>PBI</v>
          </cell>
          <cell r="BY1433" t="str">
            <v>22016345815</v>
          </cell>
          <cell r="BZ1433" t="str">
            <v>SUDAH</v>
          </cell>
        </row>
        <row r="1434">
          <cell r="C1434" t="str">
            <v>3426</v>
          </cell>
          <cell r="D1434" t="str">
            <v>NIHARDI</v>
          </cell>
          <cell r="E1434" t="str">
            <v>PT. MBK</v>
          </cell>
          <cell r="F1434" t="str">
            <v>REPLACE</v>
          </cell>
          <cell r="G1434" t="str">
            <v>DWI HANDRIAN</v>
          </cell>
          <cell r="H1434">
            <v>44559</v>
          </cell>
          <cell r="I1434">
            <v>44563</v>
          </cell>
          <cell r="J1434">
            <v>4</v>
          </cell>
          <cell r="K1434" t="str">
            <v>085821493260</v>
          </cell>
          <cell r="L1434" t="str">
            <v>DRIVER</v>
          </cell>
          <cell r="Q1434" t="str">
            <v>PONTIANAK</v>
          </cell>
          <cell r="R1434" t="str">
            <v>PT. SUMBER ALFARIA TRIJAYA TBK</v>
          </cell>
          <cell r="S1434" t="str">
            <v>JAKARTA 2</v>
          </cell>
          <cell r="T1434" t="str">
            <v>6112072311960003</v>
          </cell>
          <cell r="U1434" t="str">
            <v>SEUMUR HIDUP</v>
          </cell>
          <cell r="V1434" t="str">
            <v>CDD</v>
          </cell>
          <cell r="W1434" t="str">
            <v>B1</v>
          </cell>
          <cell r="X1434" t="str">
            <v>10149611000124</v>
          </cell>
          <cell r="Y1434">
            <v>46385</v>
          </cell>
          <cell r="Z1434" t="str">
            <v>RASAU JAYA</v>
          </cell>
          <cell r="AA1434">
            <v>35392</v>
          </cell>
          <cell r="AB1434" t="str">
            <v>DUSUN RASAU KARYA RT.020/RW.006 DS/KEL. RASAU JAYA UMUM KEC RASAU JAYA KAB. KUBU RAYA</v>
          </cell>
          <cell r="AC1434" t="str">
            <v>KAWIN ANAK 1</v>
          </cell>
          <cell r="AD1434" t="str">
            <v>ISLAM</v>
          </cell>
          <cell r="AE1434" t="str">
            <v>LAKI-LAKI</v>
          </cell>
          <cell r="AF1434" t="str">
            <v>SMA</v>
          </cell>
          <cell r="AG1434" t="str">
            <v>NIHARDI</v>
          </cell>
          <cell r="AH1434" t="str">
            <v>BCA</v>
          </cell>
          <cell r="AI1434" t="str">
            <v>0292387391</v>
          </cell>
          <cell r="AJ1434" t="str">
            <v>6112070709200004</v>
          </cell>
          <cell r="AL1434">
            <v>44652</v>
          </cell>
          <cell r="AM1434">
            <v>44742</v>
          </cell>
          <cell r="AN1434" t="str">
            <v>PKWT 2</v>
          </cell>
          <cell r="AO1434" t="str">
            <v>40 hari</v>
          </cell>
          <cell r="AP1434" t="str">
            <v xml:space="preserve">0 Tahun  4 Bulan 19 Hari </v>
          </cell>
          <cell r="AQ1434" t="str">
            <v>SUDAH</v>
          </cell>
          <cell r="AR1434">
            <v>44567</v>
          </cell>
          <cell r="AS1434" t="str">
            <v>SUDAH</v>
          </cell>
          <cell r="AT1434">
            <v>44567</v>
          </cell>
          <cell r="AU1434" t="str">
            <v>SUDAH</v>
          </cell>
          <cell r="AV1434">
            <v>44563</v>
          </cell>
          <cell r="AW1434" t="str">
            <v xml:space="preserve">0 Tahun  4 Bulan 19 Hari </v>
          </cell>
          <cell r="AX1434" t="str">
            <v>IN CLASS</v>
          </cell>
          <cell r="BA1434" t="str">
            <v>SUDAH</v>
          </cell>
          <cell r="BC1434">
            <v>44446</v>
          </cell>
          <cell r="BD1434" t="str">
            <v xml:space="preserve">RASAU JAYA </v>
          </cell>
          <cell r="BE1434" t="str">
            <v>SUDAH</v>
          </cell>
          <cell r="BG1434">
            <v>44551</v>
          </cell>
          <cell r="BH1434" t="str">
            <v>RASAU JAYA</v>
          </cell>
          <cell r="BI1434" t="str">
            <v>BELUM</v>
          </cell>
          <cell r="BV1434" t="str">
            <v>0002566532518</v>
          </cell>
          <cell r="BW1434" t="str">
            <v>SUDAH</v>
          </cell>
          <cell r="BX1434" t="str">
            <v>PERUSAHAAN</v>
          </cell>
          <cell r="BY1434" t="str">
            <v>22016347167</v>
          </cell>
          <cell r="BZ1434" t="str">
            <v>SUDAH</v>
          </cell>
          <cell r="CH1434" t="str">
            <v>DWI HANDRIAN</v>
          </cell>
        </row>
        <row r="1435">
          <cell r="C1435" t="str">
            <v>3427</v>
          </cell>
          <cell r="D1435" t="str">
            <v>MUHAMMAD RIFAI</v>
          </cell>
          <cell r="E1435" t="str">
            <v>PT. MBK</v>
          </cell>
          <cell r="F1435" t="str">
            <v>REPLACE</v>
          </cell>
          <cell r="G1435" t="str">
            <v>FAJAR RAHMAD</v>
          </cell>
          <cell r="H1435">
            <v>44561</v>
          </cell>
          <cell r="I1435">
            <v>44564</v>
          </cell>
          <cell r="J1435">
            <v>3</v>
          </cell>
          <cell r="K1435" t="str">
            <v>089694114095</v>
          </cell>
          <cell r="L1435" t="str">
            <v>DRIVER</v>
          </cell>
          <cell r="Q1435" t="str">
            <v>PONTIANAK</v>
          </cell>
          <cell r="R1435" t="str">
            <v>PT. SUMBER ALFARIA TRIJAYA TBK</v>
          </cell>
          <cell r="S1435" t="str">
            <v>JAKARTA 2</v>
          </cell>
          <cell r="T1435" t="str">
            <v>6171021210940004</v>
          </cell>
          <cell r="U1435" t="str">
            <v>SEUMUR HIDUP</v>
          </cell>
          <cell r="V1435" t="str">
            <v>CDD</v>
          </cell>
          <cell r="W1435" t="str">
            <v>B1</v>
          </cell>
          <cell r="X1435" t="str">
            <v>10149410000112</v>
          </cell>
          <cell r="Y1435">
            <v>45721</v>
          </cell>
          <cell r="Z1435" t="str">
            <v>PONTIANAK</v>
          </cell>
          <cell r="AA1435">
            <v>34619</v>
          </cell>
          <cell r="AB1435" t="str">
            <v xml:space="preserve">JL. SWADAYA RT.003/RW.007 KEL. TAMBELAN SAMPIT KEC POTNAIANK TIMUR </v>
          </cell>
          <cell r="AC1435" t="str">
            <v>KAWIN ANAK 1</v>
          </cell>
          <cell r="AD1435" t="str">
            <v>ISLAM</v>
          </cell>
          <cell r="AE1435" t="str">
            <v>LAKI-LAKI</v>
          </cell>
          <cell r="AF1435" t="str">
            <v>SMP</v>
          </cell>
          <cell r="AG1435" t="str">
            <v>MUHAMMAD RIFAI</v>
          </cell>
          <cell r="AH1435" t="str">
            <v>BCA</v>
          </cell>
          <cell r="AI1435" t="str">
            <v>1710929447</v>
          </cell>
          <cell r="AJ1435" t="str">
            <v>6171021709190010</v>
          </cell>
          <cell r="AL1435">
            <v>44652</v>
          </cell>
          <cell r="AM1435">
            <v>44742</v>
          </cell>
          <cell r="AN1435" t="str">
            <v>PKWT 2</v>
          </cell>
          <cell r="AO1435" t="str">
            <v>40 hari</v>
          </cell>
          <cell r="AP1435" t="str">
            <v xml:space="preserve">0 Tahun  4 Bulan 18 Hari </v>
          </cell>
          <cell r="AQ1435" t="str">
            <v>SUDAH</v>
          </cell>
          <cell r="AR1435">
            <v>44567</v>
          </cell>
          <cell r="AS1435" t="str">
            <v>SUDAH</v>
          </cell>
          <cell r="AT1435">
            <v>44567</v>
          </cell>
          <cell r="AU1435" t="str">
            <v>SUDAH</v>
          </cell>
          <cell r="AV1435">
            <v>44564</v>
          </cell>
          <cell r="AW1435" t="str">
            <v xml:space="preserve">0 Tahun  4 Bulan 18 Hari </v>
          </cell>
          <cell r="AX1435" t="str">
            <v>IN CLASS</v>
          </cell>
          <cell r="BA1435" t="str">
            <v>SUDAH</v>
          </cell>
          <cell r="BC1435">
            <v>44492</v>
          </cell>
          <cell r="BD1435" t="str">
            <v>KLINIK POLDA KALBAR</v>
          </cell>
          <cell r="BE1435" t="str">
            <v>SUDAH</v>
          </cell>
          <cell r="BG1435">
            <v>44560</v>
          </cell>
          <cell r="BH1435" t="str">
            <v>TAMBELAN SAMPIT</v>
          </cell>
          <cell r="BI1435" t="str">
            <v>BELUM</v>
          </cell>
          <cell r="BV1435" t="str">
            <v>0003080370339</v>
          </cell>
          <cell r="BW1435" t="str">
            <v>SUDAH</v>
          </cell>
          <cell r="BX1435" t="str">
            <v>PERUSAHAAN</v>
          </cell>
          <cell r="BY1435" t="str">
            <v>22016347225</v>
          </cell>
          <cell r="BZ1435" t="str">
            <v>SUDAH</v>
          </cell>
          <cell r="CH1435" t="str">
            <v>FAJAR RAHMAD</v>
          </cell>
        </row>
        <row r="1436">
          <cell r="C1436" t="str">
            <v>3428</v>
          </cell>
          <cell r="D1436" t="str">
            <v>DANNY RACHMANSYAH</v>
          </cell>
          <cell r="E1436" t="str">
            <v>PT. MBK</v>
          </cell>
          <cell r="F1436" t="str">
            <v>REPLACE</v>
          </cell>
          <cell r="G1436" t="str">
            <v>HERI SUBAKTI</v>
          </cell>
          <cell r="H1436">
            <v>44566</v>
          </cell>
          <cell r="I1436">
            <v>44566</v>
          </cell>
          <cell r="J1436">
            <v>0</v>
          </cell>
          <cell r="K1436" t="str">
            <v>086905382550</v>
          </cell>
          <cell r="L1436" t="str">
            <v>DRIVER</v>
          </cell>
          <cell r="Q1436" t="str">
            <v>BANDUNG</v>
          </cell>
          <cell r="R1436" t="str">
            <v>ANTERAJA</v>
          </cell>
          <cell r="S1436" t="str">
            <v>JAKARTA 1</v>
          </cell>
          <cell r="T1436" t="str">
            <v>3204130110820004</v>
          </cell>
          <cell r="U1436" t="str">
            <v>SEUMUR HIDUP</v>
          </cell>
          <cell r="V1436" t="str">
            <v>HIJAU</v>
          </cell>
          <cell r="W1436" t="str">
            <v>B1</v>
          </cell>
          <cell r="X1436" t="str">
            <v>8210 1343 3104</v>
          </cell>
          <cell r="Y1436">
            <v>45200</v>
          </cell>
          <cell r="Z1436" t="str">
            <v>BANDUNG</v>
          </cell>
          <cell r="AA1436">
            <v>30225</v>
          </cell>
          <cell r="AB1436" t="str">
            <v>KP SUKARAME RT05 RW 01,SINDANGPANON,BANJARAN, KAB BANDUNG</v>
          </cell>
          <cell r="AC1436" t="str">
            <v>KAWIN ANAK 2</v>
          </cell>
          <cell r="AD1436" t="str">
            <v>ISLAM</v>
          </cell>
          <cell r="AE1436" t="str">
            <v>LAKI-LAKI</v>
          </cell>
          <cell r="AF1436" t="str">
            <v>SMA</v>
          </cell>
          <cell r="AG1436" t="str">
            <v>DANNY RACHMANSYAH</v>
          </cell>
          <cell r="AH1436" t="str">
            <v>BCA</v>
          </cell>
          <cell r="AI1436">
            <v>3370304199</v>
          </cell>
          <cell r="AJ1436" t="str">
            <v>3204133007180002</v>
          </cell>
          <cell r="AL1436">
            <v>44652</v>
          </cell>
          <cell r="AM1436">
            <v>44742</v>
          </cell>
          <cell r="AN1436" t="str">
            <v>PKWT 2</v>
          </cell>
          <cell r="AO1436" t="str">
            <v>40 hari</v>
          </cell>
          <cell r="AP1436" t="str">
            <v xml:space="preserve">0 Tahun  4 Bulan 16 Hari </v>
          </cell>
          <cell r="AQ1436" t="str">
            <v>SUDAH</v>
          </cell>
          <cell r="AR1436">
            <v>44571</v>
          </cell>
          <cell r="AS1436" t="str">
            <v>SUDAH</v>
          </cell>
          <cell r="AT1436">
            <v>44571</v>
          </cell>
          <cell r="AU1436" t="str">
            <v>SUDAH</v>
          </cell>
          <cell r="AV1436">
            <v>44639</v>
          </cell>
          <cell r="AW1436" t="str">
            <v xml:space="preserve">0 Tahun  2 Bulan 2 Hari </v>
          </cell>
          <cell r="AX1436" t="str">
            <v>IN CLASS</v>
          </cell>
          <cell r="AY1436">
            <v>60</v>
          </cell>
          <cell r="BA1436" t="str">
            <v>SUDAH</v>
          </cell>
          <cell r="BC1436">
            <v>44459</v>
          </cell>
          <cell r="BE1436" t="str">
            <v>SUDAH</v>
          </cell>
          <cell r="BG1436">
            <v>44494</v>
          </cell>
          <cell r="BI1436" t="str">
            <v>BELUM</v>
          </cell>
          <cell r="BV1436" t="str">
            <v>0001480003119</v>
          </cell>
          <cell r="BW1436" t="str">
            <v>SUDAH</v>
          </cell>
          <cell r="BX1436" t="str">
            <v>PERUSAHAAN</v>
          </cell>
          <cell r="BY1436" t="str">
            <v>22016345856</v>
          </cell>
          <cell r="BZ1436" t="str">
            <v>SUDAH</v>
          </cell>
          <cell r="CG1436" t="str">
            <v>danitauval44@gmail.com</v>
          </cell>
        </row>
        <row r="1437">
          <cell r="C1437" t="str">
            <v>3429</v>
          </cell>
          <cell r="D1437" t="str">
            <v>NURJAYA SAPUTRA</v>
          </cell>
          <cell r="E1437" t="str">
            <v>PT. MBK</v>
          </cell>
          <cell r="F1437" t="str">
            <v>PO</v>
          </cell>
          <cell r="G1437" t="str">
            <v>81/PO-JKT 1/XI/21</v>
          </cell>
          <cell r="H1437">
            <v>44501</v>
          </cell>
          <cell r="I1437">
            <v>44564</v>
          </cell>
          <cell r="J1437">
            <v>63</v>
          </cell>
          <cell r="K1437" t="str">
            <v>085215305133</v>
          </cell>
          <cell r="L1437" t="str">
            <v>DRIVER</v>
          </cell>
          <cell r="Q1437" t="str">
            <v>TASIK KOTA</v>
          </cell>
          <cell r="R1437" t="str">
            <v>CREDIBOOK</v>
          </cell>
          <cell r="S1437" t="str">
            <v>JAKARTA 1</v>
          </cell>
          <cell r="T1437" t="str">
            <v>3278071408950001</v>
          </cell>
          <cell r="U1437" t="str">
            <v>SEUMUR HIDUP</v>
          </cell>
          <cell r="V1437" t="str">
            <v>HIJAU</v>
          </cell>
          <cell r="W1437" t="str">
            <v>B1</v>
          </cell>
          <cell r="X1437" t="str">
            <v>13349508000065</v>
          </cell>
          <cell r="Y1437">
            <v>45715</v>
          </cell>
          <cell r="Z1437" t="str">
            <v>TASIKMALAYA</v>
          </cell>
          <cell r="AA1437">
            <v>34922</v>
          </cell>
          <cell r="AB1437" t="str">
            <v>CIGINTUNG KIDUL RT 01 RW 07 DESA SUMELAP KEC.TAMANSARI KOTA.TASIKMALAYA</v>
          </cell>
          <cell r="AC1437" t="str">
            <v>KAWIN ANAK 1</v>
          </cell>
          <cell r="AD1437" t="str">
            <v>ISLAM</v>
          </cell>
          <cell r="AE1437" t="str">
            <v>LAKI-LAKI</v>
          </cell>
          <cell r="AF1437" t="str">
            <v>SMP</v>
          </cell>
          <cell r="AG1437" t="str">
            <v>NURJAYA SAPUTRA</v>
          </cell>
          <cell r="AH1437" t="str">
            <v>BCA</v>
          </cell>
          <cell r="AI1437" t="str">
            <v>0541758452</v>
          </cell>
          <cell r="AJ1437" t="str">
            <v>3278071802190003</v>
          </cell>
          <cell r="AL1437">
            <v>44682</v>
          </cell>
          <cell r="AM1437">
            <v>44773</v>
          </cell>
          <cell r="AN1437" t="str">
            <v>PKWT 1</v>
          </cell>
          <cell r="AO1437" t="str">
            <v>71 hari</v>
          </cell>
          <cell r="AP1437" t="str">
            <v xml:space="preserve">0 Tahun  4 Bulan 18 Hari </v>
          </cell>
          <cell r="AQ1437" t="str">
            <v>SUDAH</v>
          </cell>
          <cell r="AR1437">
            <v>44567</v>
          </cell>
          <cell r="AS1437" t="str">
            <v>SUDAH</v>
          </cell>
          <cell r="AT1437">
            <v>44567</v>
          </cell>
          <cell r="AU1437" t="str">
            <v>SUDAH</v>
          </cell>
          <cell r="AV1437">
            <v>44558</v>
          </cell>
          <cell r="AW1437" t="str">
            <v xml:space="preserve">0 Tahun  4 Bulan 23 Hari </v>
          </cell>
          <cell r="AX1437" t="str">
            <v>IN CLASS</v>
          </cell>
          <cell r="AY1437">
            <v>70</v>
          </cell>
          <cell r="BA1437" t="str">
            <v>SUDAH</v>
          </cell>
          <cell r="BC1437">
            <v>44460</v>
          </cell>
          <cell r="BE1437" t="str">
            <v>SUDAH</v>
          </cell>
          <cell r="BG1437">
            <v>44490</v>
          </cell>
          <cell r="BI1437" t="str">
            <v>BELUM</v>
          </cell>
          <cell r="BV1437" t="str">
            <v>0000513224458</v>
          </cell>
          <cell r="BW1437" t="str">
            <v>SUDAH</v>
          </cell>
          <cell r="BX1437" t="str">
            <v>PERUSAHAAN</v>
          </cell>
          <cell r="BY1437" t="str">
            <v>22016345864</v>
          </cell>
          <cell r="BZ1437" t="str">
            <v>SUDAH</v>
          </cell>
        </row>
        <row r="1438">
          <cell r="C1438" t="str">
            <v>3430</v>
          </cell>
          <cell r="D1438" t="str">
            <v>SUBAIR LASONGKE</v>
          </cell>
          <cell r="E1438" t="str">
            <v>PT. MBK</v>
          </cell>
          <cell r="F1438" t="str">
            <v>REPLACE</v>
          </cell>
          <cell r="G1438" t="str">
            <v>NOVANDI A. LONDA</v>
          </cell>
          <cell r="I1438">
            <v>44567</v>
          </cell>
          <cell r="J1438" t="str">
            <v/>
          </cell>
          <cell r="K1438" t="str">
            <v>082217362223</v>
          </cell>
          <cell r="L1438" t="str">
            <v>DRIVER</v>
          </cell>
          <cell r="Q1438" t="str">
            <v>PALU</v>
          </cell>
          <cell r="R1438" t="str">
            <v>ANTERAJA</v>
          </cell>
          <cell r="S1438" t="str">
            <v>MALANG</v>
          </cell>
          <cell r="T1438" t="str">
            <v xml:space="preserve">7209080809000001 </v>
          </cell>
          <cell r="U1438" t="str">
            <v>SEUMUR HIDUP</v>
          </cell>
          <cell r="W1438" t="str">
            <v>B2 UMUM</v>
          </cell>
          <cell r="X1438" t="str">
            <v>000933308007</v>
          </cell>
          <cell r="Y1438">
            <v>45177</v>
          </cell>
          <cell r="Z1438" t="str">
            <v>LEMORO</v>
          </cell>
          <cell r="AA1438">
            <v>36746</v>
          </cell>
          <cell r="AB1438" t="str">
            <v>DESA LEMORO RT/RW 008/004 KEL/DESA  LEMORO KEC. TOJO KAB. TOJO UNA-UNA PROVINSI SULAWESI TENGAH</v>
          </cell>
          <cell r="AC1438" t="str">
            <v>LAJANG</v>
          </cell>
          <cell r="AD1438" t="str">
            <v xml:space="preserve">ISLAM </v>
          </cell>
          <cell r="AE1438" t="str">
            <v>LAKI-LAKI</v>
          </cell>
          <cell r="AF1438" t="str">
            <v>SMA</v>
          </cell>
          <cell r="AG1438" t="str">
            <v>SUBAIR LASONGKE</v>
          </cell>
          <cell r="AH1438" t="str">
            <v>BCA</v>
          </cell>
          <cell r="AI1438" t="str">
            <v>7921186138</v>
          </cell>
          <cell r="AJ1438" t="str">
            <v>7209082703080106</v>
          </cell>
          <cell r="AL1438">
            <v>44652</v>
          </cell>
          <cell r="AM1438">
            <v>44742</v>
          </cell>
          <cell r="AN1438" t="str">
            <v>PKWT 2</v>
          </cell>
          <cell r="AO1438" t="str">
            <v>40 hari</v>
          </cell>
          <cell r="AP1438" t="str">
            <v xml:space="preserve">0 Tahun  4 Bulan 15 Hari </v>
          </cell>
          <cell r="AQ1438" t="str">
            <v>SUDAH</v>
          </cell>
          <cell r="AR1438">
            <v>44571</v>
          </cell>
          <cell r="AS1438" t="str">
            <v>SUDAH</v>
          </cell>
          <cell r="AT1438">
            <v>44571</v>
          </cell>
          <cell r="AU1438" t="str">
            <v>SUDAH</v>
          </cell>
          <cell r="AV1438">
            <v>44564</v>
          </cell>
          <cell r="AW1438" t="str">
            <v xml:space="preserve">0 Tahun  4 Bulan 18 Hari </v>
          </cell>
          <cell r="AX1438" t="str">
            <v>ON LINE</v>
          </cell>
          <cell r="AY1438">
            <v>90</v>
          </cell>
          <cell r="AZ1438">
            <v>90</v>
          </cell>
          <cell r="BA1438" t="str">
            <v>SUDAH</v>
          </cell>
          <cell r="BC1438">
            <v>44564</v>
          </cell>
          <cell r="BE1438" t="str">
            <v>SUDAH</v>
          </cell>
          <cell r="BG1438">
            <v>44655</v>
          </cell>
          <cell r="BI1438" t="str">
            <v>BELUM</v>
          </cell>
          <cell r="BV1438" t="str">
            <v>0000919447244</v>
          </cell>
          <cell r="BW1438" t="str">
            <v>SUDAH</v>
          </cell>
          <cell r="BX1438" t="str">
            <v>PBI</v>
          </cell>
          <cell r="BY1438" t="str">
            <v>22016346730</v>
          </cell>
          <cell r="BZ1438" t="str">
            <v>SUDAH</v>
          </cell>
        </row>
        <row r="1439">
          <cell r="C1439" t="str">
            <v>3432</v>
          </cell>
          <cell r="D1439" t="str">
            <v>M RADIANSA</v>
          </cell>
          <cell r="E1439" t="str">
            <v>PT. MBK</v>
          </cell>
          <cell r="F1439" t="str">
            <v>REPLACE</v>
          </cell>
          <cell r="G1439" t="str">
            <v>ABDUL KARIM</v>
          </cell>
          <cell r="H1439">
            <v>44561</v>
          </cell>
          <cell r="I1439">
            <v>44568</v>
          </cell>
          <cell r="J1439">
            <v>7</v>
          </cell>
          <cell r="K1439" t="str">
            <v>089689177078</v>
          </cell>
          <cell r="L1439" t="str">
            <v>DRIVER</v>
          </cell>
          <cell r="Q1439" t="str">
            <v>PONTIANAK</v>
          </cell>
          <cell r="R1439" t="str">
            <v>ANTERAJA</v>
          </cell>
          <cell r="S1439" t="str">
            <v>JAKARTA 2</v>
          </cell>
          <cell r="T1439" t="str">
            <v>6102082008210003</v>
          </cell>
          <cell r="U1439" t="str">
            <v>SEUMUR HIDUP</v>
          </cell>
          <cell r="W1439" t="str">
            <v>B1</v>
          </cell>
          <cell r="X1439" t="str">
            <v>10149311000137</v>
          </cell>
          <cell r="Y1439">
            <v>46391</v>
          </cell>
          <cell r="Z1439" t="str">
            <v>PUNGGUR</v>
          </cell>
          <cell r="AA1439">
            <v>34300</v>
          </cell>
          <cell r="AB1439" t="str">
            <v xml:space="preserve">JL. SUNGAI PANDAN GG.M YUSUF NO 3 RT/RW.001/006 KEL WAJOK HULU KEC SIANTAN </v>
          </cell>
          <cell r="AC1439" t="str">
            <v>KAWIN ANAK 2</v>
          </cell>
          <cell r="AD1439" t="str">
            <v>ISLAM</v>
          </cell>
          <cell r="AE1439" t="str">
            <v>LAKI-LAKI</v>
          </cell>
          <cell r="AF1439" t="str">
            <v>SMP</v>
          </cell>
          <cell r="AG1439" t="str">
            <v>M RADIANSA</v>
          </cell>
          <cell r="AH1439" t="str">
            <v>BCA</v>
          </cell>
          <cell r="AI1439" t="str">
            <v>8855370049</v>
          </cell>
          <cell r="AJ1439" t="str">
            <v>6102082008210003</v>
          </cell>
          <cell r="AL1439">
            <v>44652</v>
          </cell>
          <cell r="AM1439">
            <v>44742</v>
          </cell>
          <cell r="AN1439" t="str">
            <v>PKWT 2</v>
          </cell>
          <cell r="AO1439" t="str">
            <v>40 hari</v>
          </cell>
          <cell r="AP1439" t="str">
            <v xml:space="preserve">0 Tahun  4 Bulan 14 Hari </v>
          </cell>
          <cell r="AQ1439" t="str">
            <v>SUDAH</v>
          </cell>
          <cell r="AR1439">
            <v>44571</v>
          </cell>
          <cell r="AS1439" t="str">
            <v>SUDAH</v>
          </cell>
          <cell r="AT1439">
            <v>44571</v>
          </cell>
          <cell r="AU1439" t="str">
            <v>SUDAH</v>
          </cell>
          <cell r="AV1439">
            <v>44568</v>
          </cell>
          <cell r="AW1439" t="str">
            <v xml:space="preserve">0 Tahun  4 Bulan 14 Hari </v>
          </cell>
          <cell r="AX1439" t="str">
            <v>IN CLASS</v>
          </cell>
          <cell r="BA1439" t="str">
            <v>SUDAH</v>
          </cell>
          <cell r="BC1439">
            <v>44553</v>
          </cell>
          <cell r="BD1439" t="str">
            <v>BP PONTIANAK LANTAMAL</v>
          </cell>
          <cell r="BE1439" t="str">
            <v>BELUM</v>
          </cell>
          <cell r="BF1439" t="str">
            <v>MENUNGGU JADWAL</v>
          </cell>
          <cell r="BI1439" t="str">
            <v>BELUM</v>
          </cell>
          <cell r="BV1439" t="str">
            <v>0001724416334</v>
          </cell>
          <cell r="BW1439" t="str">
            <v>SUDAH</v>
          </cell>
          <cell r="BX1439" t="str">
            <v>PBI</v>
          </cell>
          <cell r="BY1439" t="str">
            <v>22016346763</v>
          </cell>
          <cell r="BZ1439" t="str">
            <v>SUDAH</v>
          </cell>
        </row>
        <row r="1440">
          <cell r="C1440" t="str">
            <v>3433</v>
          </cell>
          <cell r="D1440" t="str">
            <v>YOLANDIA CENDIKIA KURNIANTO</v>
          </cell>
          <cell r="E1440" t="str">
            <v>PT. MBK</v>
          </cell>
          <cell r="F1440" t="str">
            <v>REPLACE</v>
          </cell>
          <cell r="G1440" t="str">
            <v>RENGGA SAPUTRA</v>
          </cell>
          <cell r="H1440">
            <v>44561</v>
          </cell>
          <cell r="I1440">
            <v>44567</v>
          </cell>
          <cell r="J1440">
            <v>6</v>
          </cell>
          <cell r="K1440" t="str">
            <v>082151083207</v>
          </cell>
          <cell r="L1440" t="str">
            <v>DRIVER</v>
          </cell>
          <cell r="Q1440" t="str">
            <v>PONTIANAK</v>
          </cell>
          <cell r="R1440" t="str">
            <v>PT. SUMBER ALFARIA TRIJAYA TBK</v>
          </cell>
          <cell r="S1440" t="str">
            <v>JAKARTA 2</v>
          </cell>
          <cell r="T1440" t="str">
            <v>6112012906980009</v>
          </cell>
          <cell r="U1440" t="str">
            <v>SEUMUR HIDUP</v>
          </cell>
          <cell r="V1440" t="str">
            <v>CDD</v>
          </cell>
          <cell r="W1440" t="str">
            <v>B1</v>
          </cell>
          <cell r="X1440" t="str">
            <v>10149806000088</v>
          </cell>
          <cell r="Y1440">
            <v>45621</v>
          </cell>
          <cell r="Z1440" t="str">
            <v>PONTIANAK</v>
          </cell>
          <cell r="AA1440">
            <v>35975</v>
          </cell>
          <cell r="AB1440" t="str">
            <v xml:space="preserve">JL. ADISUCIPTO GG. PERINTIS RT/RW.005/002 KEL SUNGAI RAYA KEC SUI RAYA </v>
          </cell>
          <cell r="AC1440" t="str">
            <v>LAJANG</v>
          </cell>
          <cell r="AD1440" t="str">
            <v>ISLAM</v>
          </cell>
          <cell r="AE1440" t="str">
            <v>LAKI-LAKI</v>
          </cell>
          <cell r="AF1440" t="str">
            <v>SMA</v>
          </cell>
          <cell r="AG1440" t="str">
            <v>YOLANDIA CENDIKIA KURNIANTO</v>
          </cell>
          <cell r="AH1440" t="str">
            <v>BCA</v>
          </cell>
          <cell r="AI1440" t="str">
            <v>7155180315</v>
          </cell>
          <cell r="AJ1440" t="str">
            <v>6112011906080626</v>
          </cell>
          <cell r="AL1440">
            <v>44652</v>
          </cell>
          <cell r="AM1440">
            <v>44742</v>
          </cell>
          <cell r="AN1440" t="str">
            <v>PKWT 2</v>
          </cell>
          <cell r="AO1440" t="str">
            <v>40 hari</v>
          </cell>
          <cell r="AP1440" t="str">
            <v xml:space="preserve">0 Tahun  4 Bulan 15 Hari </v>
          </cell>
          <cell r="AQ1440" t="str">
            <v>SUDAH</v>
          </cell>
          <cell r="AR1440">
            <v>44571</v>
          </cell>
          <cell r="AS1440" t="str">
            <v>SUDAH</v>
          </cell>
          <cell r="AT1440">
            <v>44571</v>
          </cell>
          <cell r="AU1440" t="str">
            <v>SUDAH</v>
          </cell>
          <cell r="AV1440">
            <v>44567</v>
          </cell>
          <cell r="AW1440" t="str">
            <v xml:space="preserve">0 Tahun  4 Bulan 15 Hari </v>
          </cell>
          <cell r="AX1440" t="str">
            <v>IN CLASS</v>
          </cell>
          <cell r="BA1440" t="str">
            <v>SUDAH</v>
          </cell>
          <cell r="BC1440">
            <v>44375</v>
          </cell>
          <cell r="BE1440" t="str">
            <v>BELUM</v>
          </cell>
          <cell r="BF1440" t="str">
            <v>MENUNGGU JADWAL</v>
          </cell>
          <cell r="BH1440" t="str">
            <v>MENUNGGU JADWAL</v>
          </cell>
          <cell r="BI1440" t="str">
            <v>BELUM</v>
          </cell>
          <cell r="BV1440" t="str">
            <v>0001265520993</v>
          </cell>
          <cell r="BW1440" t="str">
            <v>SUDAH</v>
          </cell>
          <cell r="BX1440" t="str">
            <v>PERUSAHAAN</v>
          </cell>
          <cell r="BY1440" t="str">
            <v>22016346953</v>
          </cell>
          <cell r="BZ1440" t="str">
            <v>SUDAH</v>
          </cell>
          <cell r="CG1440" t="str">
            <v>yolandiakurnianto27@gmail.com</v>
          </cell>
        </row>
        <row r="1441">
          <cell r="C1441" t="str">
            <v>3434</v>
          </cell>
          <cell r="D1441" t="str">
            <v>MAT SAHID</v>
          </cell>
          <cell r="E1441" t="str">
            <v>PT. MBK</v>
          </cell>
          <cell r="F1441" t="str">
            <v>REPLACE</v>
          </cell>
          <cell r="G1441" t="str">
            <v>RIYAN WAHYUDI</v>
          </cell>
          <cell r="H1441">
            <v>44561</v>
          </cell>
          <cell r="I1441">
            <v>44567</v>
          </cell>
          <cell r="J1441">
            <v>6</v>
          </cell>
          <cell r="K1441" t="str">
            <v>085822603555</v>
          </cell>
          <cell r="L1441" t="str">
            <v>DRIVER</v>
          </cell>
          <cell r="Q1441" t="str">
            <v>PONTIANAK</v>
          </cell>
          <cell r="R1441" t="str">
            <v>PT. SUMBER ALFARIA TRIJAYA TBK</v>
          </cell>
          <cell r="S1441" t="str">
            <v>JAKARTA 2</v>
          </cell>
          <cell r="T1441" t="str">
            <v>6102070704890002</v>
          </cell>
          <cell r="U1441" t="str">
            <v>SEUMUR HIDUP</v>
          </cell>
          <cell r="V1441" t="str">
            <v>CDD</v>
          </cell>
          <cell r="W1441" t="str">
            <v>B2</v>
          </cell>
          <cell r="X1441" t="str">
            <v>10158904000054</v>
          </cell>
          <cell r="Y1441">
            <v>46370</v>
          </cell>
          <cell r="Z1441" t="str">
            <v>PENIRAMAN</v>
          </cell>
          <cell r="AA1441">
            <v>32605</v>
          </cell>
          <cell r="AB1441" t="str">
            <v>JL. KHATULISTIWA GG. USAHA KELUARGA DALAM RT/RW.03/08 BATU LAYANG</v>
          </cell>
          <cell r="AC1441" t="str">
            <v>LAJANG</v>
          </cell>
          <cell r="AD1441" t="str">
            <v>ISLAM</v>
          </cell>
          <cell r="AE1441" t="str">
            <v>LAKI-LAKI</v>
          </cell>
          <cell r="AF1441" t="str">
            <v>SMA</v>
          </cell>
          <cell r="AG1441" t="str">
            <v>MAT SAHID</v>
          </cell>
          <cell r="AH1441" t="str">
            <v>BCA</v>
          </cell>
          <cell r="AI1441">
            <v>8855369393</v>
          </cell>
          <cell r="AJ1441" t="str">
            <v>6102071911100001</v>
          </cell>
          <cell r="AL1441">
            <v>44652</v>
          </cell>
          <cell r="AM1441">
            <v>44742</v>
          </cell>
          <cell r="AN1441" t="str">
            <v>PKWT 2</v>
          </cell>
          <cell r="AO1441" t="str">
            <v>40 hari</v>
          </cell>
          <cell r="AP1441" t="str">
            <v xml:space="preserve">0 Tahun  4 Bulan 15 Hari </v>
          </cell>
          <cell r="AQ1441" t="str">
            <v>SUDAH</v>
          </cell>
          <cell r="AR1441">
            <v>44571</v>
          </cell>
          <cell r="AS1441" t="str">
            <v>SUDAH</v>
          </cell>
          <cell r="AT1441">
            <v>44571</v>
          </cell>
          <cell r="AU1441" t="str">
            <v>SUDAH</v>
          </cell>
          <cell r="AV1441">
            <v>44567</v>
          </cell>
          <cell r="AW1441" t="str">
            <v xml:space="preserve">0 Tahun  4 Bulan 15 Hari </v>
          </cell>
          <cell r="AX1441" t="str">
            <v>IN CLASS</v>
          </cell>
          <cell r="BA1441" t="str">
            <v>SUDAH</v>
          </cell>
          <cell r="BC1441">
            <v>44550</v>
          </cell>
          <cell r="BE1441" t="str">
            <v>BELUM</v>
          </cell>
          <cell r="BF1441" t="str">
            <v>MENUNGGU JADWAL</v>
          </cell>
          <cell r="BH1441" t="str">
            <v>MENUNGGU JADWAL</v>
          </cell>
          <cell r="BI1441" t="str">
            <v>BELUM</v>
          </cell>
          <cell r="BV1441" t="str">
            <v>0002821196452</v>
          </cell>
          <cell r="BW1441" t="str">
            <v>SUDAH</v>
          </cell>
          <cell r="BX1441" t="str">
            <v>PBI</v>
          </cell>
          <cell r="BY1441" t="str">
            <v>22016346904</v>
          </cell>
          <cell r="BZ1441" t="str">
            <v>SUDAH</v>
          </cell>
          <cell r="CG1441" t="str">
            <v>madsahitsahit@gmail.com</v>
          </cell>
        </row>
        <row r="1442">
          <cell r="C1442" t="str">
            <v>3435</v>
          </cell>
          <cell r="D1442" t="str">
            <v>SOFIAN</v>
          </cell>
          <cell r="E1442" t="str">
            <v>PT. MBK</v>
          </cell>
          <cell r="F1442" t="str">
            <v>REPLACE</v>
          </cell>
          <cell r="G1442" t="str">
            <v>ZAKARIA PUTRA UTAMA</v>
          </cell>
          <cell r="H1442">
            <v>44561</v>
          </cell>
          <cell r="I1442">
            <v>44568</v>
          </cell>
          <cell r="J1442">
            <v>7</v>
          </cell>
          <cell r="K1442" t="str">
            <v>089694030426</v>
          </cell>
          <cell r="L1442" t="str">
            <v>DRIVER</v>
          </cell>
          <cell r="Q1442" t="str">
            <v>PONTIANAK</v>
          </cell>
          <cell r="R1442" t="str">
            <v>PT. SUMBER ALFARIA TRIJAYA TBK</v>
          </cell>
          <cell r="S1442" t="str">
            <v>JAKARTA 2</v>
          </cell>
          <cell r="T1442" t="str">
            <v>6172040109920002</v>
          </cell>
          <cell r="U1442" t="str">
            <v>SEUMUR HIDUP</v>
          </cell>
          <cell r="V1442" t="str">
            <v>CDD</v>
          </cell>
          <cell r="W1442" t="str">
            <v>B1</v>
          </cell>
          <cell r="X1442" t="str">
            <v>10149209000036</v>
          </cell>
          <cell r="Y1442">
            <v>46020</v>
          </cell>
          <cell r="Z1442" t="str">
            <v>SINGKAWANG</v>
          </cell>
          <cell r="AA1442">
            <v>33848</v>
          </cell>
          <cell r="AB1442" t="str">
            <v>JL. COKROAMINOTO 99 PALEM PONTIANAK KOTA RT/RW.009/004 KEL TENGAH</v>
          </cell>
          <cell r="AC1442" t="str">
            <v>KAWIN</v>
          </cell>
          <cell r="AD1442" t="str">
            <v>ISLAM</v>
          </cell>
          <cell r="AE1442" t="str">
            <v>LAKI-LAKI</v>
          </cell>
          <cell r="AF1442" t="str">
            <v>SMA</v>
          </cell>
          <cell r="AG1442" t="str">
            <v>SOFIAN</v>
          </cell>
          <cell r="AH1442" t="str">
            <v>BCA</v>
          </cell>
          <cell r="AI1442" t="str">
            <v>8171048648</v>
          </cell>
          <cell r="AJ1442" t="str">
            <v>6172010207200002</v>
          </cell>
          <cell r="AL1442">
            <v>44652</v>
          </cell>
          <cell r="AM1442">
            <v>44742</v>
          </cell>
          <cell r="AN1442" t="str">
            <v>PKWT 2</v>
          </cell>
          <cell r="AO1442" t="str">
            <v>40 hari</v>
          </cell>
          <cell r="AP1442" t="str">
            <v xml:space="preserve">0 Tahun  4 Bulan 14 Hari </v>
          </cell>
          <cell r="AQ1442" t="str">
            <v>SUDAH</v>
          </cell>
          <cell r="AR1442">
            <v>44571</v>
          </cell>
          <cell r="AS1442" t="str">
            <v>SUDAH</v>
          </cell>
          <cell r="AT1442">
            <v>44571</v>
          </cell>
          <cell r="AU1442" t="str">
            <v>SUDAH</v>
          </cell>
          <cell r="AV1442">
            <v>44568</v>
          </cell>
          <cell r="AW1442" t="str">
            <v xml:space="preserve">0 Tahun  4 Bulan 14 Hari </v>
          </cell>
          <cell r="AX1442" t="str">
            <v>IN CLASS</v>
          </cell>
          <cell r="BA1442" t="str">
            <v>SUDAH</v>
          </cell>
          <cell r="BC1442">
            <v>44387</v>
          </cell>
          <cell r="BE1442" t="str">
            <v>SUDAH</v>
          </cell>
          <cell r="BG1442">
            <v>44516</v>
          </cell>
          <cell r="BI1442" t="str">
            <v>BELUM</v>
          </cell>
          <cell r="BV1442" t="str">
            <v>0001960278884</v>
          </cell>
          <cell r="BW1442" t="str">
            <v>SUDAH</v>
          </cell>
          <cell r="BX1442" t="str">
            <v>PERUSAHAAN</v>
          </cell>
          <cell r="BY1442" t="str">
            <v>22016346672</v>
          </cell>
          <cell r="BZ1442" t="str">
            <v>SUDAH</v>
          </cell>
          <cell r="CG1442" t="str">
            <v>tkcivian@gmail.com</v>
          </cell>
        </row>
        <row r="1443">
          <cell r="C1443" t="str">
            <v>3437</v>
          </cell>
          <cell r="D1443" t="str">
            <v>PUPUT WIDODO</v>
          </cell>
          <cell r="E1443" t="str">
            <v>PT. MBK</v>
          </cell>
          <cell r="F1443" t="str">
            <v>REPLACE</v>
          </cell>
          <cell r="G1443" t="str">
            <v xml:space="preserve">FERI WIJAYA </v>
          </cell>
          <cell r="H1443">
            <v>44561</v>
          </cell>
          <cell r="I1443">
            <v>44569</v>
          </cell>
          <cell r="J1443">
            <v>8</v>
          </cell>
          <cell r="K1443" t="str">
            <v>081521648830</v>
          </cell>
          <cell r="L1443" t="str">
            <v>DRIVER</v>
          </cell>
          <cell r="Q1443" t="str">
            <v>PONTIANAK</v>
          </cell>
          <cell r="R1443" t="str">
            <v>PT. SUMBER ALFARIA TRIJAYA TBK</v>
          </cell>
          <cell r="S1443" t="str">
            <v>JAKARTA 2</v>
          </cell>
          <cell r="T1443" t="str">
            <v>6109011007960006</v>
          </cell>
          <cell r="U1443" t="str">
            <v>SEUMUR HIDUP</v>
          </cell>
          <cell r="V1443" t="str">
            <v>CDD</v>
          </cell>
          <cell r="W1443" t="str">
            <v>B1</v>
          </cell>
          <cell r="X1443" t="str">
            <v>1024170200612</v>
          </cell>
          <cell r="Y1443">
            <v>45117</v>
          </cell>
          <cell r="Z1443" t="str">
            <v>SEKADAU</v>
          </cell>
          <cell r="AA1443">
            <v>35256</v>
          </cell>
          <cell r="AB1443" t="str">
            <v>JL. SUWIGNYO GG. SUDIHARJO II RT/RW.03/18 KEC SUI JAWI KOTA PONTIANAK</v>
          </cell>
          <cell r="AC1443" t="str">
            <v>LAJANG</v>
          </cell>
          <cell r="AD1443" t="str">
            <v>ISLAM</v>
          </cell>
          <cell r="AE1443" t="str">
            <v>LAKI-LAKI</v>
          </cell>
          <cell r="AF1443" t="str">
            <v>SMP</v>
          </cell>
          <cell r="AG1443" t="str">
            <v>PUPUT WIDODO</v>
          </cell>
          <cell r="AH1443" t="str">
            <v>BCA</v>
          </cell>
          <cell r="AI1443" t="str">
            <v>7345120050</v>
          </cell>
          <cell r="AJ1443" t="str">
            <v>6109010412180008</v>
          </cell>
          <cell r="AL1443">
            <v>44652</v>
          </cell>
          <cell r="AM1443">
            <v>44742</v>
          </cell>
          <cell r="AN1443" t="str">
            <v>PKWT 2</v>
          </cell>
          <cell r="AO1443" t="str">
            <v>40 hari</v>
          </cell>
          <cell r="AP1443" t="str">
            <v xml:space="preserve">0 Tahun  4 Bulan 13 Hari </v>
          </cell>
          <cell r="AQ1443" t="str">
            <v>SUDAH</v>
          </cell>
          <cell r="AR1443">
            <v>44571</v>
          </cell>
          <cell r="AS1443" t="str">
            <v>SUDAH</v>
          </cell>
          <cell r="AT1443">
            <v>44571</v>
          </cell>
          <cell r="AU1443" t="str">
            <v>SUDAH</v>
          </cell>
          <cell r="AV1443">
            <v>44569</v>
          </cell>
          <cell r="AW1443" t="str">
            <v xml:space="preserve">0 Tahun  4 Bulan 13 Hari </v>
          </cell>
          <cell r="AX1443" t="str">
            <v>IN CLASS</v>
          </cell>
          <cell r="BA1443" t="str">
            <v>SUDAH</v>
          </cell>
          <cell r="BC1443">
            <v>44477</v>
          </cell>
          <cell r="BE1443" t="str">
            <v>SUDAH</v>
          </cell>
          <cell r="BG1443">
            <v>44533</v>
          </cell>
          <cell r="BI1443" t="str">
            <v>BELUM</v>
          </cell>
          <cell r="BV1443" t="str">
            <v>0003130962906</v>
          </cell>
          <cell r="BW1443" t="str">
            <v>SUDAH</v>
          </cell>
          <cell r="BX1443" t="str">
            <v>PERUSAHAAN</v>
          </cell>
          <cell r="BY1443" t="str">
            <v>22016346938</v>
          </cell>
          <cell r="BZ1443" t="str">
            <v>SUDAH</v>
          </cell>
          <cell r="CG1443" t="str">
            <v>puputwidodo96@gmail.com</v>
          </cell>
        </row>
        <row r="1444">
          <cell r="C1444" t="str">
            <v>3438</v>
          </cell>
          <cell r="D1444" t="str">
            <v>TEGUH PEBRIANDI</v>
          </cell>
          <cell r="E1444" t="str">
            <v>PT. MBK</v>
          </cell>
          <cell r="F1444" t="str">
            <v>REPLACE</v>
          </cell>
          <cell r="G1444" t="str">
            <v>MANSYUR</v>
          </cell>
          <cell r="H1444">
            <v>44561</v>
          </cell>
          <cell r="I1444">
            <v>44569</v>
          </cell>
          <cell r="J1444">
            <v>8</v>
          </cell>
          <cell r="K1444" t="str">
            <v>089508663152</v>
          </cell>
          <cell r="L1444" t="str">
            <v>DRIVER</v>
          </cell>
          <cell r="Q1444" t="str">
            <v>PONTIANAK</v>
          </cell>
          <cell r="R1444" t="str">
            <v>PT. SUMBER ALFARIA TRIJAYA TBK</v>
          </cell>
          <cell r="S1444" t="str">
            <v>JAKARTA 2</v>
          </cell>
          <cell r="T1444" t="str">
            <v>6171020502010003</v>
          </cell>
          <cell r="U1444" t="str">
            <v>SEUMUR HIDUP</v>
          </cell>
          <cell r="V1444" t="str">
            <v>CDD</v>
          </cell>
          <cell r="W1444" t="str">
            <v>B1</v>
          </cell>
          <cell r="X1444" t="str">
            <v>10140102000058</v>
          </cell>
          <cell r="Y1444">
            <v>46063</v>
          </cell>
          <cell r="Z1444" t="str">
            <v>PONTIANAK</v>
          </cell>
          <cell r="AA1444">
            <v>36927</v>
          </cell>
          <cell r="AB1444" t="str">
            <v>JL. TANJUNG HARAPAN NO.1 RT/RW.03/08 BANJAR SERASAN</v>
          </cell>
          <cell r="AC1444" t="str">
            <v>LAJANG</v>
          </cell>
          <cell r="AD1444" t="str">
            <v>ISLAM</v>
          </cell>
          <cell r="AE1444" t="str">
            <v>LAKI-LAKI</v>
          </cell>
          <cell r="AF1444" t="str">
            <v>SMP</v>
          </cell>
          <cell r="AG1444" t="str">
            <v>TEGUH PEBRIANDI</v>
          </cell>
          <cell r="AH1444" t="str">
            <v>BCA</v>
          </cell>
          <cell r="AI1444" t="str">
            <v>0292626663</v>
          </cell>
          <cell r="AJ1444" t="str">
            <v>6171022305070067</v>
          </cell>
          <cell r="AL1444">
            <v>44652</v>
          </cell>
          <cell r="AM1444">
            <v>44742</v>
          </cell>
          <cell r="AN1444" t="str">
            <v>PKWT 2</v>
          </cell>
          <cell r="AO1444" t="str">
            <v>40 hari</v>
          </cell>
          <cell r="AP1444" t="str">
            <v xml:space="preserve">0 Tahun  4 Bulan 13 Hari </v>
          </cell>
          <cell r="AQ1444" t="str">
            <v>SUDAH</v>
          </cell>
          <cell r="AR1444">
            <v>44571</v>
          </cell>
          <cell r="AS1444" t="str">
            <v>SUDAH</v>
          </cell>
          <cell r="AT1444">
            <v>44571</v>
          </cell>
          <cell r="AU1444" t="str">
            <v>SUDAH</v>
          </cell>
          <cell r="AV1444">
            <v>44569</v>
          </cell>
          <cell r="AW1444" t="str">
            <v xml:space="preserve">0 Tahun  4 Bulan 13 Hari </v>
          </cell>
          <cell r="AX1444" t="str">
            <v>IN CLASS</v>
          </cell>
          <cell r="BA1444" t="str">
            <v>SUDAH</v>
          </cell>
          <cell r="BC1444">
            <v>44427</v>
          </cell>
          <cell r="BE1444" t="str">
            <v>BELUM</v>
          </cell>
          <cell r="BF1444" t="str">
            <v>MENUNGGU JADWAL</v>
          </cell>
          <cell r="BH1444" t="str">
            <v>MENUNGGU JADWAL</v>
          </cell>
          <cell r="BI1444" t="str">
            <v>BELUM</v>
          </cell>
          <cell r="BV1444" t="str">
            <v>0003077788421</v>
          </cell>
          <cell r="BW1444" t="str">
            <v>SUDAH</v>
          </cell>
          <cell r="BX1444" t="str">
            <v>PERUSAHAAN</v>
          </cell>
          <cell r="BY1444" t="str">
            <v>22016346888</v>
          </cell>
          <cell r="BZ1444" t="str">
            <v>SUDAH</v>
          </cell>
          <cell r="CG1444" t="str">
            <v>teguhalfiansyah96@gmail.com</v>
          </cell>
        </row>
        <row r="1445">
          <cell r="C1445" t="str">
            <v>3439</v>
          </cell>
          <cell r="D1445" t="str">
            <v>SUDARMAN</v>
          </cell>
          <cell r="E1445" t="str">
            <v>PT. MBK</v>
          </cell>
          <cell r="F1445" t="str">
            <v>REPLACE</v>
          </cell>
          <cell r="G1445" t="str">
            <v>SLAMET AGUNG</v>
          </cell>
          <cell r="I1445">
            <v>44570</v>
          </cell>
          <cell r="J1445" t="str">
            <v/>
          </cell>
          <cell r="K1445" t="str">
            <v>081389219459</v>
          </cell>
          <cell r="L1445" t="str">
            <v>DRIVER</v>
          </cell>
          <cell r="Q1445" t="str">
            <v>REMBANG</v>
          </cell>
          <cell r="R1445" t="str">
            <v>PT. SUMBER ALFARIA TRIJAYA TBK</v>
          </cell>
          <cell r="S1445" t="str">
            <v>MALANG</v>
          </cell>
          <cell r="T1445" t="str">
            <v>3275080501790026</v>
          </cell>
          <cell r="U1445" t="str">
            <v>SEUMUR HIDUP</v>
          </cell>
          <cell r="W1445" t="str">
            <v>B1</v>
          </cell>
          <cell r="X1445" t="str">
            <v>14397901000070</v>
          </cell>
          <cell r="Y1445">
            <v>46013</v>
          </cell>
          <cell r="Z1445" t="str">
            <v>REMBANG</v>
          </cell>
          <cell r="AA1445">
            <v>28860</v>
          </cell>
          <cell r="AB1445" t="str">
            <v>DS TELGAWAH RT 005 RW 001 KEC GUNEM KAB REMBANG</v>
          </cell>
          <cell r="AC1445" t="str">
            <v>KAWIN ANAK 3</v>
          </cell>
          <cell r="AD1445" t="str">
            <v>ISLAM</v>
          </cell>
          <cell r="AE1445" t="str">
            <v>LAKI-LAKI</v>
          </cell>
          <cell r="AF1445" t="str">
            <v>SMA</v>
          </cell>
          <cell r="AG1445" t="str">
            <v>SUDARMAN</v>
          </cell>
          <cell r="AH1445" t="str">
            <v>BCA</v>
          </cell>
          <cell r="AI1445" t="str">
            <v>7835139026</v>
          </cell>
          <cell r="AJ1445" t="str">
            <v>3317031112140005</v>
          </cell>
          <cell r="AL1445">
            <v>44652</v>
          </cell>
          <cell r="AM1445">
            <v>44742</v>
          </cell>
          <cell r="AN1445" t="str">
            <v>PKWT 2</v>
          </cell>
          <cell r="AO1445" t="str">
            <v>40 hari</v>
          </cell>
          <cell r="AP1445" t="str">
            <v xml:space="preserve">0 Tahun  4 Bulan 12 Hari </v>
          </cell>
          <cell r="AQ1445" t="str">
            <v>SUDAH</v>
          </cell>
          <cell r="AR1445">
            <v>44572</v>
          </cell>
          <cell r="AS1445" t="str">
            <v>SUDAH</v>
          </cell>
          <cell r="AT1445">
            <v>44572</v>
          </cell>
          <cell r="AU1445" t="str">
            <v>SUDAH</v>
          </cell>
          <cell r="AV1445">
            <v>44569</v>
          </cell>
          <cell r="AW1445" t="str">
            <v xml:space="preserve">0 Tahun  4 Bulan 13 Hari </v>
          </cell>
          <cell r="AX1445" t="str">
            <v>IN CLASS</v>
          </cell>
          <cell r="AY1445">
            <v>80</v>
          </cell>
          <cell r="AZ1445">
            <v>85</v>
          </cell>
          <cell r="BA1445" t="str">
            <v>SUDAH</v>
          </cell>
          <cell r="BC1445">
            <v>44410</v>
          </cell>
          <cell r="BD1445" t="str">
            <v>KLINIK KARTIKA 23</v>
          </cell>
          <cell r="BE1445" t="str">
            <v>SUDAH</v>
          </cell>
          <cell r="BG1445">
            <v>44469</v>
          </cell>
          <cell r="BH1445" t="str">
            <v>KLINIK KARTIKA 23</v>
          </cell>
          <cell r="BI1445" t="str">
            <v>BELUM</v>
          </cell>
          <cell r="BV1445" t="str">
            <v>0002002786795</v>
          </cell>
          <cell r="BW1445" t="str">
            <v>SUDAH</v>
          </cell>
          <cell r="BX1445" t="str">
            <v>PERUSAHAAN</v>
          </cell>
          <cell r="BY1445" t="str">
            <v>22016346854</v>
          </cell>
          <cell r="BZ1445" t="str">
            <v>SUDAH</v>
          </cell>
        </row>
        <row r="1446">
          <cell r="C1446" t="str">
            <v>3441</v>
          </cell>
          <cell r="D1446" t="str">
            <v>AHMAD ROBYANSYAH</v>
          </cell>
          <cell r="E1446" t="str">
            <v>PT. MBK</v>
          </cell>
          <cell r="F1446" t="str">
            <v>REPLACE</v>
          </cell>
          <cell r="G1446" t="str">
            <v>IRWANSYAH</v>
          </cell>
          <cell r="I1446">
            <v>44567</v>
          </cell>
          <cell r="J1446" t="str">
            <v/>
          </cell>
          <cell r="K1446" t="str">
            <v>085338651996</v>
          </cell>
          <cell r="L1446" t="str">
            <v>DRIVER</v>
          </cell>
          <cell r="Q1446" t="str">
            <v>SUMBAWA</v>
          </cell>
          <cell r="R1446" t="str">
            <v>ANTERAJA</v>
          </cell>
          <cell r="S1446" t="str">
            <v>MALANG</v>
          </cell>
          <cell r="T1446" t="str">
            <v>5204230910940001</v>
          </cell>
          <cell r="U1446" t="str">
            <v>SEUMUR HIDUP</v>
          </cell>
          <cell r="V1446" t="str">
            <v>HIJAU</v>
          </cell>
          <cell r="W1446" t="str">
            <v>B1</v>
          </cell>
          <cell r="X1446" t="str">
            <v>16299410000074</v>
          </cell>
          <cell r="Y1446">
            <v>46450</v>
          </cell>
          <cell r="Z1446" t="str">
            <v>PENYARING</v>
          </cell>
          <cell r="AA1446">
            <v>34616</v>
          </cell>
          <cell r="AB1446" t="str">
            <v>DUSUN PENYARING B RT 002 RW 004 KEL PENYARING KEC MOYO UTARA</v>
          </cell>
          <cell r="AC1446" t="str">
            <v>LAJANG</v>
          </cell>
          <cell r="AD1446" t="str">
            <v>ISLAM</v>
          </cell>
          <cell r="AE1446" t="str">
            <v>LAKI-LAKI</v>
          </cell>
          <cell r="AF1446" t="str">
            <v>SMA</v>
          </cell>
          <cell r="AG1446" t="str">
            <v>AHMAD ROBYANSYAH</v>
          </cell>
          <cell r="AH1446" t="str">
            <v>BCA</v>
          </cell>
          <cell r="AI1446" t="str">
            <v>2320449351</v>
          </cell>
          <cell r="AJ1446" t="str">
            <v>5204230102081470</v>
          </cell>
          <cell r="AL1446">
            <v>44652</v>
          </cell>
          <cell r="AM1446">
            <v>44742</v>
          </cell>
          <cell r="AN1446" t="str">
            <v>PKWT 2</v>
          </cell>
          <cell r="AO1446" t="str">
            <v>40 hari</v>
          </cell>
          <cell r="AP1446" t="str">
            <v xml:space="preserve">0 Tahun  4 Bulan 15 Hari </v>
          </cell>
          <cell r="AQ1446" t="str">
            <v>SUDAH</v>
          </cell>
          <cell r="AR1446">
            <v>44578</v>
          </cell>
          <cell r="AS1446" t="str">
            <v>SUDAH</v>
          </cell>
          <cell r="AT1446">
            <v>44578</v>
          </cell>
          <cell r="AU1446" t="str">
            <v>SUDAH</v>
          </cell>
          <cell r="AV1446">
            <v>44568</v>
          </cell>
          <cell r="AW1446" t="str">
            <v xml:space="preserve">0 Tahun  4 Bulan 14 Hari </v>
          </cell>
          <cell r="AX1446" t="str">
            <v>IN CLASS</v>
          </cell>
          <cell r="BA1446" t="str">
            <v>SUDAH</v>
          </cell>
          <cell r="BC1446">
            <v>44421</v>
          </cell>
          <cell r="BD1446" t="str">
            <v>MOYO UTARA</v>
          </cell>
          <cell r="BE1446" t="str">
            <v>SUDAH</v>
          </cell>
          <cell r="BG1446">
            <v>44453</v>
          </cell>
          <cell r="BH1446" t="str">
            <v>MOYO UTARA</v>
          </cell>
          <cell r="BI1446" t="str">
            <v>BELUM</v>
          </cell>
          <cell r="BV1446" t="str">
            <v>0001902354502</v>
          </cell>
          <cell r="BW1446" t="str">
            <v>SUDAH</v>
          </cell>
          <cell r="BX1446" t="str">
            <v>PERUSAHAAN</v>
          </cell>
          <cell r="BY1446" t="str">
            <v>22016346391</v>
          </cell>
          <cell r="BZ1446" t="str">
            <v>SUDAH</v>
          </cell>
        </row>
        <row r="1447">
          <cell r="C1447" t="str">
            <v>3444</v>
          </cell>
          <cell r="D1447" t="str">
            <v>EKO ARI WIBOWO</v>
          </cell>
          <cell r="E1447" t="str">
            <v>PT. MBK</v>
          </cell>
          <cell r="F1447" t="str">
            <v>REPLACE</v>
          </cell>
          <cell r="G1447" t="str">
            <v>YUSUF</v>
          </cell>
          <cell r="I1447">
            <v>44567</v>
          </cell>
          <cell r="J1447" t="str">
            <v/>
          </cell>
          <cell r="K1447" t="str">
            <v>085600602082</v>
          </cell>
          <cell r="L1447" t="str">
            <v>DRIVER</v>
          </cell>
          <cell r="Q1447" t="str">
            <v>YOGYAKARTA</v>
          </cell>
          <cell r="R1447" t="str">
            <v>ANTERAJA</v>
          </cell>
          <cell r="S1447" t="str">
            <v>SEMARANG</v>
          </cell>
          <cell r="T1447" t="str">
            <v>3214010406890000</v>
          </cell>
          <cell r="U1447" t="str">
            <v>SEUMUR HIDUP</v>
          </cell>
          <cell r="W1447" t="str">
            <v>B1</v>
          </cell>
          <cell r="X1447" t="str">
            <v>12238906002625</v>
          </cell>
          <cell r="Y1447">
            <v>46176</v>
          </cell>
          <cell r="Z1447" t="str">
            <v>SUKOHARJO</v>
          </cell>
          <cell r="AA1447">
            <v>32663</v>
          </cell>
          <cell r="AB1447" t="str">
            <v>SIDATAN RT 002 RW 001 TEMON KULON PROGO YOGJAKARTA</v>
          </cell>
          <cell r="AC1447" t="str">
            <v>KAWIN ANAK 1</v>
          </cell>
          <cell r="AD1447" t="str">
            <v>ISLAM</v>
          </cell>
          <cell r="AE1447" t="str">
            <v>LAKI-LAKI</v>
          </cell>
          <cell r="AF1447" t="str">
            <v>SMA</v>
          </cell>
          <cell r="AG1447" t="str">
            <v>EKO ARI WIBOWO</v>
          </cell>
          <cell r="AH1447" t="str">
            <v>BCA</v>
          </cell>
          <cell r="AI1447" t="str">
            <v>6880401783</v>
          </cell>
          <cell r="AJ1447" t="str">
            <v>3214032203130000</v>
          </cell>
          <cell r="AL1447">
            <v>44652</v>
          </cell>
          <cell r="AM1447">
            <v>44742</v>
          </cell>
          <cell r="AN1447" t="str">
            <v>PKWT 2</v>
          </cell>
          <cell r="AO1447" t="str">
            <v>40 hari</v>
          </cell>
          <cell r="AP1447" t="str">
            <v xml:space="preserve">0 Tahun  4 Bulan 15 Hari </v>
          </cell>
          <cell r="AQ1447" t="str">
            <v>SUDAH</v>
          </cell>
          <cell r="AR1447">
            <v>44578</v>
          </cell>
          <cell r="AS1447" t="str">
            <v>SUDAH</v>
          </cell>
          <cell r="AT1447">
            <v>44578</v>
          </cell>
          <cell r="AU1447" t="str">
            <v>SUDAH</v>
          </cell>
          <cell r="AV1447">
            <v>44553</v>
          </cell>
          <cell r="AW1447" t="str">
            <v xml:space="preserve">0 Tahun  4 Bulan 28 Hari </v>
          </cell>
          <cell r="AX1447" t="str">
            <v>IN CLASS</v>
          </cell>
          <cell r="AY1447">
            <v>80</v>
          </cell>
          <cell r="AZ1447">
            <v>95</v>
          </cell>
          <cell r="BA1447" t="str">
            <v>SUDAH</v>
          </cell>
          <cell r="BC1447">
            <v>44476</v>
          </cell>
          <cell r="BD1447" t="str">
            <v>PUSKESMAS TEMON</v>
          </cell>
          <cell r="BE1447" t="str">
            <v>SUDAH</v>
          </cell>
          <cell r="BG1447">
            <v>44506</v>
          </cell>
          <cell r="BH1447" t="str">
            <v>PUSKESMAS TEMON</v>
          </cell>
          <cell r="BI1447" t="str">
            <v>BELUM</v>
          </cell>
          <cell r="BV1447" t="str">
            <v>0001298360441</v>
          </cell>
          <cell r="BW1447" t="str">
            <v>SUDAH</v>
          </cell>
          <cell r="BX1447" t="str">
            <v>PERUSAHAAN</v>
          </cell>
          <cell r="BY1447" t="str">
            <v>22016347241</v>
          </cell>
          <cell r="BZ1447" t="str">
            <v>SUDAH</v>
          </cell>
        </row>
        <row r="1448">
          <cell r="C1448" t="str">
            <v>3445</v>
          </cell>
          <cell r="D1448" t="str">
            <v>RIZKY ABRIANTO PRADANA</v>
          </cell>
          <cell r="E1448" t="str">
            <v>PT. MBK</v>
          </cell>
          <cell r="F1448" t="str">
            <v>REPLACE</v>
          </cell>
          <cell r="G1448" t="str">
            <v>JATI PURNOMO</v>
          </cell>
          <cell r="I1448">
            <v>44564</v>
          </cell>
          <cell r="J1448" t="str">
            <v/>
          </cell>
          <cell r="K1448" t="str">
            <v>082124322066</v>
          </cell>
          <cell r="L1448" t="str">
            <v>DRIVER</v>
          </cell>
          <cell r="Q1448" t="str">
            <v>LAMONGAN</v>
          </cell>
          <cell r="R1448" t="str">
            <v>ANTERAJA</v>
          </cell>
          <cell r="S1448" t="str">
            <v>MALANG</v>
          </cell>
          <cell r="T1448" t="str">
            <v>3524220510930001</v>
          </cell>
          <cell r="U1448" t="str">
            <v>SEUMUR HIDUP</v>
          </cell>
          <cell r="V1448" t="str">
            <v>HIJAU</v>
          </cell>
          <cell r="W1448" t="str">
            <v>B1</v>
          </cell>
          <cell r="X1448" t="str">
            <v>15489310000305</v>
          </cell>
          <cell r="Y1448">
            <v>46372</v>
          </cell>
          <cell r="Z1448" t="str">
            <v>LAMONGAN</v>
          </cell>
          <cell r="AA1448">
            <v>34247</v>
          </cell>
          <cell r="AB1448" t="str">
            <v>DS KRAMAT RT 002 RW 003 KEC LAMONGAN KAB LAMONGAN</v>
          </cell>
          <cell r="AC1448" t="str">
            <v>LAJANG</v>
          </cell>
          <cell r="AD1448" t="str">
            <v>ISLAM</v>
          </cell>
          <cell r="AE1448" t="str">
            <v>LAKI-LAKI</v>
          </cell>
          <cell r="AF1448" t="str">
            <v>SMA</v>
          </cell>
          <cell r="AG1448" t="str">
            <v>RIZKY ABRIANTO PRADANA</v>
          </cell>
          <cell r="AH1448" t="str">
            <v>BCA</v>
          </cell>
          <cell r="AI1448" t="str">
            <v>3300736881</v>
          </cell>
          <cell r="AJ1448" t="str">
            <v>3524223110104697</v>
          </cell>
          <cell r="AL1448">
            <v>44652</v>
          </cell>
          <cell r="AM1448">
            <v>44742</v>
          </cell>
          <cell r="AN1448" t="str">
            <v>PKWT 2</v>
          </cell>
          <cell r="AO1448" t="str">
            <v>40 hari</v>
          </cell>
          <cell r="AP1448" t="str">
            <v xml:space="preserve">0 Tahun  4 Bulan 18 Hari </v>
          </cell>
          <cell r="AQ1448" t="str">
            <v>SUDAH</v>
          </cell>
          <cell r="AR1448">
            <v>44576</v>
          </cell>
          <cell r="AS1448" t="str">
            <v>SUDAH</v>
          </cell>
          <cell r="AT1448">
            <v>44576</v>
          </cell>
          <cell r="AU1448" t="str">
            <v>SUDAH</v>
          </cell>
          <cell r="AV1448">
            <v>44583</v>
          </cell>
          <cell r="AW1448" t="str">
            <v xml:space="preserve">0 Tahun  3 Bulan 29 Hari </v>
          </cell>
          <cell r="AX1448" t="str">
            <v>IN CLASS</v>
          </cell>
          <cell r="BA1448" t="str">
            <v>SUDAH</v>
          </cell>
          <cell r="BC1448">
            <v>44435</v>
          </cell>
          <cell r="BE1448" t="str">
            <v>SUDAH</v>
          </cell>
          <cell r="BG1448">
            <v>44508</v>
          </cell>
          <cell r="BI1448" t="str">
            <v>BELUM</v>
          </cell>
          <cell r="BV1448" t="str">
            <v>0000202315342</v>
          </cell>
          <cell r="BW1448" t="str">
            <v>SUDAH</v>
          </cell>
          <cell r="BX1448" t="str">
            <v>PERUSAHAAN</v>
          </cell>
          <cell r="BY1448" t="str">
            <v>22016346995</v>
          </cell>
          <cell r="BZ1448" t="str">
            <v>SUDAH</v>
          </cell>
        </row>
        <row r="1449">
          <cell r="C1449" t="str">
            <v>3446</v>
          </cell>
          <cell r="D1449" t="str">
            <v>ARIF SHOLIHEN</v>
          </cell>
          <cell r="E1449" t="str">
            <v>PT. MBK</v>
          </cell>
          <cell r="F1449" t="str">
            <v>REPLACE</v>
          </cell>
          <cell r="G1449" t="str">
            <v>BOBBY REIDIE ALVIAN</v>
          </cell>
          <cell r="I1449">
            <v>44564</v>
          </cell>
          <cell r="J1449" t="str">
            <v/>
          </cell>
          <cell r="K1449" t="str">
            <v>082333492290</v>
          </cell>
          <cell r="L1449" t="str">
            <v>DRIVER</v>
          </cell>
          <cell r="Q1449" t="str">
            <v>MADURA</v>
          </cell>
          <cell r="R1449" t="str">
            <v>ANTERAJA</v>
          </cell>
          <cell r="S1449" t="str">
            <v>MALANG</v>
          </cell>
          <cell r="T1449" t="str">
            <v>6402082411840003</v>
          </cell>
          <cell r="U1449" t="str">
            <v>SEUMUR HIDUP</v>
          </cell>
          <cell r="V1449" t="str">
            <v>HIJAU</v>
          </cell>
          <cell r="W1449" t="str">
            <v>B1</v>
          </cell>
          <cell r="X1449" t="str">
            <v>15498411000128</v>
          </cell>
          <cell r="Y1449">
            <v>46208</v>
          </cell>
          <cell r="Z1449" t="str">
            <v>PAMEKASAN</v>
          </cell>
          <cell r="AA1449">
            <v>31010</v>
          </cell>
          <cell r="AB1449" t="str">
            <v>DSN GLAGGA RT 006 RW 003 DS PLAGEGUR KEC TLANAKAN</v>
          </cell>
          <cell r="AC1449" t="str">
            <v>KAWIN ANAK 2</v>
          </cell>
          <cell r="AD1449" t="str">
            <v>ISLAM</v>
          </cell>
          <cell r="AE1449" t="str">
            <v>LAKI-LAKI</v>
          </cell>
          <cell r="AF1449" t="str">
            <v>SMA</v>
          </cell>
          <cell r="AG1449" t="str">
            <v>ARIF SHOLIHEN</v>
          </cell>
          <cell r="AH1449" t="str">
            <v>BCA</v>
          </cell>
          <cell r="AI1449" t="str">
            <v>1920923301</v>
          </cell>
          <cell r="AJ1449" t="str">
            <v>3528010205160001</v>
          </cell>
          <cell r="AL1449">
            <v>44652</v>
          </cell>
          <cell r="AM1449">
            <v>44742</v>
          </cell>
          <cell r="AN1449" t="str">
            <v>PKWT 2</v>
          </cell>
          <cell r="AO1449" t="str">
            <v>40 hari</v>
          </cell>
          <cell r="AP1449" t="str">
            <v xml:space="preserve">0 Tahun  4 Bulan 18 Hari </v>
          </cell>
          <cell r="AQ1449" t="str">
            <v>SUDAH</v>
          </cell>
          <cell r="AR1449">
            <v>44574</v>
          </cell>
          <cell r="AS1449" t="str">
            <v>SUDAH</v>
          </cell>
          <cell r="AT1449">
            <v>44574</v>
          </cell>
          <cell r="AU1449" t="str">
            <v>SUDAH</v>
          </cell>
          <cell r="AV1449">
            <v>44582</v>
          </cell>
          <cell r="AW1449" t="str">
            <v xml:space="preserve">0 Tahun  4 Bulan 0 Hari </v>
          </cell>
          <cell r="AX1449" t="str">
            <v>IN CLASS</v>
          </cell>
          <cell r="BA1449" t="str">
            <v>SUDAH</v>
          </cell>
          <cell r="BC1449">
            <v>44476</v>
          </cell>
          <cell r="BD1449" t="str">
            <v>TALANG</v>
          </cell>
          <cell r="BE1449" t="str">
            <v>SUDAH</v>
          </cell>
          <cell r="BG1449">
            <v>44506</v>
          </cell>
          <cell r="BH1449" t="str">
            <v>TEJA</v>
          </cell>
          <cell r="BI1449" t="str">
            <v>BELUM</v>
          </cell>
          <cell r="BV1449" t="str">
            <v>0002370068177</v>
          </cell>
          <cell r="BW1449" t="str">
            <v>SUDAH</v>
          </cell>
          <cell r="BX1449" t="str">
            <v>PERUSAHAAN</v>
          </cell>
          <cell r="BY1449" t="str">
            <v>22016346722</v>
          </cell>
          <cell r="BZ1449" t="str">
            <v>SUDAH</v>
          </cell>
        </row>
        <row r="1450">
          <cell r="C1450" t="str">
            <v>3447</v>
          </cell>
          <cell r="D1450" t="str">
            <v>MASTUR KURTUBI</v>
          </cell>
          <cell r="E1450" t="str">
            <v>PT. MBK</v>
          </cell>
          <cell r="F1450" t="str">
            <v>REPLACE</v>
          </cell>
          <cell r="G1450" t="str">
            <v>WAHYU HENDRAWAN</v>
          </cell>
          <cell r="I1450">
            <v>44562</v>
          </cell>
          <cell r="J1450" t="str">
            <v/>
          </cell>
          <cell r="K1450" t="str">
            <v>085959532914</v>
          </cell>
          <cell r="P1450" t="str">
            <v>FUEL MANAGEMENT</v>
          </cell>
          <cell r="Q1450" t="str">
            <v>BEKASI</v>
          </cell>
          <cell r="R1450" t="str">
            <v>ANTERAJA</v>
          </cell>
          <cell r="S1450" t="str">
            <v>JAKARTA 1</v>
          </cell>
          <cell r="T1450" t="str">
            <v>3216022602850009</v>
          </cell>
          <cell r="U1450" t="str">
            <v>SEUMUR HIDUP</v>
          </cell>
          <cell r="V1450" t="str">
            <v>NON DRIVER</v>
          </cell>
          <cell r="W1450" t="str">
            <v>NON DRIVER</v>
          </cell>
          <cell r="X1450" t="str">
            <v>NON DRIVER</v>
          </cell>
          <cell r="Y1450" t="str">
            <v>NON DRIVER</v>
          </cell>
          <cell r="Z1450" t="str">
            <v>BEKASI</v>
          </cell>
          <cell r="AA1450">
            <v>31104</v>
          </cell>
          <cell r="AB1450" t="str">
            <v>KEBUN BAMBU BABELAN RT. 003 / 004 KEBALEN BABELAN</v>
          </cell>
          <cell r="AC1450" t="str">
            <v>KAWIN ANAK 1</v>
          </cell>
          <cell r="AD1450" t="str">
            <v>ISLAM</v>
          </cell>
          <cell r="AE1450" t="str">
            <v>LAKI-LAKI</v>
          </cell>
          <cell r="AF1450" t="str">
            <v>SMA</v>
          </cell>
          <cell r="AG1450" t="str">
            <v>MASTUR KURTUBI</v>
          </cell>
          <cell r="AH1450" t="str">
            <v>BCA</v>
          </cell>
          <cell r="AI1450" t="str">
            <v>8421162930</v>
          </cell>
          <cell r="AJ1450" t="str">
            <v>3216021610120040</v>
          </cell>
          <cell r="AL1450">
            <v>44652</v>
          </cell>
          <cell r="AM1450">
            <v>44742</v>
          </cell>
          <cell r="AN1450" t="str">
            <v>PKWT 2</v>
          </cell>
          <cell r="AO1450" t="str">
            <v>40 hari</v>
          </cell>
          <cell r="AP1450" t="str">
            <v xml:space="preserve">0 Tahun  4 Bulan 20 Hari </v>
          </cell>
          <cell r="AQ1450" t="str">
            <v>NON DRIVER</v>
          </cell>
          <cell r="AR1450" t="str">
            <v>NON DRIVER</v>
          </cell>
          <cell r="AS1450" t="str">
            <v>SUDAH</v>
          </cell>
          <cell r="AT1450">
            <v>44574</v>
          </cell>
          <cell r="AU1450" t="str">
            <v>NON DRIVER</v>
          </cell>
          <cell r="AV1450" t="str">
            <v>NON DRIVER</v>
          </cell>
          <cell r="AW1450" t="str">
            <v/>
          </cell>
          <cell r="AX1450" t="str">
            <v>NON DRIVER</v>
          </cell>
          <cell r="AY1450" t="str">
            <v>NON DRIVER</v>
          </cell>
          <cell r="AZ1450" t="str">
            <v>NON DRIVER</v>
          </cell>
          <cell r="BA1450" t="str">
            <v>SUDAH</v>
          </cell>
          <cell r="BC1450">
            <v>44393</v>
          </cell>
          <cell r="BE1450" t="str">
            <v>SUDAH</v>
          </cell>
          <cell r="BG1450">
            <v>44421</v>
          </cell>
          <cell r="BI1450" t="str">
            <v>BELUM</v>
          </cell>
          <cell r="BV1450" t="str">
            <v>0001134801606</v>
          </cell>
          <cell r="BW1450" t="str">
            <v>SUDAH</v>
          </cell>
          <cell r="BX1450" t="str">
            <v>PERUSAHAAN</v>
          </cell>
          <cell r="BY1450" t="str">
            <v>22016346714</v>
          </cell>
          <cell r="BZ1450" t="str">
            <v>SUDAH</v>
          </cell>
        </row>
        <row r="1451">
          <cell r="C1451" t="str">
            <v>3448</v>
          </cell>
          <cell r="D1451" t="str">
            <v>SIDIQ SISWANTO</v>
          </cell>
          <cell r="E1451" t="str">
            <v>PT. MBK</v>
          </cell>
          <cell r="F1451" t="str">
            <v>REPLACE</v>
          </cell>
          <cell r="G1451" t="str">
            <v>PAMBAYUN SENO</v>
          </cell>
          <cell r="I1451">
            <v>44562</v>
          </cell>
          <cell r="J1451" t="str">
            <v/>
          </cell>
          <cell r="K1451" t="str">
            <v>085730951470</v>
          </cell>
          <cell r="P1451" t="str">
            <v>DISPATCHER</v>
          </cell>
          <cell r="Q1451" t="str">
            <v>MADIUN</v>
          </cell>
          <cell r="R1451" t="str">
            <v>ANTERAJA</v>
          </cell>
          <cell r="S1451" t="str">
            <v>MALANG</v>
          </cell>
          <cell r="T1451" t="str">
            <v>3312031411860002</v>
          </cell>
          <cell r="U1451" t="str">
            <v>SEUMUR HIDUP</v>
          </cell>
          <cell r="V1451" t="str">
            <v>NON DRIVER</v>
          </cell>
          <cell r="W1451" t="str">
            <v>NON DRIVER</v>
          </cell>
          <cell r="X1451" t="str">
            <v>NON DRIVER</v>
          </cell>
          <cell r="Y1451" t="str">
            <v>NON DRIVER</v>
          </cell>
          <cell r="Z1451" t="str">
            <v>JAKARTA</v>
          </cell>
          <cell r="AA1451">
            <v>31730</v>
          </cell>
          <cell r="AB1451" t="str">
            <v>DUYUG RT 009 RW001 DS DUYUNG KEC TAKERAN KEB MAGETAN</v>
          </cell>
          <cell r="AC1451" t="str">
            <v>KAWIN</v>
          </cell>
          <cell r="AD1451" t="str">
            <v>ISLAM</v>
          </cell>
          <cell r="AE1451" t="str">
            <v>LAKI-LAKI</v>
          </cell>
          <cell r="AF1451" t="str">
            <v>SMA</v>
          </cell>
          <cell r="AG1451" t="str">
            <v>SIDIQ SISWANTO</v>
          </cell>
          <cell r="AH1451" t="str">
            <v>BCA</v>
          </cell>
          <cell r="AI1451" t="str">
            <v>1772355305</v>
          </cell>
          <cell r="AJ1451" t="str">
            <v>3374051210160002</v>
          </cell>
          <cell r="AL1451">
            <v>44652</v>
          </cell>
          <cell r="AM1451">
            <v>44742</v>
          </cell>
          <cell r="AN1451" t="str">
            <v>PKWT 2</v>
          </cell>
          <cell r="AO1451" t="str">
            <v>40 hari</v>
          </cell>
          <cell r="AP1451" t="str">
            <v xml:space="preserve">0 Tahun  4 Bulan 20 Hari </v>
          </cell>
          <cell r="AQ1451" t="str">
            <v>NON DRIVER</v>
          </cell>
          <cell r="AR1451" t="str">
            <v>NON DRIVER</v>
          </cell>
          <cell r="AS1451" t="str">
            <v>SUDAH</v>
          </cell>
          <cell r="AT1451">
            <v>44578</v>
          </cell>
          <cell r="AU1451" t="str">
            <v>NON DRIVER</v>
          </cell>
          <cell r="AV1451" t="str">
            <v>NON DRIVER</v>
          </cell>
          <cell r="AW1451" t="str">
            <v/>
          </cell>
          <cell r="AX1451" t="str">
            <v>NON DRIVER</v>
          </cell>
          <cell r="AY1451" t="str">
            <v>NON DRIVER</v>
          </cell>
          <cell r="AZ1451" t="str">
            <v>NON DRIVER</v>
          </cell>
          <cell r="BA1451" t="str">
            <v>SUDAH</v>
          </cell>
          <cell r="BC1451">
            <v>44383</v>
          </cell>
          <cell r="BE1451" t="str">
            <v>SUDAH</v>
          </cell>
          <cell r="BG1451">
            <v>44414</v>
          </cell>
          <cell r="BI1451" t="str">
            <v>BELUM</v>
          </cell>
          <cell r="BV1451" t="str">
            <v>0002213345046</v>
          </cell>
          <cell r="BW1451" t="str">
            <v>SUDAH</v>
          </cell>
          <cell r="BX1451" t="str">
            <v>PERUSAHAAN</v>
          </cell>
          <cell r="BY1451" t="str">
            <v>22016346961</v>
          </cell>
          <cell r="BZ1451" t="str">
            <v>SUDAH</v>
          </cell>
        </row>
        <row r="1452">
          <cell r="C1452" t="str">
            <v>3449</v>
          </cell>
          <cell r="D1452" t="str">
            <v>AZIZ NUR FAUZI</v>
          </cell>
          <cell r="E1452" t="str">
            <v>PT. MBK</v>
          </cell>
          <cell r="F1452" t="str">
            <v>REPLACE</v>
          </cell>
          <cell r="G1452" t="str">
            <v>HENGKY</v>
          </cell>
          <cell r="I1452">
            <v>44571</v>
          </cell>
          <cell r="J1452" t="str">
            <v/>
          </cell>
          <cell r="K1452" t="str">
            <v>085747808546</v>
          </cell>
          <cell r="L1452" t="str">
            <v>DRIVER</v>
          </cell>
          <cell r="Q1452" t="str">
            <v>PURWOKERTO</v>
          </cell>
          <cell r="R1452" t="str">
            <v>ANTERAJA</v>
          </cell>
          <cell r="S1452" t="str">
            <v>SEMARANG</v>
          </cell>
          <cell r="T1452" t="str">
            <v>3302250910900001</v>
          </cell>
          <cell r="U1452" t="str">
            <v>SEUMUR HIDUP</v>
          </cell>
          <cell r="V1452" t="str">
            <v>HIJAU</v>
          </cell>
          <cell r="W1452" t="str">
            <v>B1</v>
          </cell>
          <cell r="X1452" t="str">
            <v>901014141197</v>
          </cell>
          <cell r="Y1452">
            <v>44843</v>
          </cell>
          <cell r="Z1452" t="str">
            <v>PURWOKERTO</v>
          </cell>
          <cell r="AA1452">
            <v>33155</v>
          </cell>
          <cell r="AB1452" t="str">
            <v>PANGEBATAN RT 005 RW 001 KEC KARANGLEWA KAB BANYUMAS</v>
          </cell>
          <cell r="AC1452" t="str">
            <v>KAWIN ANAK 1</v>
          </cell>
          <cell r="AD1452" t="str">
            <v>ISLAM</v>
          </cell>
          <cell r="AE1452" t="str">
            <v>LAKI-LAKI</v>
          </cell>
          <cell r="AF1452" t="str">
            <v>SMA</v>
          </cell>
          <cell r="AG1452" t="str">
            <v>AZIZ NUR FAUZI</v>
          </cell>
          <cell r="AH1452" t="str">
            <v>BCA</v>
          </cell>
          <cell r="AI1452" t="str">
            <v>0462481771</v>
          </cell>
          <cell r="AJ1452" t="str">
            <v>3302182101200002</v>
          </cell>
          <cell r="AL1452">
            <v>44652</v>
          </cell>
          <cell r="AM1452">
            <v>44742</v>
          </cell>
          <cell r="AN1452" t="str">
            <v>PKWT 2</v>
          </cell>
          <cell r="AO1452" t="str">
            <v>40 hari</v>
          </cell>
          <cell r="AP1452" t="str">
            <v xml:space="preserve">0 Tahun  4 Bulan 11 Hari </v>
          </cell>
          <cell r="AQ1452" t="str">
            <v>SUDAH</v>
          </cell>
          <cell r="AR1452">
            <v>44572</v>
          </cell>
          <cell r="AS1452" t="str">
            <v>SUDAH</v>
          </cell>
          <cell r="AT1452">
            <v>44572</v>
          </cell>
          <cell r="AU1452" t="str">
            <v>SUDAH</v>
          </cell>
          <cell r="AV1452">
            <v>44568</v>
          </cell>
          <cell r="AW1452" t="str">
            <v xml:space="preserve">0 Tahun  4 Bulan 14 Hari </v>
          </cell>
          <cell r="AX1452" t="str">
            <v>ON LINE</v>
          </cell>
          <cell r="AY1452">
            <v>80</v>
          </cell>
          <cell r="AZ1452">
            <v>95</v>
          </cell>
          <cell r="BA1452" t="str">
            <v>SUDAH</v>
          </cell>
          <cell r="BC1452">
            <v>44434</v>
          </cell>
          <cell r="BE1452" t="str">
            <v>SUDAH</v>
          </cell>
          <cell r="BG1452">
            <v>44526</v>
          </cell>
          <cell r="BI1452" t="str">
            <v>BELUM</v>
          </cell>
          <cell r="BV1452" t="str">
            <v>0001766223551</v>
          </cell>
          <cell r="BW1452" t="str">
            <v>SUDAH</v>
          </cell>
          <cell r="BX1452" t="str">
            <v>PERUSAHAAN</v>
          </cell>
          <cell r="BY1452" t="str">
            <v>22016347316</v>
          </cell>
          <cell r="BZ1452" t="str">
            <v>SUDAH</v>
          </cell>
        </row>
        <row r="1453">
          <cell r="C1453" t="str">
            <v>3451</v>
          </cell>
          <cell r="D1453" t="str">
            <v>HERWANTO</v>
          </cell>
          <cell r="E1453" t="str">
            <v>PT. MBK</v>
          </cell>
          <cell r="I1453">
            <v>44572</v>
          </cell>
          <cell r="J1453" t="str">
            <v/>
          </cell>
          <cell r="K1453" t="str">
            <v>081232559805</v>
          </cell>
          <cell r="L1453" t="str">
            <v>DRIVER</v>
          </cell>
          <cell r="Q1453" t="str">
            <v>SURABAYA</v>
          </cell>
          <cell r="R1453" t="str">
            <v>ANTERAJA</v>
          </cell>
          <cell r="S1453" t="str">
            <v>MALANG</v>
          </cell>
          <cell r="T1453" t="str">
            <v>3578311103830001</v>
          </cell>
          <cell r="U1453" t="str">
            <v>SEUMUR HIDUP</v>
          </cell>
          <cell r="V1453" t="str">
            <v>HIJAU</v>
          </cell>
          <cell r="W1453" t="str">
            <v>B2</v>
          </cell>
          <cell r="X1453" t="str">
            <v>15148303000509</v>
          </cell>
          <cell r="Y1453">
            <v>45732</v>
          </cell>
          <cell r="Z1453" t="str">
            <v>SURABAYA</v>
          </cell>
          <cell r="AA1453">
            <v>30386</v>
          </cell>
          <cell r="AB1453" t="str">
            <v>DK BULU RT 001 RW 004 DESA LONTAR KEC SAMBI KAREP KOTA SURABAYA</v>
          </cell>
          <cell r="AC1453" t="str">
            <v>KAWIN</v>
          </cell>
          <cell r="AD1453" t="str">
            <v>ISLAM</v>
          </cell>
          <cell r="AE1453" t="str">
            <v>LAKI-LAKI</v>
          </cell>
          <cell r="AF1453" t="str">
            <v>SMA</v>
          </cell>
          <cell r="AG1453" t="str">
            <v>HERWANTO</v>
          </cell>
          <cell r="AH1453" t="str">
            <v>BCA</v>
          </cell>
          <cell r="AI1453" t="str">
            <v>6120481787</v>
          </cell>
          <cell r="AJ1453" t="str">
            <v>3578311407090001</v>
          </cell>
          <cell r="AL1453">
            <v>44652</v>
          </cell>
          <cell r="AM1453">
            <v>44742</v>
          </cell>
          <cell r="AN1453" t="str">
            <v>PKWT 2</v>
          </cell>
          <cell r="AO1453" t="str">
            <v>40 hari</v>
          </cell>
          <cell r="AP1453" t="str">
            <v xml:space="preserve">0 Tahun  4 Bulan 10 Hari </v>
          </cell>
          <cell r="AQ1453" t="str">
            <v>SUDAH</v>
          </cell>
          <cell r="AR1453">
            <v>44578</v>
          </cell>
          <cell r="AS1453" t="str">
            <v>SUDAH</v>
          </cell>
          <cell r="AT1453">
            <v>44578</v>
          </cell>
          <cell r="AU1453" t="str">
            <v>SUDAH</v>
          </cell>
          <cell r="AV1453">
            <v>44570</v>
          </cell>
          <cell r="AW1453" t="str">
            <v xml:space="preserve">0 Tahun  4 Bulan 12 Hari </v>
          </cell>
          <cell r="AX1453" t="str">
            <v>IN CLASS</v>
          </cell>
          <cell r="BA1453" t="str">
            <v>SUDAH</v>
          </cell>
          <cell r="BC1453">
            <v>44497</v>
          </cell>
          <cell r="BD1453" t="str">
            <v>LONTAR</v>
          </cell>
          <cell r="BE1453" t="str">
            <v>SUDAH</v>
          </cell>
          <cell r="BG1453">
            <v>44525</v>
          </cell>
          <cell r="BI1453" t="str">
            <v>BELUM</v>
          </cell>
          <cell r="BV1453" t="str">
            <v>0001635573464</v>
          </cell>
          <cell r="BW1453" t="str">
            <v>SUDAH</v>
          </cell>
          <cell r="BX1453" t="str">
            <v>PERUSAHAAN</v>
          </cell>
          <cell r="BY1453" t="str">
            <v>22016346789</v>
          </cell>
          <cell r="BZ1453" t="str">
            <v>SUDAH</v>
          </cell>
        </row>
        <row r="1454">
          <cell r="C1454" t="str">
            <v>3452</v>
          </cell>
          <cell r="D1454" t="str">
            <v>M ALDI WIJAYA</v>
          </cell>
          <cell r="E1454" t="str">
            <v>PT. MBK</v>
          </cell>
          <cell r="I1454">
            <v>44564</v>
          </cell>
          <cell r="J1454" t="str">
            <v/>
          </cell>
          <cell r="K1454" t="str">
            <v>085216598021</v>
          </cell>
          <cell r="P1454" t="str">
            <v>DISPATCHER</v>
          </cell>
          <cell r="Q1454" t="str">
            <v>KARAWANG</v>
          </cell>
          <cell r="R1454" t="str">
            <v>ANTERAJA</v>
          </cell>
          <cell r="S1454" t="str">
            <v>JAKARTA 1</v>
          </cell>
          <cell r="T1454" t="str">
            <v>3206121701990005</v>
          </cell>
          <cell r="U1454" t="str">
            <v>SEUMUR HIDUP</v>
          </cell>
          <cell r="V1454" t="str">
            <v>NON DRIVER</v>
          </cell>
          <cell r="W1454" t="str">
            <v>NON DRIVER</v>
          </cell>
          <cell r="X1454" t="str">
            <v>NON DRIVER</v>
          </cell>
          <cell r="Y1454" t="str">
            <v>NON DRIVER</v>
          </cell>
          <cell r="Z1454" t="str">
            <v>TASIKMALAYA</v>
          </cell>
          <cell r="AA1454">
            <v>36177</v>
          </cell>
          <cell r="AB1454" t="str">
            <v>KAMPUNG BABAKAN KUPA RT. 005/010 CUKANG KAWUNG SODONG HILIR</v>
          </cell>
          <cell r="AC1454" t="str">
            <v>LAJANG</v>
          </cell>
          <cell r="AD1454" t="str">
            <v>ISLAM</v>
          </cell>
          <cell r="AE1454" t="str">
            <v>LAKI-LAKI</v>
          </cell>
          <cell r="AF1454" t="str">
            <v>SMA</v>
          </cell>
          <cell r="AG1454" t="str">
            <v>M ALDI WIJAYA</v>
          </cell>
          <cell r="AH1454" t="str">
            <v>BCA</v>
          </cell>
          <cell r="AI1454" t="str">
            <v>6240807147</v>
          </cell>
          <cell r="AJ1454" t="str">
            <v>3206122808150001</v>
          </cell>
          <cell r="AL1454">
            <v>44652</v>
          </cell>
          <cell r="AM1454">
            <v>44742</v>
          </cell>
          <cell r="AN1454" t="str">
            <v>PKWT 2</v>
          </cell>
          <cell r="AO1454" t="str">
            <v>40 hari</v>
          </cell>
          <cell r="AP1454" t="str">
            <v xml:space="preserve">0 Tahun  4 Bulan 18 Hari </v>
          </cell>
          <cell r="AQ1454" t="str">
            <v>NON DRIVER</v>
          </cell>
          <cell r="AR1454" t="str">
            <v>NON DRIVER</v>
          </cell>
          <cell r="AS1454" t="str">
            <v>SUDAH</v>
          </cell>
          <cell r="AT1454">
            <v>44574</v>
          </cell>
          <cell r="AU1454" t="str">
            <v>NON DRIVER</v>
          </cell>
          <cell r="AV1454" t="str">
            <v>NON DRIVER</v>
          </cell>
          <cell r="AW1454" t="str">
            <v/>
          </cell>
          <cell r="AX1454" t="str">
            <v>NON DRIVER</v>
          </cell>
          <cell r="AY1454" t="str">
            <v>NON DRIVER</v>
          </cell>
          <cell r="AZ1454" t="str">
            <v>NON DRIVER</v>
          </cell>
          <cell r="BA1454" t="str">
            <v>SUDAH</v>
          </cell>
          <cell r="BC1454">
            <v>44431</v>
          </cell>
          <cell r="BE1454" t="str">
            <v>BELUM</v>
          </cell>
          <cell r="BI1454" t="str">
            <v>BELUM</v>
          </cell>
          <cell r="BV1454" t="str">
            <v>0003081801306</v>
          </cell>
          <cell r="BW1454" t="str">
            <v>SUDAH</v>
          </cell>
          <cell r="BX1454" t="str">
            <v>PERUSAHAAN</v>
          </cell>
          <cell r="BY1454" t="str">
            <v>22016347027</v>
          </cell>
          <cell r="BZ1454" t="str">
            <v>SUDAH</v>
          </cell>
        </row>
        <row r="1455">
          <cell r="C1455" t="str">
            <v>3453</v>
          </cell>
          <cell r="D1455" t="str">
            <v>TATOK ALKATIRI</v>
          </cell>
          <cell r="E1455" t="str">
            <v>PT. MBK</v>
          </cell>
          <cell r="F1455" t="str">
            <v>REPLACE</v>
          </cell>
          <cell r="G1455" t="str">
            <v>MOCHAMMAD HANDOKO</v>
          </cell>
          <cell r="I1455">
            <v>44574</v>
          </cell>
          <cell r="J1455" t="str">
            <v/>
          </cell>
          <cell r="K1455" t="str">
            <v>081212221484</v>
          </cell>
          <cell r="L1455" t="str">
            <v>DRIVER</v>
          </cell>
          <cell r="Q1455" t="str">
            <v>JEMBER</v>
          </cell>
          <cell r="R1455" t="str">
            <v>ANTERAJA</v>
          </cell>
          <cell r="S1455" t="str">
            <v>MALANG</v>
          </cell>
          <cell r="T1455" t="str">
            <v>3509030601880002</v>
          </cell>
          <cell r="U1455" t="str">
            <v>SEUMUR HIDUP</v>
          </cell>
          <cell r="W1455" t="str">
            <v>B1</v>
          </cell>
          <cell r="X1455" t="str">
            <v>15328801000239</v>
          </cell>
          <cell r="Y1455">
            <v>46075</v>
          </cell>
          <cell r="Z1455" t="str">
            <v>JEMBER</v>
          </cell>
          <cell r="AA1455">
            <v>32148</v>
          </cell>
          <cell r="AB1455" t="str">
            <v>DUSUN SUMBER ULING RT.46 RW.09 PRINGGOWIRAWAN SUMBERBARU JEMBER</v>
          </cell>
          <cell r="AC1455" t="str">
            <v>KAWIN ANAK 1</v>
          </cell>
          <cell r="AD1455" t="str">
            <v>ISLAM</v>
          </cell>
          <cell r="AE1455" t="str">
            <v>LAKI-LAKI</v>
          </cell>
          <cell r="AF1455" t="str">
            <v>SMA</v>
          </cell>
          <cell r="AG1455" t="str">
            <v>TATOK ALKATIRI</v>
          </cell>
          <cell r="AH1455" t="str">
            <v>BCA</v>
          </cell>
          <cell r="AI1455" t="str">
            <v>1470685928</v>
          </cell>
          <cell r="AJ1455" t="str">
            <v>3509032704150006</v>
          </cell>
          <cell r="AL1455">
            <v>44652</v>
          </cell>
          <cell r="AM1455">
            <v>44742</v>
          </cell>
          <cell r="AN1455" t="str">
            <v>PKWT 2</v>
          </cell>
          <cell r="AO1455" t="str">
            <v>40 hari</v>
          </cell>
          <cell r="AP1455" t="str">
            <v xml:space="preserve">0 Tahun  4 Bulan 8 Hari </v>
          </cell>
          <cell r="AQ1455" t="str">
            <v>SUDAH</v>
          </cell>
          <cell r="AR1455">
            <v>44578</v>
          </cell>
          <cell r="AS1455" t="str">
            <v>SUDAH</v>
          </cell>
          <cell r="AT1455">
            <v>44578</v>
          </cell>
          <cell r="AU1455" t="str">
            <v>SUDAH</v>
          </cell>
          <cell r="AV1455">
            <v>44574</v>
          </cell>
          <cell r="AW1455" t="str">
            <v xml:space="preserve">0 Tahun  4 Bulan 8 Hari </v>
          </cell>
          <cell r="AX1455" t="str">
            <v>IN CLASS</v>
          </cell>
          <cell r="BA1455" t="str">
            <v>SUDAH</v>
          </cell>
          <cell r="BC1455">
            <v>44504</v>
          </cell>
          <cell r="BD1455" t="str">
            <v>SUMBERBARU</v>
          </cell>
          <cell r="BE1455" t="str">
            <v>SUDAH</v>
          </cell>
          <cell r="BG1455">
            <v>44560</v>
          </cell>
          <cell r="BH1455" t="str">
            <v>SUMBERBARU</v>
          </cell>
          <cell r="BI1455" t="str">
            <v>BELUM</v>
          </cell>
          <cell r="BV1455" t="str">
            <v>0001648551273</v>
          </cell>
          <cell r="BW1455" t="str">
            <v>SUDAH</v>
          </cell>
          <cell r="BX1455" t="str">
            <v>PERUSAHAAN</v>
          </cell>
          <cell r="BY1455" t="str">
            <v>22016346631</v>
          </cell>
          <cell r="BZ1455" t="str">
            <v>SUDAH</v>
          </cell>
        </row>
        <row r="1456">
          <cell r="C1456" t="str">
            <v>3455</v>
          </cell>
          <cell r="D1456" t="str">
            <v>ZULMI GUNAWAN</v>
          </cell>
          <cell r="E1456" t="str">
            <v>PT. MBK</v>
          </cell>
          <cell r="F1456" t="str">
            <v>PO</v>
          </cell>
          <cell r="I1456">
            <v>44573</v>
          </cell>
          <cell r="J1456" t="str">
            <v/>
          </cell>
          <cell r="K1456" t="str">
            <v>082348856963</v>
          </cell>
          <cell r="L1456" t="str">
            <v>DRIVER</v>
          </cell>
          <cell r="Q1456" t="str">
            <v>GORONTALO</v>
          </cell>
          <cell r="R1456" t="str">
            <v>PT. SUMBER ALFARIA TRIJAYA TBK</v>
          </cell>
          <cell r="S1456" t="str">
            <v>MALANG</v>
          </cell>
          <cell r="T1456" t="str">
            <v>7501012507950003</v>
          </cell>
          <cell r="U1456" t="str">
            <v>SEUMUR HIDUP</v>
          </cell>
          <cell r="W1456" t="str">
            <v>B1</v>
          </cell>
          <cell r="X1456" t="str">
            <v>20209507000172</v>
          </cell>
          <cell r="Y1456">
            <v>46366</v>
          </cell>
          <cell r="Z1456" t="str">
            <v>LIMBOTO</v>
          </cell>
          <cell r="AA1456">
            <v>34900</v>
          </cell>
          <cell r="AB1456" t="str">
            <v>DUSUN I 000/000YOSONEGORO LIMBOTO BARAT</v>
          </cell>
          <cell r="AC1456" t="str">
            <v>KAWIN ANAK 1</v>
          </cell>
          <cell r="AD1456" t="str">
            <v>ISLAM</v>
          </cell>
          <cell r="AE1456" t="str">
            <v>LAKI-LAKI</v>
          </cell>
          <cell r="AF1456" t="str">
            <v>SMA</v>
          </cell>
          <cell r="AG1456" t="str">
            <v>ZULMI GUNAWAN</v>
          </cell>
          <cell r="AH1456" t="str">
            <v>BCA</v>
          </cell>
          <cell r="AI1456" t="str">
            <v>7975613593</v>
          </cell>
          <cell r="AJ1456" t="str">
            <v>7501173101200001</v>
          </cell>
          <cell r="AL1456">
            <v>44652</v>
          </cell>
          <cell r="AM1456">
            <v>44742</v>
          </cell>
          <cell r="AN1456" t="str">
            <v>PKWT 2</v>
          </cell>
          <cell r="AO1456" t="str">
            <v>40 hari</v>
          </cell>
          <cell r="AP1456" t="str">
            <v xml:space="preserve">0 Tahun  4 Bulan 9 Hari </v>
          </cell>
          <cell r="AQ1456" t="str">
            <v>SUDAH</v>
          </cell>
          <cell r="AR1456">
            <v>44580</v>
          </cell>
          <cell r="AS1456" t="str">
            <v>SUDAH</v>
          </cell>
          <cell r="AT1456">
            <v>44580</v>
          </cell>
          <cell r="AU1456" t="str">
            <v>SUDAH</v>
          </cell>
          <cell r="AV1456">
            <v>44635</v>
          </cell>
          <cell r="AW1456" t="str">
            <v xml:space="preserve">0 Tahun  2 Bulan 6 Hari </v>
          </cell>
          <cell r="AX1456" t="str">
            <v>IN CLASS</v>
          </cell>
          <cell r="AY1456">
            <v>80</v>
          </cell>
          <cell r="AZ1456">
            <v>95</v>
          </cell>
          <cell r="BA1456" t="str">
            <v>SUDAH</v>
          </cell>
          <cell r="BC1456">
            <v>44375</v>
          </cell>
          <cell r="BE1456" t="str">
            <v>SUDAH</v>
          </cell>
          <cell r="BG1456">
            <v>44548</v>
          </cell>
          <cell r="BI1456" t="str">
            <v>BELUM</v>
          </cell>
          <cell r="BV1456" t="str">
            <v>0000139591001</v>
          </cell>
          <cell r="BW1456" t="str">
            <v>SUDAH</v>
          </cell>
          <cell r="BX1456" t="str">
            <v>PERUSAHAAN</v>
          </cell>
          <cell r="BY1456" t="str">
            <v>22016346367</v>
          </cell>
          <cell r="BZ1456" t="str">
            <v>SUDAH</v>
          </cell>
        </row>
        <row r="1457">
          <cell r="C1457" t="str">
            <v>3456</v>
          </cell>
          <cell r="D1457" t="str">
            <v>DAVID JHON WAWORUNTU</v>
          </cell>
          <cell r="E1457" t="str">
            <v>PT. MBK</v>
          </cell>
          <cell r="F1457" t="str">
            <v>PO</v>
          </cell>
          <cell r="I1457">
            <v>44573</v>
          </cell>
          <cell r="J1457" t="str">
            <v/>
          </cell>
          <cell r="K1457" t="str">
            <v>085394492877</v>
          </cell>
          <cell r="L1457" t="str">
            <v>DRIVER</v>
          </cell>
          <cell r="Q1457" t="str">
            <v>GORONTALO</v>
          </cell>
          <cell r="R1457" t="str">
            <v>PT. SUMBER ALFARIA TRIJAYA TBK</v>
          </cell>
          <cell r="S1457" t="str">
            <v>MALANG</v>
          </cell>
          <cell r="T1457" t="str">
            <v>7111012102880001</v>
          </cell>
          <cell r="U1457" t="str">
            <v>SEUMUR HIDUP</v>
          </cell>
          <cell r="W1457" t="str">
            <v>B1</v>
          </cell>
          <cell r="X1457" t="str">
            <v>20208802000015</v>
          </cell>
          <cell r="Y1457">
            <v>45702</v>
          </cell>
          <cell r="Z1457" t="str">
            <v>BUNGGALO</v>
          </cell>
          <cell r="AA1457">
            <v>32194</v>
          </cell>
          <cell r="AB1457" t="str">
            <v>DUSUN I 000/000YOSONEGORO TALAGA JAYA</v>
          </cell>
          <cell r="AC1457" t="str">
            <v>KAWIN ANAK 3</v>
          </cell>
          <cell r="AD1457" t="str">
            <v>ISLAM</v>
          </cell>
          <cell r="AE1457" t="str">
            <v>LAKI-LAKI</v>
          </cell>
          <cell r="AF1457" t="str">
            <v>SMA</v>
          </cell>
          <cell r="AG1457" t="str">
            <v>DAVID JHON WAWORUNTU</v>
          </cell>
          <cell r="AH1457" t="str">
            <v>BCA</v>
          </cell>
          <cell r="AI1457" t="str">
            <v>7975613241</v>
          </cell>
          <cell r="AJ1457" t="str">
            <v>7501220912160002</v>
          </cell>
          <cell r="AK1457" t="str">
            <v>539077032822000</v>
          </cell>
          <cell r="AL1457">
            <v>44652</v>
          </cell>
          <cell r="AM1457">
            <v>44742</v>
          </cell>
          <cell r="AN1457" t="str">
            <v>PKWT 2</v>
          </cell>
          <cell r="AO1457" t="str">
            <v>40 hari</v>
          </cell>
          <cell r="AP1457" t="str">
            <v xml:space="preserve">0 Tahun  4 Bulan 9 Hari </v>
          </cell>
          <cell r="AQ1457" t="str">
            <v>SUDAH</v>
          </cell>
          <cell r="AR1457">
            <v>44580</v>
          </cell>
          <cell r="AS1457" t="str">
            <v>SUDAH</v>
          </cell>
          <cell r="AT1457">
            <v>44580</v>
          </cell>
          <cell r="AU1457" t="str">
            <v>SUDAH</v>
          </cell>
          <cell r="AV1457">
            <v>44635</v>
          </cell>
          <cell r="AW1457" t="str">
            <v xml:space="preserve">0 Tahun  2 Bulan 6 Hari </v>
          </cell>
          <cell r="AX1457" t="str">
            <v>IN CLASS</v>
          </cell>
          <cell r="AY1457">
            <v>80</v>
          </cell>
          <cell r="AZ1457">
            <v>95</v>
          </cell>
          <cell r="BA1457" t="str">
            <v>SUDAH</v>
          </cell>
          <cell r="BC1457">
            <v>44458</v>
          </cell>
          <cell r="BE1457" t="str">
            <v>SUDAH</v>
          </cell>
          <cell r="BG1457">
            <v>44539</v>
          </cell>
          <cell r="BI1457" t="str">
            <v>BELUM</v>
          </cell>
          <cell r="BV1457" t="str">
            <v>0003045033797</v>
          </cell>
          <cell r="BW1457" t="str">
            <v>SUDAH</v>
          </cell>
          <cell r="BX1457" t="str">
            <v>PBI</v>
          </cell>
          <cell r="BY1457" t="str">
            <v>22016346383</v>
          </cell>
          <cell r="BZ1457" t="str">
            <v>SUDAH</v>
          </cell>
        </row>
        <row r="1458">
          <cell r="C1458" t="str">
            <v>3457</v>
          </cell>
          <cell r="D1458" t="str">
            <v>WAHYU SUPRIADI YUSUF</v>
          </cell>
          <cell r="E1458" t="str">
            <v>PT. MBK</v>
          </cell>
          <cell r="F1458" t="str">
            <v>PO</v>
          </cell>
          <cell r="H1458">
            <v>44573</v>
          </cell>
          <cell r="I1458">
            <v>44573</v>
          </cell>
          <cell r="J1458">
            <v>0</v>
          </cell>
          <cell r="K1458" t="str">
            <v>0858 6171 4134</v>
          </cell>
          <cell r="L1458" t="str">
            <v>DRIVER</v>
          </cell>
          <cell r="Q1458" t="str">
            <v>BANDUNG</v>
          </cell>
          <cell r="R1458" t="str">
            <v>ANTERAJA</v>
          </cell>
          <cell r="S1458" t="str">
            <v>JAKARTA 1</v>
          </cell>
          <cell r="T1458" t="str">
            <v>3211151906820018</v>
          </cell>
          <cell r="U1458" t="str">
            <v>SEUMUR HIDUP</v>
          </cell>
          <cell r="V1458" t="str">
            <v>KUNING</v>
          </cell>
          <cell r="W1458" t="str">
            <v>B1 UMUM</v>
          </cell>
          <cell r="X1458">
            <v>2831950503</v>
          </cell>
          <cell r="Y1458">
            <v>46190</v>
          </cell>
          <cell r="Z1458" t="str">
            <v>SUMEDANG</v>
          </cell>
          <cell r="AA1458">
            <v>30121</v>
          </cell>
          <cell r="AB1458" t="str">
            <v>DUSUN CIPEUNDEUY RT 01 RW12,CIPACING,JATINANGOR,SUMEDANG</v>
          </cell>
          <cell r="AC1458" t="str">
            <v>KAWIN ANAK 1</v>
          </cell>
          <cell r="AD1458" t="str">
            <v>ISLAM</v>
          </cell>
          <cell r="AE1458" t="str">
            <v>LAKI-LAKI</v>
          </cell>
          <cell r="AF1458" t="str">
            <v>SMA</v>
          </cell>
          <cell r="AG1458" t="str">
            <v>WAHYU SUPRIADI YUSUF</v>
          </cell>
          <cell r="AH1458" t="str">
            <v>BCA</v>
          </cell>
          <cell r="AI1458" t="str">
            <v>2831950503</v>
          </cell>
          <cell r="AJ1458" t="str">
            <v>3211150102130006</v>
          </cell>
          <cell r="AL1458">
            <v>44652</v>
          </cell>
          <cell r="AM1458">
            <v>44742</v>
          </cell>
          <cell r="AN1458" t="str">
            <v>PKWT 2</v>
          </cell>
          <cell r="AO1458" t="str">
            <v>40 hari</v>
          </cell>
          <cell r="AP1458" t="str">
            <v xml:space="preserve">0 Tahun  4 Bulan 9 Hari </v>
          </cell>
          <cell r="AQ1458" t="str">
            <v>SUDAH</v>
          </cell>
          <cell r="AR1458">
            <v>44574</v>
          </cell>
          <cell r="AS1458" t="str">
            <v>SUDAH</v>
          </cell>
          <cell r="AT1458">
            <v>44574</v>
          </cell>
          <cell r="AU1458" t="str">
            <v>SUDAH</v>
          </cell>
          <cell r="AV1458">
            <v>44567</v>
          </cell>
          <cell r="AW1458" t="str">
            <v xml:space="preserve">0 Tahun  4 Bulan 15 Hari </v>
          </cell>
          <cell r="AX1458" t="str">
            <v>IN CLASS</v>
          </cell>
          <cell r="AY1458">
            <v>60</v>
          </cell>
          <cell r="BA1458" t="str">
            <v>SUDAH</v>
          </cell>
          <cell r="BC1458">
            <v>44415</v>
          </cell>
          <cell r="BE1458" t="str">
            <v>SUDAH</v>
          </cell>
          <cell r="BG1458">
            <v>44808</v>
          </cell>
          <cell r="BI1458" t="str">
            <v>BELUM</v>
          </cell>
          <cell r="BV1458" t="str">
            <v>0002928189892</v>
          </cell>
          <cell r="BW1458" t="str">
            <v>SUDAH</v>
          </cell>
          <cell r="BX1458" t="str">
            <v>PERUSAHAAN</v>
          </cell>
          <cell r="BY1458" t="str">
            <v>22016346805</v>
          </cell>
          <cell r="BZ1458" t="str">
            <v>SUDAH</v>
          </cell>
          <cell r="CG1458" t="str">
            <v>wahyusupriadiyusuf@gmail.com</v>
          </cell>
        </row>
        <row r="1459">
          <cell r="C1459" t="str">
            <v>3458</v>
          </cell>
          <cell r="D1459" t="str">
            <v>ABDUL HADI</v>
          </cell>
          <cell r="E1459" t="str">
            <v>PT. MBK</v>
          </cell>
          <cell r="F1459" t="str">
            <v>PO</v>
          </cell>
          <cell r="H1459">
            <v>44573</v>
          </cell>
          <cell r="I1459">
            <v>44573</v>
          </cell>
          <cell r="J1459">
            <v>0</v>
          </cell>
          <cell r="K1459" t="str">
            <v>0819 0973 2579</v>
          </cell>
          <cell r="L1459" t="str">
            <v>DRIVER</v>
          </cell>
          <cell r="Q1459" t="str">
            <v>BANDUNG</v>
          </cell>
          <cell r="R1459" t="str">
            <v>ANTERAJA</v>
          </cell>
          <cell r="S1459" t="str">
            <v>JAKARTA 1</v>
          </cell>
          <cell r="T1459" t="str">
            <v>3203010509950010</v>
          </cell>
          <cell r="U1459" t="str">
            <v>SEUMUR HIDUP</v>
          </cell>
          <cell r="V1459" t="str">
            <v>HIJAU</v>
          </cell>
          <cell r="W1459" t="str">
            <v>B1</v>
          </cell>
          <cell r="X1459" t="str">
            <v>1327 9509 000167</v>
          </cell>
          <cell r="Y1459">
            <v>46110</v>
          </cell>
          <cell r="Z1459" t="str">
            <v>CIANJUR</v>
          </cell>
          <cell r="AA1459">
            <v>34947</v>
          </cell>
          <cell r="AB1459" t="str">
            <v>KP TANGKIL KALER RT 01 RW 01 BABAKAN KARET CIANJUR</v>
          </cell>
          <cell r="AC1459" t="str">
            <v>LAJANG</v>
          </cell>
          <cell r="AD1459" t="str">
            <v>ISLAM</v>
          </cell>
          <cell r="AE1459" t="str">
            <v>LAKI-LAKI</v>
          </cell>
          <cell r="AF1459" t="str">
            <v>SMA</v>
          </cell>
          <cell r="AG1459" t="str">
            <v>ABDUL HADI</v>
          </cell>
          <cell r="AH1459" t="str">
            <v>BCA</v>
          </cell>
          <cell r="AI1459" t="str">
            <v>1831186114</v>
          </cell>
          <cell r="AJ1459" t="str">
            <v>3203012311110060</v>
          </cell>
          <cell r="AL1459">
            <v>44652</v>
          </cell>
          <cell r="AM1459">
            <v>44742</v>
          </cell>
          <cell r="AN1459" t="str">
            <v>PKWT 2</v>
          </cell>
          <cell r="AO1459" t="str">
            <v>40 hari</v>
          </cell>
          <cell r="AP1459" t="str">
            <v xml:space="preserve">0 Tahun  4 Bulan 9 Hari </v>
          </cell>
          <cell r="AQ1459" t="str">
            <v>SUDAH</v>
          </cell>
          <cell r="AR1459">
            <v>44574</v>
          </cell>
          <cell r="AS1459" t="str">
            <v>SUDAH</v>
          </cell>
          <cell r="AT1459">
            <v>44574</v>
          </cell>
          <cell r="AU1459" t="str">
            <v>SUDAH</v>
          </cell>
          <cell r="AV1459">
            <v>44639</v>
          </cell>
          <cell r="AW1459" t="str">
            <v xml:space="preserve">0 Tahun  2 Bulan 2 Hari </v>
          </cell>
          <cell r="AX1459" t="str">
            <v>IN CLASS</v>
          </cell>
          <cell r="AY1459">
            <v>70</v>
          </cell>
          <cell r="BA1459" t="str">
            <v>SUDAH</v>
          </cell>
          <cell r="BC1459">
            <v>44390</v>
          </cell>
          <cell r="BD1459" t="str">
            <v>PKM CIANJUR</v>
          </cell>
          <cell r="BE1459" t="str">
            <v>SUDAH</v>
          </cell>
          <cell r="BG1459">
            <v>44472</v>
          </cell>
          <cell r="BH1459" t="str">
            <v>PKM CIANJUR</v>
          </cell>
          <cell r="BI1459" t="str">
            <v>BELUM</v>
          </cell>
          <cell r="BV1459" t="str">
            <v>0001667998056</v>
          </cell>
          <cell r="BW1459" t="str">
            <v>SUDAH</v>
          </cell>
          <cell r="BX1459" t="str">
            <v>PERUSAHAAN</v>
          </cell>
          <cell r="BY1459" t="str">
            <v>22016347068</v>
          </cell>
          <cell r="BZ1459" t="str">
            <v>SUDAH</v>
          </cell>
          <cell r="CG1459" t="str">
            <v>hadigerradis@gmail.com</v>
          </cell>
        </row>
        <row r="1460">
          <cell r="C1460" t="str">
            <v>3459</v>
          </cell>
          <cell r="D1460" t="str">
            <v>DEDEN ROHENDI</v>
          </cell>
          <cell r="E1460" t="str">
            <v>PT. MBK</v>
          </cell>
          <cell r="F1460" t="str">
            <v>PO</v>
          </cell>
          <cell r="H1460">
            <v>44573</v>
          </cell>
          <cell r="I1460">
            <v>44573</v>
          </cell>
          <cell r="J1460">
            <v>0</v>
          </cell>
          <cell r="K1460" t="str">
            <v>0813 1341 0320</v>
          </cell>
          <cell r="L1460" t="str">
            <v>DRIVER</v>
          </cell>
          <cell r="Q1460" t="str">
            <v>BANDUNG</v>
          </cell>
          <cell r="R1460" t="str">
            <v>ANTERAJA</v>
          </cell>
          <cell r="S1460" t="str">
            <v>JAKARTA 1</v>
          </cell>
          <cell r="T1460" t="str">
            <v>3204321208820018</v>
          </cell>
          <cell r="U1460" t="str">
            <v>SEUMUR HIDUP</v>
          </cell>
          <cell r="V1460" t="str">
            <v>HIJAU</v>
          </cell>
          <cell r="W1460" t="str">
            <v>B1</v>
          </cell>
          <cell r="X1460" t="str">
            <v>8208 1343 2418</v>
          </cell>
          <cell r="Y1460">
            <v>45516</v>
          </cell>
          <cell r="Z1460" t="str">
            <v>BANDUNG</v>
          </cell>
          <cell r="AA1460">
            <v>29963</v>
          </cell>
          <cell r="AB1460" t="str">
            <v>KP MEKARSARI RT03 RW23 BALEENDAH BANDUNG</v>
          </cell>
          <cell r="AC1460" t="str">
            <v>KAWIN</v>
          </cell>
          <cell r="AD1460" t="str">
            <v>ISLAM</v>
          </cell>
          <cell r="AE1460" t="str">
            <v>LAKI-LAKI</v>
          </cell>
          <cell r="AF1460" t="str">
            <v>SMA</v>
          </cell>
          <cell r="AG1460" t="str">
            <v>DEDEN ROHENDI</v>
          </cell>
          <cell r="AH1460" t="str">
            <v>BCA</v>
          </cell>
          <cell r="AI1460" t="str">
            <v>3370718520</v>
          </cell>
          <cell r="AJ1460" t="str">
            <v>3204321407060027</v>
          </cell>
          <cell r="AK1460" t="str">
            <v>80 318 856 4445000</v>
          </cell>
          <cell r="AL1460">
            <v>44652</v>
          </cell>
          <cell r="AM1460">
            <v>44742</v>
          </cell>
          <cell r="AN1460" t="str">
            <v>PKWT 2</v>
          </cell>
          <cell r="AO1460" t="str">
            <v>40 hari</v>
          </cell>
          <cell r="AP1460" t="str">
            <v xml:space="preserve">0 Tahun  4 Bulan 9 Hari </v>
          </cell>
          <cell r="AQ1460" t="str">
            <v>SUDAH</v>
          </cell>
          <cell r="AR1460">
            <v>44574</v>
          </cell>
          <cell r="AS1460" t="str">
            <v>SUDAH</v>
          </cell>
          <cell r="AT1460">
            <v>44574</v>
          </cell>
          <cell r="AU1460" t="str">
            <v>SUDAH</v>
          </cell>
          <cell r="AV1460">
            <v>44639</v>
          </cell>
          <cell r="AW1460" t="str">
            <v xml:space="preserve">0 Tahun  2 Bulan 2 Hari </v>
          </cell>
          <cell r="AX1460" t="str">
            <v>IN CLASS</v>
          </cell>
          <cell r="AY1460">
            <v>70</v>
          </cell>
          <cell r="BA1460" t="str">
            <v>SUDAH</v>
          </cell>
          <cell r="BC1460">
            <v>44422</v>
          </cell>
          <cell r="BE1460" t="str">
            <v>SUDAH</v>
          </cell>
          <cell r="BG1460">
            <v>44450</v>
          </cell>
          <cell r="BH1460" t="str">
            <v xml:space="preserve">SENTRA VAKSIN DINKES </v>
          </cell>
          <cell r="BI1460" t="str">
            <v>BELUM</v>
          </cell>
          <cell r="BV1460" t="str">
            <v>0001661232093</v>
          </cell>
          <cell r="BW1460" t="str">
            <v>SUDAH</v>
          </cell>
          <cell r="BX1460" t="str">
            <v>PERUSAHAAN</v>
          </cell>
          <cell r="BY1460" t="str">
            <v>22016346649</v>
          </cell>
          <cell r="BZ1460" t="str">
            <v>SUDAH</v>
          </cell>
        </row>
        <row r="1461">
          <cell r="C1461" t="str">
            <v>3460</v>
          </cell>
          <cell r="D1461" t="str">
            <v>ARIS HIDAYAT</v>
          </cell>
          <cell r="E1461" t="str">
            <v>PT. MBK</v>
          </cell>
          <cell r="F1461" t="str">
            <v>PO</v>
          </cell>
          <cell r="H1461">
            <v>44573</v>
          </cell>
          <cell r="I1461">
            <v>44573</v>
          </cell>
          <cell r="J1461">
            <v>0</v>
          </cell>
          <cell r="K1461" t="str">
            <v>0878 1566 0293</v>
          </cell>
          <cell r="L1461" t="str">
            <v>DRIVER</v>
          </cell>
          <cell r="Q1461" t="str">
            <v>BANDUNG</v>
          </cell>
          <cell r="R1461" t="str">
            <v>ANTERAJA</v>
          </cell>
          <cell r="S1461" t="str">
            <v>JAKARTA 1</v>
          </cell>
          <cell r="T1461" t="str">
            <v>3273120303830004</v>
          </cell>
          <cell r="U1461" t="str">
            <v>SEUMUR HIDUP</v>
          </cell>
          <cell r="V1461" t="str">
            <v>HIJAU</v>
          </cell>
          <cell r="W1461" t="str">
            <v>B1</v>
          </cell>
          <cell r="X1461" t="str">
            <v>3203 13050037</v>
          </cell>
          <cell r="Y1461">
            <v>45354</v>
          </cell>
          <cell r="Z1461" t="str">
            <v>BANDUNG</v>
          </cell>
          <cell r="AA1461">
            <v>45354</v>
          </cell>
          <cell r="AB1461" t="str">
            <v>JL JATINEGARA NO163/125 RT07 RW02 BATUNUNGGAL BANDUNG</v>
          </cell>
          <cell r="AC1461" t="str">
            <v>KAWIN ANAK 2</v>
          </cell>
          <cell r="AD1461" t="str">
            <v>ISLAM</v>
          </cell>
          <cell r="AE1461" t="str">
            <v>LAKI-LAKI</v>
          </cell>
          <cell r="AF1461" t="str">
            <v>SMA</v>
          </cell>
          <cell r="AG1461" t="str">
            <v>ARIS HIDAYAT</v>
          </cell>
          <cell r="AH1461" t="str">
            <v>BCA</v>
          </cell>
          <cell r="AI1461" t="str">
            <v>2832564231</v>
          </cell>
          <cell r="AJ1461" t="str">
            <v>3273122910140006</v>
          </cell>
          <cell r="AL1461">
            <v>44652</v>
          </cell>
          <cell r="AM1461">
            <v>44742</v>
          </cell>
          <cell r="AN1461" t="str">
            <v>PKWT 2</v>
          </cell>
          <cell r="AO1461" t="str">
            <v>40 hari</v>
          </cell>
          <cell r="AP1461" t="str">
            <v xml:space="preserve">0 Tahun  4 Bulan 9 Hari </v>
          </cell>
          <cell r="AQ1461" t="str">
            <v>SUDAH</v>
          </cell>
          <cell r="AR1461">
            <v>44574</v>
          </cell>
          <cell r="AS1461" t="str">
            <v>SUDAH</v>
          </cell>
          <cell r="AT1461">
            <v>44574</v>
          </cell>
          <cell r="AU1461" t="str">
            <v>SUDAH</v>
          </cell>
          <cell r="AV1461">
            <v>44639</v>
          </cell>
          <cell r="AW1461" t="str">
            <v xml:space="preserve">0 Tahun  2 Bulan 2 Hari </v>
          </cell>
          <cell r="AX1461" t="str">
            <v>IN CLASS</v>
          </cell>
          <cell r="AY1461">
            <v>60</v>
          </cell>
          <cell r="BA1461" t="str">
            <v>SUDAH</v>
          </cell>
          <cell r="BC1461">
            <v>44392</v>
          </cell>
          <cell r="BE1461" t="str">
            <v>SUDAH</v>
          </cell>
          <cell r="BG1461">
            <v>44420</v>
          </cell>
          <cell r="BI1461" t="str">
            <v>BELUM</v>
          </cell>
          <cell r="BV1461" t="str">
            <v>0000505479249</v>
          </cell>
          <cell r="BW1461" t="str">
            <v>SUDAH</v>
          </cell>
          <cell r="BX1461" t="str">
            <v>PBI</v>
          </cell>
          <cell r="BY1461" t="str">
            <v>22016347019</v>
          </cell>
          <cell r="BZ1461" t="str">
            <v>SUDAH</v>
          </cell>
          <cell r="CG1461" t="str">
            <v>al72117667@gmail.com</v>
          </cell>
        </row>
        <row r="1462">
          <cell r="C1462" t="str">
            <v>3461</v>
          </cell>
          <cell r="D1462" t="str">
            <v>YADI SUPRIADI</v>
          </cell>
          <cell r="E1462" t="str">
            <v>PT. MBK</v>
          </cell>
          <cell r="F1462" t="str">
            <v>PO</v>
          </cell>
          <cell r="H1462">
            <v>44573</v>
          </cell>
          <cell r="I1462">
            <v>44573</v>
          </cell>
          <cell r="J1462">
            <v>0</v>
          </cell>
          <cell r="K1462" t="str">
            <v>0852 2086 7758</v>
          </cell>
          <cell r="L1462" t="str">
            <v>DRIVER</v>
          </cell>
          <cell r="Q1462" t="str">
            <v>BANDUNG</v>
          </cell>
          <cell r="R1462" t="str">
            <v>ANTERAJA</v>
          </cell>
          <cell r="S1462" t="str">
            <v>JAKARTA 1</v>
          </cell>
          <cell r="T1462" t="str">
            <v>3204170512810003</v>
          </cell>
          <cell r="U1462" t="str">
            <v>SEUMUR HIDUP</v>
          </cell>
          <cell r="V1462" t="str">
            <v>KUNING</v>
          </cell>
          <cell r="W1462" t="str">
            <v>B1 UMUM</v>
          </cell>
          <cell r="X1462" t="str">
            <v>1343 8112 000218</v>
          </cell>
          <cell r="Y1462">
            <v>45974</v>
          </cell>
          <cell r="Z1462" t="str">
            <v>BOGOR</v>
          </cell>
          <cell r="AA1462">
            <v>29928</v>
          </cell>
          <cell r="AB1462" t="str">
            <v>KP PASIRHUNI RT 02 RW 06 DESA PASIRHUNI KEC CIMAUNG,KAB BANDUNG</v>
          </cell>
          <cell r="AC1462" t="str">
            <v>KAWIN ANAK 1</v>
          </cell>
          <cell r="AD1462" t="str">
            <v>ISLAM</v>
          </cell>
          <cell r="AE1462" t="str">
            <v>LAKI-LAKI</v>
          </cell>
          <cell r="AF1462" t="str">
            <v>SMA</v>
          </cell>
          <cell r="AG1462" t="str">
            <v>YADI SUPRIADI</v>
          </cell>
          <cell r="AH1462" t="str">
            <v>BCA</v>
          </cell>
          <cell r="AI1462" t="str">
            <v>3370812445</v>
          </cell>
          <cell r="AJ1462" t="str">
            <v>3204171702060003</v>
          </cell>
          <cell r="AK1462" t="str">
            <v>84 854 493 8445000</v>
          </cell>
          <cell r="AL1462">
            <v>44652</v>
          </cell>
          <cell r="AM1462">
            <v>44742</v>
          </cell>
          <cell r="AN1462" t="str">
            <v>PKWT 2</v>
          </cell>
          <cell r="AO1462" t="str">
            <v>40 hari</v>
          </cell>
          <cell r="AP1462" t="str">
            <v xml:space="preserve">0 Tahun  4 Bulan 9 Hari </v>
          </cell>
          <cell r="AQ1462" t="str">
            <v>SUDAH</v>
          </cell>
          <cell r="AR1462">
            <v>44574</v>
          </cell>
          <cell r="AS1462" t="str">
            <v>SUDAH</v>
          </cell>
          <cell r="AT1462">
            <v>44574</v>
          </cell>
          <cell r="AU1462" t="str">
            <v>SUDAH</v>
          </cell>
          <cell r="AV1462">
            <v>44639</v>
          </cell>
          <cell r="AW1462" t="str">
            <v xml:space="preserve">0 Tahun  2 Bulan 2 Hari </v>
          </cell>
          <cell r="AX1462" t="str">
            <v>IN CLASS</v>
          </cell>
          <cell r="AY1462">
            <v>60</v>
          </cell>
          <cell r="BA1462" t="str">
            <v>SUDAH</v>
          </cell>
          <cell r="BC1462">
            <v>44493</v>
          </cell>
          <cell r="BE1462" t="str">
            <v>SUDAH</v>
          </cell>
          <cell r="BG1462">
            <v>44525</v>
          </cell>
          <cell r="BI1462" t="str">
            <v>BELUM</v>
          </cell>
          <cell r="BV1462" t="str">
            <v>0002357241535</v>
          </cell>
          <cell r="BW1462" t="str">
            <v>SUDAH</v>
          </cell>
          <cell r="BX1462" t="str">
            <v>PERUSAHAAN</v>
          </cell>
          <cell r="BY1462" t="str">
            <v>22016346847</v>
          </cell>
          <cell r="BZ1462" t="str">
            <v>SUDAH</v>
          </cell>
          <cell r="CG1462" t="str">
            <v>ahmadyadi12343@gmail.com</v>
          </cell>
        </row>
        <row r="1463">
          <cell r="C1463" t="str">
            <v>3462</v>
          </cell>
          <cell r="D1463" t="str">
            <v>TRIANTO</v>
          </cell>
          <cell r="E1463" t="str">
            <v>PT. MBK</v>
          </cell>
          <cell r="F1463" t="str">
            <v>PO</v>
          </cell>
          <cell r="H1463">
            <v>44573</v>
          </cell>
          <cell r="I1463">
            <v>44573</v>
          </cell>
          <cell r="J1463">
            <v>0</v>
          </cell>
          <cell r="K1463" t="str">
            <v>0851 5547 7505</v>
          </cell>
          <cell r="L1463" t="str">
            <v>DRIVER</v>
          </cell>
          <cell r="Q1463" t="str">
            <v>BANDUNG</v>
          </cell>
          <cell r="R1463" t="str">
            <v>ANTERAJA</v>
          </cell>
          <cell r="S1463" t="str">
            <v>JAKARTA 1</v>
          </cell>
          <cell r="T1463" t="str">
            <v>3273202808900002</v>
          </cell>
          <cell r="U1463" t="str">
            <v>SEUMUR HIDUP</v>
          </cell>
          <cell r="V1463" t="str">
            <v>HIJAU</v>
          </cell>
          <cell r="W1463" t="str">
            <v>B1</v>
          </cell>
          <cell r="X1463" t="str">
            <v>135 9008 000265</v>
          </cell>
          <cell r="Y1463">
            <v>45879</v>
          </cell>
          <cell r="Z1463" t="str">
            <v>BANDUNG</v>
          </cell>
          <cell r="AA1463">
            <v>33113</v>
          </cell>
          <cell r="AB1463" t="str">
            <v>JL KERTASARI RT04 RW06 NO 71,KEL KARANG PAMULANG, KEC MANDALA JATI</v>
          </cell>
          <cell r="AC1463" t="str">
            <v>KAWIN ANAK 2</v>
          </cell>
          <cell r="AD1463" t="str">
            <v>ISLAM</v>
          </cell>
          <cell r="AE1463" t="str">
            <v>LAKI-LAKI</v>
          </cell>
          <cell r="AF1463" t="str">
            <v>SMA</v>
          </cell>
          <cell r="AG1463" t="str">
            <v>TRIANTO</v>
          </cell>
          <cell r="AH1463" t="str">
            <v>BCA</v>
          </cell>
          <cell r="AI1463" t="str">
            <v>2831738393</v>
          </cell>
          <cell r="AJ1463" t="str">
            <v>3273301009130004</v>
          </cell>
          <cell r="AK1463" t="str">
            <v>69 2270283429000</v>
          </cell>
          <cell r="AL1463">
            <v>44652</v>
          </cell>
          <cell r="AM1463">
            <v>44742</v>
          </cell>
          <cell r="AN1463" t="str">
            <v>PKWT 2</v>
          </cell>
          <cell r="AO1463" t="str">
            <v>40 hari</v>
          </cell>
          <cell r="AP1463" t="str">
            <v xml:space="preserve">0 Tahun  4 Bulan 9 Hari </v>
          </cell>
          <cell r="AQ1463" t="str">
            <v>SUDAH</v>
          </cell>
          <cell r="AR1463">
            <v>44574</v>
          </cell>
          <cell r="AS1463" t="str">
            <v>SUDAH</v>
          </cell>
          <cell r="AT1463">
            <v>44574</v>
          </cell>
          <cell r="AU1463" t="str">
            <v>SUDAH</v>
          </cell>
          <cell r="AV1463">
            <v>44639</v>
          </cell>
          <cell r="AW1463" t="str">
            <v xml:space="preserve">0 Tahun  2 Bulan 2 Hari </v>
          </cell>
          <cell r="AX1463" t="str">
            <v>IN CLASS</v>
          </cell>
          <cell r="AY1463">
            <v>60</v>
          </cell>
          <cell r="BA1463" t="str">
            <v>SUDAH</v>
          </cell>
          <cell r="BC1463">
            <v>44399</v>
          </cell>
          <cell r="BE1463" t="str">
            <v>SUDAH</v>
          </cell>
          <cell r="BG1463">
            <v>44848</v>
          </cell>
          <cell r="BH1463" t="str">
            <v>KODAM III SILIWANGI</v>
          </cell>
          <cell r="BI1463" t="str">
            <v>SUDAH</v>
          </cell>
          <cell r="BK1463">
            <v>44664</v>
          </cell>
          <cell r="BV1463" t="str">
            <v>0001397090878</v>
          </cell>
          <cell r="BW1463" t="str">
            <v>SUDAH</v>
          </cell>
          <cell r="BX1463" t="str">
            <v>PERUSAHAAN</v>
          </cell>
          <cell r="BY1463" t="str">
            <v>22016346870</v>
          </cell>
          <cell r="BZ1463" t="str">
            <v>SUDAH</v>
          </cell>
          <cell r="CG1463" t="str">
            <v>DETRI54@GMAIL.COM</v>
          </cell>
        </row>
        <row r="1464">
          <cell r="C1464" t="str">
            <v>3463</v>
          </cell>
          <cell r="D1464" t="str">
            <v>IJANG FUAD YUSUF</v>
          </cell>
          <cell r="E1464" t="str">
            <v>PT. MBK</v>
          </cell>
          <cell r="F1464" t="str">
            <v>PO</v>
          </cell>
          <cell r="H1464">
            <v>44573</v>
          </cell>
          <cell r="I1464">
            <v>44573</v>
          </cell>
          <cell r="J1464">
            <v>0</v>
          </cell>
          <cell r="K1464" t="str">
            <v>0857 9420 8969</v>
          </cell>
          <cell r="L1464" t="str">
            <v>DRIVER</v>
          </cell>
          <cell r="Q1464" t="str">
            <v>BANDUNG</v>
          </cell>
          <cell r="R1464" t="str">
            <v>ANTERAJA</v>
          </cell>
          <cell r="S1464" t="str">
            <v>JAKARTA 1</v>
          </cell>
          <cell r="T1464" t="str">
            <v>3206141612900002</v>
          </cell>
          <cell r="U1464" t="str">
            <v>SEUMUR HIDUP</v>
          </cell>
          <cell r="V1464" t="str">
            <v>HIJAU</v>
          </cell>
          <cell r="W1464" t="str">
            <v>B1</v>
          </cell>
          <cell r="X1464" t="str">
            <v>1346 9012 000033</v>
          </cell>
          <cell r="Y1464">
            <v>45691</v>
          </cell>
          <cell r="Z1464" t="str">
            <v>TASIKMALAYA</v>
          </cell>
          <cell r="AA1464">
            <v>33223</v>
          </cell>
          <cell r="AB1464" t="str">
            <v>KP CITAMIANG RT09 RW 09 KEL TANJUNGSARI ,KEC SALAWU</v>
          </cell>
          <cell r="AC1464" t="str">
            <v>KAWIN ANAK 1</v>
          </cell>
          <cell r="AD1464" t="str">
            <v>ISLAM</v>
          </cell>
          <cell r="AE1464" t="str">
            <v>LAKI-LAKI</v>
          </cell>
          <cell r="AF1464" t="str">
            <v>SMP</v>
          </cell>
          <cell r="AG1464" t="str">
            <v>IJANG FUAD YUSUF</v>
          </cell>
          <cell r="AH1464" t="str">
            <v>BCA</v>
          </cell>
          <cell r="AI1464" t="str">
            <v>2831951739</v>
          </cell>
          <cell r="AJ1464" t="str">
            <v>3206142802190007</v>
          </cell>
          <cell r="AL1464">
            <v>44652</v>
          </cell>
          <cell r="AM1464">
            <v>44742</v>
          </cell>
          <cell r="AN1464" t="str">
            <v>PKWT 2</v>
          </cell>
          <cell r="AO1464" t="str">
            <v>40 hari</v>
          </cell>
          <cell r="AP1464" t="str">
            <v xml:space="preserve">0 Tahun  4 Bulan 9 Hari </v>
          </cell>
          <cell r="AQ1464" t="str">
            <v>SUDAH</v>
          </cell>
          <cell r="AR1464">
            <v>44574</v>
          </cell>
          <cell r="AS1464" t="str">
            <v>SUDAH</v>
          </cell>
          <cell r="AT1464">
            <v>44574</v>
          </cell>
          <cell r="AU1464" t="str">
            <v>SUDAH</v>
          </cell>
          <cell r="AV1464">
            <v>44639</v>
          </cell>
          <cell r="AW1464" t="str">
            <v xml:space="preserve">0 Tahun  2 Bulan 2 Hari </v>
          </cell>
          <cell r="AX1464" t="str">
            <v>IN CLASS</v>
          </cell>
          <cell r="AY1464">
            <v>60</v>
          </cell>
          <cell r="BA1464" t="str">
            <v>SUDAH</v>
          </cell>
          <cell r="BC1464">
            <v>44516</v>
          </cell>
          <cell r="BE1464" t="str">
            <v>SUDAH</v>
          </cell>
          <cell r="BG1464">
            <v>44545</v>
          </cell>
          <cell r="BI1464" t="str">
            <v>BELUM</v>
          </cell>
          <cell r="BV1464" t="str">
            <v>0002928453939</v>
          </cell>
          <cell r="BW1464" t="str">
            <v>SUDAH</v>
          </cell>
          <cell r="BX1464" t="str">
            <v>PERUSAHAAN</v>
          </cell>
          <cell r="BY1464" t="str">
            <v>22016346664</v>
          </cell>
          <cell r="BZ1464" t="str">
            <v>SUDAH</v>
          </cell>
          <cell r="CG1464" t="str">
            <v>IJANGYUSUF1612@GAIL.COM</v>
          </cell>
        </row>
        <row r="1465">
          <cell r="C1465" t="str">
            <v>3464</v>
          </cell>
          <cell r="D1465" t="str">
            <v>DIKY IQBAL FIRMANSYAH</v>
          </cell>
          <cell r="E1465" t="str">
            <v>PT. MBK</v>
          </cell>
          <cell r="F1465" t="str">
            <v>PO</v>
          </cell>
          <cell r="H1465">
            <v>44573</v>
          </cell>
          <cell r="I1465">
            <v>44573</v>
          </cell>
          <cell r="J1465">
            <v>0</v>
          </cell>
          <cell r="K1465" t="str">
            <v>0899 91063 972</v>
          </cell>
          <cell r="L1465" t="str">
            <v>DRIVER</v>
          </cell>
          <cell r="Q1465" t="str">
            <v>BANDUNG</v>
          </cell>
          <cell r="R1465" t="str">
            <v>ANTERAJA</v>
          </cell>
          <cell r="S1465" t="str">
            <v>JAKARTA 1</v>
          </cell>
          <cell r="T1465" t="str">
            <v>3273030806910003</v>
          </cell>
          <cell r="U1465" t="str">
            <v>SEUMUR HIDUP</v>
          </cell>
          <cell r="V1465" t="str">
            <v>HIJAU</v>
          </cell>
          <cell r="W1465" t="str">
            <v>B1</v>
          </cell>
          <cell r="X1465" t="str">
            <v>9106 1305 0788</v>
          </cell>
          <cell r="Y1465">
            <v>45451</v>
          </cell>
          <cell r="Z1465" t="str">
            <v>BANDUNG</v>
          </cell>
          <cell r="AA1465">
            <v>33427</v>
          </cell>
          <cell r="AB1465" t="str">
            <v>JL CIBOLERANG RT 04 RW07,MARGASUKA,BABAKAN CIPARAY</v>
          </cell>
          <cell r="AC1465" t="str">
            <v>KAWIN ANAK 2</v>
          </cell>
          <cell r="AD1465" t="str">
            <v>ISLAM</v>
          </cell>
          <cell r="AE1465" t="str">
            <v>LAKI-LAKI</v>
          </cell>
          <cell r="AF1465" t="str">
            <v>SMA</v>
          </cell>
          <cell r="AG1465" t="str">
            <v>DIKY IQBAL FIRMANSYAH</v>
          </cell>
          <cell r="AH1465" t="str">
            <v>BCA</v>
          </cell>
          <cell r="AI1465" t="str">
            <v>1570435660</v>
          </cell>
          <cell r="AJ1465" t="str">
            <v>3273031201150022</v>
          </cell>
          <cell r="AL1465">
            <v>44652</v>
          </cell>
          <cell r="AM1465">
            <v>44742</v>
          </cell>
          <cell r="AN1465" t="str">
            <v>PKWT 2</v>
          </cell>
          <cell r="AO1465" t="str">
            <v>40 hari</v>
          </cell>
          <cell r="AP1465" t="str">
            <v xml:space="preserve">0 Tahun  4 Bulan 9 Hari </v>
          </cell>
          <cell r="AQ1465" t="str">
            <v>SUDAH</v>
          </cell>
          <cell r="AR1465">
            <v>44574</v>
          </cell>
          <cell r="AS1465" t="str">
            <v>SUDAH</v>
          </cell>
          <cell r="AT1465">
            <v>44574</v>
          </cell>
          <cell r="AU1465" t="str">
            <v>SUDAH</v>
          </cell>
          <cell r="AV1465">
            <v>44639</v>
          </cell>
          <cell r="AW1465" t="str">
            <v xml:space="preserve">0 Tahun  2 Bulan 2 Hari </v>
          </cell>
          <cell r="AX1465" t="str">
            <v>IN CLASS</v>
          </cell>
          <cell r="AY1465">
            <v>60</v>
          </cell>
          <cell r="BA1465" t="str">
            <v>SUDAH</v>
          </cell>
          <cell r="BC1465">
            <v>44392</v>
          </cell>
          <cell r="BE1465" t="str">
            <v>SUDAH</v>
          </cell>
          <cell r="BG1465">
            <v>44432</v>
          </cell>
          <cell r="BH1465" t="str">
            <v>CIBOLERANG</v>
          </cell>
          <cell r="BI1465" t="str">
            <v>BELUM</v>
          </cell>
          <cell r="BV1465" t="str">
            <v>0002038326928</v>
          </cell>
          <cell r="BW1465" t="str">
            <v>SUDAH</v>
          </cell>
          <cell r="BX1465" t="str">
            <v>PERUSAHAAN</v>
          </cell>
          <cell r="BY1465" t="str">
            <v>22016346417</v>
          </cell>
          <cell r="BZ1465" t="str">
            <v>SUDAH</v>
          </cell>
          <cell r="CG1465" t="str">
            <v>DIKYORAY91@GMAIL.COM</v>
          </cell>
        </row>
        <row r="1466">
          <cell r="C1466" t="str">
            <v>3465</v>
          </cell>
          <cell r="D1466" t="str">
            <v>ALI SURAHMAN</v>
          </cell>
          <cell r="E1466" t="str">
            <v>PT. MBK</v>
          </cell>
          <cell r="F1466" t="str">
            <v>PO</v>
          </cell>
          <cell r="H1466">
            <v>44573</v>
          </cell>
          <cell r="I1466">
            <v>44573</v>
          </cell>
          <cell r="J1466">
            <v>0</v>
          </cell>
          <cell r="K1466" t="str">
            <v>0823 2148 5416</v>
          </cell>
          <cell r="L1466" t="str">
            <v>DRIVER</v>
          </cell>
          <cell r="Q1466" t="str">
            <v>BANDUNG</v>
          </cell>
          <cell r="R1466" t="str">
            <v>ANTERAJA</v>
          </cell>
          <cell r="S1466" t="str">
            <v>JAKARTA 1</v>
          </cell>
          <cell r="T1466" t="str">
            <v>3205230107910208</v>
          </cell>
          <cell r="U1466" t="str">
            <v>SEUMUR HIDUP</v>
          </cell>
          <cell r="V1466" t="str">
            <v>HIJAU</v>
          </cell>
          <cell r="W1466" t="str">
            <v>B1 UMUM</v>
          </cell>
          <cell r="X1466" t="str">
            <v>1343 9207 000770</v>
          </cell>
          <cell r="Y1466">
            <v>46385</v>
          </cell>
          <cell r="Z1466" t="str">
            <v>GARUT</v>
          </cell>
          <cell r="AA1466">
            <v>33799</v>
          </cell>
          <cell r="AB1466" t="str">
            <v>KP KONDANG RT 01 RW 03 PADAHURIP,BANJARWANGI</v>
          </cell>
          <cell r="AC1466" t="str">
            <v>KAWIN ANAK 1</v>
          </cell>
          <cell r="AD1466" t="str">
            <v>ISLAM</v>
          </cell>
          <cell r="AE1466" t="str">
            <v>LAKI-LAKI</v>
          </cell>
          <cell r="AF1466" t="str">
            <v>SMP</v>
          </cell>
          <cell r="AG1466" t="str">
            <v>ALI SURAHMAN</v>
          </cell>
          <cell r="AH1466" t="str">
            <v>BCA</v>
          </cell>
          <cell r="AI1466" t="str">
            <v>1481930184</v>
          </cell>
          <cell r="AJ1466" t="str">
            <v>3205230601150002</v>
          </cell>
          <cell r="AL1466">
            <v>44652</v>
          </cell>
          <cell r="AM1466">
            <v>44742</v>
          </cell>
          <cell r="AN1466" t="str">
            <v>PKWT 2</v>
          </cell>
          <cell r="AO1466" t="str">
            <v>40 hari</v>
          </cell>
          <cell r="AP1466" t="str">
            <v xml:space="preserve">0 Tahun  4 Bulan 9 Hari </v>
          </cell>
          <cell r="AQ1466" t="str">
            <v>SUDAH</v>
          </cell>
          <cell r="AR1466">
            <v>44574</v>
          </cell>
          <cell r="AS1466" t="str">
            <v>SUDAH</v>
          </cell>
          <cell r="AT1466">
            <v>44574</v>
          </cell>
          <cell r="AU1466" t="str">
            <v>SUDAH</v>
          </cell>
          <cell r="AV1466">
            <v>44639</v>
          </cell>
          <cell r="AW1466" t="str">
            <v xml:space="preserve">0 Tahun  2 Bulan 2 Hari </v>
          </cell>
          <cell r="AX1466" t="str">
            <v>IN CLASS</v>
          </cell>
          <cell r="AY1466">
            <v>60</v>
          </cell>
          <cell r="BA1466" t="str">
            <v>SUDAH</v>
          </cell>
          <cell r="BC1466">
            <v>44530</v>
          </cell>
          <cell r="BE1466" t="str">
            <v>SUDAH</v>
          </cell>
          <cell r="BG1466">
            <v>44559</v>
          </cell>
          <cell r="BH1466" t="str">
            <v>KLINIK POLRES KBB</v>
          </cell>
          <cell r="BI1466" t="str">
            <v>BELUM</v>
          </cell>
          <cell r="BV1466" t="str">
            <v>0003131790513</v>
          </cell>
          <cell r="BW1466" t="str">
            <v>SUDAH</v>
          </cell>
          <cell r="BX1466" t="str">
            <v>PERUSAHAAN</v>
          </cell>
          <cell r="BY1466" t="str">
            <v>22016346706</v>
          </cell>
          <cell r="BZ1466" t="str">
            <v>SUDAH</v>
          </cell>
        </row>
        <row r="1467">
          <cell r="C1467" t="str">
            <v>3466</v>
          </cell>
          <cell r="D1467" t="str">
            <v>DADAN SUDIANA</v>
          </cell>
          <cell r="E1467" t="str">
            <v>PT. MBK</v>
          </cell>
          <cell r="F1467" t="str">
            <v>PO</v>
          </cell>
          <cell r="H1467">
            <v>44573</v>
          </cell>
          <cell r="I1467">
            <v>44573</v>
          </cell>
          <cell r="J1467">
            <v>0</v>
          </cell>
          <cell r="K1467" t="str">
            <v>0831 0051 8923</v>
          </cell>
          <cell r="L1467" t="str">
            <v>DRIVER</v>
          </cell>
          <cell r="Q1467" t="str">
            <v>BANDUNG</v>
          </cell>
          <cell r="R1467" t="str">
            <v>ANTERAJA</v>
          </cell>
          <cell r="S1467" t="str">
            <v>JAKARTA 1</v>
          </cell>
          <cell r="T1467" t="str">
            <v>3277011707800060</v>
          </cell>
          <cell r="U1467" t="str">
            <v>SEUMUR HIDUP</v>
          </cell>
          <cell r="V1467" t="str">
            <v>HIJAU</v>
          </cell>
          <cell r="W1467" t="str">
            <v>B1</v>
          </cell>
          <cell r="X1467" t="str">
            <v>1331 8007 000635</v>
          </cell>
          <cell r="Y1467">
            <v>46371</v>
          </cell>
          <cell r="Z1467" t="str">
            <v>CIMAHI</v>
          </cell>
          <cell r="AA1467">
            <v>29419</v>
          </cell>
          <cell r="AB1467" t="str">
            <v>CIBODAS CIMAHI,RT 02 RW10,DESA UTAMA CIMAHI SELATAN</v>
          </cell>
          <cell r="AC1467" t="str">
            <v>KAWIN</v>
          </cell>
          <cell r="AD1467" t="str">
            <v>ISLAM</v>
          </cell>
          <cell r="AE1467" t="str">
            <v>LAKI-LAKI</v>
          </cell>
          <cell r="AF1467" t="str">
            <v>SMP</v>
          </cell>
          <cell r="AG1467" t="str">
            <v>DADAN SUDIANA</v>
          </cell>
          <cell r="AH1467" t="str">
            <v>BCA</v>
          </cell>
          <cell r="AI1467" t="str">
            <v>1393414832</v>
          </cell>
          <cell r="AJ1467" t="str">
            <v>3277010707080006</v>
          </cell>
          <cell r="AL1467">
            <v>44652</v>
          </cell>
          <cell r="AM1467">
            <v>44742</v>
          </cell>
          <cell r="AN1467" t="str">
            <v>PKWT 2</v>
          </cell>
          <cell r="AO1467" t="str">
            <v>40 hari</v>
          </cell>
          <cell r="AP1467" t="str">
            <v xml:space="preserve">0 Tahun  4 Bulan 9 Hari </v>
          </cell>
          <cell r="AQ1467" t="str">
            <v>SUDAH</v>
          </cell>
          <cell r="AR1467">
            <v>44574</v>
          </cell>
          <cell r="AS1467" t="str">
            <v>SUDAH</v>
          </cell>
          <cell r="AT1467">
            <v>44574</v>
          </cell>
          <cell r="AU1467" t="str">
            <v>SUDAH</v>
          </cell>
          <cell r="AV1467">
            <v>44639</v>
          </cell>
          <cell r="AW1467" t="str">
            <v xml:space="preserve">0 Tahun  2 Bulan 2 Hari </v>
          </cell>
          <cell r="AX1467" t="str">
            <v>IN CLASS</v>
          </cell>
          <cell r="AY1467">
            <v>60</v>
          </cell>
          <cell r="BA1467" t="str">
            <v>SUDAH</v>
          </cell>
          <cell r="BC1467">
            <v>44405</v>
          </cell>
          <cell r="BE1467" t="str">
            <v>SUDAH</v>
          </cell>
          <cell r="BG1467">
            <v>44433</v>
          </cell>
          <cell r="BI1467" t="str">
            <v>BELUM</v>
          </cell>
          <cell r="BV1467" t="str">
            <v>0002235375494</v>
          </cell>
          <cell r="BW1467" t="str">
            <v>SUDAH</v>
          </cell>
          <cell r="BX1467" t="str">
            <v>PERUSAHAAN</v>
          </cell>
          <cell r="BY1467" t="str">
            <v>22016346920</v>
          </cell>
          <cell r="BZ1467" t="str">
            <v>SUDAH</v>
          </cell>
        </row>
        <row r="1468">
          <cell r="C1468" t="str">
            <v>3467</v>
          </cell>
          <cell r="D1468" t="str">
            <v>HERMAN SUHERMAN</v>
          </cell>
          <cell r="E1468" t="str">
            <v>PT. MBK</v>
          </cell>
          <cell r="F1468" t="str">
            <v>PO</v>
          </cell>
          <cell r="H1468">
            <v>44573</v>
          </cell>
          <cell r="I1468">
            <v>44573</v>
          </cell>
          <cell r="J1468">
            <v>0</v>
          </cell>
          <cell r="K1468" t="str">
            <v>0812 9766 5639</v>
          </cell>
          <cell r="L1468" t="str">
            <v>DRIVER</v>
          </cell>
          <cell r="Q1468" t="str">
            <v>BANDUNG</v>
          </cell>
          <cell r="R1468" t="str">
            <v>ANTERAJA</v>
          </cell>
          <cell r="S1468" t="str">
            <v>JAKARTA 1</v>
          </cell>
          <cell r="T1468" t="str">
            <v>3671030303830007</v>
          </cell>
          <cell r="U1468" t="str">
            <v>SEUMUR HIDUP</v>
          </cell>
          <cell r="V1468" t="str">
            <v>HIJAU</v>
          </cell>
          <cell r="W1468" t="str">
            <v>B1</v>
          </cell>
          <cell r="X1468" t="str">
            <v>1343 8303 000333</v>
          </cell>
          <cell r="Y1468">
            <v>45963</v>
          </cell>
          <cell r="Z1468" t="str">
            <v>JAKARTA</v>
          </cell>
          <cell r="AA1468">
            <v>30378</v>
          </cell>
          <cell r="AB1468" t="str">
            <v>KP LEBAKWANGI RT 02 RW 02 CONGCIN SOREANG</v>
          </cell>
          <cell r="AC1468" t="str">
            <v>KAWIN</v>
          </cell>
          <cell r="AD1468" t="str">
            <v>ISLAM</v>
          </cell>
          <cell r="AE1468" t="str">
            <v>LAKI-LAKI</v>
          </cell>
          <cell r="AF1468" t="str">
            <v>SMA</v>
          </cell>
          <cell r="AG1468" t="str">
            <v>HERMAN SUHERMAN</v>
          </cell>
          <cell r="AH1468" t="str">
            <v>BCA</v>
          </cell>
          <cell r="AI1468" t="str">
            <v>7295193166</v>
          </cell>
          <cell r="AJ1468" t="str">
            <v>3204371812190003</v>
          </cell>
          <cell r="AL1468">
            <v>44652</v>
          </cell>
          <cell r="AM1468">
            <v>44742</v>
          </cell>
          <cell r="AN1468" t="str">
            <v>PKWT 2</v>
          </cell>
          <cell r="AO1468" t="str">
            <v>40 hari</v>
          </cell>
          <cell r="AP1468" t="str">
            <v xml:space="preserve">0 Tahun  4 Bulan 9 Hari </v>
          </cell>
          <cell r="AQ1468" t="str">
            <v>SUDAH</v>
          </cell>
          <cell r="AR1468">
            <v>44574</v>
          </cell>
          <cell r="AS1468" t="str">
            <v>SUDAH</v>
          </cell>
          <cell r="AT1468">
            <v>44574</v>
          </cell>
          <cell r="AU1468" t="str">
            <v>SUDAH</v>
          </cell>
          <cell r="AV1468">
            <v>44639</v>
          </cell>
          <cell r="AW1468" t="str">
            <v xml:space="preserve">0 Tahun  2 Bulan 2 Hari </v>
          </cell>
          <cell r="AX1468" t="str">
            <v>IN CLASS</v>
          </cell>
          <cell r="AY1468">
            <v>60</v>
          </cell>
          <cell r="BA1468" t="str">
            <v>SUDAH</v>
          </cell>
          <cell r="BC1468">
            <v>44530</v>
          </cell>
          <cell r="BE1468" t="str">
            <v>SUDAH</v>
          </cell>
          <cell r="BG1468">
            <v>44574</v>
          </cell>
          <cell r="BI1468" t="str">
            <v>BELUM</v>
          </cell>
          <cell r="BV1468" t="str">
            <v>0001375323232</v>
          </cell>
          <cell r="BW1468" t="str">
            <v>SUDAH</v>
          </cell>
          <cell r="BX1468" t="str">
            <v>PBI</v>
          </cell>
          <cell r="BY1468" t="str">
            <v>22016346409</v>
          </cell>
          <cell r="BZ1468" t="str">
            <v>SUDAH</v>
          </cell>
        </row>
        <row r="1469">
          <cell r="C1469" t="str">
            <v>3468</v>
          </cell>
          <cell r="D1469" t="str">
            <v>SUBUR SUHENDAR</v>
          </cell>
          <cell r="E1469" t="str">
            <v>PT. MBK</v>
          </cell>
          <cell r="F1469" t="str">
            <v>PO</v>
          </cell>
          <cell r="G1469" t="str">
            <v>86/PO-JK1/VII/21</v>
          </cell>
          <cell r="H1469">
            <v>44573</v>
          </cell>
          <cell r="I1469">
            <v>44573</v>
          </cell>
          <cell r="J1469">
            <v>0</v>
          </cell>
          <cell r="K1469" t="str">
            <v>0819 0444 6433</v>
          </cell>
          <cell r="L1469" t="str">
            <v>DRIVER</v>
          </cell>
          <cell r="Q1469" t="str">
            <v>BANDUNG</v>
          </cell>
          <cell r="R1469" t="str">
            <v>ANTERAJA</v>
          </cell>
          <cell r="S1469" t="str">
            <v>JAKARTA 1</v>
          </cell>
          <cell r="T1469" t="str">
            <v>3217122001810008</v>
          </cell>
          <cell r="U1469" t="str">
            <v>SEUMUR HIDUP</v>
          </cell>
          <cell r="V1469" t="str">
            <v>KUNING</v>
          </cell>
          <cell r="W1469" t="str">
            <v>B2 UMUM</v>
          </cell>
          <cell r="X1469" t="str">
            <v>8101 1331 3294</v>
          </cell>
          <cell r="Y1469">
            <v>44946</v>
          </cell>
          <cell r="Z1469" t="str">
            <v>TASIKMALAYA</v>
          </cell>
          <cell r="AA1469">
            <v>29606</v>
          </cell>
          <cell r="AB1469" t="str">
            <v>PURILESTARI BLOK C2 NO22 RT 02 RT 16 KEL BATUJAJAR TIMUR, BATUJAJAR</v>
          </cell>
          <cell r="AC1469" t="str">
            <v>KAWIN</v>
          </cell>
          <cell r="AD1469" t="str">
            <v>ISLAM</v>
          </cell>
          <cell r="AE1469" t="str">
            <v>LAKI-LAKI</v>
          </cell>
          <cell r="AF1469" t="str">
            <v>SMP</v>
          </cell>
          <cell r="AG1469" t="str">
            <v>SUBUR SUHENDAR</v>
          </cell>
          <cell r="AH1469" t="str">
            <v>BCA</v>
          </cell>
          <cell r="AI1469" t="str">
            <v>0850122555</v>
          </cell>
          <cell r="AJ1469" t="str">
            <v>3217091201180008</v>
          </cell>
          <cell r="AK1469" t="str">
            <v>70 498 247 9421000</v>
          </cell>
          <cell r="AL1469">
            <v>44652</v>
          </cell>
          <cell r="AM1469">
            <v>44742</v>
          </cell>
          <cell r="AN1469" t="str">
            <v>PKWT 2</v>
          </cell>
          <cell r="AO1469" t="str">
            <v>40 hari</v>
          </cell>
          <cell r="AP1469" t="str">
            <v xml:space="preserve">0 Tahun  4 Bulan 9 Hari </v>
          </cell>
          <cell r="AQ1469" t="str">
            <v>SUDAH</v>
          </cell>
          <cell r="AR1469">
            <v>44574</v>
          </cell>
          <cell r="AS1469" t="str">
            <v>SUDAH</v>
          </cell>
          <cell r="AT1469">
            <v>44574</v>
          </cell>
          <cell r="AU1469" t="str">
            <v>SUDAH</v>
          </cell>
          <cell r="AV1469">
            <v>44639</v>
          </cell>
          <cell r="AW1469" t="str">
            <v xml:space="preserve">0 Tahun  2 Bulan 2 Hari </v>
          </cell>
          <cell r="AX1469" t="str">
            <v>IN CLASS</v>
          </cell>
          <cell r="AY1469">
            <v>70</v>
          </cell>
          <cell r="BA1469" t="str">
            <v>SUDAH</v>
          </cell>
          <cell r="BC1469">
            <v>44461</v>
          </cell>
          <cell r="BD1469" t="str">
            <v>TNI DUSTIRA</v>
          </cell>
          <cell r="BE1469" t="str">
            <v>SUDAH</v>
          </cell>
          <cell r="BG1469">
            <v>44859</v>
          </cell>
          <cell r="BH1469" t="str">
            <v>TNI DUSTIRA</v>
          </cell>
          <cell r="BI1469" t="str">
            <v>BELUM</v>
          </cell>
          <cell r="BV1469" t="str">
            <v>0002481675895</v>
          </cell>
          <cell r="BW1469" t="str">
            <v>SUDAH</v>
          </cell>
          <cell r="BX1469" t="str">
            <v>PERUSAHAAN</v>
          </cell>
          <cell r="BY1469" t="str">
            <v>22016346656</v>
          </cell>
          <cell r="BZ1469" t="str">
            <v>SUDAH</v>
          </cell>
          <cell r="CG1469" t="str">
            <v>SUBURHENDRA9729@GMAIL.COM</v>
          </cell>
        </row>
        <row r="1470">
          <cell r="C1470" t="str">
            <v>3470</v>
          </cell>
          <cell r="D1470" t="str">
            <v>SIGIT WIDODO</v>
          </cell>
          <cell r="E1470" t="str">
            <v>PT. MBK</v>
          </cell>
          <cell r="F1470" t="str">
            <v>REPLACE</v>
          </cell>
          <cell r="G1470" t="str">
            <v xml:space="preserve">HELMI PUTRA </v>
          </cell>
          <cell r="I1470">
            <v>44576</v>
          </cell>
          <cell r="J1470" t="str">
            <v/>
          </cell>
          <cell r="K1470" t="str">
            <v>085803551400</v>
          </cell>
          <cell r="L1470" t="str">
            <v>DRIVER</v>
          </cell>
          <cell r="Q1470" t="str">
            <v>KUDUS</v>
          </cell>
          <cell r="R1470" t="str">
            <v>ANTERAJA</v>
          </cell>
          <cell r="S1470" t="str">
            <v>SEMARANG</v>
          </cell>
          <cell r="T1470" t="str">
            <v>3320022603920003</v>
          </cell>
          <cell r="U1470" t="str">
            <v>SEUMUR HIDUP</v>
          </cell>
          <cell r="W1470" t="str">
            <v>B1</v>
          </cell>
          <cell r="X1470" t="str">
            <v>14379203000252</v>
          </cell>
          <cell r="Y1470">
            <v>46285</v>
          </cell>
          <cell r="Z1470" t="str">
            <v>JEPARA</v>
          </cell>
          <cell r="AA1470">
            <v>33689</v>
          </cell>
          <cell r="AB1470" t="str">
            <v>DS SAMBUNG RT 02 RW 002</v>
          </cell>
          <cell r="AC1470" t="str">
            <v>KAWIN ANAK 2</v>
          </cell>
          <cell r="AD1470" t="str">
            <v>ISLAM</v>
          </cell>
          <cell r="AE1470" t="str">
            <v>LAKI-LAKI</v>
          </cell>
          <cell r="AF1470" t="str">
            <v>SMP</v>
          </cell>
          <cell r="AG1470" t="str">
            <v>SIGIT WIDODO</v>
          </cell>
          <cell r="AH1470" t="str">
            <v>BCA</v>
          </cell>
          <cell r="AI1470" t="str">
            <v>0310774014</v>
          </cell>
          <cell r="AJ1470" t="str">
            <v>3319040905140001</v>
          </cell>
          <cell r="AL1470">
            <v>44652</v>
          </cell>
          <cell r="AM1470">
            <v>44742</v>
          </cell>
          <cell r="AN1470" t="str">
            <v>PKWT 2</v>
          </cell>
          <cell r="AO1470" t="str">
            <v>40 hari</v>
          </cell>
          <cell r="AP1470" t="str">
            <v xml:space="preserve">0 Tahun  4 Bulan 6 Hari </v>
          </cell>
          <cell r="AQ1470" t="str">
            <v>SUDAH</v>
          </cell>
          <cell r="AR1470">
            <v>44580</v>
          </cell>
          <cell r="AS1470" t="str">
            <v>SUDAH</v>
          </cell>
          <cell r="AT1470">
            <v>44580</v>
          </cell>
          <cell r="AU1470" t="str">
            <v>SUDAH</v>
          </cell>
          <cell r="AV1470">
            <v>44537</v>
          </cell>
          <cell r="AW1470" t="str">
            <v xml:space="preserve">0 Tahun  5 Bulan 14 Hari </v>
          </cell>
          <cell r="AX1470" t="str">
            <v>ON LINE</v>
          </cell>
          <cell r="AY1470">
            <v>65</v>
          </cell>
          <cell r="AZ1470">
            <v>100</v>
          </cell>
          <cell r="BA1470" t="str">
            <v>SUDAH</v>
          </cell>
          <cell r="BC1470">
            <v>44533</v>
          </cell>
          <cell r="BD1470" t="str">
            <v>RSUD DR LOEKMONO HADI KUDUS</v>
          </cell>
          <cell r="BE1470" t="str">
            <v>SUDAH</v>
          </cell>
          <cell r="BG1470">
            <v>44571</v>
          </cell>
          <cell r="BH1470" t="str">
            <v>DERSALAM</v>
          </cell>
          <cell r="BI1470" t="str">
            <v>BELUM</v>
          </cell>
          <cell r="BV1470" t="str">
            <v>0002352055522</v>
          </cell>
          <cell r="BW1470" t="str">
            <v>SUDAH</v>
          </cell>
          <cell r="BX1470" t="str">
            <v>PBI</v>
          </cell>
          <cell r="BY1470" t="str">
            <v>22016346623</v>
          </cell>
          <cell r="BZ1470" t="str">
            <v>SUDAH</v>
          </cell>
        </row>
        <row r="1471">
          <cell r="C1471" t="str">
            <v>3471</v>
          </cell>
          <cell r="D1471" t="str">
            <v>YUVEN TALLAN</v>
          </cell>
          <cell r="E1471" t="str">
            <v>PT. MBK</v>
          </cell>
          <cell r="F1471" t="str">
            <v>PO</v>
          </cell>
          <cell r="I1471">
            <v>44576</v>
          </cell>
          <cell r="J1471" t="str">
            <v/>
          </cell>
          <cell r="K1471" t="str">
            <v>082145072779</v>
          </cell>
          <cell r="L1471" t="str">
            <v>DRIVER</v>
          </cell>
          <cell r="Q1471" t="str">
            <v>DENPASAR</v>
          </cell>
          <cell r="R1471" t="str">
            <v>CIRCLE K</v>
          </cell>
          <cell r="S1471" t="str">
            <v>MALANG</v>
          </cell>
          <cell r="T1471" t="str">
            <v>5371020403910005</v>
          </cell>
          <cell r="U1471" t="str">
            <v>SEUMUR HIDUP</v>
          </cell>
          <cell r="W1471" t="str">
            <v>B2 UMUM</v>
          </cell>
          <cell r="X1471" t="str">
            <v>16189103000941</v>
          </cell>
          <cell r="Y1471">
            <v>46511</v>
          </cell>
          <cell r="Z1471" t="str">
            <v>LEONBOKO</v>
          </cell>
          <cell r="AA1471">
            <v>33301</v>
          </cell>
          <cell r="AB1471" t="str">
            <v>SEBOT RT 001 RW 001 KEC MOLO UTARA NUSA TENGGARA TIMUR</v>
          </cell>
          <cell r="AC1471" t="str">
            <v>KAWIN ANAK 1</v>
          </cell>
          <cell r="AD1471" t="str">
            <v>KRISTEN</v>
          </cell>
          <cell r="AE1471" t="str">
            <v>LAKI-LAKI</v>
          </cell>
          <cell r="AF1471" t="str">
            <v>SD</v>
          </cell>
          <cell r="AG1471" t="str">
            <v>YUFEN TALLAN</v>
          </cell>
          <cell r="AH1471" t="str">
            <v>BCA</v>
          </cell>
          <cell r="AI1471" t="str">
            <v>7445254398</v>
          </cell>
          <cell r="AJ1471" t="str">
            <v>5302032010210002</v>
          </cell>
          <cell r="AL1471">
            <v>44652</v>
          </cell>
          <cell r="AM1471">
            <v>44742</v>
          </cell>
          <cell r="AN1471" t="str">
            <v>PKWT 2</v>
          </cell>
          <cell r="AO1471" t="str">
            <v>40 hari</v>
          </cell>
          <cell r="AP1471" t="str">
            <v xml:space="preserve">0 Tahun  4 Bulan 6 Hari </v>
          </cell>
          <cell r="AQ1471" t="str">
            <v>SUDAH</v>
          </cell>
          <cell r="AR1471">
            <v>44580</v>
          </cell>
          <cell r="AS1471" t="str">
            <v>SUDAH</v>
          </cell>
          <cell r="AT1471">
            <v>44580</v>
          </cell>
          <cell r="AU1471" t="str">
            <v>SUDAH</v>
          </cell>
          <cell r="AV1471">
            <v>44614</v>
          </cell>
          <cell r="AW1471" t="str">
            <v xml:space="preserve">0 Tahun  2 Bulan 29 Hari </v>
          </cell>
          <cell r="AX1471" t="str">
            <v>ON LINE</v>
          </cell>
          <cell r="AY1471">
            <v>75</v>
          </cell>
          <cell r="AZ1471">
            <v>90</v>
          </cell>
          <cell r="BA1471" t="str">
            <v>SUDAH</v>
          </cell>
          <cell r="BC1471">
            <v>44512</v>
          </cell>
          <cell r="BE1471" t="str">
            <v>SUDAH</v>
          </cell>
          <cell r="BG1471">
            <v>44608</v>
          </cell>
          <cell r="BI1471" t="str">
            <v>BELUM</v>
          </cell>
          <cell r="BV1471" t="str">
            <v>0003131712898</v>
          </cell>
          <cell r="BW1471" t="str">
            <v>SUDAH</v>
          </cell>
          <cell r="BX1471" t="str">
            <v>PERUSAHAAN</v>
          </cell>
          <cell r="BY1471" t="str">
            <v>22016346607</v>
          </cell>
          <cell r="BZ1471" t="str">
            <v>SUDAH</v>
          </cell>
        </row>
        <row r="1472">
          <cell r="C1472" t="str">
            <v>3472</v>
          </cell>
          <cell r="D1472" t="str">
            <v>KOMANG RIAN SASTRAWAN</v>
          </cell>
          <cell r="E1472" t="str">
            <v>PT. MBK</v>
          </cell>
          <cell r="F1472" t="str">
            <v>PO</v>
          </cell>
          <cell r="I1472">
            <v>44576</v>
          </cell>
          <cell r="J1472" t="str">
            <v/>
          </cell>
          <cell r="K1472" t="str">
            <v>087761719687</v>
          </cell>
          <cell r="L1472" t="str">
            <v>DRIVER</v>
          </cell>
          <cell r="Q1472" t="str">
            <v>DENPASAR</v>
          </cell>
          <cell r="R1472" t="str">
            <v>CIRCLE K</v>
          </cell>
          <cell r="S1472" t="str">
            <v>MALANG</v>
          </cell>
          <cell r="T1472" t="str">
            <v>5108072901920002</v>
          </cell>
          <cell r="U1472" t="str">
            <v>SEUMUR HIDUP</v>
          </cell>
          <cell r="W1472" t="str">
            <v>B1 UMUM</v>
          </cell>
          <cell r="X1472" t="str">
            <v>16189201000918</v>
          </cell>
          <cell r="Y1472">
            <v>46418</v>
          </cell>
          <cell r="Z1472" t="str">
            <v>SANGSIT</v>
          </cell>
          <cell r="AA1472">
            <v>33632</v>
          </cell>
          <cell r="AB1472" t="str">
            <v>BR DINAS PEKEN DS SANGSIT KEC SAWAN KAB BULELENH</v>
          </cell>
          <cell r="AC1472" t="str">
            <v>LAJANG</v>
          </cell>
          <cell r="AD1472" t="str">
            <v>HINDU</v>
          </cell>
          <cell r="AE1472" t="str">
            <v>LAKI-LAKI</v>
          </cell>
          <cell r="AF1472" t="str">
            <v>SMA</v>
          </cell>
          <cell r="AG1472" t="str">
            <v>KOMANG RIAN SASTRAWAN</v>
          </cell>
          <cell r="AH1472" t="str">
            <v>BCA</v>
          </cell>
          <cell r="AI1472" t="str">
            <v>0403184567</v>
          </cell>
          <cell r="AJ1472" t="str">
            <v>5108079112090039</v>
          </cell>
          <cell r="AL1472">
            <v>44652</v>
          </cell>
          <cell r="AM1472">
            <v>44742</v>
          </cell>
          <cell r="AN1472" t="str">
            <v>PKWT 2</v>
          </cell>
          <cell r="AO1472" t="str">
            <v>40 hari</v>
          </cell>
          <cell r="AP1472" t="str">
            <v xml:space="preserve">0 Tahun  4 Bulan 6 Hari </v>
          </cell>
          <cell r="AQ1472" t="str">
            <v>SUDAH</v>
          </cell>
          <cell r="AR1472">
            <v>44580</v>
          </cell>
          <cell r="AS1472" t="str">
            <v>SUDAH</v>
          </cell>
          <cell r="AT1472">
            <v>44580</v>
          </cell>
          <cell r="AU1472" t="str">
            <v>SUDAH</v>
          </cell>
          <cell r="AV1472">
            <v>44614</v>
          </cell>
          <cell r="AW1472" t="str">
            <v xml:space="preserve">0 Tahun  2 Bulan 29 Hari </v>
          </cell>
          <cell r="AX1472" t="str">
            <v>ON LINE</v>
          </cell>
          <cell r="AY1472">
            <v>75</v>
          </cell>
          <cell r="AZ1472">
            <v>90</v>
          </cell>
          <cell r="BA1472" t="str">
            <v>SUDAH</v>
          </cell>
          <cell r="BC1472">
            <v>44387</v>
          </cell>
          <cell r="BD1472" t="str">
            <v>SAWAN 1</v>
          </cell>
          <cell r="BE1472" t="str">
            <v>SUDAH</v>
          </cell>
          <cell r="BG1472">
            <v>44471</v>
          </cell>
          <cell r="BH1472" t="str">
            <v>SAWAN 1</v>
          </cell>
          <cell r="BI1472" t="str">
            <v>BELUM</v>
          </cell>
          <cell r="BV1472" t="str">
            <v>0000203789035</v>
          </cell>
          <cell r="BW1472" t="str">
            <v>SUDAH</v>
          </cell>
          <cell r="BX1472" t="str">
            <v>PERUSAHAAN</v>
          </cell>
          <cell r="BY1472" t="str">
            <v>22016346227</v>
          </cell>
          <cell r="BZ1472" t="str">
            <v>SUDAH</v>
          </cell>
        </row>
        <row r="1473">
          <cell r="C1473" t="str">
            <v>3473</v>
          </cell>
          <cell r="D1473" t="str">
            <v>DEDY FIRMANSYAH</v>
          </cell>
          <cell r="E1473" t="str">
            <v>PT. MBK</v>
          </cell>
          <cell r="F1473" t="str">
            <v>REPLACE</v>
          </cell>
          <cell r="G1473" t="str">
            <v>AGUNG TRI FEMBRIANTO</v>
          </cell>
          <cell r="I1473">
            <v>44565</v>
          </cell>
          <cell r="J1473" t="str">
            <v/>
          </cell>
          <cell r="K1473" t="str">
            <v>081217298262</v>
          </cell>
          <cell r="L1473" t="str">
            <v>DRIVER</v>
          </cell>
          <cell r="Q1473" t="str">
            <v>MALANG</v>
          </cell>
          <cell r="R1473" t="str">
            <v>CREDIBOOK</v>
          </cell>
          <cell r="S1473" t="str">
            <v>MALANG</v>
          </cell>
          <cell r="T1473" t="str">
            <v>3573040605940001</v>
          </cell>
          <cell r="U1473" t="str">
            <v>SEUMUR HIDUP</v>
          </cell>
          <cell r="V1473" t="str">
            <v>HIJAU</v>
          </cell>
          <cell r="W1473" t="str">
            <v>B1</v>
          </cell>
          <cell r="X1473" t="str">
            <v>15259405000212</v>
          </cell>
          <cell r="Y1473">
            <v>46145</v>
          </cell>
          <cell r="Z1473" t="str">
            <v>MALANG</v>
          </cell>
          <cell r="AA1473">
            <v>34460</v>
          </cell>
          <cell r="AB1473" t="str">
            <v>JL. GADANG 7 B/9 RT12 RW01 GADANG SUKUN MALANG</v>
          </cell>
          <cell r="AC1473" t="str">
            <v>KAWIN</v>
          </cell>
          <cell r="AD1473" t="str">
            <v>ISLAM</v>
          </cell>
          <cell r="AE1473" t="str">
            <v>LAKI-LAKI</v>
          </cell>
          <cell r="AF1473" t="str">
            <v>SMA</v>
          </cell>
          <cell r="AG1473" t="str">
            <v>DEDY FIRMANSYAH</v>
          </cell>
          <cell r="AH1473" t="str">
            <v>BCA</v>
          </cell>
          <cell r="AI1473" t="str">
            <v>1730231675</v>
          </cell>
          <cell r="AJ1473" t="str">
            <v>3573040109200010</v>
          </cell>
          <cell r="AL1473">
            <v>44652</v>
          </cell>
          <cell r="AM1473">
            <v>44742</v>
          </cell>
          <cell r="AN1473" t="str">
            <v>PKWT 2</v>
          </cell>
          <cell r="AO1473" t="str">
            <v>40 hari</v>
          </cell>
          <cell r="AP1473" t="str">
            <v xml:space="preserve">0 Tahun  4 Bulan 17 Hari </v>
          </cell>
          <cell r="AQ1473" t="str">
            <v>SUDAH</v>
          </cell>
          <cell r="AR1473">
            <v>44578</v>
          </cell>
          <cell r="AS1473" t="str">
            <v>SUDAH</v>
          </cell>
          <cell r="AT1473">
            <v>44578</v>
          </cell>
          <cell r="AU1473" t="str">
            <v>SUDAH</v>
          </cell>
          <cell r="AV1473">
            <v>44571</v>
          </cell>
          <cell r="AW1473" t="str">
            <v xml:space="preserve">0 Tahun  4 Bulan 11 Hari </v>
          </cell>
          <cell r="AX1473" t="str">
            <v>IN CLASS</v>
          </cell>
          <cell r="AY1473">
            <v>90</v>
          </cell>
          <cell r="AZ1473">
            <v>0</v>
          </cell>
          <cell r="BA1473" t="str">
            <v>SUDAH</v>
          </cell>
          <cell r="BC1473">
            <v>44384</v>
          </cell>
          <cell r="BD1473" t="str">
            <v xml:space="preserve">JURAGAN 99 </v>
          </cell>
          <cell r="BE1473" t="str">
            <v>SUDAH</v>
          </cell>
          <cell r="BG1473">
            <v>44466</v>
          </cell>
          <cell r="BH1473" t="str">
            <v>JURAGAN 99</v>
          </cell>
          <cell r="BI1473" t="str">
            <v>BELUM</v>
          </cell>
          <cell r="BV1473" t="str">
            <v>0002729036529</v>
          </cell>
          <cell r="BW1473" t="str">
            <v>SUDAH</v>
          </cell>
          <cell r="BX1473" t="str">
            <v>PBI</v>
          </cell>
          <cell r="BY1473" t="str">
            <v>22016346532</v>
          </cell>
          <cell r="BZ1473" t="str">
            <v>SUDAH</v>
          </cell>
          <cell r="CG1473" t="str">
            <v>gadangdedy@gmail.com</v>
          </cell>
        </row>
        <row r="1474">
          <cell r="C1474" t="str">
            <v>3474</v>
          </cell>
          <cell r="D1474" t="str">
            <v>REZA ABHI ANDARA</v>
          </cell>
          <cell r="E1474" t="str">
            <v>PT. MBK</v>
          </cell>
          <cell r="F1474" t="str">
            <v>REPLACE</v>
          </cell>
          <cell r="G1474" t="str">
            <v>ISWAYUDI</v>
          </cell>
          <cell r="I1474">
            <v>44563</v>
          </cell>
          <cell r="J1474" t="str">
            <v/>
          </cell>
          <cell r="K1474" t="str">
            <v>082232055205</v>
          </cell>
          <cell r="L1474" t="str">
            <v>DRIVER</v>
          </cell>
          <cell r="Q1474" t="str">
            <v>MALANG</v>
          </cell>
          <cell r="R1474" t="str">
            <v>CREDIBOOK</v>
          </cell>
          <cell r="S1474" t="str">
            <v>MALANG</v>
          </cell>
          <cell r="T1474" t="str">
            <v>3507192706000002</v>
          </cell>
          <cell r="U1474" t="str">
            <v>SEUMUR HIDUP</v>
          </cell>
          <cell r="V1474" t="str">
            <v>HIJAU</v>
          </cell>
          <cell r="W1474" t="str">
            <v>B1</v>
          </cell>
          <cell r="X1474" t="str">
            <v>15590006000099</v>
          </cell>
          <cell r="Y1474">
            <v>45893</v>
          </cell>
          <cell r="Z1474" t="str">
            <v>MALANG</v>
          </cell>
          <cell r="AA1474">
            <v>36704</v>
          </cell>
          <cell r="AB1474" t="str">
            <v>JL.WIJAYA KUSUMA NO.18 RT 003 RW 016 KEBON AGUNG AKISAJI KAB MALANG</v>
          </cell>
          <cell r="AC1474" t="str">
            <v>KAWIN</v>
          </cell>
          <cell r="AD1474" t="str">
            <v>ISLAM</v>
          </cell>
          <cell r="AE1474" t="str">
            <v>LAKI-LAKI</v>
          </cell>
          <cell r="AF1474" t="str">
            <v xml:space="preserve">SMA </v>
          </cell>
          <cell r="AG1474" t="str">
            <v>REZA ABHI ANDARA</v>
          </cell>
          <cell r="AH1474" t="str">
            <v>BCA</v>
          </cell>
          <cell r="AI1474" t="str">
            <v>4480586137</v>
          </cell>
          <cell r="AJ1474" t="str">
            <v>3507192506040370</v>
          </cell>
          <cell r="AL1474">
            <v>44652</v>
          </cell>
          <cell r="AM1474">
            <v>44742</v>
          </cell>
          <cell r="AN1474" t="str">
            <v>PKWT 2</v>
          </cell>
          <cell r="AO1474" t="str">
            <v>40 hari</v>
          </cell>
          <cell r="AP1474" t="str">
            <v xml:space="preserve">0 Tahun  4 Bulan 19 Hari </v>
          </cell>
          <cell r="AQ1474" t="str">
            <v>SUDAH</v>
          </cell>
          <cell r="AR1474">
            <v>44578</v>
          </cell>
          <cell r="AS1474" t="str">
            <v>SUDAH</v>
          </cell>
          <cell r="AT1474">
            <v>44578</v>
          </cell>
          <cell r="AU1474" t="str">
            <v>SUDAH</v>
          </cell>
          <cell r="AV1474">
            <v>44571</v>
          </cell>
          <cell r="AW1474" t="str">
            <v xml:space="preserve">0 Tahun  4 Bulan 11 Hari </v>
          </cell>
          <cell r="AX1474" t="str">
            <v>IN CLASS</v>
          </cell>
          <cell r="AY1474">
            <v>90</v>
          </cell>
          <cell r="AZ1474">
            <v>0</v>
          </cell>
          <cell r="BA1474" t="str">
            <v>SUDAH</v>
          </cell>
          <cell r="BC1474">
            <v>44419</v>
          </cell>
          <cell r="BD1474" t="str">
            <v>ITN MALANG</v>
          </cell>
          <cell r="BE1474" t="str">
            <v>SUDAH</v>
          </cell>
          <cell r="BG1474">
            <v>44451</v>
          </cell>
          <cell r="BH1474" t="str">
            <v>ITN MALANG</v>
          </cell>
          <cell r="BI1474" t="str">
            <v>BELUM</v>
          </cell>
          <cell r="BV1474" t="str">
            <v>0001843601332</v>
          </cell>
          <cell r="BW1474" t="str">
            <v>SUDAH</v>
          </cell>
          <cell r="BX1474" t="str">
            <v>PERUSAHAAN</v>
          </cell>
          <cell r="BY1474" t="str">
            <v>22016346441</v>
          </cell>
          <cell r="BZ1474" t="str">
            <v>SUDAH</v>
          </cell>
          <cell r="CG1474" t="str">
            <v>rezaandara18@gmail.com</v>
          </cell>
        </row>
        <row r="1475">
          <cell r="C1475" t="str">
            <v>3475</v>
          </cell>
          <cell r="D1475" t="str">
            <v>MUHKHAMMAD EMIL JAFAR</v>
          </cell>
          <cell r="E1475" t="str">
            <v>PT. MBK</v>
          </cell>
          <cell r="F1475" t="str">
            <v>REPLACE</v>
          </cell>
          <cell r="G1475" t="str">
            <v>WAHYU SATRIO SUKO</v>
          </cell>
          <cell r="I1475">
            <v>44569</v>
          </cell>
          <cell r="J1475" t="str">
            <v/>
          </cell>
          <cell r="K1475" t="str">
            <v>081213109443</v>
          </cell>
          <cell r="L1475" t="str">
            <v>DRIVER</v>
          </cell>
          <cell r="Q1475" t="str">
            <v>MALANG</v>
          </cell>
          <cell r="R1475" t="str">
            <v>ANTERAJA</v>
          </cell>
          <cell r="S1475" t="str">
            <v>MALANG</v>
          </cell>
          <cell r="T1475" t="str">
            <v>3507241710980002</v>
          </cell>
          <cell r="U1475" t="str">
            <v>SEUMUR HIDUP</v>
          </cell>
          <cell r="V1475" t="str">
            <v>HIJAU</v>
          </cell>
          <cell r="W1475" t="str">
            <v>B1</v>
          </cell>
          <cell r="X1475" t="str">
            <v>15269810000171</v>
          </cell>
          <cell r="Y1475">
            <v>46280</v>
          </cell>
          <cell r="Z1475" t="str">
            <v>MALANG</v>
          </cell>
          <cell r="AA1475">
            <v>36085</v>
          </cell>
          <cell r="AB1475" t="str">
            <v>JL.SUROPATI RT/RW 03/05 KEL.LOSARI KEC.SINGOSARI KAB.MALANG</v>
          </cell>
          <cell r="AC1475" t="str">
            <v>LAJANG</v>
          </cell>
          <cell r="AD1475" t="str">
            <v>ISLAM</v>
          </cell>
          <cell r="AE1475" t="str">
            <v>LAKI-LAKI</v>
          </cell>
          <cell r="AF1475" t="str">
            <v>SMK</v>
          </cell>
          <cell r="AG1475" t="str">
            <v>MUKHAMMAD EMIL JAFAR</v>
          </cell>
          <cell r="AH1475" t="str">
            <v>BCA</v>
          </cell>
          <cell r="AI1475" t="str">
            <v>8165262057</v>
          </cell>
          <cell r="AJ1475" t="str">
            <v>3507242404060011</v>
          </cell>
          <cell r="AK1475" t="str">
            <v>433713112657000</v>
          </cell>
          <cell r="AL1475">
            <v>44652</v>
          </cell>
          <cell r="AM1475">
            <v>44742</v>
          </cell>
          <cell r="AN1475" t="str">
            <v>PKWT 2</v>
          </cell>
          <cell r="AO1475" t="str">
            <v>40 hari</v>
          </cell>
          <cell r="AP1475" t="str">
            <v xml:space="preserve">0 Tahun  4 Bulan 13 Hari </v>
          </cell>
          <cell r="AQ1475" t="str">
            <v>SUDAH</v>
          </cell>
          <cell r="AR1475">
            <v>44578</v>
          </cell>
          <cell r="AS1475" t="str">
            <v>SUDAH</v>
          </cell>
          <cell r="AT1475">
            <v>44578</v>
          </cell>
          <cell r="AU1475" t="str">
            <v>SUDAH</v>
          </cell>
          <cell r="AV1475">
            <v>44571</v>
          </cell>
          <cell r="AW1475" t="str">
            <v xml:space="preserve">0 Tahun  4 Bulan 11 Hari </v>
          </cell>
          <cell r="AX1475" t="str">
            <v>IN CLASS</v>
          </cell>
          <cell r="AY1475">
            <v>85</v>
          </cell>
          <cell r="AZ1475">
            <v>0</v>
          </cell>
          <cell r="BA1475" t="str">
            <v>SUDAH</v>
          </cell>
          <cell r="BC1475">
            <v>44442</v>
          </cell>
          <cell r="BD1475" t="str">
            <v>RSUD LAWANG</v>
          </cell>
          <cell r="BE1475" t="str">
            <v>SUDAH</v>
          </cell>
          <cell r="BG1475">
            <v>44470</v>
          </cell>
          <cell r="BH1475" t="str">
            <v>RSUD LAWANG</v>
          </cell>
          <cell r="BI1475" t="str">
            <v>BELUM</v>
          </cell>
          <cell r="BV1475" t="str">
            <v>0002138661707</v>
          </cell>
          <cell r="BW1475" t="str">
            <v>SUDAH</v>
          </cell>
          <cell r="BX1475" t="str">
            <v>PERUSAHAAN</v>
          </cell>
          <cell r="BY1475" t="str">
            <v>22016346557</v>
          </cell>
          <cell r="BZ1475" t="str">
            <v>SUDAH</v>
          </cell>
          <cell r="CG1475" t="str">
            <v>emil.rajaf@yahoo.com</v>
          </cell>
        </row>
        <row r="1476">
          <cell r="C1476" t="str">
            <v>3476</v>
          </cell>
          <cell r="D1476" t="str">
            <v>MUHAMAD ELZA ALIF F</v>
          </cell>
          <cell r="E1476" t="str">
            <v>PT. MBK</v>
          </cell>
          <cell r="F1476" t="str">
            <v>REPLACE</v>
          </cell>
          <cell r="G1476" t="str">
            <v>MARTHA RIFANDA PUTRA</v>
          </cell>
          <cell r="I1476">
            <v>44570</v>
          </cell>
          <cell r="J1476" t="str">
            <v/>
          </cell>
          <cell r="K1476" t="str">
            <v>081228743985</v>
          </cell>
          <cell r="L1476" t="str">
            <v>DRIVER</v>
          </cell>
          <cell r="Q1476" t="str">
            <v>MALANG</v>
          </cell>
          <cell r="R1476" t="str">
            <v>ANTERAJA</v>
          </cell>
          <cell r="S1476" t="str">
            <v>MALANG</v>
          </cell>
          <cell r="T1476" t="str">
            <v>3573012909970006</v>
          </cell>
          <cell r="U1476" t="str">
            <v>SEUMUR HIDUP</v>
          </cell>
          <cell r="V1476" t="str">
            <v>HIJAU</v>
          </cell>
          <cell r="W1476" t="str">
            <v>B1</v>
          </cell>
          <cell r="X1476" t="str">
            <v>15259709000148</v>
          </cell>
          <cell r="Y1476">
            <v>45603</v>
          </cell>
          <cell r="Z1476" t="str">
            <v>MALANG</v>
          </cell>
          <cell r="AA1476">
            <v>35702</v>
          </cell>
          <cell r="AB1476" t="str">
            <v>JL POLOWIJEN 11 GG MELATI 1/23 RT1 RW4 KOTA MALANG</v>
          </cell>
          <cell r="AC1476" t="str">
            <v>LAJANG</v>
          </cell>
          <cell r="AD1476" t="str">
            <v>ISLAM</v>
          </cell>
          <cell r="AE1476" t="str">
            <v>LAKI-LAKI</v>
          </cell>
          <cell r="AF1476" t="str">
            <v>SMA</v>
          </cell>
          <cell r="AG1476" t="str">
            <v>ELZA ALIF</v>
          </cell>
          <cell r="AH1476" t="str">
            <v>BCA</v>
          </cell>
          <cell r="AI1476" t="str">
            <v>8161395161</v>
          </cell>
          <cell r="AJ1476" t="str">
            <v>3573012610070182</v>
          </cell>
          <cell r="AL1476">
            <v>44652</v>
          </cell>
          <cell r="AM1476">
            <v>44742</v>
          </cell>
          <cell r="AN1476" t="str">
            <v>PKWT 2</v>
          </cell>
          <cell r="AO1476" t="str">
            <v>40 hari</v>
          </cell>
          <cell r="AP1476" t="str">
            <v xml:space="preserve">0 Tahun  4 Bulan 12 Hari </v>
          </cell>
          <cell r="AQ1476" t="str">
            <v>SUDAH</v>
          </cell>
          <cell r="AR1476">
            <v>44578</v>
          </cell>
          <cell r="AS1476" t="str">
            <v>SUDAH</v>
          </cell>
          <cell r="AT1476">
            <v>44578</v>
          </cell>
          <cell r="AU1476" t="str">
            <v>SUDAH</v>
          </cell>
          <cell r="AV1476">
            <v>44571</v>
          </cell>
          <cell r="AW1476" t="str">
            <v xml:space="preserve">0 Tahun  4 Bulan 11 Hari </v>
          </cell>
          <cell r="AX1476" t="str">
            <v>IN CLASS</v>
          </cell>
          <cell r="AY1476">
            <v>85</v>
          </cell>
          <cell r="AZ1476">
            <v>0</v>
          </cell>
          <cell r="BA1476" t="str">
            <v>SUDAH</v>
          </cell>
          <cell r="BC1476">
            <v>44456</v>
          </cell>
          <cell r="BD1476" t="str">
            <v>SUMBERMANJING WETAN</v>
          </cell>
          <cell r="BE1476" t="str">
            <v>SUDAH</v>
          </cell>
          <cell r="BG1476">
            <v>44470</v>
          </cell>
          <cell r="BH1476" t="str">
            <v>RSU SAIFUL ANWAR</v>
          </cell>
          <cell r="BI1476" t="str">
            <v>BELUM</v>
          </cell>
          <cell r="BV1476" t="str">
            <v>0002920015574</v>
          </cell>
          <cell r="BW1476" t="str">
            <v>SUDAH</v>
          </cell>
          <cell r="BX1476" t="str">
            <v>PERUSAHAAN</v>
          </cell>
          <cell r="BY1476" t="str">
            <v>22016346573</v>
          </cell>
          <cell r="BZ1476" t="str">
            <v>SUDAH</v>
          </cell>
          <cell r="CG1476" t="str">
            <v>alipgecol29@gmail.com</v>
          </cell>
        </row>
        <row r="1477">
          <cell r="C1477" t="str">
            <v>3478</v>
          </cell>
          <cell r="D1477" t="str">
            <v>DAMAS BUDI DARMAWAN</v>
          </cell>
          <cell r="E1477" t="str">
            <v>PT. MBK</v>
          </cell>
          <cell r="F1477" t="str">
            <v>REPLACE</v>
          </cell>
          <cell r="G1477" t="str">
            <v>KOERNEN</v>
          </cell>
          <cell r="I1477">
            <v>44578</v>
          </cell>
          <cell r="J1477" t="str">
            <v/>
          </cell>
          <cell r="K1477" t="str">
            <v>085842358465</v>
          </cell>
          <cell r="L1477" t="str">
            <v>DRIVER</v>
          </cell>
          <cell r="Q1477" t="str">
            <v>REMBANG</v>
          </cell>
          <cell r="R1477" t="str">
            <v>PT. SUMBER ALFARIA TRIJAYA TBK</v>
          </cell>
          <cell r="S1477" t="str">
            <v>MALANG</v>
          </cell>
          <cell r="T1477" t="str">
            <v>3317140511980003</v>
          </cell>
          <cell r="U1477" t="str">
            <v>SEUMUR HIDUP</v>
          </cell>
          <cell r="V1477" t="str">
            <v>HIJAU</v>
          </cell>
          <cell r="W1477" t="str">
            <v>B1</v>
          </cell>
          <cell r="X1477" t="str">
            <v>14399811000121</v>
          </cell>
          <cell r="Y1477">
            <v>46335</v>
          </cell>
          <cell r="Z1477" t="str">
            <v>REMBANG</v>
          </cell>
          <cell r="AA1477">
            <v>36104</v>
          </cell>
          <cell r="AB1477" t="str">
            <v>BABAGAN LASEM RT 010 RW004 KEC LASEM KABUPATEN REMBANG</v>
          </cell>
          <cell r="AC1477" t="str">
            <v>LAJANG</v>
          </cell>
          <cell r="AD1477" t="str">
            <v>ISLAM</v>
          </cell>
          <cell r="AE1477" t="str">
            <v>LAKI-LAKI</v>
          </cell>
          <cell r="AF1477" t="str">
            <v>SMP</v>
          </cell>
          <cell r="AG1477" t="str">
            <v>DAMAS BUDI DARMAWAN</v>
          </cell>
          <cell r="AH1477" t="str">
            <v>BCA</v>
          </cell>
          <cell r="AI1477" t="str">
            <v>0801059910</v>
          </cell>
          <cell r="AJ1477" t="str">
            <v>3317141701110006</v>
          </cell>
          <cell r="AL1477">
            <v>44652</v>
          </cell>
          <cell r="AM1477">
            <v>44742</v>
          </cell>
          <cell r="AN1477" t="str">
            <v>PKWT 2</v>
          </cell>
          <cell r="AO1477" t="str">
            <v>40 hari</v>
          </cell>
          <cell r="AP1477" t="str">
            <v xml:space="preserve">0 Tahun  4 Bulan 4 Hari </v>
          </cell>
          <cell r="AQ1477" t="str">
            <v>SUDAH</v>
          </cell>
          <cell r="AR1477">
            <v>44578</v>
          </cell>
          <cell r="AS1477" t="str">
            <v>SUDAH</v>
          </cell>
          <cell r="AT1477">
            <v>44578</v>
          </cell>
          <cell r="AU1477" t="str">
            <v>SUDAH</v>
          </cell>
          <cell r="AV1477">
            <v>44577</v>
          </cell>
          <cell r="AW1477" t="str">
            <v xml:space="preserve">0 Tahun  4 Bulan 5 Hari </v>
          </cell>
          <cell r="AX1477" t="str">
            <v>IN CLASS</v>
          </cell>
          <cell r="AY1477">
            <v>85</v>
          </cell>
          <cell r="AZ1477">
            <v>90</v>
          </cell>
          <cell r="BA1477" t="str">
            <v>SUDAH</v>
          </cell>
          <cell r="BC1477">
            <v>44473</v>
          </cell>
          <cell r="BD1477" t="str">
            <v>PUSKESMAS LASEM</v>
          </cell>
          <cell r="BE1477" t="str">
            <v>BELUM</v>
          </cell>
          <cell r="BI1477" t="str">
            <v>BELUM</v>
          </cell>
          <cell r="BV1477" t="str">
            <v>0000585979323</v>
          </cell>
          <cell r="BW1477" t="str">
            <v>SUDAH</v>
          </cell>
          <cell r="BX1477" t="str">
            <v>PBI</v>
          </cell>
          <cell r="BY1477" t="str">
            <v>22028034787</v>
          </cell>
          <cell r="BZ1477" t="str">
            <v>SUDAH</v>
          </cell>
        </row>
        <row r="1478">
          <cell r="C1478" t="str">
            <v>3481</v>
          </cell>
          <cell r="D1478" t="str">
            <v>M. ARDIANSYAH ARDI NURHADI</v>
          </cell>
          <cell r="E1478" t="str">
            <v>PT. MBK</v>
          </cell>
          <cell r="I1478">
            <v>44570</v>
          </cell>
          <cell r="J1478" t="str">
            <v/>
          </cell>
          <cell r="K1478" t="str">
            <v>081333564014</v>
          </cell>
          <cell r="L1478" t="str">
            <v>DRIVER</v>
          </cell>
          <cell r="Q1478" t="str">
            <v>SURABAYA</v>
          </cell>
          <cell r="R1478" t="str">
            <v>ANTERAJA</v>
          </cell>
          <cell r="S1478" t="str">
            <v>MALANG</v>
          </cell>
          <cell r="T1478" t="str">
            <v>3578040406930010</v>
          </cell>
          <cell r="U1478" t="str">
            <v>SEUMUR HIDUP</v>
          </cell>
          <cell r="V1478" t="str">
            <v>HIJAU</v>
          </cell>
          <cell r="W1478" t="str">
            <v>B1 UMUM</v>
          </cell>
          <cell r="X1478" t="str">
            <v>15149306000996</v>
          </cell>
          <cell r="Y1478">
            <v>46175</v>
          </cell>
          <cell r="Z1478" t="str">
            <v>SURABAYA</v>
          </cell>
          <cell r="AA1478">
            <v>34093</v>
          </cell>
          <cell r="AB1478" t="str">
            <v>JETIS WETAN 88 RT 006 RW 001 DS MARGOREJO KEC WONOCOLO KOTA SURABAYA</v>
          </cell>
          <cell r="AC1478" t="str">
            <v>LAJANG</v>
          </cell>
          <cell r="AD1478" t="str">
            <v>ISLAM</v>
          </cell>
          <cell r="AE1478" t="str">
            <v>LAKI-LAKI</v>
          </cell>
          <cell r="AF1478" t="str">
            <v>SMA</v>
          </cell>
          <cell r="AG1478" t="str">
            <v>M. ARDIANSYAH ARDI NURHADI</v>
          </cell>
          <cell r="AH1478" t="str">
            <v>BCA</v>
          </cell>
          <cell r="AI1478" t="str">
            <v>5600103654</v>
          </cell>
          <cell r="AJ1478" t="str">
            <v>3578021206200001</v>
          </cell>
          <cell r="AL1478">
            <v>44652</v>
          </cell>
          <cell r="AM1478">
            <v>44742</v>
          </cell>
          <cell r="AN1478" t="str">
            <v>PKWT 2</v>
          </cell>
          <cell r="AO1478" t="str">
            <v>40 hari</v>
          </cell>
          <cell r="AP1478" t="str">
            <v xml:space="preserve">0 Tahun  4 Bulan 12 Hari </v>
          </cell>
          <cell r="AQ1478" t="str">
            <v>SUDAH</v>
          </cell>
          <cell r="AR1478">
            <v>44578</v>
          </cell>
          <cell r="AS1478" t="str">
            <v>SUDAH</v>
          </cell>
          <cell r="AT1478">
            <v>44578</v>
          </cell>
          <cell r="AU1478" t="str">
            <v>SUDAH</v>
          </cell>
          <cell r="AV1478">
            <v>44570</v>
          </cell>
          <cell r="AW1478" t="str">
            <v xml:space="preserve">0 Tahun  4 Bulan 12 Hari </v>
          </cell>
          <cell r="AX1478" t="str">
            <v>IN CLASS</v>
          </cell>
          <cell r="BA1478" t="str">
            <v>SUDAH</v>
          </cell>
          <cell r="BC1478">
            <v>44477</v>
          </cell>
          <cell r="BE1478" t="str">
            <v>SUDAH</v>
          </cell>
          <cell r="BG1478">
            <v>44579</v>
          </cell>
          <cell r="BI1478" t="str">
            <v>BELUM</v>
          </cell>
          <cell r="BV1478" t="str">
            <v>0002732435987</v>
          </cell>
          <cell r="BW1478" t="str">
            <v>SUDAH</v>
          </cell>
          <cell r="BX1478" t="str">
            <v>PBI</v>
          </cell>
          <cell r="BY1478" t="str">
            <v>22016346474</v>
          </cell>
          <cell r="BZ1478" t="str">
            <v>SUDAH</v>
          </cell>
        </row>
        <row r="1479">
          <cell r="C1479" t="str">
            <v>3482</v>
          </cell>
          <cell r="D1479" t="str">
            <v>SUBAIDI</v>
          </cell>
          <cell r="E1479" t="str">
            <v>PT. MBK</v>
          </cell>
          <cell r="I1479">
            <v>44570</v>
          </cell>
          <cell r="J1479" t="str">
            <v/>
          </cell>
          <cell r="K1479" t="str">
            <v>082311188322</v>
          </cell>
          <cell r="L1479" t="str">
            <v>DRIVER</v>
          </cell>
          <cell r="Q1479" t="str">
            <v>SURABAYA</v>
          </cell>
          <cell r="R1479" t="str">
            <v>ANTERAJA</v>
          </cell>
          <cell r="S1479" t="str">
            <v>MALANG</v>
          </cell>
          <cell r="T1479" t="str">
            <v>3527010608900002</v>
          </cell>
          <cell r="U1479" t="str">
            <v>SEUMUR HIDUP</v>
          </cell>
          <cell r="V1479" t="str">
            <v>HIJAU</v>
          </cell>
          <cell r="W1479" t="str">
            <v>B1</v>
          </cell>
          <cell r="X1479" t="str">
            <v>900815510020</v>
          </cell>
          <cell r="Y1479">
            <v>44779</v>
          </cell>
          <cell r="Z1479" t="str">
            <v>SAMPANG</v>
          </cell>
          <cell r="AA1479">
            <v>33091</v>
          </cell>
          <cell r="AB1479" t="str">
            <v>DSN TREBUNG RT 002 RW 001 DS TAMAN KEC SRESEH KAB SAMPANG</v>
          </cell>
          <cell r="AC1479" t="str">
            <v>KAWIN ANAK 1</v>
          </cell>
          <cell r="AD1479" t="str">
            <v>ISLAM</v>
          </cell>
          <cell r="AE1479" t="str">
            <v>LAKI-LAKI</v>
          </cell>
          <cell r="AF1479" t="str">
            <v>SMA</v>
          </cell>
          <cell r="AG1479" t="str">
            <v>SUBAIDI</v>
          </cell>
          <cell r="AH1479" t="str">
            <v>BCA</v>
          </cell>
          <cell r="AI1479" t="str">
            <v>7745348785</v>
          </cell>
          <cell r="AJ1479" t="str">
            <v>3527012209200014</v>
          </cell>
          <cell r="AL1479">
            <v>44652</v>
          </cell>
          <cell r="AM1479">
            <v>44742</v>
          </cell>
          <cell r="AN1479" t="str">
            <v>PKWT 2</v>
          </cell>
          <cell r="AO1479" t="str">
            <v>40 hari</v>
          </cell>
          <cell r="AP1479" t="str">
            <v xml:space="preserve">0 Tahun  4 Bulan 12 Hari </v>
          </cell>
          <cell r="AQ1479" t="str">
            <v>SUDAH</v>
          </cell>
          <cell r="AR1479">
            <v>44578</v>
          </cell>
          <cell r="AS1479" t="str">
            <v>SUDAH</v>
          </cell>
          <cell r="AT1479">
            <v>44578</v>
          </cell>
          <cell r="AU1479" t="str">
            <v>SUDAH</v>
          </cell>
          <cell r="AV1479">
            <v>44570</v>
          </cell>
          <cell r="AW1479" t="str">
            <v xml:space="preserve">0 Tahun  4 Bulan 12 Hari </v>
          </cell>
          <cell r="AX1479" t="str">
            <v>IN CLASS</v>
          </cell>
          <cell r="BA1479" t="str">
            <v>SUDAH</v>
          </cell>
          <cell r="BC1479">
            <v>44463</v>
          </cell>
          <cell r="BD1479" t="str">
            <v>SIDOARJO</v>
          </cell>
          <cell r="BE1479" t="str">
            <v>SUDAH</v>
          </cell>
          <cell r="BG1479">
            <v>44548</v>
          </cell>
          <cell r="BH1479" t="str">
            <v>POLRES SAMPANG</v>
          </cell>
          <cell r="BI1479" t="str">
            <v>BELUM</v>
          </cell>
          <cell r="BV1479" t="str">
            <v>0002143484842</v>
          </cell>
          <cell r="BW1479" t="str">
            <v>SUDAH</v>
          </cell>
          <cell r="BX1479" t="str">
            <v>PERUSAHAAN</v>
          </cell>
          <cell r="BY1479" t="str">
            <v>22016346565</v>
          </cell>
          <cell r="BZ1479" t="str">
            <v>SUDAH</v>
          </cell>
        </row>
        <row r="1480">
          <cell r="C1480" t="str">
            <v>3483</v>
          </cell>
          <cell r="D1480" t="str">
            <v>HENDRO WIDODO</v>
          </cell>
          <cell r="E1480" t="str">
            <v>PT. MBK</v>
          </cell>
          <cell r="I1480">
            <v>44570</v>
          </cell>
          <cell r="J1480" t="str">
            <v/>
          </cell>
          <cell r="K1480" t="str">
            <v>085856067092</v>
          </cell>
          <cell r="L1480" t="str">
            <v>DRIVER</v>
          </cell>
          <cell r="Q1480" t="str">
            <v>SURABAYA</v>
          </cell>
          <cell r="R1480" t="str">
            <v>ANTERAJA</v>
          </cell>
          <cell r="S1480" t="str">
            <v>MALANG</v>
          </cell>
          <cell r="T1480" t="str">
            <v>3522131311890003</v>
          </cell>
          <cell r="U1480" t="str">
            <v>SEUMUR HIDUP</v>
          </cell>
          <cell r="V1480" t="str">
            <v>HIJAU</v>
          </cell>
          <cell r="W1480" t="str">
            <v>B1</v>
          </cell>
          <cell r="X1480" t="str">
            <v>15468911000135</v>
          </cell>
          <cell r="Y1480">
            <v>45971</v>
          </cell>
          <cell r="Z1480" t="str">
            <v>BOJONEGORO</v>
          </cell>
          <cell r="AA1480">
            <v>32825</v>
          </cell>
          <cell r="AB1480" t="str">
            <v>DSN SAWIT RT 002 RW 001 DS MULYOAGUNG KEC BALEN</v>
          </cell>
          <cell r="AC1480" t="str">
            <v>KAWIN</v>
          </cell>
          <cell r="AD1480" t="str">
            <v>ISLAM</v>
          </cell>
          <cell r="AE1480" t="str">
            <v>LAKI-LAKI</v>
          </cell>
          <cell r="AF1480" t="str">
            <v>SMA</v>
          </cell>
          <cell r="AG1480" t="str">
            <v>HENDRO WIDODO</v>
          </cell>
          <cell r="AH1480" t="str">
            <v>BCA</v>
          </cell>
          <cell r="AI1480" t="str">
            <v>8640645513</v>
          </cell>
          <cell r="AJ1480" t="str">
            <v>3522131503160002</v>
          </cell>
          <cell r="AL1480">
            <v>44652</v>
          </cell>
          <cell r="AM1480">
            <v>44742</v>
          </cell>
          <cell r="AN1480" t="str">
            <v>PKWT 2</v>
          </cell>
          <cell r="AO1480" t="str">
            <v>40 hari</v>
          </cell>
          <cell r="AP1480" t="str">
            <v xml:space="preserve">0 Tahun  4 Bulan 12 Hari </v>
          </cell>
          <cell r="AQ1480" t="str">
            <v>SUDAH</v>
          </cell>
          <cell r="AR1480">
            <v>44578</v>
          </cell>
          <cell r="AS1480" t="str">
            <v>SUDAH</v>
          </cell>
          <cell r="AT1480">
            <v>44578</v>
          </cell>
          <cell r="AU1480" t="str">
            <v>SUDAH</v>
          </cell>
          <cell r="AV1480">
            <v>44570</v>
          </cell>
          <cell r="AW1480" t="str">
            <v xml:space="preserve">0 Tahun  4 Bulan 12 Hari </v>
          </cell>
          <cell r="AX1480" t="str">
            <v>IN CLASS</v>
          </cell>
          <cell r="BA1480" t="str">
            <v>SUDAH</v>
          </cell>
          <cell r="BC1480">
            <v>44476</v>
          </cell>
          <cell r="BE1480" t="str">
            <v>SUDAH</v>
          </cell>
          <cell r="BG1480">
            <v>44504</v>
          </cell>
          <cell r="BI1480" t="str">
            <v>BELUM</v>
          </cell>
          <cell r="BV1480" t="str">
            <v>0002613485248</v>
          </cell>
          <cell r="BW1480" t="str">
            <v>SUDAH</v>
          </cell>
          <cell r="BX1480" t="str">
            <v>PERUSAHAAN</v>
          </cell>
          <cell r="BY1480" t="str">
            <v>22016346615</v>
          </cell>
          <cell r="BZ1480" t="str">
            <v>SUDAH</v>
          </cell>
        </row>
        <row r="1481">
          <cell r="C1481" t="str">
            <v>3484</v>
          </cell>
          <cell r="D1481" t="str">
            <v>AFIDLUDDIN</v>
          </cell>
          <cell r="E1481" t="str">
            <v>PT. MBK</v>
          </cell>
          <cell r="F1481" t="str">
            <v>REPLACE</v>
          </cell>
          <cell r="G1481" t="str">
            <v>SPRIANDY</v>
          </cell>
          <cell r="I1481">
            <v>44575</v>
          </cell>
          <cell r="J1481" t="str">
            <v/>
          </cell>
          <cell r="K1481" t="str">
            <v>081277630546</v>
          </cell>
          <cell r="L1481" t="str">
            <v>DRIVER</v>
          </cell>
          <cell r="Q1481" t="str">
            <v>PEKANBARU</v>
          </cell>
          <cell r="R1481" t="str">
            <v>ANTERAJA</v>
          </cell>
          <cell r="S1481" t="str">
            <v>MEDAN</v>
          </cell>
          <cell r="T1481" t="str">
            <v>3173080303840015</v>
          </cell>
          <cell r="U1481" t="str">
            <v>SEUMUR HIDUP</v>
          </cell>
          <cell r="V1481" t="str">
            <v>HIJAU</v>
          </cell>
          <cell r="W1481" t="str">
            <v>B1</v>
          </cell>
          <cell r="X1481" t="str">
            <v>08298403000032</v>
          </cell>
          <cell r="Y1481">
            <v>46399</v>
          </cell>
          <cell r="Z1481" t="str">
            <v>PADANG</v>
          </cell>
          <cell r="AA1481">
            <v>30744</v>
          </cell>
          <cell r="AB1481" t="str">
            <v>GG JATI MAMPANG PRAPATAN RT 012 RW 001</v>
          </cell>
          <cell r="AC1481" t="str">
            <v>KAWIN ANAK 2</v>
          </cell>
          <cell r="AD1481" t="str">
            <v>ISLAM</v>
          </cell>
          <cell r="AE1481" t="str">
            <v>LAKI-LAKI</v>
          </cell>
          <cell r="AF1481" t="str">
            <v>SMA</v>
          </cell>
          <cell r="AG1481" t="str">
            <v>AFIDLUDDIN</v>
          </cell>
          <cell r="AH1481" t="str">
            <v>MANDIRI</v>
          </cell>
          <cell r="AI1481" t="str">
            <v>1080023141592</v>
          </cell>
          <cell r="AJ1481" t="str">
            <v>3174030909141015</v>
          </cell>
          <cell r="AL1481">
            <v>44652</v>
          </cell>
          <cell r="AM1481">
            <v>44742</v>
          </cell>
          <cell r="AN1481" t="str">
            <v>PKWT 2</v>
          </cell>
          <cell r="AO1481" t="str">
            <v>40 hari</v>
          </cell>
          <cell r="AP1481" t="str">
            <v xml:space="preserve">0 Tahun  4 Bulan 7 Hari </v>
          </cell>
          <cell r="AQ1481" t="str">
            <v>SUDAH</v>
          </cell>
          <cell r="AR1481">
            <v>44582</v>
          </cell>
          <cell r="AS1481" t="str">
            <v>SUDAH</v>
          </cell>
          <cell r="AT1481">
            <v>44582</v>
          </cell>
          <cell r="AU1481" t="str">
            <v>SUDAH</v>
          </cell>
          <cell r="AV1481">
            <v>44588</v>
          </cell>
          <cell r="AW1481" t="str">
            <v xml:space="preserve">0 Tahun  3 Bulan 24 Hari </v>
          </cell>
          <cell r="AX1481" t="str">
            <v>IN CLASS</v>
          </cell>
          <cell r="AY1481">
            <v>80</v>
          </cell>
          <cell r="AZ1481">
            <v>80</v>
          </cell>
          <cell r="BA1481" t="str">
            <v>SUDAH</v>
          </cell>
          <cell r="BC1481">
            <v>44552</v>
          </cell>
          <cell r="BE1481" t="str">
            <v>BELUM</v>
          </cell>
          <cell r="BI1481" t="str">
            <v>BELUM</v>
          </cell>
          <cell r="BV1481" t="str">
            <v>0001968983447</v>
          </cell>
          <cell r="BW1481" t="str">
            <v>SUDAH</v>
          </cell>
          <cell r="BX1481" t="str">
            <v>PBI</v>
          </cell>
          <cell r="BY1481" t="str">
            <v>22016346540</v>
          </cell>
          <cell r="BZ1481" t="str">
            <v>SUDAH</v>
          </cell>
        </row>
        <row r="1482">
          <cell r="C1482" t="str">
            <v>3485</v>
          </cell>
          <cell r="D1482" t="str">
            <v>MOHAMMAD HAMZAH SYAHPUTRA</v>
          </cell>
          <cell r="E1482" t="str">
            <v>PT. MBK</v>
          </cell>
          <cell r="F1482" t="str">
            <v>REPLACE</v>
          </cell>
          <cell r="G1482" t="str">
            <v>MUHAMMAD AULIA</v>
          </cell>
          <cell r="I1482">
            <v>44576</v>
          </cell>
          <cell r="J1482" t="str">
            <v/>
          </cell>
          <cell r="K1482" t="str">
            <v>0896340861771</v>
          </cell>
          <cell r="O1482" t="str">
            <v>CHECKER</v>
          </cell>
          <cell r="Q1482" t="str">
            <v>BANJARMASIN</v>
          </cell>
          <cell r="R1482" t="str">
            <v>PT. SUMBER ALFARIA TRIJAYA TBK</v>
          </cell>
          <cell r="S1482" t="str">
            <v>JAKARTA 2</v>
          </cell>
          <cell r="T1482" t="str">
            <v>6372060406000002</v>
          </cell>
          <cell r="U1482" t="str">
            <v>SEUMUR HIDUP</v>
          </cell>
          <cell r="V1482" t="str">
            <v>NON DRIVER</v>
          </cell>
          <cell r="W1482" t="str">
            <v>NON DRIVER</v>
          </cell>
          <cell r="X1482" t="str">
            <v>NON DRIVER</v>
          </cell>
          <cell r="Y1482" t="str">
            <v>NON DRIVER</v>
          </cell>
          <cell r="Z1482" t="str">
            <v>BANJARBARU</v>
          </cell>
          <cell r="AA1482">
            <v>36681</v>
          </cell>
          <cell r="AB1482" t="str">
            <v>JL. LESTARI3 KOMP CITRA PERSADA ASRI NO, 31 RT. 007/003 SUNGAI BESAR BANJAR BARU SELATAN</v>
          </cell>
          <cell r="AC1482" t="str">
            <v>LAJANG</v>
          </cell>
          <cell r="AD1482" t="str">
            <v xml:space="preserve">ISLAM </v>
          </cell>
          <cell r="AE1482" t="str">
            <v>LAKI-LAKI</v>
          </cell>
          <cell r="AF1482" t="str">
            <v>SMA</v>
          </cell>
          <cell r="AG1482" t="str">
            <v>MOHAMMAD HAMZAH SYAHPUTRA</v>
          </cell>
          <cell r="AH1482" t="str">
            <v>BCA</v>
          </cell>
          <cell r="AI1482" t="str">
            <v>7895644927</v>
          </cell>
          <cell r="AJ1482" t="str">
            <v>6372061912070007</v>
          </cell>
          <cell r="AL1482">
            <v>44652</v>
          </cell>
          <cell r="AM1482">
            <v>44742</v>
          </cell>
          <cell r="AN1482" t="str">
            <v>PKWT 2</v>
          </cell>
          <cell r="AO1482" t="str">
            <v>40 hari</v>
          </cell>
          <cell r="AP1482" t="str">
            <v xml:space="preserve">0 Tahun  4 Bulan 6 Hari </v>
          </cell>
          <cell r="AQ1482" t="str">
            <v>NON DRIVER</v>
          </cell>
          <cell r="AR1482" t="str">
            <v>NON DRIVER</v>
          </cell>
          <cell r="AS1482" t="str">
            <v>SUDAH</v>
          </cell>
          <cell r="AT1482">
            <v>44596</v>
          </cell>
          <cell r="AU1482" t="str">
            <v>NON DRIVER</v>
          </cell>
          <cell r="AV1482" t="str">
            <v>NON DRIVER</v>
          </cell>
          <cell r="AW1482" t="str">
            <v/>
          </cell>
          <cell r="AX1482" t="str">
            <v>NON DRIVER</v>
          </cell>
          <cell r="AY1482" t="str">
            <v>NON DRIVER</v>
          </cell>
          <cell r="AZ1482" t="str">
            <v>NON DRIVER</v>
          </cell>
          <cell r="BA1482" t="str">
            <v>SUDAH</v>
          </cell>
          <cell r="BC1482">
            <v>44411</v>
          </cell>
          <cell r="BE1482" t="str">
            <v>SUDAH</v>
          </cell>
          <cell r="BG1482">
            <v>44445</v>
          </cell>
          <cell r="BI1482" t="str">
            <v>BELUM</v>
          </cell>
          <cell r="BV1482" t="str">
            <v>0002620420918</v>
          </cell>
          <cell r="BW1482" t="str">
            <v>SUDAH</v>
          </cell>
          <cell r="BX1482" t="str">
            <v>PERUSAHAAN</v>
          </cell>
          <cell r="BY1482" t="str">
            <v>22016346482</v>
          </cell>
          <cell r="BZ1482" t="str">
            <v>SUDAH</v>
          </cell>
        </row>
        <row r="1483">
          <cell r="C1483" t="str">
            <v>3486</v>
          </cell>
          <cell r="D1483" t="str">
            <v>AHMAD RIAKSYA</v>
          </cell>
          <cell r="E1483" t="str">
            <v>PT. MBK</v>
          </cell>
          <cell r="F1483" t="str">
            <v>REPLACE</v>
          </cell>
          <cell r="G1483" t="str">
            <v>SYAHRIADI</v>
          </cell>
          <cell r="I1483">
            <v>44569</v>
          </cell>
          <cell r="J1483" t="str">
            <v/>
          </cell>
          <cell r="K1483" t="str">
            <v>082158842968</v>
          </cell>
          <cell r="L1483" t="str">
            <v>DRIVER</v>
          </cell>
          <cell r="Q1483" t="str">
            <v>BANJARMASIN</v>
          </cell>
          <cell r="R1483" t="str">
            <v>PT. SUMBER ALFARIA TRIJAYA TBK</v>
          </cell>
          <cell r="S1483" t="str">
            <v>JAKARTA 2</v>
          </cell>
          <cell r="T1483" t="str">
            <v>6271030810950003</v>
          </cell>
          <cell r="U1483" t="str">
            <v>SEUMUR HIDUP</v>
          </cell>
          <cell r="W1483" t="str">
            <v>B1</v>
          </cell>
          <cell r="X1483" t="str">
            <v>2323171001680</v>
          </cell>
          <cell r="Y1483">
            <v>45207</v>
          </cell>
          <cell r="Z1483" t="str">
            <v>PALANGKARAYA</v>
          </cell>
          <cell r="AA1483">
            <v>31693</v>
          </cell>
          <cell r="AB1483" t="str">
            <v>JL. BADAK VIII RT. 010/009 BUKIT TUNGGAL JEKAN RAYA</v>
          </cell>
          <cell r="AC1483" t="str">
            <v>LAJANG</v>
          </cell>
          <cell r="AD1483" t="str">
            <v>ISLAM</v>
          </cell>
          <cell r="AE1483" t="str">
            <v>LAKI-LAKI</v>
          </cell>
          <cell r="AF1483" t="str">
            <v>MA</v>
          </cell>
          <cell r="AG1483" t="str">
            <v>AHMAD RIAKSYA</v>
          </cell>
          <cell r="AH1483" t="str">
            <v>BCA</v>
          </cell>
          <cell r="AI1483" t="str">
            <v>7895643939</v>
          </cell>
          <cell r="AJ1483" t="str">
            <v>6271030603120029</v>
          </cell>
          <cell r="AL1483">
            <v>44652</v>
          </cell>
          <cell r="AM1483">
            <v>44742</v>
          </cell>
          <cell r="AN1483" t="str">
            <v>PKWT 2</v>
          </cell>
          <cell r="AO1483" t="str">
            <v>40 hari</v>
          </cell>
          <cell r="AP1483" t="str">
            <v xml:space="preserve">0 Tahun  4 Bulan 13 Hari </v>
          </cell>
          <cell r="AQ1483" t="str">
            <v>SUDAH</v>
          </cell>
          <cell r="AR1483">
            <v>44596</v>
          </cell>
          <cell r="AS1483" t="str">
            <v>SUDAH</v>
          </cell>
          <cell r="AT1483">
            <v>44596</v>
          </cell>
          <cell r="AU1483" t="str">
            <v>SUDAH</v>
          </cell>
          <cell r="AV1483">
            <v>44569</v>
          </cell>
          <cell r="AW1483" t="str">
            <v xml:space="preserve">0 Tahun  4 Bulan 13 Hari </v>
          </cell>
          <cell r="AX1483" t="str">
            <v>IN CLASS</v>
          </cell>
          <cell r="BA1483" t="str">
            <v>SUDAH</v>
          </cell>
          <cell r="BC1483">
            <v>44361</v>
          </cell>
          <cell r="BE1483" t="str">
            <v>SUDAH</v>
          </cell>
          <cell r="BG1483">
            <v>44389</v>
          </cell>
          <cell r="BI1483" t="str">
            <v>BELUM</v>
          </cell>
          <cell r="BV1483" t="str">
            <v>0002313265274</v>
          </cell>
          <cell r="BW1483" t="str">
            <v>SUDAH</v>
          </cell>
          <cell r="BX1483" t="str">
            <v>PERUSAHAAN</v>
          </cell>
          <cell r="BY1483" t="str">
            <v>22016346490</v>
          </cell>
          <cell r="BZ1483" t="str">
            <v>SUDAH</v>
          </cell>
        </row>
        <row r="1484">
          <cell r="C1484" t="str">
            <v>3488</v>
          </cell>
          <cell r="D1484" t="str">
            <v>HERWANDI</v>
          </cell>
          <cell r="E1484" t="str">
            <v>PT. MBK</v>
          </cell>
          <cell r="F1484" t="str">
            <v>REPLACE</v>
          </cell>
          <cell r="G1484" t="str">
            <v>KAMARUDIN</v>
          </cell>
          <cell r="I1484">
            <v>44575</v>
          </cell>
          <cell r="J1484" t="str">
            <v/>
          </cell>
          <cell r="K1484" t="str">
            <v>081352378181</v>
          </cell>
          <cell r="L1484" t="str">
            <v>DRIVER</v>
          </cell>
          <cell r="Q1484" t="str">
            <v>PONTIANAK</v>
          </cell>
          <cell r="R1484" t="str">
            <v>PT. SUMBER ALFARIA TRIJAYA TBK</v>
          </cell>
          <cell r="S1484" t="str">
            <v>JAKARTA 2</v>
          </cell>
          <cell r="T1484" t="str">
            <v>6112011907850007</v>
          </cell>
          <cell r="U1484" t="str">
            <v>SEUMUR HIDUP</v>
          </cell>
          <cell r="V1484" t="str">
            <v>CDD</v>
          </cell>
          <cell r="W1484" t="str">
            <v>B1</v>
          </cell>
          <cell r="X1484" t="str">
            <v>10148507000116</v>
          </cell>
          <cell r="Y1484">
            <v>46330</v>
          </cell>
          <cell r="Z1484" t="str">
            <v>PONTIANAK</v>
          </cell>
          <cell r="AA1484">
            <v>31247</v>
          </cell>
          <cell r="AB1484" t="str">
            <v>PARIT KARYA BARU LAUT RT/RW.03/05 DESA KUALA DUA KEC. SUNGAI RAYA KUBU RAYA</v>
          </cell>
          <cell r="AC1484" t="str">
            <v>KAWIN ANAK 2</v>
          </cell>
          <cell r="AD1484" t="str">
            <v>ISLAM</v>
          </cell>
          <cell r="AE1484" t="str">
            <v>LAKI-LAKI</v>
          </cell>
          <cell r="AF1484" t="str">
            <v>SMK</v>
          </cell>
          <cell r="AG1484" t="str">
            <v>HERWANDI</v>
          </cell>
          <cell r="AH1484" t="str">
            <v>BCA</v>
          </cell>
          <cell r="AI1484" t="str">
            <v>1711302081</v>
          </cell>
          <cell r="AJ1484" t="str">
            <v>6112092010170011</v>
          </cell>
          <cell r="AL1484">
            <v>44652</v>
          </cell>
          <cell r="AM1484">
            <v>44742</v>
          </cell>
          <cell r="AN1484" t="str">
            <v>PKWT 2</v>
          </cell>
          <cell r="AO1484" t="str">
            <v>40 hari</v>
          </cell>
          <cell r="AP1484" t="str">
            <v xml:space="preserve">0 Tahun  4 Bulan 7 Hari </v>
          </cell>
          <cell r="AQ1484" t="str">
            <v>SUDAH</v>
          </cell>
          <cell r="AR1484">
            <v>44592</v>
          </cell>
          <cell r="AS1484" t="str">
            <v>SUDAH</v>
          </cell>
          <cell r="AT1484">
            <v>44592</v>
          </cell>
          <cell r="AU1484" t="str">
            <v>SUDAH</v>
          </cell>
          <cell r="AV1484">
            <v>44575</v>
          </cell>
          <cell r="AW1484" t="str">
            <v xml:space="preserve">0 Tahun  4 Bulan 7 Hari </v>
          </cell>
          <cell r="AX1484" t="str">
            <v>IN CLASS</v>
          </cell>
          <cell r="BA1484" t="str">
            <v>SUDAH</v>
          </cell>
          <cell r="BC1484">
            <v>44508</v>
          </cell>
          <cell r="BD1484" t="str">
            <v>KLINIK ADISUCIPTO</v>
          </cell>
          <cell r="BE1484" t="str">
            <v>SUDAH</v>
          </cell>
          <cell r="BG1484">
            <v>44538</v>
          </cell>
          <cell r="BH1484" t="str">
            <v>KLINIK ADISUCIPTO</v>
          </cell>
          <cell r="BI1484" t="str">
            <v>BELUM</v>
          </cell>
          <cell r="BV1484" t="str">
            <v>0002318023629</v>
          </cell>
          <cell r="BW1484" t="str">
            <v>SUDAH</v>
          </cell>
          <cell r="BX1484" t="str">
            <v>PBI</v>
          </cell>
          <cell r="BY1484" t="str">
            <v>22016346466</v>
          </cell>
          <cell r="BZ1484" t="str">
            <v>SUDAH</v>
          </cell>
        </row>
        <row r="1485">
          <cell r="C1485" t="str">
            <v>3489</v>
          </cell>
          <cell r="D1485" t="str">
            <v>SEPRIANSYAH ADI SAPUTRA</v>
          </cell>
          <cell r="E1485" t="str">
            <v>PT. MBK</v>
          </cell>
          <cell r="F1485" t="str">
            <v>REPLACE</v>
          </cell>
          <cell r="G1485" t="str">
            <v>RIO ABRAHAM ISMAIL</v>
          </cell>
          <cell r="I1485">
            <v>44580</v>
          </cell>
          <cell r="J1485" t="str">
            <v/>
          </cell>
          <cell r="K1485" t="str">
            <v>081367000804</v>
          </cell>
          <cell r="L1485" t="str">
            <v>DRIVER</v>
          </cell>
          <cell r="Q1485" t="str">
            <v>PALEMBANG</v>
          </cell>
          <cell r="R1485" t="str">
            <v>ANTERAJA</v>
          </cell>
          <cell r="S1485" t="str">
            <v>PALEMBANG</v>
          </cell>
          <cell r="T1485" t="str">
            <v>1671051009870002</v>
          </cell>
          <cell r="U1485" t="str">
            <v>SEUMUR HIDUP</v>
          </cell>
          <cell r="V1485" t="str">
            <v>cDD</v>
          </cell>
          <cell r="W1485" t="str">
            <v>B1 UMUM</v>
          </cell>
          <cell r="X1485" t="str">
            <v>25268709000088</v>
          </cell>
          <cell r="Y1485">
            <v>45688</v>
          </cell>
          <cell r="Z1485" t="str">
            <v xml:space="preserve">PALEMBANG </v>
          </cell>
          <cell r="AA1485">
            <v>32030</v>
          </cell>
          <cell r="AB1485" t="str">
            <v>JL. ARIODILLAH NO 57-2183 RT. 030/010 DUA PULUH ILIR EMPAT ILIR TIMUR SATU</v>
          </cell>
          <cell r="AC1485" t="str">
            <v>KAWIN ANAK 3</v>
          </cell>
          <cell r="AD1485" t="str">
            <v xml:space="preserve">ISLAM </v>
          </cell>
          <cell r="AE1485" t="str">
            <v>LAKI-LAKI</v>
          </cell>
          <cell r="AF1485" t="str">
            <v>SMA</v>
          </cell>
          <cell r="AG1485" t="str">
            <v>SEPRIYANSYAH ADI SAPUTRA</v>
          </cell>
          <cell r="AH1485" t="str">
            <v>BCA</v>
          </cell>
          <cell r="AI1485" t="str">
            <v>0213951162</v>
          </cell>
          <cell r="AJ1485" t="str">
            <v>1671050304120012</v>
          </cell>
          <cell r="AL1485">
            <v>44682</v>
          </cell>
          <cell r="AM1485">
            <v>44773</v>
          </cell>
          <cell r="AN1485" t="str">
            <v>PKWT 2</v>
          </cell>
          <cell r="AO1485" t="str">
            <v>71 hari</v>
          </cell>
          <cell r="AP1485" t="str">
            <v xml:space="preserve">0 Tahun  4 Bulan 2 Hari </v>
          </cell>
          <cell r="AQ1485" t="str">
            <v>SUDAH</v>
          </cell>
          <cell r="AR1485">
            <v>44580</v>
          </cell>
          <cell r="AS1485" t="str">
            <v>SUDAH</v>
          </cell>
          <cell r="AT1485">
            <v>44580</v>
          </cell>
          <cell r="AU1485" t="str">
            <v>SUDAH</v>
          </cell>
          <cell r="AV1485">
            <v>44621</v>
          </cell>
          <cell r="AW1485" t="str">
            <v xml:space="preserve">0 Tahun  2 Bulan 20 Hari </v>
          </cell>
          <cell r="AX1485" t="str">
            <v>IN CLASS</v>
          </cell>
          <cell r="BA1485" t="str">
            <v>SUDAH</v>
          </cell>
          <cell r="BC1485">
            <v>44448</v>
          </cell>
          <cell r="BE1485" t="str">
            <v>BELUM</v>
          </cell>
          <cell r="BI1485" t="str">
            <v>BELUM</v>
          </cell>
          <cell r="BV1485" t="str">
            <v>0002951297087</v>
          </cell>
          <cell r="BW1485" t="str">
            <v>SUDAH</v>
          </cell>
          <cell r="BX1485" t="str">
            <v>PBI</v>
          </cell>
          <cell r="BY1485" t="str">
            <v>22028034076</v>
          </cell>
          <cell r="BZ1485" t="str">
            <v>SUDAH</v>
          </cell>
        </row>
        <row r="1486">
          <cell r="C1486" t="str">
            <v>3490</v>
          </cell>
          <cell r="D1486" t="str">
            <v>SANDI WARDIANA</v>
          </cell>
          <cell r="E1486" t="str">
            <v>PT. MBK</v>
          </cell>
          <cell r="F1486" t="str">
            <v>PO</v>
          </cell>
          <cell r="G1486" t="str">
            <v>06/PO-JKT1/1/22</v>
          </cell>
          <cell r="H1486">
            <v>44575</v>
          </cell>
          <cell r="I1486">
            <v>44577</v>
          </cell>
          <cell r="J1486">
            <v>2</v>
          </cell>
          <cell r="K1486" t="str">
            <v>081218178808</v>
          </cell>
          <cell r="L1486" t="str">
            <v>DRIVER</v>
          </cell>
          <cell r="Q1486" t="str">
            <v>TASIK</v>
          </cell>
          <cell r="R1486" t="str">
            <v>ANTERAJA</v>
          </cell>
          <cell r="S1486" t="str">
            <v>JAKARTA 1</v>
          </cell>
          <cell r="T1486" t="str">
            <v>3207022410920002</v>
          </cell>
          <cell r="U1486" t="str">
            <v>SEUMUR HIDUP</v>
          </cell>
          <cell r="V1486" t="str">
            <v>HIJAU</v>
          </cell>
          <cell r="W1486" t="str">
            <v>B1</v>
          </cell>
          <cell r="X1486" t="str">
            <v>13349210000218</v>
          </cell>
          <cell r="Y1486">
            <v>46296</v>
          </cell>
          <cell r="Z1486" t="str">
            <v>CIAMIS</v>
          </cell>
          <cell r="AA1486">
            <v>33901</v>
          </cell>
          <cell r="AB1486" t="str">
            <v>JL.LETNAN DADI SURYATMAN,GUNUNG TANJUNG RT 04 RW 09 KEL.SUKAMANAH KEC.CIPEDES KOTA TASIKMALAYA</v>
          </cell>
          <cell r="AC1486" t="str">
            <v>KAWIN ANAK 1</v>
          </cell>
          <cell r="AD1486" t="str">
            <v>ISLAM</v>
          </cell>
          <cell r="AE1486" t="str">
            <v>LAKI-LAKI</v>
          </cell>
          <cell r="AF1486" t="str">
            <v>SMK</v>
          </cell>
          <cell r="AG1486" t="str">
            <v>SANDI WARDIANA</v>
          </cell>
          <cell r="AH1486" t="str">
            <v>BCA</v>
          </cell>
          <cell r="AI1486" t="str">
            <v>2090749164</v>
          </cell>
          <cell r="AJ1486" t="str">
            <v>3278022012190001</v>
          </cell>
          <cell r="AL1486">
            <v>44652</v>
          </cell>
          <cell r="AM1486">
            <v>44742</v>
          </cell>
          <cell r="AN1486" t="str">
            <v>PKWT 2</v>
          </cell>
          <cell r="AO1486" t="str">
            <v>40 hari</v>
          </cell>
          <cell r="AP1486" t="str">
            <v xml:space="preserve">0 Tahun  4 Bulan 5 Hari </v>
          </cell>
          <cell r="AQ1486" t="str">
            <v>SUDAH</v>
          </cell>
          <cell r="AR1486">
            <v>44581</v>
          </cell>
          <cell r="AS1486" t="str">
            <v>SUDAH</v>
          </cell>
          <cell r="AT1486">
            <v>44581</v>
          </cell>
          <cell r="AU1486" t="str">
            <v>SUDAH</v>
          </cell>
          <cell r="AV1486">
            <v>44572</v>
          </cell>
          <cell r="AW1486" t="str">
            <v xml:space="preserve">0 Tahun  4 Bulan 10 Hari </v>
          </cell>
          <cell r="AX1486" t="str">
            <v>IN CLASS</v>
          </cell>
          <cell r="AY1486">
            <v>75</v>
          </cell>
          <cell r="AZ1486">
            <v>80</v>
          </cell>
          <cell r="BA1486" t="str">
            <v>SUDAH</v>
          </cell>
          <cell r="BC1486">
            <v>44508</v>
          </cell>
          <cell r="BD1486" t="str">
            <v>CIGEUREUNG</v>
          </cell>
          <cell r="BE1486" t="str">
            <v>SUDAH</v>
          </cell>
          <cell r="BG1486">
            <v>44536</v>
          </cell>
          <cell r="BH1486" t="str">
            <v>CIGEUREUNG</v>
          </cell>
          <cell r="BI1486" t="str">
            <v>BELUM</v>
          </cell>
          <cell r="BV1486" t="str">
            <v>0002756153327</v>
          </cell>
          <cell r="BW1486" t="str">
            <v>SUDAH</v>
          </cell>
          <cell r="BX1486" t="str">
            <v>PBI</v>
          </cell>
          <cell r="BY1486" t="str">
            <v>22028034795</v>
          </cell>
          <cell r="BZ1486" t="str">
            <v>SUDAH</v>
          </cell>
        </row>
        <row r="1487">
          <cell r="C1487" t="str">
            <v>3491</v>
          </cell>
          <cell r="D1487" t="str">
            <v>REMON SITUMEANG</v>
          </cell>
          <cell r="E1487" t="str">
            <v>PT. MBK</v>
          </cell>
          <cell r="F1487" t="str">
            <v>PO</v>
          </cell>
          <cell r="I1487">
            <v>44581</v>
          </cell>
          <cell r="J1487" t="str">
            <v/>
          </cell>
          <cell r="K1487" t="str">
            <v>081293044964</v>
          </cell>
          <cell r="L1487" t="str">
            <v>DRIVER</v>
          </cell>
          <cell r="Q1487" t="str">
            <v>CIKARANG</v>
          </cell>
          <cell r="R1487" t="str">
            <v>YAMAZAKI</v>
          </cell>
          <cell r="S1487" t="str">
            <v>JAKARTA 1</v>
          </cell>
          <cell r="T1487" t="str">
            <v>3216092705790009</v>
          </cell>
          <cell r="U1487" t="str">
            <v>SEUMUR HIDUP</v>
          </cell>
          <cell r="W1487" t="str">
            <v>B1</v>
          </cell>
          <cell r="X1487" t="str">
            <v>12057905003841</v>
          </cell>
          <cell r="Y1487">
            <v>46332</v>
          </cell>
          <cell r="Z1487" t="str">
            <v>JAKARTA</v>
          </cell>
          <cell r="AA1487">
            <v>29002</v>
          </cell>
          <cell r="AB1487" t="str">
            <v>KP JATI MULYA RT007 RW001 PASIRGOMBONG,  CIKARANG UTARA,  BEKASI</v>
          </cell>
          <cell r="AC1487" t="str">
            <v>KAWIN ANAK 3</v>
          </cell>
          <cell r="AD1487" t="str">
            <v>ISLAM</v>
          </cell>
          <cell r="AE1487" t="str">
            <v>LAKI-LAKI</v>
          </cell>
          <cell r="AF1487" t="str">
            <v>SMA</v>
          </cell>
          <cell r="AG1487" t="str">
            <v>REMON SITUMEANG</v>
          </cell>
          <cell r="AH1487" t="str">
            <v>BCA</v>
          </cell>
          <cell r="AI1487" t="str">
            <v>3431501676</v>
          </cell>
          <cell r="AJ1487" t="str">
            <v>3216091303120048</v>
          </cell>
          <cell r="AL1487">
            <v>44652</v>
          </cell>
          <cell r="AM1487">
            <v>44742</v>
          </cell>
          <cell r="AN1487" t="str">
            <v>PKWT 2</v>
          </cell>
          <cell r="AO1487" t="str">
            <v>40 hari</v>
          </cell>
          <cell r="AP1487" t="str">
            <v xml:space="preserve">0 Tahun  4 Bulan 1 Hari </v>
          </cell>
          <cell r="AQ1487" t="str">
            <v>SUDAH</v>
          </cell>
          <cell r="AR1487">
            <v>44581</v>
          </cell>
          <cell r="AS1487" t="str">
            <v>SUDAH</v>
          </cell>
          <cell r="AT1487">
            <v>44581</v>
          </cell>
          <cell r="AU1487" t="str">
            <v>SUDAH</v>
          </cell>
          <cell r="AV1487">
            <v>44581</v>
          </cell>
          <cell r="AW1487" t="str">
            <v xml:space="preserve">0 Tahun  4 Bulan 1 Hari </v>
          </cell>
          <cell r="AX1487" t="str">
            <v>IN CLASS</v>
          </cell>
          <cell r="AY1487">
            <v>95</v>
          </cell>
          <cell r="AZ1487">
            <v>95</v>
          </cell>
          <cell r="BA1487" t="str">
            <v>SUDAH</v>
          </cell>
          <cell r="BC1487">
            <v>44448</v>
          </cell>
          <cell r="BD1487" t="str">
            <v>KAB. BEKASI</v>
          </cell>
          <cell r="BE1487" t="str">
            <v>SUDAH</v>
          </cell>
          <cell r="BG1487">
            <v>44478</v>
          </cell>
          <cell r="BH1487" t="str">
            <v>KAB. BEKASI</v>
          </cell>
          <cell r="BI1487" t="str">
            <v>BELUM</v>
          </cell>
          <cell r="BV1487" t="str">
            <v>0002357492488</v>
          </cell>
          <cell r="BW1487" t="str">
            <v>SUDAH</v>
          </cell>
          <cell r="BX1487" t="str">
            <v>PERUSAHAAN</v>
          </cell>
          <cell r="BY1487" t="str">
            <v>22028034803</v>
          </cell>
          <cell r="BZ1487" t="str">
            <v>SUDAH</v>
          </cell>
        </row>
        <row r="1488">
          <cell r="C1488" t="str">
            <v>3493</v>
          </cell>
          <cell r="D1488" t="str">
            <v>GUGUN RIDWAN PUTRA</v>
          </cell>
          <cell r="E1488" t="str">
            <v>PT. MBK</v>
          </cell>
          <cell r="F1488" t="str">
            <v>REPLACE</v>
          </cell>
          <cell r="G1488" t="str">
            <v>KHAIRURRAHMAN AZIZ</v>
          </cell>
          <cell r="I1488">
            <v>44581</v>
          </cell>
          <cell r="J1488" t="str">
            <v/>
          </cell>
          <cell r="K1488" t="str">
            <v>085270123362</v>
          </cell>
          <cell r="L1488" t="str">
            <v>DRIVER</v>
          </cell>
          <cell r="Q1488" t="str">
            <v>MEDAN</v>
          </cell>
          <cell r="R1488" t="str">
            <v>PT. MEDAN DISTRIBUSINDO RAYA</v>
          </cell>
          <cell r="S1488" t="str">
            <v>MEDAN</v>
          </cell>
          <cell r="T1488" t="str">
            <v>1271091804980001</v>
          </cell>
          <cell r="U1488" t="str">
            <v>SEUMUR HIDUP</v>
          </cell>
          <cell r="V1488" t="str">
            <v>HIJAU</v>
          </cell>
          <cell r="W1488" t="str">
            <v>B1 UMUM</v>
          </cell>
          <cell r="X1488" t="str">
            <v>07189804000049</v>
          </cell>
          <cell r="Y1488">
            <v>46204</v>
          </cell>
          <cell r="Z1488" t="str">
            <v>MEDAN</v>
          </cell>
          <cell r="AA1488">
            <v>35903</v>
          </cell>
          <cell r="AB1488" t="str">
            <v xml:space="preserve">JALAN  GARU VI GANG MERPATI NO.28 DESA HARJOSARI I KECAMATAN MEDAN AMPLAS KOTA MEDAN </v>
          </cell>
          <cell r="AC1488" t="str">
            <v>KAWIN ANAK 1</v>
          </cell>
          <cell r="AD1488" t="str">
            <v>ISLAM</v>
          </cell>
          <cell r="AE1488" t="str">
            <v>LAKI-LAKI</v>
          </cell>
          <cell r="AF1488" t="str">
            <v xml:space="preserve">SMK </v>
          </cell>
          <cell r="AG1488" t="str">
            <v>GUGUN RIDWAN PUTRA</v>
          </cell>
          <cell r="AH1488" t="str">
            <v>BCA</v>
          </cell>
          <cell r="AI1488" t="str">
            <v>8430555601</v>
          </cell>
          <cell r="AJ1488" t="str">
            <v>1271093107170011</v>
          </cell>
          <cell r="AL1488">
            <v>44652</v>
          </cell>
          <cell r="AM1488">
            <v>44742</v>
          </cell>
          <cell r="AN1488" t="str">
            <v>PKWT 2</v>
          </cell>
          <cell r="AO1488" t="str">
            <v>40 hari</v>
          </cell>
          <cell r="AP1488" t="str">
            <v xml:space="preserve">0 Tahun  4 Bulan 1 Hari </v>
          </cell>
          <cell r="AQ1488" t="str">
            <v>SUDAH</v>
          </cell>
          <cell r="AR1488">
            <v>44582</v>
          </cell>
          <cell r="AS1488" t="str">
            <v>SUDAH</v>
          </cell>
          <cell r="AT1488">
            <v>44582</v>
          </cell>
          <cell r="AU1488" t="str">
            <v>SUDAH</v>
          </cell>
          <cell r="AV1488">
            <v>44582</v>
          </cell>
          <cell r="AW1488" t="str">
            <v xml:space="preserve">0 Tahun  4 Bulan 0 Hari </v>
          </cell>
          <cell r="AX1488" t="str">
            <v>IN CLASS</v>
          </cell>
          <cell r="BA1488" t="str">
            <v>SUDAH</v>
          </cell>
          <cell r="BC1488">
            <v>44578</v>
          </cell>
          <cell r="BD1488" t="str">
            <v>AMPLAS</v>
          </cell>
          <cell r="BE1488" t="str">
            <v>BELUM</v>
          </cell>
          <cell r="BI1488" t="str">
            <v>BELUM</v>
          </cell>
          <cell r="BV1488" t="str">
            <v>0001489207037</v>
          </cell>
          <cell r="BW1488" t="str">
            <v>SUDAH</v>
          </cell>
          <cell r="BX1488" t="str">
            <v>PBI</v>
          </cell>
          <cell r="BY1488" t="str">
            <v>22028034068</v>
          </cell>
          <cell r="BZ1488" t="str">
            <v>SUDAH</v>
          </cell>
        </row>
        <row r="1489">
          <cell r="C1489" t="str">
            <v>3494</v>
          </cell>
          <cell r="D1489" t="str">
            <v>HARTONI</v>
          </cell>
          <cell r="E1489" t="str">
            <v>PT. MBK</v>
          </cell>
          <cell r="F1489" t="str">
            <v>REPLACE</v>
          </cell>
          <cell r="G1489" t="str">
            <v>DERI SETIAWAN</v>
          </cell>
          <cell r="I1489">
            <v>44582</v>
          </cell>
          <cell r="J1489" t="str">
            <v/>
          </cell>
          <cell r="K1489" t="str">
            <v>085828941141</v>
          </cell>
          <cell r="L1489" t="str">
            <v>DRIVER</v>
          </cell>
          <cell r="Q1489" t="str">
            <v>PONTIANAK</v>
          </cell>
          <cell r="R1489" t="str">
            <v>PT. SUMBER ALFARIA TRIJAYA TBK</v>
          </cell>
          <cell r="S1489" t="str">
            <v>JAKARTA 2</v>
          </cell>
          <cell r="T1489" t="str">
            <v>6102080403940001</v>
          </cell>
          <cell r="U1489" t="str">
            <v>SEUMUR HIDUP</v>
          </cell>
          <cell r="V1489" t="str">
            <v>CDD</v>
          </cell>
          <cell r="W1489" t="str">
            <v>B1</v>
          </cell>
          <cell r="X1489" t="str">
            <v>10179403000069</v>
          </cell>
          <cell r="Y1489">
            <v>46383</v>
          </cell>
          <cell r="Z1489" t="str">
            <v>JUNGKAT</v>
          </cell>
          <cell r="AA1489">
            <v>34397</v>
          </cell>
          <cell r="AB1489" t="str">
            <v>JL. PARIT HAJJI USMAN, KECAMATAN SIANTAN.</v>
          </cell>
          <cell r="AC1489" t="str">
            <v>LAJANG</v>
          </cell>
          <cell r="AD1489" t="str">
            <v>ISLAM</v>
          </cell>
          <cell r="AE1489" t="str">
            <v>LAKI-LAKI</v>
          </cell>
          <cell r="AF1489" t="str">
            <v>SMK</v>
          </cell>
          <cell r="AG1489" t="str">
            <v>HARTONI</v>
          </cell>
          <cell r="AH1489" t="str">
            <v>BCA</v>
          </cell>
          <cell r="AI1489" t="str">
            <v>3470228678</v>
          </cell>
          <cell r="AJ1489" t="str">
            <v>6102082205070682</v>
          </cell>
          <cell r="AK1489" t="str">
            <v>-</v>
          </cell>
          <cell r="AL1489">
            <v>44682</v>
          </cell>
          <cell r="AM1489">
            <v>44773</v>
          </cell>
          <cell r="AN1489" t="str">
            <v>PKWT 2</v>
          </cell>
          <cell r="AO1489" t="str">
            <v>71 hari</v>
          </cell>
          <cell r="AP1489" t="str">
            <v xml:space="preserve">0 Tahun  4 Bulan 0 Hari </v>
          </cell>
          <cell r="AQ1489" t="str">
            <v>SUDAH</v>
          </cell>
          <cell r="AR1489">
            <v>44582</v>
          </cell>
          <cell r="AS1489" t="str">
            <v>SUDAH</v>
          </cell>
          <cell r="AT1489">
            <v>44582</v>
          </cell>
          <cell r="AU1489" t="str">
            <v>SUDAH</v>
          </cell>
          <cell r="AV1489">
            <v>44581</v>
          </cell>
          <cell r="AW1489" t="str">
            <v xml:space="preserve">0 Tahun  4 Bulan 1 Hari </v>
          </cell>
          <cell r="AX1489" t="str">
            <v>IN CLASS</v>
          </cell>
          <cell r="AY1489">
            <v>70</v>
          </cell>
          <cell r="AZ1489">
            <v>95</v>
          </cell>
          <cell r="BA1489" t="str">
            <v>SUDAH</v>
          </cell>
          <cell r="BC1489">
            <v>44557</v>
          </cell>
          <cell r="BD1489" t="str">
            <v>TANJUNG SEKAYAM</v>
          </cell>
          <cell r="BE1489" t="str">
            <v>BELUM</v>
          </cell>
          <cell r="BF1489" t="str">
            <v>ASTRA JENECA ( Vaksin kedua 3 bln )</v>
          </cell>
          <cell r="BI1489" t="str">
            <v>BELUM</v>
          </cell>
          <cell r="BV1489" t="str">
            <v>0002624727341</v>
          </cell>
          <cell r="BW1489" t="str">
            <v>SUDAH</v>
          </cell>
          <cell r="BX1489" t="str">
            <v>PBI</v>
          </cell>
          <cell r="BY1489" t="str">
            <v>22028034092</v>
          </cell>
          <cell r="BZ1489" t="str">
            <v>SUDAH</v>
          </cell>
          <cell r="CG1489" t="str">
            <v>thonipaton@gmail.com</v>
          </cell>
          <cell r="CH1489" t="str">
            <v>DERI SETIAWAN</v>
          </cell>
        </row>
        <row r="1490">
          <cell r="C1490" t="str">
            <v>3496</v>
          </cell>
          <cell r="D1490" t="str">
            <v>R M ANDRI PURNAMA PUTRA</v>
          </cell>
          <cell r="E1490" t="str">
            <v>PT. MBK</v>
          </cell>
          <cell r="F1490" t="str">
            <v>REPLACE</v>
          </cell>
          <cell r="G1490" t="str">
            <v>BAYU WIDI ATMOKO HARTONO</v>
          </cell>
          <cell r="I1490">
            <v>44578</v>
          </cell>
          <cell r="J1490" t="str">
            <v/>
          </cell>
          <cell r="K1490" t="str">
            <v>081217730100</v>
          </cell>
          <cell r="P1490" t="str">
            <v>DISPATCHER</v>
          </cell>
          <cell r="Q1490" t="str">
            <v>RAWA BUAYA</v>
          </cell>
          <cell r="R1490" t="str">
            <v>ANTERAJA</v>
          </cell>
          <cell r="S1490" t="str">
            <v>JAKARTA 2</v>
          </cell>
          <cell r="T1490" t="str">
            <v>3515143011890001</v>
          </cell>
          <cell r="U1490" t="str">
            <v>SEUMUR HIDUP</v>
          </cell>
          <cell r="V1490" t="str">
            <v>NON DRIVER</v>
          </cell>
          <cell r="W1490" t="str">
            <v>NON DRIVER</v>
          </cell>
          <cell r="X1490" t="str">
            <v>NON DRIVER</v>
          </cell>
          <cell r="Y1490" t="str">
            <v>NON DRIVER</v>
          </cell>
          <cell r="Z1490" t="str">
            <v>SURABAYA</v>
          </cell>
          <cell r="AA1490">
            <v>32842</v>
          </cell>
          <cell r="AB1490" t="str">
            <v>PERUM JUMPUTREJO PERMAI F/18 RT. 029/007 JUMPUTREJO SUKODOMO</v>
          </cell>
          <cell r="AC1490" t="str">
            <v>KAWIN</v>
          </cell>
          <cell r="AD1490" t="str">
            <v>ISLAM</v>
          </cell>
          <cell r="AE1490" t="str">
            <v>LAKI-LAKI</v>
          </cell>
          <cell r="AF1490" t="str">
            <v>SMA</v>
          </cell>
          <cell r="AG1490" t="str">
            <v>R M ANDRI PURNAMA PUTRA</v>
          </cell>
          <cell r="AH1490" t="str">
            <v>BCA</v>
          </cell>
          <cell r="AI1490" t="str">
            <v>6150617942</v>
          </cell>
          <cell r="AL1490">
            <v>44682</v>
          </cell>
          <cell r="AM1490">
            <v>44773</v>
          </cell>
          <cell r="AN1490" t="str">
            <v>PKWT 2</v>
          </cell>
          <cell r="AO1490" t="str">
            <v>71 hari</v>
          </cell>
          <cell r="AP1490" t="str">
            <v xml:space="preserve">0 Tahun  4 Bulan 4 Hari </v>
          </cell>
          <cell r="AQ1490" t="str">
            <v>NON DRIVER</v>
          </cell>
          <cell r="AR1490" t="str">
            <v>NON DRIVER</v>
          </cell>
          <cell r="AS1490" t="str">
            <v>SUDAH</v>
          </cell>
          <cell r="AT1490">
            <v>44582</v>
          </cell>
          <cell r="AU1490" t="str">
            <v>NON DRIVER</v>
          </cell>
          <cell r="AV1490" t="str">
            <v>NON DRIVER</v>
          </cell>
          <cell r="AW1490" t="str">
            <v/>
          </cell>
          <cell r="AX1490" t="str">
            <v>NON DRIVER</v>
          </cell>
          <cell r="AY1490" t="str">
            <v>NON DRIVER</v>
          </cell>
          <cell r="AZ1490" t="str">
            <v>NON DRIVER</v>
          </cell>
          <cell r="BA1490" t="str">
            <v>SUDAH</v>
          </cell>
          <cell r="BC1490">
            <v>44296</v>
          </cell>
          <cell r="BE1490" t="str">
            <v>BELUM</v>
          </cell>
          <cell r="BI1490" t="str">
            <v>BELUM</v>
          </cell>
          <cell r="BV1490" t="str">
            <v>0002251312481</v>
          </cell>
          <cell r="BW1490" t="str">
            <v>SUDAH</v>
          </cell>
          <cell r="BX1490" t="str">
            <v>PERUSAHAAN</v>
          </cell>
          <cell r="BY1490" t="str">
            <v>20071957045</v>
          </cell>
          <cell r="BZ1490" t="str">
            <v>SUDAH</v>
          </cell>
          <cell r="CG1490" t="str">
            <v>andripurnama1989@gmail.com</v>
          </cell>
        </row>
        <row r="1491">
          <cell r="C1491" t="str">
            <v>3499</v>
          </cell>
          <cell r="D1491" t="str">
            <v>ARI KURNIAWANSYAH</v>
          </cell>
          <cell r="E1491" t="str">
            <v>PT. MBK</v>
          </cell>
          <cell r="F1491" t="str">
            <v>REPLACE</v>
          </cell>
          <cell r="G1491" t="str">
            <v>SYAIFULLAH</v>
          </cell>
          <cell r="I1491">
            <v>44583</v>
          </cell>
          <cell r="J1491" t="str">
            <v/>
          </cell>
          <cell r="K1491" t="str">
            <v>082341385944</v>
          </cell>
          <cell r="L1491" t="str">
            <v>DRIVER</v>
          </cell>
          <cell r="Q1491" t="str">
            <v>SUMBAWA</v>
          </cell>
          <cell r="R1491" t="str">
            <v>ANTERAJA</v>
          </cell>
          <cell r="S1491" t="str">
            <v>MALANG</v>
          </cell>
          <cell r="T1491" t="str">
            <v>5204082305950002</v>
          </cell>
          <cell r="U1491" t="str">
            <v>SEUMUR HIDUP</v>
          </cell>
          <cell r="V1491" t="str">
            <v>HIJAU</v>
          </cell>
          <cell r="W1491" t="str">
            <v>B2 UMUM</v>
          </cell>
          <cell r="X1491" t="str">
            <v>16299505000058</v>
          </cell>
          <cell r="Y1491">
            <v>46197</v>
          </cell>
          <cell r="Z1491" t="str">
            <v>SUMBAWA</v>
          </cell>
          <cell r="AA1491">
            <v>34842</v>
          </cell>
          <cell r="AB1491" t="str">
            <v>KEBAYAN RT 001 RW 011 DS BRANG BIJI KEC SUMBAWA</v>
          </cell>
          <cell r="AC1491" t="str">
            <v>LAJANG</v>
          </cell>
          <cell r="AD1491" t="str">
            <v>ISLAM</v>
          </cell>
          <cell r="AE1491" t="str">
            <v>LAKI-LAKI</v>
          </cell>
          <cell r="AF1491" t="str">
            <v>S1</v>
          </cell>
          <cell r="AG1491" t="str">
            <v>ARI KURNIAWANSYAH</v>
          </cell>
          <cell r="AH1491" t="str">
            <v>BRI</v>
          </cell>
          <cell r="AI1491" t="str">
            <v>477201015918530</v>
          </cell>
          <cell r="AJ1491" t="str">
            <v>5204080712180001</v>
          </cell>
          <cell r="AL1491">
            <v>44652</v>
          </cell>
          <cell r="AM1491">
            <v>44742</v>
          </cell>
          <cell r="AN1491" t="str">
            <v>PKWT 2</v>
          </cell>
          <cell r="AO1491" t="str">
            <v>40 hari</v>
          </cell>
          <cell r="AP1491" t="str">
            <v xml:space="preserve">0 Tahun  3 Bulan 29 Hari </v>
          </cell>
          <cell r="AQ1491" t="str">
            <v>SUDAH</v>
          </cell>
          <cell r="AR1491">
            <v>44589</v>
          </cell>
          <cell r="AS1491" t="str">
            <v>SUDAH</v>
          </cell>
          <cell r="AT1491">
            <v>44589</v>
          </cell>
          <cell r="AU1491" t="str">
            <v>SUDAH</v>
          </cell>
          <cell r="AV1491">
            <v>44575</v>
          </cell>
          <cell r="AW1491" t="str">
            <v xml:space="preserve">0 Tahun  4 Bulan 7 Hari </v>
          </cell>
          <cell r="AX1491" t="str">
            <v>ON LINE</v>
          </cell>
          <cell r="AY1491">
            <v>85</v>
          </cell>
          <cell r="AZ1491">
            <v>90</v>
          </cell>
          <cell r="BA1491" t="str">
            <v>SUDAH</v>
          </cell>
          <cell r="BC1491">
            <v>44436</v>
          </cell>
          <cell r="BD1491" t="str">
            <v>PKM UNIT I</v>
          </cell>
          <cell r="BE1491" t="str">
            <v>SUDAH</v>
          </cell>
          <cell r="BG1491">
            <v>44466</v>
          </cell>
          <cell r="BH1491" t="str">
            <v>PKM UNIT I</v>
          </cell>
          <cell r="BI1491" t="str">
            <v>BELUM</v>
          </cell>
          <cell r="BV1491" t="str">
            <v>0001576308249</v>
          </cell>
          <cell r="BW1491" t="str">
            <v>SUDAH</v>
          </cell>
          <cell r="BX1491" t="str">
            <v>PBI</v>
          </cell>
          <cell r="BY1491" t="str">
            <v>22028034084</v>
          </cell>
          <cell r="BZ1491" t="str">
            <v>SUDAH</v>
          </cell>
        </row>
        <row r="1492">
          <cell r="C1492" t="str">
            <v>3500</v>
          </cell>
          <cell r="D1492" t="str">
            <v>MOHAMAD ROHILI</v>
          </cell>
          <cell r="E1492" t="str">
            <v>PT. MBK</v>
          </cell>
          <cell r="F1492" t="str">
            <v>PO</v>
          </cell>
          <cell r="G1492" t="str">
            <v>07/PO-JKT1/I/22</v>
          </cell>
          <cell r="H1492">
            <v>44579</v>
          </cell>
          <cell r="I1492">
            <v>44583</v>
          </cell>
          <cell r="J1492">
            <v>4</v>
          </cell>
          <cell r="K1492" t="str">
            <v>089525232699</v>
          </cell>
          <cell r="L1492" t="str">
            <v>DRIVER</v>
          </cell>
          <cell r="Q1492" t="str">
            <v>CIREBON</v>
          </cell>
          <cell r="R1492" t="str">
            <v>ANTERAJA</v>
          </cell>
          <cell r="S1492" t="str">
            <v>JAKARTA 1</v>
          </cell>
          <cell r="T1492" t="str">
            <v>3274030507890013</v>
          </cell>
          <cell r="U1492" t="str">
            <v>SEUMUR HIDUP</v>
          </cell>
          <cell r="V1492" t="str">
            <v>HIJAU</v>
          </cell>
          <cell r="W1492" t="str">
            <v>B1 UMUM</v>
          </cell>
          <cell r="X1492" t="str">
            <v>890713360457</v>
          </cell>
          <cell r="Y1492">
            <v>45478</v>
          </cell>
          <cell r="Z1492" t="str">
            <v>CIREBON</v>
          </cell>
          <cell r="AA1492">
            <v>32694</v>
          </cell>
          <cell r="AB1492" t="str">
            <v>SURAPANDAN RT 06 RW 04 KEL.ARGASUNYA KEC.HARJAMUKTI KOTA CIREBON</v>
          </cell>
          <cell r="AC1492" t="str">
            <v>KAWIN ANAK 1</v>
          </cell>
          <cell r="AD1492" t="str">
            <v>ISLAM</v>
          </cell>
          <cell r="AE1492" t="str">
            <v>LAKI-LAKI</v>
          </cell>
          <cell r="AF1492" t="str">
            <v>SMK</v>
          </cell>
          <cell r="AG1492" t="str">
            <v>MOHAMAD ROHILI</v>
          </cell>
          <cell r="AH1492" t="str">
            <v>BCA</v>
          </cell>
          <cell r="AI1492" t="str">
            <v>3740951865</v>
          </cell>
          <cell r="AJ1492" t="str">
            <v>3274031702150005</v>
          </cell>
          <cell r="AL1492">
            <v>44621</v>
          </cell>
          <cell r="AM1492">
            <v>44712</v>
          </cell>
          <cell r="AN1492" t="str">
            <v>PKWT 2</v>
          </cell>
          <cell r="AO1492" t="str">
            <v>10 hari</v>
          </cell>
          <cell r="AP1492" t="str">
            <v xml:space="preserve">0 Tahun  3 Bulan 29 Hari </v>
          </cell>
          <cell r="AQ1492" t="str">
            <v>SUDAH</v>
          </cell>
          <cell r="AR1492">
            <v>44583</v>
          </cell>
          <cell r="AS1492" t="str">
            <v>SUDAH</v>
          </cell>
          <cell r="AT1492">
            <v>44583</v>
          </cell>
          <cell r="AU1492" t="str">
            <v>SUDAH</v>
          </cell>
          <cell r="AV1492">
            <v>44536</v>
          </cell>
          <cell r="AW1492" t="str">
            <v xml:space="preserve">0 Tahun  5 Bulan 15 Hari </v>
          </cell>
          <cell r="AX1492" t="str">
            <v>IN CLASS</v>
          </cell>
          <cell r="AY1492">
            <v>70</v>
          </cell>
          <cell r="BA1492" t="str">
            <v>SUDAH</v>
          </cell>
          <cell r="BC1492">
            <v>44475</v>
          </cell>
          <cell r="BE1492" t="str">
            <v>SUDAH</v>
          </cell>
          <cell r="BG1492">
            <v>44523</v>
          </cell>
          <cell r="BI1492" t="str">
            <v>BELUM</v>
          </cell>
          <cell r="BV1492" t="str">
            <v>0000506239727</v>
          </cell>
          <cell r="BW1492" t="str">
            <v>SUDAH</v>
          </cell>
          <cell r="BX1492" t="str">
            <v>PBI</v>
          </cell>
          <cell r="BY1492" t="str">
            <v>22028034134</v>
          </cell>
          <cell r="BZ1492" t="str">
            <v>SUDAH</v>
          </cell>
          <cell r="CG1492" t="str">
            <v>ayahyumna24@gmail.com</v>
          </cell>
        </row>
        <row r="1493">
          <cell r="C1493" t="str">
            <v>3502</v>
          </cell>
          <cell r="D1493" t="str">
            <v>TUBAGUS RAHMAN EFENDI</v>
          </cell>
          <cell r="E1493" t="str">
            <v>PT. MBK</v>
          </cell>
          <cell r="F1493" t="str">
            <v>PO</v>
          </cell>
          <cell r="G1493" t="str">
            <v>99/JKT2/XI/2021</v>
          </cell>
          <cell r="I1493">
            <v>44578</v>
          </cell>
          <cell r="J1493" t="str">
            <v/>
          </cell>
          <cell r="K1493" t="str">
            <v>085694076247</v>
          </cell>
          <cell r="N1493" t="str">
            <v>HELPER</v>
          </cell>
          <cell r="Q1493" t="str">
            <v>KARAWANG</v>
          </cell>
          <cell r="R1493" t="str">
            <v>HMS</v>
          </cell>
          <cell r="S1493" t="str">
            <v>JAKARTA 1</v>
          </cell>
          <cell r="T1493" t="str">
            <v>3215112304000001</v>
          </cell>
          <cell r="U1493" t="str">
            <v>SEUMUR HIDUP</v>
          </cell>
          <cell r="V1493" t="str">
            <v>NON DRIVER</v>
          </cell>
          <cell r="W1493" t="str">
            <v>NON DRIVER</v>
          </cell>
          <cell r="X1493" t="str">
            <v>NON DRIVER</v>
          </cell>
          <cell r="Y1493" t="str">
            <v>NON DRIVER</v>
          </cell>
          <cell r="Z1493" t="str">
            <v xml:space="preserve">KARAWANG </v>
          </cell>
          <cell r="AA1493">
            <v>36639</v>
          </cell>
          <cell r="AB1493" t="str">
            <v>DSN PAJATEN II RT. 002/003 PEJATEN CIBUAYA</v>
          </cell>
          <cell r="AC1493" t="str">
            <v>LAJANG</v>
          </cell>
          <cell r="AD1493" t="str">
            <v>ISLAM</v>
          </cell>
          <cell r="AE1493" t="str">
            <v>LAKI-LAKI</v>
          </cell>
          <cell r="AF1493" t="str">
            <v>SMA</v>
          </cell>
          <cell r="AG1493" t="str">
            <v>TUBAGUS RAHMAN EFENDI</v>
          </cell>
          <cell r="AH1493" t="str">
            <v>BCA</v>
          </cell>
          <cell r="AI1493" t="str">
            <v>1092452144</v>
          </cell>
          <cell r="AJ1493" t="str">
            <v>3215112509070010</v>
          </cell>
          <cell r="AL1493">
            <v>44682</v>
          </cell>
          <cell r="AM1493">
            <v>44773</v>
          </cell>
          <cell r="AN1493" t="str">
            <v>PKWT 2</v>
          </cell>
          <cell r="AO1493" t="str">
            <v>71 hari</v>
          </cell>
          <cell r="AP1493" t="str">
            <v xml:space="preserve">0 Tahun  4 Bulan 4 Hari </v>
          </cell>
          <cell r="AQ1493" t="str">
            <v>SUDAH</v>
          </cell>
          <cell r="AR1493">
            <v>44432</v>
          </cell>
          <cell r="AS1493" t="str">
            <v>SUDAH</v>
          </cell>
          <cell r="AT1493">
            <v>44432</v>
          </cell>
          <cell r="AU1493" t="str">
            <v>SUDAH</v>
          </cell>
          <cell r="AV1493">
            <v>44432</v>
          </cell>
          <cell r="AW1493" t="str">
            <v xml:space="preserve">0 Tahun  8 Bulan 27 Hari </v>
          </cell>
          <cell r="AX1493" t="str">
            <v>NON DRIVER</v>
          </cell>
          <cell r="AY1493" t="str">
            <v>NON DRIVER</v>
          </cell>
          <cell r="AZ1493" t="str">
            <v>NON DRIVER</v>
          </cell>
          <cell r="BA1493" t="str">
            <v>SUDAH</v>
          </cell>
          <cell r="BC1493">
            <v>44373</v>
          </cell>
          <cell r="BE1493" t="str">
            <v>SUDAH</v>
          </cell>
          <cell r="BG1493">
            <v>44436</v>
          </cell>
          <cell r="BI1493" t="str">
            <v>BELUM</v>
          </cell>
          <cell r="BV1493" t="str">
            <v>0002421747292</v>
          </cell>
          <cell r="BW1493" t="str">
            <v>SUDAH</v>
          </cell>
          <cell r="BX1493" t="str">
            <v>PERUSAHAAN</v>
          </cell>
          <cell r="BY1493" t="str">
            <v>22028034779</v>
          </cell>
          <cell r="BZ1493" t="str">
            <v>SUDAH</v>
          </cell>
        </row>
        <row r="1494">
          <cell r="C1494" t="str">
            <v>3504</v>
          </cell>
          <cell r="D1494" t="str">
            <v>RICKY WETAPANI</v>
          </cell>
          <cell r="E1494" t="str">
            <v>PT. MBK</v>
          </cell>
          <cell r="F1494" t="str">
            <v>REPLACE</v>
          </cell>
          <cell r="G1494" t="str">
            <v>RUSMAN HADI</v>
          </cell>
          <cell r="I1494">
            <v>44563</v>
          </cell>
          <cell r="J1494" t="str">
            <v/>
          </cell>
          <cell r="K1494" t="str">
            <v>081272144721</v>
          </cell>
          <cell r="L1494" t="str">
            <v>DRIVER</v>
          </cell>
          <cell r="Q1494" t="str">
            <v>PALEMBANG</v>
          </cell>
          <cell r="R1494" t="str">
            <v>ANTERAJA</v>
          </cell>
          <cell r="S1494" t="str">
            <v>PALEMBANG</v>
          </cell>
          <cell r="T1494" t="str">
            <v>1671081307880005</v>
          </cell>
          <cell r="U1494" t="str">
            <v>SEUMUR HIDUP</v>
          </cell>
          <cell r="W1494" t="str">
            <v>B1</v>
          </cell>
          <cell r="X1494" t="str">
            <v>11178807000650</v>
          </cell>
          <cell r="Y1494">
            <v>46385</v>
          </cell>
          <cell r="Z1494" t="str">
            <v>PALEMBANG</v>
          </cell>
          <cell r="AA1494">
            <v>32337</v>
          </cell>
          <cell r="AB1494" t="str">
            <v>JL.SEMATANG BORANG KOMP.BNC C.17 SAKO PALEMBANG</v>
          </cell>
          <cell r="AC1494" t="str">
            <v>KAWIN ANAK 2</v>
          </cell>
          <cell r="AD1494" t="str">
            <v>ISLAM</v>
          </cell>
          <cell r="AE1494" t="str">
            <v>LAKI-LAKI</v>
          </cell>
          <cell r="AF1494" t="str">
            <v>SMK</v>
          </cell>
          <cell r="AG1494" t="str">
            <v>RICKY WETAPANI</v>
          </cell>
          <cell r="AH1494" t="str">
            <v>BNI</v>
          </cell>
          <cell r="AI1494" t="str">
            <v>0910478971</v>
          </cell>
          <cell r="AJ1494" t="str">
            <v>1671160704160004</v>
          </cell>
          <cell r="AL1494">
            <v>44682</v>
          </cell>
          <cell r="AM1494">
            <v>44773</v>
          </cell>
          <cell r="AN1494" t="str">
            <v>PKWT 2</v>
          </cell>
          <cell r="AO1494" t="str">
            <v>71 hari</v>
          </cell>
          <cell r="AP1494" t="str">
            <v xml:space="preserve">0 Tahun  4 Bulan 19 Hari </v>
          </cell>
          <cell r="AQ1494" t="str">
            <v>SUDAH</v>
          </cell>
          <cell r="AR1494">
            <v>44600</v>
          </cell>
          <cell r="AS1494" t="str">
            <v>SUDAH</v>
          </cell>
          <cell r="AT1494">
            <v>44600</v>
          </cell>
          <cell r="AU1494" t="str">
            <v>SUDAH</v>
          </cell>
          <cell r="AV1494">
            <v>44621</v>
          </cell>
          <cell r="AW1494" t="str">
            <v xml:space="preserve">0 Tahun  2 Bulan 20 Hari </v>
          </cell>
          <cell r="AX1494" t="str">
            <v>IN CLASS</v>
          </cell>
          <cell r="BA1494" t="str">
            <v>SUDAH</v>
          </cell>
          <cell r="BC1494">
            <v>44439</v>
          </cell>
          <cell r="BE1494" t="str">
            <v>SUDAH</v>
          </cell>
          <cell r="BG1494">
            <v>44538</v>
          </cell>
          <cell r="BI1494" t="str">
            <v>BELUM</v>
          </cell>
          <cell r="BV1494" t="str">
            <v>0002051900649</v>
          </cell>
          <cell r="BW1494" t="str">
            <v>SUDAH</v>
          </cell>
          <cell r="BX1494" t="str">
            <v>PERUSAHAAN</v>
          </cell>
          <cell r="BY1494" t="str">
            <v>22028034753</v>
          </cell>
          <cell r="BZ1494" t="str">
            <v>SUDAH</v>
          </cell>
        </row>
        <row r="1495">
          <cell r="C1495" t="str">
            <v>3506</v>
          </cell>
          <cell r="D1495" t="str">
            <v>GALIH SETIAWAN</v>
          </cell>
          <cell r="E1495" t="str">
            <v>PT. MBK</v>
          </cell>
          <cell r="F1495" t="str">
            <v>REPLACE</v>
          </cell>
          <cell r="G1495" t="str">
            <v>IRDIANTO SETIAWAN</v>
          </cell>
          <cell r="I1495">
            <v>44588</v>
          </cell>
          <cell r="J1495" t="str">
            <v/>
          </cell>
          <cell r="K1495" t="str">
            <v>085648420300</v>
          </cell>
          <cell r="L1495" t="str">
            <v>DRIVER</v>
          </cell>
          <cell r="Q1495" t="str">
            <v>JOMBANG</v>
          </cell>
          <cell r="R1495" t="str">
            <v>ANTERAJA</v>
          </cell>
          <cell r="S1495" t="str">
            <v>MALANG</v>
          </cell>
          <cell r="T1495" t="str">
            <v>3517090101940001</v>
          </cell>
          <cell r="U1495" t="str">
            <v>SEUMUR HIDUP</v>
          </cell>
          <cell r="V1495" t="str">
            <v>HIJAU</v>
          </cell>
          <cell r="W1495" t="str">
            <v>B1</v>
          </cell>
          <cell r="X1495" t="str">
            <v>15569401000171</v>
          </cell>
          <cell r="Y1495">
            <v>45877</v>
          </cell>
          <cell r="Z1495" t="str">
            <v>JOMBANG</v>
          </cell>
          <cell r="AA1495">
            <v>34335</v>
          </cell>
          <cell r="AB1495" t="str">
            <v>DSN PULOREJO RT 006 RW 002 KEC NGORO KAB JOMBANG</v>
          </cell>
          <cell r="AC1495" t="str">
            <v>KAWIN</v>
          </cell>
          <cell r="AD1495" t="str">
            <v>ISLAM</v>
          </cell>
          <cell r="AE1495" t="str">
            <v>LAKI-LAKI</v>
          </cell>
          <cell r="AF1495" t="str">
            <v>SMK</v>
          </cell>
          <cell r="AG1495" t="str">
            <v>GALIH SETIAWAN</v>
          </cell>
          <cell r="AH1495" t="str">
            <v>BCA</v>
          </cell>
          <cell r="AI1495" t="str">
            <v>1131384853</v>
          </cell>
          <cell r="AJ1495" t="str">
            <v>3517031607100009</v>
          </cell>
          <cell r="AL1495">
            <v>44652</v>
          </cell>
          <cell r="AM1495">
            <v>44742</v>
          </cell>
          <cell r="AN1495" t="str">
            <v>PKWT 2</v>
          </cell>
          <cell r="AO1495" t="str">
            <v>40 hari</v>
          </cell>
          <cell r="AP1495" t="str">
            <v xml:space="preserve">0 Tahun  3 Bulan 24 Hari </v>
          </cell>
          <cell r="AQ1495" t="str">
            <v>SUDAH</v>
          </cell>
          <cell r="AR1495">
            <v>44592</v>
          </cell>
          <cell r="AS1495" t="str">
            <v>SUDAH</v>
          </cell>
          <cell r="AT1495">
            <v>44592</v>
          </cell>
          <cell r="AU1495" t="str">
            <v>SUDAH</v>
          </cell>
          <cell r="AV1495">
            <v>44588</v>
          </cell>
          <cell r="AW1495" t="str">
            <v xml:space="preserve">0 Tahun  3 Bulan 24 Hari </v>
          </cell>
          <cell r="AX1495" t="str">
            <v>IN CLASS</v>
          </cell>
          <cell r="BA1495" t="str">
            <v>SUDAH</v>
          </cell>
          <cell r="BC1495">
            <v>44340</v>
          </cell>
          <cell r="BD1495" t="str">
            <v>PULOREJO NGORO</v>
          </cell>
          <cell r="BE1495" t="str">
            <v>SUDAH</v>
          </cell>
          <cell r="BG1495">
            <v>44365</v>
          </cell>
          <cell r="BI1495" t="str">
            <v>BELUM</v>
          </cell>
          <cell r="BV1495" t="str">
            <v>0000730518388</v>
          </cell>
          <cell r="BW1495" t="str">
            <v>SUDAH</v>
          </cell>
          <cell r="BX1495" t="str">
            <v>PERUSAHAAN</v>
          </cell>
          <cell r="BY1495" t="str">
            <v>22028034142</v>
          </cell>
          <cell r="BZ1495" t="str">
            <v>SUDAH</v>
          </cell>
        </row>
        <row r="1496">
          <cell r="C1496" t="str">
            <v>3508</v>
          </cell>
          <cell r="D1496" t="str">
            <v>REHAN ANGGISTIAN WULUR</v>
          </cell>
          <cell r="E1496" t="str">
            <v>PT. MBK</v>
          </cell>
          <cell r="F1496" t="str">
            <v>REPLACE</v>
          </cell>
          <cell r="G1496" t="str">
            <v>ANDRE LIHAWA</v>
          </cell>
          <cell r="I1496">
            <v>44589</v>
          </cell>
          <cell r="J1496" t="str">
            <v/>
          </cell>
          <cell r="K1496" t="str">
            <v>081294403364</v>
          </cell>
          <cell r="L1496" t="str">
            <v>DRIVER</v>
          </cell>
          <cell r="Q1496" t="str">
            <v>MANADO</v>
          </cell>
          <cell r="R1496" t="str">
            <v>PT. SUMBER ALFARIA TRIJAYA TBK</v>
          </cell>
          <cell r="S1496" t="str">
            <v>MALANG</v>
          </cell>
          <cell r="T1496" t="str">
            <v>7172020407000001</v>
          </cell>
          <cell r="U1496" t="str">
            <v>SEUMUR HIDUP</v>
          </cell>
          <cell r="W1496" t="str">
            <v>B1</v>
          </cell>
          <cell r="X1496" t="str">
            <v>20250007000044</v>
          </cell>
          <cell r="Y1496">
            <v>46220</v>
          </cell>
          <cell r="Z1496" t="str">
            <v>GIRIAN</v>
          </cell>
          <cell r="AA1496">
            <v>36718</v>
          </cell>
          <cell r="AB1496" t="str">
            <v>JL. LINGKUNGAN IV RT. 016/004 WANGUREH BARAT MADIDIH</v>
          </cell>
          <cell r="AC1496" t="str">
            <v>LAJANG</v>
          </cell>
          <cell r="AD1496" t="str">
            <v xml:space="preserve">KRISTEN </v>
          </cell>
          <cell r="AE1496" t="str">
            <v>LAKI-LAKI</v>
          </cell>
          <cell r="AF1496" t="str">
            <v xml:space="preserve">SMA </v>
          </cell>
          <cell r="AG1496" t="str">
            <v>REHAN ANGGISTIAN WULUR</v>
          </cell>
          <cell r="AH1496" t="str">
            <v>BCA</v>
          </cell>
          <cell r="AI1496" t="str">
            <v>0530437451</v>
          </cell>
          <cell r="AJ1496" t="str">
            <v>7172021101170001</v>
          </cell>
          <cell r="AL1496">
            <v>44682</v>
          </cell>
          <cell r="AM1496">
            <v>44773</v>
          </cell>
          <cell r="AN1496" t="str">
            <v>PKWT 2</v>
          </cell>
          <cell r="AO1496" t="str">
            <v>71 hari</v>
          </cell>
          <cell r="AP1496" t="str">
            <v xml:space="preserve">0 Tahun  3 Bulan 23 Hari </v>
          </cell>
          <cell r="AQ1496" t="str">
            <v>SUDAH</v>
          </cell>
          <cell r="AR1496">
            <v>44592</v>
          </cell>
          <cell r="AS1496" t="str">
            <v>SUDAH</v>
          </cell>
          <cell r="AT1496">
            <v>44592</v>
          </cell>
          <cell r="AU1496" t="str">
            <v>SUDAH</v>
          </cell>
          <cell r="AV1496">
            <v>44588</v>
          </cell>
          <cell r="AW1496" t="str">
            <v xml:space="preserve">0 Tahun  3 Bulan 24 Hari </v>
          </cell>
          <cell r="AX1496" t="str">
            <v>IN CLASS</v>
          </cell>
          <cell r="AY1496">
            <v>90</v>
          </cell>
          <cell r="AZ1496">
            <v>90</v>
          </cell>
          <cell r="BA1496" t="str">
            <v>SUDAH</v>
          </cell>
          <cell r="BC1496">
            <v>44372</v>
          </cell>
          <cell r="BE1496" t="str">
            <v>SUDAH</v>
          </cell>
          <cell r="BG1496">
            <v>44527</v>
          </cell>
          <cell r="BI1496" t="str">
            <v>BELUM</v>
          </cell>
          <cell r="BV1496" t="str">
            <v>0000910800191</v>
          </cell>
          <cell r="BW1496" t="str">
            <v>SUDAH</v>
          </cell>
          <cell r="BX1496" t="str">
            <v>PERUSAHAAN</v>
          </cell>
          <cell r="BY1496" t="str">
            <v>22028034118</v>
          </cell>
          <cell r="BZ1496" t="str">
            <v>SUDAH</v>
          </cell>
        </row>
        <row r="1497">
          <cell r="C1497" t="str">
            <v>3509</v>
          </cell>
          <cell r="D1497" t="str">
            <v>MUHAMMAD FAJAR SIDIK</v>
          </cell>
          <cell r="E1497" t="str">
            <v>PT. MBK</v>
          </cell>
          <cell r="F1497" t="str">
            <v>PO</v>
          </cell>
          <cell r="I1497">
            <v>44589</v>
          </cell>
          <cell r="J1497" t="str">
            <v/>
          </cell>
          <cell r="K1497" t="str">
            <v>087774544367</v>
          </cell>
          <cell r="P1497" t="str">
            <v>DISPATCHER</v>
          </cell>
          <cell r="Q1497" t="str">
            <v>RAWA BUAYA</v>
          </cell>
          <cell r="R1497" t="str">
            <v>CREDIBOOK</v>
          </cell>
          <cell r="S1497" t="str">
            <v>JAKARTA 2</v>
          </cell>
          <cell r="T1497" t="str">
            <v>3175021308980011</v>
          </cell>
          <cell r="U1497" t="str">
            <v>SEUMUR HIDUP</v>
          </cell>
          <cell r="V1497" t="str">
            <v>NON DRIVER</v>
          </cell>
          <cell r="W1497" t="str">
            <v>NON DRIVER</v>
          </cell>
          <cell r="X1497" t="str">
            <v>NON DRIVER</v>
          </cell>
          <cell r="Y1497" t="str">
            <v>NON DRIVER</v>
          </cell>
          <cell r="Z1497" t="str">
            <v>SURABAYA</v>
          </cell>
          <cell r="AA1497">
            <v>36020</v>
          </cell>
          <cell r="AB1497" t="str">
            <v>KP. PEDENGKOLAN RT. 001/015 KAYU PUTIH PULO GADUNG</v>
          </cell>
          <cell r="AC1497" t="str">
            <v>LAJANG</v>
          </cell>
          <cell r="AD1497" t="str">
            <v>ISLAM</v>
          </cell>
          <cell r="AE1497" t="str">
            <v>LAKI-LAKI</v>
          </cell>
          <cell r="AF1497" t="str">
            <v>SMA</v>
          </cell>
          <cell r="AG1497" t="str">
            <v>MUHAMMAD FAJAR SIDIK</v>
          </cell>
          <cell r="AH1497" t="str">
            <v>BCA</v>
          </cell>
          <cell r="AI1497" t="str">
            <v>6380352778</v>
          </cell>
          <cell r="AJ1497" t="str">
            <v>3175020108190022</v>
          </cell>
          <cell r="AL1497">
            <v>44682</v>
          </cell>
          <cell r="AM1497">
            <v>44773</v>
          </cell>
          <cell r="AN1497" t="str">
            <v>PKWT 2</v>
          </cell>
          <cell r="AO1497" t="str">
            <v>71 hari</v>
          </cell>
          <cell r="AP1497" t="str">
            <v xml:space="preserve">0 Tahun  3 Bulan 23 Hari </v>
          </cell>
          <cell r="AQ1497" t="str">
            <v>NON DRIVER</v>
          </cell>
          <cell r="AR1497" t="str">
            <v>NON DRIVER</v>
          </cell>
          <cell r="AS1497" t="str">
            <v>SUDAH</v>
          </cell>
          <cell r="AT1497">
            <v>44596</v>
          </cell>
          <cell r="AU1497" t="str">
            <v>NON DRIVER</v>
          </cell>
          <cell r="AV1497" t="str">
            <v>NON DRIVER</v>
          </cell>
          <cell r="AW1497" t="str">
            <v/>
          </cell>
          <cell r="AX1497" t="str">
            <v>NON DRIVER</v>
          </cell>
          <cell r="AY1497" t="str">
            <v>NON DRIVER</v>
          </cell>
          <cell r="AZ1497" t="str">
            <v>NON DRIVER</v>
          </cell>
          <cell r="BA1497" t="str">
            <v>SUDAH</v>
          </cell>
          <cell r="BC1497">
            <v>44393</v>
          </cell>
          <cell r="BE1497" t="str">
            <v>SUDAH</v>
          </cell>
          <cell r="BG1497">
            <v>44423</v>
          </cell>
          <cell r="BI1497" t="str">
            <v>BELUM</v>
          </cell>
          <cell r="BV1497" t="str">
            <v>0001217635097</v>
          </cell>
          <cell r="BW1497" t="str">
            <v>SUDAH</v>
          </cell>
          <cell r="BX1497" t="str">
            <v>PBI</v>
          </cell>
          <cell r="BY1497" t="str">
            <v>22028034159</v>
          </cell>
          <cell r="BZ1497" t="str">
            <v>SUDAH</v>
          </cell>
          <cell r="CG1497" t="str">
            <v>andripurnama1989@gmail.com</v>
          </cell>
        </row>
        <row r="1498">
          <cell r="C1498" t="str">
            <v>3510</v>
          </cell>
          <cell r="D1498" t="str">
            <v>BENY ALFIKRI</v>
          </cell>
          <cell r="E1498" t="str">
            <v>PT. MBK</v>
          </cell>
          <cell r="F1498" t="str">
            <v>PO</v>
          </cell>
          <cell r="G1498" t="str">
            <v>15/JKT2/I/2022</v>
          </cell>
          <cell r="I1498">
            <v>44589</v>
          </cell>
          <cell r="J1498" t="str">
            <v/>
          </cell>
          <cell r="K1498" t="str">
            <v>085768630383</v>
          </cell>
          <cell r="L1498" t="str">
            <v>DRIVER</v>
          </cell>
          <cell r="Q1498" t="str">
            <v>PANGKAL PINANG</v>
          </cell>
          <cell r="R1498" t="str">
            <v>ANTERAJA</v>
          </cell>
          <cell r="S1498" t="str">
            <v>PALEMBANG</v>
          </cell>
          <cell r="T1498" t="str">
            <v>1971011510960001</v>
          </cell>
          <cell r="U1498" t="str">
            <v>SEUMUR HIDUP</v>
          </cell>
          <cell r="V1498" t="str">
            <v>CDD LONG</v>
          </cell>
          <cell r="W1498" t="str">
            <v>B1</v>
          </cell>
          <cell r="X1498" t="str">
            <v>11249610000055</v>
          </cell>
          <cell r="Y1498">
            <v>45845</v>
          </cell>
          <cell r="Z1498" t="str">
            <v>PANGKALPINANG</v>
          </cell>
          <cell r="AA1498">
            <v>35353</v>
          </cell>
          <cell r="AB1498" t="str">
            <v>JL. DEPATI HAMZAH RT. 002/001 AIR ITAM BUKIT INTAN</v>
          </cell>
          <cell r="AC1498" t="str">
            <v>KAWIN</v>
          </cell>
          <cell r="AD1498" t="str">
            <v>ISLAM</v>
          </cell>
          <cell r="AE1498" t="str">
            <v>LAKI-LAKI</v>
          </cell>
          <cell r="AF1498" t="str">
            <v>SMA</v>
          </cell>
          <cell r="AG1498" t="str">
            <v>BENY ALFIKRI</v>
          </cell>
          <cell r="AH1498" t="str">
            <v>MANDIRI</v>
          </cell>
          <cell r="AI1498" t="str">
            <v>1690002213210</v>
          </cell>
          <cell r="AJ1498" t="str">
            <v>1971012204200002</v>
          </cell>
          <cell r="AL1498">
            <v>44682</v>
          </cell>
          <cell r="AM1498">
            <v>44773</v>
          </cell>
          <cell r="AN1498" t="str">
            <v>PKWT 2</v>
          </cell>
          <cell r="AO1498" t="str">
            <v>71 hari</v>
          </cell>
          <cell r="AP1498" t="str">
            <v xml:space="preserve">0 Tahun  3 Bulan 23 Hari </v>
          </cell>
          <cell r="AQ1498" t="str">
            <v>SUDAH</v>
          </cell>
          <cell r="AR1498">
            <v>44600</v>
          </cell>
          <cell r="AS1498" t="str">
            <v>SUDAH</v>
          </cell>
          <cell r="AT1498">
            <v>44600</v>
          </cell>
          <cell r="AU1498" t="str">
            <v>SUDAH</v>
          </cell>
          <cell r="AV1498">
            <v>44589</v>
          </cell>
          <cell r="AW1498" t="str">
            <v xml:space="preserve">0 Tahun  3 Bulan 23 Hari </v>
          </cell>
          <cell r="AX1498" t="str">
            <v>IN CLASS</v>
          </cell>
          <cell r="BA1498" t="str">
            <v>SUDAH</v>
          </cell>
          <cell r="BC1498">
            <v>44592</v>
          </cell>
          <cell r="BE1498" t="str">
            <v>BELUM</v>
          </cell>
          <cell r="BI1498" t="str">
            <v>BELUM</v>
          </cell>
          <cell r="BV1498" t="str">
            <v>0001858025531</v>
          </cell>
          <cell r="BW1498" t="str">
            <v>SUDAH</v>
          </cell>
          <cell r="BX1498" t="str">
            <v>PERUSAHAAN</v>
          </cell>
          <cell r="BY1498" t="str">
            <v>22028034175</v>
          </cell>
          <cell r="BZ1498" t="str">
            <v>SUDAH</v>
          </cell>
        </row>
        <row r="1499">
          <cell r="C1499" t="str">
            <v>3511</v>
          </cell>
          <cell r="D1499" t="str">
            <v>M AGUS ARIFIN</v>
          </cell>
          <cell r="E1499" t="str">
            <v>PT. MBK</v>
          </cell>
          <cell r="F1499" t="str">
            <v>REPLACE</v>
          </cell>
          <cell r="G1499" t="str">
            <v>KELVIN GHUNTA ADAM</v>
          </cell>
          <cell r="I1499">
            <v>44589</v>
          </cell>
          <cell r="J1499" t="str">
            <v/>
          </cell>
          <cell r="K1499" t="str">
            <v>085788149583</v>
          </cell>
          <cell r="L1499" t="str">
            <v>DRIVER</v>
          </cell>
          <cell r="Q1499" t="str">
            <v>LAMPUNG</v>
          </cell>
          <cell r="R1499" t="str">
            <v>ANTERAJA</v>
          </cell>
          <cell r="S1499" t="str">
            <v>PALEMBANG</v>
          </cell>
          <cell r="T1499" t="str">
            <v>1871091108940006</v>
          </cell>
          <cell r="U1499" t="str">
            <v>SEUMUR HIDUP</v>
          </cell>
          <cell r="V1499" t="str">
            <v>CDD LONG</v>
          </cell>
          <cell r="W1499" t="str">
            <v>B1</v>
          </cell>
          <cell r="X1499" t="str">
            <v>25269708001074</v>
          </cell>
          <cell r="Y1499">
            <v>46414</v>
          </cell>
          <cell r="Z1499" t="str">
            <v>TANJUNG KARANG</v>
          </cell>
          <cell r="AA1499">
            <v>35653</v>
          </cell>
          <cell r="AB1499" t="str">
            <v>JL. P. EMIR M. NOOR GG. LAKSANA LK. II RT. 002/000 TELUK BETUNG SELATAN</v>
          </cell>
          <cell r="AC1499" t="str">
            <v>LAJANG</v>
          </cell>
          <cell r="AD1499" t="str">
            <v>ISLAM</v>
          </cell>
          <cell r="AE1499" t="str">
            <v>LAKI-LAKI</v>
          </cell>
          <cell r="AF1499" t="str">
            <v>SMA</v>
          </cell>
          <cell r="AG1499" t="str">
            <v>M AGUS ARIFIN</v>
          </cell>
          <cell r="AH1499" t="str">
            <v>BCA</v>
          </cell>
          <cell r="AI1499" t="str">
            <v>0202047775</v>
          </cell>
          <cell r="AJ1499" t="str">
            <v>1871090907080026</v>
          </cell>
          <cell r="AL1499">
            <v>44682</v>
          </cell>
          <cell r="AM1499">
            <v>44773</v>
          </cell>
          <cell r="AN1499" t="str">
            <v>PKWT 2</v>
          </cell>
          <cell r="AO1499" t="str">
            <v>71 hari</v>
          </cell>
          <cell r="AP1499" t="str">
            <v xml:space="preserve">0 Tahun  3 Bulan 23 Hari </v>
          </cell>
          <cell r="AQ1499" t="str">
            <v>SUDAH</v>
          </cell>
          <cell r="AR1499">
            <v>44600</v>
          </cell>
          <cell r="AS1499" t="str">
            <v>SUDAH</v>
          </cell>
          <cell r="AT1499">
            <v>44600</v>
          </cell>
          <cell r="AU1499" t="str">
            <v>SUDAH</v>
          </cell>
          <cell r="AV1499">
            <v>44589</v>
          </cell>
          <cell r="AW1499" t="str">
            <v xml:space="preserve">0 Tahun  3 Bulan 23 Hari </v>
          </cell>
          <cell r="AX1499" t="str">
            <v>IN CLASS</v>
          </cell>
          <cell r="BA1499" t="str">
            <v>SUDAH</v>
          </cell>
          <cell r="BC1499">
            <v>44378</v>
          </cell>
          <cell r="BE1499" t="str">
            <v>SUDAH</v>
          </cell>
          <cell r="BG1499">
            <v>44410</v>
          </cell>
          <cell r="BI1499" t="str">
            <v>BELUM</v>
          </cell>
          <cell r="BV1499" t="str">
            <v>0002905460864</v>
          </cell>
          <cell r="BW1499" t="str">
            <v>SUDAH</v>
          </cell>
          <cell r="BX1499" t="str">
            <v>PERUSAHAAN</v>
          </cell>
          <cell r="BY1499" t="str">
            <v>22028034183</v>
          </cell>
          <cell r="BZ1499" t="str">
            <v>SUDAH</v>
          </cell>
        </row>
        <row r="1500">
          <cell r="C1500" t="str">
            <v>3512</v>
          </cell>
          <cell r="D1500" t="str">
            <v>MICHAEL KUMAMBOUW</v>
          </cell>
          <cell r="E1500" t="str">
            <v>PT. MBK</v>
          </cell>
          <cell r="F1500" t="str">
            <v>REPLACE</v>
          </cell>
          <cell r="G1500" t="str">
            <v>RONALDO LUIS MAMAHIT</v>
          </cell>
          <cell r="I1500">
            <v>44590</v>
          </cell>
          <cell r="J1500" t="str">
            <v/>
          </cell>
          <cell r="K1500" t="str">
            <v>082189254455</v>
          </cell>
          <cell r="L1500" t="str">
            <v>DRIVER</v>
          </cell>
          <cell r="Q1500" t="str">
            <v>MANADO</v>
          </cell>
          <cell r="R1500" t="str">
            <v>PT. SUMBER ALFARIA TRIJAYA TBK</v>
          </cell>
          <cell r="S1500" t="str">
            <v>MALANG</v>
          </cell>
          <cell r="T1500" t="str">
            <v>7172061501810002</v>
          </cell>
          <cell r="U1500" t="str">
            <v>SEUMUR HIDUP</v>
          </cell>
          <cell r="V1500" t="str">
            <v>HIJAU</v>
          </cell>
          <cell r="W1500" t="str">
            <v>B2 UMUM</v>
          </cell>
          <cell r="X1500" t="str">
            <v>20258101000048</v>
          </cell>
          <cell r="Y1500">
            <v>46316</v>
          </cell>
          <cell r="Z1500" t="str">
            <v>MANADO</v>
          </cell>
          <cell r="AA1500">
            <v>29601</v>
          </cell>
          <cell r="AB1500" t="str">
            <v>KEL GIRIAN PERMAI RT. 002/001 KOTA BITUNG SUMATERA UTARA</v>
          </cell>
          <cell r="AC1500" t="str">
            <v>LAJANG</v>
          </cell>
          <cell r="AD1500" t="str">
            <v>KRISTEN</v>
          </cell>
          <cell r="AE1500" t="str">
            <v>LAKI-LAKI</v>
          </cell>
          <cell r="AF1500" t="str">
            <v>SMK</v>
          </cell>
          <cell r="AG1500" t="str">
            <v>MICHAEL KUMAMBOUW</v>
          </cell>
          <cell r="AH1500" t="str">
            <v>BCA</v>
          </cell>
          <cell r="AI1500" t="str">
            <v>7800512012</v>
          </cell>
          <cell r="AJ1500" t="str">
            <v>7172062606080002</v>
          </cell>
          <cell r="AL1500">
            <v>44682</v>
          </cell>
          <cell r="AM1500">
            <v>44773</v>
          </cell>
          <cell r="AN1500" t="str">
            <v>PKWT 2</v>
          </cell>
          <cell r="AO1500" t="str">
            <v>71 hari</v>
          </cell>
          <cell r="AP1500" t="str">
            <v xml:space="preserve">0 Tahun  3 Bulan 22 Hari </v>
          </cell>
          <cell r="AQ1500" t="str">
            <v>SUDAH</v>
          </cell>
          <cell r="AR1500">
            <v>44595</v>
          </cell>
          <cell r="AS1500" t="str">
            <v>SUDAH</v>
          </cell>
          <cell r="AT1500">
            <v>44595</v>
          </cell>
          <cell r="AU1500" t="str">
            <v>SUDAH</v>
          </cell>
          <cell r="AV1500">
            <v>44589</v>
          </cell>
          <cell r="AW1500" t="str">
            <v xml:space="preserve">0 Tahun  3 Bulan 23 Hari </v>
          </cell>
          <cell r="AX1500" t="str">
            <v>IN CLASS</v>
          </cell>
          <cell r="AY1500">
            <v>88</v>
          </cell>
          <cell r="AZ1500">
            <v>100</v>
          </cell>
          <cell r="BA1500" t="str">
            <v>SUDAH</v>
          </cell>
          <cell r="BC1500">
            <v>44398</v>
          </cell>
          <cell r="BE1500" t="str">
            <v>SUDAH</v>
          </cell>
          <cell r="BG1500">
            <v>44473</v>
          </cell>
          <cell r="BI1500" t="str">
            <v>BELUM</v>
          </cell>
          <cell r="BV1500" t="str">
            <v>0001179236013</v>
          </cell>
          <cell r="BW1500" t="str">
            <v>SUDAH</v>
          </cell>
          <cell r="BX1500" t="str">
            <v>PERUSAHAAN</v>
          </cell>
          <cell r="BY1500" t="str">
            <v>22028034746</v>
          </cell>
          <cell r="BZ1500" t="str">
            <v>SUDAH</v>
          </cell>
        </row>
        <row r="1501">
          <cell r="C1501" t="str">
            <v>3514</v>
          </cell>
          <cell r="D1501" t="str">
            <v>RIZKY FAUZI</v>
          </cell>
          <cell r="E1501" t="str">
            <v>PT. MBK</v>
          </cell>
          <cell r="F1501" t="str">
            <v>REPLACE</v>
          </cell>
          <cell r="G1501" t="str">
            <v>LOKMAN</v>
          </cell>
          <cell r="I1501">
            <v>44591</v>
          </cell>
          <cell r="J1501" t="str">
            <v/>
          </cell>
          <cell r="K1501" t="str">
            <v>082352559242</v>
          </cell>
          <cell r="L1501" t="str">
            <v>DRIVER</v>
          </cell>
          <cell r="Q1501" t="str">
            <v>PALANGKARAYA</v>
          </cell>
          <cell r="R1501" t="str">
            <v>ANTERAJA</v>
          </cell>
          <cell r="S1501" t="str">
            <v>JAKARTA 2</v>
          </cell>
          <cell r="T1501" t="str">
            <v>6202061110910007</v>
          </cell>
          <cell r="U1501" t="str">
            <v>SEUMUR HIDUP</v>
          </cell>
          <cell r="W1501" t="str">
            <v>B2 Umum</v>
          </cell>
          <cell r="X1501" t="str">
            <v>"911023271021</v>
          </cell>
          <cell r="Y1501">
            <v>45210</v>
          </cell>
          <cell r="Z1501" t="str">
            <v>SAMPIT</v>
          </cell>
          <cell r="AA1501">
            <v>33534</v>
          </cell>
          <cell r="AB1501" t="str">
            <v>JL MERANTI NO. 104 RT.002 RW.004 KEL. PANARUNG KE. PAHANDUT</v>
          </cell>
          <cell r="AC1501" t="str">
            <v>KAWIN</v>
          </cell>
          <cell r="AD1501" t="str">
            <v>ISLAM</v>
          </cell>
          <cell r="AE1501" t="str">
            <v>LAKI-LAKI</v>
          </cell>
          <cell r="AF1501" t="str">
            <v>SMA</v>
          </cell>
          <cell r="AG1501" t="str">
            <v>RIZKY FAUZI</v>
          </cell>
          <cell r="AH1501" t="str">
            <v>BCA</v>
          </cell>
          <cell r="AI1501" t="str">
            <v>8600704843</v>
          </cell>
          <cell r="AJ1501" t="str">
            <v>6271012404190006</v>
          </cell>
          <cell r="AL1501">
            <v>44652</v>
          </cell>
          <cell r="AM1501">
            <v>44742</v>
          </cell>
          <cell r="AN1501" t="str">
            <v>PKWT 2</v>
          </cell>
          <cell r="AO1501" t="str">
            <v>40 hari</v>
          </cell>
          <cell r="AP1501" t="str">
            <v xml:space="preserve">0 Tahun  3 Bulan 21 Hari </v>
          </cell>
          <cell r="AQ1501" t="str">
            <v>SUDAH</v>
          </cell>
          <cell r="AR1501">
            <v>44596</v>
          </cell>
          <cell r="AS1501" t="str">
            <v>SUDAH</v>
          </cell>
          <cell r="AT1501">
            <v>44596</v>
          </cell>
          <cell r="AU1501" t="str">
            <v>SUDAH</v>
          </cell>
          <cell r="AV1501">
            <v>44591</v>
          </cell>
          <cell r="AW1501" t="str">
            <v xml:space="preserve">0 Tahun  3 Bulan 21 Hari </v>
          </cell>
          <cell r="AX1501" t="str">
            <v>IN CLASS</v>
          </cell>
          <cell r="BA1501" t="str">
            <v>SUDAH</v>
          </cell>
          <cell r="BC1501">
            <v>44525</v>
          </cell>
          <cell r="BE1501" t="str">
            <v>BELUM</v>
          </cell>
          <cell r="BI1501" t="str">
            <v>BELUM</v>
          </cell>
          <cell r="BV1501" t="str">
            <v>0002192624908</v>
          </cell>
          <cell r="BW1501" t="str">
            <v>SUDAH</v>
          </cell>
          <cell r="BX1501" t="str">
            <v>PERUSAHAAN</v>
          </cell>
          <cell r="BY1501" t="str">
            <v>22028034217</v>
          </cell>
          <cell r="BZ1501" t="str">
            <v>SUDAH</v>
          </cell>
        </row>
        <row r="1502">
          <cell r="C1502" t="str">
            <v>3515</v>
          </cell>
          <cell r="D1502" t="str">
            <v>SUTRISNO</v>
          </cell>
          <cell r="E1502" t="str">
            <v>PT. MBK</v>
          </cell>
          <cell r="G1502" t="str">
            <v>04/PO/LOG-SBY/I/22</v>
          </cell>
          <cell r="H1502">
            <v>44589</v>
          </cell>
          <cell r="I1502">
            <v>44594</v>
          </cell>
          <cell r="J1502">
            <v>5</v>
          </cell>
          <cell r="K1502" t="str">
            <v>081390866679</v>
          </cell>
          <cell r="L1502" t="str">
            <v>DRIVER</v>
          </cell>
          <cell r="Q1502" t="str">
            <v>MALANG</v>
          </cell>
          <cell r="R1502" t="str">
            <v>CREDIBOOK</v>
          </cell>
          <cell r="S1502" t="str">
            <v>MALANG</v>
          </cell>
          <cell r="T1502" t="str">
            <v>3527080512820003</v>
          </cell>
          <cell r="U1502" t="str">
            <v>SEUMUR HIDUP</v>
          </cell>
          <cell r="V1502" t="str">
            <v>HIJAU</v>
          </cell>
          <cell r="W1502" t="str">
            <v>B1</v>
          </cell>
          <cell r="X1502" t="str">
            <v>821215262251</v>
          </cell>
          <cell r="Y1502">
            <v>44724</v>
          </cell>
          <cell r="Z1502" t="str">
            <v>MALANG</v>
          </cell>
          <cell r="AA1502">
            <v>30290</v>
          </cell>
          <cell r="AB1502" t="str">
            <v>JL. SULTAN HASANUDIN RT04/RW03 PENARUKAN KEPANJEN MALANG</v>
          </cell>
          <cell r="AC1502" t="str">
            <v>LAJANG</v>
          </cell>
          <cell r="AD1502" t="str">
            <v>ISLAM</v>
          </cell>
          <cell r="AE1502" t="str">
            <v>LAKI-LAKI</v>
          </cell>
          <cell r="AF1502" t="str">
            <v>SMA</v>
          </cell>
          <cell r="AG1502" t="str">
            <v>SUTRISNO</v>
          </cell>
          <cell r="AH1502" t="str">
            <v>BCA</v>
          </cell>
          <cell r="AI1502" t="str">
            <v>1230649291</v>
          </cell>
          <cell r="AJ1502" t="str">
            <v>3507132810110001</v>
          </cell>
          <cell r="AL1502">
            <v>44682</v>
          </cell>
          <cell r="AM1502">
            <v>44773</v>
          </cell>
          <cell r="AN1502" t="str">
            <v>PKWT 2</v>
          </cell>
          <cell r="AO1502" t="str">
            <v>71 hari</v>
          </cell>
          <cell r="AP1502" t="str">
            <v xml:space="preserve">0 Tahun  3 Bulan 19 Hari </v>
          </cell>
          <cell r="AQ1502" t="str">
            <v>SUDAH</v>
          </cell>
          <cell r="AR1502">
            <v>44600</v>
          </cell>
          <cell r="AS1502" t="str">
            <v>SUDAH</v>
          </cell>
          <cell r="AT1502">
            <v>44600</v>
          </cell>
          <cell r="AU1502" t="str">
            <v>SUDAH</v>
          </cell>
          <cell r="AV1502">
            <v>44594</v>
          </cell>
          <cell r="AW1502" t="str">
            <v xml:space="preserve">0 Tahun  3 Bulan 19 Hari </v>
          </cell>
          <cell r="AX1502" t="str">
            <v>IN CLASS</v>
          </cell>
          <cell r="BA1502" t="str">
            <v>SUDAH</v>
          </cell>
          <cell r="BC1502">
            <v>44450</v>
          </cell>
          <cell r="BE1502" t="str">
            <v>SUDAH</v>
          </cell>
          <cell r="BG1502">
            <v>44478</v>
          </cell>
          <cell r="BI1502" t="str">
            <v>BELUM</v>
          </cell>
          <cell r="BV1502" t="str">
            <v>0003255849235</v>
          </cell>
          <cell r="BW1502" t="str">
            <v>SUDAH</v>
          </cell>
          <cell r="BX1502" t="str">
            <v>PERUSAHAAN</v>
          </cell>
          <cell r="BY1502" t="str">
            <v>22028034597</v>
          </cell>
          <cell r="BZ1502" t="str">
            <v>SUDAH</v>
          </cell>
        </row>
        <row r="1503">
          <cell r="C1503" t="str">
            <v>3516</v>
          </cell>
          <cell r="D1503" t="str">
            <v>ARIFKI EKAPUTRA</v>
          </cell>
          <cell r="E1503" t="str">
            <v>PT. MBK</v>
          </cell>
          <cell r="G1503" t="str">
            <v>03/PO/LOG-SBY/I/22</v>
          </cell>
          <cell r="H1503">
            <v>44589</v>
          </cell>
          <cell r="I1503">
            <v>44581</v>
          </cell>
          <cell r="J1503">
            <v>-8</v>
          </cell>
          <cell r="K1503" t="str">
            <v>085244224406</v>
          </cell>
          <cell r="P1503" t="str">
            <v>DISPATCHER</v>
          </cell>
          <cell r="Q1503" t="str">
            <v>SAMARINDA</v>
          </cell>
          <cell r="R1503" t="str">
            <v>AOP</v>
          </cell>
          <cell r="S1503" t="str">
            <v>JAKARTA 2</v>
          </cell>
          <cell r="T1503" t="str">
            <v>7203091902870004</v>
          </cell>
          <cell r="U1503" t="str">
            <v>SEUMUR HIDUP</v>
          </cell>
          <cell r="V1503" t="str">
            <v>NON DRIVER</v>
          </cell>
          <cell r="W1503" t="str">
            <v>NON DRIVER</v>
          </cell>
          <cell r="X1503" t="str">
            <v>NON DRIVER</v>
          </cell>
          <cell r="Y1503" t="str">
            <v>NON DRIVER</v>
          </cell>
          <cell r="Z1503" t="str">
            <v>KAYUMALUE</v>
          </cell>
          <cell r="AA1503">
            <v>31827</v>
          </cell>
          <cell r="AB1503" t="str">
            <v>JL. SOEKARNO HATTA RT 048/000 KEL. BATU AMPAR KEC. BALIKPAPAN UTARA KOTA BALIKPAPAN</v>
          </cell>
          <cell r="AC1503" t="str">
            <v>KAWIN</v>
          </cell>
          <cell r="AD1503" t="str">
            <v>ISLAM</v>
          </cell>
          <cell r="AE1503" t="str">
            <v>LAKI-LAKI</v>
          </cell>
          <cell r="AF1503" t="str">
            <v>SMA</v>
          </cell>
          <cell r="AG1503" t="str">
            <v>ARIFKI EKAPUTRA</v>
          </cell>
          <cell r="AH1503" t="str">
            <v>BCA</v>
          </cell>
          <cell r="AI1503" t="str">
            <v>6965117974</v>
          </cell>
          <cell r="AJ1503" t="str">
            <v>6471031006100016</v>
          </cell>
          <cell r="AL1503">
            <v>44682</v>
          </cell>
          <cell r="AM1503">
            <v>44773</v>
          </cell>
          <cell r="AN1503" t="str">
            <v>PKWT 2</v>
          </cell>
          <cell r="AO1503" t="str">
            <v>71 hari</v>
          </cell>
          <cell r="AP1503" t="str">
            <v xml:space="preserve">0 Tahun  4 Bulan 1 Hari </v>
          </cell>
          <cell r="AQ1503" t="str">
            <v>NON DRIVER</v>
          </cell>
          <cell r="AR1503" t="str">
            <v>NON DRIVER</v>
          </cell>
          <cell r="AS1503" t="str">
            <v>SUDAH</v>
          </cell>
          <cell r="AT1503">
            <v>44594</v>
          </cell>
          <cell r="AU1503" t="str">
            <v>NON DRIVER</v>
          </cell>
          <cell r="AV1503" t="str">
            <v>NON DRIVER</v>
          </cell>
          <cell r="AW1503" t="str">
            <v/>
          </cell>
          <cell r="AX1503" t="str">
            <v>NON DRIVER</v>
          </cell>
          <cell r="AY1503" t="str">
            <v>NON DRIVER</v>
          </cell>
          <cell r="AZ1503" t="str">
            <v>NON DRIVER</v>
          </cell>
          <cell r="BA1503" t="str">
            <v>SUDAH</v>
          </cell>
          <cell r="BC1503">
            <v>44435</v>
          </cell>
          <cell r="BE1503" t="str">
            <v>SUDAH</v>
          </cell>
          <cell r="BG1503">
            <v>44463</v>
          </cell>
          <cell r="BI1503" t="str">
            <v>SUDAH</v>
          </cell>
          <cell r="BK1503">
            <v>44629</v>
          </cell>
          <cell r="BV1503" t="str">
            <v>0002231099842</v>
          </cell>
          <cell r="BW1503" t="str">
            <v>SUDAH</v>
          </cell>
          <cell r="BX1503" t="str">
            <v>PERUSAHAAN</v>
          </cell>
          <cell r="BY1503" t="str">
            <v>21017941564</v>
          </cell>
          <cell r="BZ1503" t="str">
            <v>SUDAH</v>
          </cell>
          <cell r="CG1503" t="str">
            <v>sasarahma50@gmail.com</v>
          </cell>
        </row>
        <row r="1504">
          <cell r="C1504" t="str">
            <v>3518</v>
          </cell>
          <cell r="D1504" t="str">
            <v>EKA HENDRI</v>
          </cell>
          <cell r="E1504" t="str">
            <v>PT. MBK</v>
          </cell>
          <cell r="G1504" t="str">
            <v>04/PO/LOG-SBY/I/22</v>
          </cell>
          <cell r="H1504">
            <v>44589</v>
          </cell>
          <cell r="I1504">
            <v>44599</v>
          </cell>
          <cell r="J1504">
            <v>10</v>
          </cell>
          <cell r="K1504" t="str">
            <v>081262222491</v>
          </cell>
          <cell r="L1504" t="str">
            <v>DRIVER</v>
          </cell>
          <cell r="Q1504" t="str">
            <v>SAMARINDA</v>
          </cell>
          <cell r="R1504" t="str">
            <v>AOP</v>
          </cell>
          <cell r="S1504" t="str">
            <v>JAKARTA 2</v>
          </cell>
          <cell r="T1504" t="str">
            <v>6402013005840002</v>
          </cell>
          <cell r="U1504" t="str">
            <v>SEUMUR HIDUP</v>
          </cell>
          <cell r="W1504" t="str">
            <v>B2</v>
          </cell>
          <cell r="X1504" t="str">
            <v>17188405000101</v>
          </cell>
          <cell r="Y1504">
            <v>45984</v>
          </cell>
          <cell r="Z1504" t="str">
            <v>MUARA MUNTAI</v>
          </cell>
          <cell r="AA1504">
            <v>30832</v>
          </cell>
          <cell r="AB1504" t="str">
            <v>JL GUNUNG LINGAI RT 005 RW 000 DS GUNUNG LINGAI KEC SUNGAI PINANG KOTA SAMARINDA</v>
          </cell>
          <cell r="AC1504" t="str">
            <v>LAJANG</v>
          </cell>
          <cell r="AD1504" t="str">
            <v>ISLAM</v>
          </cell>
          <cell r="AE1504" t="str">
            <v>LAKI-LAKI</v>
          </cell>
          <cell r="AF1504" t="str">
            <v>SMA</v>
          </cell>
          <cell r="AG1504" t="str">
            <v>EKA HENDRI</v>
          </cell>
          <cell r="AH1504" t="str">
            <v>BCA</v>
          </cell>
          <cell r="AI1504" t="str">
            <v>27288611</v>
          </cell>
          <cell r="AJ1504" t="str">
            <v>6572051102110002</v>
          </cell>
          <cell r="AL1504">
            <v>44682</v>
          </cell>
          <cell r="AM1504">
            <v>44773</v>
          </cell>
          <cell r="AN1504" t="str">
            <v>PKWT 2</v>
          </cell>
          <cell r="AO1504" t="str">
            <v>71 hari</v>
          </cell>
          <cell r="AP1504" t="str">
            <v xml:space="preserve">0 Tahun  3 Bulan 14 Hari </v>
          </cell>
          <cell r="AQ1504" t="str">
            <v>SUDAH</v>
          </cell>
          <cell r="AR1504">
            <v>44594</v>
          </cell>
          <cell r="AS1504" t="str">
            <v>SUDAH</v>
          </cell>
          <cell r="AT1504">
            <v>44594</v>
          </cell>
          <cell r="AU1504" t="str">
            <v>SUDAH</v>
          </cell>
          <cell r="AV1504">
            <v>44599</v>
          </cell>
          <cell r="AW1504" t="str">
            <v xml:space="preserve">0 Tahun  3 Bulan 14 Hari </v>
          </cell>
          <cell r="AX1504" t="str">
            <v>IN CLASS</v>
          </cell>
          <cell r="BA1504" t="str">
            <v>SUDAH</v>
          </cell>
          <cell r="BC1504">
            <v>44590</v>
          </cell>
          <cell r="BE1504" t="str">
            <v>BELUM</v>
          </cell>
          <cell r="BI1504" t="str">
            <v>BELUM</v>
          </cell>
          <cell r="BV1504" t="str">
            <v>0001327820872</v>
          </cell>
          <cell r="BW1504" t="str">
            <v>SUDAH</v>
          </cell>
          <cell r="BX1504" t="str">
            <v>PERUSAHAAN</v>
          </cell>
          <cell r="BY1504" t="str">
            <v>22028034100</v>
          </cell>
          <cell r="BZ1504" t="str">
            <v>SUDAH</v>
          </cell>
        </row>
        <row r="1505">
          <cell r="C1505" t="str">
            <v>3519</v>
          </cell>
          <cell r="D1505" t="str">
            <v>PAISAL</v>
          </cell>
          <cell r="E1505" t="str">
            <v>PT. MBK</v>
          </cell>
          <cell r="G1505" t="str">
            <v>04/PO/LOG-SBY/I/22</v>
          </cell>
          <cell r="H1505">
            <v>44589</v>
          </cell>
          <cell r="I1505">
            <v>44599</v>
          </cell>
          <cell r="J1505">
            <v>10</v>
          </cell>
          <cell r="K1505" t="str">
            <v>081256440689</v>
          </cell>
          <cell r="L1505" t="str">
            <v>DRIVER</v>
          </cell>
          <cell r="Q1505" t="str">
            <v>SAMARINDA</v>
          </cell>
          <cell r="R1505" t="str">
            <v>AOP</v>
          </cell>
          <cell r="S1505" t="str">
            <v>JAKARTA 2</v>
          </cell>
          <cell r="T1505" t="str">
            <v>7322111305890004</v>
          </cell>
          <cell r="U1505" t="str">
            <v>SEUMUR HIDUP</v>
          </cell>
          <cell r="W1505" t="str">
            <v>B2 UMUM</v>
          </cell>
          <cell r="X1505" t="str">
            <v>25268905000065</v>
          </cell>
          <cell r="Y1505">
            <v>45721</v>
          </cell>
          <cell r="Z1505" t="str">
            <v>RADDA</v>
          </cell>
          <cell r="AA1505">
            <v>32641</v>
          </cell>
          <cell r="AB1505" t="str">
            <v>JL PELABUHAN RT 013 RW 000</v>
          </cell>
          <cell r="AC1505" t="str">
            <v>KAWIN ANAK 2</v>
          </cell>
          <cell r="AD1505" t="str">
            <v>ISLAM</v>
          </cell>
          <cell r="AE1505" t="str">
            <v>LAKI-LAKI</v>
          </cell>
          <cell r="AF1505" t="str">
            <v>SMA</v>
          </cell>
          <cell r="AG1505" t="str">
            <v>PAISAL</v>
          </cell>
          <cell r="AH1505" t="str">
            <v>BCA</v>
          </cell>
          <cell r="AI1505" t="str">
            <v>6705278061</v>
          </cell>
          <cell r="AJ1505" t="str">
            <v>6474022206210014</v>
          </cell>
          <cell r="AL1505">
            <v>44682</v>
          </cell>
          <cell r="AM1505">
            <v>44773</v>
          </cell>
          <cell r="AN1505" t="str">
            <v>PKWT 2</v>
          </cell>
          <cell r="AO1505" t="str">
            <v>71 hari</v>
          </cell>
          <cell r="AP1505" t="str">
            <v xml:space="preserve">0 Tahun  3 Bulan 14 Hari </v>
          </cell>
          <cell r="AQ1505" t="str">
            <v>SUDAH</v>
          </cell>
          <cell r="AR1505">
            <v>44594</v>
          </cell>
          <cell r="AS1505" t="str">
            <v>SUDAH</v>
          </cell>
          <cell r="AT1505">
            <v>44594</v>
          </cell>
          <cell r="AU1505" t="str">
            <v>SUDAH</v>
          </cell>
          <cell r="AV1505">
            <v>44599</v>
          </cell>
          <cell r="AW1505" t="str">
            <v xml:space="preserve">0 Tahun  3 Bulan 14 Hari </v>
          </cell>
          <cell r="AX1505" t="str">
            <v>IN CLASS</v>
          </cell>
          <cell r="BA1505" t="str">
            <v>SUDAH</v>
          </cell>
          <cell r="BC1505">
            <v>44533</v>
          </cell>
          <cell r="BD1505" t="str">
            <v>POLSEK SANGATA UTARA</v>
          </cell>
          <cell r="BE1505" t="str">
            <v>SUDAH</v>
          </cell>
          <cell r="BG1505">
            <v>44678</v>
          </cell>
          <cell r="BI1505" t="str">
            <v>BELUM</v>
          </cell>
          <cell r="BV1505" t="str">
            <v>0002587618269</v>
          </cell>
          <cell r="BW1505" t="str">
            <v>SUDAH</v>
          </cell>
          <cell r="BX1505" t="str">
            <v>PBI</v>
          </cell>
          <cell r="BY1505" t="str">
            <v>22028034696</v>
          </cell>
          <cell r="BZ1505" t="str">
            <v>SUDAH</v>
          </cell>
        </row>
        <row r="1506">
          <cell r="C1506" t="str">
            <v>3520</v>
          </cell>
          <cell r="D1506" t="str">
            <v>ISMAIL</v>
          </cell>
          <cell r="E1506" t="str">
            <v>PT. MBK</v>
          </cell>
          <cell r="F1506" t="str">
            <v>REPLACE</v>
          </cell>
          <cell r="G1506" t="str">
            <v>WASIS</v>
          </cell>
          <cell r="I1506">
            <v>44593</v>
          </cell>
          <cell r="J1506" t="str">
            <v/>
          </cell>
          <cell r="K1506" t="str">
            <v>081275931913</v>
          </cell>
          <cell r="L1506" t="str">
            <v>DRIVER</v>
          </cell>
          <cell r="Q1506" t="str">
            <v>PEKANBARU</v>
          </cell>
          <cell r="R1506" t="str">
            <v>ANTERAJA</v>
          </cell>
          <cell r="S1506" t="str">
            <v>MEDAN</v>
          </cell>
          <cell r="T1506" t="str">
            <v>1471092404930001</v>
          </cell>
          <cell r="U1506" t="str">
            <v>SEUMUR HIDUP</v>
          </cell>
          <cell r="W1506" t="str">
            <v>B1</v>
          </cell>
          <cell r="X1506" t="str">
            <v>09149304000455</v>
          </cell>
          <cell r="Y1506">
            <v>46306</v>
          </cell>
          <cell r="Z1506" t="str">
            <v>PEKANBARU</v>
          </cell>
          <cell r="AA1506">
            <v>34083</v>
          </cell>
          <cell r="AB1506" t="str">
            <v>JL SARIKENCANA NO 19 RT 003 RW 010 DS TANGKERANG TENGAH KEC MARPOYAN DAMAI KOTA PEKANBARU</v>
          </cell>
          <cell r="AC1506" t="str">
            <v>LAJANG</v>
          </cell>
          <cell r="AD1506" t="str">
            <v>ISLAM</v>
          </cell>
          <cell r="AE1506" t="str">
            <v>LAKI-LAKI</v>
          </cell>
          <cell r="AF1506" t="str">
            <v>SMA</v>
          </cell>
          <cell r="AG1506" t="str">
            <v>ISMAIL</v>
          </cell>
          <cell r="AH1506" t="str">
            <v>BCA</v>
          </cell>
          <cell r="AI1506">
            <v>2200986370</v>
          </cell>
          <cell r="AJ1506" t="str">
            <v>1471092809170017</v>
          </cell>
          <cell r="AL1506">
            <v>44682</v>
          </cell>
          <cell r="AM1506">
            <v>44773</v>
          </cell>
          <cell r="AN1506" t="str">
            <v>PKWT 2</v>
          </cell>
          <cell r="AO1506" t="str">
            <v>71 hari</v>
          </cell>
          <cell r="AP1506" t="str">
            <v xml:space="preserve">0 Tahun  3 Bulan 20 Hari </v>
          </cell>
          <cell r="AQ1506" t="str">
            <v>SUDAH</v>
          </cell>
          <cell r="AR1506">
            <v>44607</v>
          </cell>
          <cell r="AS1506" t="str">
            <v>SUDAH</v>
          </cell>
          <cell r="AT1506">
            <v>44607</v>
          </cell>
          <cell r="AU1506" t="str">
            <v>SUDAH</v>
          </cell>
          <cell r="AV1506">
            <v>44593</v>
          </cell>
          <cell r="AW1506" t="str">
            <v xml:space="preserve">0 Tahun  3 Bulan 20 Hari </v>
          </cell>
          <cell r="AX1506" t="str">
            <v>IN CLASS</v>
          </cell>
          <cell r="BA1506" t="str">
            <v>SUDAH</v>
          </cell>
          <cell r="BC1506">
            <v>44477</v>
          </cell>
          <cell r="BE1506" t="str">
            <v>SUDAH</v>
          </cell>
          <cell r="BG1506">
            <v>44508</v>
          </cell>
          <cell r="BI1506" t="str">
            <v>BELUM</v>
          </cell>
          <cell r="BV1506" t="str">
            <v>0002778999726</v>
          </cell>
          <cell r="BW1506" t="str">
            <v>SUDAH</v>
          </cell>
          <cell r="BX1506" t="str">
            <v>PERUSAHAAN</v>
          </cell>
          <cell r="BY1506" t="str">
            <v>22028034241</v>
          </cell>
          <cell r="BZ1506" t="str">
            <v>SUDAH</v>
          </cell>
        </row>
        <row r="1507">
          <cell r="C1507" t="str">
            <v>3521</v>
          </cell>
          <cell r="D1507" t="str">
            <v>DAMAR WINARNO</v>
          </cell>
          <cell r="E1507" t="str">
            <v>PT. MBK</v>
          </cell>
          <cell r="F1507" t="str">
            <v>REPLACE</v>
          </cell>
          <cell r="G1507" t="str">
            <v>SAMIJO</v>
          </cell>
          <cell r="I1507">
            <v>44593</v>
          </cell>
          <cell r="J1507" t="str">
            <v/>
          </cell>
          <cell r="K1507" t="str">
            <v>081227899090</v>
          </cell>
          <cell r="L1507" t="str">
            <v>DRIVER</v>
          </cell>
          <cell r="Q1507" t="str">
            <v>YOGYAKARTA</v>
          </cell>
          <cell r="R1507" t="str">
            <v>ANTERAJA</v>
          </cell>
          <cell r="S1507" t="str">
            <v>SEMARANG</v>
          </cell>
          <cell r="T1507" t="str">
            <v>3175020311730010</v>
          </cell>
          <cell r="U1507" t="str">
            <v>SEUMUR HIDUP</v>
          </cell>
          <cell r="W1507" t="str">
            <v>B1</v>
          </cell>
          <cell r="X1507" t="str">
            <v>7311120512227</v>
          </cell>
          <cell r="Y1507">
            <v>44868</v>
          </cell>
          <cell r="Z1507" t="str">
            <v>YOGYAKARTA</v>
          </cell>
          <cell r="AA1507">
            <v>26971</v>
          </cell>
          <cell r="AB1507" t="str">
            <v>PERUM VILLA BANGUNTAPAN 2 BLOK H NO 1 BANTUL YOGYAKARTA</v>
          </cell>
          <cell r="AC1507" t="str">
            <v>KAWIN</v>
          </cell>
          <cell r="AD1507" t="str">
            <v>KRISTEN</v>
          </cell>
          <cell r="AE1507" t="str">
            <v>LAKI-LAKI</v>
          </cell>
          <cell r="AF1507" t="str">
            <v>SMA</v>
          </cell>
          <cell r="AG1507" t="str">
            <v>DAMAR WINARNO</v>
          </cell>
          <cell r="AH1507" t="str">
            <v>BCA</v>
          </cell>
          <cell r="AI1507" t="str">
            <v>2750332172</v>
          </cell>
          <cell r="AJ1507" t="str">
            <v>317502051120002</v>
          </cell>
          <cell r="AL1507">
            <v>44682</v>
          </cell>
          <cell r="AM1507">
            <v>44773</v>
          </cell>
          <cell r="AN1507" t="str">
            <v>PKWT 2</v>
          </cell>
          <cell r="AO1507" t="str">
            <v>71 hari</v>
          </cell>
          <cell r="AP1507" t="str">
            <v xml:space="preserve">0 Tahun  3 Bulan 20 Hari </v>
          </cell>
          <cell r="AQ1507" t="str">
            <v>SUDAH</v>
          </cell>
          <cell r="AR1507">
            <v>44600</v>
          </cell>
          <cell r="AS1507" t="str">
            <v>SUDAH</v>
          </cell>
          <cell r="AT1507">
            <v>44600</v>
          </cell>
          <cell r="AU1507" t="str">
            <v>SUDAH</v>
          </cell>
          <cell r="AV1507">
            <v>44593</v>
          </cell>
          <cell r="AW1507" t="str">
            <v xml:space="preserve">0 Tahun  3 Bulan 20 Hari </v>
          </cell>
          <cell r="AX1507" t="str">
            <v>IN CLASS</v>
          </cell>
          <cell r="AY1507">
            <v>85</v>
          </cell>
          <cell r="AZ1507">
            <v>100</v>
          </cell>
          <cell r="BA1507" t="str">
            <v>SUDAH</v>
          </cell>
          <cell r="BC1507">
            <v>44455</v>
          </cell>
          <cell r="BD1507" t="str">
            <v>JOGLO AMBARUKMO PLASA</v>
          </cell>
          <cell r="BE1507" t="str">
            <v>SUDAH</v>
          </cell>
          <cell r="BG1507">
            <v>44487</v>
          </cell>
          <cell r="BH1507" t="str">
            <v>JOGLO AMBARUKMO PLASA</v>
          </cell>
          <cell r="BI1507" t="str">
            <v>BELUM</v>
          </cell>
          <cell r="BV1507" t="str">
            <v>0001299061383</v>
          </cell>
          <cell r="BW1507" t="str">
            <v>SUDAH</v>
          </cell>
          <cell r="BX1507" t="str">
            <v>PERUSAHAAN</v>
          </cell>
          <cell r="BY1507" t="str">
            <v>22028034621</v>
          </cell>
          <cell r="BZ1507" t="str">
            <v>SUDAH</v>
          </cell>
        </row>
        <row r="1508">
          <cell r="C1508" t="str">
            <v>3522</v>
          </cell>
          <cell r="D1508" t="str">
            <v>RAHMADI RAHMAN</v>
          </cell>
          <cell r="E1508" t="str">
            <v>PT. MBK</v>
          </cell>
          <cell r="F1508" t="str">
            <v>REPLACE</v>
          </cell>
          <cell r="G1508" t="str">
            <v>SYAHDIANNOR</v>
          </cell>
          <cell r="I1508">
            <v>44593</v>
          </cell>
          <cell r="J1508" t="str">
            <v/>
          </cell>
          <cell r="K1508" t="str">
            <v>081352596364</v>
          </cell>
          <cell r="L1508" t="str">
            <v>DRIVER</v>
          </cell>
          <cell r="Q1508" t="str">
            <v>BANJARMASIN</v>
          </cell>
          <cell r="R1508" t="str">
            <v>ANTERAJA</v>
          </cell>
          <cell r="S1508" t="str">
            <v>JAKARTA 2</v>
          </cell>
          <cell r="T1508" t="str">
            <v>6303051203960004</v>
          </cell>
          <cell r="U1508" t="str">
            <v>SEUMUR HIDUP</v>
          </cell>
          <cell r="V1508" t="str">
            <v>CDD</v>
          </cell>
          <cell r="W1508" t="str">
            <v>B2 UMUM</v>
          </cell>
          <cell r="X1508" t="str">
            <v>18339605000034</v>
          </cell>
          <cell r="Y1508">
            <v>46418</v>
          </cell>
          <cell r="Z1508" t="str">
            <v>GUNTUNG PAYUNG</v>
          </cell>
          <cell r="AA1508">
            <v>35197</v>
          </cell>
          <cell r="AB1508" t="str">
            <v>JL. PENDIDIKAN 5 RT.014 RW.002 KEL. SUNGAI PARING KEC. MARTAPURA</v>
          </cell>
          <cell r="AC1508" t="str">
            <v>KAWIN</v>
          </cell>
          <cell r="AD1508" t="str">
            <v>ISLAM</v>
          </cell>
          <cell r="AE1508" t="str">
            <v>LAKI-LAKI</v>
          </cell>
          <cell r="AF1508" t="str">
            <v>SMA</v>
          </cell>
          <cell r="AG1508" t="str">
            <v>RAHMADI RAHMAN</v>
          </cell>
          <cell r="AH1508" t="str">
            <v>BCA</v>
          </cell>
          <cell r="AI1508" t="str">
            <v>8275453435</v>
          </cell>
          <cell r="AJ1508" t="str">
            <v>6303050109210009</v>
          </cell>
          <cell r="AL1508">
            <v>44682</v>
          </cell>
          <cell r="AM1508">
            <v>44773</v>
          </cell>
          <cell r="AN1508" t="str">
            <v>PKWT 2</v>
          </cell>
          <cell r="AO1508" t="str">
            <v>71 hari</v>
          </cell>
          <cell r="AP1508" t="str">
            <v xml:space="preserve">0 Tahun  3 Bulan 20 Hari </v>
          </cell>
          <cell r="AQ1508" t="str">
            <v>SUDAH</v>
          </cell>
          <cell r="AR1508">
            <v>44596</v>
          </cell>
          <cell r="AS1508" t="str">
            <v>SUDAH</v>
          </cell>
          <cell r="AT1508">
            <v>44596</v>
          </cell>
          <cell r="AU1508" t="str">
            <v>SUDAH</v>
          </cell>
          <cell r="AV1508">
            <v>44593</v>
          </cell>
          <cell r="AW1508" t="str">
            <v xml:space="preserve">0 Tahun  3 Bulan 20 Hari </v>
          </cell>
          <cell r="AX1508" t="str">
            <v>IN CLASS</v>
          </cell>
          <cell r="BA1508" t="str">
            <v>SUDAH</v>
          </cell>
          <cell r="BC1508">
            <v>44592</v>
          </cell>
          <cell r="BE1508" t="str">
            <v>BELUM</v>
          </cell>
          <cell r="BI1508" t="str">
            <v>BELUM</v>
          </cell>
          <cell r="BV1508" t="str">
            <v>0002207898854</v>
          </cell>
          <cell r="BW1508" t="str">
            <v>SUDAH</v>
          </cell>
          <cell r="BX1508" t="str">
            <v>PERUSAHAAN</v>
          </cell>
          <cell r="BY1508" t="str">
            <v>22028034571</v>
          </cell>
          <cell r="BZ1508" t="str">
            <v>SUDAH</v>
          </cell>
        </row>
        <row r="1509">
          <cell r="C1509" t="str">
            <v>3524</v>
          </cell>
          <cell r="D1509" t="str">
            <v>LUTFI RIADY</v>
          </cell>
          <cell r="E1509" t="str">
            <v>PT. MBK</v>
          </cell>
          <cell r="F1509" t="str">
            <v>REPLACE</v>
          </cell>
          <cell r="G1509" t="str">
            <v>MUHAMMAD AJIMI</v>
          </cell>
          <cell r="I1509">
            <v>44594</v>
          </cell>
          <cell r="J1509" t="str">
            <v/>
          </cell>
          <cell r="K1509" t="str">
            <v>082154998460</v>
          </cell>
          <cell r="L1509" t="str">
            <v>DRIVER</v>
          </cell>
          <cell r="Q1509" t="str">
            <v>BANJARMASIN</v>
          </cell>
          <cell r="R1509" t="str">
            <v>PT. SUMBER ALFARIA TRIJAYA TBK</v>
          </cell>
          <cell r="S1509" t="str">
            <v>JAKARTA 2</v>
          </cell>
          <cell r="T1509" t="str">
            <v>6301051611950002</v>
          </cell>
          <cell r="U1509" t="str">
            <v>SEUMUR HIDUP</v>
          </cell>
          <cell r="V1509" t="str">
            <v>FUSO</v>
          </cell>
          <cell r="W1509" t="str">
            <v>B2 UMUM</v>
          </cell>
          <cell r="X1509" t="str">
            <v>18339511000012</v>
          </cell>
          <cell r="Y1509">
            <v>46367</v>
          </cell>
          <cell r="Z1509" t="str">
            <v>BENTOK KAMPUNG</v>
          </cell>
          <cell r="AA1509">
            <v>35019</v>
          </cell>
          <cell r="AB1509" t="str">
            <v>BENTOK KAMPUNG RT.004 RW.002 KEL. BENTOK KAMPUNG KEC. BATI-BATI</v>
          </cell>
          <cell r="AC1509" t="str">
            <v>KAWIN ANAK 1</v>
          </cell>
          <cell r="AD1509" t="str">
            <v>ISLAM</v>
          </cell>
          <cell r="AE1509" t="str">
            <v>LAKI-LAKI</v>
          </cell>
          <cell r="AF1509" t="str">
            <v>SMA</v>
          </cell>
          <cell r="AG1509" t="str">
            <v>LUTFI RIADY</v>
          </cell>
          <cell r="AH1509" t="str">
            <v>BCA</v>
          </cell>
          <cell r="AI1509" t="str">
            <v>7895651290</v>
          </cell>
          <cell r="AJ1509" t="str">
            <v>6372062910190004</v>
          </cell>
          <cell r="AL1509">
            <v>44682</v>
          </cell>
          <cell r="AM1509">
            <v>44773</v>
          </cell>
          <cell r="AN1509" t="str">
            <v>PKWT 2</v>
          </cell>
          <cell r="AO1509" t="str">
            <v>71 hari</v>
          </cell>
          <cell r="AP1509" t="str">
            <v xml:space="preserve">0 Tahun  3 Bulan 19 Hari </v>
          </cell>
          <cell r="AQ1509" t="str">
            <v>SUDAH</v>
          </cell>
          <cell r="AR1509">
            <v>44596</v>
          </cell>
          <cell r="AS1509" t="str">
            <v>SUDAH</v>
          </cell>
          <cell r="AT1509">
            <v>44596</v>
          </cell>
          <cell r="AU1509" t="str">
            <v>SUDAH</v>
          </cell>
          <cell r="AV1509">
            <v>44594</v>
          </cell>
          <cell r="AW1509" t="str">
            <v xml:space="preserve">0 Tahun  3 Bulan 19 Hari </v>
          </cell>
          <cell r="AX1509" t="str">
            <v>IN CLASS</v>
          </cell>
          <cell r="AZ1509">
            <v>95</v>
          </cell>
          <cell r="BA1509" t="str">
            <v>SUDAH</v>
          </cell>
          <cell r="BC1509">
            <v>44387</v>
          </cell>
          <cell r="BE1509" t="str">
            <v>SUDAH</v>
          </cell>
          <cell r="BG1509">
            <v>44552</v>
          </cell>
          <cell r="BI1509" t="str">
            <v>BELUM</v>
          </cell>
          <cell r="BV1509" t="str">
            <v>0002317951179</v>
          </cell>
          <cell r="BW1509" t="str">
            <v>SUDAH</v>
          </cell>
          <cell r="BX1509" t="str">
            <v>PERUSAHAAN</v>
          </cell>
          <cell r="BY1509" t="str">
            <v>22028034266</v>
          </cell>
          <cell r="BZ1509" t="str">
            <v>SUDAH</v>
          </cell>
        </row>
        <row r="1510">
          <cell r="C1510" t="str">
            <v>3526</v>
          </cell>
          <cell r="D1510" t="str">
            <v>WIDODO MARETNO</v>
          </cell>
          <cell r="E1510" t="str">
            <v>PT. MBK</v>
          </cell>
          <cell r="F1510" t="str">
            <v>REPLACE</v>
          </cell>
          <cell r="G1510" t="str">
            <v>ALFAIZAR NUR</v>
          </cell>
          <cell r="I1510">
            <v>44593</v>
          </cell>
          <cell r="J1510" t="str">
            <v/>
          </cell>
          <cell r="K1510" t="str">
            <v>081549148996</v>
          </cell>
          <cell r="L1510" t="str">
            <v>DRIVER</v>
          </cell>
          <cell r="Q1510" t="str">
            <v>BALIKPAPAN</v>
          </cell>
          <cell r="R1510" t="str">
            <v>ANTERAJA</v>
          </cell>
          <cell r="S1510" t="str">
            <v>JAKARTA 2</v>
          </cell>
          <cell r="T1510" t="str">
            <v>6471051403840008</v>
          </cell>
          <cell r="U1510" t="str">
            <v>SEUMUR HIDUP</v>
          </cell>
          <cell r="V1510" t="str">
            <v>BV/CDE</v>
          </cell>
          <cell r="W1510" t="str">
            <v>B1</v>
          </cell>
          <cell r="X1510" t="str">
            <v>17148403001293</v>
          </cell>
          <cell r="Y1510">
            <v>46414</v>
          </cell>
          <cell r="Z1510" t="str">
            <v>BOJONEGORO</v>
          </cell>
          <cell r="AA1510">
            <v>30755</v>
          </cell>
          <cell r="AB1510" t="str">
            <v>JL.MULAWARMAN NO 79RT 05 TERITIP BALIKPAPAN</v>
          </cell>
          <cell r="AC1510" t="str">
            <v>KAWIN ANAK 3</v>
          </cell>
          <cell r="AD1510" t="str">
            <v>ISLAM</v>
          </cell>
          <cell r="AE1510" t="str">
            <v>LAKI-LAKI</v>
          </cell>
          <cell r="AF1510" t="str">
            <v>SMA</v>
          </cell>
          <cell r="AG1510" t="str">
            <v>WIDODO MARETNO</v>
          </cell>
          <cell r="AH1510" t="str">
            <v>BCA</v>
          </cell>
          <cell r="AI1510" t="str">
            <v>7135130052</v>
          </cell>
          <cell r="AJ1510" t="str">
            <v>6471010503180004</v>
          </cell>
          <cell r="AL1510">
            <v>44682</v>
          </cell>
          <cell r="AM1510">
            <v>44773</v>
          </cell>
          <cell r="AN1510" t="str">
            <v>PKWT 2</v>
          </cell>
          <cell r="AO1510" t="str">
            <v>71 hari</v>
          </cell>
          <cell r="AP1510" t="str">
            <v xml:space="preserve">0 Tahun  3 Bulan 20 Hari </v>
          </cell>
          <cell r="AQ1510" t="str">
            <v>SUDAH</v>
          </cell>
          <cell r="AR1510">
            <v>44596</v>
          </cell>
          <cell r="AS1510" t="str">
            <v>SUDAH</v>
          </cell>
          <cell r="AT1510">
            <v>44596</v>
          </cell>
          <cell r="AU1510" t="str">
            <v>SUDAH</v>
          </cell>
          <cell r="AV1510">
            <v>44593</v>
          </cell>
          <cell r="AW1510" t="str">
            <v xml:space="preserve">0 Tahun  3 Bulan 20 Hari </v>
          </cell>
          <cell r="AX1510" t="str">
            <v>ON LINE</v>
          </cell>
          <cell r="BA1510" t="str">
            <v>SUDAH</v>
          </cell>
          <cell r="BC1510">
            <v>44474</v>
          </cell>
          <cell r="BE1510" t="str">
            <v>SUDAH</v>
          </cell>
          <cell r="BG1510">
            <v>44579</v>
          </cell>
          <cell r="BI1510" t="str">
            <v>BELUM</v>
          </cell>
          <cell r="BV1510" t="str">
            <v>0001154207215</v>
          </cell>
          <cell r="BW1510" t="str">
            <v>SUDAH</v>
          </cell>
          <cell r="BX1510" t="str">
            <v>PERUSAHAAN</v>
          </cell>
          <cell r="BY1510" t="str">
            <v>22028034290</v>
          </cell>
          <cell r="BZ1510" t="str">
            <v>SUDAH</v>
          </cell>
        </row>
        <row r="1511">
          <cell r="C1511" t="str">
            <v>3527</v>
          </cell>
          <cell r="D1511" t="str">
            <v>MOHAMMAD RENDY LAZUARDI</v>
          </cell>
          <cell r="E1511" t="str">
            <v>PT. MBK</v>
          </cell>
          <cell r="F1511" t="str">
            <v>REPLACE</v>
          </cell>
          <cell r="G1511" t="str">
            <v>HARIS</v>
          </cell>
          <cell r="I1511">
            <v>44592</v>
          </cell>
          <cell r="J1511" t="str">
            <v/>
          </cell>
          <cell r="K1511" t="str">
            <v>081255829977</v>
          </cell>
          <cell r="L1511" t="str">
            <v>DRIVER</v>
          </cell>
          <cell r="Q1511" t="str">
            <v>PONTIANAK</v>
          </cell>
          <cell r="R1511" t="str">
            <v>PT. SUMBER ALFARIA TRIJAYA TBK</v>
          </cell>
          <cell r="S1511" t="str">
            <v>JAKARTA 2</v>
          </cell>
          <cell r="T1511" t="str">
            <v>3175032101920006</v>
          </cell>
          <cell r="U1511" t="str">
            <v>SEUMUR HIDUP</v>
          </cell>
          <cell r="V1511" t="str">
            <v>CDD</v>
          </cell>
          <cell r="W1511" t="str">
            <v>B1</v>
          </cell>
          <cell r="X1511" t="str">
            <v>10149201000056</v>
          </cell>
          <cell r="Y1511">
            <v>46029</v>
          </cell>
          <cell r="Z1511" t="str">
            <v>JAKARTA</v>
          </cell>
          <cell r="AA1511">
            <v>33624</v>
          </cell>
          <cell r="AB1511" t="str">
            <v>JL.HM SUWIGNYO GG.SIDOMUKTI NO 14</v>
          </cell>
          <cell r="AC1511" t="str">
            <v>LAJANG</v>
          </cell>
          <cell r="AD1511" t="str">
            <v>ISLAM</v>
          </cell>
          <cell r="AE1511" t="str">
            <v>LAKI-LAKI</v>
          </cell>
          <cell r="AF1511" t="str">
            <v>SMA</v>
          </cell>
          <cell r="AG1511" t="str">
            <v>MUHAMMAD RENDY LAZUARDI</v>
          </cell>
          <cell r="AH1511" t="str">
            <v>BCA</v>
          </cell>
          <cell r="AI1511" t="str">
            <v>7600088127</v>
          </cell>
          <cell r="AJ1511" t="str">
            <v>3175032607170006</v>
          </cell>
          <cell r="AK1511" t="str">
            <v>-</v>
          </cell>
          <cell r="AL1511">
            <v>44682</v>
          </cell>
          <cell r="AM1511">
            <v>44773</v>
          </cell>
          <cell r="AN1511" t="str">
            <v>PKWT 2</v>
          </cell>
          <cell r="AO1511" t="str">
            <v>71 hari</v>
          </cell>
          <cell r="AP1511" t="str">
            <v xml:space="preserve">0 Tahun  3 Bulan 20 Hari </v>
          </cell>
          <cell r="AQ1511" t="str">
            <v>SUDAH</v>
          </cell>
          <cell r="AR1511">
            <v>44596</v>
          </cell>
          <cell r="AS1511" t="str">
            <v>SUDAH</v>
          </cell>
          <cell r="AT1511">
            <v>44596</v>
          </cell>
          <cell r="AU1511" t="str">
            <v>SUDAH</v>
          </cell>
          <cell r="AV1511">
            <v>44592</v>
          </cell>
          <cell r="AW1511" t="str">
            <v xml:space="preserve">0 Tahun  3 Bulan 20 Hari </v>
          </cell>
          <cell r="AX1511" t="str">
            <v>IN CLASS</v>
          </cell>
          <cell r="AY1511">
            <v>60</v>
          </cell>
          <cell r="AZ1511">
            <v>85</v>
          </cell>
          <cell r="BA1511" t="str">
            <v>SUDAH</v>
          </cell>
          <cell r="BC1511">
            <v>44581</v>
          </cell>
          <cell r="BD1511" t="str">
            <v>RS BHAYANGKARA</v>
          </cell>
          <cell r="BE1511" t="str">
            <v>BELUM</v>
          </cell>
          <cell r="BI1511" t="str">
            <v>BELUM</v>
          </cell>
          <cell r="BV1511" t="str">
            <v xml:space="preserve">0001216380576 </v>
          </cell>
          <cell r="BW1511" t="str">
            <v>SUDAH</v>
          </cell>
          <cell r="BX1511" t="str">
            <v>PBI</v>
          </cell>
          <cell r="BY1511" t="str">
            <v>22028034233</v>
          </cell>
          <cell r="BZ1511" t="str">
            <v>SUDAH</v>
          </cell>
          <cell r="CI1511" t="str">
            <v>m.rendylazuardi@gmail.com</v>
          </cell>
        </row>
        <row r="1512">
          <cell r="C1512" t="str">
            <v>3528</v>
          </cell>
          <cell r="D1512" t="str">
            <v>FEBRI SAPUTRA</v>
          </cell>
          <cell r="E1512" t="str">
            <v>PT. MBK</v>
          </cell>
          <cell r="F1512" t="str">
            <v>REPLACE</v>
          </cell>
          <cell r="G1512" t="str">
            <v>DODY FIRMANSYAH</v>
          </cell>
          <cell r="I1512">
            <v>44593</v>
          </cell>
          <cell r="J1512" t="str">
            <v/>
          </cell>
          <cell r="K1512" t="str">
            <v>082380952003</v>
          </cell>
          <cell r="L1512" t="str">
            <v>DRIVER</v>
          </cell>
          <cell r="Q1512" t="str">
            <v>LAMPUNG</v>
          </cell>
          <cell r="R1512" t="str">
            <v>ANTERAJA</v>
          </cell>
          <cell r="S1512" t="str">
            <v>PALEMBANG</v>
          </cell>
          <cell r="T1512" t="str">
            <v>1871131709910003</v>
          </cell>
          <cell r="U1512" t="str">
            <v>SEUMUR HIDUP</v>
          </cell>
          <cell r="W1512" t="str">
            <v>B2 UMUM</v>
          </cell>
          <cell r="X1512" t="str">
            <v>25269109000418</v>
          </cell>
          <cell r="Y1512">
            <v>46273</v>
          </cell>
          <cell r="Z1512" t="str">
            <v>TANJUNG KARANG</v>
          </cell>
          <cell r="AA1512">
            <v>33498</v>
          </cell>
          <cell r="AB1512" t="str">
            <v>JL.IMAM BONJOL GG.SUHADA NO.29</v>
          </cell>
          <cell r="AC1512" t="str">
            <v>KAWIN ANAK 3</v>
          </cell>
          <cell r="AD1512" t="str">
            <v>ISLAM</v>
          </cell>
          <cell r="AE1512" t="str">
            <v>LAKI-LAKI</v>
          </cell>
          <cell r="AF1512" t="str">
            <v>SLTP</v>
          </cell>
          <cell r="AG1512" t="str">
            <v>FEBRI SAPUTRA</v>
          </cell>
          <cell r="AH1512" t="str">
            <v>BCA</v>
          </cell>
          <cell r="AI1512" t="str">
            <v>8905851876</v>
          </cell>
          <cell r="AL1512">
            <v>44682</v>
          </cell>
          <cell r="AM1512">
            <v>44773</v>
          </cell>
          <cell r="AN1512" t="str">
            <v>PKWT 2</v>
          </cell>
          <cell r="AO1512" t="str">
            <v>71 hari</v>
          </cell>
          <cell r="AP1512" t="str">
            <v xml:space="preserve">0 Tahun  3 Bulan 20 Hari </v>
          </cell>
          <cell r="AQ1512" t="str">
            <v>SUDAH</v>
          </cell>
          <cell r="AR1512">
            <v>44600</v>
          </cell>
          <cell r="AS1512" t="str">
            <v>SUDAH</v>
          </cell>
          <cell r="AT1512">
            <v>44600</v>
          </cell>
          <cell r="AU1512" t="str">
            <v>SUDAH</v>
          </cell>
          <cell r="AV1512">
            <v>44593</v>
          </cell>
          <cell r="AW1512" t="str">
            <v xml:space="preserve">0 Tahun  3 Bulan 20 Hari </v>
          </cell>
          <cell r="AX1512" t="str">
            <v>ON LINE</v>
          </cell>
          <cell r="BA1512" t="str">
            <v>SUDAH</v>
          </cell>
          <cell r="BC1512">
            <v>44448</v>
          </cell>
          <cell r="BE1512" t="str">
            <v>SUDAH</v>
          </cell>
          <cell r="BG1512">
            <v>44476</v>
          </cell>
          <cell r="BI1512" t="str">
            <v>BELUM</v>
          </cell>
          <cell r="BV1512" t="str">
            <v>0002595210759</v>
          </cell>
          <cell r="BW1512" t="str">
            <v>SUDAH</v>
          </cell>
          <cell r="BX1512" t="str">
            <v>PBI</v>
          </cell>
          <cell r="BY1512" t="str">
            <v>22028034498</v>
          </cell>
          <cell r="BZ1512" t="str">
            <v>SUDAH</v>
          </cell>
        </row>
        <row r="1513">
          <cell r="C1513" t="str">
            <v>3530</v>
          </cell>
          <cell r="D1513" t="str">
            <v>FANLY ANTE</v>
          </cell>
          <cell r="E1513" t="str">
            <v>PT. MBK</v>
          </cell>
          <cell r="F1513" t="str">
            <v>REPLACE</v>
          </cell>
          <cell r="G1513" t="str">
            <v>MUHAMAD RICKY BAYANU</v>
          </cell>
          <cell r="I1513">
            <v>44596</v>
          </cell>
          <cell r="J1513" t="str">
            <v/>
          </cell>
          <cell r="K1513" t="str">
            <v>085299882535</v>
          </cell>
          <cell r="L1513" t="str">
            <v>DRIVER</v>
          </cell>
          <cell r="Q1513" t="str">
            <v>MANADO</v>
          </cell>
          <cell r="R1513" t="str">
            <v>PT. SUMBER ALFARIA TRIJAYA TBK</v>
          </cell>
          <cell r="S1513" t="str">
            <v>MALANG</v>
          </cell>
          <cell r="T1513" t="str">
            <v>7106052711910002</v>
          </cell>
          <cell r="U1513" t="str">
            <v>SEUMUR HIDUP</v>
          </cell>
          <cell r="V1513" t="str">
            <v>HIJAU</v>
          </cell>
          <cell r="W1513" t="str">
            <v>B1 UMUM</v>
          </cell>
          <cell r="X1513" t="str">
            <v>20159111000216</v>
          </cell>
          <cell r="Y1513">
            <v>46405</v>
          </cell>
          <cell r="Z1513" t="str">
            <v>TATELU</v>
          </cell>
          <cell r="AA1513">
            <v>33569</v>
          </cell>
          <cell r="AB1513" t="str">
            <v>TIKALA ARES  LINK II KEC. TIKALA MANADO PROVINSI SULAWESI UTARA</v>
          </cell>
          <cell r="AC1513" t="str">
            <v>KAWIN ANAK 3</v>
          </cell>
          <cell r="AD1513" t="str">
            <v>KRISTEN</v>
          </cell>
          <cell r="AE1513" t="str">
            <v>LAKI-LAKI</v>
          </cell>
          <cell r="AF1513" t="str">
            <v>SMA</v>
          </cell>
          <cell r="AG1513" t="str">
            <v>FANLY ANTE</v>
          </cell>
          <cell r="AH1513" t="str">
            <v>BCA</v>
          </cell>
          <cell r="AI1513" t="str">
            <v>7800513272</v>
          </cell>
          <cell r="AJ1513" t="str">
            <v>7171050901200007</v>
          </cell>
          <cell r="AL1513">
            <v>44682</v>
          </cell>
          <cell r="AM1513">
            <v>44773</v>
          </cell>
          <cell r="AN1513" t="str">
            <v>PKWT 2</v>
          </cell>
          <cell r="AO1513" t="str">
            <v>71 hari</v>
          </cell>
          <cell r="AP1513" t="str">
            <v xml:space="preserve">0 Tahun  3 Bulan 17 Hari </v>
          </cell>
          <cell r="AQ1513" t="str">
            <v>SUDAH</v>
          </cell>
          <cell r="AR1513">
            <v>44614</v>
          </cell>
          <cell r="AS1513" t="str">
            <v>SUDAH</v>
          </cell>
          <cell r="AT1513">
            <v>44614</v>
          </cell>
          <cell r="AU1513" t="str">
            <v>SUDAH</v>
          </cell>
          <cell r="AV1513">
            <v>44593</v>
          </cell>
          <cell r="AW1513" t="str">
            <v xml:space="preserve">0 Tahun  3 Bulan 20 Hari </v>
          </cell>
          <cell r="AX1513" t="str">
            <v>IN CLASS</v>
          </cell>
          <cell r="AY1513">
            <v>90</v>
          </cell>
          <cell r="AZ1513">
            <v>100</v>
          </cell>
          <cell r="BA1513" t="str">
            <v>SUDAH</v>
          </cell>
          <cell r="BC1513">
            <v>44379</v>
          </cell>
          <cell r="BD1513" t="str">
            <v>RS TNI AU SAMRATULANGI 2101R006</v>
          </cell>
          <cell r="BE1513" t="str">
            <v>SUDAH</v>
          </cell>
          <cell r="BG1513">
            <v>44574</v>
          </cell>
          <cell r="BH1513" t="str">
            <v>TIKALA BARU 21010201</v>
          </cell>
          <cell r="BI1513" t="str">
            <v>BELUM</v>
          </cell>
          <cell r="BV1513" t="str">
            <v>0001066863475</v>
          </cell>
          <cell r="BW1513" t="str">
            <v>SUDAH</v>
          </cell>
          <cell r="BX1513" t="str">
            <v>PERUSAHAAN</v>
          </cell>
          <cell r="BY1513" t="str">
            <v>22028034050</v>
          </cell>
          <cell r="BZ1513" t="str">
            <v>SUDAH</v>
          </cell>
        </row>
        <row r="1514">
          <cell r="C1514" t="str">
            <v>3532</v>
          </cell>
          <cell r="D1514" t="str">
            <v>YUSUP WASONO PUTRO</v>
          </cell>
          <cell r="E1514" t="str">
            <v>PT. MBK</v>
          </cell>
          <cell r="F1514" t="str">
            <v>REPLACE</v>
          </cell>
          <cell r="G1514" t="str">
            <v>FAJAR CAHYONO</v>
          </cell>
          <cell r="I1514">
            <v>44595</v>
          </cell>
          <cell r="J1514" t="str">
            <v/>
          </cell>
          <cell r="K1514" t="str">
            <v>031327567360</v>
          </cell>
          <cell r="L1514" t="str">
            <v>DRIVER</v>
          </cell>
          <cell r="Q1514" t="str">
            <v>YOGYAKARTA</v>
          </cell>
          <cell r="R1514" t="str">
            <v>ANTERAJA</v>
          </cell>
          <cell r="S1514" t="str">
            <v>SEMARANG</v>
          </cell>
          <cell r="T1514" t="str">
            <v>3310081106790006</v>
          </cell>
          <cell r="U1514" t="str">
            <v>SEUMUR HIDUP</v>
          </cell>
          <cell r="W1514" t="str">
            <v>B1</v>
          </cell>
          <cell r="X1514" t="str">
            <v>14437906001965</v>
          </cell>
          <cell r="Y1514">
            <v>45819</v>
          </cell>
          <cell r="Z1514" t="str">
            <v xml:space="preserve">KLATEN </v>
          </cell>
          <cell r="AA1514">
            <v>29017</v>
          </cell>
          <cell r="AB1514" t="str">
            <v>MINGGIRAN RT 2/RW 5,PLAWIKAN,JOGONALAN,KLATEN</v>
          </cell>
          <cell r="AC1514" t="str">
            <v>KAWIN ANAK 2</v>
          </cell>
          <cell r="AD1514" t="str">
            <v>KHATOLIK</v>
          </cell>
          <cell r="AE1514" t="str">
            <v>LAKI-LAKI</v>
          </cell>
          <cell r="AF1514" t="str">
            <v>SMA</v>
          </cell>
          <cell r="AG1514" t="str">
            <v>YUSUP WASONO PUTRO</v>
          </cell>
          <cell r="AH1514" t="str">
            <v>BRI</v>
          </cell>
          <cell r="AI1514" t="str">
            <v>389101028076532</v>
          </cell>
          <cell r="AJ1514" t="str">
            <v>3310081709070006</v>
          </cell>
          <cell r="AL1514">
            <v>44682</v>
          </cell>
          <cell r="AM1514">
            <v>44773</v>
          </cell>
          <cell r="AN1514" t="str">
            <v>PKWT 2</v>
          </cell>
          <cell r="AO1514" t="str">
            <v>71 hari</v>
          </cell>
          <cell r="AP1514" t="str">
            <v xml:space="preserve">0 Tahun  3 Bulan 18 Hari </v>
          </cell>
          <cell r="AQ1514" t="str">
            <v>SUDAH</v>
          </cell>
          <cell r="AR1514">
            <v>44607</v>
          </cell>
          <cell r="AS1514" t="str">
            <v>SUDAH</v>
          </cell>
          <cell r="AT1514">
            <v>44607</v>
          </cell>
          <cell r="AU1514" t="str">
            <v>SUDAH</v>
          </cell>
          <cell r="AV1514">
            <v>44593</v>
          </cell>
          <cell r="AW1514" t="str">
            <v xml:space="preserve">0 Tahun  3 Bulan 20 Hari </v>
          </cell>
          <cell r="AX1514" t="str">
            <v>IN CLASS</v>
          </cell>
          <cell r="AY1514">
            <v>90</v>
          </cell>
          <cell r="AZ1514">
            <v>100</v>
          </cell>
          <cell r="BA1514" t="str">
            <v>SUDAH</v>
          </cell>
          <cell r="BC1514">
            <v>44390</v>
          </cell>
          <cell r="BD1514" t="str">
            <v>ARHANUT TANGERANG</v>
          </cell>
          <cell r="BE1514" t="str">
            <v>SUDAH</v>
          </cell>
          <cell r="BG1514">
            <v>44418</v>
          </cell>
          <cell r="BH1514" t="str">
            <v>ARHANUT TANGERANG</v>
          </cell>
          <cell r="BI1514" t="str">
            <v>SUDAH</v>
          </cell>
          <cell r="BK1514">
            <v>44611</v>
          </cell>
          <cell r="BV1514" t="str">
            <v>0001311699688</v>
          </cell>
          <cell r="BW1514" t="str">
            <v>SUDAH</v>
          </cell>
          <cell r="BX1514" t="str">
            <v>PERUSAHAAN</v>
          </cell>
          <cell r="BY1514" t="str">
            <v>22028034274</v>
          </cell>
          <cell r="BZ1514" t="str">
            <v>SUDAH</v>
          </cell>
        </row>
        <row r="1515">
          <cell r="C1515" t="str">
            <v>3533</v>
          </cell>
          <cell r="D1515" t="str">
            <v>TRI YULIARSO</v>
          </cell>
          <cell r="E1515" t="str">
            <v>PT. MBK</v>
          </cell>
          <cell r="F1515" t="str">
            <v>REPLACE</v>
          </cell>
          <cell r="G1515" t="str">
            <v>MARSUDI</v>
          </cell>
          <cell r="I1515">
            <v>44596</v>
          </cell>
          <cell r="J1515" t="str">
            <v/>
          </cell>
          <cell r="K1515" t="str">
            <v>081325121013</v>
          </cell>
          <cell r="L1515" t="str">
            <v>DRIVER</v>
          </cell>
          <cell r="Q1515" t="str">
            <v>YOGYAKARTA</v>
          </cell>
          <cell r="R1515" t="str">
            <v>ANTERAJA</v>
          </cell>
          <cell r="S1515" t="str">
            <v>SEMARANG</v>
          </cell>
          <cell r="T1515" t="str">
            <v>3324122607800002</v>
          </cell>
          <cell r="U1515" t="str">
            <v>SEUMUR HIDUP</v>
          </cell>
          <cell r="W1515" t="str">
            <v>B2 UMUM</v>
          </cell>
          <cell r="X1515" t="str">
            <v>790714331122</v>
          </cell>
          <cell r="Y1515">
            <v>44768</v>
          </cell>
          <cell r="Z1515" t="str">
            <v>KENDAL</v>
          </cell>
          <cell r="AA1515">
            <v>29428</v>
          </cell>
          <cell r="AB1515" t="str">
            <v>TANGKIL RT09 RT01 MUNTUK DLINGO BANTUL YOGYAKARTA</v>
          </cell>
          <cell r="AC1515" t="str">
            <v>KAWIN ANAK 2</v>
          </cell>
          <cell r="AD1515" t="str">
            <v>ISLAM</v>
          </cell>
          <cell r="AE1515" t="str">
            <v>LAKI-LAKI</v>
          </cell>
          <cell r="AF1515" t="str">
            <v>SMA</v>
          </cell>
          <cell r="AG1515" t="str">
            <v>TRI YULIARSO</v>
          </cell>
          <cell r="AH1515" t="str">
            <v>BCA</v>
          </cell>
          <cell r="AI1515" t="str">
            <v>7960340030</v>
          </cell>
          <cell r="AJ1515" t="str">
            <v>3402110312180002</v>
          </cell>
          <cell r="AL1515">
            <v>44682</v>
          </cell>
          <cell r="AM1515">
            <v>44773</v>
          </cell>
          <cell r="AN1515" t="str">
            <v>PKWT 2</v>
          </cell>
          <cell r="AO1515" t="str">
            <v>71 hari</v>
          </cell>
          <cell r="AP1515" t="str">
            <v xml:space="preserve">0 Tahun  3 Bulan 17 Hari </v>
          </cell>
          <cell r="AQ1515" t="str">
            <v>SUDAH</v>
          </cell>
          <cell r="AR1515">
            <v>44607</v>
          </cell>
          <cell r="AS1515" t="str">
            <v>SUDAH</v>
          </cell>
          <cell r="AT1515">
            <v>44607</v>
          </cell>
          <cell r="AU1515" t="str">
            <v>SUDAH</v>
          </cell>
          <cell r="AV1515">
            <v>44594</v>
          </cell>
          <cell r="AW1515" t="str">
            <v xml:space="preserve">0 Tahun  3 Bulan 19 Hari </v>
          </cell>
          <cell r="AX1515" t="str">
            <v>IN CLASS</v>
          </cell>
          <cell r="AY1515">
            <v>90</v>
          </cell>
          <cell r="AZ1515">
            <v>100</v>
          </cell>
          <cell r="BA1515" t="str">
            <v>SUDAH</v>
          </cell>
          <cell r="BC1515">
            <v>44469</v>
          </cell>
          <cell r="BD1515" t="str">
            <v>PUSKESMAS DLINGO</v>
          </cell>
          <cell r="BE1515" t="str">
            <v>SUDAH</v>
          </cell>
          <cell r="BG1515">
            <v>44549</v>
          </cell>
          <cell r="BH1515" t="str">
            <v>PUSKESMAS DLINGO</v>
          </cell>
          <cell r="BI1515" t="str">
            <v>BELUM</v>
          </cell>
          <cell r="BV1515" t="str">
            <v>0001526393158</v>
          </cell>
          <cell r="BW1515" t="str">
            <v>SUDAH</v>
          </cell>
          <cell r="BX1515" t="str">
            <v>PERUSAHAAN</v>
          </cell>
          <cell r="BY1515" t="str">
            <v>22028034308</v>
          </cell>
          <cell r="BZ1515" t="str">
            <v>SUDAH</v>
          </cell>
        </row>
        <row r="1516">
          <cell r="C1516" t="str">
            <v>3536</v>
          </cell>
          <cell r="D1516" t="str">
            <v>JANDIARA SIMAMORA</v>
          </cell>
          <cell r="E1516" t="str">
            <v>PT. MBK</v>
          </cell>
          <cell r="F1516" t="str">
            <v>REPLACE</v>
          </cell>
          <cell r="G1516" t="str">
            <v>ARIFKI EKAPUTRA</v>
          </cell>
          <cell r="I1516">
            <v>44595</v>
          </cell>
          <cell r="J1516" t="str">
            <v/>
          </cell>
          <cell r="K1516" t="str">
            <v>081253229233</v>
          </cell>
          <cell r="L1516" t="str">
            <v>DRIVER</v>
          </cell>
          <cell r="Q1516" t="str">
            <v>BALIKPAPAN</v>
          </cell>
          <cell r="R1516" t="str">
            <v>ANTERAJA</v>
          </cell>
          <cell r="S1516" t="str">
            <v>JAKARTA 2</v>
          </cell>
          <cell r="T1516" t="str">
            <v>6472012505850006</v>
          </cell>
          <cell r="U1516" t="str">
            <v>SEUMUR HIDUP</v>
          </cell>
          <cell r="V1516" t="str">
            <v>BV/CDE</v>
          </cell>
          <cell r="W1516" t="str">
            <v>B2</v>
          </cell>
          <cell r="X1516" t="str">
            <v>17158505001187</v>
          </cell>
          <cell r="Y1516">
            <v>45895</v>
          </cell>
          <cell r="Z1516" t="str">
            <v>BONANDOLOK</v>
          </cell>
          <cell r="AA1516" t="str">
            <v>25-Mei-85</v>
          </cell>
          <cell r="AB1516" t="str">
            <v>JL. PALARAN INDAH RT 11 RAWA MAKMUR SAMARINDA</v>
          </cell>
          <cell r="AC1516" t="str">
            <v>KAWIN ANAK 1</v>
          </cell>
          <cell r="AD1516" t="str">
            <v>KRISTEN</v>
          </cell>
          <cell r="AE1516" t="str">
            <v>LAKI-LAKI</v>
          </cell>
          <cell r="AF1516" t="str">
            <v>SMK</v>
          </cell>
          <cell r="AG1516" t="str">
            <v>JANDIARA SIMAMORA</v>
          </cell>
          <cell r="AH1516" t="str">
            <v>MANDIRI</v>
          </cell>
          <cell r="AI1516" t="str">
            <v>1480015679072</v>
          </cell>
          <cell r="AJ1516" t="str">
            <v>6471032308210004</v>
          </cell>
          <cell r="AL1516">
            <v>44682</v>
          </cell>
          <cell r="AM1516">
            <v>44773</v>
          </cell>
          <cell r="AN1516" t="str">
            <v>PKWT 2</v>
          </cell>
          <cell r="AO1516" t="str">
            <v>71 hari</v>
          </cell>
          <cell r="AP1516" t="str">
            <v xml:space="preserve">0 Tahun  3 Bulan 18 Hari </v>
          </cell>
          <cell r="AQ1516" t="str">
            <v>SUDAH</v>
          </cell>
          <cell r="AR1516">
            <v>44600</v>
          </cell>
          <cell r="AS1516" t="str">
            <v>SUDAH</v>
          </cell>
          <cell r="AT1516">
            <v>44600</v>
          </cell>
          <cell r="AU1516" t="str">
            <v>SUDAH</v>
          </cell>
          <cell r="AV1516">
            <v>44595</v>
          </cell>
          <cell r="AW1516" t="str">
            <v xml:space="preserve">0 Tahun  3 Bulan 18 Hari </v>
          </cell>
          <cell r="AX1516" t="str">
            <v>IN CLASS</v>
          </cell>
          <cell r="BA1516" t="str">
            <v>SUDAH</v>
          </cell>
          <cell r="BC1516">
            <v>44444</v>
          </cell>
          <cell r="BD1516" t="str">
            <v>KLINIK POLDA KALTIM</v>
          </cell>
          <cell r="BE1516" t="str">
            <v>SUDAH</v>
          </cell>
          <cell r="BG1516">
            <v>44528</v>
          </cell>
          <cell r="BH1516" t="str">
            <v>RS.DR R HARDJANTO</v>
          </cell>
          <cell r="BI1516" t="str">
            <v>BELUM</v>
          </cell>
          <cell r="BV1516" t="str">
            <v>0002421283533</v>
          </cell>
          <cell r="BW1516" t="str">
            <v>SUDAH</v>
          </cell>
          <cell r="BX1516" t="str">
            <v>PERUSAHAAN</v>
          </cell>
          <cell r="BY1516" t="str">
            <v>22028034407</v>
          </cell>
          <cell r="BZ1516" t="str">
            <v>SUDAH</v>
          </cell>
        </row>
        <row r="1517">
          <cell r="C1517" t="str">
            <v>3539</v>
          </cell>
          <cell r="D1517" t="str">
            <v>SYAHAJI MAULANA</v>
          </cell>
          <cell r="E1517" t="str">
            <v>PT. MBK</v>
          </cell>
          <cell r="F1517" t="str">
            <v>REPLACE</v>
          </cell>
          <cell r="G1517" t="str">
            <v>SABAINI</v>
          </cell>
          <cell r="I1517">
            <v>44597</v>
          </cell>
          <cell r="J1517" t="str">
            <v/>
          </cell>
          <cell r="K1517" t="str">
            <v>082253535232</v>
          </cell>
          <cell r="L1517" t="str">
            <v>DRIVER</v>
          </cell>
          <cell r="Q1517" t="str">
            <v>BANJARMASIN</v>
          </cell>
          <cell r="R1517" t="str">
            <v>PT. SUMBER ALFARIA TRIJAYA TBK</v>
          </cell>
          <cell r="S1517" t="str">
            <v>JAKARTA 2</v>
          </cell>
          <cell r="T1517" t="str">
            <v>3509202602870002</v>
          </cell>
          <cell r="U1517" t="str">
            <v>SEUMUR HIDUP</v>
          </cell>
          <cell r="V1517" t="str">
            <v>CDD</v>
          </cell>
          <cell r="W1517" t="str">
            <v>B1 UMUM</v>
          </cell>
          <cell r="X1517" t="str">
            <v>870216178616</v>
          </cell>
          <cell r="Y1517">
            <v>44983</v>
          </cell>
          <cell r="Z1517" t="str">
            <v>JEMBER</v>
          </cell>
          <cell r="AA1517">
            <v>31834</v>
          </cell>
          <cell r="AB1517" t="str">
            <v>JL PB SUDIRMAN X / 57LINGK.PAGAH RT.003 RW.018 KEL. JEMBER LOR KEC. PATRANG</v>
          </cell>
          <cell r="AC1517" t="str">
            <v>KAWIN ANAK 1</v>
          </cell>
          <cell r="AD1517" t="str">
            <v>ISLAM</v>
          </cell>
          <cell r="AE1517" t="str">
            <v>LAKI-LAKI</v>
          </cell>
          <cell r="AF1517" t="str">
            <v>SMA</v>
          </cell>
          <cell r="AG1517" t="str">
            <v>SYAHAJI MAULANA</v>
          </cell>
          <cell r="AH1517" t="str">
            <v>BCA</v>
          </cell>
          <cell r="AI1517" t="str">
            <v>0240881217</v>
          </cell>
          <cell r="AJ1517" t="str">
            <v>3509201206100005</v>
          </cell>
          <cell r="AL1517">
            <v>44682</v>
          </cell>
          <cell r="AM1517">
            <v>44773</v>
          </cell>
          <cell r="AN1517" t="str">
            <v>PKWT 2</v>
          </cell>
          <cell r="AO1517" t="str">
            <v>71 hari</v>
          </cell>
          <cell r="AP1517" t="str">
            <v xml:space="preserve">0 Tahun  3 Bulan 16 Hari </v>
          </cell>
          <cell r="AQ1517" t="str">
            <v>SUDAH</v>
          </cell>
          <cell r="AR1517">
            <v>44600</v>
          </cell>
          <cell r="AS1517" t="str">
            <v>SUDAH</v>
          </cell>
          <cell r="AT1517">
            <v>44600</v>
          </cell>
          <cell r="AU1517" t="str">
            <v>SUDAH</v>
          </cell>
          <cell r="AV1517">
            <v>44597</v>
          </cell>
          <cell r="AW1517" t="str">
            <v xml:space="preserve">0 Tahun  3 Bulan 16 Hari </v>
          </cell>
          <cell r="AX1517" t="str">
            <v>IN CLASS</v>
          </cell>
          <cell r="AZ1517">
            <v>100</v>
          </cell>
          <cell r="BA1517" t="str">
            <v>SUDAH</v>
          </cell>
          <cell r="BC1517">
            <v>44393</v>
          </cell>
          <cell r="BE1517" t="str">
            <v>SUDAH</v>
          </cell>
          <cell r="BG1517">
            <v>44426</v>
          </cell>
          <cell r="BI1517" t="str">
            <v>BELUM</v>
          </cell>
          <cell r="BV1517" t="str">
            <v>0002079275668</v>
          </cell>
          <cell r="BW1517" t="str">
            <v>SUDAH</v>
          </cell>
          <cell r="BX1517" t="str">
            <v>PERUSAHAAN</v>
          </cell>
          <cell r="BY1517" t="str">
            <v>22028034506</v>
          </cell>
          <cell r="BZ1517" t="str">
            <v>SUDAH</v>
          </cell>
        </row>
        <row r="1518">
          <cell r="C1518" t="str">
            <v>3540</v>
          </cell>
          <cell r="D1518" t="str">
            <v>AHMAD AMIN AL-GHOZALI</v>
          </cell>
          <cell r="E1518" t="str">
            <v>PT. MBK</v>
          </cell>
          <cell r="F1518" t="str">
            <v>REPLACE</v>
          </cell>
          <cell r="G1518" t="str">
            <v>ARI SISWANTO M</v>
          </cell>
          <cell r="I1518">
            <v>44597</v>
          </cell>
          <cell r="J1518" t="str">
            <v/>
          </cell>
          <cell r="K1518" t="str">
            <v>083153987506</v>
          </cell>
          <cell r="L1518" t="str">
            <v>DRIVER</v>
          </cell>
          <cell r="Q1518" t="str">
            <v>BANJARMASIN</v>
          </cell>
          <cell r="R1518" t="str">
            <v>PT. SUMBER ALFARIA TRIJAYA TBK</v>
          </cell>
          <cell r="S1518" t="str">
            <v>JAKARTA 2</v>
          </cell>
          <cell r="T1518" t="str">
            <v>6372030611010002</v>
          </cell>
          <cell r="U1518" t="str">
            <v>SEUMUR HIDUP</v>
          </cell>
          <cell r="V1518" t="str">
            <v>CDD</v>
          </cell>
          <cell r="W1518" t="str">
            <v>B2 UMUM</v>
          </cell>
          <cell r="X1518" t="str">
            <v>18339811000020</v>
          </cell>
          <cell r="Y1518">
            <v>46420</v>
          </cell>
          <cell r="Z1518" t="str">
            <v>PALAM</v>
          </cell>
          <cell r="AA1518">
            <v>37201</v>
          </cell>
          <cell r="AB1518" t="str">
            <v>JL PURNAWIRAWAN RT.004 RW.001 KEL. PALAM KEC. CEMPAKA</v>
          </cell>
          <cell r="AC1518" t="str">
            <v>LAJANG</v>
          </cell>
          <cell r="AD1518" t="str">
            <v>ISLAM</v>
          </cell>
          <cell r="AE1518" t="str">
            <v>LAKI-LAKI</v>
          </cell>
          <cell r="AF1518" t="str">
            <v>SMA</v>
          </cell>
          <cell r="AG1518" t="str">
            <v>AHMAD AMIN AL-GHOZALI</v>
          </cell>
          <cell r="AH1518" t="str">
            <v>BCA</v>
          </cell>
          <cell r="AI1518" t="str">
            <v>7895651737</v>
          </cell>
          <cell r="AJ1518" t="str">
            <v>6372033103100012</v>
          </cell>
          <cell r="AL1518">
            <v>44682</v>
          </cell>
          <cell r="AM1518">
            <v>44773</v>
          </cell>
          <cell r="AN1518" t="str">
            <v>PKWT 2</v>
          </cell>
          <cell r="AO1518" t="str">
            <v>71 hari</v>
          </cell>
          <cell r="AP1518" t="str">
            <v xml:space="preserve">0 Tahun  3 Bulan 16 Hari </v>
          </cell>
          <cell r="AQ1518" t="str">
            <v>SUDAH</v>
          </cell>
          <cell r="AR1518">
            <v>44600</v>
          </cell>
          <cell r="AS1518" t="str">
            <v>SUDAH</v>
          </cell>
          <cell r="AT1518">
            <v>44600</v>
          </cell>
          <cell r="AU1518" t="str">
            <v>SUDAH</v>
          </cell>
          <cell r="AV1518">
            <v>44597</v>
          </cell>
          <cell r="AW1518" t="str">
            <v xml:space="preserve">0 Tahun  3 Bulan 16 Hari </v>
          </cell>
          <cell r="AX1518" t="str">
            <v>IN CLASS</v>
          </cell>
          <cell r="AZ1518">
            <v>95</v>
          </cell>
          <cell r="BA1518" t="str">
            <v>SUDAH</v>
          </cell>
          <cell r="BC1518">
            <v>44556</v>
          </cell>
          <cell r="BE1518" t="str">
            <v>SUDAH</v>
          </cell>
          <cell r="BG1518">
            <v>44594</v>
          </cell>
          <cell r="BI1518" t="str">
            <v>BELUM</v>
          </cell>
          <cell r="BV1518" t="str">
            <v>0001930367981</v>
          </cell>
          <cell r="BW1518" t="str">
            <v>SUDAH</v>
          </cell>
          <cell r="BX1518" t="str">
            <v>PBI</v>
          </cell>
          <cell r="BY1518" t="str">
            <v>22028034720</v>
          </cell>
          <cell r="BZ1518" t="str">
            <v>SUDAH</v>
          </cell>
        </row>
        <row r="1519">
          <cell r="C1519" t="str">
            <v>3541</v>
          </cell>
          <cell r="D1519" t="str">
            <v>BONIFASIUS JEBEOT</v>
          </cell>
          <cell r="E1519" t="str">
            <v>PT. MBK</v>
          </cell>
          <cell r="F1519" t="str">
            <v>REPLACE</v>
          </cell>
          <cell r="G1519" t="str">
            <v>SANDI RANTIKA</v>
          </cell>
          <cell r="I1519">
            <v>44598</v>
          </cell>
          <cell r="J1519" t="str">
            <v/>
          </cell>
          <cell r="K1519" t="str">
            <v>085349384292</v>
          </cell>
          <cell r="L1519" t="str">
            <v>DRIVER</v>
          </cell>
          <cell r="Q1519" t="str">
            <v>PONTIANAK</v>
          </cell>
          <cell r="R1519" t="str">
            <v>PT. SUMBER ALFARIA TRIJAYA TBK</v>
          </cell>
          <cell r="S1519" t="str">
            <v>JAKARTA 2</v>
          </cell>
          <cell r="T1519" t="str">
            <v>5310052711890003</v>
          </cell>
          <cell r="U1519" t="str">
            <v>SEUMUR HIDUP</v>
          </cell>
          <cell r="V1519" t="str">
            <v>CDD</v>
          </cell>
          <cell r="W1519" t="str">
            <v>B1</v>
          </cell>
          <cell r="X1519" t="str">
            <v>1014180102757</v>
          </cell>
          <cell r="Y1519">
            <v>45107</v>
          </cell>
          <cell r="Z1519" t="str">
            <v>PAKA</v>
          </cell>
          <cell r="AA1519">
            <v>32689</v>
          </cell>
          <cell r="AB1519" t="str">
            <v>JL. BUDI UTOMO RT 005 RW 023</v>
          </cell>
          <cell r="AC1519" t="str">
            <v>LAJANG</v>
          </cell>
          <cell r="AD1519" t="str">
            <v>KHATOLIK</v>
          </cell>
          <cell r="AE1519" t="str">
            <v>LAKI-LAKI</v>
          </cell>
          <cell r="AF1519" t="str">
            <v>SMP</v>
          </cell>
          <cell r="AG1519" t="str">
            <v>BONIFASIUS JEBEOT</v>
          </cell>
          <cell r="AH1519" t="str">
            <v>BCA</v>
          </cell>
          <cell r="AI1519" t="str">
            <v>7155056410</v>
          </cell>
          <cell r="AJ1519" t="str">
            <v>6171042110160007</v>
          </cell>
          <cell r="AL1519">
            <v>44682</v>
          </cell>
          <cell r="AM1519">
            <v>44773</v>
          </cell>
          <cell r="AN1519" t="str">
            <v>PKWT 2</v>
          </cell>
          <cell r="AO1519" t="str">
            <v>71 hari</v>
          </cell>
          <cell r="AP1519" t="str">
            <v xml:space="preserve">0 Tahun  3 Bulan 15 Hari </v>
          </cell>
          <cell r="AQ1519" t="str">
            <v>SUDAH</v>
          </cell>
          <cell r="AR1519">
            <v>44600</v>
          </cell>
          <cell r="AS1519" t="str">
            <v>SUDAH</v>
          </cell>
          <cell r="AT1519">
            <v>44600</v>
          </cell>
          <cell r="AU1519" t="str">
            <v>SUDAH</v>
          </cell>
          <cell r="AV1519">
            <v>44598</v>
          </cell>
          <cell r="AW1519" t="str">
            <v xml:space="preserve">0 Tahun  3 Bulan 15 Hari </v>
          </cell>
          <cell r="AX1519" t="str">
            <v>IN CLASS</v>
          </cell>
          <cell r="BA1519" t="str">
            <v>SUDAH</v>
          </cell>
          <cell r="BC1519">
            <v>44375</v>
          </cell>
          <cell r="BE1519" t="str">
            <v>BELUM</v>
          </cell>
          <cell r="BF1519" t="str">
            <v>KANTOR BUPATI KUBURAYA</v>
          </cell>
          <cell r="BI1519" t="str">
            <v>BELUM</v>
          </cell>
          <cell r="BV1519" t="str">
            <v>0001061242997</v>
          </cell>
          <cell r="BW1519" t="str">
            <v>SUDAH</v>
          </cell>
          <cell r="BX1519" t="str">
            <v>PERUSAHAAN</v>
          </cell>
          <cell r="BY1519" t="str">
            <v>22028034357</v>
          </cell>
          <cell r="BZ1519" t="str">
            <v>SUDAH</v>
          </cell>
        </row>
        <row r="1520">
          <cell r="C1520" t="str">
            <v>3542</v>
          </cell>
          <cell r="D1520" t="str">
            <v>PAISAL JULKARNAEN AL ASHARIS</v>
          </cell>
          <cell r="E1520" t="str">
            <v>PT. MBK</v>
          </cell>
          <cell r="F1520" t="str">
            <v>REPLACE</v>
          </cell>
          <cell r="G1520" t="str">
            <v>DIMAS SADEWA WINENDRA</v>
          </cell>
          <cell r="I1520">
            <v>44598</v>
          </cell>
          <cell r="J1520" t="str">
            <v/>
          </cell>
          <cell r="K1520" t="str">
            <v>081345815369</v>
          </cell>
          <cell r="L1520" t="str">
            <v>DRIVER</v>
          </cell>
          <cell r="Q1520" t="str">
            <v>PONTIANAK</v>
          </cell>
          <cell r="R1520" t="str">
            <v>PT. SUMBER ALFARIA TRIJAYA TBK</v>
          </cell>
          <cell r="S1520" t="str">
            <v>JAKARTA 2</v>
          </cell>
          <cell r="T1520" t="str">
            <v>6171020412870008</v>
          </cell>
          <cell r="U1520" t="str">
            <v>SEUMUR HIDUP</v>
          </cell>
          <cell r="V1520" t="str">
            <v>CDD</v>
          </cell>
          <cell r="W1520" t="str">
            <v>B1</v>
          </cell>
          <cell r="X1520" t="str">
            <v>10148712000090</v>
          </cell>
          <cell r="Y1520">
            <v>45866</v>
          </cell>
          <cell r="Z1520" t="str">
            <v>SUI DEKAN</v>
          </cell>
          <cell r="AA1520" t="str">
            <v>04-Des-87</v>
          </cell>
          <cell r="AB1520" t="str">
            <v>JL ANGGREK GG EMPONAI RT 012</v>
          </cell>
          <cell r="AC1520" t="str">
            <v>LAJANG</v>
          </cell>
          <cell r="AD1520" t="str">
            <v>ISLAM</v>
          </cell>
          <cell r="AE1520" t="str">
            <v>LAKI-LAKI</v>
          </cell>
          <cell r="AF1520" t="str">
            <v>SMP</v>
          </cell>
          <cell r="AG1520" t="str">
            <v>PAISAL JULKARNAEN AL ASHARIS</v>
          </cell>
          <cell r="AH1520" t="str">
            <v>BCA</v>
          </cell>
          <cell r="AI1520" t="str">
            <v>0292743651</v>
          </cell>
          <cell r="AJ1520" t="str">
            <v>6103010507190009</v>
          </cell>
          <cell r="AL1520">
            <v>44682</v>
          </cell>
          <cell r="AM1520">
            <v>44773</v>
          </cell>
          <cell r="AN1520" t="str">
            <v>PKWT 2</v>
          </cell>
          <cell r="AO1520" t="str">
            <v>71 hari</v>
          </cell>
          <cell r="AP1520" t="str">
            <v xml:space="preserve">0 Tahun  3 Bulan 15 Hari </v>
          </cell>
          <cell r="AQ1520" t="str">
            <v>SUDAH</v>
          </cell>
          <cell r="AR1520">
            <v>44600</v>
          </cell>
          <cell r="AS1520" t="str">
            <v>SUDAH</v>
          </cell>
          <cell r="AT1520">
            <v>44600</v>
          </cell>
          <cell r="AU1520" t="str">
            <v>SUDAH</v>
          </cell>
          <cell r="AV1520">
            <v>44598</v>
          </cell>
          <cell r="AW1520" t="str">
            <v xml:space="preserve">0 Tahun  3 Bulan 15 Hari </v>
          </cell>
          <cell r="AX1520" t="str">
            <v>IN CLASS</v>
          </cell>
          <cell r="BA1520" t="str">
            <v>SUDAH</v>
          </cell>
          <cell r="BC1520">
            <v>44532</v>
          </cell>
          <cell r="BE1520" t="str">
            <v>BELUM</v>
          </cell>
          <cell r="BF1520" t="str">
            <v>RS BHAYANGKARA</v>
          </cell>
          <cell r="BI1520" t="str">
            <v>BELUM</v>
          </cell>
          <cell r="BV1520" t="str">
            <v>0002776531375</v>
          </cell>
          <cell r="BW1520" t="str">
            <v>SUDAH</v>
          </cell>
          <cell r="BX1520" t="str">
            <v>PERUSAHAAN</v>
          </cell>
          <cell r="BY1520" t="str">
            <v>22028034423</v>
          </cell>
          <cell r="BZ1520" t="str">
            <v>SUDAH</v>
          </cell>
        </row>
        <row r="1521">
          <cell r="C1521" t="str">
            <v>3543</v>
          </cell>
          <cell r="D1521" t="str">
            <v>EKA PEBRIADI</v>
          </cell>
          <cell r="E1521" t="str">
            <v>PT. MBK</v>
          </cell>
          <cell r="F1521" t="str">
            <v>PO</v>
          </cell>
          <cell r="G1521" t="str">
            <v>02/PO-MDN/II/22 DRIVER SAT MUTASI KE ANTERAJA</v>
          </cell>
          <cell r="H1521">
            <v>44598</v>
          </cell>
          <cell r="I1521">
            <v>44598</v>
          </cell>
          <cell r="J1521">
            <v>0</v>
          </cell>
          <cell r="K1521" t="str">
            <v>081266204498</v>
          </cell>
          <cell r="L1521" t="str">
            <v>DRIVER</v>
          </cell>
          <cell r="Q1521" t="str">
            <v>BATAM</v>
          </cell>
          <cell r="R1521" t="str">
            <v>ANTERAJA</v>
          </cell>
          <cell r="S1521" t="str">
            <v>MEDAN</v>
          </cell>
          <cell r="T1521" t="str">
            <v>1303041202870001</v>
          </cell>
          <cell r="U1521" t="str">
            <v>SEUMUR HIDUP</v>
          </cell>
          <cell r="W1521" t="str">
            <v>B1</v>
          </cell>
          <cell r="X1521" t="str">
            <v>09208702000284</v>
          </cell>
          <cell r="Y1521">
            <v>46432</v>
          </cell>
          <cell r="Z1521" t="str">
            <v>MUARO</v>
          </cell>
          <cell r="AA1521">
            <v>31820</v>
          </cell>
          <cell r="AB1521" t="str">
            <v>JORONG PEMATANG SARI BULAN</v>
          </cell>
          <cell r="AC1521" t="str">
            <v>LAJANG</v>
          </cell>
          <cell r="AD1521" t="str">
            <v>ISLAM</v>
          </cell>
          <cell r="AE1521" t="str">
            <v>LAKI-LAKI</v>
          </cell>
          <cell r="AF1521" t="str">
            <v>SMA</v>
          </cell>
          <cell r="AG1521" t="str">
            <v>EKA PEBRIADI</v>
          </cell>
          <cell r="AH1521" t="str">
            <v>BCA</v>
          </cell>
          <cell r="AI1521" t="str">
            <v>8520174088</v>
          </cell>
          <cell r="AJ1521" t="str">
            <v>1303041311200002</v>
          </cell>
          <cell r="AL1521">
            <v>44682</v>
          </cell>
          <cell r="AM1521">
            <v>44773</v>
          </cell>
          <cell r="AN1521" t="str">
            <v>PKWT 2</v>
          </cell>
          <cell r="AO1521" t="str">
            <v>71 hari</v>
          </cell>
          <cell r="AP1521" t="str">
            <v xml:space="preserve">0 Tahun  3 Bulan 15 Hari </v>
          </cell>
          <cell r="AQ1521" t="str">
            <v>SUDAH</v>
          </cell>
          <cell r="AR1521">
            <v>44620</v>
          </cell>
          <cell r="AS1521" t="str">
            <v>SUDAH</v>
          </cell>
          <cell r="AT1521">
            <v>44620</v>
          </cell>
          <cell r="AU1521" t="str">
            <v>SUDAH</v>
          </cell>
          <cell r="AV1521">
            <v>44598</v>
          </cell>
          <cell r="AW1521" t="str">
            <v xml:space="preserve">0 Tahun  3 Bulan 15 Hari </v>
          </cell>
          <cell r="AX1521" t="str">
            <v>IN CLASS</v>
          </cell>
          <cell r="BA1521" t="str">
            <v>SUDAH</v>
          </cell>
          <cell r="BC1521">
            <v>44419</v>
          </cell>
          <cell r="BE1521" t="str">
            <v>SUDAH</v>
          </cell>
          <cell r="BG1521">
            <v>44450</v>
          </cell>
          <cell r="BI1521" t="str">
            <v>BELUM</v>
          </cell>
          <cell r="BV1521" t="str">
            <v>0003255993538</v>
          </cell>
          <cell r="BW1521" t="str">
            <v>SUDAH</v>
          </cell>
          <cell r="BX1521" t="str">
            <v>PERUSAHAAN</v>
          </cell>
          <cell r="BY1521" t="str">
            <v>22028034555</v>
          </cell>
          <cell r="BZ1521" t="str">
            <v>SUDAH</v>
          </cell>
        </row>
        <row r="1522">
          <cell r="C1522" t="str">
            <v>3544</v>
          </cell>
          <cell r="D1522" t="str">
            <v>ARDIYANTO</v>
          </cell>
          <cell r="E1522" t="str">
            <v>PT. MBK</v>
          </cell>
          <cell r="F1522" t="str">
            <v>REPLACE</v>
          </cell>
          <cell r="G1522" t="str">
            <v>SUDJOKO</v>
          </cell>
          <cell r="I1522">
            <v>44600</v>
          </cell>
          <cell r="J1522" t="str">
            <v/>
          </cell>
          <cell r="K1522" t="str">
            <v>082138489498</v>
          </cell>
          <cell r="L1522" t="str">
            <v>DRIVER</v>
          </cell>
          <cell r="Q1522" t="str">
            <v>REMBANG</v>
          </cell>
          <cell r="R1522" t="str">
            <v>PT. SUMBER ALFARIA TRIJAYA TBK</v>
          </cell>
          <cell r="S1522" t="str">
            <v>MALANG</v>
          </cell>
          <cell r="T1522" t="str">
            <v>3317110206940002</v>
          </cell>
          <cell r="U1522" t="str">
            <v>SEUMUR HIDUP</v>
          </cell>
          <cell r="V1522" t="str">
            <v>HIJAU</v>
          </cell>
          <cell r="W1522" t="str">
            <v>B2</v>
          </cell>
          <cell r="X1522" t="str">
            <v>14399406000103</v>
          </cell>
          <cell r="Y1522">
            <v>46900</v>
          </cell>
          <cell r="Z1522" t="str">
            <v>REMBANG</v>
          </cell>
          <cell r="AA1522">
            <v>34487</v>
          </cell>
          <cell r="AB1522" t="str">
            <v>DASUN RT 001 RW 001 KEC REMBANG</v>
          </cell>
          <cell r="AC1522" t="str">
            <v>KAWIN ANAK 1</v>
          </cell>
          <cell r="AD1522" t="str">
            <v>ISLAM</v>
          </cell>
          <cell r="AE1522" t="str">
            <v>LAKI-LAKI</v>
          </cell>
          <cell r="AF1522" t="str">
            <v>SMA</v>
          </cell>
          <cell r="AG1522" t="str">
            <v>ARDIYANTO</v>
          </cell>
          <cell r="AH1522" t="str">
            <v>BCA</v>
          </cell>
          <cell r="AI1522" t="str">
            <v>7835268691</v>
          </cell>
          <cell r="AJ1522" t="str">
            <v>3317142209200003</v>
          </cell>
          <cell r="AL1522">
            <v>44682</v>
          </cell>
          <cell r="AM1522">
            <v>44773</v>
          </cell>
          <cell r="AN1522" t="str">
            <v>PKWT 2</v>
          </cell>
          <cell r="AO1522" t="str">
            <v>71 hari</v>
          </cell>
          <cell r="AP1522" t="str">
            <v xml:space="preserve">0 Tahun  3 Bulan 13 Hari </v>
          </cell>
          <cell r="AQ1522" t="str">
            <v>SUDAH</v>
          </cell>
          <cell r="AR1522">
            <v>44607</v>
          </cell>
          <cell r="AS1522" t="str">
            <v>SUDAH</v>
          </cell>
          <cell r="AT1522">
            <v>44607</v>
          </cell>
          <cell r="AU1522" t="str">
            <v>SUDAH</v>
          </cell>
          <cell r="AV1522">
            <v>44233</v>
          </cell>
          <cell r="AW1522" t="str">
            <v xml:space="preserve">1 Tahun  3 Bulan 15 Hari </v>
          </cell>
          <cell r="AX1522" t="str">
            <v>IN CLASS</v>
          </cell>
          <cell r="AY1522">
            <v>85</v>
          </cell>
          <cell r="AZ1522">
            <v>90</v>
          </cell>
          <cell r="BA1522" t="str">
            <v>SUDAH</v>
          </cell>
          <cell r="BC1522">
            <v>44355</v>
          </cell>
          <cell r="BE1522" t="str">
            <v>SUDAH</v>
          </cell>
          <cell r="BG1522">
            <v>44416</v>
          </cell>
          <cell r="BI1522" t="str">
            <v>BELUM</v>
          </cell>
          <cell r="BV1522" t="str">
            <v>0002467584887</v>
          </cell>
          <cell r="BW1522" t="str">
            <v>SUDAH</v>
          </cell>
          <cell r="BX1522" t="str">
            <v>PERUSAHAAN</v>
          </cell>
          <cell r="BY1522" t="str">
            <v>22028034548</v>
          </cell>
          <cell r="BZ1522" t="str">
            <v>SUDAH</v>
          </cell>
        </row>
        <row r="1523">
          <cell r="C1523" t="str">
            <v>3545</v>
          </cell>
          <cell r="D1523" t="str">
            <v>ASEP MUHAMAD MUHARAM</v>
          </cell>
          <cell r="E1523" t="str">
            <v>PT. MBK</v>
          </cell>
          <cell r="F1523" t="str">
            <v xml:space="preserve">REPLACE </v>
          </cell>
          <cell r="G1523" t="str">
            <v>IMAN HILMAN</v>
          </cell>
          <cell r="I1523">
            <v>44595</v>
          </cell>
          <cell r="J1523" t="str">
            <v/>
          </cell>
          <cell r="K1523" t="str">
            <v>0895410129080</v>
          </cell>
          <cell r="L1523" t="str">
            <v>DRIVER</v>
          </cell>
          <cell r="Q1523" t="str">
            <v>GARUT</v>
          </cell>
          <cell r="R1523" t="str">
            <v>ANTERAJA</v>
          </cell>
          <cell r="S1523" t="str">
            <v>JAKARTA 1</v>
          </cell>
          <cell r="T1523" t="str">
            <v>3205171611880003</v>
          </cell>
          <cell r="U1523" t="str">
            <v>SEUMUR HIDUP</v>
          </cell>
          <cell r="V1523" t="str">
            <v>HIJAU</v>
          </cell>
          <cell r="W1523" t="str">
            <v>B1</v>
          </cell>
          <cell r="X1523" t="str">
            <v>13338410000250</v>
          </cell>
          <cell r="Y1523">
            <v>46418</v>
          </cell>
          <cell r="Z1523" t="str">
            <v>GARUT</v>
          </cell>
          <cell r="AA1523">
            <v>30967</v>
          </cell>
          <cell r="AB1523" t="str">
            <v>KP CIJELEREUN RT01 RW05 ,DS MEKARSARI,KEC BAYONGBONG,KAB GARUT</v>
          </cell>
          <cell r="AC1523" t="str">
            <v>KAWIN ANAK 3</v>
          </cell>
          <cell r="AD1523" t="str">
            <v>ISLAM</v>
          </cell>
          <cell r="AE1523" t="str">
            <v>LAKI-LAKI</v>
          </cell>
          <cell r="AF1523" t="str">
            <v>D3</v>
          </cell>
          <cell r="AG1523" t="str">
            <v>ASEP MUHAMAD MUHARAM</v>
          </cell>
          <cell r="AH1523" t="str">
            <v>BCA</v>
          </cell>
          <cell r="AI1523" t="str">
            <v>1481890131</v>
          </cell>
          <cell r="AJ1523" t="str">
            <v>3205171010170016</v>
          </cell>
          <cell r="AL1523">
            <v>44682</v>
          </cell>
          <cell r="AM1523">
            <v>44773</v>
          </cell>
          <cell r="AN1523" t="str">
            <v>PKWT 2</v>
          </cell>
          <cell r="AO1523" t="str">
            <v>71 hari</v>
          </cell>
          <cell r="AP1523" t="str">
            <v xml:space="preserve">0 Tahun  3 Bulan 18 Hari </v>
          </cell>
          <cell r="AQ1523" t="str">
            <v>SUDAH</v>
          </cell>
          <cell r="AR1523">
            <v>44602</v>
          </cell>
          <cell r="AS1523" t="str">
            <v>SUDAH</v>
          </cell>
          <cell r="AT1523">
            <v>44602</v>
          </cell>
          <cell r="AU1523" t="str">
            <v>SUDAH</v>
          </cell>
          <cell r="AV1523">
            <v>44594</v>
          </cell>
          <cell r="AW1523" t="str">
            <v xml:space="preserve">0 Tahun  3 Bulan 19 Hari </v>
          </cell>
          <cell r="AX1523" t="str">
            <v>IN CLASS</v>
          </cell>
          <cell r="AY1523">
            <v>60</v>
          </cell>
          <cell r="BA1523" t="str">
            <v>SUDAH</v>
          </cell>
          <cell r="BC1523">
            <v>44468</v>
          </cell>
          <cell r="BD1523" t="str">
            <v>BAYONGBONG DTP</v>
          </cell>
          <cell r="BE1523" t="str">
            <v>SUDAH</v>
          </cell>
          <cell r="BG1523">
            <v>44223</v>
          </cell>
          <cell r="BH1523" t="str">
            <v>BAYONGBONG DTP</v>
          </cell>
          <cell r="BI1523" t="str">
            <v>BELUM</v>
          </cell>
          <cell r="BV1523" t="str">
            <v>0002242026775</v>
          </cell>
          <cell r="BW1523" t="str">
            <v>SUDAH</v>
          </cell>
          <cell r="BX1523" t="str">
            <v>PBI</v>
          </cell>
          <cell r="BY1523" t="str">
            <v>22028034647</v>
          </cell>
          <cell r="BZ1523" t="str">
            <v>SUDAH</v>
          </cell>
          <cell r="CG1523" t="str">
            <v>KENZIEARRIZKIE23@GMAIL.COM</v>
          </cell>
        </row>
        <row r="1524">
          <cell r="C1524" t="str">
            <v>3546</v>
          </cell>
          <cell r="D1524" t="str">
            <v>LUKI ALPATAH</v>
          </cell>
          <cell r="E1524" t="str">
            <v>PT. MBK</v>
          </cell>
          <cell r="F1524" t="str">
            <v>REPLACE</v>
          </cell>
          <cell r="G1524" t="str">
            <v>AA SAEPUDIN</v>
          </cell>
          <cell r="I1524">
            <v>44595</v>
          </cell>
          <cell r="J1524" t="str">
            <v/>
          </cell>
          <cell r="K1524" t="str">
            <v>082115150396</v>
          </cell>
          <cell r="L1524" t="str">
            <v>DRIVER</v>
          </cell>
          <cell r="Q1524" t="str">
            <v>BANDUNG</v>
          </cell>
          <cell r="R1524" t="str">
            <v>ANTERAJA</v>
          </cell>
          <cell r="S1524" t="str">
            <v>JAKARTA 1</v>
          </cell>
          <cell r="T1524" t="str">
            <v>3277012903940003</v>
          </cell>
          <cell r="U1524" t="str">
            <v>SEUMUR HIDUP</v>
          </cell>
          <cell r="V1524" t="str">
            <v>KUNING</v>
          </cell>
          <cell r="W1524" t="str">
            <v>B2 UMUM</v>
          </cell>
          <cell r="X1524" t="str">
            <v>13289403000509</v>
          </cell>
          <cell r="Y1524">
            <v>46345</v>
          </cell>
          <cell r="Z1524" t="str">
            <v>CIMAHI</v>
          </cell>
          <cell r="AA1524">
            <v>34422</v>
          </cell>
          <cell r="AB1524" t="str">
            <v>KP SARADAN RT08 RW02 LEUWIHGAJAH, KEC CIMAHI SELATAN, KOTA CIMAHI</v>
          </cell>
          <cell r="AC1524" t="str">
            <v>KAWIN ANAK 2</v>
          </cell>
          <cell r="AD1524" t="str">
            <v>ISLAM</v>
          </cell>
          <cell r="AE1524" t="str">
            <v>LAKI-LAKI</v>
          </cell>
          <cell r="AF1524" t="str">
            <v>SMK</v>
          </cell>
          <cell r="AG1524" t="str">
            <v>LUKI ALPATAH</v>
          </cell>
          <cell r="AH1524" t="str">
            <v>BCA</v>
          </cell>
          <cell r="AI1524" t="str">
            <v>1393333255</v>
          </cell>
          <cell r="AJ1524" t="str">
            <v>3277011403170017</v>
          </cell>
          <cell r="AL1524">
            <v>44682</v>
          </cell>
          <cell r="AM1524">
            <v>44773</v>
          </cell>
          <cell r="AN1524" t="str">
            <v>PKWT 2</v>
          </cell>
          <cell r="AO1524" t="str">
            <v>71 hari</v>
          </cell>
          <cell r="AP1524" t="str">
            <v xml:space="preserve">0 Tahun  3 Bulan 18 Hari </v>
          </cell>
          <cell r="AQ1524" t="str">
            <v>SUDAH</v>
          </cell>
          <cell r="AR1524">
            <v>44602</v>
          </cell>
          <cell r="AS1524" t="str">
            <v>SUDAH</v>
          </cell>
          <cell r="AT1524">
            <v>44602</v>
          </cell>
          <cell r="AU1524" t="str">
            <v>SUDAH</v>
          </cell>
          <cell r="AV1524">
            <v>44639</v>
          </cell>
          <cell r="AW1524" t="str">
            <v xml:space="preserve">0 Tahun  2 Bulan 2 Hari </v>
          </cell>
          <cell r="AX1524" t="str">
            <v>IN CLASS</v>
          </cell>
          <cell r="AY1524">
            <v>60</v>
          </cell>
          <cell r="BA1524" t="str">
            <v>SUDAH</v>
          </cell>
          <cell r="BC1524">
            <v>44459</v>
          </cell>
          <cell r="BD1524" t="str">
            <v>RS TNI DUSTIRA</v>
          </cell>
          <cell r="BE1524" t="str">
            <v>SUDAH</v>
          </cell>
          <cell r="BG1524">
            <v>44487</v>
          </cell>
          <cell r="BH1524" t="str">
            <v>RS TNI DUSTIRA</v>
          </cell>
          <cell r="BI1524" t="str">
            <v>BELUM</v>
          </cell>
          <cell r="BV1524" t="str">
            <v>0001522963135</v>
          </cell>
          <cell r="BW1524" t="str">
            <v>SUDAH</v>
          </cell>
          <cell r="BX1524" t="str">
            <v>PERUSAHAAN</v>
          </cell>
          <cell r="BY1524" t="str">
            <v>22028034399</v>
          </cell>
          <cell r="BZ1524" t="str">
            <v>SUDAH</v>
          </cell>
          <cell r="CG1524" t="str">
            <v>zerielzeihan1316@gmail.com</v>
          </cell>
        </row>
        <row r="1525">
          <cell r="C1525" t="str">
            <v>3547</v>
          </cell>
          <cell r="D1525" t="str">
            <v>AEP ABDUL AZIZ</v>
          </cell>
          <cell r="E1525" t="str">
            <v>PT. MBK</v>
          </cell>
          <cell r="F1525" t="str">
            <v>REPLACE</v>
          </cell>
          <cell r="G1525" t="str">
            <v>YULIANTO DWI NUGROHO</v>
          </cell>
          <cell r="I1525">
            <v>44599</v>
          </cell>
          <cell r="J1525" t="str">
            <v/>
          </cell>
          <cell r="K1525" t="str">
            <v>081221610628</v>
          </cell>
          <cell r="L1525" t="str">
            <v>DRIVER</v>
          </cell>
          <cell r="Q1525" t="str">
            <v>BANDUNG</v>
          </cell>
          <cell r="R1525" t="str">
            <v>ANTERAJA</v>
          </cell>
          <cell r="S1525" t="str">
            <v>JAKARTA 1</v>
          </cell>
          <cell r="T1525" t="str">
            <v>3273061304840004</v>
          </cell>
          <cell r="U1525" t="str">
            <v>SEUMUR HIDUP</v>
          </cell>
          <cell r="V1525" t="str">
            <v>HIJAU</v>
          </cell>
          <cell r="W1525" t="str">
            <v>B1</v>
          </cell>
          <cell r="X1525" t="str">
            <v>13058404001125</v>
          </cell>
          <cell r="Y1525">
            <v>46339</v>
          </cell>
          <cell r="Z1525" t="str">
            <v>MAJALENGKA</v>
          </cell>
          <cell r="AA1525">
            <v>30785</v>
          </cell>
          <cell r="AB1525" t="str">
            <v>JL INDUSTRI DALAM  RT 07 RW 08 KEL ARJUNA,KEC CICENDO,BANDUNG</v>
          </cell>
          <cell r="AC1525" t="str">
            <v>KAWIN ANAK 2</v>
          </cell>
          <cell r="AD1525" t="str">
            <v>ISLAM</v>
          </cell>
          <cell r="AE1525" t="str">
            <v>LAKI-LAKI</v>
          </cell>
          <cell r="AF1525" t="str">
            <v>SMK</v>
          </cell>
          <cell r="AG1525" t="str">
            <v>AEP ABDUL AZIZ</v>
          </cell>
          <cell r="AH1525" t="str">
            <v>BCA</v>
          </cell>
          <cell r="AI1525" t="str">
            <v>0160327995</v>
          </cell>
          <cell r="AL1525">
            <v>44682</v>
          </cell>
          <cell r="AM1525">
            <v>44773</v>
          </cell>
          <cell r="AN1525" t="str">
            <v>PKWT 2</v>
          </cell>
          <cell r="AO1525" t="str">
            <v>71 hari</v>
          </cell>
          <cell r="AP1525" t="str">
            <v xml:space="preserve">0 Tahun  3 Bulan 14 Hari </v>
          </cell>
          <cell r="AQ1525" t="str">
            <v>SUDAH</v>
          </cell>
          <cell r="AR1525">
            <v>44602</v>
          </cell>
          <cell r="AS1525" t="str">
            <v>SUDAH</v>
          </cell>
          <cell r="AT1525">
            <v>44602</v>
          </cell>
          <cell r="AU1525" t="str">
            <v>SUDAH</v>
          </cell>
          <cell r="AV1525">
            <v>44639</v>
          </cell>
          <cell r="AW1525" t="str">
            <v xml:space="preserve">0 Tahun  2 Bulan 2 Hari </v>
          </cell>
          <cell r="AX1525" t="str">
            <v>IN CLASS</v>
          </cell>
          <cell r="BA1525" t="str">
            <v>SUDAH</v>
          </cell>
          <cell r="BC1525">
            <v>44435</v>
          </cell>
          <cell r="BD1525" t="str">
            <v>RS CICENDO</v>
          </cell>
          <cell r="BE1525" t="str">
            <v>SUDAH</v>
          </cell>
          <cell r="BG1525">
            <v>44596</v>
          </cell>
          <cell r="BH1525" t="str">
            <v>RS CICENDO</v>
          </cell>
          <cell r="BI1525" t="str">
            <v>BELUM</v>
          </cell>
          <cell r="BV1525" t="str">
            <v xml:space="preserve">0002397442858 </v>
          </cell>
          <cell r="BW1525" t="str">
            <v>SUDAH</v>
          </cell>
          <cell r="BX1525" t="str">
            <v>PBI</v>
          </cell>
          <cell r="BY1525" t="str">
            <v>22028034381</v>
          </cell>
          <cell r="BZ1525" t="str">
            <v>SUDAH</v>
          </cell>
          <cell r="CG1525" t="str">
            <v>AEPABDULAZIZ13@GMAIL.COM</v>
          </cell>
        </row>
        <row r="1526">
          <cell r="C1526" t="str">
            <v>3548</v>
          </cell>
          <cell r="D1526" t="str">
            <v>KISMANTO</v>
          </cell>
          <cell r="E1526" t="str">
            <v>PT. MBK</v>
          </cell>
          <cell r="F1526" t="str">
            <v>PO</v>
          </cell>
          <cell r="G1526" t="str">
            <v>05/PO/LOG-SBY/II/22</v>
          </cell>
          <cell r="H1526">
            <v>44595</v>
          </cell>
          <cell r="I1526">
            <v>44596</v>
          </cell>
          <cell r="J1526">
            <v>1</v>
          </cell>
          <cell r="K1526" t="str">
            <v>085773915560</v>
          </cell>
          <cell r="L1526" t="str">
            <v>DRIVER</v>
          </cell>
          <cell r="Q1526" t="str">
            <v>MOJOKERTO</v>
          </cell>
          <cell r="R1526" t="str">
            <v>CREDIBOOK</v>
          </cell>
          <cell r="S1526" t="str">
            <v>MALANG</v>
          </cell>
          <cell r="T1526" t="str">
            <v>3517060312910004</v>
          </cell>
          <cell r="U1526" t="str">
            <v>SEUMUR HIDUP</v>
          </cell>
          <cell r="W1526" t="str">
            <v>B1</v>
          </cell>
          <cell r="X1526" t="str">
            <v>15559112000283</v>
          </cell>
          <cell r="Y1526">
            <v>46444</v>
          </cell>
          <cell r="Z1526" t="str">
            <v>JOMBANG</v>
          </cell>
          <cell r="AA1526">
            <v>33575</v>
          </cell>
          <cell r="AB1526" t="str">
            <v xml:space="preserve">DUSUN SEMANDING RT 001 RW 001 DS BELOH  KEC TRIWULAN  KAB MOJOKERTO </v>
          </cell>
          <cell r="AC1526" t="str">
            <v>KAWIN ANAK 1</v>
          </cell>
          <cell r="AD1526" t="str">
            <v>ISLAM</v>
          </cell>
          <cell r="AE1526" t="str">
            <v>LAKI-LAKI</v>
          </cell>
          <cell r="AF1526" t="str">
            <v>SMA</v>
          </cell>
          <cell r="AG1526" t="str">
            <v>KISMANTO</v>
          </cell>
          <cell r="AH1526" t="str">
            <v>BCA</v>
          </cell>
          <cell r="AI1526" t="str">
            <v>2650477611</v>
          </cell>
          <cell r="AJ1526" t="str">
            <v>3516122511150006</v>
          </cell>
          <cell r="AL1526">
            <v>44682</v>
          </cell>
          <cell r="AM1526">
            <v>44773</v>
          </cell>
          <cell r="AN1526" t="str">
            <v>PKWT 2</v>
          </cell>
          <cell r="AO1526" t="str">
            <v>71 hari</v>
          </cell>
          <cell r="AP1526" t="str">
            <v xml:space="preserve">0 Tahun  3 Bulan 17 Hari </v>
          </cell>
          <cell r="AQ1526" t="str">
            <v>SUDAH</v>
          </cell>
          <cell r="AR1526">
            <v>44620</v>
          </cell>
          <cell r="AS1526" t="str">
            <v>SUDAH</v>
          </cell>
          <cell r="AT1526">
            <v>44620</v>
          </cell>
          <cell r="AU1526" t="str">
            <v>SUDAH</v>
          </cell>
          <cell r="AV1526">
            <v>44596</v>
          </cell>
          <cell r="AW1526" t="str">
            <v xml:space="preserve">0 Tahun  3 Bulan 17 Hari </v>
          </cell>
          <cell r="AX1526" t="str">
            <v>IN CLASS</v>
          </cell>
          <cell r="BA1526" t="str">
            <v>SUDAH</v>
          </cell>
          <cell r="BC1526">
            <v>44292</v>
          </cell>
          <cell r="BD1526" t="str">
            <v>MOJOKERTO</v>
          </cell>
          <cell r="BE1526" t="str">
            <v>SUDAH</v>
          </cell>
          <cell r="BG1526">
            <v>44357</v>
          </cell>
          <cell r="BI1526" t="str">
            <v>BELUM</v>
          </cell>
          <cell r="BV1526" t="str">
            <v>0002808973798</v>
          </cell>
          <cell r="BW1526" t="str">
            <v>SUDAH</v>
          </cell>
          <cell r="BX1526" t="str">
            <v>PBI</v>
          </cell>
          <cell r="BY1526" t="str">
            <v>22028034332</v>
          </cell>
          <cell r="BZ1526" t="str">
            <v>SUDAH</v>
          </cell>
        </row>
        <row r="1527">
          <cell r="C1527" t="str">
            <v>3549</v>
          </cell>
          <cell r="D1527" t="str">
            <v>RIO PRANATA</v>
          </cell>
          <cell r="E1527" t="str">
            <v>PT. MBK</v>
          </cell>
          <cell r="F1527" t="str">
            <v>REPLACE</v>
          </cell>
          <cell r="G1527" t="str">
            <v>KHOIRUL ANWAR</v>
          </cell>
          <cell r="H1527">
            <v>44570</v>
          </cell>
          <cell r="I1527">
            <v>44599</v>
          </cell>
          <cell r="J1527">
            <v>29</v>
          </cell>
          <cell r="K1527" t="str">
            <v>0878803574275</v>
          </cell>
          <cell r="L1527" t="str">
            <v>DRIVER</v>
          </cell>
          <cell r="Q1527" t="str">
            <v>MALANG</v>
          </cell>
          <cell r="R1527" t="str">
            <v>ANTERAJA</v>
          </cell>
          <cell r="S1527" t="str">
            <v>MALANG</v>
          </cell>
          <cell r="T1527" t="str">
            <v>3507022412930001</v>
          </cell>
          <cell r="U1527" t="str">
            <v>SEUMUR HIDUP</v>
          </cell>
          <cell r="W1527" t="str">
            <v>B1</v>
          </cell>
          <cell r="X1527" t="str">
            <v>15269312000147</v>
          </cell>
          <cell r="Y1527">
            <v>45769</v>
          </cell>
          <cell r="Z1527" t="str">
            <v>MALANG</v>
          </cell>
          <cell r="AA1527">
            <v>34327</v>
          </cell>
          <cell r="AB1527" t="str">
            <v>DSN BANDARANGIN RT 019 RW 005 DS SUMBEREJO KEC PAGAK KABUPATEN MALANG</v>
          </cell>
          <cell r="AC1527" t="str">
            <v>LAJANG</v>
          </cell>
          <cell r="AD1527" t="str">
            <v>ISLAM</v>
          </cell>
          <cell r="AE1527" t="str">
            <v>LAKI-LAKI</v>
          </cell>
          <cell r="AF1527" t="str">
            <v>SMA</v>
          </cell>
          <cell r="AG1527" t="str">
            <v>RIO PRANATA</v>
          </cell>
          <cell r="AH1527" t="str">
            <v>BCA</v>
          </cell>
          <cell r="AI1527" t="str">
            <v>1230879164</v>
          </cell>
          <cell r="AJ1527" t="str">
            <v>3507022402160001</v>
          </cell>
          <cell r="AL1527">
            <v>44682</v>
          </cell>
          <cell r="AM1527">
            <v>44773</v>
          </cell>
          <cell r="AN1527" t="str">
            <v>PKWT 2</v>
          </cell>
          <cell r="AO1527" t="str">
            <v>71 hari</v>
          </cell>
          <cell r="AP1527" t="str">
            <v xml:space="preserve">0 Tahun  3 Bulan 14 Hari </v>
          </cell>
          <cell r="AQ1527" t="str">
            <v>SUDAH</v>
          </cell>
          <cell r="AR1527">
            <v>44620</v>
          </cell>
          <cell r="AS1527" t="str">
            <v>SUDAH</v>
          </cell>
          <cell r="AT1527">
            <v>44620</v>
          </cell>
          <cell r="AU1527" t="str">
            <v>SUDAH</v>
          </cell>
          <cell r="AV1527">
            <v>44599</v>
          </cell>
          <cell r="AW1527" t="str">
            <v xml:space="preserve">0 Tahun  3 Bulan 14 Hari </v>
          </cell>
          <cell r="AX1527" t="str">
            <v>IN CLASS</v>
          </cell>
          <cell r="BA1527" t="str">
            <v>SUDAH</v>
          </cell>
          <cell r="BC1527">
            <v>44575</v>
          </cell>
          <cell r="BE1527" t="str">
            <v>SUDAH</v>
          </cell>
          <cell r="BG1527">
            <v>44603</v>
          </cell>
          <cell r="BI1527" t="str">
            <v>BELUM</v>
          </cell>
          <cell r="BV1527" t="str">
            <v>0001703856802</v>
          </cell>
          <cell r="BW1527" t="str">
            <v>SUDAH</v>
          </cell>
          <cell r="BX1527" t="str">
            <v>PERUSAHAAN</v>
          </cell>
          <cell r="BY1527" t="str">
            <v>22028034365</v>
          </cell>
          <cell r="BZ1527" t="str">
            <v>SUDAH</v>
          </cell>
        </row>
        <row r="1528">
          <cell r="C1528" t="str">
            <v>3550</v>
          </cell>
          <cell r="D1528" t="str">
            <v>MOCH. SYAIFUDIN BISRI</v>
          </cell>
          <cell r="E1528" t="str">
            <v>PT. MBK</v>
          </cell>
          <cell r="F1528" t="str">
            <v>REPLACE</v>
          </cell>
          <cell r="G1528" t="str">
            <v>GIGIH YANUAR ARDIANSYAH</v>
          </cell>
          <cell r="H1528">
            <v>44584</v>
          </cell>
          <cell r="I1528">
            <v>44600</v>
          </cell>
          <cell r="J1528">
            <v>16</v>
          </cell>
          <cell r="K1528" t="str">
            <v>085546295965</v>
          </cell>
          <cell r="L1528" t="str">
            <v>DRIVER</v>
          </cell>
          <cell r="Q1528" t="str">
            <v>MALANG</v>
          </cell>
          <cell r="R1528" t="str">
            <v>ANTERAJA</v>
          </cell>
          <cell r="S1528" t="str">
            <v>MALANG</v>
          </cell>
          <cell r="T1528" t="str">
            <v>3573011302930003</v>
          </cell>
          <cell r="U1528" t="str">
            <v>SEUMUR HIDUP</v>
          </cell>
          <cell r="W1528" t="str">
            <v>B2</v>
          </cell>
          <cell r="X1528" t="str">
            <v>15259302000313</v>
          </cell>
          <cell r="Y1528">
            <v>46415</v>
          </cell>
          <cell r="Z1528" t="str">
            <v>MALANG</v>
          </cell>
          <cell r="AA1528">
            <v>34013</v>
          </cell>
          <cell r="AB1528" t="str">
            <v>JL L.A. SUCIPTO XXII A RT 006 RW 010 DS PANDAN WANGI KEC BLIMBING KOTA MALANG</v>
          </cell>
          <cell r="AC1528" t="str">
            <v>LAJANG</v>
          </cell>
          <cell r="AD1528" t="str">
            <v>ISLAM</v>
          </cell>
          <cell r="AE1528" t="str">
            <v>LAKI-LAKI</v>
          </cell>
          <cell r="AF1528" t="str">
            <v>SMA</v>
          </cell>
          <cell r="AG1528" t="str">
            <v>MOCH SYAIFUDIN BISRI</v>
          </cell>
          <cell r="AH1528" t="str">
            <v>BCA</v>
          </cell>
          <cell r="AI1528">
            <v>8161160598</v>
          </cell>
          <cell r="AJ1528" t="str">
            <v>3573012611140003</v>
          </cell>
          <cell r="AL1528">
            <v>44682</v>
          </cell>
          <cell r="AM1528">
            <v>44773</v>
          </cell>
          <cell r="AN1528" t="str">
            <v>PKWT 2</v>
          </cell>
          <cell r="AO1528" t="str">
            <v>71 hari</v>
          </cell>
          <cell r="AP1528" t="str">
            <v xml:space="preserve">0 Tahun  3 Bulan 13 Hari </v>
          </cell>
          <cell r="AQ1528" t="str">
            <v>SUDAH</v>
          </cell>
          <cell r="AR1528">
            <v>44620</v>
          </cell>
          <cell r="AS1528" t="str">
            <v>SUDAH</v>
          </cell>
          <cell r="AT1528">
            <v>44620</v>
          </cell>
          <cell r="AU1528" t="str">
            <v>SUDAH</v>
          </cell>
          <cell r="AV1528">
            <v>44600</v>
          </cell>
          <cell r="AW1528" t="str">
            <v xml:space="preserve">0 Tahun  3 Bulan 13 Hari </v>
          </cell>
          <cell r="AX1528" t="str">
            <v>IN CLASS</v>
          </cell>
          <cell r="BA1528" t="str">
            <v>SUDAH</v>
          </cell>
          <cell r="BC1528">
            <v>44448</v>
          </cell>
          <cell r="BE1528" t="str">
            <v>SUDAH</v>
          </cell>
          <cell r="BG1528">
            <v>44477</v>
          </cell>
          <cell r="BI1528" t="str">
            <v>BELUM</v>
          </cell>
          <cell r="BV1528" t="str">
            <v>0001705533816</v>
          </cell>
          <cell r="BW1528" t="str">
            <v>SUDAH</v>
          </cell>
          <cell r="BX1528" t="str">
            <v>PERUSAHAAN</v>
          </cell>
          <cell r="BY1528" t="str">
            <v>22028034415</v>
          </cell>
          <cell r="BZ1528" t="str">
            <v>SUDAH</v>
          </cell>
        </row>
        <row r="1529">
          <cell r="C1529" t="str">
            <v>3551</v>
          </cell>
          <cell r="D1529" t="str">
            <v>AHMAD ABDUL AZIZ</v>
          </cell>
          <cell r="E1529" t="str">
            <v>PT. MBK</v>
          </cell>
          <cell r="F1529" t="str">
            <v>REPLACE</v>
          </cell>
          <cell r="G1529" t="str">
            <v>AGUS UTOMO</v>
          </cell>
          <cell r="I1529">
            <v>44602</v>
          </cell>
          <cell r="J1529" t="str">
            <v/>
          </cell>
          <cell r="K1529" t="str">
            <v>081327369065</v>
          </cell>
          <cell r="L1529" t="str">
            <v>DRIVER</v>
          </cell>
          <cell r="Q1529" t="str">
            <v>REMBANG</v>
          </cell>
          <cell r="R1529" t="str">
            <v>PT. SUMBER ALFARIA TRIJAYA TBK</v>
          </cell>
          <cell r="S1529" t="str">
            <v>MALANG</v>
          </cell>
          <cell r="T1529" t="str">
            <v>3317110412920003</v>
          </cell>
          <cell r="U1529" t="str">
            <v>SEUMUR HIDUP</v>
          </cell>
          <cell r="W1529" t="str">
            <v xml:space="preserve">B2 </v>
          </cell>
          <cell r="X1529" t="str">
            <v>921214390441</v>
          </cell>
          <cell r="Y1529">
            <v>45264</v>
          </cell>
          <cell r="Z1529" t="str">
            <v>REMBANG</v>
          </cell>
          <cell r="AA1529">
            <v>33942</v>
          </cell>
          <cell r="AB1529" t="str">
            <v>KALITENGAH RT 010 RW 003 KEC PANCUR KAB REMBANG</v>
          </cell>
          <cell r="AC1529" t="str">
            <v>KAWIN ANAK 2</v>
          </cell>
          <cell r="AD1529" t="str">
            <v>ISLAM</v>
          </cell>
          <cell r="AE1529" t="str">
            <v>LAKI-LAKI</v>
          </cell>
          <cell r="AF1529" t="str">
            <v>SMA</v>
          </cell>
          <cell r="AG1529" t="str">
            <v>AHMAD ABDUL AZIZ</v>
          </cell>
          <cell r="AH1529" t="str">
            <v>BCA</v>
          </cell>
          <cell r="AI1529" t="str">
            <v>7835266141</v>
          </cell>
          <cell r="AJ1529" t="str">
            <v>3317112407170001</v>
          </cell>
          <cell r="AL1529">
            <v>44682</v>
          </cell>
          <cell r="AM1529">
            <v>44773</v>
          </cell>
          <cell r="AN1529" t="str">
            <v>PKWT 2</v>
          </cell>
          <cell r="AO1529" t="str">
            <v>71 hari</v>
          </cell>
          <cell r="AP1529" t="str">
            <v xml:space="preserve">0 Tahun  3 Bulan 11 Hari </v>
          </cell>
          <cell r="AQ1529" t="str">
            <v>SUDAH</v>
          </cell>
          <cell r="AR1529">
            <v>44607</v>
          </cell>
          <cell r="AS1529" t="str">
            <v>SUDAH</v>
          </cell>
          <cell r="AT1529">
            <v>44607</v>
          </cell>
          <cell r="AU1529" t="str">
            <v>SUDAH</v>
          </cell>
          <cell r="AV1529">
            <v>44600</v>
          </cell>
          <cell r="AW1529" t="str">
            <v xml:space="preserve">0 Tahun  3 Bulan 13 Hari </v>
          </cell>
          <cell r="AX1529" t="str">
            <v>IN CLASS</v>
          </cell>
          <cell r="AY1529">
            <v>85</v>
          </cell>
          <cell r="AZ1529">
            <v>90</v>
          </cell>
          <cell r="BA1529" t="str">
            <v>SUDAH</v>
          </cell>
          <cell r="BC1529">
            <v>44448</v>
          </cell>
          <cell r="BE1529" t="str">
            <v>SUDAH</v>
          </cell>
          <cell r="BG1529">
            <v>44685</v>
          </cell>
          <cell r="BI1529" t="str">
            <v>BELUM</v>
          </cell>
          <cell r="BV1529" t="str">
            <v>0002203977194</v>
          </cell>
          <cell r="BW1529" t="str">
            <v>SUDAH</v>
          </cell>
          <cell r="BX1529" t="str">
            <v>PBI</v>
          </cell>
          <cell r="BY1529" t="str">
            <v>22028034530</v>
          </cell>
          <cell r="BZ1529" t="str">
            <v>SUDAH</v>
          </cell>
        </row>
        <row r="1530">
          <cell r="C1530" t="str">
            <v>3552</v>
          </cell>
          <cell r="D1530" t="str">
            <v>RIFKI ANANDA</v>
          </cell>
          <cell r="E1530" t="str">
            <v>PT. MBK</v>
          </cell>
          <cell r="F1530" t="str">
            <v>PO</v>
          </cell>
          <cell r="G1530" t="str">
            <v>02/PO-MDN/II/22 REPLACE ZULPAN HENDRI</v>
          </cell>
          <cell r="I1530">
            <v>44593</v>
          </cell>
          <cell r="J1530" t="str">
            <v/>
          </cell>
          <cell r="K1530" t="str">
            <v>081260113033</v>
          </cell>
          <cell r="P1530" t="str">
            <v>ADMIN DISPATCHER</v>
          </cell>
          <cell r="Q1530" t="str">
            <v>MEDAN</v>
          </cell>
          <cell r="R1530" t="str">
            <v>ANTERAJA</v>
          </cell>
          <cell r="S1530" t="str">
            <v>MEDAN</v>
          </cell>
          <cell r="T1530" t="str">
            <v>1207263005910005</v>
          </cell>
          <cell r="U1530" t="str">
            <v>SEUMUR HIDUP</v>
          </cell>
          <cell r="V1530" t="str">
            <v>NON DRIVER</v>
          </cell>
          <cell r="W1530" t="str">
            <v>NON DRIVER</v>
          </cell>
          <cell r="X1530" t="str">
            <v>NON DRIVER</v>
          </cell>
          <cell r="Y1530" t="str">
            <v>NON DRIVER</v>
          </cell>
          <cell r="Z1530" t="str">
            <v>MEDAN</v>
          </cell>
          <cell r="AA1530">
            <v>33388</v>
          </cell>
          <cell r="AB1530" t="str">
            <v>JL M.YAKUB LUBIS GG SAUDARA DSN 2 BANDAR KHALIFAH TEMBUNG KAB DELI SERDANG PERCUT SEI TUAN</v>
          </cell>
          <cell r="AC1530" t="str">
            <v>KAWIN</v>
          </cell>
          <cell r="AD1530" t="str">
            <v xml:space="preserve">ISLAM </v>
          </cell>
          <cell r="AE1530" t="str">
            <v>LAKI-LAKI</v>
          </cell>
          <cell r="AF1530" t="str">
            <v>SMA</v>
          </cell>
          <cell r="AG1530" t="str">
            <v>RIFKI ANANDA</v>
          </cell>
          <cell r="AH1530" t="str">
            <v>BCA</v>
          </cell>
          <cell r="AI1530" t="str">
            <v>7985282137</v>
          </cell>
          <cell r="AJ1530" t="str">
            <v>1207260709200042</v>
          </cell>
          <cell r="AL1530">
            <v>44682</v>
          </cell>
          <cell r="AM1530">
            <v>44773</v>
          </cell>
          <cell r="AN1530" t="str">
            <v>PKWT 2</v>
          </cell>
          <cell r="AO1530" t="str">
            <v>71 hari</v>
          </cell>
          <cell r="AP1530" t="str">
            <v xml:space="preserve">0 Tahun  3 Bulan 20 Hari </v>
          </cell>
          <cell r="AQ1530" t="str">
            <v>NON DRIVER</v>
          </cell>
          <cell r="AR1530" t="str">
            <v>NON DRIVER</v>
          </cell>
          <cell r="AS1530" t="str">
            <v>SUDAH</v>
          </cell>
          <cell r="AT1530">
            <v>44643</v>
          </cell>
          <cell r="AU1530" t="str">
            <v>NON DRIVER</v>
          </cell>
          <cell r="AV1530" t="str">
            <v>NON DRIVER</v>
          </cell>
          <cell r="AW1530" t="str">
            <v/>
          </cell>
          <cell r="AX1530" t="str">
            <v>NON DRIVER</v>
          </cell>
          <cell r="AY1530" t="str">
            <v>NON DRIVER</v>
          </cell>
          <cell r="AZ1530" t="str">
            <v>NON DRIVER</v>
          </cell>
          <cell r="BA1530" t="str">
            <v>SUDAH</v>
          </cell>
          <cell r="BC1530">
            <v>44378</v>
          </cell>
          <cell r="BD1530" t="str">
            <v>PAGAR MERBAU</v>
          </cell>
          <cell r="BE1530" t="str">
            <v>SUDAH</v>
          </cell>
          <cell r="BG1530">
            <v>44421</v>
          </cell>
          <cell r="BH1530" t="str">
            <v>Pagar Merbau</v>
          </cell>
          <cell r="BI1530" t="str">
            <v>BELUM</v>
          </cell>
          <cell r="BV1530" t="str">
            <v>0002258193407</v>
          </cell>
          <cell r="BW1530" t="str">
            <v>SUDAH</v>
          </cell>
          <cell r="BX1530" t="str">
            <v>PERUSAHAAN</v>
          </cell>
          <cell r="BY1530" t="str">
            <v>22028034449</v>
          </cell>
          <cell r="BZ1530" t="str">
            <v>SUDAH</v>
          </cell>
          <cell r="CE1530" t="str">
            <v>rifky.ananda91@gmail.com</v>
          </cell>
        </row>
        <row r="1531">
          <cell r="C1531" t="str">
            <v>3553</v>
          </cell>
          <cell r="D1531" t="str">
            <v>NAJARUDIN</v>
          </cell>
          <cell r="E1531" t="str">
            <v>PT. MBK</v>
          </cell>
          <cell r="F1531" t="str">
            <v>REPLACE</v>
          </cell>
          <cell r="G1531" t="str">
            <v>PANGKI</v>
          </cell>
          <cell r="I1531">
            <v>44600</v>
          </cell>
          <cell r="J1531" t="str">
            <v/>
          </cell>
          <cell r="K1531" t="str">
            <v>0812 58950640</v>
          </cell>
          <cell r="L1531" t="str">
            <v>DRIVER</v>
          </cell>
          <cell r="Q1531" t="str">
            <v>PONTIANAK</v>
          </cell>
          <cell r="R1531" t="str">
            <v>PT. SUMBER ALFARIA TRIJAYA TBK</v>
          </cell>
          <cell r="S1531" t="str">
            <v>JAKARTA 2</v>
          </cell>
          <cell r="T1531" t="str">
            <v>6112011507900011</v>
          </cell>
          <cell r="U1531" t="str">
            <v>SEUMUR HIDUP</v>
          </cell>
          <cell r="V1531" t="str">
            <v>CDD</v>
          </cell>
          <cell r="W1531" t="str">
            <v xml:space="preserve">B2 </v>
          </cell>
          <cell r="X1531" t="str">
            <v>10149007000080</v>
          </cell>
          <cell r="Y1531">
            <v>46379</v>
          </cell>
          <cell r="Z1531" t="str">
            <v>SUNGAI ASAM</v>
          </cell>
          <cell r="AA1531">
            <v>33066</v>
          </cell>
          <cell r="AB1531" t="str">
            <v>DUSUN MEDAN TANI OLAK OLAK KUBU, KUBURAYA</v>
          </cell>
          <cell r="AC1531" t="str">
            <v>LAJANG</v>
          </cell>
          <cell r="AD1531" t="str">
            <v>ISLAM</v>
          </cell>
          <cell r="AE1531" t="str">
            <v>LAKI-LAKI</v>
          </cell>
          <cell r="AF1531" t="str">
            <v>SMA</v>
          </cell>
          <cell r="AG1531" t="str">
            <v>NAJARUDIN</v>
          </cell>
          <cell r="AH1531" t="str">
            <v>MANDIRI</v>
          </cell>
          <cell r="AI1531" t="str">
            <v>9000030470944</v>
          </cell>
          <cell r="AJ1531" t="str">
            <v>6112060712170005</v>
          </cell>
          <cell r="AL1531">
            <v>44682</v>
          </cell>
          <cell r="AM1531">
            <v>44773</v>
          </cell>
          <cell r="AN1531" t="str">
            <v>PKWT 2</v>
          </cell>
          <cell r="AO1531" t="str">
            <v>71 hari</v>
          </cell>
          <cell r="AP1531" t="str">
            <v xml:space="preserve">0 Tahun  3 Bulan 13 Hari </v>
          </cell>
          <cell r="AQ1531" t="str">
            <v>SUDAH</v>
          </cell>
          <cell r="AR1531">
            <v>44609</v>
          </cell>
          <cell r="AS1531" t="str">
            <v>SUDAH</v>
          </cell>
          <cell r="AT1531">
            <v>44609</v>
          </cell>
          <cell r="AU1531" t="str">
            <v>SUDAH</v>
          </cell>
          <cell r="AV1531">
            <v>44600</v>
          </cell>
          <cell r="AW1531" t="str">
            <v xml:space="preserve">0 Tahun  3 Bulan 13 Hari </v>
          </cell>
          <cell r="AX1531" t="str">
            <v>IN CLASS</v>
          </cell>
          <cell r="BA1531" t="str">
            <v>SUDAH</v>
          </cell>
          <cell r="BC1531">
            <v>44411</v>
          </cell>
          <cell r="BE1531" t="str">
            <v>BELUM</v>
          </cell>
          <cell r="BI1531" t="str">
            <v>BELUM</v>
          </cell>
          <cell r="BV1531" t="str">
            <v>0000883992339</v>
          </cell>
          <cell r="BW1531" t="str">
            <v>SUDAH</v>
          </cell>
          <cell r="BX1531" t="str">
            <v>PBI</v>
          </cell>
          <cell r="BY1531" t="str">
            <v>22028034480</v>
          </cell>
          <cell r="BZ1531" t="str">
            <v>SUDAH</v>
          </cell>
        </row>
        <row r="1532">
          <cell r="C1532" t="str">
            <v>3554</v>
          </cell>
          <cell r="D1532" t="str">
            <v>ABUZAR GHIVARI</v>
          </cell>
          <cell r="E1532" t="str">
            <v>PT. MBK</v>
          </cell>
          <cell r="F1532" t="str">
            <v>REPLACE</v>
          </cell>
          <cell r="G1532" t="str">
            <v>ANGGA SUDRAJAT</v>
          </cell>
          <cell r="H1532">
            <v>44600</v>
          </cell>
          <cell r="I1532">
            <v>44602</v>
          </cell>
          <cell r="J1532">
            <v>2</v>
          </cell>
          <cell r="K1532" t="str">
            <v>0895327339008</v>
          </cell>
          <cell r="L1532" t="str">
            <v>DRIVER</v>
          </cell>
          <cell r="Q1532" t="str">
            <v>CIREBON</v>
          </cell>
          <cell r="R1532" t="str">
            <v>ANTERAJA</v>
          </cell>
          <cell r="S1532" t="str">
            <v>JAKARTA 1</v>
          </cell>
          <cell r="T1532" t="str">
            <v>3212052905930002</v>
          </cell>
          <cell r="U1532" t="str">
            <v>SEUMUR HIDUP</v>
          </cell>
          <cell r="V1532" t="str">
            <v>HIJAU</v>
          </cell>
          <cell r="W1532" t="str">
            <v>B1 UMUM</v>
          </cell>
          <cell r="X1532" t="str">
            <v>13379305000180</v>
          </cell>
          <cell r="Y1532">
            <v>46131</v>
          </cell>
          <cell r="Z1532" t="str">
            <v xml:space="preserve">INDRAMAYU </v>
          </cell>
          <cell r="AA1532">
            <v>34118</v>
          </cell>
          <cell r="AB1532" t="str">
            <v>BLOK A RT 002 RW 001 DESA TUGU KEC.LELEA KAB.INDRAMAYU</v>
          </cell>
          <cell r="AC1532" t="str">
            <v>KAWIN ANAK 1</v>
          </cell>
          <cell r="AD1532" t="str">
            <v>ISLAM</v>
          </cell>
          <cell r="AE1532" t="str">
            <v>LAKI-LAKI</v>
          </cell>
          <cell r="AF1532" t="str">
            <v>SMP</v>
          </cell>
          <cell r="AG1532" t="str">
            <v>ABUZAR GHIVARI</v>
          </cell>
          <cell r="AH1532" t="str">
            <v>BCA</v>
          </cell>
          <cell r="AI1532" t="str">
            <v>3020434588</v>
          </cell>
          <cell r="AJ1532" t="str">
            <v>3212051604150005</v>
          </cell>
          <cell r="AL1532">
            <v>44682</v>
          </cell>
          <cell r="AM1532">
            <v>44773</v>
          </cell>
          <cell r="AN1532" t="str">
            <v>PKWT 2</v>
          </cell>
          <cell r="AO1532" t="str">
            <v>71 hari</v>
          </cell>
          <cell r="AP1532" t="str">
            <v xml:space="preserve">0 Tahun  3 Bulan 11 Hari </v>
          </cell>
          <cell r="AQ1532" t="str">
            <v>SUDAH</v>
          </cell>
          <cell r="AR1532">
            <v>44607</v>
          </cell>
          <cell r="AS1532" t="str">
            <v>SUDAH</v>
          </cell>
          <cell r="AT1532">
            <v>44607</v>
          </cell>
          <cell r="AU1532" t="str">
            <v>SUDAH</v>
          </cell>
          <cell r="AV1532">
            <v>44548</v>
          </cell>
          <cell r="AW1532" t="str">
            <v xml:space="preserve">0 Tahun  5 Bulan 3 Hari </v>
          </cell>
          <cell r="AX1532" t="str">
            <v>IN CLASS</v>
          </cell>
          <cell r="AY1532">
            <v>80</v>
          </cell>
          <cell r="AZ1532">
            <v>85</v>
          </cell>
          <cell r="BA1532" t="str">
            <v>SUDAH</v>
          </cell>
          <cell r="BC1532">
            <v>44403</v>
          </cell>
          <cell r="BD1532" t="str">
            <v>DESA LELEA INDRAMAYU</v>
          </cell>
          <cell r="BE1532" t="str">
            <v>SUDAH</v>
          </cell>
          <cell r="BG1532">
            <v>44410</v>
          </cell>
          <cell r="BH1532" t="str">
            <v>POLRES INDRAMAYU</v>
          </cell>
          <cell r="BI1532" t="str">
            <v>BELUM</v>
          </cell>
          <cell r="BV1532" t="str">
            <v>0001772829551</v>
          </cell>
          <cell r="BW1532" t="str">
            <v>SUDAH</v>
          </cell>
          <cell r="BX1532" t="str">
            <v>PERUSAHAAN</v>
          </cell>
          <cell r="BY1532" t="str">
            <v>22028034431</v>
          </cell>
          <cell r="BZ1532" t="str">
            <v>SUDAH</v>
          </cell>
          <cell r="CG1532" t="str">
            <v>abuzarghivari@gmail.com</v>
          </cell>
        </row>
        <row r="1533">
          <cell r="C1533" t="str">
            <v>3555</v>
          </cell>
          <cell r="D1533" t="str">
            <v>ICHWAN FAISAL AKBAR</v>
          </cell>
          <cell r="E1533" t="str">
            <v>PT. MBK</v>
          </cell>
          <cell r="F1533" t="str">
            <v>PO</v>
          </cell>
          <cell r="G1533" t="str">
            <v>23/JKT2/I/2022</v>
          </cell>
          <cell r="I1533">
            <v>44601</v>
          </cell>
          <cell r="J1533" t="str">
            <v/>
          </cell>
          <cell r="K1533" t="str">
            <v>081351994585</v>
          </cell>
          <cell r="L1533" t="str">
            <v>DRIVER</v>
          </cell>
          <cell r="Q1533" t="str">
            <v>BANJARMASIN</v>
          </cell>
          <cell r="R1533" t="str">
            <v>PT. SUMBER ALFARIA TRIJAYA TBK</v>
          </cell>
          <cell r="S1533" t="str">
            <v>JAKARTA 2</v>
          </cell>
          <cell r="T1533" t="str">
            <v>6372061009940001</v>
          </cell>
          <cell r="U1533" t="str">
            <v>SEUMUR HIDUP</v>
          </cell>
          <cell r="V1533" t="str">
            <v>CDD</v>
          </cell>
          <cell r="W1533" t="str">
            <v>B1 UMUM</v>
          </cell>
          <cell r="X1533" t="str">
            <v>18339209000006</v>
          </cell>
          <cell r="Y1533">
            <v>46162</v>
          </cell>
          <cell r="Z1533" t="str">
            <v>KANDANGAN</v>
          </cell>
          <cell r="AA1533">
            <v>33857</v>
          </cell>
          <cell r="AB1533" t="str">
            <v>JL MISTER COKROKUSUMO NO.28 . RT.005 RW.001 KEL. SUNGAI BESAR KEC. BANJARBARU SELATAN</v>
          </cell>
          <cell r="AC1533" t="str">
            <v>KAWIN</v>
          </cell>
          <cell r="AD1533" t="str">
            <v>ISLAM</v>
          </cell>
          <cell r="AE1533" t="str">
            <v>LAKI-LAKI</v>
          </cell>
          <cell r="AF1533" t="str">
            <v>S1</v>
          </cell>
          <cell r="AG1533" t="str">
            <v>ICHWAN FAISAL AKBAR</v>
          </cell>
          <cell r="AH1533" t="str">
            <v>BCA</v>
          </cell>
          <cell r="AI1533" t="str">
            <v>8275391766</v>
          </cell>
          <cell r="AJ1533" t="str">
            <v>6371012806190004</v>
          </cell>
          <cell r="AL1533">
            <v>44682</v>
          </cell>
          <cell r="AM1533">
            <v>44773</v>
          </cell>
          <cell r="AN1533" t="str">
            <v>PKWT 2</v>
          </cell>
          <cell r="AO1533" t="str">
            <v>71 hari</v>
          </cell>
          <cell r="AP1533" t="str">
            <v xml:space="preserve">0 Tahun  3 Bulan 12 Hari </v>
          </cell>
          <cell r="AQ1533" t="str">
            <v>SUDAH</v>
          </cell>
          <cell r="AR1533">
            <v>44609</v>
          </cell>
          <cell r="AS1533" t="str">
            <v>SUDAH</v>
          </cell>
          <cell r="AT1533">
            <v>44609</v>
          </cell>
          <cell r="AU1533" t="str">
            <v>SUDAH</v>
          </cell>
          <cell r="AV1533">
            <v>44601</v>
          </cell>
          <cell r="AW1533" t="str">
            <v xml:space="preserve">0 Tahun  3 Bulan 12 Hari </v>
          </cell>
          <cell r="AX1533" t="str">
            <v>IN CLASS</v>
          </cell>
          <cell r="AZ1533">
            <v>100</v>
          </cell>
          <cell r="BA1533" t="str">
            <v>SUDAH</v>
          </cell>
          <cell r="BC1533">
            <v>44378</v>
          </cell>
          <cell r="BE1533" t="str">
            <v>BELUM</v>
          </cell>
          <cell r="BI1533" t="str">
            <v>BELUM</v>
          </cell>
          <cell r="BV1533" t="str">
            <v>0002775943056</v>
          </cell>
          <cell r="BW1533" t="str">
            <v>SUDAH</v>
          </cell>
          <cell r="BX1533" t="str">
            <v>PERUSAHAAN</v>
          </cell>
          <cell r="BY1533" t="str">
            <v>22028034613</v>
          </cell>
          <cell r="BZ1533" t="str">
            <v>SUDAH</v>
          </cell>
        </row>
        <row r="1534">
          <cell r="C1534" t="str">
            <v>3556</v>
          </cell>
          <cell r="D1534" t="str">
            <v>ANDI HERMAWAN</v>
          </cell>
          <cell r="E1534" t="str">
            <v>PT. MBK</v>
          </cell>
          <cell r="F1534" t="str">
            <v>REPLACE</v>
          </cell>
          <cell r="G1534" t="str">
            <v>PRAYOGA LUBIS</v>
          </cell>
          <cell r="I1534">
            <v>44604</v>
          </cell>
          <cell r="J1534" t="str">
            <v/>
          </cell>
          <cell r="K1534" t="str">
            <v>085358779890</v>
          </cell>
          <cell r="L1534" t="str">
            <v>DRIVER</v>
          </cell>
          <cell r="Q1534" t="str">
            <v>MEDAN</v>
          </cell>
          <cell r="R1534" t="str">
            <v>PT. MEDAN DISTRIBUSINDO RAYA</v>
          </cell>
          <cell r="S1534" t="str">
            <v>MEDAN</v>
          </cell>
          <cell r="T1534" t="str">
            <v>1271092905740005</v>
          </cell>
          <cell r="U1534" t="str">
            <v>SEUMUR HIDUP</v>
          </cell>
          <cell r="W1534" t="str">
            <v>B1</v>
          </cell>
          <cell r="X1534" t="str">
            <v>740507142006</v>
          </cell>
          <cell r="Y1534">
            <v>45441</v>
          </cell>
          <cell r="Z1534" t="str">
            <v>KISARAN</v>
          </cell>
          <cell r="AA1534">
            <v>27178</v>
          </cell>
          <cell r="AB1534" t="str">
            <v>DUSUN III DESA LANTASAN BARU PATUMBAK</v>
          </cell>
          <cell r="AC1534" t="str">
            <v>KAWIN ANAK 2</v>
          </cell>
          <cell r="AD1534" t="str">
            <v>ISLAM</v>
          </cell>
          <cell r="AE1534" t="str">
            <v>LAKI-LAKI</v>
          </cell>
          <cell r="AF1534" t="str">
            <v>SMA</v>
          </cell>
          <cell r="AG1534" t="str">
            <v>ANDI HERMAWAN</v>
          </cell>
          <cell r="AH1534" t="str">
            <v>MANDIRI</v>
          </cell>
          <cell r="AI1534" t="str">
            <v>1050011713520</v>
          </cell>
          <cell r="AJ1534" t="str">
            <v>1207211411130010</v>
          </cell>
          <cell r="AL1534">
            <v>44682</v>
          </cell>
          <cell r="AM1534">
            <v>44773</v>
          </cell>
          <cell r="AN1534" t="str">
            <v>PKWT 2</v>
          </cell>
          <cell r="AO1534" t="str">
            <v>71 hari</v>
          </cell>
          <cell r="AP1534" t="str">
            <v xml:space="preserve">0 Tahun  3 Bulan 9 Hari </v>
          </cell>
          <cell r="AQ1534" t="str">
            <v>SUDAH</v>
          </cell>
          <cell r="AR1534">
            <v>44620</v>
          </cell>
          <cell r="AS1534" t="str">
            <v>SUDAH</v>
          </cell>
          <cell r="AT1534">
            <v>44620</v>
          </cell>
          <cell r="AU1534" t="str">
            <v>SUDAH</v>
          </cell>
          <cell r="AV1534">
            <v>44604</v>
          </cell>
          <cell r="AW1534" t="str">
            <v xml:space="preserve">0 Tahun  3 Bulan 9 Hari </v>
          </cell>
          <cell r="AX1534" t="str">
            <v>IN CLASS</v>
          </cell>
          <cell r="AY1534">
            <v>80</v>
          </cell>
          <cell r="AZ1534">
            <v>75</v>
          </cell>
          <cell r="BA1534" t="str">
            <v>SUDAH</v>
          </cell>
          <cell r="BC1534">
            <v>44381</v>
          </cell>
          <cell r="BE1534" t="str">
            <v>SUDAH</v>
          </cell>
          <cell r="BG1534">
            <v>44413</v>
          </cell>
          <cell r="BI1534" t="str">
            <v>BELUM</v>
          </cell>
          <cell r="BV1534" t="str">
            <v>0001798057271</v>
          </cell>
          <cell r="BW1534" t="str">
            <v>SUDAH</v>
          </cell>
          <cell r="BX1534" t="str">
            <v>PERUSAHAAN</v>
          </cell>
          <cell r="BY1534" t="str">
            <v>22039335264</v>
          </cell>
          <cell r="BZ1534" t="str">
            <v>SUDAH</v>
          </cell>
        </row>
        <row r="1535">
          <cell r="C1535" t="str">
            <v>3559</v>
          </cell>
          <cell r="D1535" t="str">
            <v>FARID HARIYADI HARTONO</v>
          </cell>
          <cell r="E1535" t="str">
            <v>PT. MBK</v>
          </cell>
          <cell r="F1535" t="str">
            <v>REPLACE</v>
          </cell>
          <cell r="G1535" t="str">
            <v>M AZWAR RIZAL</v>
          </cell>
          <cell r="I1535">
            <v>44604</v>
          </cell>
          <cell r="J1535" t="str">
            <v/>
          </cell>
          <cell r="K1535" t="str">
            <v>081333896898</v>
          </cell>
          <cell r="L1535" t="str">
            <v>DRIVER</v>
          </cell>
          <cell r="Q1535" t="str">
            <v>SURABAYA</v>
          </cell>
          <cell r="R1535" t="str">
            <v>ANTERAJA</v>
          </cell>
          <cell r="S1535" t="str">
            <v>MALANG</v>
          </cell>
          <cell r="T1535" t="str">
            <v>3515171307830003</v>
          </cell>
          <cell r="U1535" t="str">
            <v>SEUMUR HIDUP</v>
          </cell>
          <cell r="W1535" t="str">
            <v>B1</v>
          </cell>
          <cell r="X1535" t="str">
            <v>15538307000655</v>
          </cell>
          <cell r="Y1535">
            <v>46268</v>
          </cell>
          <cell r="Z1535" t="str">
            <v>JEMBER</v>
          </cell>
          <cell r="AA1535">
            <v>30510</v>
          </cell>
          <cell r="AB1535" t="str">
            <v>JL MALIK IBRAHIM RT 004 RW 003 DS KWANGSAN KEC SEDATI</v>
          </cell>
          <cell r="AC1535" t="str">
            <v>KAWIN ANAK 2</v>
          </cell>
          <cell r="AD1535" t="str">
            <v>ISLAM</v>
          </cell>
          <cell r="AE1535" t="str">
            <v>LAKI-LAKI</v>
          </cell>
          <cell r="AF1535" t="str">
            <v>SMA</v>
          </cell>
          <cell r="AG1535" t="str">
            <v>FARID HARIYADI HARTONO</v>
          </cell>
          <cell r="AH1535" t="str">
            <v>BCA</v>
          </cell>
          <cell r="AI1535" t="str">
            <v>0882012181</v>
          </cell>
          <cell r="AJ1535" t="str">
            <v>3515172603150012</v>
          </cell>
          <cell r="AL1535">
            <v>44682</v>
          </cell>
          <cell r="AM1535">
            <v>44773</v>
          </cell>
          <cell r="AN1535" t="str">
            <v>PKWT 2</v>
          </cell>
          <cell r="AO1535" t="str">
            <v>71 hari</v>
          </cell>
          <cell r="AP1535" t="str">
            <v xml:space="preserve">0 Tahun  3 Bulan 9 Hari </v>
          </cell>
          <cell r="AQ1535" t="str">
            <v>SUDAH</v>
          </cell>
          <cell r="AR1535">
            <v>44614</v>
          </cell>
          <cell r="AS1535" t="str">
            <v>SUDAH</v>
          </cell>
          <cell r="AT1535">
            <v>44614</v>
          </cell>
          <cell r="AU1535" t="str">
            <v>SUDAH</v>
          </cell>
          <cell r="AV1535">
            <v>44602</v>
          </cell>
          <cell r="AW1535" t="str">
            <v xml:space="preserve">0 Tahun  3 Bulan 11 Hari </v>
          </cell>
          <cell r="AX1535" t="str">
            <v>IN CLASS</v>
          </cell>
          <cell r="AY1535">
            <v>85</v>
          </cell>
          <cell r="AZ1535">
            <v>90</v>
          </cell>
          <cell r="BA1535" t="str">
            <v>SUDAH</v>
          </cell>
          <cell r="BC1535">
            <v>44472</v>
          </cell>
          <cell r="BD1535" t="str">
            <v>SUNCITY MALL</v>
          </cell>
          <cell r="BE1535" t="str">
            <v>SUDAH</v>
          </cell>
          <cell r="BG1535">
            <v>44473</v>
          </cell>
          <cell r="BH1535" t="str">
            <v>SUNCITY MALL</v>
          </cell>
          <cell r="BI1535" t="str">
            <v>BELUM</v>
          </cell>
          <cell r="BV1535" t="str">
            <v>0001538958317</v>
          </cell>
          <cell r="BW1535" t="str">
            <v>SUDAH</v>
          </cell>
          <cell r="BX1535" t="str">
            <v>PERUSAHAAN</v>
          </cell>
          <cell r="BY1535" t="str">
            <v>22028034522</v>
          </cell>
          <cell r="BZ1535" t="str">
            <v>SUDAH</v>
          </cell>
        </row>
        <row r="1536">
          <cell r="C1536" t="str">
            <v>3560</v>
          </cell>
          <cell r="D1536" t="str">
            <v>SUNARYO</v>
          </cell>
          <cell r="E1536" t="str">
            <v>PT. MBK</v>
          </cell>
          <cell r="F1536" t="str">
            <v>REPLACE</v>
          </cell>
          <cell r="G1536" t="str">
            <v>FAHMI</v>
          </cell>
          <cell r="I1536">
            <v>44604</v>
          </cell>
          <cell r="J1536" t="str">
            <v/>
          </cell>
          <cell r="K1536" t="str">
            <v>085816065093</v>
          </cell>
          <cell r="L1536" t="str">
            <v>DRIVER</v>
          </cell>
          <cell r="Q1536" t="str">
            <v>SURABAYA</v>
          </cell>
          <cell r="R1536" t="str">
            <v>ANTERAJA</v>
          </cell>
          <cell r="S1536" t="str">
            <v>MALANG</v>
          </cell>
          <cell r="T1536" t="str">
            <v>3578042805830005</v>
          </cell>
          <cell r="U1536" t="str">
            <v>SEUMUR HIDUP</v>
          </cell>
          <cell r="W1536" t="str">
            <v>B1</v>
          </cell>
          <cell r="X1536" t="str">
            <v>15148305000875</v>
          </cell>
          <cell r="Y1536">
            <v>46029</v>
          </cell>
          <cell r="Z1536" t="str">
            <v>GRESIK</v>
          </cell>
          <cell r="AA1536">
            <v>30464</v>
          </cell>
          <cell r="AB1536" t="str">
            <v>BRATANG WETAN 4 B2 RT 005 RW 008 DS NGAGEL REJO KEC WONOKROMO SURABAYA</v>
          </cell>
          <cell r="AC1536" t="str">
            <v>KAWIN ANAK 2</v>
          </cell>
          <cell r="AD1536" t="str">
            <v>ISLAM</v>
          </cell>
          <cell r="AE1536" t="str">
            <v>LAKI-LAKI</v>
          </cell>
          <cell r="AF1536" t="str">
            <v>SMA</v>
          </cell>
          <cell r="AG1536" t="str">
            <v>SUNARYO</v>
          </cell>
          <cell r="AH1536" t="str">
            <v>BCA</v>
          </cell>
          <cell r="AI1536" t="str">
            <v>2582220710</v>
          </cell>
          <cell r="AJ1536" t="str">
            <v>3578040310110073</v>
          </cell>
          <cell r="AL1536">
            <v>44682</v>
          </cell>
          <cell r="AM1536">
            <v>44773</v>
          </cell>
          <cell r="AN1536" t="str">
            <v>PKWT 2</v>
          </cell>
          <cell r="AO1536" t="str">
            <v>71 hari</v>
          </cell>
          <cell r="AP1536" t="str">
            <v xml:space="preserve">0 Tahun  3 Bulan 9 Hari </v>
          </cell>
          <cell r="AQ1536" t="str">
            <v>SUDAH</v>
          </cell>
          <cell r="AR1536">
            <v>44614</v>
          </cell>
          <cell r="AS1536" t="str">
            <v>SUDAH</v>
          </cell>
          <cell r="AT1536">
            <v>44614</v>
          </cell>
          <cell r="AU1536" t="str">
            <v>SUDAH</v>
          </cell>
          <cell r="AV1536">
            <v>44602</v>
          </cell>
          <cell r="AW1536" t="str">
            <v xml:space="preserve">0 Tahun  3 Bulan 11 Hari </v>
          </cell>
          <cell r="AX1536" t="str">
            <v>IN CLASS</v>
          </cell>
          <cell r="AY1536">
            <v>80</v>
          </cell>
          <cell r="AZ1536">
            <v>90</v>
          </cell>
          <cell r="BA1536" t="str">
            <v>SUDAH</v>
          </cell>
          <cell r="BC1536">
            <v>44400</v>
          </cell>
          <cell r="BD1536" t="str">
            <v>RSAD BRAWIJAYA SURABAYA</v>
          </cell>
          <cell r="BE1536" t="str">
            <v>SUDAH</v>
          </cell>
          <cell r="BG1536">
            <v>44447</v>
          </cell>
          <cell r="BH1536" t="str">
            <v>NGAGEL REJO</v>
          </cell>
          <cell r="BI1536" t="str">
            <v>BELUM</v>
          </cell>
          <cell r="BV1536" t="str">
            <v>0002159233255</v>
          </cell>
          <cell r="BW1536" t="str">
            <v>SUDAH</v>
          </cell>
          <cell r="BX1536" t="str">
            <v>PBI</v>
          </cell>
          <cell r="BY1536" t="str">
            <v>22028034340</v>
          </cell>
          <cell r="BZ1536" t="str">
            <v>SUDAH</v>
          </cell>
        </row>
        <row r="1537">
          <cell r="C1537" t="str">
            <v>3561</v>
          </cell>
          <cell r="D1537" t="str">
            <v>RIYO ANDIKA</v>
          </cell>
          <cell r="E1537" t="str">
            <v>PT. MBK</v>
          </cell>
          <cell r="F1537" t="str">
            <v>REPLACE</v>
          </cell>
          <cell r="G1537" t="str">
            <v>MUHAMMAD APRIANSYAH</v>
          </cell>
          <cell r="I1537">
            <v>44604</v>
          </cell>
          <cell r="J1537" t="str">
            <v/>
          </cell>
          <cell r="L1537" t="str">
            <v>DRIVER</v>
          </cell>
          <cell r="Q1537" t="str">
            <v>PANGKAL PINANG</v>
          </cell>
          <cell r="R1537" t="str">
            <v>ANTERAJA</v>
          </cell>
          <cell r="S1537" t="str">
            <v>PALEMBANG</v>
          </cell>
          <cell r="T1537" t="str">
            <v>1971022311860003</v>
          </cell>
          <cell r="U1537" t="str">
            <v>SEUMUR HIDUP</v>
          </cell>
          <cell r="W1537" t="str">
            <v>B1 UMUM</v>
          </cell>
          <cell r="X1537" t="str">
            <v>6552180800636</v>
          </cell>
          <cell r="Y1537">
            <v>45041</v>
          </cell>
          <cell r="Z1537" t="str">
            <v xml:space="preserve">PANGKALPINANG </v>
          </cell>
          <cell r="AA1537">
            <v>31739</v>
          </cell>
          <cell r="AB1537" t="str">
            <v>JL.RE  MARTA DINATA GG MEILURI IVNO 125 RT.003/001</v>
          </cell>
          <cell r="AC1537" t="str">
            <v>KAWIN ANAK 3</v>
          </cell>
          <cell r="AD1537" t="str">
            <v xml:space="preserve">ISLAM </v>
          </cell>
          <cell r="AE1537" t="str">
            <v>LAKI-LAKI</v>
          </cell>
          <cell r="AF1537" t="str">
            <v xml:space="preserve">SMA </v>
          </cell>
          <cell r="AG1537" t="str">
            <v>RIYO ANDIKA</v>
          </cell>
          <cell r="AH1537" t="str">
            <v>BCA</v>
          </cell>
          <cell r="AI1537" t="str">
            <v>8535431368</v>
          </cell>
          <cell r="AJ1537" t="str">
            <v>1971021711080009</v>
          </cell>
          <cell r="AL1537">
            <v>44682</v>
          </cell>
          <cell r="AM1537">
            <v>44773</v>
          </cell>
          <cell r="AN1537" t="str">
            <v>PKWT 2</v>
          </cell>
          <cell r="AO1537" t="str">
            <v>71 hari</v>
          </cell>
          <cell r="AP1537" t="str">
            <v xml:space="preserve">0 Tahun  3 Bulan 9 Hari </v>
          </cell>
          <cell r="AQ1537" t="str">
            <v>SUDAH</v>
          </cell>
          <cell r="AR1537">
            <v>44620</v>
          </cell>
          <cell r="AS1537" t="str">
            <v>SUDAH</v>
          </cell>
          <cell r="AT1537">
            <v>44620</v>
          </cell>
          <cell r="AU1537" t="str">
            <v>SUDAH</v>
          </cell>
          <cell r="AV1537">
            <v>44602</v>
          </cell>
          <cell r="AW1537" t="str">
            <v xml:space="preserve">0 Tahun  3 Bulan 11 Hari </v>
          </cell>
          <cell r="AX1537" t="str">
            <v>IN CLASS</v>
          </cell>
          <cell r="BA1537" t="str">
            <v>SUDAH</v>
          </cell>
          <cell r="BC1537">
            <v>44373</v>
          </cell>
          <cell r="BE1537" t="str">
            <v>SUDAH</v>
          </cell>
          <cell r="BG1537">
            <v>44506</v>
          </cell>
          <cell r="BI1537" t="str">
            <v>BELUM</v>
          </cell>
          <cell r="BV1537" t="str">
            <v>0001124752599</v>
          </cell>
          <cell r="BW1537" t="str">
            <v>SUDAH</v>
          </cell>
          <cell r="BX1537" t="str">
            <v>PERUSAHAAN</v>
          </cell>
          <cell r="BY1537" t="str">
            <v>22028034514</v>
          </cell>
          <cell r="BZ1537" t="str">
            <v>SUDAH</v>
          </cell>
        </row>
        <row r="1538">
          <cell r="C1538" t="str">
            <v>3562</v>
          </cell>
          <cell r="D1538" t="str">
            <v>DEDEK SUMARNA</v>
          </cell>
          <cell r="E1538" t="str">
            <v>PT. MBK</v>
          </cell>
          <cell r="F1538" t="str">
            <v>REPLACE</v>
          </cell>
          <cell r="G1538" t="str">
            <v>EKA MARDIANSYAH</v>
          </cell>
          <cell r="I1538">
            <v>44606</v>
          </cell>
          <cell r="J1538" t="str">
            <v/>
          </cell>
          <cell r="L1538" t="str">
            <v>DRIVER</v>
          </cell>
          <cell r="Q1538" t="str">
            <v>PALEMBANG</v>
          </cell>
          <cell r="R1538" t="str">
            <v>ANTERAJA</v>
          </cell>
          <cell r="S1538" t="str">
            <v>PALEMBANG</v>
          </cell>
          <cell r="T1538" t="str">
            <v>1671101004990004</v>
          </cell>
          <cell r="U1538" t="str">
            <v>SEUMUR HIDUP</v>
          </cell>
          <cell r="W1538" t="str">
            <v>B1</v>
          </cell>
          <cell r="X1538" t="str">
            <v>11178303000572</v>
          </cell>
          <cell r="Y1538">
            <v>46222</v>
          </cell>
          <cell r="Z1538" t="str">
            <v>PALEMBANG</v>
          </cell>
          <cell r="AA1538">
            <v>30398</v>
          </cell>
          <cell r="AB1538" t="str">
            <v>LR KARYA NO. 47 RRT. 051/010 BUKIT SANGLAL KALDONI</v>
          </cell>
          <cell r="AC1538" t="str">
            <v>LAJANG</v>
          </cell>
          <cell r="AD1538" t="str">
            <v>ISLAM</v>
          </cell>
          <cell r="AE1538" t="str">
            <v>LAKI-LAKI</v>
          </cell>
          <cell r="AF1538" t="str">
            <v xml:space="preserve">SMA </v>
          </cell>
          <cell r="AG1538" t="str">
            <v>DEDEK SUMARNA</v>
          </cell>
          <cell r="AH1538" t="str">
            <v>BCA</v>
          </cell>
          <cell r="AI1538" t="str">
            <v>8530180078</v>
          </cell>
          <cell r="AJ1538" t="str">
            <v>16711026075080071</v>
          </cell>
          <cell r="AL1538">
            <v>44682</v>
          </cell>
          <cell r="AM1538">
            <v>44773</v>
          </cell>
          <cell r="AN1538" t="str">
            <v>PKWT 2</v>
          </cell>
          <cell r="AO1538" t="str">
            <v>71 hari</v>
          </cell>
          <cell r="AP1538" t="str">
            <v xml:space="preserve">0 Tahun  3 Bulan 7 Hari </v>
          </cell>
          <cell r="AQ1538" t="str">
            <v>SUDAH</v>
          </cell>
          <cell r="AR1538">
            <v>44620</v>
          </cell>
          <cell r="AS1538" t="str">
            <v>SUDAH</v>
          </cell>
          <cell r="AT1538">
            <v>44620</v>
          </cell>
          <cell r="AU1538" t="str">
            <v>SUDAH</v>
          </cell>
          <cell r="AV1538">
            <v>44621</v>
          </cell>
          <cell r="AW1538" t="str">
            <v xml:space="preserve">0 Tahun  2 Bulan 20 Hari </v>
          </cell>
          <cell r="AX1538" t="str">
            <v>ON LINE</v>
          </cell>
          <cell r="AY1538">
            <v>95</v>
          </cell>
          <cell r="AZ1538">
            <v>80</v>
          </cell>
          <cell r="BA1538" t="str">
            <v>SUDAH</v>
          </cell>
          <cell r="BC1538">
            <v>44428</v>
          </cell>
          <cell r="BE1538" t="str">
            <v>SUDAH</v>
          </cell>
          <cell r="BG1538">
            <v>44464</v>
          </cell>
          <cell r="BI1538" t="str">
            <v>BELUM</v>
          </cell>
          <cell r="BV1538" t="str">
            <v>0002950782557</v>
          </cell>
          <cell r="BW1538" t="str">
            <v>SUDAH</v>
          </cell>
          <cell r="BX1538" t="str">
            <v>PERUSAHAAN</v>
          </cell>
          <cell r="BY1538" t="str">
            <v>22028034456</v>
          </cell>
          <cell r="BZ1538" t="str">
            <v>SUDAH</v>
          </cell>
        </row>
        <row r="1539">
          <cell r="C1539" t="str">
            <v>3563</v>
          </cell>
          <cell r="D1539" t="str">
            <v>SAUDIN TOGATOROP</v>
          </cell>
          <cell r="E1539" t="str">
            <v>PT. MBK</v>
          </cell>
          <cell r="F1539" t="str">
            <v>REPLACE</v>
          </cell>
          <cell r="G1539" t="str">
            <v>ALFIN ISLAMI IBNU MUSLIM</v>
          </cell>
          <cell r="H1539">
            <v>44606</v>
          </cell>
          <cell r="I1539">
            <v>44606</v>
          </cell>
          <cell r="J1539">
            <v>0</v>
          </cell>
          <cell r="K1539" t="str">
            <v>081370619820</v>
          </cell>
          <cell r="L1539" t="str">
            <v>DRIVER</v>
          </cell>
          <cell r="Q1539" t="str">
            <v>PONTIANAK</v>
          </cell>
          <cell r="R1539" t="str">
            <v>PT. SUMBER ALFARIA TRIJAYA TBK</v>
          </cell>
          <cell r="S1539" t="str">
            <v>JAKARTA 2</v>
          </cell>
          <cell r="T1539" t="str">
            <v>1209292402870001</v>
          </cell>
          <cell r="U1539" t="str">
            <v>SEUMUR HIDUP</v>
          </cell>
          <cell r="V1539" t="str">
            <v>CDD</v>
          </cell>
          <cell r="W1539" t="str">
            <v>B1</v>
          </cell>
          <cell r="X1539" t="str">
            <v>10148702000074</v>
          </cell>
          <cell r="Y1539">
            <v>46209</v>
          </cell>
          <cell r="Z1539" t="str">
            <v>P'BENGKUNG</v>
          </cell>
          <cell r="AA1539">
            <v>31832</v>
          </cell>
          <cell r="AB1539" t="str">
            <v>JL.PRAMUKA, RT.011 RW.010, KEL.SUNGAI RENGAS , KEC. SUNGAI KAKAP, KAB. KUBU RAYA, PROV.KALBAR.</v>
          </cell>
          <cell r="AC1539" t="str">
            <v>LAJANG</v>
          </cell>
          <cell r="AD1539" t="str">
            <v>KRISTEN</v>
          </cell>
          <cell r="AE1539" t="str">
            <v>LAKI-LAKI</v>
          </cell>
          <cell r="AF1539" t="str">
            <v>SMP</v>
          </cell>
          <cell r="AG1539" t="str">
            <v>SAUDIN TOGATOROP</v>
          </cell>
          <cell r="AH1539" t="str">
            <v>BCA</v>
          </cell>
          <cell r="AI1539" t="str">
            <v>3470230605</v>
          </cell>
          <cell r="AJ1539" t="str">
            <v>6112091801170010</v>
          </cell>
          <cell r="AL1539">
            <v>44682</v>
          </cell>
          <cell r="AM1539">
            <v>44773</v>
          </cell>
          <cell r="AN1539" t="str">
            <v>PKWT 2</v>
          </cell>
          <cell r="AO1539" t="str">
            <v>71 hari</v>
          </cell>
          <cell r="AP1539" t="str">
            <v xml:space="preserve">0 Tahun  3 Bulan 7 Hari </v>
          </cell>
          <cell r="AQ1539" t="str">
            <v>SUDAH</v>
          </cell>
          <cell r="AR1539">
            <v>44609</v>
          </cell>
          <cell r="AS1539" t="str">
            <v>SUDAH</v>
          </cell>
          <cell r="AT1539">
            <v>44609</v>
          </cell>
          <cell r="AU1539" t="str">
            <v>SUDAH</v>
          </cell>
          <cell r="AV1539">
            <v>44602</v>
          </cell>
          <cell r="AW1539" t="str">
            <v xml:space="preserve">0 Tahun  3 Bulan 11 Hari </v>
          </cell>
          <cell r="AX1539" t="str">
            <v>IN CLASS</v>
          </cell>
          <cell r="AY1539">
            <v>85</v>
          </cell>
          <cell r="AZ1539">
            <v>85</v>
          </cell>
          <cell r="BA1539" t="str">
            <v>SUDAH</v>
          </cell>
          <cell r="BC1539">
            <v>44392</v>
          </cell>
          <cell r="BD1539" t="str">
            <v>KLINIK POLDA KALBAR</v>
          </cell>
          <cell r="BE1539" t="str">
            <v>SUDAH</v>
          </cell>
          <cell r="BG1539">
            <v>44427</v>
          </cell>
          <cell r="BH1539" t="str">
            <v>KLINIK POLDA KALBAR</v>
          </cell>
          <cell r="BI1539" t="str">
            <v>BELUM</v>
          </cell>
          <cell r="BV1539" t="str">
            <v>0002242026775</v>
          </cell>
          <cell r="BW1539" t="str">
            <v>SUDAH</v>
          </cell>
          <cell r="BX1539" t="str">
            <v>PERUSAHAAN</v>
          </cell>
          <cell r="BY1539" t="str">
            <v>22028034373</v>
          </cell>
          <cell r="BZ1539" t="str">
            <v>SUDAH</v>
          </cell>
        </row>
        <row r="1540">
          <cell r="C1540" t="str">
            <v>3564</v>
          </cell>
          <cell r="D1540" t="str">
            <v>DWI SURYANTO</v>
          </cell>
          <cell r="E1540" t="str">
            <v>PT. MBK</v>
          </cell>
          <cell r="F1540" t="str">
            <v>PO</v>
          </cell>
          <cell r="G1540" t="str">
            <v>NO PO MENYUSUL</v>
          </cell>
          <cell r="H1540">
            <v>44606</v>
          </cell>
          <cell r="I1540">
            <v>44606</v>
          </cell>
          <cell r="J1540">
            <v>0</v>
          </cell>
          <cell r="K1540" t="str">
            <v>091255584220</v>
          </cell>
          <cell r="L1540" t="str">
            <v>DRIVER</v>
          </cell>
          <cell r="Q1540" t="str">
            <v>PONTIANAK</v>
          </cell>
          <cell r="R1540" t="str">
            <v>PT. SUMBER ALFARIA TRIJAYA TBK</v>
          </cell>
          <cell r="S1540" t="str">
            <v>JAKARTA 2</v>
          </cell>
          <cell r="T1540" t="str">
            <v>6112034208870003</v>
          </cell>
          <cell r="U1540" t="str">
            <v>SEUMUR HIDUP</v>
          </cell>
          <cell r="V1540" t="str">
            <v>CDD</v>
          </cell>
          <cell r="W1540" t="str">
            <v>B1</v>
          </cell>
          <cell r="X1540" t="str">
            <v>1014170800005</v>
          </cell>
          <cell r="Y1540">
            <v>44630</v>
          </cell>
          <cell r="Z1540" t="str">
            <v>KUALA MANDOR</v>
          </cell>
          <cell r="AA1540">
            <v>31846</v>
          </cell>
          <cell r="AB1540" t="str">
            <v>DUSU III PARIT AIM, RT.003, RW.003, KEL.SUNGAI AMBAWANG KUALA, KEC.SUNGAI AMBAWANG, KAB.KUBURAYA, PROV.KALBAR</v>
          </cell>
          <cell r="AC1540" t="str">
            <v>KAWIN ANAK 1</v>
          </cell>
          <cell r="AD1540" t="str">
            <v>ISLAM</v>
          </cell>
          <cell r="AE1540" t="str">
            <v>LAKI-LAKI</v>
          </cell>
          <cell r="AF1540" t="str">
            <v>SMA</v>
          </cell>
          <cell r="AG1540" t="str">
            <v>DWI SURYANTO</v>
          </cell>
          <cell r="AH1540" t="str">
            <v>BCA</v>
          </cell>
          <cell r="AI1540" t="str">
            <v>5125170975</v>
          </cell>
          <cell r="AJ1540" t="str">
            <v>6112030306150008</v>
          </cell>
          <cell r="AL1540">
            <v>44682</v>
          </cell>
          <cell r="AM1540">
            <v>44773</v>
          </cell>
          <cell r="AN1540" t="str">
            <v>PKWT 2</v>
          </cell>
          <cell r="AO1540" t="str">
            <v>71 hari</v>
          </cell>
          <cell r="AP1540" t="str">
            <v xml:space="preserve">0 Tahun  3 Bulan 7 Hari </v>
          </cell>
          <cell r="AQ1540" t="str">
            <v>SUDAH</v>
          </cell>
          <cell r="AR1540">
            <v>44609</v>
          </cell>
          <cell r="AS1540" t="str">
            <v>SUDAH</v>
          </cell>
          <cell r="AT1540">
            <v>44609</v>
          </cell>
          <cell r="AU1540" t="str">
            <v>SUDAH</v>
          </cell>
          <cell r="AV1540">
            <v>44602</v>
          </cell>
          <cell r="AW1540" t="str">
            <v xml:space="preserve">0 Tahun  3 Bulan 11 Hari </v>
          </cell>
          <cell r="AX1540" t="str">
            <v>IN CLASS</v>
          </cell>
          <cell r="AY1540">
            <v>85</v>
          </cell>
          <cell r="AZ1540">
            <v>85</v>
          </cell>
          <cell r="BA1540" t="str">
            <v>SUDAH</v>
          </cell>
          <cell r="BC1540">
            <v>44371</v>
          </cell>
          <cell r="BD1540" t="str">
            <v>DINAS KESEHATAN KUBU RAYA</v>
          </cell>
          <cell r="BE1540" t="str">
            <v>SUDAH</v>
          </cell>
          <cell r="BG1540">
            <v>44851</v>
          </cell>
          <cell r="BH1540" t="str">
            <v>BP PONTIANAK LANTAMAL</v>
          </cell>
          <cell r="BI1540" t="str">
            <v>BELUM</v>
          </cell>
          <cell r="BV1540" t="str">
            <v>0003255998207</v>
          </cell>
          <cell r="BW1540" t="str">
            <v>SUDAH</v>
          </cell>
          <cell r="BX1540" t="str">
            <v>PERUSAHAAN</v>
          </cell>
          <cell r="BY1540" t="str">
            <v>22028034282</v>
          </cell>
          <cell r="BZ1540" t="str">
            <v>SUDAH</v>
          </cell>
        </row>
        <row r="1541">
          <cell r="C1541" t="str">
            <v>3566</v>
          </cell>
          <cell r="D1541" t="str">
            <v>ISWANDI NIKO DEMUS SEMBIRING</v>
          </cell>
          <cell r="E1541" t="str">
            <v>PT. MBK</v>
          </cell>
          <cell r="F1541" t="str">
            <v>REPLACE</v>
          </cell>
          <cell r="G1541" t="str">
            <v>RAHMADANI TEGUH SANTOSO</v>
          </cell>
          <cell r="I1541">
            <v>44607</v>
          </cell>
          <cell r="J1541" t="str">
            <v/>
          </cell>
          <cell r="K1541" t="str">
            <v>082153031253</v>
          </cell>
          <cell r="L1541" t="str">
            <v>DRIVER</v>
          </cell>
          <cell r="Q1541" t="str">
            <v>PALANGKARAYA</v>
          </cell>
          <cell r="R1541" t="str">
            <v>ANTERAJA</v>
          </cell>
          <cell r="S1541" t="str">
            <v>JAKARTA 2</v>
          </cell>
          <cell r="T1541" t="str">
            <v>6205062305990002</v>
          </cell>
          <cell r="U1541" t="str">
            <v>SEUMUR HIDUP</v>
          </cell>
          <cell r="W1541" t="str">
            <v>B2 UMUM</v>
          </cell>
          <cell r="X1541" t="str">
            <v>960519310945</v>
          </cell>
          <cell r="Y1541">
            <v>45435</v>
          </cell>
          <cell r="Z1541" t="str">
            <v>JUBU BARU</v>
          </cell>
          <cell r="AA1541">
            <v>36298</v>
          </cell>
          <cell r="AB1541" t="str">
            <v xml:space="preserve">DESA JUBU BARU RT.001 RW.000 </v>
          </cell>
          <cell r="AC1541" t="str">
            <v>LAJANG</v>
          </cell>
          <cell r="AD1541" t="str">
            <v>KRISTEN</v>
          </cell>
          <cell r="AE1541" t="str">
            <v>LAKI-LAKI</v>
          </cell>
          <cell r="AF1541" t="str">
            <v>SMP</v>
          </cell>
          <cell r="AG1541" t="str">
            <v>ISWANDI NIKO DEMUS SEMBIRING</v>
          </cell>
          <cell r="AH1541" t="str">
            <v>BCA</v>
          </cell>
          <cell r="AI1541" t="str">
            <v>8600845331</v>
          </cell>
          <cell r="AJ1541" t="str">
            <v>6205062802200001</v>
          </cell>
          <cell r="AL1541">
            <v>44682</v>
          </cell>
          <cell r="AM1541">
            <v>44773</v>
          </cell>
          <cell r="AN1541" t="str">
            <v>PKWT 2</v>
          </cell>
          <cell r="AO1541" t="str">
            <v>71 hari</v>
          </cell>
          <cell r="AP1541" t="str">
            <v xml:space="preserve">0 Tahun  3 Bulan 6 Hari </v>
          </cell>
          <cell r="AQ1541" t="str">
            <v>SUDAH</v>
          </cell>
          <cell r="AR1541">
            <v>44609</v>
          </cell>
          <cell r="AS1541" t="str">
            <v>SUDAH</v>
          </cell>
          <cell r="AT1541">
            <v>44609</v>
          </cell>
          <cell r="AU1541" t="str">
            <v>SUDAH</v>
          </cell>
          <cell r="AV1541">
            <v>44607</v>
          </cell>
          <cell r="AW1541" t="str">
            <v xml:space="preserve">0 Tahun  3 Bulan 6 Hari </v>
          </cell>
          <cell r="AX1541" t="str">
            <v>IN CLASS</v>
          </cell>
          <cell r="BA1541" t="str">
            <v>SUDAH</v>
          </cell>
          <cell r="BC1541">
            <v>44429</v>
          </cell>
          <cell r="BE1541" t="str">
            <v>SUDAH</v>
          </cell>
          <cell r="BG1541">
            <v>44459</v>
          </cell>
          <cell r="BI1541" t="str">
            <v>BELUM</v>
          </cell>
          <cell r="BV1541" t="str">
            <v>0002420582095</v>
          </cell>
          <cell r="BW1541" t="str">
            <v>SUDAH</v>
          </cell>
          <cell r="BX1541" t="str">
            <v>PERUSAHAAN</v>
          </cell>
          <cell r="BY1541" t="str">
            <v>22039334432</v>
          </cell>
          <cell r="BZ1541" t="str">
            <v>SUDAH</v>
          </cell>
        </row>
        <row r="1542">
          <cell r="C1542" t="str">
            <v>3567</v>
          </cell>
          <cell r="D1542" t="str">
            <v>DEWA GEDE MAHAYASA</v>
          </cell>
          <cell r="E1542" t="str">
            <v>PT. MBK</v>
          </cell>
          <cell r="F1542" t="str">
            <v>PO</v>
          </cell>
          <cell r="G1542" t="str">
            <v>01/PO/LOG-SBY/I/22</v>
          </cell>
          <cell r="H1542">
            <v>44569</v>
          </cell>
          <cell r="I1542">
            <v>44607</v>
          </cell>
          <cell r="J1542">
            <v>38</v>
          </cell>
          <cell r="K1542" t="str">
            <v>082236615501</v>
          </cell>
          <cell r="L1542" t="str">
            <v>DRIVER</v>
          </cell>
          <cell r="Q1542" t="str">
            <v>DENPASAR</v>
          </cell>
          <cell r="R1542" t="str">
            <v>CREDIBOOK</v>
          </cell>
          <cell r="S1542" t="str">
            <v>MALANG</v>
          </cell>
          <cell r="T1542" t="str">
            <v>1871021304910006</v>
          </cell>
          <cell r="U1542" t="str">
            <v>SEUMUR HIDUP</v>
          </cell>
          <cell r="W1542" t="str">
            <v>B1 UMUM</v>
          </cell>
          <cell r="X1542" t="str">
            <v>16189104000778</v>
          </cell>
          <cell r="Y1542">
            <v>46476</v>
          </cell>
          <cell r="Z1542" t="str">
            <v>BALI</v>
          </cell>
          <cell r="AA1542">
            <v>33341</v>
          </cell>
          <cell r="AB1542" t="str">
            <v>BANJAR DINAS SATRIA DS ELAPUAN KEC BUSUNGBIRU KAB BULELENG</v>
          </cell>
          <cell r="AC1542" t="str">
            <v>KAWIN ANAK 1</v>
          </cell>
          <cell r="AD1542" t="str">
            <v>HINDU</v>
          </cell>
          <cell r="AE1542" t="str">
            <v>LAKI-LAKI</v>
          </cell>
          <cell r="AF1542" t="str">
            <v>SMA</v>
          </cell>
          <cell r="AG1542" t="str">
            <v>DEWA GEDE MAHAYASA</v>
          </cell>
          <cell r="AH1542" t="str">
            <v>BCA</v>
          </cell>
          <cell r="AI1542" t="str">
            <v>0403180791</v>
          </cell>
          <cell r="AJ1542" t="str">
            <v>5108032510170003</v>
          </cell>
          <cell r="AL1542">
            <v>44682</v>
          </cell>
          <cell r="AM1542">
            <v>44773</v>
          </cell>
          <cell r="AN1542" t="str">
            <v>PKWT 2</v>
          </cell>
          <cell r="AO1542" t="str">
            <v>71 hari</v>
          </cell>
          <cell r="AP1542" t="str">
            <v xml:space="preserve">0 Tahun  3 Bulan 6 Hari </v>
          </cell>
          <cell r="AQ1542" t="str">
            <v>SUDAH</v>
          </cell>
          <cell r="AR1542">
            <v>44614</v>
          </cell>
          <cell r="AS1542" t="str">
            <v>SUDAH</v>
          </cell>
          <cell r="AT1542">
            <v>44614</v>
          </cell>
          <cell r="AU1542" t="str">
            <v>SUDAH</v>
          </cell>
          <cell r="AV1542">
            <v>44598</v>
          </cell>
          <cell r="AW1542" t="str">
            <v xml:space="preserve">0 Tahun  3 Bulan 15 Hari </v>
          </cell>
          <cell r="AX1542" t="str">
            <v>ON LINE</v>
          </cell>
          <cell r="AY1542">
            <v>95</v>
          </cell>
          <cell r="AZ1542">
            <v>95</v>
          </cell>
          <cell r="BA1542" t="str">
            <v>SUDAH</v>
          </cell>
          <cell r="BC1542">
            <v>44398</v>
          </cell>
          <cell r="BD1542" t="str">
            <v>PUSKESMAS 1 DENPASAR</v>
          </cell>
          <cell r="BE1542" t="str">
            <v>SUDAH</v>
          </cell>
          <cell r="BG1542">
            <v>44443</v>
          </cell>
          <cell r="BI1542" t="str">
            <v>BELUM</v>
          </cell>
          <cell r="BV1542" t="str">
            <v>0002114546297</v>
          </cell>
          <cell r="BW1542" t="str">
            <v>SUDAH</v>
          </cell>
          <cell r="BX1542" t="str">
            <v>PERUSAHAAN</v>
          </cell>
          <cell r="BY1542" t="str">
            <v>22028034324</v>
          </cell>
          <cell r="BZ1542" t="str">
            <v>SUDAH</v>
          </cell>
        </row>
        <row r="1543">
          <cell r="C1543" t="str">
            <v>3568</v>
          </cell>
          <cell r="D1543" t="str">
            <v>FEBRI YOGA SUGAMA</v>
          </cell>
          <cell r="E1543" t="str">
            <v>PT. MBK</v>
          </cell>
          <cell r="F1543" t="str">
            <v>PO</v>
          </cell>
          <cell r="G1543" t="str">
            <v>11/PO-JKTI/II/22</v>
          </cell>
          <cell r="H1543">
            <v>44606</v>
          </cell>
          <cell r="I1543">
            <v>44606</v>
          </cell>
          <cell r="J1543">
            <v>0</v>
          </cell>
          <cell r="K1543" t="str">
            <v>085161235287</v>
          </cell>
          <cell r="N1543" t="str">
            <v>HELPER</v>
          </cell>
          <cell r="Q1543" t="str">
            <v>KARAWANG</v>
          </cell>
          <cell r="R1543" t="str">
            <v>HMS</v>
          </cell>
          <cell r="S1543" t="str">
            <v>JAKARTA 1</v>
          </cell>
          <cell r="T1543" t="str">
            <v>3216100502870005</v>
          </cell>
          <cell r="U1543" t="str">
            <v>SEUMUR HIDUP</v>
          </cell>
          <cell r="V1543" t="str">
            <v>NON DRIVER</v>
          </cell>
          <cell r="W1543" t="str">
            <v>NON DRIVER</v>
          </cell>
          <cell r="X1543" t="str">
            <v>NON DRIVER</v>
          </cell>
          <cell r="Y1543" t="str">
            <v>NON DRIVER</v>
          </cell>
          <cell r="Z1543" t="str">
            <v>KARAWANG</v>
          </cell>
          <cell r="AA1543">
            <v>31813</v>
          </cell>
          <cell r="AB1543" t="str">
            <v>KP Blokang RT002 RW001, Karangsentosa, Karang Bahagia, Bekasi</v>
          </cell>
          <cell r="AC1543" t="str">
            <v>KAWIN</v>
          </cell>
          <cell r="AD1543" t="str">
            <v>ISLAM</v>
          </cell>
          <cell r="AE1543" t="str">
            <v>LAKI-LAKI</v>
          </cell>
          <cell r="AF1543" t="str">
            <v>SMA</v>
          </cell>
          <cell r="AG1543" t="str">
            <v>FEBRI YOGA SUGAMA</v>
          </cell>
          <cell r="AH1543" t="str">
            <v>BCA</v>
          </cell>
          <cell r="AI1543" t="str">
            <v>3431845871</v>
          </cell>
          <cell r="AJ1543" t="str">
            <v>3216102712190002</v>
          </cell>
          <cell r="AL1543">
            <v>44682</v>
          </cell>
          <cell r="AM1543">
            <v>44773</v>
          </cell>
          <cell r="AN1543" t="str">
            <v>PKWT 2</v>
          </cell>
          <cell r="AO1543" t="str">
            <v>71 hari</v>
          </cell>
          <cell r="AP1543" t="str">
            <v xml:space="preserve">0 Tahun  3 Bulan 7 Hari </v>
          </cell>
          <cell r="AQ1543" t="str">
            <v>SUDAH</v>
          </cell>
          <cell r="AR1543">
            <v>44602</v>
          </cell>
          <cell r="AS1543" t="str">
            <v>SUDAH</v>
          </cell>
          <cell r="AT1543">
            <v>44602</v>
          </cell>
          <cell r="AU1543" t="str">
            <v>SUDAH</v>
          </cell>
          <cell r="AV1543">
            <v>44602</v>
          </cell>
          <cell r="AW1543" t="str">
            <v xml:space="preserve">0 Tahun  3 Bulan 11 Hari </v>
          </cell>
          <cell r="AX1543" t="str">
            <v>NON DRIVER</v>
          </cell>
          <cell r="AY1543" t="str">
            <v>NON DRIVER</v>
          </cell>
          <cell r="AZ1543" t="str">
            <v>NON DRIVER</v>
          </cell>
          <cell r="BA1543" t="str">
            <v>SUDAH</v>
          </cell>
          <cell r="BC1543">
            <v>44456</v>
          </cell>
          <cell r="BD1543" t="str">
            <v xml:space="preserve">Polres Bekasi </v>
          </cell>
          <cell r="BE1543" t="str">
            <v>SUDAH</v>
          </cell>
          <cell r="BG1543">
            <v>44600</v>
          </cell>
          <cell r="BH1543" t="str">
            <v>CIKARANG</v>
          </cell>
          <cell r="BI1543" t="str">
            <v>BELUM</v>
          </cell>
          <cell r="BV1543" t="str">
            <v>0000072582614</v>
          </cell>
          <cell r="BW1543" t="str">
            <v>SUDAH</v>
          </cell>
          <cell r="BX1543" t="str">
            <v>PERUSAHAAN</v>
          </cell>
          <cell r="BY1543" t="str">
            <v>22028034704</v>
          </cell>
          <cell r="BZ1543" t="str">
            <v>SUDAH</v>
          </cell>
        </row>
        <row r="1544">
          <cell r="C1544" t="str">
            <v>3569</v>
          </cell>
          <cell r="D1544" t="str">
            <v>SYAIFUDDIN</v>
          </cell>
          <cell r="E1544" t="str">
            <v>PT. MBK</v>
          </cell>
          <cell r="I1544">
            <v>44607</v>
          </cell>
          <cell r="J1544" t="str">
            <v/>
          </cell>
          <cell r="K1544" t="str">
            <v>085331432151</v>
          </cell>
          <cell r="L1544" t="str">
            <v>DRIVER</v>
          </cell>
          <cell r="Q1544" t="str">
            <v>MALANG</v>
          </cell>
          <cell r="R1544" t="str">
            <v>ANTERAJA</v>
          </cell>
          <cell r="S1544" t="str">
            <v>MALANG</v>
          </cell>
          <cell r="T1544" t="str">
            <v>3513142808860002</v>
          </cell>
          <cell r="U1544" t="str">
            <v>SEUMUR HIDUP</v>
          </cell>
          <cell r="V1544" t="str">
            <v>HIJAU</v>
          </cell>
          <cell r="W1544" t="str">
            <v>B1</v>
          </cell>
          <cell r="X1544" t="str">
            <v>15278608000909</v>
          </cell>
          <cell r="Y1544">
            <v>46411</v>
          </cell>
          <cell r="Z1544" t="str">
            <v>PROBOLINGGO</v>
          </cell>
          <cell r="AA1544">
            <v>31652</v>
          </cell>
          <cell r="AB1544" t="str">
            <v>DESA MOJOLEGI RT/RW 04/01 KEC GADING KAB PROBOLINGGO</v>
          </cell>
          <cell r="AC1544" t="str">
            <v>KAWIN ANAK 1</v>
          </cell>
          <cell r="AD1544" t="str">
            <v>ISLAM</v>
          </cell>
          <cell r="AE1544" t="str">
            <v>LAKI-LAKI</v>
          </cell>
          <cell r="AF1544" t="str">
            <v>SMA</v>
          </cell>
          <cell r="AG1544" t="str">
            <v>SYAIFUDDIN</v>
          </cell>
          <cell r="AH1544" t="str">
            <v>BCA</v>
          </cell>
          <cell r="AI1544" t="str">
            <v>2010601153</v>
          </cell>
          <cell r="AJ1544" t="str">
            <v>3513090904180003</v>
          </cell>
          <cell r="AL1544">
            <v>44682</v>
          </cell>
          <cell r="AM1544">
            <v>44773</v>
          </cell>
          <cell r="AN1544" t="str">
            <v>PKWT 2</v>
          </cell>
          <cell r="AO1544" t="str">
            <v>71 hari</v>
          </cell>
          <cell r="AP1544" t="str">
            <v xml:space="preserve">0 Tahun  3 Bulan 6 Hari </v>
          </cell>
          <cell r="AQ1544" t="str">
            <v>SUDAH</v>
          </cell>
          <cell r="AR1544">
            <v>44620</v>
          </cell>
          <cell r="AS1544" t="str">
            <v>SUDAH</v>
          </cell>
          <cell r="AT1544">
            <v>44620</v>
          </cell>
          <cell r="AU1544" t="str">
            <v>SUDAH</v>
          </cell>
          <cell r="AV1544">
            <v>44607</v>
          </cell>
          <cell r="AW1544" t="str">
            <v xml:space="preserve">0 Tahun  3 Bulan 6 Hari </v>
          </cell>
          <cell r="AX1544" t="str">
            <v>IN CLASS</v>
          </cell>
          <cell r="BA1544" t="str">
            <v>SUDAH</v>
          </cell>
          <cell r="BC1544">
            <v>44405</v>
          </cell>
          <cell r="BD1544" t="str">
            <v>MALANG</v>
          </cell>
          <cell r="BE1544" t="str">
            <v>SUDAH</v>
          </cell>
          <cell r="BG1544">
            <v>44433</v>
          </cell>
          <cell r="BH1544" t="str">
            <v>MALANG</v>
          </cell>
          <cell r="BI1544" t="str">
            <v>BELUM</v>
          </cell>
          <cell r="BV1544" t="str">
            <v>0002460158829</v>
          </cell>
          <cell r="BW1544" t="str">
            <v>SUDAH</v>
          </cell>
          <cell r="BX1544" t="str">
            <v>PBI</v>
          </cell>
          <cell r="BY1544" t="str">
            <v>22039334788</v>
          </cell>
          <cell r="BZ1544" t="str">
            <v>SUDAH</v>
          </cell>
        </row>
        <row r="1545">
          <cell r="C1545" t="str">
            <v>3570</v>
          </cell>
          <cell r="D1545" t="str">
            <v>ENDANG JUNIAR SUTARNA</v>
          </cell>
          <cell r="E1545" t="str">
            <v>PT. MBK</v>
          </cell>
          <cell r="F1545" t="str">
            <v>PO</v>
          </cell>
          <cell r="G1545" t="str">
            <v>13/PO-JKT1/II/22</v>
          </cell>
          <cell r="H1545">
            <v>44610</v>
          </cell>
          <cell r="I1545">
            <v>44610</v>
          </cell>
          <cell r="J1545">
            <v>0</v>
          </cell>
          <cell r="K1545" t="str">
            <v>082120138839</v>
          </cell>
          <cell r="L1545" t="str">
            <v>DRIVER</v>
          </cell>
          <cell r="Q1545" t="str">
            <v>SUBANG</v>
          </cell>
          <cell r="R1545" t="str">
            <v>CREDIBOOK</v>
          </cell>
          <cell r="S1545" t="str">
            <v>JAKARTA 1</v>
          </cell>
          <cell r="T1545" t="str">
            <v>3213032306940007</v>
          </cell>
          <cell r="U1545" t="str">
            <v>SEUMUR HIDUP</v>
          </cell>
          <cell r="V1545" t="str">
            <v>HIJAU</v>
          </cell>
          <cell r="W1545" t="str">
            <v>B1</v>
          </cell>
          <cell r="X1545" t="str">
            <v>1339406000031</v>
          </cell>
          <cell r="Y1545">
            <v>45782</v>
          </cell>
          <cell r="Z1545" t="str">
            <v>SUBANG</v>
          </cell>
          <cell r="AA1545">
            <v>34508</v>
          </cell>
          <cell r="AB1545" t="str">
            <v>KP PALABUAN RT 12 RW02 KEL SUKAMELANG,KEC SUBANG,KAB SUBANG</v>
          </cell>
          <cell r="AC1545" t="str">
            <v>KAWIN ANAK 2</v>
          </cell>
          <cell r="AD1545" t="str">
            <v>ISLAM</v>
          </cell>
          <cell r="AE1545" t="str">
            <v>LAKI-LAKI</v>
          </cell>
          <cell r="AF1545" t="str">
            <v>SMS</v>
          </cell>
          <cell r="AG1545" t="str">
            <v>ENDANG JUNIAR SUTARNA</v>
          </cell>
          <cell r="AH1545" t="str">
            <v>BCA</v>
          </cell>
          <cell r="AI1545" t="str">
            <v>0551236951</v>
          </cell>
          <cell r="AJ1545" t="str">
            <v>3213033107150012</v>
          </cell>
          <cell r="AK1545" t="str">
            <v>829816222439000</v>
          </cell>
          <cell r="AL1545">
            <v>44610</v>
          </cell>
          <cell r="AM1545">
            <v>44712</v>
          </cell>
          <cell r="AN1545" t="str">
            <v>PKWT 1</v>
          </cell>
          <cell r="AO1545" t="str">
            <v>10 hari</v>
          </cell>
          <cell r="AP1545" t="str">
            <v xml:space="preserve">0 Tahun  3 Bulan 3 Hari </v>
          </cell>
          <cell r="AQ1545" t="str">
            <v>SUDAH</v>
          </cell>
          <cell r="AR1545">
            <v>44620</v>
          </cell>
          <cell r="AS1545" t="str">
            <v>SUDAH</v>
          </cell>
          <cell r="AT1545">
            <v>44620</v>
          </cell>
          <cell r="AU1545" t="str">
            <v>SUDAH</v>
          </cell>
          <cell r="AV1545">
            <v>44607</v>
          </cell>
          <cell r="AW1545" t="str">
            <v xml:space="preserve">0 Tahun  3 Bulan 6 Hari </v>
          </cell>
          <cell r="AX1545" t="str">
            <v>IN CLASS</v>
          </cell>
          <cell r="AY1545">
            <v>60</v>
          </cell>
          <cell r="BA1545" t="str">
            <v>SUDAH</v>
          </cell>
          <cell r="BC1545">
            <v>44459</v>
          </cell>
          <cell r="BD1545" t="str">
            <v>PKM SUKARAHAYU</v>
          </cell>
          <cell r="BE1545" t="str">
            <v>SUDAH</v>
          </cell>
          <cell r="BG1545">
            <v>44487</v>
          </cell>
          <cell r="BH1545" t="str">
            <v>PKM SUKARAHAYU</v>
          </cell>
          <cell r="BI1545" t="str">
            <v>BELUM</v>
          </cell>
          <cell r="BV1545" t="str">
            <v>0001667837125</v>
          </cell>
          <cell r="BW1545" t="str">
            <v>SUDAH</v>
          </cell>
          <cell r="BX1545" t="str">
            <v>PERUSAHAAN</v>
          </cell>
          <cell r="BY1545" t="str">
            <v>22039335173</v>
          </cell>
          <cell r="BZ1545" t="str">
            <v>SUDAH</v>
          </cell>
          <cell r="CG1545" t="str">
            <v>juniarsutarna23@gmail.com</v>
          </cell>
        </row>
        <row r="1546">
          <cell r="C1546" t="str">
            <v>3572</v>
          </cell>
          <cell r="D1546" t="str">
            <v>FACHRUDIN</v>
          </cell>
          <cell r="E1546" t="str">
            <v>PT. MBK</v>
          </cell>
          <cell r="F1546" t="str">
            <v>REPLACE</v>
          </cell>
          <cell r="G1546" t="str">
            <v>NAR INDARTO</v>
          </cell>
          <cell r="I1546">
            <v>44609</v>
          </cell>
          <cell r="J1546" t="str">
            <v/>
          </cell>
          <cell r="K1546" t="str">
            <v>081802328521</v>
          </cell>
          <cell r="L1546" t="str">
            <v>DRIVER</v>
          </cell>
          <cell r="Q1546" t="str">
            <v>YOGYAKARTA</v>
          </cell>
          <cell r="R1546" t="str">
            <v>ANTERAJA</v>
          </cell>
          <cell r="S1546" t="str">
            <v>SEMARANG</v>
          </cell>
          <cell r="T1546" t="str">
            <v>3402152110730001</v>
          </cell>
          <cell r="U1546" t="str">
            <v>SEUMUR HIDUP</v>
          </cell>
          <cell r="W1546" t="str">
            <v>B1</v>
          </cell>
          <cell r="X1546" t="str">
            <v>731014490522</v>
          </cell>
          <cell r="Y1546">
            <v>44855</v>
          </cell>
          <cell r="Z1546" t="str">
            <v xml:space="preserve">BANTUL </v>
          </cell>
          <cell r="AA1546">
            <v>26958</v>
          </cell>
          <cell r="AB1546" t="str">
            <v>SAMAN RT 04 BLOK 2 BANGUNTAPAN SEWON BANTUL YOGYAKARTA</v>
          </cell>
          <cell r="AC1546" t="str">
            <v>KAWIN ANAK 2</v>
          </cell>
          <cell r="AD1546" t="str">
            <v>ISLAM</v>
          </cell>
          <cell r="AE1546" t="str">
            <v>LAKI-LAKI</v>
          </cell>
          <cell r="AF1546" t="str">
            <v>SMA</v>
          </cell>
          <cell r="AG1546" t="str">
            <v>FACHRUDIN</v>
          </cell>
          <cell r="AH1546" t="str">
            <v>BCA</v>
          </cell>
          <cell r="AI1546" t="str">
            <v>0374675962</v>
          </cell>
          <cell r="AJ1546" t="str">
            <v>3402152412030000</v>
          </cell>
          <cell r="AL1546">
            <v>44682</v>
          </cell>
          <cell r="AM1546">
            <v>44773</v>
          </cell>
          <cell r="AN1546" t="str">
            <v>PKWT 2</v>
          </cell>
          <cell r="AO1546" t="str">
            <v>71 hari</v>
          </cell>
          <cell r="AP1546" t="str">
            <v xml:space="preserve">0 Tahun  3 Bulan 4 Hari </v>
          </cell>
          <cell r="AQ1546" t="str">
            <v>SUDAH</v>
          </cell>
          <cell r="AR1546">
            <v>44621</v>
          </cell>
          <cell r="AS1546" t="str">
            <v>SUDAH</v>
          </cell>
          <cell r="AT1546">
            <v>44621</v>
          </cell>
          <cell r="AU1546" t="str">
            <v>SUDAH</v>
          </cell>
          <cell r="AV1546">
            <v>44604</v>
          </cell>
          <cell r="AW1546" t="str">
            <v xml:space="preserve">0 Tahun  3 Bulan 9 Hari </v>
          </cell>
          <cell r="AX1546" t="str">
            <v>IN CLASS</v>
          </cell>
          <cell r="AY1546">
            <v>90</v>
          </cell>
          <cell r="AZ1546">
            <v>100</v>
          </cell>
          <cell r="BA1546" t="str">
            <v>SUDAH</v>
          </cell>
          <cell r="BC1546">
            <v>44398</v>
          </cell>
          <cell r="BD1546" t="str">
            <v>PUSKESMAS SEWON 2</v>
          </cell>
          <cell r="BE1546" t="str">
            <v>SUDAH</v>
          </cell>
          <cell r="BG1546">
            <v>44428</v>
          </cell>
          <cell r="BH1546" t="str">
            <v>PUSKESMAS SEWON 2</v>
          </cell>
          <cell r="BI1546" t="str">
            <v>BELUM</v>
          </cell>
          <cell r="BV1546" t="str">
            <v>0001444894918</v>
          </cell>
          <cell r="BW1546" t="str">
            <v>SUDAH</v>
          </cell>
          <cell r="BX1546" t="str">
            <v>PERUSAHAAN</v>
          </cell>
          <cell r="BY1546" t="str">
            <v>22039334820</v>
          </cell>
          <cell r="BZ1546" t="str">
            <v>SUDAH</v>
          </cell>
        </row>
        <row r="1547">
          <cell r="C1547" t="str">
            <v>3573</v>
          </cell>
          <cell r="D1547" t="str">
            <v>MASRIP</v>
          </cell>
          <cell r="E1547" t="str">
            <v>PT. MBK</v>
          </cell>
          <cell r="F1547" t="str">
            <v>REPLACE</v>
          </cell>
          <cell r="G1547" t="str">
            <v>SUNARDI</v>
          </cell>
          <cell r="I1547">
            <v>44612</v>
          </cell>
          <cell r="J1547" t="str">
            <v/>
          </cell>
          <cell r="K1547" t="str">
            <v>089508062027</v>
          </cell>
          <cell r="L1547" t="str">
            <v>DRIVER</v>
          </cell>
          <cell r="Q1547" t="str">
            <v>SURABAYA</v>
          </cell>
          <cell r="R1547" t="str">
            <v>ANTERAJA</v>
          </cell>
          <cell r="S1547" t="str">
            <v>MALANG</v>
          </cell>
          <cell r="T1547" t="str">
            <v>3523070308870007</v>
          </cell>
          <cell r="U1547" t="str">
            <v>SEUMUR HIDUP</v>
          </cell>
          <cell r="V1547" t="str">
            <v>HIJAU</v>
          </cell>
          <cell r="W1547" t="str">
            <v>B1</v>
          </cell>
          <cell r="X1547" t="str">
            <v>1553-8708-000390</v>
          </cell>
          <cell r="Y1547">
            <v>46108</v>
          </cell>
          <cell r="Z1547" t="str">
            <v>TUBAN</v>
          </cell>
          <cell r="AA1547">
            <v>31992</v>
          </cell>
          <cell r="AB1547" t="str">
            <v>DUSUN PRUMPON RT 8/ RW 2 SURUH SUKODONO</v>
          </cell>
          <cell r="AC1547" t="str">
            <v>KAWIN ANAK 1</v>
          </cell>
          <cell r="AD1547" t="str">
            <v>ISLAM</v>
          </cell>
          <cell r="AE1547" t="str">
            <v>LAKI-LAKI</v>
          </cell>
          <cell r="AF1547" t="str">
            <v>SMK</v>
          </cell>
          <cell r="AG1547" t="str">
            <v>MASRIP</v>
          </cell>
          <cell r="AH1547" t="str">
            <v>BCA</v>
          </cell>
          <cell r="AI1547">
            <v>6730449940</v>
          </cell>
          <cell r="AJ1547" t="str">
            <v>3515143001150005</v>
          </cell>
          <cell r="AL1547">
            <v>44682</v>
          </cell>
          <cell r="AM1547">
            <v>44773</v>
          </cell>
          <cell r="AN1547" t="str">
            <v>PKWT 2</v>
          </cell>
          <cell r="AO1547" t="str">
            <v>71 hari</v>
          </cell>
          <cell r="AP1547" t="str">
            <v xml:space="preserve">0 Tahun  3 Bulan 1 Hari </v>
          </cell>
          <cell r="AQ1547" t="str">
            <v>SUDAH</v>
          </cell>
          <cell r="AR1547">
            <v>44612</v>
          </cell>
          <cell r="AS1547" t="str">
            <v>SUDAH</v>
          </cell>
          <cell r="AT1547">
            <v>44631</v>
          </cell>
          <cell r="AU1547" t="str">
            <v>SUDAH</v>
          </cell>
          <cell r="AV1547">
            <v>44612</v>
          </cell>
          <cell r="AW1547" t="str">
            <v xml:space="preserve">0 Tahun  3 Bulan 1 Hari </v>
          </cell>
          <cell r="AX1547" t="str">
            <v>IN CLASS</v>
          </cell>
          <cell r="AY1547">
            <v>85</v>
          </cell>
          <cell r="AZ1547">
            <v>85</v>
          </cell>
          <cell r="BA1547" t="str">
            <v>SUDAH</v>
          </cell>
          <cell r="BC1547">
            <v>44436</v>
          </cell>
          <cell r="BE1547" t="str">
            <v>SUDAH</v>
          </cell>
          <cell r="BG1547">
            <v>44471</v>
          </cell>
          <cell r="BI1547" t="str">
            <v>SUDAH</v>
          </cell>
          <cell r="BK1547">
            <v>44671</v>
          </cell>
          <cell r="BV1547" t="str">
            <v>0001324980314</v>
          </cell>
          <cell r="BW1547" t="str">
            <v>SUDAH</v>
          </cell>
          <cell r="BX1547" t="str">
            <v>PERUSAHAAN</v>
          </cell>
          <cell r="BY1547" t="str">
            <v>22039334929</v>
          </cell>
          <cell r="BZ1547" t="str">
            <v>SUDAH</v>
          </cell>
        </row>
        <row r="1548">
          <cell r="C1548" t="str">
            <v>3574</v>
          </cell>
          <cell r="D1548" t="str">
            <v>SAMSUL</v>
          </cell>
          <cell r="E1548" t="str">
            <v>PT. MBK</v>
          </cell>
          <cell r="F1548" t="str">
            <v>REPLACE</v>
          </cell>
          <cell r="G1548" t="str">
            <v xml:space="preserve"> SUDJARWOKO</v>
          </cell>
          <cell r="I1548">
            <v>44612</v>
          </cell>
          <cell r="J1548" t="str">
            <v/>
          </cell>
          <cell r="K1548" t="str">
            <v>087846670719</v>
          </cell>
          <cell r="L1548" t="str">
            <v>DRIVER</v>
          </cell>
          <cell r="Q1548" t="str">
            <v>SURABAYA</v>
          </cell>
          <cell r="R1548" t="str">
            <v>ANTERAJA</v>
          </cell>
          <cell r="S1548" t="str">
            <v>MALANG</v>
          </cell>
          <cell r="T1548" t="str">
            <v>357806201290011</v>
          </cell>
          <cell r="U1548" t="str">
            <v>SEUMUR HIDUP</v>
          </cell>
          <cell r="V1548" t="str">
            <v>HIJAU</v>
          </cell>
          <cell r="W1548" t="str">
            <v>B1</v>
          </cell>
          <cell r="X1548" t="str">
            <v>15149212001404</v>
          </cell>
          <cell r="Y1548">
            <v>46272</v>
          </cell>
          <cell r="Z1548" t="str">
            <v>SAMPANG</v>
          </cell>
          <cell r="AA1548">
            <v>33958</v>
          </cell>
          <cell r="AB1548" t="str">
            <v>KUPANG GUNUNG TEMBUSAN 1/8</v>
          </cell>
          <cell r="AC1548" t="str">
            <v>KAWIN</v>
          </cell>
          <cell r="AD1548" t="str">
            <v>ISLAM</v>
          </cell>
          <cell r="AE1548" t="str">
            <v>LAKI-LAKI</v>
          </cell>
          <cell r="AF1548" t="str">
            <v>SMK</v>
          </cell>
          <cell r="AG1548" t="str">
            <v>SAMSUL</v>
          </cell>
          <cell r="AH1548" t="str">
            <v>BCA</v>
          </cell>
          <cell r="AI1548">
            <v>8291204392</v>
          </cell>
          <cell r="AJ1548" t="str">
            <v>3578060101086630</v>
          </cell>
          <cell r="AL1548">
            <v>44682</v>
          </cell>
          <cell r="AM1548">
            <v>44773</v>
          </cell>
          <cell r="AN1548" t="str">
            <v>PKWT 2</v>
          </cell>
          <cell r="AO1548" t="str">
            <v>71 hari</v>
          </cell>
          <cell r="AP1548" t="str">
            <v xml:space="preserve">0 Tahun  3 Bulan 1 Hari </v>
          </cell>
          <cell r="AQ1548" t="str">
            <v>SUDAH</v>
          </cell>
          <cell r="AR1548">
            <v>44612</v>
          </cell>
          <cell r="AS1548" t="str">
            <v>SUDAH</v>
          </cell>
          <cell r="AT1548">
            <v>44631</v>
          </cell>
          <cell r="AU1548" t="str">
            <v>SUDAH</v>
          </cell>
          <cell r="AV1548">
            <v>44612</v>
          </cell>
          <cell r="AW1548" t="str">
            <v xml:space="preserve">0 Tahun  3 Bulan 1 Hari </v>
          </cell>
          <cell r="AX1548" t="str">
            <v>IN CLASS</v>
          </cell>
          <cell r="AY1548">
            <v>100</v>
          </cell>
          <cell r="AZ1548">
            <v>100</v>
          </cell>
          <cell r="BA1548" t="str">
            <v>SUDAH</v>
          </cell>
          <cell r="BC1548">
            <v>44400</v>
          </cell>
          <cell r="BE1548" t="str">
            <v>SUDAH</v>
          </cell>
          <cell r="BG1548">
            <v>44435</v>
          </cell>
          <cell r="BI1548" t="str">
            <v>SUDAH</v>
          </cell>
          <cell r="BK1548">
            <v>44675</v>
          </cell>
          <cell r="BV1548" t="str">
            <v>0002268094353</v>
          </cell>
          <cell r="BW1548" t="str">
            <v>SUDAH</v>
          </cell>
          <cell r="BX1548" t="str">
            <v>PERUSAHAAN</v>
          </cell>
          <cell r="BY1548" t="str">
            <v>22039335165</v>
          </cell>
          <cell r="BZ1548" t="str">
            <v>SUDAH</v>
          </cell>
        </row>
        <row r="1549">
          <cell r="C1549" t="str">
            <v>3576</v>
          </cell>
          <cell r="D1549" t="str">
            <v>YAHYA HIMMATURRIZAL</v>
          </cell>
          <cell r="E1549" t="str">
            <v>PT. MBK</v>
          </cell>
          <cell r="F1549" t="str">
            <v xml:space="preserve">REPLACE </v>
          </cell>
          <cell r="G1549" t="str">
            <v>ANDRIS</v>
          </cell>
          <cell r="H1549">
            <v>44604</v>
          </cell>
          <cell r="I1549">
            <v>44604</v>
          </cell>
          <cell r="J1549">
            <v>0</v>
          </cell>
          <cell r="K1549" t="str">
            <v>081258008145</v>
          </cell>
          <cell r="L1549" t="str">
            <v>DRIVER</v>
          </cell>
          <cell r="Q1549" t="str">
            <v>SAMARINDA</v>
          </cell>
          <cell r="R1549" t="str">
            <v>ANTERAJA</v>
          </cell>
          <cell r="S1549" t="str">
            <v>JAKARTA 2</v>
          </cell>
          <cell r="T1549" t="str">
            <v>6402162408940004</v>
          </cell>
          <cell r="U1549" t="str">
            <v>SEUMUR HIDUP</v>
          </cell>
          <cell r="V1549" t="str">
            <v>CDD</v>
          </cell>
          <cell r="W1549" t="str">
            <v>B1</v>
          </cell>
          <cell r="X1549" t="str">
            <v>17189408000114</v>
          </cell>
          <cell r="Y1549">
            <v>46208</v>
          </cell>
          <cell r="Z1549" t="str">
            <v>MALAYSIA</v>
          </cell>
          <cell r="AA1549">
            <v>34570</v>
          </cell>
          <cell r="AB1549" t="str">
            <v>JL. TSANI KARIM RT.021 RW.000 KEL. BANGUN REJO KEC. TENGGARONG SEBERANG, KAB. KUTAI KARTANEGARA, KAL. TIM</v>
          </cell>
          <cell r="AC1549" t="str">
            <v>LAJANG</v>
          </cell>
          <cell r="AD1549" t="str">
            <v>ISLAM</v>
          </cell>
          <cell r="AE1549" t="str">
            <v>LAKI-LAKI</v>
          </cell>
          <cell r="AF1549" t="str">
            <v>SMA</v>
          </cell>
          <cell r="AG1549" t="str">
            <v>YAHYA HIMMATURRIZAL</v>
          </cell>
          <cell r="AH1549" t="str">
            <v>BCA</v>
          </cell>
          <cell r="AI1549" t="str">
            <v>5135227118</v>
          </cell>
          <cell r="AJ1549" t="str">
            <v>6402160403150004</v>
          </cell>
          <cell r="AL1549">
            <v>44682</v>
          </cell>
          <cell r="AM1549">
            <v>44773</v>
          </cell>
          <cell r="AN1549" t="str">
            <v>PKWT 2</v>
          </cell>
          <cell r="AO1549" t="str">
            <v>71 hari</v>
          </cell>
          <cell r="AP1549" t="str">
            <v xml:space="preserve">0 Tahun  3 Bulan 9 Hari </v>
          </cell>
          <cell r="AQ1549" t="str">
            <v>SUDAH</v>
          </cell>
          <cell r="AR1549">
            <v>44612</v>
          </cell>
          <cell r="AS1549" t="str">
            <v>SUDAH</v>
          </cell>
          <cell r="AT1549">
            <v>44612</v>
          </cell>
          <cell r="AU1549" t="str">
            <v>SUDAH</v>
          </cell>
          <cell r="AV1549">
            <v>44604</v>
          </cell>
          <cell r="AW1549" t="str">
            <v xml:space="preserve">0 Tahun  3 Bulan 9 Hari </v>
          </cell>
          <cell r="AX1549" t="str">
            <v>IN CLASS</v>
          </cell>
          <cell r="BA1549" t="str">
            <v>SUDAH</v>
          </cell>
          <cell r="BC1549">
            <v>44507</v>
          </cell>
          <cell r="BE1549" t="str">
            <v>BELUM</v>
          </cell>
          <cell r="BI1549" t="str">
            <v>BELUM</v>
          </cell>
          <cell r="BV1549" t="str">
            <v>0001926841847</v>
          </cell>
          <cell r="BW1549" t="str">
            <v>SUDAH</v>
          </cell>
          <cell r="BX1549" t="str">
            <v>PERUSAHAAN</v>
          </cell>
          <cell r="BY1549" t="str">
            <v>22039335348</v>
          </cell>
          <cell r="BZ1549" t="str">
            <v>SUDAH</v>
          </cell>
        </row>
        <row r="1550">
          <cell r="C1550" t="str">
            <v>3578</v>
          </cell>
          <cell r="D1550" t="str">
            <v>MUHAMAD ALI IMRON</v>
          </cell>
          <cell r="E1550" t="str">
            <v>PT. MBK</v>
          </cell>
          <cell r="F1550" t="str">
            <v>REPLACE</v>
          </cell>
          <cell r="G1550" t="str">
            <v xml:space="preserve">INUNG </v>
          </cell>
          <cell r="I1550">
            <v>44614</v>
          </cell>
          <cell r="J1550" t="str">
            <v/>
          </cell>
          <cell r="K1550" t="str">
            <v>0882008961367</v>
          </cell>
          <cell r="L1550" t="str">
            <v>DRIVER</v>
          </cell>
          <cell r="Q1550" t="str">
            <v>REMBANG</v>
          </cell>
          <cell r="R1550" t="str">
            <v>PT. SUMBER ALFARIA TRIJAYA TBK</v>
          </cell>
          <cell r="S1550" t="str">
            <v>MALANG</v>
          </cell>
          <cell r="T1550" t="str">
            <v>3315181703950003</v>
          </cell>
          <cell r="U1550" t="str">
            <v>SEUMUR HIDUP</v>
          </cell>
          <cell r="W1550" t="str">
            <v>B1 UMUM</v>
          </cell>
          <cell r="X1550" t="str">
            <v>14329503000292</v>
          </cell>
          <cell r="Y1550">
            <v>46358</v>
          </cell>
          <cell r="Z1550" t="str">
            <v>GROBOGAN</v>
          </cell>
          <cell r="AA1550">
            <v>34775</v>
          </cell>
          <cell r="AB1550" t="str">
            <v>TEGOWANU KULON RT 004 RW 003  KAB GROBOGAN</v>
          </cell>
          <cell r="AC1550" t="str">
            <v>LAJANG</v>
          </cell>
          <cell r="AD1550" t="str">
            <v>ISLAM</v>
          </cell>
          <cell r="AE1550" t="str">
            <v>LAKI-LAKI</v>
          </cell>
          <cell r="AF1550" t="str">
            <v>SMA</v>
          </cell>
          <cell r="AG1550" t="str">
            <v>MUHAMAD ALI IMRON</v>
          </cell>
          <cell r="AH1550" t="str">
            <v>BCA</v>
          </cell>
          <cell r="AI1550" t="str">
            <v>8365359098</v>
          </cell>
          <cell r="AJ1550" t="str">
            <v>3315181807077983</v>
          </cell>
          <cell r="AL1550">
            <v>44614</v>
          </cell>
          <cell r="AM1550">
            <v>44712</v>
          </cell>
          <cell r="AN1550" t="str">
            <v>PKWT 1</v>
          </cell>
          <cell r="AO1550" t="str">
            <v>10 hari</v>
          </cell>
          <cell r="AP1550" t="str">
            <v xml:space="preserve">0 Tahun  2 Bulan 29 Hari </v>
          </cell>
          <cell r="AQ1550" t="str">
            <v>SUDAH</v>
          </cell>
          <cell r="AR1550">
            <v>44614</v>
          </cell>
          <cell r="AS1550" t="str">
            <v>SUDAH</v>
          </cell>
          <cell r="AT1550">
            <v>44614</v>
          </cell>
          <cell r="AU1550" t="str">
            <v>SUDAH</v>
          </cell>
          <cell r="AV1550">
            <v>44610</v>
          </cell>
          <cell r="AW1550" t="str">
            <v xml:space="preserve">0 Tahun  3 Bulan 3 Hari </v>
          </cell>
          <cell r="AX1550" t="str">
            <v>IN CLASS</v>
          </cell>
          <cell r="AY1550">
            <v>75</v>
          </cell>
          <cell r="AZ1550">
            <v>80</v>
          </cell>
          <cell r="BA1550" t="str">
            <v>SUDAH</v>
          </cell>
          <cell r="BC1550">
            <v>44406</v>
          </cell>
          <cell r="BE1550" t="str">
            <v>SUDAH</v>
          </cell>
          <cell r="BG1550">
            <v>44434</v>
          </cell>
          <cell r="BI1550" t="str">
            <v>BELUM</v>
          </cell>
          <cell r="BV1550" t="str">
            <v>0002270067243</v>
          </cell>
          <cell r="BW1550" t="str">
            <v>SUDAH</v>
          </cell>
          <cell r="BX1550" t="str">
            <v>PERUSAHAAN</v>
          </cell>
          <cell r="BY1550" t="str">
            <v>22039335231</v>
          </cell>
          <cell r="BZ1550" t="str">
            <v>SUDAH</v>
          </cell>
        </row>
        <row r="1551">
          <cell r="C1551" t="str">
            <v>3587</v>
          </cell>
          <cell r="D1551" t="str">
            <v>BAYU KUNCARA JATI</v>
          </cell>
          <cell r="E1551" t="str">
            <v>PT. MBK</v>
          </cell>
          <cell r="F1551" t="str">
            <v>REPLACE</v>
          </cell>
          <cell r="G1551" t="str">
            <v>ANTANA INDRA WIJAYA</v>
          </cell>
          <cell r="I1551">
            <v>44617</v>
          </cell>
          <cell r="J1551" t="str">
            <v/>
          </cell>
          <cell r="K1551" t="str">
            <v>089688929475</v>
          </cell>
          <cell r="P1551" t="str">
            <v>DISPATCHER</v>
          </cell>
          <cell r="Q1551" t="str">
            <v>YOGYAKARTA</v>
          </cell>
          <cell r="R1551" t="str">
            <v>ANTERAJA</v>
          </cell>
          <cell r="S1551" t="str">
            <v>SEMARANG</v>
          </cell>
          <cell r="T1551" t="str">
            <v>3404101612970004</v>
          </cell>
          <cell r="U1551" t="str">
            <v>SEUMUR HIDUP</v>
          </cell>
          <cell r="V1551" t="str">
            <v>NON DRIVER</v>
          </cell>
          <cell r="W1551" t="str">
            <v>NON DRIVER</v>
          </cell>
          <cell r="X1551" t="str">
            <v>NON DRIVER</v>
          </cell>
          <cell r="Y1551" t="str">
            <v>NON DRIVER</v>
          </cell>
          <cell r="Z1551" t="str">
            <v>YOGYAKARTA</v>
          </cell>
          <cell r="AA1551">
            <v>35780</v>
          </cell>
          <cell r="AB1551" t="str">
            <v>jl anggrek, bayen, Rt.05/Rw.02, Purwomartani, kalasan, sleman</v>
          </cell>
          <cell r="AC1551" t="str">
            <v>LAJANG</v>
          </cell>
          <cell r="AD1551" t="str">
            <v>ISLAM</v>
          </cell>
          <cell r="AE1551" t="str">
            <v>LAKI-LAKI</v>
          </cell>
          <cell r="AF1551" t="str">
            <v>SMA</v>
          </cell>
          <cell r="AG1551" t="str">
            <v>BAYU KUNCARA JATI</v>
          </cell>
          <cell r="AH1551" t="str">
            <v>BCA</v>
          </cell>
          <cell r="AI1551" t="str">
            <v>6975408781</v>
          </cell>
          <cell r="AJ1551" t="str">
            <v>3404100302160006</v>
          </cell>
          <cell r="AL1551">
            <v>44617</v>
          </cell>
          <cell r="AM1551">
            <v>44712</v>
          </cell>
          <cell r="AN1551" t="str">
            <v>PKWT 1</v>
          </cell>
          <cell r="AO1551" t="str">
            <v>10 hari</v>
          </cell>
          <cell r="AP1551" t="str">
            <v xml:space="preserve">0 Tahun  2 Bulan 26 Hari </v>
          </cell>
          <cell r="AQ1551" t="str">
            <v>NON DRIVER</v>
          </cell>
          <cell r="AR1551" t="str">
            <v>NON DRIVER</v>
          </cell>
          <cell r="AS1551" t="str">
            <v>SUDAH</v>
          </cell>
          <cell r="AT1551">
            <v>44621</v>
          </cell>
          <cell r="AU1551" t="str">
            <v>NON DRIVER</v>
          </cell>
          <cell r="AV1551" t="str">
            <v>NON DRIVER</v>
          </cell>
          <cell r="AW1551" t="str">
            <v/>
          </cell>
          <cell r="AX1551" t="str">
            <v>NON DRIVER</v>
          </cell>
          <cell r="AY1551" t="str">
            <v>NON DRIVER</v>
          </cell>
          <cell r="AZ1551" t="str">
            <v>NON DRIVER</v>
          </cell>
          <cell r="BA1551" t="str">
            <v>SUDAH</v>
          </cell>
          <cell r="BC1551">
            <v>44447</v>
          </cell>
          <cell r="BD1551" t="str">
            <v>RSUD PRAMBANAN</v>
          </cell>
          <cell r="BE1551" t="str">
            <v>SUDAH</v>
          </cell>
          <cell r="BG1551">
            <v>44615</v>
          </cell>
          <cell r="BH1551" t="str">
            <v>RSUD PRAMBANAN</v>
          </cell>
          <cell r="BI1551" t="str">
            <v>BELUM</v>
          </cell>
          <cell r="BV1551" t="str">
            <v>0001726875235</v>
          </cell>
          <cell r="BW1551" t="str">
            <v>SUDAH</v>
          </cell>
          <cell r="BX1551" t="str">
            <v>PERUSAHAAN</v>
          </cell>
          <cell r="BY1551" t="str">
            <v>22039335066</v>
          </cell>
          <cell r="BZ1551" t="str">
            <v>SUDAH</v>
          </cell>
        </row>
        <row r="1552">
          <cell r="C1552" t="str">
            <v>3588</v>
          </cell>
          <cell r="D1552" t="str">
            <v>RIDWAN MAULANA</v>
          </cell>
          <cell r="E1552" t="str">
            <v>PT. MBK</v>
          </cell>
          <cell r="F1552" t="str">
            <v>REPLACE</v>
          </cell>
          <cell r="G1552" t="str">
            <v>HARTANTO SUGIRI</v>
          </cell>
          <cell r="I1552">
            <v>44613</v>
          </cell>
          <cell r="J1552" t="str">
            <v/>
          </cell>
          <cell r="K1552" t="str">
            <v>081908889366</v>
          </cell>
          <cell r="P1552" t="str">
            <v>UNIT CONTROLLER</v>
          </cell>
          <cell r="Q1552" t="str">
            <v>CIKARANG</v>
          </cell>
          <cell r="R1552" t="str">
            <v>YAMAZAKI</v>
          </cell>
          <cell r="S1552" t="str">
            <v>JAKARTA 1</v>
          </cell>
          <cell r="T1552" t="str">
            <v>3201151412890004</v>
          </cell>
          <cell r="U1552" t="str">
            <v>SEUMUR HIDUP</v>
          </cell>
          <cell r="V1552" t="str">
            <v>NON DRIVER</v>
          </cell>
          <cell r="W1552" t="str">
            <v>NON DRIVER</v>
          </cell>
          <cell r="X1552" t="str">
            <v>NON DRIVER</v>
          </cell>
          <cell r="Y1552" t="str">
            <v>NON DRIVER</v>
          </cell>
          <cell r="Z1552" t="str">
            <v>BOGOR</v>
          </cell>
          <cell r="AA1552">
            <v>32856</v>
          </cell>
          <cell r="AB1552" t="str">
            <v>PERUM PRIMAVERA RESIDENCE  BLOK L4/41 RT.  001/011 KEL. BOJONG KEC KELAPA NUNGGAL</v>
          </cell>
          <cell r="AC1552" t="str">
            <v>LAJANG</v>
          </cell>
          <cell r="AD1552" t="str">
            <v>ISLAM</v>
          </cell>
          <cell r="AE1552" t="str">
            <v>LAKI-LAKI</v>
          </cell>
          <cell r="AF1552" t="str">
            <v>SMA</v>
          </cell>
          <cell r="AG1552" t="str">
            <v>RIDWAN MAULANA</v>
          </cell>
          <cell r="AH1552" t="str">
            <v>BCA</v>
          </cell>
          <cell r="AI1552" t="str">
            <v>5725170227</v>
          </cell>
          <cell r="AJ1552" t="str">
            <v>3201322608200017</v>
          </cell>
          <cell r="AL1552">
            <v>44613</v>
          </cell>
          <cell r="AM1552">
            <v>44712</v>
          </cell>
          <cell r="AN1552" t="str">
            <v>PKWT 1</v>
          </cell>
          <cell r="AO1552" t="str">
            <v>10 hari</v>
          </cell>
          <cell r="AP1552" t="str">
            <v xml:space="preserve">0 Tahun  3 Bulan 0 Hari </v>
          </cell>
          <cell r="AQ1552" t="str">
            <v>NON DRIVER</v>
          </cell>
          <cell r="AR1552" t="str">
            <v>NON DRIVER</v>
          </cell>
          <cell r="AS1552" t="str">
            <v>SUDAH</v>
          </cell>
          <cell r="AT1552">
            <v>44631</v>
          </cell>
          <cell r="AU1552" t="str">
            <v>NON DRIVER</v>
          </cell>
          <cell r="AV1552" t="str">
            <v>NON DRIVER</v>
          </cell>
          <cell r="AW1552" t="str">
            <v/>
          </cell>
          <cell r="AX1552" t="str">
            <v>NON DRIVER</v>
          </cell>
          <cell r="AY1552" t="str">
            <v>NON DRIVER</v>
          </cell>
          <cell r="AZ1552" t="str">
            <v>NON DRIVER</v>
          </cell>
          <cell r="BA1552" t="str">
            <v>SUDAH</v>
          </cell>
          <cell r="BC1552">
            <v>44390</v>
          </cell>
          <cell r="BE1552" t="str">
            <v>SUDAH</v>
          </cell>
          <cell r="BG1552">
            <v>44418</v>
          </cell>
          <cell r="BI1552" t="str">
            <v>BELUM</v>
          </cell>
          <cell r="BV1552" t="str">
            <v>0001459014816</v>
          </cell>
          <cell r="BW1552" t="str">
            <v>SUDAH</v>
          </cell>
          <cell r="BX1552" t="str">
            <v>PERUSAHAAN</v>
          </cell>
          <cell r="BY1552" t="str">
            <v>22039335223</v>
          </cell>
          <cell r="BZ1552" t="str">
            <v>SUDAH</v>
          </cell>
        </row>
        <row r="1553">
          <cell r="C1553" t="str">
            <v>3589</v>
          </cell>
          <cell r="D1553" t="str">
            <v>BIMA NUGRAHA</v>
          </cell>
          <cell r="E1553" t="str">
            <v>PT. MBK</v>
          </cell>
          <cell r="F1553" t="str">
            <v>PO</v>
          </cell>
          <cell r="G1553" t="str">
            <v>NO PO MENYUSUL</v>
          </cell>
          <cell r="I1553">
            <v>44607</v>
          </cell>
          <cell r="J1553" t="str">
            <v/>
          </cell>
          <cell r="K1553" t="str">
            <v>081284613639</v>
          </cell>
          <cell r="P1553" t="str">
            <v>UNIT CONTROLLER</v>
          </cell>
          <cell r="Q1553" t="str">
            <v>SUNTER</v>
          </cell>
          <cell r="R1553" t="str">
            <v>ANTERAJA</v>
          </cell>
          <cell r="S1553" t="str">
            <v>JAKARTA 2</v>
          </cell>
          <cell r="T1553" t="str">
            <v>3175052801970005</v>
          </cell>
          <cell r="U1553" t="str">
            <v>SEUMUR HIDUP</v>
          </cell>
          <cell r="V1553" t="str">
            <v>NON DRIVER</v>
          </cell>
          <cell r="W1553" t="str">
            <v>NON DRIVER</v>
          </cell>
          <cell r="X1553" t="str">
            <v>NON DRIVER</v>
          </cell>
          <cell r="Y1553" t="str">
            <v>NON DRIVER</v>
          </cell>
          <cell r="Z1553" t="str">
            <v>JAKARTA</v>
          </cell>
          <cell r="AA1553">
            <v>35458</v>
          </cell>
          <cell r="AB1553" t="str">
            <v>JL. A LATIF RT. 001/007 KEL. BARU  KEC. PASAR REBO</v>
          </cell>
          <cell r="AC1553" t="str">
            <v>LAJANG</v>
          </cell>
          <cell r="AD1553" t="str">
            <v>ISLAM</v>
          </cell>
          <cell r="AE1553" t="str">
            <v>LAKI-LAKI</v>
          </cell>
          <cell r="AF1553" t="str">
            <v>SMA</v>
          </cell>
          <cell r="AG1553" t="str">
            <v>BIMA NUGRAHA</v>
          </cell>
          <cell r="AH1553" t="str">
            <v>BCA</v>
          </cell>
          <cell r="AI1553" t="str">
            <v>6290329807</v>
          </cell>
          <cell r="AJ1553" t="str">
            <v>3175050701098273</v>
          </cell>
          <cell r="AL1553">
            <v>44607</v>
          </cell>
          <cell r="AM1553">
            <v>44712</v>
          </cell>
          <cell r="AN1553" t="str">
            <v>PKWT 1</v>
          </cell>
          <cell r="AO1553" t="str">
            <v>10 hari</v>
          </cell>
          <cell r="AP1553" t="str">
            <v xml:space="preserve">0 Tahun  3 Bulan 6 Hari </v>
          </cell>
          <cell r="AQ1553" t="str">
            <v>NON DRIVER</v>
          </cell>
          <cell r="AR1553" t="str">
            <v>NON DRIVER</v>
          </cell>
          <cell r="AS1553" t="str">
            <v>SUDAH</v>
          </cell>
          <cell r="AT1553">
            <v>44662</v>
          </cell>
          <cell r="AU1553" t="str">
            <v>NON DRIVER</v>
          </cell>
          <cell r="AV1553" t="str">
            <v>NON DRIVER</v>
          </cell>
          <cell r="AW1553" t="str">
            <v/>
          </cell>
          <cell r="AX1553" t="str">
            <v>NON DRIVER</v>
          </cell>
          <cell r="AY1553" t="str">
            <v>NON DRIVER</v>
          </cell>
          <cell r="AZ1553" t="str">
            <v>NON DRIVER</v>
          </cell>
          <cell r="BA1553" t="str">
            <v>SUDAH</v>
          </cell>
          <cell r="BC1553">
            <v>44431</v>
          </cell>
          <cell r="BE1553" t="str">
            <v>BELUM</v>
          </cell>
          <cell r="BI1553" t="str">
            <v>BELUM</v>
          </cell>
          <cell r="BV1553" t="str">
            <v>0001159187501</v>
          </cell>
          <cell r="BW1553" t="str">
            <v>SUDAH</v>
          </cell>
          <cell r="BX1553" t="str">
            <v>PBI</v>
          </cell>
          <cell r="BY1553" t="str">
            <v>22039334986</v>
          </cell>
          <cell r="BZ1553" t="str">
            <v>SUDAH</v>
          </cell>
        </row>
        <row r="1554">
          <cell r="C1554" t="str">
            <v>3591</v>
          </cell>
          <cell r="D1554" t="str">
            <v>BAYU APRIANSYAH</v>
          </cell>
          <cell r="E1554" t="str">
            <v>PT. MBK</v>
          </cell>
          <cell r="F1554" t="str">
            <v>PO</v>
          </cell>
          <cell r="G1554" t="str">
            <v>18/PO-JKT1/1/22</v>
          </cell>
          <cell r="H1554">
            <v>44616</v>
          </cell>
          <cell r="I1554">
            <v>44616</v>
          </cell>
          <cell r="J1554">
            <v>0</v>
          </cell>
          <cell r="K1554" t="str">
            <v>085797877009</v>
          </cell>
          <cell r="L1554" t="str">
            <v>DRIVER</v>
          </cell>
          <cell r="Q1554" t="str">
            <v>PURWAKARTA</v>
          </cell>
          <cell r="R1554" t="str">
            <v>CREDIBOOK</v>
          </cell>
          <cell r="S1554" t="str">
            <v>JAKARTA 1</v>
          </cell>
          <cell r="T1554" t="str">
            <v>3214030704950002</v>
          </cell>
          <cell r="U1554" t="str">
            <v>SEUMUR HIDUP</v>
          </cell>
          <cell r="V1554" t="str">
            <v>HIJAU</v>
          </cell>
          <cell r="W1554" t="str">
            <v>B1</v>
          </cell>
          <cell r="X1554" t="str">
            <v>95041316564</v>
          </cell>
          <cell r="Y1554">
            <v>45023</v>
          </cell>
          <cell r="Z1554" t="str">
            <v>PURWAKARTA</v>
          </cell>
          <cell r="AA1554">
            <v>34796</v>
          </cell>
          <cell r="AB1554" t="str">
            <v>KP TALIBAJU,RT 03,RW02 DESA CIKAO BANDUNG,KEC JATILUHUR,KAB PURWAKARTA</v>
          </cell>
          <cell r="AC1554" t="str">
            <v>KAWIN ANAK 2</v>
          </cell>
          <cell r="AD1554" t="str">
            <v>ISLAM</v>
          </cell>
          <cell r="AE1554" t="str">
            <v>LAKI-LAKI</v>
          </cell>
          <cell r="AF1554" t="str">
            <v>SMA</v>
          </cell>
          <cell r="AG1554" t="str">
            <v>BAYU APRIANSYAH</v>
          </cell>
          <cell r="AH1554" t="str">
            <v>BCA</v>
          </cell>
          <cell r="AI1554" t="str">
            <v>1940223462</v>
          </cell>
          <cell r="AJ1554" t="str">
            <v>3214030405170002</v>
          </cell>
          <cell r="AK1554" t="str">
            <v>733465108409000</v>
          </cell>
          <cell r="AL1554">
            <v>44616</v>
          </cell>
          <cell r="AM1554">
            <v>44712</v>
          </cell>
          <cell r="AN1554" t="str">
            <v>PKWT 1</v>
          </cell>
          <cell r="AO1554" t="str">
            <v>10 hari</v>
          </cell>
          <cell r="AP1554" t="str">
            <v xml:space="preserve">0 Tahun  2 Bulan 27 Hari </v>
          </cell>
          <cell r="AQ1554" t="str">
            <v>SUDAH</v>
          </cell>
          <cell r="AR1554">
            <v>44620</v>
          </cell>
          <cell r="AS1554" t="str">
            <v>SUDAH</v>
          </cell>
          <cell r="AT1554">
            <v>44620</v>
          </cell>
          <cell r="AU1554" t="str">
            <v>SUDAH</v>
          </cell>
          <cell r="AV1554">
            <v>44607</v>
          </cell>
          <cell r="AW1554" t="str">
            <v xml:space="preserve">0 Tahun  3 Bulan 6 Hari </v>
          </cell>
          <cell r="AX1554" t="str">
            <v>IN CLASS</v>
          </cell>
          <cell r="AY1554">
            <v>60</v>
          </cell>
          <cell r="BA1554" t="str">
            <v>SUDAH</v>
          </cell>
          <cell r="BC1554">
            <v>44461</v>
          </cell>
          <cell r="BD1554" t="str">
            <v>PKM JATILUHUR</v>
          </cell>
          <cell r="BE1554" t="str">
            <v>SUDAH</v>
          </cell>
          <cell r="BG1554">
            <v>44217</v>
          </cell>
          <cell r="BH1554" t="str">
            <v>PKM JATILUHUR</v>
          </cell>
          <cell r="BI1554" t="str">
            <v>BELUM</v>
          </cell>
          <cell r="BV1554" t="str">
            <v>0001664951848</v>
          </cell>
          <cell r="BW1554" t="str">
            <v>SUDAH</v>
          </cell>
          <cell r="BX1554" t="str">
            <v>PERUSAHAAN</v>
          </cell>
          <cell r="BY1554" t="str">
            <v>22039334648</v>
          </cell>
          <cell r="BZ1554" t="str">
            <v>SUDAH</v>
          </cell>
          <cell r="CG1554" t="str">
            <v>bayuapriansyah011@gmail.com</v>
          </cell>
        </row>
        <row r="1555">
          <cell r="C1555" t="str">
            <v>3592</v>
          </cell>
          <cell r="D1555" t="str">
            <v>MUHAMMAD KAJAWAINI</v>
          </cell>
          <cell r="E1555" t="str">
            <v>PT. MBK</v>
          </cell>
          <cell r="F1555" t="str">
            <v>PO</v>
          </cell>
          <cell r="G1555" t="str">
            <v>23/JKT2/I/2022</v>
          </cell>
          <cell r="H1555">
            <v>44604</v>
          </cell>
          <cell r="I1555">
            <v>44617</v>
          </cell>
          <cell r="J1555">
            <v>13</v>
          </cell>
          <cell r="K1555" t="str">
            <v>085248551621</v>
          </cell>
          <cell r="L1555" t="str">
            <v>DRIVER</v>
          </cell>
          <cell r="Q1555" t="str">
            <v>BANJARMASIN</v>
          </cell>
          <cell r="R1555" t="str">
            <v>PT. SUMBER ALFARIA TRIJAYA TBK</v>
          </cell>
          <cell r="S1555" t="str">
            <v>JAKARTA 2</v>
          </cell>
          <cell r="T1555" t="str">
            <v>6303072108870014</v>
          </cell>
          <cell r="U1555" t="str">
            <v>SEUMUR HIDUP</v>
          </cell>
          <cell r="V1555" t="str">
            <v>CDD</v>
          </cell>
          <cell r="W1555" t="str">
            <v>B1</v>
          </cell>
          <cell r="X1555" t="str">
            <v>870818161002</v>
          </cell>
          <cell r="Y1555">
            <v>45159</v>
          </cell>
          <cell r="Z1555" t="str">
            <v>LOG GABANG</v>
          </cell>
          <cell r="AA1555">
            <v>32010</v>
          </cell>
          <cell r="AB1555" t="str">
            <v>KOMP MAHKOTA RIDILLA 3 RT.06 RW.01 NO.31 MARTAPURA</v>
          </cell>
          <cell r="AC1555" t="str">
            <v>KAWIN ANAK 2</v>
          </cell>
          <cell r="AD1555" t="str">
            <v>ISLAM</v>
          </cell>
          <cell r="AE1555" t="str">
            <v>LAKI-LAKI</v>
          </cell>
          <cell r="AF1555" t="str">
            <v>SMA</v>
          </cell>
          <cell r="AG1555" t="str">
            <v>MUHAMMAD KAJAWAINI</v>
          </cell>
          <cell r="AH1555" t="str">
            <v>BCA</v>
          </cell>
          <cell r="AI1555" t="str">
            <v>0512109550</v>
          </cell>
          <cell r="AJ1555" t="str">
            <v>6303052507180017</v>
          </cell>
          <cell r="AL1555">
            <v>44252</v>
          </cell>
          <cell r="AM1555">
            <v>44712</v>
          </cell>
          <cell r="AN1555" t="str">
            <v>PKWT 1</v>
          </cell>
          <cell r="AO1555" t="str">
            <v>10 hari</v>
          </cell>
          <cell r="AP1555" t="str">
            <v xml:space="preserve">0 Tahun  2 Bulan 26 Hari </v>
          </cell>
          <cell r="AQ1555" t="str">
            <v>SUDAH</v>
          </cell>
          <cell r="AR1555">
            <v>44620</v>
          </cell>
          <cell r="AS1555" t="str">
            <v>SUDAH</v>
          </cell>
          <cell r="AT1555">
            <v>44620</v>
          </cell>
          <cell r="AU1555" t="str">
            <v>SUDAH</v>
          </cell>
          <cell r="AV1555">
            <v>44615</v>
          </cell>
          <cell r="AW1555" t="str">
            <v xml:space="preserve">0 Tahun  2 Bulan 28 Hari </v>
          </cell>
          <cell r="AX1555" t="str">
            <v>IN CLASS</v>
          </cell>
          <cell r="AZ1555">
            <v>90</v>
          </cell>
          <cell r="BA1555" t="str">
            <v>SUDAH</v>
          </cell>
          <cell r="BC1555">
            <v>44504</v>
          </cell>
          <cell r="BE1555" t="str">
            <v>SUDAH</v>
          </cell>
          <cell r="BG1555">
            <v>44543</v>
          </cell>
          <cell r="BI1555" t="str">
            <v>BELUM</v>
          </cell>
          <cell r="BV1555" t="str">
            <v>0003258260223</v>
          </cell>
          <cell r="BW1555" t="str">
            <v>SUDAH</v>
          </cell>
          <cell r="BX1555" t="str">
            <v>PERUSAHAAN</v>
          </cell>
          <cell r="BY1555" t="str">
            <v>22039334994</v>
          </cell>
          <cell r="BZ1555" t="str">
            <v>SUDAH</v>
          </cell>
        </row>
        <row r="1556">
          <cell r="C1556" t="str">
            <v>3593</v>
          </cell>
          <cell r="D1556" t="str">
            <v>ENDRI RIADI</v>
          </cell>
          <cell r="E1556" t="str">
            <v>PT. MBK</v>
          </cell>
          <cell r="F1556" t="str">
            <v>PO</v>
          </cell>
          <cell r="G1556" t="str">
            <v>17/PO-JKT1/II/22</v>
          </cell>
          <cell r="H1556">
            <v>44617</v>
          </cell>
          <cell r="I1556">
            <v>44617</v>
          </cell>
          <cell r="J1556">
            <v>0</v>
          </cell>
          <cell r="K1556" t="str">
            <v>0895331054930</v>
          </cell>
          <cell r="L1556" t="str">
            <v>DRIVER</v>
          </cell>
          <cell r="Q1556" t="str">
            <v>INDRAMAYU</v>
          </cell>
          <cell r="R1556" t="str">
            <v>CREDIBOOK</v>
          </cell>
          <cell r="S1556" t="str">
            <v>JAKARTA 1</v>
          </cell>
          <cell r="T1556" t="str">
            <v>3208140408880042</v>
          </cell>
          <cell r="U1556" t="str">
            <v>SEUMUR HIDUP</v>
          </cell>
          <cell r="V1556" t="str">
            <v>PUTIH</v>
          </cell>
          <cell r="W1556" t="str">
            <v>B2 UMUM</v>
          </cell>
          <cell r="X1556" t="str">
            <v>880813401772</v>
          </cell>
          <cell r="Y1556">
            <v>45142</v>
          </cell>
          <cell r="Z1556" t="str">
            <v>KUNINGAN</v>
          </cell>
          <cell r="AA1556">
            <v>32359</v>
          </cell>
          <cell r="AB1556" t="str">
            <v>DUSUN PON RT 010 RW 003 DESA NANGGELA KEC.MANDIRANCAN KAB KUNINGAN</v>
          </cell>
          <cell r="AC1556" t="str">
            <v>LAJANG</v>
          </cell>
          <cell r="AD1556" t="str">
            <v>ISLAM</v>
          </cell>
          <cell r="AE1556" t="str">
            <v>LAKI-LAKI</v>
          </cell>
          <cell r="AF1556" t="str">
            <v>SMK</v>
          </cell>
          <cell r="AG1556" t="str">
            <v>ENDRI RIADI</v>
          </cell>
          <cell r="AH1556" t="str">
            <v>BCA</v>
          </cell>
          <cell r="AI1556" t="str">
            <v>7745644872</v>
          </cell>
          <cell r="AJ1556" t="str">
            <v>3208141504130001</v>
          </cell>
          <cell r="AL1556">
            <v>44617</v>
          </cell>
          <cell r="AM1556">
            <v>44712</v>
          </cell>
          <cell r="AN1556" t="str">
            <v>PKWT 1</v>
          </cell>
          <cell r="AO1556" t="str">
            <v>10 hari</v>
          </cell>
          <cell r="AP1556" t="str">
            <v xml:space="preserve">0 Tahun  2 Bulan 26 Hari </v>
          </cell>
          <cell r="AQ1556" t="str">
            <v>SUDAH</v>
          </cell>
          <cell r="AR1556">
            <v>44621</v>
          </cell>
          <cell r="AS1556" t="str">
            <v>SUDAH</v>
          </cell>
          <cell r="AT1556">
            <v>44621</v>
          </cell>
          <cell r="AU1556" t="str">
            <v>SUDAH</v>
          </cell>
          <cell r="AV1556">
            <v>44548</v>
          </cell>
          <cell r="AW1556" t="str">
            <v xml:space="preserve">0 Tahun  5 Bulan 3 Hari </v>
          </cell>
          <cell r="AX1556" t="str">
            <v>IN CLASS</v>
          </cell>
          <cell r="AY1556">
            <v>70</v>
          </cell>
          <cell r="AZ1556">
            <v>80</v>
          </cell>
          <cell r="BA1556" t="str">
            <v>SUDAH</v>
          </cell>
          <cell r="BC1556">
            <v>44456</v>
          </cell>
          <cell r="BD1556" t="str">
            <v>MANDIRANCAN</v>
          </cell>
          <cell r="BE1556" t="str">
            <v>SUDAH</v>
          </cell>
          <cell r="BG1556">
            <v>44552</v>
          </cell>
          <cell r="BH1556" t="str">
            <v>MANDIRANCAN</v>
          </cell>
          <cell r="BI1556" t="str">
            <v>BELUM</v>
          </cell>
          <cell r="BV1556" t="str">
            <v>0000446189657</v>
          </cell>
          <cell r="BW1556" t="str">
            <v>SUDAH</v>
          </cell>
          <cell r="BX1556" t="str">
            <v>PBI</v>
          </cell>
          <cell r="BY1556" t="str">
            <v>22039335058</v>
          </cell>
          <cell r="BZ1556" t="str">
            <v>SUDAH</v>
          </cell>
          <cell r="CG1556" t="str">
            <v>kasabj62@gmail.com</v>
          </cell>
        </row>
        <row r="1557">
          <cell r="C1557" t="str">
            <v>3595</v>
          </cell>
          <cell r="D1557" t="str">
            <v>DENI HAERUDIN</v>
          </cell>
          <cell r="E1557" t="str">
            <v>PT. MBK</v>
          </cell>
          <cell r="F1557" t="str">
            <v>PO</v>
          </cell>
          <cell r="G1557" t="str">
            <v>17/PO-JKT1/II/22</v>
          </cell>
          <cell r="H1557">
            <v>44617</v>
          </cell>
          <cell r="I1557">
            <v>44617</v>
          </cell>
          <cell r="J1557">
            <v>0</v>
          </cell>
          <cell r="L1557" t="str">
            <v>DRIVER</v>
          </cell>
          <cell r="Q1557" t="str">
            <v>CIREBON</v>
          </cell>
          <cell r="R1557" t="str">
            <v>ANTERAJA</v>
          </cell>
          <cell r="S1557" t="str">
            <v>JAKARTA 1</v>
          </cell>
          <cell r="T1557" t="str">
            <v>3274021801870001</v>
          </cell>
          <cell r="U1557" t="str">
            <v>SEUMUR HIDUP</v>
          </cell>
          <cell r="V1557" t="str">
            <v>PUTIH</v>
          </cell>
          <cell r="W1557" t="str">
            <v>B1</v>
          </cell>
          <cell r="X1557" t="str">
            <v>13368701000205</v>
          </cell>
          <cell r="Y1557">
            <v>46398</v>
          </cell>
          <cell r="Z1557" t="str">
            <v>CIREBON</v>
          </cell>
          <cell r="AA1557">
            <v>31795</v>
          </cell>
          <cell r="AB1557" t="str">
            <v>KP.KERTASEMBOJA RT 003 RW 013 KEL.PEGAMBIRAN KEC.LEMAH WUNGKUK KOTA CIREBON</v>
          </cell>
          <cell r="AC1557" t="str">
            <v>KAWIN ANAK 1</v>
          </cell>
          <cell r="AD1557" t="str">
            <v>ISLAM</v>
          </cell>
          <cell r="AE1557" t="str">
            <v>LAKI-LAKI</v>
          </cell>
          <cell r="AF1557" t="str">
            <v>SMA</v>
          </cell>
          <cell r="AG1557" t="str">
            <v>DENI HAERUDIN</v>
          </cell>
          <cell r="AH1557" t="str">
            <v>BCA</v>
          </cell>
          <cell r="AI1557" t="str">
            <v>1342330881</v>
          </cell>
          <cell r="AJ1557" t="str">
            <v>3274022911100006</v>
          </cell>
          <cell r="AL1557">
            <v>44617</v>
          </cell>
          <cell r="AM1557">
            <v>44712</v>
          </cell>
          <cell r="AN1557" t="str">
            <v>PKWT 1</v>
          </cell>
          <cell r="AO1557" t="str">
            <v>10 hari</v>
          </cell>
          <cell r="AP1557" t="str">
            <v xml:space="preserve">0 Tahun  2 Bulan 26 Hari </v>
          </cell>
          <cell r="AQ1557" t="str">
            <v>SUDAH</v>
          </cell>
          <cell r="AR1557">
            <v>44621</v>
          </cell>
          <cell r="AS1557" t="str">
            <v>SUDAH</v>
          </cell>
          <cell r="AT1557">
            <v>44621</v>
          </cell>
          <cell r="AU1557" t="str">
            <v>SUDAH</v>
          </cell>
          <cell r="AV1557">
            <v>44548</v>
          </cell>
          <cell r="AW1557" t="str">
            <v xml:space="preserve">0 Tahun  5 Bulan 3 Hari </v>
          </cell>
          <cell r="AX1557" t="str">
            <v>IN CLASS</v>
          </cell>
          <cell r="AY1557">
            <v>75</v>
          </cell>
          <cell r="AZ1557">
            <v>80</v>
          </cell>
          <cell r="BA1557" t="str">
            <v>SUDAH</v>
          </cell>
          <cell r="BC1557">
            <v>44497</v>
          </cell>
          <cell r="BE1557" t="str">
            <v>SUDAH</v>
          </cell>
          <cell r="BG1557">
            <v>44623</v>
          </cell>
          <cell r="BI1557" t="str">
            <v>BELUM</v>
          </cell>
          <cell r="BV1557" t="str">
            <v>0001529526745</v>
          </cell>
          <cell r="BW1557" t="str">
            <v>SUDAH</v>
          </cell>
          <cell r="BX1557" t="str">
            <v>PBI</v>
          </cell>
          <cell r="BY1557" t="str">
            <v>22039334911</v>
          </cell>
          <cell r="BZ1557" t="str">
            <v>SUDAH</v>
          </cell>
          <cell r="CG1557" t="str">
            <v>dionhaerudin43@gmail.com</v>
          </cell>
        </row>
        <row r="1558">
          <cell r="C1558" t="str">
            <v>3596</v>
          </cell>
          <cell r="D1558" t="str">
            <v>ASEP INDRA MAULANA</v>
          </cell>
          <cell r="E1558" t="str">
            <v>PT. MBK</v>
          </cell>
          <cell r="F1558" t="str">
            <v>PO</v>
          </cell>
          <cell r="G1558" t="str">
            <v>16/PO-JKT1/II/22</v>
          </cell>
          <cell r="H1558">
            <v>44617</v>
          </cell>
          <cell r="I1558">
            <v>44617</v>
          </cell>
          <cell r="J1558">
            <v>0</v>
          </cell>
          <cell r="K1558" t="str">
            <v>085861893621</v>
          </cell>
          <cell r="L1558" t="str">
            <v>DRIVER</v>
          </cell>
          <cell r="Q1558" t="str">
            <v>TASIK KOTA</v>
          </cell>
          <cell r="R1558" t="str">
            <v>ANTERAJA</v>
          </cell>
          <cell r="S1558" t="str">
            <v>JAKARTA 1</v>
          </cell>
          <cell r="T1558" t="str">
            <v>3205190402920003</v>
          </cell>
          <cell r="U1558" t="str">
            <v>SEUMUR HIDUP</v>
          </cell>
          <cell r="V1558" t="str">
            <v>PUTIH</v>
          </cell>
          <cell r="W1558" t="str">
            <v>B1</v>
          </cell>
          <cell r="X1558" t="str">
            <v>13339202000371</v>
          </cell>
          <cell r="Y1558">
            <v>46436</v>
          </cell>
          <cell r="Z1558" t="str">
            <v>GARUT</v>
          </cell>
          <cell r="AA1558">
            <v>33638</v>
          </cell>
          <cell r="AB1558" t="str">
            <v>KP.CIGARUNGSANG RT 001 RW 001 DESA MEKARSARI KEC.CILAWU KAB.GARUT</v>
          </cell>
          <cell r="AC1558" t="str">
            <v>LAJANG</v>
          </cell>
          <cell r="AD1558" t="str">
            <v>ISLAM</v>
          </cell>
          <cell r="AE1558" t="str">
            <v>LAKI-LAKI</v>
          </cell>
          <cell r="AF1558" t="str">
            <v>SMK</v>
          </cell>
          <cell r="AG1558" t="str">
            <v>ASEP INDRA MAULANA</v>
          </cell>
          <cell r="AH1558" t="str">
            <v>BCA</v>
          </cell>
          <cell r="AI1558" t="str">
            <v>1481964739</v>
          </cell>
          <cell r="AJ1558" t="str">
            <v>3205193011070203</v>
          </cell>
          <cell r="AL1558">
            <v>44617</v>
          </cell>
          <cell r="AM1558">
            <v>44712</v>
          </cell>
          <cell r="AN1558" t="str">
            <v>PKWT 1</v>
          </cell>
          <cell r="AO1558" t="str">
            <v>10 hari</v>
          </cell>
          <cell r="AP1558" t="str">
            <v xml:space="preserve">0 Tahun  2 Bulan 26 Hari </v>
          </cell>
          <cell r="AQ1558" t="str">
            <v>SUDAH</v>
          </cell>
          <cell r="AR1558">
            <v>44621</v>
          </cell>
          <cell r="AS1558" t="str">
            <v>SUDAH</v>
          </cell>
          <cell r="AT1558">
            <v>44621</v>
          </cell>
          <cell r="AU1558" t="str">
            <v>SUDAH</v>
          </cell>
          <cell r="AV1558">
            <v>44612</v>
          </cell>
          <cell r="AW1558" t="str">
            <v xml:space="preserve">0 Tahun  3 Bulan 1 Hari </v>
          </cell>
          <cell r="AX1558" t="str">
            <v>IN CLASS</v>
          </cell>
          <cell r="AY1558">
            <v>80</v>
          </cell>
          <cell r="AZ1558">
            <v>85</v>
          </cell>
          <cell r="BA1558" t="str">
            <v>SUDAH</v>
          </cell>
          <cell r="BC1558">
            <v>44488</v>
          </cell>
          <cell r="BD1558" t="str">
            <v>BOJONGLOA</v>
          </cell>
          <cell r="BE1558" t="str">
            <v>SUDAH</v>
          </cell>
          <cell r="BG1558">
            <v>44615</v>
          </cell>
          <cell r="BH1558" t="str">
            <v>BOJONGLOA</v>
          </cell>
          <cell r="BI1558" t="str">
            <v>BELUM</v>
          </cell>
          <cell r="BV1558" t="str">
            <v>0003065084256</v>
          </cell>
          <cell r="BW1558" t="str">
            <v>SUDAH</v>
          </cell>
          <cell r="BX1558" t="str">
            <v>PBI</v>
          </cell>
          <cell r="BY1558" t="str">
            <v>22039334853</v>
          </cell>
          <cell r="BZ1558" t="str">
            <v>SUDAH</v>
          </cell>
          <cell r="CG1558" t="str">
            <v>kuraesine398@gmail.com</v>
          </cell>
        </row>
        <row r="1559">
          <cell r="C1559" t="str">
            <v>3597</v>
          </cell>
          <cell r="D1559" t="str">
            <v>RIYEDI MOCH. JANWARI</v>
          </cell>
          <cell r="E1559" t="str">
            <v>PT. MBK</v>
          </cell>
          <cell r="F1559" t="str">
            <v>PO</v>
          </cell>
          <cell r="G1559" t="str">
            <v>16/PO-JKT1/II/22</v>
          </cell>
          <cell r="H1559">
            <v>44617</v>
          </cell>
          <cell r="I1559">
            <v>44617</v>
          </cell>
          <cell r="J1559">
            <v>0</v>
          </cell>
          <cell r="K1559" t="str">
            <v>085295236208</v>
          </cell>
          <cell r="L1559" t="str">
            <v>DRIVER</v>
          </cell>
          <cell r="Q1559" t="str">
            <v>TASIK KOTA</v>
          </cell>
          <cell r="R1559" t="str">
            <v>ANTERAJA</v>
          </cell>
          <cell r="S1559" t="str">
            <v>JAKARTA 1</v>
          </cell>
          <cell r="T1559" t="str">
            <v>3278022301880012</v>
          </cell>
          <cell r="U1559" t="str">
            <v>SEUMUR HIDUP</v>
          </cell>
          <cell r="V1559" t="str">
            <v>PUTIH</v>
          </cell>
          <cell r="W1559" t="str">
            <v>B1</v>
          </cell>
          <cell r="X1559" t="str">
            <v>13348801000268</v>
          </cell>
          <cell r="Y1559">
            <v>46432</v>
          </cell>
          <cell r="Z1559" t="str">
            <v>TASIKMALAYA</v>
          </cell>
          <cell r="AA1559">
            <v>32165</v>
          </cell>
          <cell r="AB1559" t="str">
            <v>JL.KH MA'MUN SODIK DESA PANGLAYUNGAN KEC.CIPEDES KOTA TASIKMALAYA</v>
          </cell>
          <cell r="AC1559" t="str">
            <v>KAWIN ANAK 3</v>
          </cell>
          <cell r="AD1559" t="str">
            <v>ISLAM</v>
          </cell>
          <cell r="AE1559" t="str">
            <v>LAKI-LAKI</v>
          </cell>
          <cell r="AF1559" t="str">
            <v>SMK</v>
          </cell>
          <cell r="AG1559" t="str">
            <v>RIYEDI MOCH. JANWARI</v>
          </cell>
          <cell r="AH1559" t="str">
            <v>BCA</v>
          </cell>
          <cell r="AI1559" t="str">
            <v>2090546760</v>
          </cell>
          <cell r="AJ1559" t="str">
            <v>3278021103190006</v>
          </cell>
          <cell r="AL1559">
            <v>44617</v>
          </cell>
          <cell r="AM1559">
            <v>44712</v>
          </cell>
          <cell r="AN1559" t="str">
            <v>PKWT 1</v>
          </cell>
          <cell r="AO1559" t="str">
            <v>10 hari</v>
          </cell>
          <cell r="AP1559" t="str">
            <v xml:space="preserve">0 Tahun  2 Bulan 26 Hari </v>
          </cell>
          <cell r="AQ1559" t="str">
            <v>SUDAH</v>
          </cell>
          <cell r="AR1559">
            <v>44621</v>
          </cell>
          <cell r="AS1559" t="str">
            <v>SUDAH</v>
          </cell>
          <cell r="AT1559">
            <v>44621</v>
          </cell>
          <cell r="AU1559" t="str">
            <v>SUDAH</v>
          </cell>
          <cell r="AV1559">
            <v>44612</v>
          </cell>
          <cell r="AW1559" t="str">
            <v xml:space="preserve">0 Tahun  3 Bulan 1 Hari </v>
          </cell>
          <cell r="AX1559" t="str">
            <v>IN CLASS</v>
          </cell>
          <cell r="AY1559">
            <v>80</v>
          </cell>
          <cell r="AZ1559">
            <v>90</v>
          </cell>
          <cell r="BA1559" t="str">
            <v>SUDAH</v>
          </cell>
          <cell r="BC1559">
            <v>44399</v>
          </cell>
          <cell r="BE1559" t="str">
            <v>SUDAH</v>
          </cell>
          <cell r="BG1559">
            <v>44431</v>
          </cell>
          <cell r="BI1559" t="str">
            <v>BELUM</v>
          </cell>
          <cell r="BV1559" t="str">
            <v>0001089803529</v>
          </cell>
          <cell r="BW1559" t="str">
            <v>SUDAH</v>
          </cell>
          <cell r="BX1559" t="str">
            <v>PBI</v>
          </cell>
          <cell r="BY1559" t="str">
            <v>22039335090</v>
          </cell>
          <cell r="BZ1559" t="str">
            <v>SUDAH</v>
          </cell>
          <cell r="CG1559" t="str">
            <v>iyedbedog@gmail.com</v>
          </cell>
        </row>
        <row r="1560">
          <cell r="C1560" t="str">
            <v>3598</v>
          </cell>
          <cell r="D1560" t="str">
            <v>JUNJUN JUNAEDI</v>
          </cell>
          <cell r="E1560" t="str">
            <v>PT. MBK</v>
          </cell>
          <cell r="F1560" t="str">
            <v>PO</v>
          </cell>
          <cell r="G1560" t="str">
            <v>16/PO-JKT1/II/22</v>
          </cell>
          <cell r="H1560">
            <v>44617</v>
          </cell>
          <cell r="I1560">
            <v>44617</v>
          </cell>
          <cell r="J1560">
            <v>0</v>
          </cell>
          <cell r="K1560" t="str">
            <v>087744484018</v>
          </cell>
          <cell r="L1560" t="str">
            <v>DRIVER</v>
          </cell>
          <cell r="Q1560" t="str">
            <v>TASIK</v>
          </cell>
          <cell r="R1560" t="str">
            <v>ANTERAJA</v>
          </cell>
          <cell r="S1560" t="str">
            <v>JAKARTA 1</v>
          </cell>
          <cell r="T1560" t="str">
            <v>3278082106960008</v>
          </cell>
          <cell r="U1560" t="str">
            <v>SEUMUR HIDUP</v>
          </cell>
          <cell r="V1560" t="str">
            <v>PUTIH</v>
          </cell>
          <cell r="W1560" t="str">
            <v>B1</v>
          </cell>
          <cell r="X1560" t="str">
            <v>13349606000305</v>
          </cell>
          <cell r="Y1560">
            <v>46432</v>
          </cell>
          <cell r="Z1560" t="str">
            <v>TASIKMALAYA</v>
          </cell>
          <cell r="AA1560">
            <v>35237</v>
          </cell>
          <cell r="AB1560" t="str">
            <v>CIPONYO RT 002 RW 009 KEL.CIGANTANG KEC. MANGKUBUMI KOTA TASIKMALAYA</v>
          </cell>
          <cell r="AC1560" t="str">
            <v>LAJANG</v>
          </cell>
          <cell r="AD1560" t="str">
            <v>ISLAM</v>
          </cell>
          <cell r="AE1560" t="str">
            <v>LAKI-LAKI</v>
          </cell>
          <cell r="AF1560" t="str">
            <v>SMK</v>
          </cell>
          <cell r="AG1560" t="str">
            <v>JUNJUN JUNAEDI</v>
          </cell>
          <cell r="AH1560" t="str">
            <v>BCA</v>
          </cell>
          <cell r="AI1560" t="str">
            <v>0541369146</v>
          </cell>
          <cell r="AJ1560" t="str">
            <v>3278080301080002</v>
          </cell>
          <cell r="AL1560">
            <v>44617</v>
          </cell>
          <cell r="AM1560">
            <v>44712</v>
          </cell>
          <cell r="AN1560" t="str">
            <v>PKWT 1</v>
          </cell>
          <cell r="AO1560" t="str">
            <v>10 hari</v>
          </cell>
          <cell r="AP1560" t="str">
            <v xml:space="preserve">0 Tahun  2 Bulan 26 Hari </v>
          </cell>
          <cell r="AQ1560" t="str">
            <v>SUDAH</v>
          </cell>
          <cell r="AR1560">
            <v>44621</v>
          </cell>
          <cell r="AS1560" t="str">
            <v>SUDAH</v>
          </cell>
          <cell r="AT1560">
            <v>44621</v>
          </cell>
          <cell r="AU1560" t="str">
            <v>SUDAH</v>
          </cell>
          <cell r="AV1560">
            <v>44612</v>
          </cell>
          <cell r="AW1560" t="str">
            <v xml:space="preserve">0 Tahun  3 Bulan 1 Hari </v>
          </cell>
          <cell r="AX1560" t="str">
            <v>IN CLASS</v>
          </cell>
          <cell r="AY1560">
            <v>75</v>
          </cell>
          <cell r="AZ1560">
            <v>85</v>
          </cell>
          <cell r="BA1560" t="str">
            <v>SUDAH</v>
          </cell>
          <cell r="BC1560">
            <v>44271</v>
          </cell>
          <cell r="BD1560" t="str">
            <v>PUSKESMAS PARAKANNYASAG</v>
          </cell>
          <cell r="BE1560" t="str">
            <v>SUDAH</v>
          </cell>
          <cell r="BG1560">
            <v>44275</v>
          </cell>
          <cell r="BH1560" t="str">
            <v>PUSKESMAS PARAKANNYASAG</v>
          </cell>
          <cell r="BI1560" t="str">
            <v>BELUM</v>
          </cell>
          <cell r="BV1560" t="str">
            <v>0000515232832</v>
          </cell>
          <cell r="BW1560" t="str">
            <v>SUDAH</v>
          </cell>
          <cell r="BX1560" t="str">
            <v>PBI</v>
          </cell>
          <cell r="BY1560" t="str">
            <v>22039335074</v>
          </cell>
          <cell r="BZ1560" t="str">
            <v>SUDAH</v>
          </cell>
          <cell r="CG1560" t="str">
            <v>junjunjunaedi06@gmail.com</v>
          </cell>
        </row>
        <row r="1561">
          <cell r="C1561" t="str">
            <v>3599</v>
          </cell>
          <cell r="D1561" t="str">
            <v>ASEP SEPTIANA</v>
          </cell>
          <cell r="E1561" t="str">
            <v>PT. MBK</v>
          </cell>
          <cell r="F1561" t="str">
            <v>PO</v>
          </cell>
          <cell r="G1561" t="str">
            <v>16/PO-JKT1/II/22</v>
          </cell>
          <cell r="H1561">
            <v>44617</v>
          </cell>
          <cell r="I1561">
            <v>44617</v>
          </cell>
          <cell r="J1561">
            <v>0</v>
          </cell>
          <cell r="K1561" t="str">
            <v>081289726832</v>
          </cell>
          <cell r="L1561" t="str">
            <v>DRIVER</v>
          </cell>
          <cell r="Q1561" t="str">
            <v>TASIK KOTA</v>
          </cell>
          <cell r="R1561" t="str">
            <v>ANTERAJA</v>
          </cell>
          <cell r="S1561" t="str">
            <v>JAKARTA 1</v>
          </cell>
          <cell r="T1561" t="str">
            <v>3207022011020001</v>
          </cell>
          <cell r="U1561" t="str">
            <v>SEUMUR HIDUP</v>
          </cell>
          <cell r="V1561" t="str">
            <v>PUTIH</v>
          </cell>
          <cell r="W1561" t="str">
            <v>B1</v>
          </cell>
          <cell r="X1561" t="str">
            <v>13350201000214</v>
          </cell>
          <cell r="Y1561">
            <v>46440</v>
          </cell>
          <cell r="Z1561" t="str">
            <v>CIAMIS</v>
          </cell>
          <cell r="AA1561">
            <v>37276</v>
          </cell>
          <cell r="AB1561" t="str">
            <v>DUSUN MANDALIKA RT 002 RW 010 DESA CIKONENG KEC.CIKONENG KAB.CIAMIS</v>
          </cell>
          <cell r="AC1561" t="str">
            <v>LAJANG</v>
          </cell>
          <cell r="AD1561" t="str">
            <v>ISLAM</v>
          </cell>
          <cell r="AE1561" t="str">
            <v>LAKI-LAKI</v>
          </cell>
          <cell r="AF1561" t="str">
            <v>SMP</v>
          </cell>
          <cell r="AG1561" t="str">
            <v>ASEP SEPTIANA</v>
          </cell>
          <cell r="AH1561" t="str">
            <v>BCA</v>
          </cell>
          <cell r="AI1561" t="str">
            <v>2090758287</v>
          </cell>
          <cell r="AJ1561" t="str">
            <v>3207022408070115</v>
          </cell>
          <cell r="AL1561">
            <v>44617</v>
          </cell>
          <cell r="AM1561">
            <v>44712</v>
          </cell>
          <cell r="AN1561" t="str">
            <v>PKWT 1</v>
          </cell>
          <cell r="AO1561" t="str">
            <v>10 hari</v>
          </cell>
          <cell r="AP1561" t="str">
            <v xml:space="preserve">0 Tahun  2 Bulan 26 Hari </v>
          </cell>
          <cell r="AQ1561" t="str">
            <v>SUDAH</v>
          </cell>
          <cell r="AR1561">
            <v>44621</v>
          </cell>
          <cell r="AS1561" t="str">
            <v>SUDAH</v>
          </cell>
          <cell r="AT1561">
            <v>44621</v>
          </cell>
          <cell r="AU1561" t="str">
            <v>SUDAH</v>
          </cell>
          <cell r="AV1561">
            <v>44612</v>
          </cell>
          <cell r="AW1561" t="str">
            <v xml:space="preserve">0 Tahun  3 Bulan 1 Hari </v>
          </cell>
          <cell r="AX1561" t="str">
            <v>IN CLASS</v>
          </cell>
          <cell r="AY1561">
            <v>85</v>
          </cell>
          <cell r="AZ1561">
            <v>90</v>
          </cell>
          <cell r="BA1561" t="str">
            <v>SUDAH</v>
          </cell>
          <cell r="BC1561">
            <v>44611</v>
          </cell>
          <cell r="BD1561" t="str">
            <v>CIKONENG</v>
          </cell>
          <cell r="BE1561" t="str">
            <v>BELUM</v>
          </cell>
          <cell r="BI1561" t="str">
            <v>BELUM</v>
          </cell>
          <cell r="BV1561" t="str">
            <v>0001882659464</v>
          </cell>
          <cell r="BW1561" t="str">
            <v>SUDAH</v>
          </cell>
          <cell r="BX1561" t="str">
            <v>PERUSAHAAN</v>
          </cell>
          <cell r="BY1561" t="str">
            <v>22039335017</v>
          </cell>
          <cell r="BZ1561" t="str">
            <v>SUDAH</v>
          </cell>
          <cell r="CG1561" t="str">
            <v>asepseptiana292@gmail.com</v>
          </cell>
        </row>
        <row r="1562">
          <cell r="C1562" t="str">
            <v>3600</v>
          </cell>
          <cell r="D1562" t="str">
            <v>RIDWAN SAEPUL BAHRI</v>
          </cell>
          <cell r="E1562" t="str">
            <v>PT. MBK</v>
          </cell>
          <cell r="F1562" t="str">
            <v>PO</v>
          </cell>
          <cell r="G1562" t="str">
            <v>16/PO-JKT1/II/22</v>
          </cell>
          <cell r="H1562">
            <v>44617</v>
          </cell>
          <cell r="I1562">
            <v>44617</v>
          </cell>
          <cell r="J1562">
            <v>0</v>
          </cell>
          <cell r="K1562" t="str">
            <v>085355166725</v>
          </cell>
          <cell r="L1562" t="str">
            <v>DRIVER</v>
          </cell>
          <cell r="Q1562" t="str">
            <v>TASIK</v>
          </cell>
          <cell r="R1562" t="str">
            <v>ANTERAJA</v>
          </cell>
          <cell r="S1562" t="str">
            <v>JAKARTA 1</v>
          </cell>
          <cell r="T1562" t="str">
            <v>3206051204930003</v>
          </cell>
          <cell r="U1562" t="str">
            <v>SEUMUR HIDUP</v>
          </cell>
          <cell r="V1562" t="str">
            <v>PUTIH</v>
          </cell>
          <cell r="W1562" t="str">
            <v>B2 UMUM</v>
          </cell>
          <cell r="X1562" t="str">
            <v>13349304000172</v>
          </cell>
          <cell r="Y1562">
            <v>46096</v>
          </cell>
          <cell r="Z1562" t="str">
            <v>TASIKMALAYA</v>
          </cell>
          <cell r="AA1562">
            <v>34071</v>
          </cell>
          <cell r="AB1562" t="str">
            <v>KP.SUKARASA RT 003 RW 007 DESA CILIMBA KEC.CIKATOMAS KAB TASIKMALAYA</v>
          </cell>
          <cell r="AC1562" t="str">
            <v>LAJANG</v>
          </cell>
          <cell r="AD1562" t="str">
            <v>ISLAM</v>
          </cell>
          <cell r="AE1562" t="str">
            <v>LAKI-LAKI</v>
          </cell>
          <cell r="AF1562" t="str">
            <v>SMP</v>
          </cell>
          <cell r="AG1562" t="str">
            <v>RIDWAN SAEPUL BAHRI</v>
          </cell>
          <cell r="AH1562" t="str">
            <v>BCA</v>
          </cell>
          <cell r="AI1562" t="str">
            <v>2090758295</v>
          </cell>
          <cell r="AJ1562" t="str">
            <v>3206052301063617</v>
          </cell>
          <cell r="AL1562">
            <v>44617</v>
          </cell>
          <cell r="AM1562">
            <v>44712</v>
          </cell>
          <cell r="AN1562" t="str">
            <v>PKWT 1</v>
          </cell>
          <cell r="AO1562" t="str">
            <v>10 hari</v>
          </cell>
          <cell r="AP1562" t="str">
            <v xml:space="preserve">0 Tahun  2 Bulan 26 Hari </v>
          </cell>
          <cell r="AQ1562" t="str">
            <v>SUDAH</v>
          </cell>
          <cell r="AR1562">
            <v>44621</v>
          </cell>
          <cell r="AS1562" t="str">
            <v>SUDAH</v>
          </cell>
          <cell r="AT1562">
            <v>44621</v>
          </cell>
          <cell r="AU1562" t="str">
            <v>SUDAH</v>
          </cell>
          <cell r="AV1562">
            <v>44612</v>
          </cell>
          <cell r="AW1562" t="str">
            <v xml:space="preserve">0 Tahun  3 Bulan 1 Hari </v>
          </cell>
          <cell r="AX1562" t="str">
            <v>IN CLASS</v>
          </cell>
          <cell r="AY1562">
            <v>80</v>
          </cell>
          <cell r="AZ1562">
            <v>85</v>
          </cell>
          <cell r="BA1562" t="str">
            <v>SUDAH</v>
          </cell>
          <cell r="BC1562">
            <v>44516</v>
          </cell>
          <cell r="BD1562" t="str">
            <v>CIKATOMAS</v>
          </cell>
          <cell r="BE1562" t="str">
            <v>SUDAH</v>
          </cell>
          <cell r="BG1562">
            <v>44548</v>
          </cell>
          <cell r="BH1562" t="str">
            <v>CIKATOMAS</v>
          </cell>
          <cell r="BI1562" t="str">
            <v>BELUM</v>
          </cell>
          <cell r="BV1562" t="str">
            <v>0002869539568</v>
          </cell>
          <cell r="BW1562" t="str">
            <v>SUDAH</v>
          </cell>
          <cell r="BX1562" t="str">
            <v>PERUSAHAAN</v>
          </cell>
          <cell r="BY1562" t="str">
            <v>22039334655</v>
          </cell>
          <cell r="BZ1562" t="str">
            <v>SUDAH</v>
          </cell>
          <cell r="CG1562" t="str">
            <v>ridwankami498@gmail.com</v>
          </cell>
        </row>
        <row r="1563">
          <cell r="C1563" t="str">
            <v>3601</v>
          </cell>
          <cell r="D1563" t="str">
            <v>DANIEL ADITYA SINAGA</v>
          </cell>
          <cell r="E1563" t="str">
            <v>PT. MBK</v>
          </cell>
          <cell r="F1563" t="str">
            <v>REPLACE</v>
          </cell>
          <cell r="G1563" t="str">
            <v>MUHAMMAD IQBAL</v>
          </cell>
          <cell r="H1563">
            <v>44614</v>
          </cell>
          <cell r="I1563">
            <v>44620</v>
          </cell>
          <cell r="J1563">
            <v>6</v>
          </cell>
          <cell r="K1563" t="str">
            <v>082292870171</v>
          </cell>
          <cell r="L1563" t="str">
            <v>DRIVER</v>
          </cell>
          <cell r="Q1563" t="str">
            <v>PONTIANAK</v>
          </cell>
          <cell r="R1563" t="str">
            <v>PT. SUMBER ALFARIA TRIJAYA TBK</v>
          </cell>
          <cell r="S1563" t="str">
            <v>JAKARTA 2</v>
          </cell>
          <cell r="T1563" t="str">
            <v>1208013007870001</v>
          </cell>
          <cell r="U1563" t="str">
            <v>SEUMUR HIDUP</v>
          </cell>
          <cell r="V1563" t="str">
            <v>CDD</v>
          </cell>
          <cell r="W1563" t="str">
            <v>B1</v>
          </cell>
          <cell r="X1563" t="str">
            <v>870707180284</v>
          </cell>
          <cell r="Y1563">
            <v>45137</v>
          </cell>
          <cell r="Z1563" t="str">
            <v>MEDAN</v>
          </cell>
          <cell r="AA1563">
            <v>31988</v>
          </cell>
          <cell r="AB1563" t="str">
            <v>JL.MANGGIS III NO.02, RT.000 , RW.000 , KEL. SITALASARI , KEC.SIANTAR</v>
          </cell>
          <cell r="AC1563" t="str">
            <v>KAWIN</v>
          </cell>
          <cell r="AD1563" t="str">
            <v>KRISTEN</v>
          </cell>
          <cell r="AE1563" t="str">
            <v>LAKI-LAKI</v>
          </cell>
          <cell r="AF1563" t="str">
            <v>SMA</v>
          </cell>
          <cell r="AG1563" t="str">
            <v>DANIEL ADITYA SINAGA</v>
          </cell>
          <cell r="AH1563" t="str">
            <v>BCA</v>
          </cell>
          <cell r="AI1563" t="str">
            <v>8200598424</v>
          </cell>
          <cell r="AJ1563" t="str">
            <v>1208012703080045</v>
          </cell>
          <cell r="AL1563">
            <v>44619</v>
          </cell>
          <cell r="AM1563">
            <v>44712</v>
          </cell>
          <cell r="AN1563" t="str">
            <v>PKWT 1</v>
          </cell>
          <cell r="AO1563" t="str">
            <v>10 hari</v>
          </cell>
          <cell r="AP1563" t="str">
            <v xml:space="preserve">0 Tahun  2 Bulan 23 Hari </v>
          </cell>
          <cell r="AQ1563" t="str">
            <v>SUDAH</v>
          </cell>
          <cell r="AR1563">
            <v>44620</v>
          </cell>
          <cell r="AS1563" t="str">
            <v>SUDAH</v>
          </cell>
          <cell r="AT1563">
            <v>44620</v>
          </cell>
          <cell r="AU1563" t="str">
            <v>SUDAH</v>
          </cell>
          <cell r="AV1563">
            <v>44617</v>
          </cell>
          <cell r="AW1563" t="str">
            <v xml:space="preserve">0 Tahun  2 Bulan 26 Hari </v>
          </cell>
          <cell r="AX1563" t="str">
            <v>IN CLASS</v>
          </cell>
          <cell r="AY1563">
            <v>80</v>
          </cell>
          <cell r="AZ1563">
            <v>80</v>
          </cell>
          <cell r="BA1563" t="str">
            <v>SUDAH</v>
          </cell>
          <cell r="BC1563">
            <v>44400</v>
          </cell>
          <cell r="BD1563" t="str">
            <v xml:space="preserve">UPT KES KERJA PROV KALBAR </v>
          </cell>
          <cell r="BE1563" t="str">
            <v>SUDAH</v>
          </cell>
          <cell r="BG1563">
            <v>44248</v>
          </cell>
          <cell r="BH1563" t="str">
            <v>KLINIK POLDA KALBAR</v>
          </cell>
          <cell r="BI1563" t="str">
            <v>BELUM</v>
          </cell>
          <cell r="BV1563" t="str">
            <v>0001862943232</v>
          </cell>
          <cell r="BW1563" t="str">
            <v>SUDAH</v>
          </cell>
          <cell r="BX1563" t="str">
            <v>PERUSAHAAN</v>
          </cell>
          <cell r="BY1563" t="str">
            <v>22039335124</v>
          </cell>
          <cell r="BZ1563" t="str">
            <v>SUDAH</v>
          </cell>
        </row>
        <row r="1564">
          <cell r="C1564" t="str">
            <v>3605</v>
          </cell>
          <cell r="D1564" t="str">
            <v>IMAM SYAHRONI</v>
          </cell>
          <cell r="E1564" t="str">
            <v>PT. MBK</v>
          </cell>
          <cell r="F1564" t="str">
            <v>REPLACE</v>
          </cell>
          <cell r="G1564" t="str">
            <v>ARIF BAKTI NURFIANTO</v>
          </cell>
          <cell r="I1564">
            <v>44619</v>
          </cell>
          <cell r="J1564" t="str">
            <v/>
          </cell>
          <cell r="K1564" t="str">
            <v>082234971901</v>
          </cell>
          <cell r="L1564" t="str">
            <v>DRIVER</v>
          </cell>
          <cell r="Q1564" t="str">
            <v>REMBANG</v>
          </cell>
          <cell r="R1564" t="str">
            <v>PT. SUMBER ALFARIA TRIJAYA TBK</v>
          </cell>
          <cell r="S1564" t="str">
            <v>MALANG</v>
          </cell>
          <cell r="T1564" t="str">
            <v>3317020904960002</v>
          </cell>
          <cell r="U1564" t="str">
            <v>SEUMUR HIDUP</v>
          </cell>
          <cell r="W1564" t="str">
            <v>B2 UMUM</v>
          </cell>
          <cell r="X1564" t="str">
            <v>14399604000132</v>
          </cell>
          <cell r="Y1564">
            <v>46428</v>
          </cell>
          <cell r="Z1564" t="str">
            <v>REMBANG</v>
          </cell>
          <cell r="AA1564">
            <v>35164</v>
          </cell>
          <cell r="AB1564" t="str">
            <v>DS SENDANGMULYO RT 006 RW 004 KEC BULU KAB REMBANG</v>
          </cell>
          <cell r="AC1564" t="str">
            <v>KAWIN</v>
          </cell>
          <cell r="AD1564" t="str">
            <v>ISLAM</v>
          </cell>
          <cell r="AE1564" t="str">
            <v>LAKI-LAKI</v>
          </cell>
          <cell r="AF1564" t="str">
            <v>SMA</v>
          </cell>
          <cell r="AG1564" t="str">
            <v>IMAM SYAHRONI</v>
          </cell>
          <cell r="AH1564" t="str">
            <v>BCA</v>
          </cell>
          <cell r="AI1564" t="str">
            <v>7835267865</v>
          </cell>
          <cell r="AJ1564" t="str">
            <v>3317023108170004</v>
          </cell>
          <cell r="AL1564">
            <v>44682</v>
          </cell>
          <cell r="AM1564">
            <v>44773</v>
          </cell>
          <cell r="AN1564" t="str">
            <v>PKWT 2</v>
          </cell>
          <cell r="AO1564" t="str">
            <v>71 hari</v>
          </cell>
          <cell r="AP1564" t="str">
            <v xml:space="preserve">0 Tahun  2 Bulan 24 Hari </v>
          </cell>
          <cell r="AQ1564" t="str">
            <v>SUDAH</v>
          </cell>
          <cell r="AR1564">
            <v>44621</v>
          </cell>
          <cell r="AS1564" t="str">
            <v>SUDAH</v>
          </cell>
          <cell r="AT1564">
            <v>44621</v>
          </cell>
          <cell r="AU1564" t="str">
            <v>SUDAH</v>
          </cell>
          <cell r="AV1564">
            <v>44618</v>
          </cell>
          <cell r="AW1564" t="str">
            <v xml:space="preserve">0 Tahun  2 Bulan 25 Hari </v>
          </cell>
          <cell r="AX1564" t="str">
            <v>IN CLASS</v>
          </cell>
          <cell r="AY1564">
            <v>85</v>
          </cell>
          <cell r="AZ1564">
            <v>90</v>
          </cell>
          <cell r="BA1564" t="str">
            <v>SUDAH</v>
          </cell>
          <cell r="BC1564">
            <v>44589</v>
          </cell>
          <cell r="BE1564" t="str">
            <v>SUDAH</v>
          </cell>
          <cell r="BG1564">
            <v>44680</v>
          </cell>
          <cell r="BI1564" t="str">
            <v>BELUM</v>
          </cell>
          <cell r="BV1564" t="str">
            <v>0000557593863</v>
          </cell>
          <cell r="BW1564" t="str">
            <v>SUDAH</v>
          </cell>
          <cell r="BX1564" t="str">
            <v>PBI</v>
          </cell>
          <cell r="BY1564" t="str">
            <v>22039334705</v>
          </cell>
          <cell r="BZ1564" t="str">
            <v>SUDAH</v>
          </cell>
        </row>
        <row r="1565">
          <cell r="C1565" t="str">
            <v>3606</v>
          </cell>
          <cell r="D1565" t="str">
            <v>JOTHAM ALFREETS LUNTUNGAN</v>
          </cell>
          <cell r="E1565" t="str">
            <v>PT. MBK</v>
          </cell>
          <cell r="F1565" t="str">
            <v>REPLACE</v>
          </cell>
          <cell r="G1565" t="str">
            <v>RONALD RECKY SUMIGAR MUTASI KE TAB</v>
          </cell>
          <cell r="H1565">
            <v>44620</v>
          </cell>
          <cell r="I1565">
            <v>44621</v>
          </cell>
          <cell r="J1565">
            <v>1</v>
          </cell>
          <cell r="K1565" t="str">
            <v>085162937353</v>
          </cell>
          <cell r="L1565" t="str">
            <v>DRIVER</v>
          </cell>
          <cell r="Q1565" t="str">
            <v>MANADO</v>
          </cell>
          <cell r="R1565" t="str">
            <v>PT. SUMBER ALFARIA TRIJAYA TBK</v>
          </cell>
          <cell r="S1565" t="str">
            <v>MALANG</v>
          </cell>
          <cell r="T1565" t="str">
            <v>7106020308920001</v>
          </cell>
          <cell r="U1565" t="str">
            <v>SEUMUR HIDUP</v>
          </cell>
          <cell r="W1565" t="str">
            <v>B2 UMUM</v>
          </cell>
          <cell r="X1565" t="str">
            <v>20259408000052</v>
          </cell>
          <cell r="Y1565">
            <v>46219</v>
          </cell>
          <cell r="Z1565" t="str">
            <v>MANADO</v>
          </cell>
          <cell r="AA1565">
            <v>34549</v>
          </cell>
          <cell r="AB1565" t="str">
            <v>KAASAR JAGA III KEC. KAUDITAN</v>
          </cell>
          <cell r="AC1565" t="str">
            <v>LAJANG</v>
          </cell>
          <cell r="AD1565" t="str">
            <v>KRISTEN</v>
          </cell>
          <cell r="AE1565" t="str">
            <v>LAKI-LAKI</v>
          </cell>
          <cell r="AF1565" t="str">
            <v>SMA</v>
          </cell>
          <cell r="AG1565" t="str">
            <v>JOTHAM ALFRETS LUNTUNGAN</v>
          </cell>
          <cell r="AH1565" t="str">
            <v>BCA</v>
          </cell>
          <cell r="AI1565" t="str">
            <v>7800520422</v>
          </cell>
          <cell r="AJ1565" t="str">
            <v>7106021207110004</v>
          </cell>
          <cell r="AL1565">
            <v>44621</v>
          </cell>
          <cell r="AM1565">
            <v>44712</v>
          </cell>
          <cell r="AN1565" t="str">
            <v>PKWT 1</v>
          </cell>
          <cell r="AO1565" t="str">
            <v>10 hari</v>
          </cell>
          <cell r="AP1565" t="str">
            <v xml:space="preserve">0 Tahun  2 Bulan 20 Hari </v>
          </cell>
          <cell r="AQ1565" t="str">
            <v>SUDAH</v>
          </cell>
          <cell r="AR1565">
            <v>44643</v>
          </cell>
          <cell r="AS1565" t="str">
            <v>SUDAH</v>
          </cell>
          <cell r="AT1565">
            <v>44643</v>
          </cell>
          <cell r="AU1565" t="str">
            <v>SUDAH</v>
          </cell>
          <cell r="AV1565">
            <v>44620</v>
          </cell>
          <cell r="AW1565" t="str">
            <v xml:space="preserve">0 Tahun  2 Bulan 23 Hari </v>
          </cell>
          <cell r="AX1565" t="str">
            <v>IN CLASS</v>
          </cell>
          <cell r="AY1565">
            <v>70</v>
          </cell>
          <cell r="AZ1565">
            <v>80</v>
          </cell>
          <cell r="BA1565" t="str">
            <v>SUDAH</v>
          </cell>
          <cell r="BC1565">
            <v>44475</v>
          </cell>
          <cell r="BE1565" t="str">
            <v>SUDAH</v>
          </cell>
          <cell r="BG1565">
            <v>44559</v>
          </cell>
          <cell r="BI1565" t="str">
            <v>BELUM</v>
          </cell>
          <cell r="BV1565" t="str">
            <v>0002711480578</v>
          </cell>
          <cell r="BW1565" t="str">
            <v>SUDAH</v>
          </cell>
          <cell r="BX1565" t="str">
            <v>PBI</v>
          </cell>
          <cell r="BY1565" t="str">
            <v>22039335207</v>
          </cell>
          <cell r="BZ1565" t="str">
            <v>SUDAH</v>
          </cell>
        </row>
        <row r="1566">
          <cell r="C1566" t="str">
            <v>3608</v>
          </cell>
          <cell r="D1566" t="str">
            <v>YOHANES LUMANAW WAROW</v>
          </cell>
          <cell r="E1566" t="str">
            <v>PT. MBK</v>
          </cell>
          <cell r="F1566" t="str">
            <v>REPLACE</v>
          </cell>
          <cell r="G1566" t="str">
            <v>DELLVY JONLY WETIK</v>
          </cell>
          <cell r="H1566">
            <v>44620</v>
          </cell>
          <cell r="I1566">
            <v>44621</v>
          </cell>
          <cell r="J1566">
            <v>1</v>
          </cell>
          <cell r="K1566" t="str">
            <v>08529181124</v>
          </cell>
          <cell r="L1566" t="str">
            <v>DRIVER</v>
          </cell>
          <cell r="Q1566" t="str">
            <v>MANADO</v>
          </cell>
          <cell r="R1566" t="str">
            <v>PT. SUMBER ALFARIA TRIJAYA TBK</v>
          </cell>
          <cell r="S1566" t="str">
            <v>MALANG</v>
          </cell>
          <cell r="T1566" t="str">
            <v>7171081109950004</v>
          </cell>
          <cell r="U1566" t="str">
            <v>SEUMUR HIDUP</v>
          </cell>
          <cell r="W1566" t="str">
            <v>B1</v>
          </cell>
          <cell r="X1566" t="str">
            <v>20159509001374</v>
          </cell>
          <cell r="Y1566">
            <v>46440</v>
          </cell>
          <cell r="Z1566" t="str">
            <v>MANADO</v>
          </cell>
          <cell r="AA1566">
            <v>34953</v>
          </cell>
          <cell r="AB1566" t="str">
            <v>LINGKUNGAN VIII RT 000/006 KEC PANIKI  BAWAH KEL MAPANGET</v>
          </cell>
          <cell r="AC1566" t="str">
            <v>LAJANG</v>
          </cell>
          <cell r="AD1566" t="str">
            <v>KHATOLIK</v>
          </cell>
          <cell r="AE1566" t="str">
            <v>LAKI-LAKI</v>
          </cell>
          <cell r="AF1566" t="str">
            <v>SMP</v>
          </cell>
          <cell r="AG1566" t="str">
            <v>YOHANES LUMANAW WAROW</v>
          </cell>
          <cell r="AH1566" t="str">
            <v>BCA</v>
          </cell>
          <cell r="AI1566" t="str">
            <v>7800516930</v>
          </cell>
          <cell r="AJ1566" t="str">
            <v>7171081109950004</v>
          </cell>
          <cell r="AL1566">
            <v>44621</v>
          </cell>
          <cell r="AM1566">
            <v>44712</v>
          </cell>
          <cell r="AN1566" t="str">
            <v>PKWT 1</v>
          </cell>
          <cell r="AO1566" t="str">
            <v>10 hari</v>
          </cell>
          <cell r="AP1566" t="str">
            <v xml:space="preserve">0 Tahun  2 Bulan 20 Hari </v>
          </cell>
          <cell r="AQ1566" t="str">
            <v>SUDAH</v>
          </cell>
          <cell r="AR1566">
            <v>44643</v>
          </cell>
          <cell r="AS1566" t="str">
            <v>SUDAH</v>
          </cell>
          <cell r="AT1566">
            <v>44643</v>
          </cell>
          <cell r="AU1566" t="str">
            <v>SUDAH</v>
          </cell>
          <cell r="AV1566">
            <v>44620</v>
          </cell>
          <cell r="AW1566" t="str">
            <v xml:space="preserve">0 Tahun  2 Bulan 23 Hari </v>
          </cell>
          <cell r="AX1566" t="str">
            <v>IN CLASS</v>
          </cell>
          <cell r="AY1566">
            <v>90</v>
          </cell>
          <cell r="AZ1566">
            <v>100</v>
          </cell>
          <cell r="BA1566" t="str">
            <v>SUDAH</v>
          </cell>
          <cell r="BC1566">
            <v>44588</v>
          </cell>
          <cell r="BE1566" t="str">
            <v>SUDAH</v>
          </cell>
          <cell r="BG1566">
            <v>44588</v>
          </cell>
          <cell r="BI1566" t="str">
            <v>BELUM</v>
          </cell>
          <cell r="BV1566" t="str">
            <v>0002266790545</v>
          </cell>
          <cell r="BW1566" t="str">
            <v>SUDAH</v>
          </cell>
          <cell r="BX1566" t="str">
            <v>PERUSAHAAN</v>
          </cell>
          <cell r="BY1566" t="str">
            <v>22039335082</v>
          </cell>
          <cell r="BZ1566" t="str">
            <v>SUDAH</v>
          </cell>
        </row>
        <row r="1567">
          <cell r="C1567" t="str">
            <v>3609</v>
          </cell>
          <cell r="D1567" t="str">
            <v>CHRISTIAN LENGKONG</v>
          </cell>
          <cell r="E1567" t="str">
            <v>PT. MBK</v>
          </cell>
          <cell r="F1567" t="str">
            <v>REPLACE</v>
          </cell>
          <cell r="G1567" t="str">
            <v>STAINLY HENDRA WONGKAR</v>
          </cell>
          <cell r="H1567">
            <v>44620</v>
          </cell>
          <cell r="I1567">
            <v>44621</v>
          </cell>
          <cell r="J1567">
            <v>1</v>
          </cell>
          <cell r="K1567" t="str">
            <v>085696208050</v>
          </cell>
          <cell r="L1567" t="str">
            <v>DRIVER</v>
          </cell>
          <cell r="Q1567" t="str">
            <v>MANADO</v>
          </cell>
          <cell r="R1567" t="str">
            <v>PT. SUMBER ALFARIA TRIJAYA TBK</v>
          </cell>
          <cell r="S1567" t="str">
            <v>MALANG</v>
          </cell>
          <cell r="T1567" t="str">
            <v>7106011212940001</v>
          </cell>
          <cell r="U1567" t="str">
            <v>SEUMUR HIDUP</v>
          </cell>
          <cell r="W1567" t="str">
            <v>B2</v>
          </cell>
          <cell r="X1567" t="str">
            <v>9412202500152</v>
          </cell>
          <cell r="Y1567">
            <v>44907</v>
          </cell>
          <cell r="Z1567" t="str">
            <v>MANAHASA UTARA</v>
          </cell>
          <cell r="AA1567">
            <v>34680</v>
          </cell>
          <cell r="AB1567" t="str">
            <v>JAGA IX RT. 000/000 KEMA I  KEMA</v>
          </cell>
          <cell r="AC1567" t="str">
            <v>LAJANG</v>
          </cell>
          <cell r="AD1567" t="str">
            <v>KRISTEN</v>
          </cell>
          <cell r="AE1567" t="str">
            <v>LAKI-LAKI</v>
          </cell>
          <cell r="AF1567" t="str">
            <v>SMA</v>
          </cell>
          <cell r="AG1567" t="str">
            <v>CHRISTIAN LENGKONG</v>
          </cell>
          <cell r="AH1567" t="str">
            <v>BCA</v>
          </cell>
          <cell r="AI1567" t="str">
            <v>0530441008</v>
          </cell>
          <cell r="AJ1567" t="str">
            <v>7106010702080194</v>
          </cell>
          <cell r="AL1567">
            <v>44621</v>
          </cell>
          <cell r="AM1567">
            <v>44712</v>
          </cell>
          <cell r="AN1567" t="str">
            <v>PKWT 1</v>
          </cell>
          <cell r="AO1567" t="str">
            <v>10 hari</v>
          </cell>
          <cell r="AP1567" t="str">
            <v xml:space="preserve">0 Tahun  2 Bulan 20 Hari </v>
          </cell>
          <cell r="AQ1567" t="str">
            <v>SUDAH</v>
          </cell>
          <cell r="AR1567">
            <v>44643</v>
          </cell>
          <cell r="AS1567" t="str">
            <v>SUDAH</v>
          </cell>
          <cell r="AT1567">
            <v>44643</v>
          </cell>
          <cell r="AU1567" t="str">
            <v>SUDAH</v>
          </cell>
          <cell r="AV1567">
            <v>44620</v>
          </cell>
          <cell r="AW1567" t="str">
            <v xml:space="preserve">0 Tahun  2 Bulan 23 Hari </v>
          </cell>
          <cell r="AX1567" t="str">
            <v>IN CLASS</v>
          </cell>
          <cell r="AY1567">
            <v>80</v>
          </cell>
          <cell r="AZ1567">
            <v>100</v>
          </cell>
          <cell r="BA1567" t="str">
            <v>SUDAH</v>
          </cell>
          <cell r="BC1567">
            <v>44610</v>
          </cell>
          <cell r="BE1567" t="str">
            <v>SUDAH</v>
          </cell>
          <cell r="BG1567">
            <v>44631</v>
          </cell>
          <cell r="BI1567" t="str">
            <v>BELUM</v>
          </cell>
          <cell r="BV1567" t="str">
            <v>0001604521754</v>
          </cell>
          <cell r="BW1567" t="str">
            <v>SUDAH</v>
          </cell>
          <cell r="BX1567" t="str">
            <v>PBI</v>
          </cell>
          <cell r="BY1567" t="str">
            <v>22039335371</v>
          </cell>
          <cell r="BZ1567" t="str">
            <v>SUDAH</v>
          </cell>
        </row>
        <row r="1568">
          <cell r="C1568" t="str">
            <v>3611</v>
          </cell>
          <cell r="D1568" t="str">
            <v>MOCHAMAD MAKRUF</v>
          </cell>
          <cell r="E1568" t="str">
            <v>PT. MBK</v>
          </cell>
          <cell r="F1568" t="str">
            <v>PO</v>
          </cell>
          <cell r="G1568" t="str">
            <v>06/PO/LOG-SBY/III/22</v>
          </cell>
          <cell r="H1568">
            <v>44621</v>
          </cell>
          <cell r="I1568">
            <v>44621</v>
          </cell>
          <cell r="J1568">
            <v>0</v>
          </cell>
          <cell r="K1568" t="str">
            <v>089679044009</v>
          </cell>
          <cell r="L1568" t="str">
            <v>DRIVER</v>
          </cell>
          <cell r="Q1568" t="str">
            <v>MOJOKERTO</v>
          </cell>
          <cell r="R1568" t="str">
            <v>CREDIBOOK</v>
          </cell>
          <cell r="S1568" t="str">
            <v>MALANG</v>
          </cell>
          <cell r="T1568" t="str">
            <v>3578061804850001</v>
          </cell>
          <cell r="U1568" t="str">
            <v>SEUMUR HIDUP</v>
          </cell>
          <cell r="W1568" t="str">
            <v>B1</v>
          </cell>
          <cell r="X1568" t="str">
            <v>650415143844</v>
          </cell>
          <cell r="Y1568">
            <v>45034</v>
          </cell>
          <cell r="Z1568" t="str">
            <v>SURABAYA</v>
          </cell>
          <cell r="AA1568">
            <v>31155</v>
          </cell>
          <cell r="AB1568" t="str">
            <v>DUKUH KUPANG BARATM RT/RW 01/08, KEL PUTAT JAYA, KEC SAWAHAN, KOTA SURABAYA</v>
          </cell>
          <cell r="AC1568" t="str">
            <v>KAWIN ANAK 1</v>
          </cell>
          <cell r="AD1568" t="str">
            <v>ISLAM</v>
          </cell>
          <cell r="AE1568" t="str">
            <v>LAKI-LAKI</v>
          </cell>
          <cell r="AF1568" t="str">
            <v>SMK</v>
          </cell>
          <cell r="AG1568" t="str">
            <v>MOCHAMAD MAKRUF</v>
          </cell>
          <cell r="AH1568" t="str">
            <v>BCA</v>
          </cell>
          <cell r="AI1568" t="str">
            <v>6105262888</v>
          </cell>
          <cell r="AJ1568" t="str">
            <v>3578060305110003</v>
          </cell>
          <cell r="AL1568">
            <v>44621</v>
          </cell>
          <cell r="AM1568">
            <v>44712</v>
          </cell>
          <cell r="AN1568" t="str">
            <v>PKWT 1</v>
          </cell>
          <cell r="AO1568" t="str">
            <v>10 hari</v>
          </cell>
          <cell r="AP1568" t="str">
            <v xml:space="preserve">0 Tahun  2 Bulan 20 Hari </v>
          </cell>
          <cell r="AQ1568" t="str">
            <v>SUDAH</v>
          </cell>
          <cell r="AR1568">
            <v>44651</v>
          </cell>
          <cell r="AS1568" t="str">
            <v>SUDAH</v>
          </cell>
          <cell r="AT1568">
            <v>44651</v>
          </cell>
          <cell r="AU1568" t="str">
            <v>SUDAH</v>
          </cell>
          <cell r="AV1568">
            <v>44621</v>
          </cell>
          <cell r="AW1568" t="str">
            <v xml:space="preserve">0 Tahun  2 Bulan 20 Hari </v>
          </cell>
          <cell r="AX1568" t="str">
            <v>IN CLASS</v>
          </cell>
          <cell r="BA1568" t="str">
            <v>SUDAH</v>
          </cell>
          <cell r="BC1568">
            <v>44350</v>
          </cell>
          <cell r="BD1568" t="str">
            <v>MOJOKERTO</v>
          </cell>
          <cell r="BE1568" t="str">
            <v>SUDAH</v>
          </cell>
          <cell r="BG1568">
            <v>44442</v>
          </cell>
          <cell r="BH1568" t="str">
            <v>MOJOKERTO</v>
          </cell>
          <cell r="BI1568" t="str">
            <v>BELUM</v>
          </cell>
          <cell r="BV1568" t="str">
            <v>0002195795125</v>
          </cell>
          <cell r="BW1568" t="str">
            <v>SUDAH</v>
          </cell>
          <cell r="BX1568" t="str">
            <v>PERUSAHAAN</v>
          </cell>
          <cell r="BY1568" t="str">
            <v>22039335108</v>
          </cell>
          <cell r="BZ1568" t="str">
            <v>SUDAH</v>
          </cell>
        </row>
        <row r="1569">
          <cell r="C1569" t="str">
            <v>3612</v>
          </cell>
          <cell r="D1569" t="str">
            <v>SISKA HERMAWAN</v>
          </cell>
          <cell r="E1569" t="str">
            <v>PT. MBK</v>
          </cell>
          <cell r="F1569" t="str">
            <v>PO</v>
          </cell>
          <cell r="G1569" t="str">
            <v>06/PO/LOG-SBY/III/22</v>
          </cell>
          <cell r="H1569">
            <v>44621</v>
          </cell>
          <cell r="I1569">
            <v>44621</v>
          </cell>
          <cell r="J1569">
            <v>0</v>
          </cell>
          <cell r="K1569" t="str">
            <v>082123195062</v>
          </cell>
          <cell r="L1569" t="str">
            <v>DRIVER</v>
          </cell>
          <cell r="Q1569" t="str">
            <v>JOMBANG</v>
          </cell>
          <cell r="R1569" t="str">
            <v>CREDIBOOK</v>
          </cell>
          <cell r="S1569" t="str">
            <v>MALANG</v>
          </cell>
          <cell r="T1569" t="str">
            <v>3571032507830004</v>
          </cell>
          <cell r="U1569" t="str">
            <v>SEUMUR HIDUP</v>
          </cell>
          <cell r="V1569" t="str">
            <v>CDD</v>
          </cell>
          <cell r="W1569" t="str">
            <v>B2</v>
          </cell>
          <cell r="X1569" t="str">
            <v>15348307001799</v>
          </cell>
          <cell r="Y1569">
            <v>45130</v>
          </cell>
          <cell r="Z1569" t="str">
            <v>KEDIRI</v>
          </cell>
          <cell r="AA1569">
            <v>30522</v>
          </cell>
          <cell r="AB1569" t="str">
            <v>LINGKUNGAN KRESEK, RT/RW 07/03 KEL TEMPUREJO, KEC PESANTREN KOTA KEDIRI</v>
          </cell>
          <cell r="AC1569" t="str">
            <v>KAWIN ANAK 1</v>
          </cell>
          <cell r="AD1569" t="str">
            <v>ISLAM</v>
          </cell>
          <cell r="AE1569" t="str">
            <v>LAKI-LAKI</v>
          </cell>
          <cell r="AF1569" t="str">
            <v>SMK</v>
          </cell>
          <cell r="AG1569" t="str">
            <v>SISKA HERMAWAN</v>
          </cell>
          <cell r="AH1569" t="str">
            <v>MANDIRI</v>
          </cell>
          <cell r="AI1569" t="str">
            <v>1710006846631</v>
          </cell>
          <cell r="AJ1569" t="str">
            <v>3571032509120006</v>
          </cell>
          <cell r="AL1569">
            <v>44621</v>
          </cell>
          <cell r="AM1569">
            <v>44712</v>
          </cell>
          <cell r="AN1569" t="str">
            <v>PKWT 1</v>
          </cell>
          <cell r="AO1569" t="str">
            <v>10 hari</v>
          </cell>
          <cell r="AP1569" t="str">
            <v xml:space="preserve">0 Tahun  2 Bulan 20 Hari </v>
          </cell>
          <cell r="AQ1569" t="str">
            <v>SUDAH</v>
          </cell>
          <cell r="AR1569">
            <v>44651</v>
          </cell>
          <cell r="AS1569" t="str">
            <v>SUDAH</v>
          </cell>
          <cell r="AT1569">
            <v>44651</v>
          </cell>
          <cell r="AU1569" t="str">
            <v>SUDAH</v>
          </cell>
          <cell r="AV1569">
            <v>44621</v>
          </cell>
          <cell r="AW1569" t="str">
            <v xml:space="preserve">0 Tahun  2 Bulan 20 Hari </v>
          </cell>
          <cell r="AX1569" t="str">
            <v>IN CLASS</v>
          </cell>
          <cell r="BA1569" t="str">
            <v>SUDAH</v>
          </cell>
          <cell r="BC1569">
            <v>44335</v>
          </cell>
          <cell r="BD1569" t="str">
            <v>KEDIRI</v>
          </cell>
          <cell r="BE1569" t="str">
            <v>SUDAH</v>
          </cell>
          <cell r="BG1569">
            <v>44420</v>
          </cell>
          <cell r="BH1569" t="str">
            <v>KKEDIRI</v>
          </cell>
          <cell r="BI1569" t="str">
            <v>BELUM</v>
          </cell>
          <cell r="BV1569" t="str">
            <v>0001795585498</v>
          </cell>
          <cell r="BW1569" t="str">
            <v>SUDAH</v>
          </cell>
          <cell r="BX1569" t="str">
            <v>PERUSAHAAN</v>
          </cell>
          <cell r="BY1569" t="str">
            <v>22039334762</v>
          </cell>
          <cell r="BZ1569" t="str">
            <v>SUDAH</v>
          </cell>
        </row>
        <row r="1570">
          <cell r="C1570" t="str">
            <v>3613</v>
          </cell>
          <cell r="D1570" t="str">
            <v>SUPRIYATNA</v>
          </cell>
          <cell r="E1570" t="str">
            <v>PT. MBK</v>
          </cell>
          <cell r="F1570" t="str">
            <v>PO</v>
          </cell>
          <cell r="G1570" t="str">
            <v>14/PO-JKTI/II/2022</v>
          </cell>
          <cell r="H1570">
            <v>44621</v>
          </cell>
          <cell r="I1570">
            <v>44621</v>
          </cell>
          <cell r="J1570">
            <v>0</v>
          </cell>
          <cell r="K1570" t="str">
            <v>085770584078</v>
          </cell>
          <cell r="L1570" t="str">
            <v>DRIVER</v>
          </cell>
          <cell r="Q1570" t="str">
            <v>KARAWANG</v>
          </cell>
          <cell r="R1570" t="str">
            <v>HMS</v>
          </cell>
          <cell r="S1570" t="str">
            <v>JAKARTA 1</v>
          </cell>
          <cell r="T1570" t="str">
            <v>3215072006870003</v>
          </cell>
          <cell r="U1570" t="str">
            <v>SEUMUR HIDUP</v>
          </cell>
          <cell r="W1570" t="str">
            <v>B2 UMUM</v>
          </cell>
          <cell r="X1570" t="str">
            <v>870613280823</v>
          </cell>
          <cell r="Y1570">
            <v>44732</v>
          </cell>
          <cell r="Z1570" t="str">
            <v>KARAWANG</v>
          </cell>
          <cell r="AA1570">
            <v>31948</v>
          </cell>
          <cell r="AB1570" t="str">
            <v>Dusun Babakan Banten RT010 RW003, Kutajaya, Kutawaluya,  Karawang</v>
          </cell>
          <cell r="AC1570" t="str">
            <v>LAJANG</v>
          </cell>
          <cell r="AD1570" t="str">
            <v>ISLAM</v>
          </cell>
          <cell r="AE1570" t="str">
            <v>LAKI-LAKI</v>
          </cell>
          <cell r="AF1570" t="str">
            <v>SMA</v>
          </cell>
          <cell r="AG1570" t="str">
            <v>SUPRIYATNA</v>
          </cell>
          <cell r="AH1570" t="str">
            <v>BCA</v>
          </cell>
          <cell r="AI1570" t="str">
            <v>5765359527</v>
          </cell>
          <cell r="AJ1570" t="str">
            <v>3215071408120002</v>
          </cell>
          <cell r="AL1570">
            <v>44621</v>
          </cell>
          <cell r="AM1570">
            <v>44712</v>
          </cell>
          <cell r="AN1570" t="str">
            <v>PKWT 1</v>
          </cell>
          <cell r="AO1570" t="str">
            <v>10 hari</v>
          </cell>
          <cell r="AP1570" t="str">
            <v xml:space="preserve">0 Tahun  2 Bulan 20 Hari </v>
          </cell>
          <cell r="AQ1570" t="str">
            <v>SUDAH</v>
          </cell>
          <cell r="AR1570">
            <v>44617</v>
          </cell>
          <cell r="AS1570" t="str">
            <v>SUDAH</v>
          </cell>
          <cell r="AT1570">
            <v>44628</v>
          </cell>
          <cell r="AU1570" t="str">
            <v>SUDAH</v>
          </cell>
          <cell r="AV1570">
            <v>44621</v>
          </cell>
          <cell r="AW1570" t="str">
            <v xml:space="preserve">0 Tahun  2 Bulan 20 Hari </v>
          </cell>
          <cell r="AX1570" t="str">
            <v>IN CLASS</v>
          </cell>
          <cell r="BA1570" t="str">
            <v>SUDAH</v>
          </cell>
          <cell r="BC1570">
            <v>44439</v>
          </cell>
          <cell r="BE1570" t="str">
            <v>SUDAH</v>
          </cell>
          <cell r="BG1570">
            <v>44470</v>
          </cell>
          <cell r="BI1570" t="str">
            <v>BELUM</v>
          </cell>
          <cell r="BV1570" t="str">
            <v>0000487836437</v>
          </cell>
          <cell r="BW1570" t="str">
            <v>SUDAH</v>
          </cell>
          <cell r="BX1570" t="str">
            <v>PBI</v>
          </cell>
          <cell r="BY1570" t="str">
            <v>22039334846</v>
          </cell>
          <cell r="BZ1570" t="str">
            <v>SUDAH</v>
          </cell>
        </row>
        <row r="1571">
          <cell r="C1571" t="str">
            <v>3614</v>
          </cell>
          <cell r="D1571" t="str">
            <v>ANDRIANSYAH</v>
          </cell>
          <cell r="E1571" t="str">
            <v>PT. MBK</v>
          </cell>
          <cell r="F1571" t="str">
            <v>PO</v>
          </cell>
          <cell r="G1571" t="str">
            <v>15/PO-JKTI/II/2022</v>
          </cell>
          <cell r="H1571">
            <v>44621</v>
          </cell>
          <cell r="I1571">
            <v>44621</v>
          </cell>
          <cell r="J1571">
            <v>0</v>
          </cell>
          <cell r="K1571" t="str">
            <v>085770692171</v>
          </cell>
          <cell r="N1571" t="str">
            <v>HELPER</v>
          </cell>
          <cell r="Q1571" t="str">
            <v>KARAWANG</v>
          </cell>
          <cell r="R1571" t="str">
            <v>HMS</v>
          </cell>
          <cell r="S1571" t="str">
            <v>JAKARTA 1</v>
          </cell>
          <cell r="T1571" t="str">
            <v>3215090402980008</v>
          </cell>
          <cell r="U1571" t="str">
            <v>SEUMUR HIDUP</v>
          </cell>
          <cell r="V1571" t="str">
            <v>NON DRIVER</v>
          </cell>
          <cell r="W1571" t="str">
            <v>NON DRIVER</v>
          </cell>
          <cell r="X1571" t="str">
            <v>NON DRIVER</v>
          </cell>
          <cell r="Y1571" t="str">
            <v>NON DRIVER</v>
          </cell>
          <cell r="Z1571" t="str">
            <v>KARAWANG</v>
          </cell>
          <cell r="AA1571">
            <v>35830</v>
          </cell>
          <cell r="AB1571" t="str">
            <v>Dusun Jati Tengah RT003 RW002, Srikamulyan, Tirtajaya,  Karawang</v>
          </cell>
          <cell r="AC1571" t="str">
            <v>LAJANG</v>
          </cell>
          <cell r="AD1571" t="str">
            <v>ISLAM</v>
          </cell>
          <cell r="AE1571" t="str">
            <v>LAKI-LAKI</v>
          </cell>
          <cell r="AF1571" t="str">
            <v>SMA</v>
          </cell>
          <cell r="AG1571" t="str">
            <v>ANDRIANSYAH</v>
          </cell>
          <cell r="AH1571" t="str">
            <v>BCA</v>
          </cell>
          <cell r="AI1571" t="str">
            <v>5765503008</v>
          </cell>
          <cell r="AJ1571" t="str">
            <v>3215091107110033</v>
          </cell>
          <cell r="AL1571">
            <v>44621</v>
          </cell>
          <cell r="AM1571">
            <v>44712</v>
          </cell>
          <cell r="AN1571" t="str">
            <v>PKWT 1</v>
          </cell>
          <cell r="AO1571" t="str">
            <v>10 hari</v>
          </cell>
          <cell r="AP1571" t="str">
            <v xml:space="preserve">0 Tahun  2 Bulan 20 Hari </v>
          </cell>
          <cell r="AQ1571" t="str">
            <v>SUDAH</v>
          </cell>
          <cell r="AR1571">
            <v>44628</v>
          </cell>
          <cell r="AS1571" t="str">
            <v>SUDAH</v>
          </cell>
          <cell r="AT1571">
            <v>44628</v>
          </cell>
          <cell r="AU1571" t="str">
            <v>SUDAH</v>
          </cell>
          <cell r="AV1571">
            <v>44628</v>
          </cell>
          <cell r="AW1571" t="str">
            <v xml:space="preserve">0 Tahun  2 Bulan 13 Hari </v>
          </cell>
          <cell r="AX1571" t="str">
            <v>NON DRIVER</v>
          </cell>
          <cell r="AY1571" t="str">
            <v>NON DRIVER</v>
          </cell>
          <cell r="AZ1571" t="str">
            <v>NON DRIVER</v>
          </cell>
          <cell r="BA1571" t="str">
            <v>SUDAH</v>
          </cell>
          <cell r="BC1571">
            <v>44616</v>
          </cell>
          <cell r="BD1571" t="str">
            <v>Tirtajaya</v>
          </cell>
          <cell r="BE1571" t="str">
            <v>SUDAH</v>
          </cell>
          <cell r="BG1571">
            <v>44616</v>
          </cell>
          <cell r="BH1571" t="str">
            <v>Tirtajaya</v>
          </cell>
          <cell r="BI1571" t="str">
            <v>BELUM</v>
          </cell>
          <cell r="BV1571" t="str">
            <v>0000488796243</v>
          </cell>
          <cell r="BW1571" t="str">
            <v>SUDAH</v>
          </cell>
          <cell r="BX1571" t="str">
            <v>PBI</v>
          </cell>
          <cell r="BY1571" t="str">
            <v>22039334945</v>
          </cell>
          <cell r="BZ1571" t="str">
            <v>SUDAH</v>
          </cell>
        </row>
        <row r="1572">
          <cell r="C1572" t="str">
            <v>3615</v>
          </cell>
          <cell r="D1572" t="str">
            <v>AZIDAN LUBIS</v>
          </cell>
          <cell r="E1572" t="str">
            <v>PT. MBK</v>
          </cell>
          <cell r="F1572" t="str">
            <v>REPLACE</v>
          </cell>
          <cell r="G1572" t="str">
            <v>DEDDI CHANDRA</v>
          </cell>
          <cell r="I1572">
            <v>44621</v>
          </cell>
          <cell r="J1572" t="str">
            <v/>
          </cell>
          <cell r="K1572" t="str">
            <v>082296413208</v>
          </cell>
          <cell r="L1572" t="str">
            <v>DRIVER</v>
          </cell>
          <cell r="Q1572" t="str">
            <v>MEDAN</v>
          </cell>
          <cell r="R1572" t="str">
            <v>PT. MEDAN DISTRIBUSINDO RAYA</v>
          </cell>
          <cell r="S1572" t="str">
            <v>MEDAN</v>
          </cell>
          <cell r="T1572" t="str">
            <v>1201040204910000</v>
          </cell>
          <cell r="U1572" t="str">
            <v>SEUMUR HIDUP</v>
          </cell>
          <cell r="W1572" t="str">
            <v>B1</v>
          </cell>
          <cell r="X1572" t="str">
            <v>91042740025</v>
          </cell>
          <cell r="Y1572">
            <v>45018</v>
          </cell>
          <cell r="Z1572" t="str">
            <v>LUMUT</v>
          </cell>
          <cell r="AA1572">
            <v>33330</v>
          </cell>
          <cell r="AB1572" t="str">
            <v>LINGKUNGAN 2 SUKA MAJU</v>
          </cell>
          <cell r="AC1572" t="str">
            <v>KAWIN ANAK 1</v>
          </cell>
          <cell r="AD1572" t="str">
            <v>ISLAM</v>
          </cell>
          <cell r="AE1572" t="str">
            <v>LAKI-LAKI</v>
          </cell>
          <cell r="AF1572" t="str">
            <v>SMP</v>
          </cell>
          <cell r="AG1572" t="str">
            <v>AZIDAN LUBIS</v>
          </cell>
          <cell r="AH1572" t="str">
            <v>BCA</v>
          </cell>
          <cell r="AI1572" t="str">
            <v>7985598193</v>
          </cell>
          <cell r="AJ1572" t="str">
            <v>1201042611070053</v>
          </cell>
          <cell r="AL1572">
            <v>44621</v>
          </cell>
          <cell r="AM1572">
            <v>44712</v>
          </cell>
          <cell r="AN1572" t="str">
            <v>PKWT 1</v>
          </cell>
          <cell r="AO1572" t="str">
            <v>10 hari</v>
          </cell>
          <cell r="AP1572" t="str">
            <v xml:space="preserve">0 Tahun  2 Bulan 20 Hari </v>
          </cell>
          <cell r="AQ1572" t="str">
            <v>SUDAH</v>
          </cell>
          <cell r="AR1572">
            <v>44627</v>
          </cell>
          <cell r="AS1572" t="str">
            <v>SUDAH</v>
          </cell>
          <cell r="AT1572">
            <v>44627</v>
          </cell>
          <cell r="AU1572" t="str">
            <v>SUDAH</v>
          </cell>
          <cell r="AV1572">
            <v>44615</v>
          </cell>
          <cell r="AW1572" t="str">
            <v xml:space="preserve">0 Tahun  2 Bulan 28 Hari </v>
          </cell>
          <cell r="AX1572" t="str">
            <v>IN CLASS</v>
          </cell>
          <cell r="AY1572">
            <v>85</v>
          </cell>
          <cell r="AZ1572">
            <v>90</v>
          </cell>
          <cell r="BA1572" t="str">
            <v>SUDAH</v>
          </cell>
          <cell r="BC1572">
            <v>44537</v>
          </cell>
          <cell r="BE1572" t="str">
            <v>BELUM</v>
          </cell>
          <cell r="BI1572" t="str">
            <v>BELUM</v>
          </cell>
          <cell r="BV1572" t="str">
            <v>0000234359122</v>
          </cell>
          <cell r="BW1572" t="str">
            <v>SUDAH</v>
          </cell>
          <cell r="BX1572" t="str">
            <v>PERUSAHAAN</v>
          </cell>
          <cell r="BY1572" t="str">
            <v>22039334887</v>
          </cell>
          <cell r="BZ1572" t="str">
            <v>SUDAH</v>
          </cell>
        </row>
        <row r="1573">
          <cell r="C1573" t="str">
            <v>3617</v>
          </cell>
          <cell r="D1573" t="str">
            <v>FEBRIANTO</v>
          </cell>
          <cell r="E1573" t="str">
            <v>PT. MBK</v>
          </cell>
          <cell r="F1573" t="str">
            <v>REPLACE</v>
          </cell>
          <cell r="G1573" t="str">
            <v>NURHIDAYAT</v>
          </cell>
          <cell r="I1573">
            <v>44621</v>
          </cell>
          <cell r="J1573" t="str">
            <v/>
          </cell>
          <cell r="K1573" t="str">
            <v>085263905555</v>
          </cell>
          <cell r="L1573" t="str">
            <v>DRIVER</v>
          </cell>
          <cell r="Q1573" t="str">
            <v>PADANG</v>
          </cell>
          <cell r="R1573" t="str">
            <v>ANTERAJA</v>
          </cell>
          <cell r="S1573" t="str">
            <v>MEDAN</v>
          </cell>
          <cell r="T1573" t="str">
            <v>1371021102860004</v>
          </cell>
          <cell r="U1573" t="str">
            <v>SEUMUR HIDUP</v>
          </cell>
          <cell r="W1573" t="str">
            <v>B1</v>
          </cell>
          <cell r="X1573" t="str">
            <v>08148602000181</v>
          </cell>
          <cell r="Y1573">
            <v>46063</v>
          </cell>
          <cell r="Z1573" t="str">
            <v>PADANG</v>
          </cell>
          <cell r="AA1573">
            <v>31454</v>
          </cell>
          <cell r="AB1573" t="str">
            <v>KOMP.UNAND ULU GADUT 001/001</v>
          </cell>
          <cell r="AC1573" t="str">
            <v>KAWIN ANAK 3</v>
          </cell>
          <cell r="AD1573" t="str">
            <v>ISLAM</v>
          </cell>
          <cell r="AE1573" t="str">
            <v>LAKI-LAKI</v>
          </cell>
          <cell r="AF1573" t="str">
            <v>SMK</v>
          </cell>
          <cell r="AG1573" t="str">
            <v>FEBRIANTO</v>
          </cell>
          <cell r="AH1573" t="str">
            <v>BCA</v>
          </cell>
          <cell r="AI1573" t="str">
            <v>8565184446</v>
          </cell>
          <cell r="AJ1573" t="str">
            <v>1371082208140005</v>
          </cell>
          <cell r="AL1573">
            <v>44621</v>
          </cell>
          <cell r="AM1573">
            <v>44712</v>
          </cell>
          <cell r="AN1573" t="str">
            <v>PKWT 1</v>
          </cell>
          <cell r="AO1573" t="str">
            <v>10 hari</v>
          </cell>
          <cell r="AP1573" t="str">
            <v xml:space="preserve">0 Tahun  2 Bulan 20 Hari </v>
          </cell>
          <cell r="AQ1573" t="str">
            <v>SUDAH</v>
          </cell>
          <cell r="AR1573">
            <v>44627</v>
          </cell>
          <cell r="AS1573" t="str">
            <v>SUDAH</v>
          </cell>
          <cell r="AT1573">
            <v>44627</v>
          </cell>
          <cell r="AU1573" t="str">
            <v>SUDAH</v>
          </cell>
          <cell r="AV1573">
            <v>44617</v>
          </cell>
          <cell r="AW1573" t="str">
            <v xml:space="preserve">0 Tahun  2 Bulan 26 Hari </v>
          </cell>
          <cell r="AX1573" t="str">
            <v>ON LINE</v>
          </cell>
          <cell r="AY1573">
            <v>95</v>
          </cell>
          <cell r="AZ1573">
            <v>80</v>
          </cell>
          <cell r="BA1573" t="str">
            <v>SUDAH</v>
          </cell>
          <cell r="BC1573">
            <v>44513</v>
          </cell>
          <cell r="BE1573" t="str">
            <v>SUDAH</v>
          </cell>
          <cell r="BG1573">
            <v>44541</v>
          </cell>
          <cell r="BI1573" t="str">
            <v>BELUM</v>
          </cell>
          <cell r="BV1573" t="str">
            <v>0001325792171</v>
          </cell>
          <cell r="BW1573" t="str">
            <v>SUDAH</v>
          </cell>
          <cell r="BX1573" t="str">
            <v>PERUSAHAAN</v>
          </cell>
          <cell r="BY1573" t="str">
            <v>22039335132</v>
          </cell>
          <cell r="BZ1573" t="str">
            <v>SUDAH</v>
          </cell>
        </row>
        <row r="1574">
          <cell r="C1574" t="str">
            <v>3618</v>
          </cell>
          <cell r="D1574" t="str">
            <v>SUTRISNO</v>
          </cell>
          <cell r="E1574" t="str">
            <v>PT. MBK</v>
          </cell>
          <cell r="F1574" t="str">
            <v>REPLACE</v>
          </cell>
          <cell r="G1574" t="str">
            <v>KHAIRURRAHMAN AZIZ</v>
          </cell>
          <cell r="I1574">
            <v>44621</v>
          </cell>
          <cell r="J1574" t="str">
            <v/>
          </cell>
          <cell r="K1574" t="str">
            <v>082267759833</v>
          </cell>
          <cell r="L1574" t="str">
            <v>DRIVER</v>
          </cell>
          <cell r="Q1574" t="str">
            <v>MEDAN</v>
          </cell>
          <cell r="R1574" t="str">
            <v>PT. MEDAN DISTRIBUSINDO RAYA</v>
          </cell>
          <cell r="S1574" t="str">
            <v>MEDAN</v>
          </cell>
          <cell r="T1574" t="str">
            <v>1116100101980007</v>
          </cell>
          <cell r="U1574" t="str">
            <v>SEUMUR HIDUP</v>
          </cell>
          <cell r="W1574" t="str">
            <v>B1</v>
          </cell>
          <cell r="X1574" t="str">
            <v>06269801000068</v>
          </cell>
          <cell r="Y1574">
            <v>46362</v>
          </cell>
          <cell r="Z1574" t="str">
            <v>PANTAI CEMPA</v>
          </cell>
          <cell r="AA1574">
            <v>35796</v>
          </cell>
          <cell r="AB1574" t="str">
            <v xml:space="preserve"> DUSUN RINDU KECAMATAN BANDAR PUSAKA KELURAHAN PANTAI CEMPA KABUPATEN ACEH TAMIANG</v>
          </cell>
          <cell r="AC1574" t="str">
            <v>KAWIN</v>
          </cell>
          <cell r="AD1574" t="str">
            <v>ISLAM</v>
          </cell>
          <cell r="AE1574" t="str">
            <v>LAKI-LAKI</v>
          </cell>
          <cell r="AF1574" t="str">
            <v>SMA</v>
          </cell>
          <cell r="AG1574" t="str">
            <v>SUTRISNO</v>
          </cell>
          <cell r="AH1574" t="str">
            <v>MANDIRI</v>
          </cell>
          <cell r="AI1574" t="str">
            <v>1050016520177</v>
          </cell>
          <cell r="AJ1574" t="str">
            <v>1116101710160004</v>
          </cell>
          <cell r="AL1574">
            <v>44621</v>
          </cell>
          <cell r="AM1574">
            <v>44712</v>
          </cell>
          <cell r="AN1574" t="str">
            <v>PKWT 1</v>
          </cell>
          <cell r="AO1574" t="str">
            <v>10 hari</v>
          </cell>
          <cell r="AP1574" t="str">
            <v xml:space="preserve">0 Tahun  2 Bulan 20 Hari </v>
          </cell>
          <cell r="AQ1574" t="str">
            <v>SUDAH</v>
          </cell>
          <cell r="AR1574">
            <v>44627</v>
          </cell>
          <cell r="AS1574" t="str">
            <v>SUDAH</v>
          </cell>
          <cell r="AT1574">
            <v>44627</v>
          </cell>
          <cell r="AU1574" t="str">
            <v>SUDAH</v>
          </cell>
          <cell r="AV1574">
            <v>44616</v>
          </cell>
          <cell r="AW1574" t="str">
            <v xml:space="preserve">0 Tahun  2 Bulan 27 Hari </v>
          </cell>
          <cell r="AX1574" t="str">
            <v>IN CLASS</v>
          </cell>
          <cell r="AY1574">
            <v>85</v>
          </cell>
          <cell r="AZ1574">
            <v>85</v>
          </cell>
          <cell r="BA1574" t="str">
            <v>SUDAH</v>
          </cell>
          <cell r="BC1574">
            <v>44504</v>
          </cell>
          <cell r="BE1574" t="str">
            <v>SUDAH</v>
          </cell>
          <cell r="BG1574">
            <v>44533</v>
          </cell>
          <cell r="BI1574" t="str">
            <v>BELUM</v>
          </cell>
          <cell r="BV1574" t="str">
            <v>0002132424549</v>
          </cell>
          <cell r="BW1574" t="str">
            <v>SUDAH</v>
          </cell>
          <cell r="BX1574" t="str">
            <v>PBI</v>
          </cell>
          <cell r="BY1574" t="str">
            <v>22039334770</v>
          </cell>
          <cell r="BZ1574" t="str">
            <v>SUDAH</v>
          </cell>
        </row>
        <row r="1575">
          <cell r="C1575" t="str">
            <v>3619</v>
          </cell>
          <cell r="D1575" t="str">
            <v>KHAERUL NURIJA</v>
          </cell>
          <cell r="E1575" t="str">
            <v>PT. MBK</v>
          </cell>
          <cell r="F1575" t="str">
            <v>REPLACE</v>
          </cell>
          <cell r="G1575" t="str">
            <v>ARFAN BIMASYAH</v>
          </cell>
          <cell r="H1575">
            <v>44621</v>
          </cell>
          <cell r="I1575">
            <v>44622</v>
          </cell>
          <cell r="J1575">
            <v>1</v>
          </cell>
          <cell r="K1575" t="str">
            <v>083812555797</v>
          </cell>
          <cell r="L1575" t="str">
            <v>DRIVER</v>
          </cell>
          <cell r="Q1575" t="str">
            <v>CIREBON</v>
          </cell>
          <cell r="R1575" t="str">
            <v>ANTERAJA</v>
          </cell>
          <cell r="S1575" t="str">
            <v>JAKARTA 1</v>
          </cell>
          <cell r="T1575" t="str">
            <v>3209122804900002</v>
          </cell>
          <cell r="U1575" t="str">
            <v>SEUMUR HIDUP</v>
          </cell>
          <cell r="V1575" t="str">
            <v>HIJAU</v>
          </cell>
          <cell r="W1575" t="str">
            <v>B1 UMUM</v>
          </cell>
          <cell r="X1575" t="str">
            <v>900413360475</v>
          </cell>
          <cell r="Y1575">
            <v>45410</v>
          </cell>
          <cell r="Z1575" t="str">
            <v>CIREBON</v>
          </cell>
          <cell r="AA1575">
            <v>32991</v>
          </cell>
          <cell r="AB1575" t="str">
            <v>DUSUN IV BLOK WAGE RT 001 RW 006 DESA PAMENGKANG KEC.MUNDU  KAB.CIREBON</v>
          </cell>
          <cell r="AC1575" t="str">
            <v>KAWIN</v>
          </cell>
          <cell r="AD1575" t="str">
            <v>ISLAM</v>
          </cell>
          <cell r="AE1575" t="str">
            <v>LAKI-LAKI</v>
          </cell>
          <cell r="AF1575" t="str">
            <v>SMA</v>
          </cell>
          <cell r="AG1575" t="str">
            <v>KHAERUL NURIJA</v>
          </cell>
          <cell r="AH1575" t="str">
            <v>BCA</v>
          </cell>
          <cell r="AI1575" t="str">
            <v>3040835562</v>
          </cell>
          <cell r="AJ1575" t="str">
            <v>3209121705210005</v>
          </cell>
          <cell r="AL1575">
            <v>44622</v>
          </cell>
          <cell r="AM1575">
            <v>44712</v>
          </cell>
          <cell r="AN1575" t="str">
            <v>PKWT 1</v>
          </cell>
          <cell r="AO1575" t="str">
            <v>10 hari</v>
          </cell>
          <cell r="AP1575" t="str">
            <v xml:space="preserve">0 Tahun  2 Bulan 19 Hari </v>
          </cell>
          <cell r="AQ1575" t="str">
            <v>SUDAH</v>
          </cell>
          <cell r="AR1575">
            <v>44631</v>
          </cell>
          <cell r="AS1575" t="str">
            <v>SUDAH</v>
          </cell>
          <cell r="AT1575">
            <v>44631</v>
          </cell>
          <cell r="AU1575" t="str">
            <v>SUDAH</v>
          </cell>
          <cell r="AV1575">
            <v>44548</v>
          </cell>
          <cell r="AW1575" t="str">
            <v xml:space="preserve">0 Tahun  5 Bulan 3 Hari </v>
          </cell>
          <cell r="AX1575" t="str">
            <v>IN CLASS</v>
          </cell>
          <cell r="AY1575">
            <v>70</v>
          </cell>
          <cell r="AZ1575">
            <v>80</v>
          </cell>
          <cell r="BA1575" t="str">
            <v>SUDAH</v>
          </cell>
          <cell r="BC1575">
            <v>44424</v>
          </cell>
          <cell r="BD1575" t="str">
            <v>RS TK III CIREMAI</v>
          </cell>
          <cell r="BE1575" t="str">
            <v>SUDAH</v>
          </cell>
          <cell r="BG1575">
            <v>44515</v>
          </cell>
          <cell r="BH1575" t="str">
            <v>RS TK III CIREMAI</v>
          </cell>
          <cell r="BI1575" t="str">
            <v>BELUM</v>
          </cell>
          <cell r="BV1575" t="str">
            <v>0000451554996</v>
          </cell>
          <cell r="BW1575" t="str">
            <v>SUDAH</v>
          </cell>
          <cell r="BX1575" t="str">
            <v>PERUSAHAAN</v>
          </cell>
          <cell r="BY1575" t="str">
            <v>22039334754</v>
          </cell>
          <cell r="BZ1575" t="str">
            <v>SUDAH</v>
          </cell>
          <cell r="CG1575" t="str">
            <v>nurijakhaerul8@gmail.com</v>
          </cell>
        </row>
        <row r="1576">
          <cell r="C1576" t="str">
            <v>3620</v>
          </cell>
          <cell r="D1576" t="str">
            <v>REANOLD MAN FANDEER</v>
          </cell>
          <cell r="E1576" t="str">
            <v>PT. MBK</v>
          </cell>
          <cell r="F1576" t="str">
            <v>PO</v>
          </cell>
          <cell r="I1576">
            <v>44609</v>
          </cell>
          <cell r="J1576" t="str">
            <v/>
          </cell>
          <cell r="K1576" t="str">
            <v>082113284403</v>
          </cell>
          <cell r="P1576" t="str">
            <v>DRIVER LEADER</v>
          </cell>
          <cell r="Q1576" t="str">
            <v>BOGOR</v>
          </cell>
          <cell r="R1576" t="str">
            <v>ANTERAJA</v>
          </cell>
          <cell r="S1576" t="str">
            <v>JAKARTA 2</v>
          </cell>
          <cell r="T1576" t="str">
            <v>3175042406910006</v>
          </cell>
          <cell r="U1576" t="str">
            <v>SEUMUR HIDUP</v>
          </cell>
          <cell r="V1576" t="str">
            <v>NON DRIVER</v>
          </cell>
          <cell r="W1576" t="str">
            <v>NON DRIVER</v>
          </cell>
          <cell r="X1576" t="str">
            <v>NON DRIVER</v>
          </cell>
          <cell r="Y1576" t="str">
            <v>NON DRIVER</v>
          </cell>
          <cell r="Z1576" t="str">
            <v>JAKARTA</v>
          </cell>
          <cell r="AA1576">
            <v>33413</v>
          </cell>
          <cell r="AB1576" t="str">
            <v>JL. KERJA BAKTI NO. 94 KEL. MAKASAR KEC. MAKASAR KOTA JAKARTA TIMUR</v>
          </cell>
          <cell r="AC1576" t="str">
            <v>KAWIN ANAK 1</v>
          </cell>
          <cell r="AD1576" t="str">
            <v>ISLAM</v>
          </cell>
          <cell r="AE1576" t="str">
            <v>LAKI-LAKI</v>
          </cell>
          <cell r="AF1576" t="str">
            <v>S1</v>
          </cell>
          <cell r="AG1576" t="str">
            <v>REANOLD MAN FANDEER</v>
          </cell>
          <cell r="AH1576" t="str">
            <v>MANDIRI</v>
          </cell>
          <cell r="AI1576" t="str">
            <v>1250013217195</v>
          </cell>
          <cell r="AL1576">
            <v>44609</v>
          </cell>
          <cell r="AM1576">
            <v>44712</v>
          </cell>
          <cell r="AN1576" t="str">
            <v>PKWT 1</v>
          </cell>
          <cell r="AO1576" t="str">
            <v>10 hari</v>
          </cell>
          <cell r="AP1576" t="str">
            <v xml:space="preserve">0 Tahun  3 Bulan 4 Hari </v>
          </cell>
          <cell r="AQ1576" t="str">
            <v>NON DRIVER</v>
          </cell>
          <cell r="AR1576" t="str">
            <v>NON DRIVER</v>
          </cell>
          <cell r="AS1576" t="str">
            <v>SUDAH</v>
          </cell>
          <cell r="AT1576">
            <v>44662</v>
          </cell>
          <cell r="AU1576" t="str">
            <v>NON DRIVER</v>
          </cell>
          <cell r="AV1576" t="str">
            <v>NON DRIVER</v>
          </cell>
          <cell r="AW1576" t="str">
            <v/>
          </cell>
          <cell r="AX1576" t="str">
            <v>NON DRIVER</v>
          </cell>
          <cell r="AY1576" t="str">
            <v>NON DRIVER</v>
          </cell>
          <cell r="AZ1576" t="str">
            <v>NON DRIVER</v>
          </cell>
          <cell r="BA1576" t="str">
            <v>SUDAH</v>
          </cell>
          <cell r="BC1576">
            <v>44372</v>
          </cell>
          <cell r="BD1576" t="str">
            <v>SENAYAN</v>
          </cell>
          <cell r="BE1576" t="str">
            <v>SUDAH</v>
          </cell>
          <cell r="BG1576">
            <v>44393</v>
          </cell>
          <cell r="BH1576" t="str">
            <v>SENAYAN</v>
          </cell>
          <cell r="BI1576" t="str">
            <v>BELUM</v>
          </cell>
          <cell r="BV1576" t="str">
            <v>0001106163415</v>
          </cell>
          <cell r="BW1576" t="str">
            <v>SUDAH</v>
          </cell>
          <cell r="BX1576" t="str">
            <v>PERUSAHAAN</v>
          </cell>
          <cell r="BY1576" t="str">
            <v>22039334713</v>
          </cell>
          <cell r="BZ1576" t="str">
            <v>SUDAH</v>
          </cell>
        </row>
        <row r="1577">
          <cell r="C1577" t="str">
            <v>3621</v>
          </cell>
          <cell r="D1577" t="str">
            <v>ACHMAD TEKI MULYANTO, S.Hut</v>
          </cell>
          <cell r="E1577" t="str">
            <v>PT. MBK</v>
          </cell>
          <cell r="F1577" t="str">
            <v>REPLACE</v>
          </cell>
          <cell r="G1577" t="str">
            <v>SAPTO TRI NUGROHO</v>
          </cell>
          <cell r="I1577">
            <v>44541</v>
          </cell>
          <cell r="J1577" t="str">
            <v/>
          </cell>
          <cell r="K1577" t="str">
            <v>081296333817</v>
          </cell>
          <cell r="P1577" t="str">
            <v>DISPATCHER</v>
          </cell>
          <cell r="Q1577" t="str">
            <v>YOGYAKARTA</v>
          </cell>
          <cell r="R1577" t="str">
            <v>ANTERAJA</v>
          </cell>
          <cell r="S1577" t="str">
            <v>SEMARANG</v>
          </cell>
          <cell r="T1577" t="str">
            <v>3175032206790010</v>
          </cell>
          <cell r="U1577" t="str">
            <v>SEUMUR HIDUP</v>
          </cell>
          <cell r="V1577" t="str">
            <v>NON DRIVER</v>
          </cell>
          <cell r="W1577" t="str">
            <v>NON DRIVER</v>
          </cell>
          <cell r="X1577" t="str">
            <v>NON DRIVER</v>
          </cell>
          <cell r="Y1577" t="str">
            <v>NON DRIVER</v>
          </cell>
          <cell r="Z1577" t="str">
            <v xml:space="preserve">BANTUL </v>
          </cell>
          <cell r="AA1577">
            <v>29028</v>
          </cell>
          <cell r="AB1577" t="str">
            <v>BESARI RT 02 RW 04 SIRAMAN WONOSARI GUNUNGKIDUL</v>
          </cell>
          <cell r="AC1577" t="str">
            <v>KAWIN ANAK 2</v>
          </cell>
          <cell r="AD1577" t="str">
            <v>ISLAM</v>
          </cell>
          <cell r="AE1577" t="str">
            <v>LAKI-LAKI</v>
          </cell>
          <cell r="AF1577" t="str">
            <v>S1</v>
          </cell>
          <cell r="AG1577" t="str">
            <v>ACHMAD TEKI MULYANTO, S.Hut</v>
          </cell>
          <cell r="AH1577" t="str">
            <v>BCA</v>
          </cell>
          <cell r="AI1577" t="str">
            <v>5495060745</v>
          </cell>
          <cell r="AJ1577" t="str">
            <v>3173080309180009</v>
          </cell>
          <cell r="AL1577">
            <v>44621</v>
          </cell>
          <cell r="AM1577">
            <v>44712</v>
          </cell>
          <cell r="AN1577" t="str">
            <v>PKWT 1</v>
          </cell>
          <cell r="AO1577" t="str">
            <v>10 hari</v>
          </cell>
          <cell r="AP1577" t="str">
            <v xml:space="preserve">0 Tahun  5 Bulan 10 Hari </v>
          </cell>
          <cell r="AQ1577" t="str">
            <v>NON DRIVER</v>
          </cell>
          <cell r="AR1577" t="str">
            <v>NON DRIVER</v>
          </cell>
          <cell r="AS1577" t="str">
            <v>SUDAH</v>
          </cell>
          <cell r="AT1577">
            <v>44552</v>
          </cell>
          <cell r="AU1577" t="str">
            <v>NON DRIVER</v>
          </cell>
          <cell r="AV1577" t="str">
            <v>NON DRIVER</v>
          </cell>
          <cell r="AW1577" t="str">
            <v/>
          </cell>
          <cell r="AX1577" t="str">
            <v>NON DRIVER</v>
          </cell>
          <cell r="AY1577" t="str">
            <v>NON DRIVER</v>
          </cell>
          <cell r="AZ1577" t="str">
            <v>NON DRIVER</v>
          </cell>
          <cell r="BA1577" t="str">
            <v>SUDAH</v>
          </cell>
          <cell r="BC1577">
            <v>44390</v>
          </cell>
          <cell r="BD1577" t="str">
            <v>PUSKESMAS WONOSARI 1</v>
          </cell>
          <cell r="BE1577" t="str">
            <v>SUDAH</v>
          </cell>
          <cell r="BG1577">
            <v>44419</v>
          </cell>
          <cell r="BH1577" t="str">
            <v>PUSKESMAS WONOSARI 1</v>
          </cell>
          <cell r="BI1577" t="str">
            <v>BELUM</v>
          </cell>
          <cell r="BV1577" t="str">
            <v>0002336380176</v>
          </cell>
          <cell r="BW1577" t="str">
            <v>SUDAH</v>
          </cell>
          <cell r="BX1577" t="str">
            <v>PERUSAHAAN</v>
          </cell>
          <cell r="BY1577" t="str">
            <v>22005793157</v>
          </cell>
          <cell r="BZ1577" t="str">
            <v>SUDAH</v>
          </cell>
        </row>
        <row r="1578">
          <cell r="C1578" t="str">
            <v>3622</v>
          </cell>
          <cell r="D1578" t="str">
            <v>MUCHAMMAD ABDURROZAQ</v>
          </cell>
          <cell r="E1578" t="str">
            <v>PT. MBK</v>
          </cell>
          <cell r="F1578" t="str">
            <v>REPLACE</v>
          </cell>
          <cell r="G1578" t="str">
            <v>ARIF BAKTI NURFIANTO</v>
          </cell>
          <cell r="I1578">
            <v>44624</v>
          </cell>
          <cell r="J1578" t="str">
            <v/>
          </cell>
          <cell r="K1578" t="str">
            <v>089672858070</v>
          </cell>
          <cell r="L1578" t="str">
            <v>DRIVER</v>
          </cell>
          <cell r="Q1578" t="str">
            <v>REMBANG</v>
          </cell>
          <cell r="R1578" t="str">
            <v>PT. SUMBER ALFARIA TRIJAYA TBK</v>
          </cell>
          <cell r="S1578" t="str">
            <v>MALANG</v>
          </cell>
          <cell r="T1578" t="str">
            <v>3317142211010002</v>
          </cell>
          <cell r="U1578" t="str">
            <v>SEUMUR HIDUP</v>
          </cell>
          <cell r="W1578" t="str">
            <v>B1</v>
          </cell>
          <cell r="X1578" t="str">
            <v>14390111000171</v>
          </cell>
          <cell r="Y1578">
            <v>46358</v>
          </cell>
          <cell r="Z1578" t="str">
            <v>REMBANG</v>
          </cell>
          <cell r="AA1578">
            <v>37217</v>
          </cell>
          <cell r="AB1578" t="str">
            <v>DS SELOPURO RT 002 RW 001 KEC LASEM KAB REMBANG</v>
          </cell>
          <cell r="AC1578" t="str">
            <v>LAJANG</v>
          </cell>
          <cell r="AD1578" t="str">
            <v>ISLAM</v>
          </cell>
          <cell r="AE1578" t="str">
            <v>LAKI-LAKI</v>
          </cell>
          <cell r="AF1578" t="str">
            <v>SMA</v>
          </cell>
          <cell r="AG1578" t="str">
            <v>MUCHAMMAD ABDURROZAQ</v>
          </cell>
          <cell r="AH1578" t="str">
            <v>BCA</v>
          </cell>
          <cell r="AI1578" t="str">
            <v>7835268012</v>
          </cell>
          <cell r="AJ1578" t="str">
            <v>3317140405090002</v>
          </cell>
          <cell r="AL1578">
            <v>44624</v>
          </cell>
          <cell r="AM1578">
            <v>44712</v>
          </cell>
          <cell r="AN1578" t="str">
            <v>PKWT 1</v>
          </cell>
          <cell r="AO1578" t="str">
            <v>10 hari</v>
          </cell>
          <cell r="AP1578" t="str">
            <v xml:space="preserve">0 Tahun  2 Bulan 17 Hari </v>
          </cell>
          <cell r="AQ1578" t="str">
            <v>SUDAH</v>
          </cell>
          <cell r="AR1578">
            <v>44631</v>
          </cell>
          <cell r="AS1578" t="str">
            <v>SUDAH</v>
          </cell>
          <cell r="AT1578">
            <v>44631</v>
          </cell>
          <cell r="AU1578" t="str">
            <v>SUDAH</v>
          </cell>
          <cell r="AV1578">
            <v>44621</v>
          </cell>
          <cell r="AW1578" t="str">
            <v xml:space="preserve">0 Tahun  2 Bulan 20 Hari </v>
          </cell>
          <cell r="AX1578" t="str">
            <v>IN CLASS</v>
          </cell>
          <cell r="AY1578">
            <v>80</v>
          </cell>
          <cell r="AZ1578">
            <v>95</v>
          </cell>
          <cell r="BA1578" t="str">
            <v>SUDAH</v>
          </cell>
          <cell r="BC1578">
            <v>44469</v>
          </cell>
          <cell r="BD1578" t="str">
            <v>KLINIK KARTIKA 23</v>
          </cell>
          <cell r="BE1578" t="str">
            <v>BELUM</v>
          </cell>
          <cell r="BI1578" t="str">
            <v>BELUM</v>
          </cell>
          <cell r="BV1578" t="str">
            <v>0001693673752</v>
          </cell>
          <cell r="BW1578" t="str">
            <v>SUDAH</v>
          </cell>
          <cell r="BX1578" t="str">
            <v>PBI</v>
          </cell>
          <cell r="BY1578" t="str">
            <v>22039335140</v>
          </cell>
          <cell r="BZ1578" t="str">
            <v>SUDAH</v>
          </cell>
        </row>
        <row r="1579">
          <cell r="C1579" t="str">
            <v>3623</v>
          </cell>
          <cell r="D1579" t="str">
            <v>YUSUF DWIKI RAHMAWAN</v>
          </cell>
          <cell r="E1579" t="str">
            <v>PT. MBK</v>
          </cell>
          <cell r="F1579" t="str">
            <v>REPLACE</v>
          </cell>
          <cell r="G1579" t="str">
            <v>NAR INDARTO</v>
          </cell>
          <cell r="I1579">
            <v>44624</v>
          </cell>
          <cell r="J1579" t="str">
            <v/>
          </cell>
          <cell r="K1579" t="str">
            <v>085800613225</v>
          </cell>
          <cell r="L1579" t="str">
            <v>DRIVER</v>
          </cell>
          <cell r="Q1579" t="str">
            <v>YOGYAKARTA</v>
          </cell>
          <cell r="R1579" t="str">
            <v>ANTERAJA</v>
          </cell>
          <cell r="S1579" t="str">
            <v>SEMARANG</v>
          </cell>
          <cell r="T1579" t="str">
            <v>3404091009970002</v>
          </cell>
          <cell r="U1579" t="str">
            <v>SEUMUR HIDUP</v>
          </cell>
          <cell r="W1579" t="str">
            <v>B1</v>
          </cell>
          <cell r="X1579" t="str">
            <v>14529709000679</v>
          </cell>
          <cell r="Y1579">
            <v>46434</v>
          </cell>
          <cell r="Z1579" t="str">
            <v>SLEMAN</v>
          </cell>
          <cell r="AA1579">
            <v>35683</v>
          </cell>
          <cell r="AB1579" t="str">
            <v xml:space="preserve">Losari 2 RT 002 RW 011 Wukirharjo Prambanan </v>
          </cell>
          <cell r="AC1579" t="str">
            <v>LAJANG</v>
          </cell>
          <cell r="AD1579" t="str">
            <v>ISLAM</v>
          </cell>
          <cell r="AE1579" t="str">
            <v>LAKI-LAKI</v>
          </cell>
          <cell r="AF1579" t="str">
            <v>SMA</v>
          </cell>
          <cell r="AG1579" t="str">
            <v>YUSUF DWIKI RAHMAWAN</v>
          </cell>
          <cell r="AH1579" t="str">
            <v>BCA</v>
          </cell>
          <cell r="AI1579" t="str">
            <v>6975411323</v>
          </cell>
          <cell r="AJ1579" t="str">
            <v>3404090612070019</v>
          </cell>
          <cell r="AL1579">
            <v>44624</v>
          </cell>
          <cell r="AM1579">
            <v>44712</v>
          </cell>
          <cell r="AN1579" t="str">
            <v>PKWT 1</v>
          </cell>
          <cell r="AO1579" t="str">
            <v>10 hari</v>
          </cell>
          <cell r="AP1579" t="str">
            <v xml:space="preserve">0 Tahun  2 Bulan 17 Hari </v>
          </cell>
          <cell r="AQ1579" t="str">
            <v>SUDAH</v>
          </cell>
          <cell r="AR1579">
            <v>44631</v>
          </cell>
          <cell r="AS1579" t="str">
            <v>SUDAH</v>
          </cell>
          <cell r="AT1579">
            <v>44631</v>
          </cell>
          <cell r="AU1579" t="str">
            <v>SUDAH</v>
          </cell>
          <cell r="AV1579">
            <v>44622</v>
          </cell>
          <cell r="AW1579" t="str">
            <v xml:space="preserve">0 Tahun  2 Bulan 19 Hari </v>
          </cell>
          <cell r="AX1579" t="str">
            <v>IN CLASS</v>
          </cell>
          <cell r="AY1579">
            <v>90</v>
          </cell>
          <cell r="AZ1579">
            <v>100</v>
          </cell>
          <cell r="BA1579" t="str">
            <v>SUDAH</v>
          </cell>
          <cell r="BC1579">
            <v>44482</v>
          </cell>
          <cell r="BE1579" t="str">
            <v>SUDAH</v>
          </cell>
          <cell r="BG1579">
            <v>44518</v>
          </cell>
          <cell r="BI1579" t="str">
            <v>SUDAH</v>
          </cell>
          <cell r="BK1579">
            <v>44657</v>
          </cell>
          <cell r="BV1579" t="str">
            <v>0001035718547</v>
          </cell>
          <cell r="BW1579" t="str">
            <v>SUDAH</v>
          </cell>
          <cell r="BX1579" t="str">
            <v>PBI</v>
          </cell>
          <cell r="BY1579" t="str">
            <v>22039334812</v>
          </cell>
          <cell r="BZ1579" t="str">
            <v>SUDAH</v>
          </cell>
        </row>
        <row r="1580">
          <cell r="C1580" t="str">
            <v>3625</v>
          </cell>
          <cell r="D1580" t="str">
            <v>GIFFARI IRFAN YUDI PRATAMA</v>
          </cell>
          <cell r="E1580" t="str">
            <v>PT. MBK</v>
          </cell>
          <cell r="F1580" t="str">
            <v>REPLACE</v>
          </cell>
          <cell r="G1580" t="str">
            <v>KRISNA BASHU DEWANTARA</v>
          </cell>
          <cell r="I1580">
            <v>44623</v>
          </cell>
          <cell r="J1580" t="str">
            <v/>
          </cell>
          <cell r="K1580" t="str">
            <v>085808898774</v>
          </cell>
          <cell r="P1580" t="str">
            <v>UNIT CONTROLLER</v>
          </cell>
          <cell r="Q1580" t="str">
            <v>SURABAYA</v>
          </cell>
          <cell r="R1580" t="str">
            <v>ANTERAJA</v>
          </cell>
          <cell r="S1580" t="str">
            <v>MALANG</v>
          </cell>
          <cell r="T1580" t="str">
            <v>3521071807010002</v>
          </cell>
          <cell r="U1580" t="str">
            <v>SEUMUR HIDUP</v>
          </cell>
          <cell r="V1580" t="str">
            <v>NON DRIVER</v>
          </cell>
          <cell r="W1580" t="str">
            <v>NON DRIVER</v>
          </cell>
          <cell r="X1580" t="str">
            <v>NON DRIVER</v>
          </cell>
          <cell r="Y1580" t="str">
            <v>NON DRIVER</v>
          </cell>
          <cell r="Z1580" t="str">
            <v>NGAWI</v>
          </cell>
          <cell r="AA1580">
            <v>37084</v>
          </cell>
          <cell r="AB1580" t="str">
            <v xml:space="preserve">DS. BRANGOL, RT.02 / RW.02 KEC.  KARANGJATI KAB. NGAWI </v>
          </cell>
          <cell r="AC1580" t="str">
            <v>LAJANG</v>
          </cell>
          <cell r="AD1580" t="str">
            <v>ISLAM</v>
          </cell>
          <cell r="AE1580" t="str">
            <v>LAKI-LAKI</v>
          </cell>
          <cell r="AF1580" t="str">
            <v>SMK</v>
          </cell>
          <cell r="AG1580" t="str">
            <v>GIFFARI IRFAN YUDI PRATAMA</v>
          </cell>
          <cell r="AH1580" t="str">
            <v>BCA</v>
          </cell>
          <cell r="AI1580" t="str">
            <v>7790426082</v>
          </cell>
          <cell r="AJ1580" t="str">
            <v>3521072107200003</v>
          </cell>
          <cell r="AL1580">
            <v>44623</v>
          </cell>
          <cell r="AM1580">
            <v>44712</v>
          </cell>
          <cell r="AN1580" t="str">
            <v>PKWT 1</v>
          </cell>
          <cell r="AO1580" t="str">
            <v>10 hari</v>
          </cell>
          <cell r="AP1580" t="str">
            <v xml:space="preserve">0 Tahun  2 Bulan 18 Hari </v>
          </cell>
          <cell r="AQ1580" t="str">
            <v>NON DRIVER</v>
          </cell>
          <cell r="AR1580" t="str">
            <v>NON DRIVER</v>
          </cell>
          <cell r="AS1580" t="str">
            <v>SUDAH</v>
          </cell>
          <cell r="AT1580">
            <v>44650</v>
          </cell>
          <cell r="AU1580" t="str">
            <v>NON DRIVER</v>
          </cell>
          <cell r="AV1580" t="str">
            <v>NON DRIVER</v>
          </cell>
          <cell r="AW1580" t="str">
            <v/>
          </cell>
          <cell r="AX1580" t="str">
            <v>NON DRIVER</v>
          </cell>
          <cell r="AY1580" t="str">
            <v>NON DRIVER</v>
          </cell>
          <cell r="AZ1580" t="str">
            <v>NON DRIVER</v>
          </cell>
          <cell r="BA1580" t="str">
            <v>SUDAH</v>
          </cell>
          <cell r="BC1580">
            <v>44385</v>
          </cell>
          <cell r="BE1580" t="str">
            <v>SUDAH</v>
          </cell>
          <cell r="BG1580">
            <v>44544</v>
          </cell>
          <cell r="BI1580" t="str">
            <v>BELUM</v>
          </cell>
          <cell r="BV1580" t="str">
            <v>0002491681926</v>
          </cell>
          <cell r="BW1580" t="str">
            <v>SUDAH</v>
          </cell>
          <cell r="BX1580" t="str">
            <v>PERUSAHAAN</v>
          </cell>
          <cell r="BY1580" t="str">
            <v>22039334689</v>
          </cell>
          <cell r="BZ1580" t="str">
            <v>SUDAH</v>
          </cell>
        </row>
        <row r="1581">
          <cell r="C1581" t="str">
            <v>3626</v>
          </cell>
          <cell r="D1581" t="str">
            <v>SENDI ARDIANSYAH</v>
          </cell>
          <cell r="E1581" t="str">
            <v>PT. MBK</v>
          </cell>
          <cell r="F1581" t="str">
            <v>REPLACE</v>
          </cell>
          <cell r="G1581" t="str">
            <v>ADITYA HAEKAL LESMANA</v>
          </cell>
          <cell r="H1581">
            <v>44624</v>
          </cell>
          <cell r="I1581">
            <v>44624</v>
          </cell>
          <cell r="J1581">
            <v>0</v>
          </cell>
          <cell r="K1581" t="str">
            <v>089688347431</v>
          </cell>
          <cell r="L1581" t="str">
            <v>DRIVER</v>
          </cell>
          <cell r="Q1581" t="str">
            <v>BANDUNG</v>
          </cell>
          <cell r="R1581" t="str">
            <v>ANTERAJA</v>
          </cell>
          <cell r="S1581" t="str">
            <v>JAKARTA 1</v>
          </cell>
          <cell r="T1581" t="str">
            <v>3205012704910006</v>
          </cell>
          <cell r="U1581" t="str">
            <v>SEUMUR HIDUP</v>
          </cell>
          <cell r="V1581" t="str">
            <v>HIJAU</v>
          </cell>
          <cell r="W1581" t="str">
            <v>B1</v>
          </cell>
          <cell r="X1581" t="str">
            <v>13339104000151</v>
          </cell>
          <cell r="Y1581">
            <v>45991</v>
          </cell>
          <cell r="Z1581" t="str">
            <v xml:space="preserve">GARUT </v>
          </cell>
          <cell r="AA1581">
            <v>33355</v>
          </cell>
          <cell r="AB1581" t="str">
            <v xml:space="preserve">KP AL IKHLAS RT 002/002 DESA KOTA WETAN KEC GARUT KOTA </v>
          </cell>
          <cell r="AC1581" t="str">
            <v>KAWIN ANAK 1</v>
          </cell>
          <cell r="AD1581" t="str">
            <v xml:space="preserve">ISLAM </v>
          </cell>
          <cell r="AE1581" t="str">
            <v>LAKI-LAKI</v>
          </cell>
          <cell r="AF1581" t="str">
            <v xml:space="preserve">SMA </v>
          </cell>
          <cell r="AG1581" t="str">
            <v xml:space="preserve">SENDI ARDIANSYAH </v>
          </cell>
          <cell r="AH1581" t="str">
            <v>BCA</v>
          </cell>
          <cell r="AI1581" t="str">
            <v>1480489566</v>
          </cell>
          <cell r="AJ1581" t="str">
            <v>3205013008160017</v>
          </cell>
          <cell r="AK1581" t="str">
            <v>857024855443000</v>
          </cell>
          <cell r="AL1581">
            <v>44624</v>
          </cell>
          <cell r="AM1581">
            <v>44712</v>
          </cell>
          <cell r="AN1581" t="str">
            <v>PKWT 1</v>
          </cell>
          <cell r="AO1581" t="str">
            <v>10 hari</v>
          </cell>
          <cell r="AP1581" t="str">
            <v xml:space="preserve">0 Tahun  2 Bulan 17 Hari </v>
          </cell>
          <cell r="AQ1581" t="str">
            <v>SUDAH</v>
          </cell>
          <cell r="AR1581">
            <v>44650</v>
          </cell>
          <cell r="AS1581" t="str">
            <v>SUDAH</v>
          </cell>
          <cell r="AT1581">
            <v>44650</v>
          </cell>
          <cell r="AU1581" t="str">
            <v>SUDAH</v>
          </cell>
          <cell r="AV1581">
            <v>44639</v>
          </cell>
          <cell r="AW1581" t="str">
            <v xml:space="preserve">0 Tahun  2 Bulan 2 Hari </v>
          </cell>
          <cell r="AX1581" t="str">
            <v>IN CLASS</v>
          </cell>
          <cell r="AY1581">
            <v>60</v>
          </cell>
          <cell r="BA1581" t="str">
            <v>SUDAH</v>
          </cell>
          <cell r="BC1581">
            <v>44399</v>
          </cell>
          <cell r="BD1581" t="str">
            <v xml:space="preserve">RUMKITABAN GALUNGGUNG </v>
          </cell>
          <cell r="BE1581" t="str">
            <v>SUDAH</v>
          </cell>
          <cell r="BG1581">
            <v>44502</v>
          </cell>
          <cell r="BH1581" t="str">
            <v xml:space="preserve">RUMKITABAN GALUNGGUNG </v>
          </cell>
          <cell r="BI1581" t="str">
            <v>BELUM</v>
          </cell>
          <cell r="BV1581" t="str">
            <v>0002924044042</v>
          </cell>
          <cell r="BW1581" t="str">
            <v>SUDAH</v>
          </cell>
          <cell r="BX1581" t="str">
            <v>PERUSAHAAN</v>
          </cell>
          <cell r="BY1581" t="str">
            <v>22039335215</v>
          </cell>
          <cell r="BZ1581" t="str">
            <v>SUDAH</v>
          </cell>
          <cell r="CG1581" t="str">
            <v>sendiardiansyah573@gmail.com</v>
          </cell>
        </row>
        <row r="1582">
          <cell r="C1582" t="str">
            <v>3627</v>
          </cell>
          <cell r="D1582" t="str">
            <v>AZRIEL OKTOBARANI MULYANA</v>
          </cell>
          <cell r="E1582" t="str">
            <v>PT. MBK</v>
          </cell>
          <cell r="F1582" t="str">
            <v>PO</v>
          </cell>
          <cell r="G1582" t="str">
            <v>19/PO-JKT1/III/22</v>
          </cell>
          <cell r="H1582">
            <v>44621</v>
          </cell>
          <cell r="I1582">
            <v>44621</v>
          </cell>
          <cell r="J1582">
            <v>0</v>
          </cell>
          <cell r="K1582" t="str">
            <v>087848702740</v>
          </cell>
          <cell r="L1582" t="str">
            <v>DRIVER</v>
          </cell>
          <cell r="Q1582" t="str">
            <v>GARUT</v>
          </cell>
          <cell r="R1582" t="str">
            <v>CREDIBOOK</v>
          </cell>
          <cell r="S1582" t="str">
            <v>JAKARTA 1</v>
          </cell>
          <cell r="T1582" t="str">
            <v>3205040310020004</v>
          </cell>
          <cell r="U1582" t="str">
            <v>SEUMUR HIDUP</v>
          </cell>
          <cell r="V1582" t="str">
            <v>PUTIH</v>
          </cell>
          <cell r="W1582" t="str">
            <v>A</v>
          </cell>
          <cell r="X1582" t="str">
            <v>13330210000123</v>
          </cell>
          <cell r="Y1582">
            <v>45867</v>
          </cell>
          <cell r="Z1582" t="str">
            <v>GARUT</v>
          </cell>
          <cell r="AA1582">
            <v>37532</v>
          </cell>
          <cell r="AB1582" t="str">
            <v>PRUM PEPABRI PASIR LINGGA INDAH BLOK A03,DESA JATI,KEC,TAROGONG KALER</v>
          </cell>
          <cell r="AC1582" t="str">
            <v>LAJANG</v>
          </cell>
          <cell r="AD1582" t="str">
            <v>ISLAM</v>
          </cell>
          <cell r="AE1582" t="str">
            <v>LAKI-LAKI</v>
          </cell>
          <cell r="AF1582" t="str">
            <v>SMA</v>
          </cell>
          <cell r="AG1582" t="str">
            <v>AZRIEL OKTOBARANI MULYANA</v>
          </cell>
          <cell r="AH1582" t="str">
            <v>BCA</v>
          </cell>
          <cell r="AI1582">
            <v>1481969897</v>
          </cell>
          <cell r="AJ1582" t="str">
            <v>32050418880002</v>
          </cell>
          <cell r="AK1582" t="str">
            <v>635101991443000</v>
          </cell>
          <cell r="AL1582">
            <v>44621</v>
          </cell>
          <cell r="AM1582">
            <v>44712</v>
          </cell>
          <cell r="AN1582" t="str">
            <v>PKWT 1</v>
          </cell>
          <cell r="AO1582" t="str">
            <v>10 hari</v>
          </cell>
          <cell r="AP1582" t="str">
            <v xml:space="preserve">0 Tahun  2 Bulan 20 Hari </v>
          </cell>
          <cell r="AQ1582" t="str">
            <v>SUDAH</v>
          </cell>
          <cell r="AR1582">
            <v>44631</v>
          </cell>
          <cell r="AS1582" t="str">
            <v>SUDAH</v>
          </cell>
          <cell r="AT1582">
            <v>44631</v>
          </cell>
          <cell r="AU1582" t="str">
            <v>SUDAH</v>
          </cell>
          <cell r="AV1582">
            <v>44620</v>
          </cell>
          <cell r="AW1582" t="str">
            <v xml:space="preserve">0 Tahun  2 Bulan 23 Hari </v>
          </cell>
          <cell r="AX1582" t="str">
            <v>IN CLASS</v>
          </cell>
          <cell r="AY1582">
            <v>60</v>
          </cell>
          <cell r="BA1582" t="str">
            <v>SUDAH</v>
          </cell>
          <cell r="BC1582">
            <v>44435</v>
          </cell>
          <cell r="BE1582" t="str">
            <v>SUDAH</v>
          </cell>
          <cell r="BG1582">
            <v>44468</v>
          </cell>
          <cell r="BI1582" t="str">
            <v>BELUM</v>
          </cell>
          <cell r="BV1582" t="str">
            <v>0001523767026</v>
          </cell>
          <cell r="BW1582" t="str">
            <v>SUDAH</v>
          </cell>
          <cell r="BX1582" t="str">
            <v>PERUSAHAAN</v>
          </cell>
          <cell r="BY1582" t="str">
            <v>22039335249</v>
          </cell>
          <cell r="BZ1582" t="str">
            <v>SUDAH</v>
          </cell>
          <cell r="CG1582" t="str">
            <v>AZRIELOKTOBARANI97@GMAIL.COM</v>
          </cell>
        </row>
        <row r="1583">
          <cell r="C1583" t="str">
            <v>3628</v>
          </cell>
          <cell r="D1583" t="str">
            <v>HENDRA SUPARTO</v>
          </cell>
          <cell r="E1583" t="str">
            <v>PT. MBK</v>
          </cell>
          <cell r="F1583" t="str">
            <v>PO</v>
          </cell>
          <cell r="G1583" t="str">
            <v>18/PO-JKT 1/III/22</v>
          </cell>
          <cell r="H1583">
            <v>44621</v>
          </cell>
          <cell r="I1583">
            <v>44624</v>
          </cell>
          <cell r="J1583">
            <v>3</v>
          </cell>
          <cell r="K1583" t="str">
            <v>081224260446</v>
          </cell>
          <cell r="L1583" t="str">
            <v>DRIVER</v>
          </cell>
          <cell r="Q1583" t="str">
            <v>CIREBON</v>
          </cell>
          <cell r="R1583" t="str">
            <v>ANTERAJA</v>
          </cell>
          <cell r="S1583" t="str">
            <v>JAKARTA 1</v>
          </cell>
          <cell r="T1583" t="str">
            <v>3209152910860007</v>
          </cell>
          <cell r="U1583" t="str">
            <v>SEUMUR HIDUP</v>
          </cell>
          <cell r="V1583" t="str">
            <v>PUTIH</v>
          </cell>
          <cell r="W1583" t="str">
            <v>B1</v>
          </cell>
          <cell r="X1583" t="str">
            <v>13368610000130</v>
          </cell>
          <cell r="Y1583">
            <v>46213</v>
          </cell>
          <cell r="Z1583" t="str">
            <v>CIREBON</v>
          </cell>
          <cell r="AA1583">
            <v>31714</v>
          </cell>
          <cell r="AB1583" t="str">
            <v>JL.KUSNAN GG.KEDRUNAN V NO.245 RT 003 RW 008 KEL.KESENDEN KEC.KEJAKSAN KOTA CIREBON</v>
          </cell>
          <cell r="AC1583" t="str">
            <v>LAJANG</v>
          </cell>
          <cell r="AD1583" t="str">
            <v>ISLAM</v>
          </cell>
          <cell r="AE1583" t="str">
            <v>LAKI-LAKI</v>
          </cell>
          <cell r="AF1583" t="str">
            <v>SMA</v>
          </cell>
          <cell r="AG1583" t="str">
            <v>HENDRA SUPARTO</v>
          </cell>
          <cell r="AH1583" t="str">
            <v>BCA</v>
          </cell>
          <cell r="AI1583" t="str">
            <v>1342485256</v>
          </cell>
          <cell r="AJ1583" t="str">
            <v>3209150906090022</v>
          </cell>
          <cell r="AL1583">
            <v>44624</v>
          </cell>
          <cell r="AM1583">
            <v>44712</v>
          </cell>
          <cell r="AN1583" t="str">
            <v>PKWT 1</v>
          </cell>
          <cell r="AO1583" t="str">
            <v>10 hari</v>
          </cell>
          <cell r="AP1583" t="str">
            <v xml:space="preserve">0 Tahun  2 Bulan 17 Hari </v>
          </cell>
          <cell r="AQ1583" t="str">
            <v>SUDAH</v>
          </cell>
          <cell r="AR1583">
            <v>44631</v>
          </cell>
          <cell r="AS1583" t="str">
            <v>SUDAH</v>
          </cell>
          <cell r="AT1583">
            <v>44631</v>
          </cell>
          <cell r="AU1583" t="str">
            <v>SUDAH</v>
          </cell>
          <cell r="AV1583">
            <v>44548</v>
          </cell>
          <cell r="AW1583" t="str">
            <v xml:space="preserve">0 Tahun  5 Bulan 3 Hari </v>
          </cell>
          <cell r="AX1583" t="str">
            <v>IN CLASS</v>
          </cell>
          <cell r="AY1583">
            <v>75</v>
          </cell>
          <cell r="AZ1583">
            <v>85</v>
          </cell>
          <cell r="BA1583" t="str">
            <v>SUDAH</v>
          </cell>
          <cell r="BC1583">
            <v>44428</v>
          </cell>
          <cell r="BD1583" t="str">
            <v>KEJAKSAN</v>
          </cell>
          <cell r="BE1583" t="str">
            <v>SUDAH</v>
          </cell>
          <cell r="BG1583">
            <v>44623</v>
          </cell>
          <cell r="BH1583" t="str">
            <v>KEJAKSAN</v>
          </cell>
          <cell r="BI1583" t="str">
            <v>BELUM</v>
          </cell>
          <cell r="BV1583" t="str">
            <v>0002462641626</v>
          </cell>
          <cell r="BW1583" t="str">
            <v>SUDAH</v>
          </cell>
          <cell r="BX1583" t="str">
            <v>PERUSAHAAN</v>
          </cell>
          <cell r="BY1583" t="str">
            <v>22039334952</v>
          </cell>
          <cell r="BZ1583" t="str">
            <v>SUDAH</v>
          </cell>
          <cell r="CG1583" t="str">
            <v>hendrasuparto10@gmail.com</v>
          </cell>
        </row>
        <row r="1584">
          <cell r="C1584" t="str">
            <v>3629</v>
          </cell>
          <cell r="D1584" t="str">
            <v>MUHAMMAD FAHRULLAH</v>
          </cell>
          <cell r="E1584" t="str">
            <v>PT. MBK</v>
          </cell>
          <cell r="F1584" t="str">
            <v>PO</v>
          </cell>
          <cell r="G1584" t="str">
            <v>30/JKT2/II/2022</v>
          </cell>
          <cell r="H1584">
            <v>44602</v>
          </cell>
          <cell r="I1584">
            <v>44624</v>
          </cell>
          <cell r="J1584">
            <v>22</v>
          </cell>
          <cell r="K1584" t="str">
            <v>081351886002</v>
          </cell>
          <cell r="L1584" t="str">
            <v>DRIVER</v>
          </cell>
          <cell r="Q1584" t="str">
            <v>PALANGKARAYA</v>
          </cell>
          <cell r="R1584" t="str">
            <v>ANTERAJA</v>
          </cell>
          <cell r="S1584" t="str">
            <v>JAKARTA 2</v>
          </cell>
          <cell r="T1584" t="str">
            <v>6206022012920002</v>
          </cell>
          <cell r="U1584" t="str">
            <v>SEUMUR HIDUP</v>
          </cell>
          <cell r="W1584" t="str">
            <v>B1</v>
          </cell>
          <cell r="X1584" t="str">
            <v>18159212000128</v>
          </cell>
          <cell r="Y1584">
            <v>45967</v>
          </cell>
          <cell r="Z1584" t="str">
            <v>BANJARMASIN</v>
          </cell>
          <cell r="AA1584">
            <v>33958</v>
          </cell>
          <cell r="AB1584" t="str">
            <v>JL. TJILIK RIWUT KM 16 RT.009 RW.000 KEL. HAMPALIT KEC.KATINGAN ILIR</v>
          </cell>
          <cell r="AC1584" t="str">
            <v>KAWIN ANAK 2</v>
          </cell>
          <cell r="AD1584" t="str">
            <v>ISLAM</v>
          </cell>
          <cell r="AE1584" t="str">
            <v>LAKI-LAKI</v>
          </cell>
          <cell r="AF1584" t="str">
            <v>SMA</v>
          </cell>
          <cell r="AG1584" t="str">
            <v>MUHAMMAD FAHRULLAH</v>
          </cell>
          <cell r="AH1584" t="str">
            <v>BCA</v>
          </cell>
          <cell r="AI1584" t="str">
            <v>8600849582</v>
          </cell>
          <cell r="AJ1584" t="str">
            <v>6206022303090105</v>
          </cell>
          <cell r="AL1584">
            <v>44624</v>
          </cell>
          <cell r="AM1584">
            <v>44712</v>
          </cell>
          <cell r="AN1584" t="str">
            <v>PKWT 1</v>
          </cell>
          <cell r="AO1584" t="str">
            <v>10 hari</v>
          </cell>
          <cell r="AP1584" t="str">
            <v xml:space="preserve">0 Tahun  2 Bulan 17 Hari </v>
          </cell>
          <cell r="AQ1584" t="str">
            <v>SUDAH</v>
          </cell>
          <cell r="AR1584">
            <v>44657</v>
          </cell>
          <cell r="AS1584" t="str">
            <v>SUDAH</v>
          </cell>
          <cell r="AT1584">
            <v>44657</v>
          </cell>
          <cell r="AU1584" t="str">
            <v>SUDAH</v>
          </cell>
          <cell r="AV1584">
            <v>44624</v>
          </cell>
          <cell r="AW1584" t="str">
            <v xml:space="preserve">0 Tahun  2 Bulan 17 Hari </v>
          </cell>
          <cell r="AX1584" t="str">
            <v>IN CLASS</v>
          </cell>
          <cell r="BA1584" t="str">
            <v>SUDAH</v>
          </cell>
          <cell r="BC1584">
            <v>44446</v>
          </cell>
          <cell r="BE1584" t="str">
            <v>SUDAH</v>
          </cell>
          <cell r="BG1584">
            <v>44554</v>
          </cell>
          <cell r="BI1584" t="str">
            <v>BELUM</v>
          </cell>
          <cell r="BV1584" t="str">
            <v>0003261265751</v>
          </cell>
          <cell r="BW1584" t="str">
            <v>SUDAH</v>
          </cell>
          <cell r="BX1584" t="str">
            <v>PERUSAHAAN</v>
          </cell>
          <cell r="BY1584" t="str">
            <v>22039335314</v>
          </cell>
          <cell r="BZ1584" t="str">
            <v>SUDAH</v>
          </cell>
        </row>
        <row r="1585">
          <cell r="C1585" t="str">
            <v>3630</v>
          </cell>
          <cell r="D1585" t="str">
            <v>ARIEF SURAHMAN</v>
          </cell>
          <cell r="E1585" t="str">
            <v>PT. MBK</v>
          </cell>
          <cell r="F1585" t="str">
            <v>REPLACE</v>
          </cell>
          <cell r="G1585" t="str">
            <v>SUGIANTO</v>
          </cell>
          <cell r="I1585">
            <v>44625</v>
          </cell>
          <cell r="J1585" t="str">
            <v/>
          </cell>
          <cell r="K1585" t="str">
            <v>085329691005</v>
          </cell>
          <cell r="L1585" t="str">
            <v>DRIVER</v>
          </cell>
          <cell r="Q1585" t="str">
            <v>REMBANG</v>
          </cell>
          <cell r="R1585" t="str">
            <v>PT. SUMBER ALFARIA TRIJAYA TBK</v>
          </cell>
          <cell r="S1585" t="str">
            <v>MALANG</v>
          </cell>
          <cell r="T1585" t="str">
            <v>3317110711820002</v>
          </cell>
          <cell r="U1585" t="str">
            <v>SEUMUR HIDUP</v>
          </cell>
          <cell r="W1585" t="str">
            <v>B1</v>
          </cell>
          <cell r="X1585" t="str">
            <v>14398211000100</v>
          </cell>
          <cell r="Y1585">
            <v>46286</v>
          </cell>
          <cell r="Z1585" t="str">
            <v>REMBANG</v>
          </cell>
          <cell r="AA1585">
            <v>30215</v>
          </cell>
          <cell r="AB1585" t="str">
            <v>WARUGUNUNG RT 001 RW 001 KEC PANCUR</v>
          </cell>
          <cell r="AC1585" t="str">
            <v>KAWIN ANAK 3</v>
          </cell>
          <cell r="AD1585" t="str">
            <v>ISLAM</v>
          </cell>
          <cell r="AE1585" t="str">
            <v>LAKI-LAKI</v>
          </cell>
          <cell r="AF1585" t="str">
            <v>SMA</v>
          </cell>
          <cell r="AG1585" t="str">
            <v>ARIEF SURAHMAN</v>
          </cell>
          <cell r="AH1585" t="str">
            <v>BCA</v>
          </cell>
          <cell r="AI1585" t="str">
            <v>8240579228</v>
          </cell>
          <cell r="AJ1585" t="str">
            <v>3317113007120001</v>
          </cell>
          <cell r="AL1585">
            <v>44625</v>
          </cell>
          <cell r="AM1585">
            <v>44712</v>
          </cell>
          <cell r="AN1585" t="str">
            <v>PKWT 1</v>
          </cell>
          <cell r="AO1585" t="str">
            <v>10 hari</v>
          </cell>
          <cell r="AP1585" t="str">
            <v xml:space="preserve">0 Tahun  2 Bulan 16 Hari </v>
          </cell>
          <cell r="AQ1585" t="str">
            <v>SUDAH</v>
          </cell>
          <cell r="AR1585">
            <v>44631</v>
          </cell>
          <cell r="AS1585" t="str">
            <v>SUDAH</v>
          </cell>
          <cell r="AT1585">
            <v>44631</v>
          </cell>
          <cell r="AU1585" t="str">
            <v>SUDAH</v>
          </cell>
          <cell r="AV1585">
            <v>44623</v>
          </cell>
          <cell r="AW1585" t="str">
            <v xml:space="preserve">0 Tahun  2 Bulan 18 Hari </v>
          </cell>
          <cell r="AX1585" t="str">
            <v>IN CLASS</v>
          </cell>
          <cell r="AY1585">
            <v>85</v>
          </cell>
          <cell r="AZ1585">
            <v>90</v>
          </cell>
          <cell r="BA1585" t="str">
            <v>SUDAH</v>
          </cell>
          <cell r="BC1585">
            <v>44820</v>
          </cell>
          <cell r="BD1585" t="str">
            <v>LASEM</v>
          </cell>
          <cell r="BE1585" t="str">
            <v>SUDAH</v>
          </cell>
          <cell r="BG1585">
            <v>44850</v>
          </cell>
          <cell r="BH1585" t="str">
            <v>LASEM</v>
          </cell>
          <cell r="BI1585" t="str">
            <v>BELUM</v>
          </cell>
          <cell r="BV1585" t="str">
            <v>0000149027117</v>
          </cell>
          <cell r="BW1585" t="str">
            <v>SUDAH</v>
          </cell>
          <cell r="BX1585" t="str">
            <v>PBI</v>
          </cell>
          <cell r="BY1585" t="str">
            <v>22039335199</v>
          </cell>
          <cell r="BZ1585" t="str">
            <v>SUDAH</v>
          </cell>
        </row>
        <row r="1586">
          <cell r="C1586" t="str">
            <v>3631</v>
          </cell>
          <cell r="D1586" t="str">
            <v>DADIK PRASETYO DWI HANDOKO</v>
          </cell>
          <cell r="E1586" t="str">
            <v>PT. MBK</v>
          </cell>
          <cell r="F1586" t="str">
            <v>REPLACE</v>
          </cell>
          <cell r="G1586" t="str">
            <v>DONI PANGESTU</v>
          </cell>
          <cell r="I1586">
            <v>44625</v>
          </cell>
          <cell r="J1586" t="str">
            <v/>
          </cell>
          <cell r="K1586" t="str">
            <v>081391687691</v>
          </cell>
          <cell r="L1586" t="str">
            <v>DRIVER</v>
          </cell>
          <cell r="Q1586" t="str">
            <v>REMBANG</v>
          </cell>
          <cell r="R1586" t="str">
            <v>PT. SUMBER ALFARIA TRIJAYA TBK</v>
          </cell>
          <cell r="S1586" t="str">
            <v>MALANG</v>
          </cell>
          <cell r="T1586" t="str">
            <v>3317140305920001</v>
          </cell>
          <cell r="U1586" t="str">
            <v>SEUMUR HIDUP</v>
          </cell>
          <cell r="W1586" t="str">
            <v>B1</v>
          </cell>
          <cell r="X1586" t="str">
            <v>14399205000131</v>
          </cell>
          <cell r="Y1586">
            <v>46428</v>
          </cell>
          <cell r="Z1586" t="str">
            <v>KUDUS</v>
          </cell>
          <cell r="AA1586">
            <v>33727</v>
          </cell>
          <cell r="AB1586" t="str">
            <v xml:space="preserve">TEGALARUM RT 003 RW 001 KEC JAKEN KAB PATI </v>
          </cell>
          <cell r="AC1586" t="str">
            <v>KAWIN ANAK 1</v>
          </cell>
          <cell r="AD1586" t="str">
            <v>ISLAM</v>
          </cell>
          <cell r="AE1586" t="str">
            <v>LAKI-LAKI</v>
          </cell>
          <cell r="AF1586" t="str">
            <v>SMA</v>
          </cell>
          <cell r="AG1586" t="str">
            <v>DADIK PRASETYO DWI HANDOKO</v>
          </cell>
          <cell r="AH1586" t="str">
            <v>BCA</v>
          </cell>
          <cell r="AI1586" t="str">
            <v>7835267920</v>
          </cell>
          <cell r="AJ1586" t="str">
            <v>3318060102210001</v>
          </cell>
          <cell r="AL1586">
            <v>44625</v>
          </cell>
          <cell r="AM1586">
            <v>44712</v>
          </cell>
          <cell r="AN1586" t="str">
            <v>PKWT 1</v>
          </cell>
          <cell r="AO1586" t="str">
            <v>10 hari</v>
          </cell>
          <cell r="AP1586" t="str">
            <v xml:space="preserve">0 Tahun  2 Bulan 16 Hari </v>
          </cell>
          <cell r="AQ1586" t="str">
            <v>SUDAH</v>
          </cell>
          <cell r="AR1586">
            <v>44631</v>
          </cell>
          <cell r="AS1586" t="str">
            <v>SUDAH</v>
          </cell>
          <cell r="AT1586">
            <v>44631</v>
          </cell>
          <cell r="AU1586" t="str">
            <v>SUDAH</v>
          </cell>
          <cell r="AV1586">
            <v>44623</v>
          </cell>
          <cell r="AW1586" t="str">
            <v xml:space="preserve">0 Tahun  2 Bulan 18 Hari </v>
          </cell>
          <cell r="AX1586" t="str">
            <v>IN CLASS</v>
          </cell>
          <cell r="AY1586">
            <v>85</v>
          </cell>
          <cell r="AZ1586">
            <v>90</v>
          </cell>
          <cell r="BA1586" t="str">
            <v>SUDAH</v>
          </cell>
          <cell r="BC1586">
            <v>44507</v>
          </cell>
          <cell r="BE1586" t="str">
            <v>SUDAH</v>
          </cell>
          <cell r="BG1586">
            <v>44537</v>
          </cell>
          <cell r="BI1586" t="str">
            <v>BELUM</v>
          </cell>
          <cell r="BV1586" t="str">
            <v>0000092161438</v>
          </cell>
          <cell r="BW1586" t="str">
            <v>SUDAH</v>
          </cell>
          <cell r="BX1586" t="str">
            <v>PERUSAHAAN</v>
          </cell>
          <cell r="BY1586" t="str">
            <v>22039334697</v>
          </cell>
          <cell r="BZ1586" t="str">
            <v>SUDAH</v>
          </cell>
        </row>
        <row r="1587">
          <cell r="C1587" t="str">
            <v>3632</v>
          </cell>
          <cell r="D1587" t="str">
            <v>FAJAR CAHYONO</v>
          </cell>
          <cell r="E1587" t="str">
            <v>PT. MBK</v>
          </cell>
          <cell r="F1587" t="str">
            <v>REPLACE</v>
          </cell>
          <cell r="G1587" t="str">
            <v>ANDRI PANGESTU</v>
          </cell>
          <cell r="I1587">
            <v>44625</v>
          </cell>
          <cell r="J1587" t="str">
            <v/>
          </cell>
          <cell r="K1587" t="str">
            <v>085888083057</v>
          </cell>
          <cell r="L1587" t="str">
            <v>DRIVER</v>
          </cell>
          <cell r="Q1587" t="str">
            <v>YOGYAKARTA</v>
          </cell>
          <cell r="R1587" t="str">
            <v>ANTERAJA</v>
          </cell>
          <cell r="S1587" t="str">
            <v>SEMARANG</v>
          </cell>
          <cell r="T1587" t="str">
            <v>31750316061997</v>
          </cell>
          <cell r="U1587" t="str">
            <v>SEUMUR HIDUP</v>
          </cell>
          <cell r="W1587" t="str">
            <v>B1</v>
          </cell>
          <cell r="X1587" t="str">
            <v>12059706003143</v>
          </cell>
          <cell r="Y1587">
            <v>46318</v>
          </cell>
          <cell r="Z1587" t="str">
            <v xml:space="preserve">BANTUL </v>
          </cell>
          <cell r="AA1587">
            <v>35597</v>
          </cell>
          <cell r="AB1587" t="str">
            <v>KALAIJO RT 02 GUWOSARI PAJANGAN BANTUL</v>
          </cell>
          <cell r="AC1587" t="str">
            <v>LAJANG</v>
          </cell>
          <cell r="AD1587" t="str">
            <v>ISLAM</v>
          </cell>
          <cell r="AE1587" t="str">
            <v>LAKI-LAKI</v>
          </cell>
          <cell r="AF1587" t="str">
            <v>SMA</v>
          </cell>
          <cell r="AG1587" t="str">
            <v>FAJAR CAHYONO</v>
          </cell>
          <cell r="AH1587" t="str">
            <v>BCA</v>
          </cell>
          <cell r="AI1587" t="str">
            <v>6975386981</v>
          </cell>
          <cell r="AJ1587" t="str">
            <v>3175031401093331</v>
          </cell>
          <cell r="AL1587">
            <v>44625</v>
          </cell>
          <cell r="AM1587">
            <v>44712</v>
          </cell>
          <cell r="AN1587" t="str">
            <v>PKWT 1</v>
          </cell>
          <cell r="AO1587" t="str">
            <v>10 hari</v>
          </cell>
          <cell r="AP1587" t="str">
            <v xml:space="preserve">0 Tahun  2 Bulan 16 Hari </v>
          </cell>
          <cell r="AQ1587" t="str">
            <v>SUDAH</v>
          </cell>
          <cell r="AR1587">
            <v>44625</v>
          </cell>
          <cell r="AS1587" t="str">
            <v>SUDAH</v>
          </cell>
          <cell r="AT1587">
            <v>44625</v>
          </cell>
          <cell r="AU1587" t="str">
            <v>SUDAH</v>
          </cell>
          <cell r="AV1587">
            <v>44622</v>
          </cell>
          <cell r="AW1587" t="str">
            <v xml:space="preserve">0 Tahun  2 Bulan 19 Hari </v>
          </cell>
          <cell r="AX1587" t="str">
            <v>IN CLASS</v>
          </cell>
          <cell r="AY1587">
            <v>80</v>
          </cell>
          <cell r="AZ1587">
            <v>100</v>
          </cell>
          <cell r="BA1587" t="str">
            <v>SUDAH</v>
          </cell>
          <cell r="BC1587">
            <v>44331</v>
          </cell>
          <cell r="BD1587" t="str">
            <v>PUSKESMAS CIPINANG BESAR SELATAN</v>
          </cell>
          <cell r="BE1587" t="str">
            <v>SUDAH</v>
          </cell>
          <cell r="BG1587">
            <v>44363</v>
          </cell>
          <cell r="BH1587" t="str">
            <v>PUSKESMAS CIPINANG BESAR SELATAN</v>
          </cell>
          <cell r="BI1587" t="str">
            <v>BELUM</v>
          </cell>
          <cell r="BV1587" t="str">
            <v>0001214458323</v>
          </cell>
          <cell r="BW1587" t="str">
            <v>SUDAH</v>
          </cell>
          <cell r="BX1587" t="str">
            <v>PERUSAHAAN</v>
          </cell>
          <cell r="BY1587" t="str">
            <v>22039334978</v>
          </cell>
          <cell r="BZ1587" t="str">
            <v>SUDAH</v>
          </cell>
        </row>
        <row r="1588">
          <cell r="C1588" t="str">
            <v>3633</v>
          </cell>
          <cell r="D1588" t="str">
            <v>BAYU DWI SASONGKO</v>
          </cell>
          <cell r="E1588" t="str">
            <v>PT. MBK</v>
          </cell>
          <cell r="F1588" t="str">
            <v>REPLACE</v>
          </cell>
          <cell r="G1588" t="str">
            <v>AGUS PURWANTO</v>
          </cell>
          <cell r="I1588">
            <v>44626</v>
          </cell>
          <cell r="J1588" t="str">
            <v/>
          </cell>
          <cell r="K1588" t="str">
            <v>081390094822</v>
          </cell>
          <cell r="L1588" t="str">
            <v>DRIVER</v>
          </cell>
          <cell r="Q1588" t="str">
            <v>SOLO</v>
          </cell>
          <cell r="R1588" t="str">
            <v>ANTERAJA</v>
          </cell>
          <cell r="S1588" t="str">
            <v>SEMARANG</v>
          </cell>
          <cell r="T1588" t="str">
            <v>3372030804980003</v>
          </cell>
          <cell r="U1588" t="str">
            <v>SEUMUR HIDUP</v>
          </cell>
          <cell r="W1588" t="str">
            <v>B1 UMUM</v>
          </cell>
          <cell r="X1588" t="str">
            <v>980425360010</v>
          </cell>
          <cell r="Y1588">
            <v>45390</v>
          </cell>
          <cell r="Z1588" t="str">
            <v>PACITAN</v>
          </cell>
          <cell r="AA1588">
            <v>35893</v>
          </cell>
          <cell r="AB1588" t="str">
            <v>Ngangktuk Rt04 Rw14 selokaton Gondangrejo Karanganyar</v>
          </cell>
          <cell r="AC1588" t="str">
            <v>KAWIN ANAK 1</v>
          </cell>
          <cell r="AD1588" t="str">
            <v>ISLAM</v>
          </cell>
          <cell r="AE1588" t="str">
            <v>LAKI-LAKI</v>
          </cell>
          <cell r="AF1588" t="str">
            <v>SMA</v>
          </cell>
          <cell r="AG1588" t="str">
            <v>BAYU DWI SASONGKO</v>
          </cell>
          <cell r="AH1588" t="str">
            <v>BCA</v>
          </cell>
          <cell r="AI1588" t="str">
            <v>3930906726</v>
          </cell>
          <cell r="AJ1588" t="str">
            <v>3313131310200003</v>
          </cell>
          <cell r="AL1588">
            <v>44626</v>
          </cell>
          <cell r="AM1588">
            <v>44712</v>
          </cell>
          <cell r="AN1588" t="str">
            <v>PKWT 1</v>
          </cell>
          <cell r="AO1588" t="str">
            <v>10 hari</v>
          </cell>
          <cell r="AP1588" t="str">
            <v xml:space="preserve">0 Tahun  2 Bulan 15 Hari </v>
          </cell>
          <cell r="AQ1588" t="str">
            <v>SUDAH</v>
          </cell>
          <cell r="AR1588">
            <v>44651</v>
          </cell>
          <cell r="AS1588" t="str">
            <v>SUDAH</v>
          </cell>
          <cell r="AT1588">
            <v>44651</v>
          </cell>
          <cell r="AU1588" t="str">
            <v>SUDAH</v>
          </cell>
          <cell r="AV1588">
            <v>44623</v>
          </cell>
          <cell r="AW1588" t="str">
            <v xml:space="preserve">0 Tahun  2 Bulan 18 Hari </v>
          </cell>
          <cell r="AX1588" t="str">
            <v>IN CLASS</v>
          </cell>
          <cell r="AY1588">
            <v>90</v>
          </cell>
          <cell r="AZ1588">
            <v>100</v>
          </cell>
          <cell r="BA1588" t="str">
            <v>SUDAH</v>
          </cell>
          <cell r="BC1588">
            <v>44502</v>
          </cell>
          <cell r="BE1588" t="str">
            <v>SUDAH</v>
          </cell>
          <cell r="BG1588">
            <v>44531</v>
          </cell>
          <cell r="BI1588" t="str">
            <v>BELUM</v>
          </cell>
          <cell r="BV1588" t="str">
            <v>0003261275392</v>
          </cell>
          <cell r="BW1588" t="str">
            <v>SUDAH</v>
          </cell>
          <cell r="BX1588" t="str">
            <v>PERUSAHAAN</v>
          </cell>
          <cell r="BY1588" t="str">
            <v>22039334960</v>
          </cell>
          <cell r="BZ1588" t="str">
            <v>SUDAH</v>
          </cell>
        </row>
        <row r="1589">
          <cell r="C1589" t="str">
            <v>3634</v>
          </cell>
          <cell r="D1589" t="str">
            <v>SUAIB SAFAR</v>
          </cell>
          <cell r="E1589" t="str">
            <v>PT. MBK</v>
          </cell>
          <cell r="F1589" t="str">
            <v>REPLACE</v>
          </cell>
          <cell r="G1589" t="str">
            <v>SERMAN SULI</v>
          </cell>
          <cell r="I1589">
            <v>44622</v>
          </cell>
          <cell r="J1589" t="str">
            <v/>
          </cell>
          <cell r="K1589" t="str">
            <v>085394631514</v>
          </cell>
          <cell r="L1589" t="str">
            <v>DRIVER</v>
          </cell>
          <cell r="Q1589" t="str">
            <v>GORONTALO</v>
          </cell>
          <cell r="R1589" t="str">
            <v>ANTERAJA</v>
          </cell>
          <cell r="S1589" t="str">
            <v>MALANG</v>
          </cell>
          <cell r="T1589" t="str">
            <v>7501101611970001</v>
          </cell>
          <cell r="U1589" t="str">
            <v>SEUMUR HIDUP</v>
          </cell>
          <cell r="W1589" t="str">
            <v>B1 UMUM</v>
          </cell>
          <cell r="X1589" t="str">
            <v>2019180600029</v>
          </cell>
          <cell r="Y1589">
            <v>45246</v>
          </cell>
          <cell r="Z1589" t="str">
            <v>TELAGA KAB GORONTALO</v>
          </cell>
          <cell r="AA1589">
            <v>35750</v>
          </cell>
          <cell r="AB1589" t="str">
            <v xml:space="preserve">JL PARIGI RT/RW 001/004 DESA/KEL BULIIDE KEC. KOTA BARAT KAB. KOTA GORONTALO </v>
          </cell>
          <cell r="AC1589" t="str">
            <v>KAWIN ANAK 2</v>
          </cell>
          <cell r="AD1589" t="str">
            <v>ISLAM</v>
          </cell>
          <cell r="AE1589" t="str">
            <v>LAKI-LAKI</v>
          </cell>
          <cell r="AF1589" t="str">
            <v>SMA</v>
          </cell>
          <cell r="AG1589" t="str">
            <v>SUAIB SAFAR</v>
          </cell>
          <cell r="AH1589" t="str">
            <v>BCA</v>
          </cell>
          <cell r="AI1589" t="str">
            <v>7975632237</v>
          </cell>
          <cell r="AJ1589" t="str">
            <v>7571012607210002</v>
          </cell>
          <cell r="AL1589">
            <v>44622</v>
          </cell>
          <cell r="AM1589">
            <v>44712</v>
          </cell>
          <cell r="AN1589" t="str">
            <v>PKWT 1</v>
          </cell>
          <cell r="AO1589" t="str">
            <v>10 hari</v>
          </cell>
          <cell r="AP1589" t="str">
            <v xml:space="preserve">0 Tahun  2 Bulan 19 Hari </v>
          </cell>
          <cell r="AQ1589" t="str">
            <v>SUDAH</v>
          </cell>
          <cell r="AR1589">
            <v>44650</v>
          </cell>
          <cell r="AS1589" t="str">
            <v>SUDAH</v>
          </cell>
          <cell r="AT1589">
            <v>44650</v>
          </cell>
          <cell r="AU1589" t="str">
            <v>SUDAH</v>
          </cell>
          <cell r="AV1589">
            <v>44635</v>
          </cell>
          <cell r="AW1589" t="str">
            <v xml:space="preserve">0 Tahun  2 Bulan 6 Hari </v>
          </cell>
          <cell r="AX1589" t="str">
            <v>ON LINE</v>
          </cell>
          <cell r="AY1589">
            <v>80</v>
          </cell>
          <cell r="AZ1589">
            <v>90</v>
          </cell>
          <cell r="BA1589" t="str">
            <v>SUDAH</v>
          </cell>
          <cell r="BC1589">
            <v>44548</v>
          </cell>
          <cell r="BD1589" t="str">
            <v>JL DURIAN TOMSEL</v>
          </cell>
          <cell r="BE1589" t="str">
            <v>SUDAH</v>
          </cell>
          <cell r="BG1589">
            <v>44576</v>
          </cell>
          <cell r="BH1589" t="str">
            <v>JL DURIAN TOMSEL</v>
          </cell>
          <cell r="BI1589" t="str">
            <v>BELUM</v>
          </cell>
          <cell r="BV1589" t="str">
            <v>0001075710554</v>
          </cell>
          <cell r="BW1589" t="str">
            <v>SUDAH</v>
          </cell>
          <cell r="BX1589" t="str">
            <v>PBI</v>
          </cell>
          <cell r="BY1589" t="str">
            <v>22039334804</v>
          </cell>
          <cell r="BZ1589" t="str">
            <v>SUDAH</v>
          </cell>
        </row>
        <row r="1590">
          <cell r="C1590" t="str">
            <v>3635</v>
          </cell>
          <cell r="D1590" t="str">
            <v>MUHAMMAD ANSAR</v>
          </cell>
          <cell r="E1590" t="str">
            <v>PT. MBK</v>
          </cell>
          <cell r="F1590" t="str">
            <v>PO</v>
          </cell>
          <cell r="G1590" t="str">
            <v>37/JKT2/II/2022</v>
          </cell>
          <cell r="H1590">
            <v>44615</v>
          </cell>
          <cell r="I1590">
            <v>44617</v>
          </cell>
          <cell r="J1590">
            <v>2</v>
          </cell>
          <cell r="K1590" t="str">
            <v>082195098015</v>
          </cell>
          <cell r="L1590" t="str">
            <v>DRIVER</v>
          </cell>
          <cell r="Q1590" t="str">
            <v>MAKASAR</v>
          </cell>
          <cell r="R1590" t="str">
            <v>ANTERAJA</v>
          </cell>
          <cell r="S1590" t="str">
            <v>MALANG</v>
          </cell>
          <cell r="T1590" t="str">
            <v>7306051808870002</v>
          </cell>
          <cell r="U1590" t="str">
            <v>SEUMUR HIDUP</v>
          </cell>
          <cell r="W1590" t="str">
            <v>B1</v>
          </cell>
          <cell r="X1590" t="str">
            <v>19208708000074</v>
          </cell>
          <cell r="Y1590">
            <v>46349</v>
          </cell>
          <cell r="Z1590" t="str">
            <v>SENGKANG</v>
          </cell>
          <cell r="AA1590">
            <v>32007</v>
          </cell>
          <cell r="AB1590" t="str">
            <v>BALANG-BALANG RT 003 RW 007 KEL BORONGLOE KEC BONTOMARANNU KAB GOWA</v>
          </cell>
          <cell r="AC1590" t="str">
            <v>LAJANG</v>
          </cell>
          <cell r="AD1590" t="str">
            <v>ISLAM</v>
          </cell>
          <cell r="AE1590" t="str">
            <v>LAKI-LAKI</v>
          </cell>
          <cell r="AF1590" t="str">
            <v>SMA</v>
          </cell>
          <cell r="AG1590" t="str">
            <v>MUHAMMAD ANSAR</v>
          </cell>
          <cell r="AH1590" t="str">
            <v>BCA</v>
          </cell>
          <cell r="AI1590" t="str">
            <v>7685873796</v>
          </cell>
          <cell r="AJ1590" t="str">
            <v>7306061703110001</v>
          </cell>
          <cell r="AL1590">
            <v>44617</v>
          </cell>
          <cell r="AM1590">
            <v>44712</v>
          </cell>
          <cell r="AN1590" t="str">
            <v>PKWT 1</v>
          </cell>
          <cell r="AO1590" t="str">
            <v>10 hari</v>
          </cell>
          <cell r="AP1590" t="str">
            <v xml:space="preserve">0 Tahun  2 Bulan 26 Hari </v>
          </cell>
          <cell r="AQ1590" t="str">
            <v>SUDAH</v>
          </cell>
          <cell r="AR1590">
            <v>44643</v>
          </cell>
          <cell r="AS1590" t="str">
            <v>SUDAH</v>
          </cell>
          <cell r="AT1590">
            <v>44643</v>
          </cell>
          <cell r="AU1590" t="str">
            <v>SUDAH</v>
          </cell>
          <cell r="AV1590">
            <v>44610</v>
          </cell>
          <cell r="AW1590" t="str">
            <v xml:space="preserve">0 Tahun  3 Bulan 3 Hari </v>
          </cell>
          <cell r="AX1590" t="str">
            <v>ON LINE</v>
          </cell>
          <cell r="AY1590">
            <v>80</v>
          </cell>
          <cell r="AZ1590">
            <v>80</v>
          </cell>
          <cell r="BA1590" t="str">
            <v>SUDAH</v>
          </cell>
          <cell r="BC1590">
            <v>44305</v>
          </cell>
          <cell r="BD1590" t="str">
            <v>WISATA PADANG LAMBE - 02370004</v>
          </cell>
          <cell r="BE1590" t="str">
            <v>SUDAH</v>
          </cell>
          <cell r="BG1590">
            <v>44327</v>
          </cell>
          <cell r="BH1590" t="str">
            <v>WISATA PADANG LAMBE - 02370004</v>
          </cell>
          <cell r="BI1590" t="str">
            <v>BELUM</v>
          </cell>
          <cell r="BV1590" t="str">
            <v>0002850075088</v>
          </cell>
          <cell r="BW1590" t="str">
            <v>SUDAH</v>
          </cell>
          <cell r="BX1590" t="str">
            <v>PBI</v>
          </cell>
          <cell r="BY1590" t="str">
            <v>22039334838</v>
          </cell>
          <cell r="BZ1590" t="str">
            <v>SUDAH</v>
          </cell>
        </row>
        <row r="1591">
          <cell r="C1591" t="str">
            <v>3636</v>
          </cell>
          <cell r="D1591" t="str">
            <v>TARIS TANTU</v>
          </cell>
          <cell r="E1591" t="str">
            <v>PT. MBK</v>
          </cell>
          <cell r="F1591" t="str">
            <v>REPLACE</v>
          </cell>
          <cell r="G1591" t="str">
            <v>ANDIKA BILONDATU</v>
          </cell>
          <cell r="I1591">
            <v>44622</v>
          </cell>
          <cell r="J1591" t="str">
            <v/>
          </cell>
          <cell r="K1591" t="str">
            <v>081245732083</v>
          </cell>
          <cell r="L1591" t="str">
            <v>DRIVER</v>
          </cell>
          <cell r="Q1591" t="str">
            <v>GORONTALO</v>
          </cell>
          <cell r="R1591" t="str">
            <v>PT. SUMBER ALFARIA TRIJAYA TBK</v>
          </cell>
          <cell r="S1591" t="str">
            <v>MALANG</v>
          </cell>
          <cell r="T1591" t="str">
            <v>7504112802900001</v>
          </cell>
          <cell r="U1591" t="str">
            <v>SEUMUR HIDUP</v>
          </cell>
          <cell r="W1591" t="str">
            <v>B1 UMUM</v>
          </cell>
          <cell r="X1591" t="str">
            <v>20199002000036</v>
          </cell>
          <cell r="Y1591">
            <v>45707</v>
          </cell>
          <cell r="Z1591" t="str">
            <v>GORONTALO</v>
          </cell>
          <cell r="AA1591">
            <v>32932</v>
          </cell>
          <cell r="AB1591" t="str">
            <v>JL R ATJE SLAMET RT/RW 001/002 DESA LEATO UTARA KEC DUMBO RAYA KOTA GORONTALO</v>
          </cell>
          <cell r="AC1591" t="str">
            <v>KAWIN ANAK 2</v>
          </cell>
          <cell r="AD1591" t="str">
            <v>ISLAM</v>
          </cell>
          <cell r="AE1591" t="str">
            <v>LAKI-LAKI</v>
          </cell>
          <cell r="AF1591" t="str">
            <v>SMA</v>
          </cell>
          <cell r="AG1591" t="str">
            <v>TARIS TANTU</v>
          </cell>
          <cell r="AH1591" t="str">
            <v>BCA</v>
          </cell>
          <cell r="AI1591" t="str">
            <v>7975629741</v>
          </cell>
          <cell r="AJ1591" t="str">
            <v>7571082807150001</v>
          </cell>
          <cell r="AL1591">
            <v>44622</v>
          </cell>
          <cell r="AM1591">
            <v>44712</v>
          </cell>
          <cell r="AN1591" t="str">
            <v>PKWT 1</v>
          </cell>
          <cell r="AO1591" t="str">
            <v>10 hari</v>
          </cell>
          <cell r="AP1591" t="str">
            <v xml:space="preserve">0 Tahun  2 Bulan 19 Hari </v>
          </cell>
          <cell r="AQ1591" t="str">
            <v>SUDAH</v>
          </cell>
          <cell r="AR1591">
            <v>44650</v>
          </cell>
          <cell r="AS1591" t="str">
            <v>SUDAH</v>
          </cell>
          <cell r="AT1591">
            <v>44650</v>
          </cell>
          <cell r="AU1591" t="str">
            <v>SUDAH</v>
          </cell>
          <cell r="AV1591">
            <v>44635</v>
          </cell>
          <cell r="AW1591" t="str">
            <v xml:space="preserve">0 Tahun  2 Bulan 6 Hari </v>
          </cell>
          <cell r="AX1591" t="str">
            <v>ON LINE</v>
          </cell>
          <cell r="AY1591">
            <v>80</v>
          </cell>
          <cell r="AZ1591">
            <v>80</v>
          </cell>
          <cell r="BA1591" t="str">
            <v>SUDAH</v>
          </cell>
          <cell r="BC1591">
            <v>44514</v>
          </cell>
          <cell r="BD1591" t="str">
            <v>MAKO LANAL GORONTALO N0003085</v>
          </cell>
          <cell r="BE1591" t="str">
            <v>SUDAH</v>
          </cell>
          <cell r="BG1591">
            <v>44617</v>
          </cell>
          <cell r="BH1591" t="str">
            <v>MAKO LANAL GORONTALO N0003085</v>
          </cell>
          <cell r="BI1591" t="str">
            <v>BELUM</v>
          </cell>
          <cell r="BV1591" t="str">
            <v>0003080546526</v>
          </cell>
          <cell r="BW1591" t="str">
            <v>SUDAH</v>
          </cell>
          <cell r="BX1591" t="str">
            <v>PBI</v>
          </cell>
          <cell r="BY1591" t="str">
            <v>22039335306</v>
          </cell>
          <cell r="BZ1591" t="str">
            <v>SUDAH</v>
          </cell>
        </row>
        <row r="1592">
          <cell r="C1592" t="str">
            <v>3637</v>
          </cell>
          <cell r="D1592" t="str">
            <v>YANLY H S PINATIK</v>
          </cell>
          <cell r="E1592" t="str">
            <v>PT. MBK</v>
          </cell>
          <cell r="F1592" t="str">
            <v>REPLACE</v>
          </cell>
          <cell r="G1592" t="str">
            <v>ELVANO F.H PATTYLIMA</v>
          </cell>
          <cell r="I1592">
            <v>44621</v>
          </cell>
          <cell r="J1592" t="str">
            <v/>
          </cell>
          <cell r="K1592" t="str">
            <v>085162937353</v>
          </cell>
          <cell r="L1592" t="str">
            <v>DRIVER</v>
          </cell>
          <cell r="Q1592" t="str">
            <v>MANADO</v>
          </cell>
          <cell r="R1592" t="str">
            <v>PT. SUMBER ALFARIA TRIJAYA TBK</v>
          </cell>
          <cell r="S1592" t="str">
            <v>MALANG</v>
          </cell>
          <cell r="T1592" t="str">
            <v>7105151609850001</v>
          </cell>
          <cell r="U1592" t="str">
            <v>SEUMUR HIDUP</v>
          </cell>
          <cell r="V1592" t="str">
            <v>HIJAU</v>
          </cell>
          <cell r="W1592" t="str">
            <v>B2</v>
          </cell>
          <cell r="X1592" t="str">
            <v>20278509000018</v>
          </cell>
          <cell r="Y1592">
            <v>46128</v>
          </cell>
          <cell r="Z1592" t="str">
            <v>MAKASILI</v>
          </cell>
          <cell r="AA1592">
            <v>31305</v>
          </cell>
          <cell r="AB1592" t="str">
            <v>MAKASILI JAGA III RT/RW 000 KEL/DESA MAKASILI KEC. KUMELEMBUAN KAB. MINAHASA SELATAN</v>
          </cell>
          <cell r="AC1592" t="str">
            <v>KAWIN ANAK 3</v>
          </cell>
          <cell r="AD1592" t="str">
            <v>KRISTEN</v>
          </cell>
          <cell r="AE1592" t="str">
            <v>LAKI-LAKI</v>
          </cell>
          <cell r="AF1592" t="str">
            <v>SMP</v>
          </cell>
          <cell r="AG1592" t="str">
            <v>YANLY H S PINATIK</v>
          </cell>
          <cell r="AH1592" t="str">
            <v>BCA</v>
          </cell>
          <cell r="AI1592" t="str">
            <v>7800516891</v>
          </cell>
          <cell r="AJ1592" t="str">
            <v>7105151609850001</v>
          </cell>
          <cell r="AL1592">
            <v>44621</v>
          </cell>
          <cell r="AM1592">
            <v>44712</v>
          </cell>
          <cell r="AN1592" t="str">
            <v>PKWT 1</v>
          </cell>
          <cell r="AO1592" t="str">
            <v>10 hari</v>
          </cell>
          <cell r="AP1592" t="str">
            <v xml:space="preserve">0 Tahun  2 Bulan 20 Hari </v>
          </cell>
          <cell r="AQ1592" t="str">
            <v>SUDAH</v>
          </cell>
          <cell r="AR1592">
            <v>44650</v>
          </cell>
          <cell r="AS1592" t="str">
            <v>SUDAH</v>
          </cell>
          <cell r="AT1592">
            <v>44650</v>
          </cell>
          <cell r="AU1592" t="str">
            <v>SUDAH</v>
          </cell>
          <cell r="AV1592">
            <v>44611</v>
          </cell>
          <cell r="AW1592" t="str">
            <v xml:space="preserve">0 Tahun  3 Bulan 2 Hari </v>
          </cell>
          <cell r="AX1592" t="str">
            <v>IN CLASS</v>
          </cell>
          <cell r="AY1592">
            <v>80</v>
          </cell>
          <cell r="AZ1592">
            <v>90</v>
          </cell>
          <cell r="BA1592" t="str">
            <v>SUDAH</v>
          </cell>
          <cell r="BC1592">
            <v>44389</v>
          </cell>
          <cell r="BD1592" t="str">
            <v>KUMELEMBUAI  04360003</v>
          </cell>
          <cell r="BE1592" t="str">
            <v>SUDAH</v>
          </cell>
          <cell r="BG1592">
            <v>44505</v>
          </cell>
          <cell r="BH1592" t="str">
            <v>KUMELEMBUAI  04360003</v>
          </cell>
          <cell r="BI1592" t="str">
            <v>BELUM</v>
          </cell>
          <cell r="BV1592" t="str">
            <v>0000907769981</v>
          </cell>
          <cell r="BW1592" t="str">
            <v>SUDAH</v>
          </cell>
          <cell r="BX1592" t="str">
            <v>PBI</v>
          </cell>
          <cell r="BY1592" t="str">
            <v>22039335298</v>
          </cell>
          <cell r="BZ1592" t="str">
            <v>SUDAH</v>
          </cell>
        </row>
        <row r="1593">
          <cell r="C1593" t="str">
            <v>3638</v>
          </cell>
          <cell r="D1593" t="str">
            <v>ARIYO SADILLAH</v>
          </cell>
          <cell r="E1593" t="str">
            <v>PT. MBK</v>
          </cell>
          <cell r="F1593" t="str">
            <v>PO</v>
          </cell>
          <cell r="G1593" t="str">
            <v>41/JKT2/III/2022</v>
          </cell>
          <cell r="I1593">
            <v>44623</v>
          </cell>
          <cell r="J1593" t="str">
            <v/>
          </cell>
          <cell r="K1593" t="str">
            <v>085379068841</v>
          </cell>
          <cell r="L1593" t="str">
            <v>DRIVER</v>
          </cell>
          <cell r="Q1593" t="str">
            <v>BENGKULU</v>
          </cell>
          <cell r="R1593" t="str">
            <v>ANTERAJA</v>
          </cell>
          <cell r="S1593" t="str">
            <v>PALEMBANG</v>
          </cell>
          <cell r="T1593" t="str">
            <v>1771010103970001</v>
          </cell>
          <cell r="U1593" t="str">
            <v>SEUMUR HIDUP</v>
          </cell>
          <cell r="W1593" t="str">
            <v>B1</v>
          </cell>
          <cell r="X1593" t="str">
            <v>26399603000104</v>
          </cell>
          <cell r="Y1593">
            <v>46108</v>
          </cell>
          <cell r="Z1593" t="str">
            <v>BENGKULU</v>
          </cell>
          <cell r="AA1593">
            <v>35125</v>
          </cell>
          <cell r="AB1593" t="str">
            <v>PR.KEMILING PERMAI BLOK M.5 NO.603</v>
          </cell>
          <cell r="AC1593" t="str">
            <v>KAWIN ANAK 1</v>
          </cell>
          <cell r="AD1593" t="str">
            <v>ISLAM</v>
          </cell>
          <cell r="AE1593" t="str">
            <v>LAKI-LAKI</v>
          </cell>
          <cell r="AF1593" t="str">
            <v>SMA</v>
          </cell>
          <cell r="AG1593" t="str">
            <v>ARIYO SADILLA</v>
          </cell>
          <cell r="AH1593" t="str">
            <v>MANDIRI</v>
          </cell>
          <cell r="AI1593" t="str">
            <v>1790001976476</v>
          </cell>
          <cell r="AJ1593" t="str">
            <v>1771012402200006</v>
          </cell>
          <cell r="AL1593">
            <v>44623</v>
          </cell>
          <cell r="AM1593">
            <v>44712</v>
          </cell>
          <cell r="AN1593" t="str">
            <v>PKWT 1</v>
          </cell>
          <cell r="AO1593" t="str">
            <v>10 hari</v>
          </cell>
          <cell r="AP1593" t="str">
            <v xml:space="preserve">0 Tahun  2 Bulan 18 Hari </v>
          </cell>
          <cell r="AQ1593" t="str">
            <v>SUDAH</v>
          </cell>
          <cell r="AR1593">
            <v>44631</v>
          </cell>
          <cell r="AS1593" t="str">
            <v>SUDAH</v>
          </cell>
          <cell r="AT1593">
            <v>44631</v>
          </cell>
          <cell r="AU1593" t="str">
            <v>SUDAH</v>
          </cell>
          <cell r="AV1593">
            <v>44623</v>
          </cell>
          <cell r="AW1593" t="str">
            <v xml:space="preserve">0 Tahun  2 Bulan 18 Hari </v>
          </cell>
          <cell r="AX1593" t="str">
            <v>IN CLASS</v>
          </cell>
          <cell r="BA1593" t="str">
            <v>SUDAH</v>
          </cell>
          <cell r="BC1593">
            <v>44218</v>
          </cell>
          <cell r="BE1593" t="str">
            <v>SUDAH</v>
          </cell>
          <cell r="BG1593">
            <v>44250</v>
          </cell>
          <cell r="BI1593" t="str">
            <v>BELUM</v>
          </cell>
          <cell r="BV1593" t="str">
            <v>0000332823352</v>
          </cell>
          <cell r="BW1593" t="str">
            <v>SUDAH</v>
          </cell>
          <cell r="BX1593" t="str">
            <v>PBI</v>
          </cell>
          <cell r="BY1593" t="str">
            <v>22039334739</v>
          </cell>
          <cell r="BZ1593" t="str">
            <v>SUDAH</v>
          </cell>
        </row>
        <row r="1594">
          <cell r="C1594" t="str">
            <v>3639</v>
          </cell>
          <cell r="D1594" t="str">
            <v>DICKY CHANIAGO</v>
          </cell>
          <cell r="E1594" t="str">
            <v>PT. MBK</v>
          </cell>
          <cell r="F1594" t="str">
            <v>PO</v>
          </cell>
          <cell r="G1594" t="str">
            <v>31/JKT2/II/2022</v>
          </cell>
          <cell r="I1594">
            <v>44601</v>
          </cell>
          <cell r="J1594" t="str">
            <v/>
          </cell>
          <cell r="K1594" t="str">
            <v>082269043725</v>
          </cell>
          <cell r="L1594" t="str">
            <v>DRIVER</v>
          </cell>
          <cell r="Q1594" t="str">
            <v>LAMPUNG</v>
          </cell>
          <cell r="R1594" t="str">
            <v>ANTERAJA</v>
          </cell>
          <cell r="S1594" t="str">
            <v>PALEMBANG</v>
          </cell>
          <cell r="T1594" t="str">
            <v>1801182503960002</v>
          </cell>
          <cell r="U1594" t="str">
            <v>SEUMUR HIDUP</v>
          </cell>
          <cell r="W1594" t="str">
            <v>B2 UMUM</v>
          </cell>
          <cell r="X1594" t="str">
            <v>25269603000636</v>
          </cell>
          <cell r="Y1594">
            <v>46292</v>
          </cell>
          <cell r="Z1594" t="str">
            <v>TANJUNG BARU</v>
          </cell>
          <cell r="AA1594">
            <v>35149</v>
          </cell>
          <cell r="AB1594" t="str">
            <v>TANJUNG BARU RT/RW 1.1 MERBAU MATARAM</v>
          </cell>
          <cell r="AC1594" t="str">
            <v>LAJANG</v>
          </cell>
          <cell r="AD1594" t="str">
            <v>ISLAM</v>
          </cell>
          <cell r="AE1594" t="str">
            <v>LAKI-LAKI</v>
          </cell>
          <cell r="AF1594" t="str">
            <v>SMK</v>
          </cell>
          <cell r="AG1594" t="str">
            <v>DICKY CHANIAGO</v>
          </cell>
          <cell r="AH1594" t="str">
            <v>BCA</v>
          </cell>
          <cell r="AI1594" t="str">
            <v>4300650959</v>
          </cell>
          <cell r="AJ1594" t="str">
            <v>1801182203087677</v>
          </cell>
          <cell r="AL1594">
            <v>44602</v>
          </cell>
          <cell r="AM1594">
            <v>44712</v>
          </cell>
          <cell r="AN1594" t="str">
            <v>PKWT 1</v>
          </cell>
          <cell r="AO1594" t="str">
            <v>10 hari</v>
          </cell>
          <cell r="AP1594" t="str">
            <v xml:space="preserve">0 Tahun  3 Bulan 12 Hari </v>
          </cell>
          <cell r="AQ1594" t="str">
            <v>SUDAH</v>
          </cell>
          <cell r="AR1594">
            <v>44631</v>
          </cell>
          <cell r="AS1594" t="str">
            <v>SUDAH</v>
          </cell>
          <cell r="AT1594">
            <v>44631</v>
          </cell>
          <cell r="AU1594" t="str">
            <v>SUDAH</v>
          </cell>
          <cell r="AV1594">
            <v>44602</v>
          </cell>
          <cell r="AW1594" t="str">
            <v xml:space="preserve">0 Tahun  3 Bulan 11 Hari </v>
          </cell>
          <cell r="AX1594" t="str">
            <v>IN CLASS</v>
          </cell>
          <cell r="BA1594" t="str">
            <v>SUDAH</v>
          </cell>
          <cell r="BC1594">
            <v>44460</v>
          </cell>
          <cell r="BE1594" t="str">
            <v>SUDAH</v>
          </cell>
          <cell r="BG1594">
            <v>44501</v>
          </cell>
          <cell r="BI1594" t="str">
            <v>BELUM</v>
          </cell>
          <cell r="BV1594" t="str">
            <v>0002789104566</v>
          </cell>
          <cell r="BW1594" t="str">
            <v>SUDAH</v>
          </cell>
          <cell r="BX1594" t="str">
            <v>PERUSAHAAN</v>
          </cell>
          <cell r="BY1594" t="str">
            <v>22039335355</v>
          </cell>
          <cell r="BZ1594" t="str">
            <v>SUDAH</v>
          </cell>
        </row>
        <row r="1595">
          <cell r="C1595" t="str">
            <v>3640</v>
          </cell>
          <cell r="D1595" t="str">
            <v>RAKA JUFRI MAULANA</v>
          </cell>
          <cell r="E1595" t="str">
            <v>PT. MBK</v>
          </cell>
          <cell r="F1595" t="str">
            <v>PO</v>
          </cell>
          <cell r="G1595" t="str">
            <v>40/JKT2/II/2022</v>
          </cell>
          <cell r="I1595">
            <v>44617</v>
          </cell>
          <cell r="J1595" t="str">
            <v/>
          </cell>
          <cell r="K1595" t="str">
            <v>08153950985</v>
          </cell>
          <cell r="L1595" t="str">
            <v>DRIVER</v>
          </cell>
          <cell r="Q1595" t="str">
            <v>LAMPUNG</v>
          </cell>
          <cell r="R1595" t="str">
            <v>ANTERAJA</v>
          </cell>
          <cell r="S1595" t="str">
            <v>PALEMBANG</v>
          </cell>
          <cell r="T1595" t="str">
            <v>1871062012950003</v>
          </cell>
          <cell r="U1595" t="str">
            <v>SEUMUR HIDUP</v>
          </cell>
          <cell r="W1595" t="str">
            <v>B1 UMUM</v>
          </cell>
          <cell r="X1595" t="str">
            <v>25269512000032</v>
          </cell>
          <cell r="Y1595">
            <v>45616</v>
          </cell>
          <cell r="Z1595" t="str">
            <v>PURBALINGGA</v>
          </cell>
          <cell r="AA1595" t="str">
            <v>20-Des-95</v>
          </cell>
          <cell r="AB1595" t="str">
            <v>JL.MAKMUN ISHA NO.32 LKI RT/RW 002/000</v>
          </cell>
          <cell r="AC1595" t="str">
            <v>KAWIN ANAK 1</v>
          </cell>
          <cell r="AD1595" t="str">
            <v>ISLAM</v>
          </cell>
          <cell r="AE1595" t="str">
            <v>LAKI-LAKI</v>
          </cell>
          <cell r="AF1595" t="str">
            <v>SMA</v>
          </cell>
          <cell r="AG1595" t="str">
            <v>RAKA JUFRI MAULANA</v>
          </cell>
          <cell r="AH1595" t="str">
            <v>BCA</v>
          </cell>
          <cell r="AI1595" t="str">
            <v>0231355978</v>
          </cell>
          <cell r="AJ1595" t="str">
            <v>1871081901210003</v>
          </cell>
          <cell r="AL1595">
            <v>44623</v>
          </cell>
          <cell r="AM1595">
            <v>44712</v>
          </cell>
          <cell r="AN1595" t="str">
            <v>PKWT 1</v>
          </cell>
          <cell r="AO1595" t="str">
            <v>10 hari</v>
          </cell>
          <cell r="AP1595" t="str">
            <v xml:space="preserve">0 Tahun  2 Bulan 26 Hari </v>
          </cell>
          <cell r="AQ1595" t="str">
            <v>SUDAH</v>
          </cell>
          <cell r="AR1595">
            <v>44631</v>
          </cell>
          <cell r="AS1595" t="str">
            <v>SUDAH</v>
          </cell>
          <cell r="AT1595">
            <v>44631</v>
          </cell>
          <cell r="AU1595" t="str">
            <v>SUDAH</v>
          </cell>
          <cell r="AV1595">
            <v>44623</v>
          </cell>
          <cell r="AW1595" t="str">
            <v xml:space="preserve">0 Tahun  2 Bulan 18 Hari </v>
          </cell>
          <cell r="AX1595" t="str">
            <v>IN CLASS</v>
          </cell>
          <cell r="BA1595" t="str">
            <v>SUDAH</v>
          </cell>
          <cell r="BC1595">
            <v>44449</v>
          </cell>
          <cell r="BE1595" t="str">
            <v>SUDAH</v>
          </cell>
          <cell r="BG1595">
            <v>44496</v>
          </cell>
          <cell r="BI1595" t="str">
            <v>BELUM</v>
          </cell>
          <cell r="BV1595" t="str">
            <v>0001171877747</v>
          </cell>
          <cell r="BW1595" t="str">
            <v>SUDAH</v>
          </cell>
          <cell r="BX1595" t="str">
            <v>PERUSAHAAN</v>
          </cell>
          <cell r="BY1595" t="str">
            <v>22039335033</v>
          </cell>
          <cell r="BZ1595" t="str">
            <v>SUDAH</v>
          </cell>
        </row>
        <row r="1596">
          <cell r="C1596" t="str">
            <v>3641</v>
          </cell>
          <cell r="D1596" t="str">
            <v>RIZKY WAHYU PUTRA PRATAMA</v>
          </cell>
          <cell r="E1596" t="str">
            <v>PT. MBK</v>
          </cell>
          <cell r="F1596" t="str">
            <v>REPLACE</v>
          </cell>
          <cell r="G1596" t="str">
            <v>JORA</v>
          </cell>
          <cell r="I1596">
            <v>44628</v>
          </cell>
          <cell r="J1596" t="str">
            <v/>
          </cell>
          <cell r="K1596" t="str">
            <v xml:space="preserve">085740643517 </v>
          </cell>
          <cell r="L1596" t="str">
            <v>DRIVER</v>
          </cell>
          <cell r="Q1596" t="str">
            <v>SEMARANG</v>
          </cell>
          <cell r="R1596" t="str">
            <v>AOP</v>
          </cell>
          <cell r="S1596" t="str">
            <v>SEMARANG</v>
          </cell>
          <cell r="T1596" t="str">
            <v>3310110909960003</v>
          </cell>
          <cell r="U1596" t="str">
            <v>SEUMUR HIDUP</v>
          </cell>
          <cell r="W1596" t="str">
            <v>B1</v>
          </cell>
          <cell r="X1596" t="str">
            <v>14439609000463</v>
          </cell>
          <cell r="Y1596">
            <v>46286</v>
          </cell>
          <cell r="Z1596" t="str">
            <v>WONOGIRI</v>
          </cell>
          <cell r="AA1596">
            <v>35317</v>
          </cell>
          <cell r="AB1596" t="str">
            <v>SUMBER AGUNG RT 001 RW 010 JOMBOR</v>
          </cell>
          <cell r="AC1596" t="str">
            <v>LAJANG</v>
          </cell>
          <cell r="AD1596" t="str">
            <v>ISLAM</v>
          </cell>
          <cell r="AE1596" t="str">
            <v>LAKI-LAKI</v>
          </cell>
          <cell r="AF1596" t="str">
            <v>SMA</v>
          </cell>
          <cell r="AG1596" t="str">
            <v>RIZKY WAHYU PUTRA PRATAMA</v>
          </cell>
          <cell r="AH1596" t="str">
            <v>BCA</v>
          </cell>
          <cell r="AI1596" t="str">
            <v>8715433351</v>
          </cell>
          <cell r="AJ1596" t="str">
            <v>3310112401070004</v>
          </cell>
          <cell r="AL1596">
            <v>44628</v>
          </cell>
          <cell r="AM1596">
            <v>44712</v>
          </cell>
          <cell r="AN1596" t="str">
            <v>PKWT 1</v>
          </cell>
          <cell r="AO1596" t="str">
            <v>10 hari</v>
          </cell>
          <cell r="AP1596" t="str">
            <v xml:space="preserve">0 Tahun  2 Bulan 13 Hari </v>
          </cell>
          <cell r="AQ1596" t="str">
            <v>SUDAH</v>
          </cell>
          <cell r="AR1596">
            <v>44651</v>
          </cell>
          <cell r="AS1596" t="str">
            <v>SUDAH</v>
          </cell>
          <cell r="AT1596">
            <v>44651</v>
          </cell>
          <cell r="AU1596" t="str">
            <v>SUDAH</v>
          </cell>
          <cell r="AV1596">
            <v>44627</v>
          </cell>
          <cell r="AW1596" t="str">
            <v xml:space="preserve">0 Tahun  2 Bulan 14 Hari </v>
          </cell>
          <cell r="AX1596" t="str">
            <v>ON LINE</v>
          </cell>
          <cell r="AY1596">
            <v>90</v>
          </cell>
          <cell r="AZ1596">
            <v>100</v>
          </cell>
          <cell r="BA1596" t="str">
            <v>SUDAH</v>
          </cell>
          <cell r="BC1596">
            <v>44439</v>
          </cell>
          <cell r="BE1596" t="str">
            <v>SUDAH</v>
          </cell>
          <cell r="BG1596">
            <v>44625</v>
          </cell>
          <cell r="BI1596" t="str">
            <v>BELUM</v>
          </cell>
          <cell r="BV1596" t="str">
            <v>0001808687294</v>
          </cell>
          <cell r="BW1596" t="str">
            <v>SUDAH</v>
          </cell>
          <cell r="BX1596" t="str">
            <v>PERUSAHAAN</v>
          </cell>
          <cell r="BY1596" t="str">
            <v>22039335116</v>
          </cell>
          <cell r="BZ1596" t="str">
            <v>SUDAH</v>
          </cell>
        </row>
        <row r="1597">
          <cell r="C1597" t="str">
            <v>3644</v>
          </cell>
          <cell r="D1597" t="str">
            <v>ZEZAR PRIHANTORO</v>
          </cell>
          <cell r="E1597" t="str">
            <v>PT. MBK</v>
          </cell>
          <cell r="F1597" t="str">
            <v>REPLACE</v>
          </cell>
          <cell r="G1597" t="str">
            <v>HUDIYANTO</v>
          </cell>
          <cell r="I1597">
            <v>44631</v>
          </cell>
          <cell r="J1597" t="str">
            <v/>
          </cell>
          <cell r="K1597" t="str">
            <v>081233650370</v>
          </cell>
          <cell r="L1597" t="str">
            <v>DRIVER</v>
          </cell>
          <cell r="Q1597" t="str">
            <v>SURABAYA</v>
          </cell>
          <cell r="R1597" t="str">
            <v>ANTERAJA</v>
          </cell>
          <cell r="S1597" t="str">
            <v>MALANG</v>
          </cell>
          <cell r="T1597" t="str">
            <v>3514202010960004</v>
          </cell>
          <cell r="U1597" t="str">
            <v>SEUMUR HIDUP</v>
          </cell>
          <cell r="W1597" t="str">
            <v>B1</v>
          </cell>
          <cell r="X1597" t="str">
            <v>15619610000091</v>
          </cell>
          <cell r="Y1597">
            <v>45645</v>
          </cell>
          <cell r="Z1597" t="str">
            <v>PASURUAN</v>
          </cell>
          <cell r="AA1597">
            <v>35389</v>
          </cell>
          <cell r="AB1597" t="str">
            <v>KRAWAN RT01,RW04 KEDAWUNG WETAN,GRATI PASURUAN</v>
          </cell>
          <cell r="AC1597" t="str">
            <v>KAWIN ANAK 1</v>
          </cell>
          <cell r="AD1597" t="str">
            <v>ISLAM</v>
          </cell>
          <cell r="AE1597" t="str">
            <v>LAKI-LAKI</v>
          </cell>
          <cell r="AF1597" t="str">
            <v>SMA</v>
          </cell>
          <cell r="AG1597" t="str">
            <v>ZEZAR PRIHANTORO</v>
          </cell>
          <cell r="AH1597" t="str">
            <v>BCA</v>
          </cell>
          <cell r="AI1597" t="str">
            <v>0891541936</v>
          </cell>
          <cell r="AJ1597" t="str">
            <v>3514200101022327</v>
          </cell>
          <cell r="AL1597">
            <v>44631</v>
          </cell>
          <cell r="AM1597">
            <v>44712</v>
          </cell>
          <cell r="AN1597" t="str">
            <v>PKWT 1</v>
          </cell>
          <cell r="AO1597" t="str">
            <v>10 hari</v>
          </cell>
          <cell r="AP1597" t="str">
            <v xml:space="preserve">0 Tahun  2 Bulan 10 Hari </v>
          </cell>
          <cell r="AQ1597" t="str">
            <v>SUDAH</v>
          </cell>
          <cell r="AR1597">
            <v>44631</v>
          </cell>
          <cell r="AS1597" t="str">
            <v>SUDAH</v>
          </cell>
          <cell r="AT1597">
            <v>44631</v>
          </cell>
          <cell r="AU1597" t="str">
            <v>SUDAH</v>
          </cell>
          <cell r="AV1597">
            <v>44630</v>
          </cell>
          <cell r="AW1597" t="str">
            <v xml:space="preserve">0 Tahun  2 Bulan 11 Hari </v>
          </cell>
          <cell r="AX1597" t="str">
            <v>IN CLASS</v>
          </cell>
          <cell r="AY1597">
            <v>80</v>
          </cell>
          <cell r="AZ1597">
            <v>85</v>
          </cell>
          <cell r="BA1597" t="str">
            <v>SUDAH</v>
          </cell>
          <cell r="BC1597">
            <v>44420</v>
          </cell>
          <cell r="BE1597" t="str">
            <v>SUDAH</v>
          </cell>
          <cell r="BG1597">
            <v>44453</v>
          </cell>
          <cell r="BI1597" t="str">
            <v>BELUM</v>
          </cell>
          <cell r="BV1597" t="str">
            <v>0000718360334</v>
          </cell>
          <cell r="BW1597" t="str">
            <v>SUDAH</v>
          </cell>
          <cell r="BX1597" t="str">
            <v>PBI</v>
          </cell>
          <cell r="BY1597" t="str">
            <v>22039334630</v>
          </cell>
          <cell r="BZ1597" t="str">
            <v>SUDAH</v>
          </cell>
        </row>
        <row r="1598">
          <cell r="C1598" t="str">
            <v>3645</v>
          </cell>
          <cell r="D1598" t="str">
            <v>CHOIRUL MUTTAQIN</v>
          </cell>
          <cell r="E1598" t="str">
            <v>PT. MBK</v>
          </cell>
          <cell r="F1598" t="str">
            <v>PO</v>
          </cell>
          <cell r="G1598" t="str">
            <v>PO MENYUSUL</v>
          </cell>
          <cell r="I1598">
            <v>44631</v>
          </cell>
          <cell r="J1598" t="str">
            <v/>
          </cell>
          <cell r="K1598" t="str">
            <v>088238751363</v>
          </cell>
          <cell r="L1598" t="str">
            <v>DRIVER</v>
          </cell>
          <cell r="Q1598" t="str">
            <v>SOLO</v>
          </cell>
          <cell r="R1598" t="str">
            <v>ANTERAJA</v>
          </cell>
          <cell r="S1598" t="str">
            <v>SEMARANG</v>
          </cell>
          <cell r="T1598" t="str">
            <v>3309091504909001</v>
          </cell>
          <cell r="U1598" t="str">
            <v>SEUMUR HIDUP</v>
          </cell>
          <cell r="W1598" t="str">
            <v>B1</v>
          </cell>
          <cell r="X1598" t="str">
            <v>14449004000221</v>
          </cell>
          <cell r="Y1598">
            <v>46356</v>
          </cell>
          <cell r="Z1598" t="str">
            <v>BOYOLALI</v>
          </cell>
          <cell r="AA1598">
            <v>32978</v>
          </cell>
          <cell r="AB1598" t="str">
            <v>Sidorejo RT 17/06 kuwiran banyudono boyolali</v>
          </cell>
          <cell r="AC1598" t="str">
            <v>KAWIN ANAK 1</v>
          </cell>
          <cell r="AD1598" t="str">
            <v>ISLAM</v>
          </cell>
          <cell r="AE1598" t="str">
            <v>LAKI-LAKI</v>
          </cell>
          <cell r="AF1598" t="str">
            <v>SMA</v>
          </cell>
          <cell r="AG1598" t="str">
            <v>CHOIRUL MUTTAQIN</v>
          </cell>
          <cell r="AH1598" t="str">
            <v>BCA</v>
          </cell>
          <cell r="AI1598" t="str">
            <v>3930900574</v>
          </cell>
          <cell r="AJ1598" t="str">
            <v>3309090412069098</v>
          </cell>
          <cell r="AL1598">
            <v>44631</v>
          </cell>
          <cell r="AM1598">
            <v>44712</v>
          </cell>
          <cell r="AN1598" t="str">
            <v>PKWT 1</v>
          </cell>
          <cell r="AO1598" t="str">
            <v>10 hari</v>
          </cell>
          <cell r="AP1598" t="str">
            <v xml:space="preserve">0 Tahun  2 Bulan 10 Hari </v>
          </cell>
          <cell r="AQ1598" t="str">
            <v>SUDAH</v>
          </cell>
          <cell r="AR1598">
            <v>44651</v>
          </cell>
          <cell r="AS1598" t="str">
            <v>SUDAH</v>
          </cell>
          <cell r="AT1598">
            <v>44651</v>
          </cell>
          <cell r="AU1598" t="str">
            <v>SUDAH</v>
          </cell>
          <cell r="AV1598">
            <v>44629</v>
          </cell>
          <cell r="AW1598" t="str">
            <v xml:space="preserve">0 Tahun  2 Bulan 12 Hari </v>
          </cell>
          <cell r="AX1598" t="str">
            <v>IN CLASS</v>
          </cell>
          <cell r="AY1598">
            <v>90</v>
          </cell>
          <cell r="AZ1598">
            <v>100</v>
          </cell>
          <cell r="BA1598" t="str">
            <v>SUDAH</v>
          </cell>
          <cell r="BC1598">
            <v>44480</v>
          </cell>
          <cell r="BE1598" t="str">
            <v>SUDAH</v>
          </cell>
          <cell r="BG1598">
            <v>44516</v>
          </cell>
          <cell r="BI1598" t="str">
            <v>BELUM</v>
          </cell>
          <cell r="BV1598" t="str">
            <v>0003261279341</v>
          </cell>
          <cell r="BW1598" t="str">
            <v>SUDAH</v>
          </cell>
          <cell r="BX1598" t="str">
            <v>PERUSAHAAN</v>
          </cell>
          <cell r="BY1598" t="str">
            <v>22039335041</v>
          </cell>
          <cell r="BZ1598" t="str">
            <v>SUDAH</v>
          </cell>
        </row>
        <row r="1599">
          <cell r="C1599" t="str">
            <v>3646</v>
          </cell>
          <cell r="D1599" t="str">
            <v>WAHYU KURNIAWAN</v>
          </cell>
          <cell r="E1599" t="str">
            <v>PT. MBK</v>
          </cell>
          <cell r="F1599" t="str">
            <v>REPLACE</v>
          </cell>
          <cell r="G1599" t="str">
            <v>YUDI</v>
          </cell>
          <cell r="H1599">
            <v>44625</v>
          </cell>
          <cell r="I1599">
            <v>44630</v>
          </cell>
          <cell r="J1599">
            <v>5</v>
          </cell>
          <cell r="K1599" t="str">
            <v>085724913255</v>
          </cell>
          <cell r="L1599" t="str">
            <v>DRIVER</v>
          </cell>
          <cell r="Q1599" t="str">
            <v>CIREBON</v>
          </cell>
          <cell r="R1599" t="str">
            <v>ANTERAJA</v>
          </cell>
          <cell r="S1599" t="str">
            <v>JAKARTA 1</v>
          </cell>
          <cell r="T1599" t="str">
            <v>3274051312850016</v>
          </cell>
          <cell r="U1599" t="str">
            <v>SEUMUR HIDUP</v>
          </cell>
          <cell r="V1599" t="str">
            <v>PUTIH</v>
          </cell>
          <cell r="W1599" t="str">
            <v>B1</v>
          </cell>
          <cell r="X1599" t="str">
            <v>13368512000123</v>
          </cell>
          <cell r="Y1599">
            <v>46003</v>
          </cell>
          <cell r="Z1599" t="str">
            <v>KUNINGAN</v>
          </cell>
          <cell r="AA1599">
            <v>31394</v>
          </cell>
          <cell r="AB1599" t="str">
            <v>KP.KURANJI RT 002 RW 012 KEL.HARJAMUKTI KEC.HARJAMUKTI KOTA CIREBON</v>
          </cell>
          <cell r="AC1599" t="str">
            <v>KAWIN ANAK 2</v>
          </cell>
          <cell r="AD1599" t="str">
            <v>ISLAM</v>
          </cell>
          <cell r="AE1599" t="str">
            <v>LAKI-LAKI</v>
          </cell>
          <cell r="AF1599" t="str">
            <v>SMA</v>
          </cell>
          <cell r="AG1599" t="str">
            <v>WAHYU KURNIAWAN</v>
          </cell>
          <cell r="AH1599" t="str">
            <v>BCA</v>
          </cell>
          <cell r="AI1599" t="str">
            <v>3740955127</v>
          </cell>
          <cell r="AJ1599" t="str">
            <v>3274031610170004</v>
          </cell>
          <cell r="AL1599">
            <v>44630</v>
          </cell>
          <cell r="AM1599">
            <v>44712</v>
          </cell>
          <cell r="AN1599" t="str">
            <v>PKWT 1</v>
          </cell>
          <cell r="AO1599" t="str">
            <v>10 hari</v>
          </cell>
          <cell r="AP1599" t="str">
            <v xml:space="preserve">0 Tahun  2 Bulan 11 Hari </v>
          </cell>
          <cell r="AQ1599" t="str">
            <v>SUDAH</v>
          </cell>
          <cell r="AR1599">
            <v>44631</v>
          </cell>
          <cell r="AS1599" t="str">
            <v>SUDAH</v>
          </cell>
          <cell r="AT1599">
            <v>44631</v>
          </cell>
          <cell r="AU1599" t="str">
            <v>SUDAH</v>
          </cell>
          <cell r="AV1599">
            <v>44606</v>
          </cell>
          <cell r="AW1599" t="str">
            <v xml:space="preserve">0 Tahun  3 Bulan 7 Hari </v>
          </cell>
          <cell r="AX1599" t="str">
            <v>IN CLASS</v>
          </cell>
          <cell r="AY1599">
            <v>70</v>
          </cell>
          <cell r="AZ1599">
            <v>75</v>
          </cell>
          <cell r="BA1599" t="str">
            <v>SUDAH</v>
          </cell>
          <cell r="BC1599">
            <v>44399</v>
          </cell>
          <cell r="BD1599" t="str">
            <v>PKM KALITANJUNG</v>
          </cell>
          <cell r="BE1599" t="str">
            <v>BELUM</v>
          </cell>
          <cell r="BF1599" t="str">
            <v>MENUNGGU JADWAL</v>
          </cell>
          <cell r="BI1599" t="str">
            <v>BELUM</v>
          </cell>
          <cell r="BV1599" t="str">
            <v>0000506324529</v>
          </cell>
          <cell r="BW1599" t="str">
            <v>SUDAH</v>
          </cell>
          <cell r="BX1599" t="str">
            <v>PBI</v>
          </cell>
          <cell r="BZ1599" t="str">
            <v>BELUM</v>
          </cell>
          <cell r="CG1599" t="str">
            <v>wahyukirniawan1985@gmail.com</v>
          </cell>
        </row>
        <row r="1600">
          <cell r="C1600" t="str">
            <v>3647</v>
          </cell>
          <cell r="D1600" t="str">
            <v>ABDUL KAHAR</v>
          </cell>
          <cell r="E1600" t="str">
            <v>PT. MBK</v>
          </cell>
          <cell r="F1600" t="str">
            <v>PO</v>
          </cell>
          <cell r="G1600" t="str">
            <v>PO MENYUSUL</v>
          </cell>
          <cell r="H1600">
            <v>44630</v>
          </cell>
          <cell r="I1600">
            <v>44630</v>
          </cell>
          <cell r="J1600">
            <v>0</v>
          </cell>
          <cell r="K1600" t="str">
            <v>081233650370</v>
          </cell>
          <cell r="P1600" t="str">
            <v>DISPATCHER</v>
          </cell>
          <cell r="Q1600" t="str">
            <v>MAKASAR</v>
          </cell>
          <cell r="R1600" t="str">
            <v>ANTERAJA</v>
          </cell>
          <cell r="S1600" t="str">
            <v>MALANG</v>
          </cell>
          <cell r="T1600" t="str">
            <v>7309032011940002</v>
          </cell>
          <cell r="U1600" t="str">
            <v>SEUMUR HIDUP</v>
          </cell>
          <cell r="V1600" t="str">
            <v>NON DRIVER</v>
          </cell>
          <cell r="W1600" t="str">
            <v>NON DRIVER</v>
          </cell>
          <cell r="X1600" t="str">
            <v>NON DRIVER</v>
          </cell>
          <cell r="Y1600" t="str">
            <v>NON DRIVER</v>
          </cell>
          <cell r="Z1600" t="str">
            <v>PANGKEP</v>
          </cell>
          <cell r="AA1600">
            <v>34658</v>
          </cell>
          <cell r="AB1600" t="str">
            <v>BATUNAPARA RT 001/005 DESA BARUGA KEC BANTIMURUNG</v>
          </cell>
          <cell r="AC1600" t="str">
            <v>LAJANG</v>
          </cell>
          <cell r="AD1600" t="str">
            <v>ISLAM</v>
          </cell>
          <cell r="AE1600" t="str">
            <v>LAKI-LAKI</v>
          </cell>
          <cell r="AF1600" t="str">
            <v>SMK</v>
          </cell>
          <cell r="AG1600" t="str">
            <v>ABDUL KAHAR</v>
          </cell>
          <cell r="AH1600" t="str">
            <v>BCA</v>
          </cell>
          <cell r="AI1600" t="str">
            <v>7991165278</v>
          </cell>
          <cell r="AJ1600" t="str">
            <v>7309032901056001</v>
          </cell>
          <cell r="AL1600">
            <v>44630</v>
          </cell>
          <cell r="AM1600">
            <v>44712</v>
          </cell>
          <cell r="AN1600" t="str">
            <v>PKWT 1</v>
          </cell>
          <cell r="AO1600" t="str">
            <v>10 hari</v>
          </cell>
          <cell r="AP1600" t="str">
            <v xml:space="preserve">0 Tahun  2 Bulan 11 Hari </v>
          </cell>
          <cell r="AQ1600" t="str">
            <v>NON DRIVER</v>
          </cell>
          <cell r="AR1600" t="str">
            <v>NON DRIVER</v>
          </cell>
          <cell r="AS1600" t="str">
            <v>BELUM</v>
          </cell>
          <cell r="AU1600" t="str">
            <v>NON DRIVER</v>
          </cell>
          <cell r="AV1600" t="str">
            <v>NON DRIVER</v>
          </cell>
          <cell r="AW1600" t="str">
            <v/>
          </cell>
          <cell r="AX1600" t="str">
            <v>NON DRIVER</v>
          </cell>
          <cell r="AY1600" t="str">
            <v>NON DRIVER</v>
          </cell>
          <cell r="AZ1600" t="str">
            <v>NON DRIVER</v>
          </cell>
          <cell r="BA1600" t="str">
            <v>SUDAH</v>
          </cell>
          <cell r="BC1600">
            <v>44513</v>
          </cell>
          <cell r="BE1600" t="str">
            <v>SUDAH</v>
          </cell>
          <cell r="BG1600">
            <v>44544</v>
          </cell>
          <cell r="BI1600" t="str">
            <v>BELUM</v>
          </cell>
          <cell r="BV1600" t="str">
            <v>0000930516862</v>
          </cell>
          <cell r="BW1600" t="str">
            <v>SUDAH</v>
          </cell>
          <cell r="BX1600" t="str">
            <v>PERUSAHAAN</v>
          </cell>
          <cell r="BY1600" t="str">
            <v>22039334671</v>
          </cell>
          <cell r="BZ1600" t="str">
            <v>SUDAH</v>
          </cell>
        </row>
        <row r="1601">
          <cell r="C1601" t="str">
            <v>3650</v>
          </cell>
          <cell r="D1601" t="str">
            <v>DONY P TURAY</v>
          </cell>
          <cell r="E1601" t="str">
            <v>PT. MBK</v>
          </cell>
          <cell r="F1601" t="str">
            <v>PO</v>
          </cell>
          <cell r="G1601" t="str">
            <v>PO MENYUSUL</v>
          </cell>
          <cell r="H1601">
            <v>44614</v>
          </cell>
          <cell r="I1601">
            <v>44623</v>
          </cell>
          <cell r="J1601">
            <v>9</v>
          </cell>
          <cell r="K1601" t="str">
            <v>081522836044</v>
          </cell>
          <cell r="L1601" t="str">
            <v>DRIVER</v>
          </cell>
          <cell r="Q1601" t="str">
            <v>PONTIANAK</v>
          </cell>
          <cell r="R1601" t="str">
            <v>PT. SUMBER ALFARIA TRIJAYA TBK</v>
          </cell>
          <cell r="S1601" t="str">
            <v>JAKARTA 2</v>
          </cell>
          <cell r="T1601" t="str">
            <v>6171010606890004</v>
          </cell>
          <cell r="U1601" t="str">
            <v>SEUMUR HIDUP</v>
          </cell>
          <cell r="V1601" t="str">
            <v>CDD</v>
          </cell>
          <cell r="W1601" t="str">
            <v>B1</v>
          </cell>
          <cell r="X1601" t="str">
            <v>10148906000069</v>
          </cell>
          <cell r="Y1601">
            <v>45974</v>
          </cell>
          <cell r="Z1601" t="str">
            <v>MAJAU TANJUNG</v>
          </cell>
          <cell r="AA1601">
            <v>32665</v>
          </cell>
          <cell r="AB1601" t="str">
            <v>SANGGAU,DUSUN MAKDADONG , RT.001 , RW.000 , ;KEL.PADI KAYE , KEC.BALAI</v>
          </cell>
          <cell r="AC1601" t="str">
            <v>KAWIN ANAK 2</v>
          </cell>
          <cell r="AD1601" t="str">
            <v>KATHOLIK</v>
          </cell>
          <cell r="AE1601" t="str">
            <v>LAKI-LAKI</v>
          </cell>
          <cell r="AF1601" t="str">
            <v>SMA</v>
          </cell>
          <cell r="AG1601" t="str">
            <v>DONY  P TURAY</v>
          </cell>
          <cell r="AH1601" t="str">
            <v>BCA</v>
          </cell>
          <cell r="AI1601" t="str">
            <v>7925482510</v>
          </cell>
          <cell r="AL1601">
            <v>44623</v>
          </cell>
          <cell r="AM1601">
            <v>44715</v>
          </cell>
          <cell r="AN1601" t="str">
            <v>PKWT 1</v>
          </cell>
          <cell r="AO1601" t="str">
            <v>13 hari</v>
          </cell>
          <cell r="AP1601" t="str">
            <v xml:space="preserve">0 Tahun  2 Bulan 18 Hari </v>
          </cell>
          <cell r="AQ1601" t="str">
            <v>SUDAH</v>
          </cell>
          <cell r="AR1601">
            <v>44634</v>
          </cell>
          <cell r="AS1601" t="str">
            <v>SUDAH</v>
          </cell>
          <cell r="AT1601">
            <v>44634</v>
          </cell>
          <cell r="AU1601" t="str">
            <v>SUDAH</v>
          </cell>
          <cell r="AV1601">
            <v>44620</v>
          </cell>
          <cell r="AW1601" t="str">
            <v xml:space="preserve">0 Tahun  2 Bulan 23 Hari </v>
          </cell>
          <cell r="AX1601" t="str">
            <v>IN CLASS</v>
          </cell>
          <cell r="AY1601">
            <v>85</v>
          </cell>
          <cell r="AZ1601">
            <v>85</v>
          </cell>
          <cell r="BA1601" t="str">
            <v>SUDAH</v>
          </cell>
          <cell r="BC1601">
            <v>44509</v>
          </cell>
          <cell r="BE1601" t="str">
            <v>SUDAH</v>
          </cell>
          <cell r="BG1601">
            <v>44538</v>
          </cell>
          <cell r="BI1601" t="str">
            <v>BELUM</v>
          </cell>
          <cell r="BV1601" t="str">
            <v>0003261280645</v>
          </cell>
          <cell r="BW1601" t="str">
            <v>SUDAH</v>
          </cell>
          <cell r="BX1601" t="str">
            <v>PERUSAHAAN</v>
          </cell>
          <cell r="BY1601" t="str">
            <v>22039334861</v>
          </cell>
          <cell r="BZ1601" t="str">
            <v>SUDAH</v>
          </cell>
        </row>
        <row r="1602">
          <cell r="C1602" t="str">
            <v>3651</v>
          </cell>
          <cell r="D1602" t="str">
            <v>ZAINUDDIN KALBAR</v>
          </cell>
          <cell r="E1602" t="str">
            <v>PT. MBK</v>
          </cell>
          <cell r="F1602" t="str">
            <v>PO</v>
          </cell>
          <cell r="G1602" t="str">
            <v>PO MENYUSUL</v>
          </cell>
          <cell r="H1602">
            <v>44614</v>
          </cell>
          <cell r="I1602">
            <v>44623</v>
          </cell>
          <cell r="J1602">
            <v>9</v>
          </cell>
          <cell r="K1602" t="str">
            <v>085750704640</v>
          </cell>
          <cell r="L1602" t="str">
            <v>DRIVER</v>
          </cell>
          <cell r="Q1602" t="str">
            <v>PONTIANAK</v>
          </cell>
          <cell r="R1602" t="str">
            <v>PT. SUMBER ALFARIA TRIJAYA TBK</v>
          </cell>
          <cell r="S1602" t="str">
            <v>JAKARTA 2</v>
          </cell>
          <cell r="T1602" t="str">
            <v>6102071612960001</v>
          </cell>
          <cell r="U1602" t="str">
            <v>SEUMUR HIDUP</v>
          </cell>
          <cell r="V1602" t="str">
            <v>CDD</v>
          </cell>
          <cell r="W1602" t="str">
            <v>B1</v>
          </cell>
          <cell r="X1602" t="str">
            <v>10149612000051</v>
          </cell>
          <cell r="Y1602">
            <v>44912</v>
          </cell>
          <cell r="Z1602" t="str">
            <v>SEKADAU</v>
          </cell>
          <cell r="AA1602">
            <v>44604</v>
          </cell>
          <cell r="AB1602" t="str">
            <v>SEKADAU,GANG TANI , RT.013 , RW.006 , KEL.SUNGAI PINYUH , KEC.SUNGAI PIYUH</v>
          </cell>
          <cell r="AC1602" t="str">
            <v>KAWIN ANAK 1</v>
          </cell>
          <cell r="AD1602" t="str">
            <v>ISLAM</v>
          </cell>
          <cell r="AE1602" t="str">
            <v>LAKI-LAKI</v>
          </cell>
          <cell r="AF1602" t="str">
            <v>SMA</v>
          </cell>
          <cell r="AG1602" t="str">
            <v>ZAINUDDIN KALBAR</v>
          </cell>
          <cell r="AH1602" t="str">
            <v>BCA</v>
          </cell>
          <cell r="AI1602" t="str">
            <v>3710106869</v>
          </cell>
          <cell r="AL1602">
            <v>44623</v>
          </cell>
          <cell r="AM1602">
            <v>44715</v>
          </cell>
          <cell r="AN1602" t="str">
            <v>PKWT 1</v>
          </cell>
          <cell r="AO1602" t="str">
            <v>13 hari</v>
          </cell>
          <cell r="AP1602" t="str">
            <v xml:space="preserve">0 Tahun  2 Bulan 18 Hari </v>
          </cell>
          <cell r="AQ1602" t="str">
            <v>SUDAH</v>
          </cell>
          <cell r="AR1602">
            <v>44634</v>
          </cell>
          <cell r="AS1602" t="str">
            <v>SUDAH</v>
          </cell>
          <cell r="AT1602">
            <v>44634</v>
          </cell>
          <cell r="AU1602" t="str">
            <v>SUDAH</v>
          </cell>
          <cell r="AV1602">
            <v>44620</v>
          </cell>
          <cell r="AW1602" t="str">
            <v xml:space="preserve">0 Tahun  2 Bulan 23 Hari </v>
          </cell>
          <cell r="AX1602" t="str">
            <v>IN CLASS</v>
          </cell>
          <cell r="AY1602">
            <v>80</v>
          </cell>
          <cell r="AZ1602">
            <v>80</v>
          </cell>
          <cell r="BA1602" t="str">
            <v>SUDAH</v>
          </cell>
          <cell r="BC1602">
            <v>44362</v>
          </cell>
          <cell r="BE1602" t="str">
            <v>BELUM</v>
          </cell>
          <cell r="BI1602" t="str">
            <v>BELUM</v>
          </cell>
          <cell r="BV1602" t="str">
            <v>0001063417318</v>
          </cell>
          <cell r="BW1602" t="str">
            <v>SUDAH</v>
          </cell>
          <cell r="BX1602" t="str">
            <v>PERUSAHAAN</v>
          </cell>
          <cell r="BY1602" t="str">
            <v>22039335157</v>
          </cell>
          <cell r="BZ1602" t="str">
            <v>SUDAH</v>
          </cell>
        </row>
        <row r="1603">
          <cell r="C1603" t="str">
            <v>3652</v>
          </cell>
          <cell r="D1603" t="str">
            <v>FEBRIANTO</v>
          </cell>
          <cell r="E1603" t="str">
            <v>PT. MBK</v>
          </cell>
          <cell r="F1603" t="str">
            <v>REPLACE</v>
          </cell>
          <cell r="G1603" t="str">
            <v>NANANG WAHYUDI</v>
          </cell>
          <cell r="H1603">
            <v>44614</v>
          </cell>
          <cell r="I1603">
            <v>44631</v>
          </cell>
          <cell r="J1603">
            <v>17</v>
          </cell>
          <cell r="K1603" t="str">
            <v>085750506800</v>
          </cell>
          <cell r="L1603" t="str">
            <v>DRIVER</v>
          </cell>
          <cell r="Q1603" t="str">
            <v>PONTIANAK</v>
          </cell>
          <cell r="R1603" t="str">
            <v>PT. SUMBER ALFARIA TRIJAYA TBK</v>
          </cell>
          <cell r="S1603" t="str">
            <v>JAKARTA 2</v>
          </cell>
          <cell r="T1603" t="str">
            <v>6171031702910010</v>
          </cell>
          <cell r="U1603" t="str">
            <v>SEUMUR HIDUP</v>
          </cell>
          <cell r="V1603" t="str">
            <v>CDD</v>
          </cell>
          <cell r="W1603" t="str">
            <v>B1</v>
          </cell>
          <cell r="X1603" t="str">
            <v>10149102000163</v>
          </cell>
          <cell r="Y1603">
            <v>46453</v>
          </cell>
          <cell r="Z1603" t="str">
            <v>PONTIANAK</v>
          </cell>
          <cell r="AA1603">
            <v>33286</v>
          </cell>
          <cell r="AB1603" t="str">
            <v>PONTIANAK,JL.SAWO JALUR II.NO47 , RT.005 , RW.027 , KEL.SUNGAI JAWI LUAR , KEC.PONTIANAK BARAT.</v>
          </cell>
          <cell r="AC1603" t="str">
            <v>LAJANG</v>
          </cell>
          <cell r="AD1603" t="str">
            <v>ISLAM</v>
          </cell>
          <cell r="AE1603" t="str">
            <v>LAKI-LAKI</v>
          </cell>
          <cell r="AF1603" t="str">
            <v>SMA</v>
          </cell>
          <cell r="AG1603" t="str">
            <v>FEBRIANTO</v>
          </cell>
          <cell r="AH1603" t="str">
            <v>BCA</v>
          </cell>
          <cell r="AI1603" t="str">
            <v>5165044064</v>
          </cell>
          <cell r="AJ1603" t="str">
            <v>61710030705090019</v>
          </cell>
          <cell r="AL1603">
            <v>44631</v>
          </cell>
          <cell r="AM1603">
            <v>44723</v>
          </cell>
          <cell r="AN1603" t="str">
            <v>PKWT 1</v>
          </cell>
          <cell r="AO1603" t="str">
            <v>21 hari</v>
          </cell>
          <cell r="AP1603" t="str">
            <v xml:space="preserve">0 Tahun  2 Bulan 10 Hari </v>
          </cell>
          <cell r="AQ1603" t="str">
            <v>SUDAH</v>
          </cell>
          <cell r="AR1603">
            <v>44634</v>
          </cell>
          <cell r="AS1603" t="str">
            <v>SUDAH</v>
          </cell>
          <cell r="AT1603">
            <v>44634</v>
          </cell>
          <cell r="AU1603" t="str">
            <v>SUDAH</v>
          </cell>
          <cell r="AV1603">
            <v>44628</v>
          </cell>
          <cell r="AW1603" t="str">
            <v xml:space="preserve">0 Tahun  2 Bulan 13 Hari </v>
          </cell>
          <cell r="AX1603" t="str">
            <v>IN CLASS</v>
          </cell>
          <cell r="AY1603">
            <v>80</v>
          </cell>
          <cell r="AZ1603">
            <v>80</v>
          </cell>
          <cell r="BA1603" t="str">
            <v>SUDAH</v>
          </cell>
          <cell r="BC1603">
            <v>44514</v>
          </cell>
          <cell r="BE1603" t="str">
            <v>BELUM</v>
          </cell>
          <cell r="BF1603" t="str">
            <v>MENUNGGU JADAWAL</v>
          </cell>
          <cell r="BI1603" t="str">
            <v>BELUM</v>
          </cell>
          <cell r="BJ1603" t="str">
            <v>BELUM VAKSIN KE II</v>
          </cell>
          <cell r="BV1603" t="str">
            <v>0001896460604</v>
          </cell>
          <cell r="BW1603" t="str">
            <v>SUDAH</v>
          </cell>
          <cell r="BX1603" t="str">
            <v>PERUSAHAAN</v>
          </cell>
          <cell r="BY1603" t="str">
            <v>22039334721</v>
          </cell>
          <cell r="BZ1603" t="str">
            <v>SUDAH</v>
          </cell>
        </row>
        <row r="1604">
          <cell r="C1604" t="str">
            <v>3653</v>
          </cell>
          <cell r="D1604" t="str">
            <v>URAY BAMBANG FEBRIHANANTO</v>
          </cell>
          <cell r="E1604" t="str">
            <v>PT. MBK</v>
          </cell>
          <cell r="F1604" t="str">
            <v>REPLACE</v>
          </cell>
          <cell r="G1604" t="str">
            <v>DANDI MARYADI</v>
          </cell>
          <cell r="H1604">
            <v>44614</v>
          </cell>
          <cell r="I1604">
            <v>44631</v>
          </cell>
          <cell r="J1604">
            <v>17</v>
          </cell>
          <cell r="K1604" t="str">
            <v>081345782195/0895400170400</v>
          </cell>
          <cell r="L1604" t="str">
            <v>DRIVER</v>
          </cell>
          <cell r="Q1604" t="str">
            <v>PONTIANAK</v>
          </cell>
          <cell r="R1604" t="str">
            <v>PT. SUMBER ALFARIA TRIJAYA TBK</v>
          </cell>
          <cell r="S1604" t="str">
            <v>JAKARTA 2</v>
          </cell>
          <cell r="T1604" t="str">
            <v>6171041902750012</v>
          </cell>
          <cell r="U1604" t="str">
            <v>SEUMUR HIDUP</v>
          </cell>
          <cell r="V1604" t="str">
            <v>CDD</v>
          </cell>
          <cell r="W1604" t="str">
            <v>B2 UMUM</v>
          </cell>
          <cell r="X1604" t="str">
            <v>1014750200073</v>
          </cell>
          <cell r="Y1604">
            <v>46402</v>
          </cell>
          <cell r="Z1604" t="str">
            <v>PONTIANAK</v>
          </cell>
          <cell r="AA1604">
            <v>27444</v>
          </cell>
          <cell r="AB1604" t="str">
            <v>PONTIANAK.JL.BUDI UTOMO NO 21 , RT.001 , RW.004 , KEL.SIANTAN HILIR , KEC.PONTIANAK UTARA</v>
          </cell>
          <cell r="AC1604" t="str">
            <v>LAJANG</v>
          </cell>
          <cell r="AD1604" t="str">
            <v>ISLAM</v>
          </cell>
          <cell r="AE1604" t="str">
            <v>LAKI-LAKI</v>
          </cell>
          <cell r="AF1604" t="str">
            <v>SMA</v>
          </cell>
          <cell r="AG1604" t="str">
            <v>URAY BAMBANG FEBRIHANANTO</v>
          </cell>
          <cell r="AH1604" t="str">
            <v>BCA</v>
          </cell>
          <cell r="AI1604" t="str">
            <v>1711321492</v>
          </cell>
          <cell r="AL1604">
            <v>44631</v>
          </cell>
          <cell r="AM1604">
            <v>44723</v>
          </cell>
          <cell r="AN1604" t="str">
            <v>PKWT 1</v>
          </cell>
          <cell r="AO1604" t="str">
            <v>21 hari</v>
          </cell>
          <cell r="AP1604" t="str">
            <v xml:space="preserve">0 Tahun  2 Bulan 10 Hari </v>
          </cell>
          <cell r="AQ1604" t="str">
            <v>SUDAH</v>
          </cell>
          <cell r="AR1604">
            <v>44634</v>
          </cell>
          <cell r="AS1604" t="str">
            <v>SUDAH</v>
          </cell>
          <cell r="AT1604">
            <v>44634</v>
          </cell>
          <cell r="AU1604" t="str">
            <v>SUDAH</v>
          </cell>
          <cell r="AV1604">
            <v>44628</v>
          </cell>
          <cell r="AW1604" t="str">
            <v xml:space="preserve">0 Tahun  2 Bulan 13 Hari </v>
          </cell>
          <cell r="AX1604" t="str">
            <v>IN CLASS</v>
          </cell>
          <cell r="AY1604">
            <v>90</v>
          </cell>
          <cell r="AZ1604">
            <v>90</v>
          </cell>
          <cell r="BA1604" t="str">
            <v>SUDAH</v>
          </cell>
          <cell r="BC1604" t="str">
            <v>SUDAH</v>
          </cell>
          <cell r="BE1604" t="str">
            <v>SUDAH</v>
          </cell>
          <cell r="BI1604" t="str">
            <v>BELUM</v>
          </cell>
          <cell r="BV1604" t="str">
            <v>0001288400128</v>
          </cell>
          <cell r="BW1604" t="str">
            <v>SUDAH</v>
          </cell>
          <cell r="BX1604" t="str">
            <v>PERUSAHAAN</v>
          </cell>
          <cell r="BY1604" t="str">
            <v>22039334796</v>
          </cell>
          <cell r="BZ1604" t="str">
            <v>SUDAH</v>
          </cell>
        </row>
        <row r="1605">
          <cell r="C1605" t="str">
            <v>3654</v>
          </cell>
          <cell r="D1605" t="str">
            <v>ANWAR FARID</v>
          </cell>
          <cell r="E1605" t="str">
            <v>PT. MBK</v>
          </cell>
          <cell r="F1605" t="str">
            <v>REPLACE</v>
          </cell>
          <cell r="G1605" t="str">
            <v>GUNARSO</v>
          </cell>
          <cell r="H1605">
            <v>44621</v>
          </cell>
          <cell r="I1605">
            <v>44634</v>
          </cell>
          <cell r="J1605">
            <v>13</v>
          </cell>
          <cell r="K1605" t="str">
            <v>082233904501</v>
          </cell>
          <cell r="L1605" t="str">
            <v>DRIVER</v>
          </cell>
          <cell r="Q1605" t="str">
            <v>MOJOKERTO</v>
          </cell>
          <cell r="R1605" t="str">
            <v>CREDIBOOK</v>
          </cell>
          <cell r="S1605" t="str">
            <v>MALANG</v>
          </cell>
          <cell r="T1605" t="str">
            <v>3516111702840001</v>
          </cell>
          <cell r="U1605" t="str">
            <v>SEUMUR HIDUP</v>
          </cell>
          <cell r="W1605" t="str">
            <v>B1</v>
          </cell>
          <cell r="X1605" t="str">
            <v>840215551231</v>
          </cell>
          <cell r="Y1605">
            <v>44974</v>
          </cell>
          <cell r="Z1605" t="str">
            <v>MOJOKERTO</v>
          </cell>
          <cell r="AA1605">
            <v>30729</v>
          </cell>
          <cell r="AB1605" t="str">
            <v>DUSUN BRONGKOLM RT/RW 01/12, KEL. BANJARAGUNG, KEC. PURI, KAB. MOJOKERTO</v>
          </cell>
          <cell r="AC1605" t="str">
            <v>KAWIN ANAK 2</v>
          </cell>
          <cell r="AD1605" t="str">
            <v>ISLAM</v>
          </cell>
          <cell r="AE1605" t="str">
            <v>LAKI-LAKI</v>
          </cell>
          <cell r="AF1605" t="str">
            <v>MA</v>
          </cell>
          <cell r="AG1605" t="str">
            <v>ANWAR FARID</v>
          </cell>
          <cell r="AH1605" t="str">
            <v>BCA</v>
          </cell>
          <cell r="AI1605" t="str">
            <v>0500741384</v>
          </cell>
          <cell r="AJ1605" t="str">
            <v>3516112102130005</v>
          </cell>
          <cell r="AL1605">
            <v>44634</v>
          </cell>
          <cell r="AM1605">
            <v>44712</v>
          </cell>
          <cell r="AN1605" t="str">
            <v>PKWT 1</v>
          </cell>
          <cell r="AO1605" t="str">
            <v>10 hari</v>
          </cell>
          <cell r="AP1605" t="str">
            <v xml:space="preserve">0 Tahun  2 Bulan 7 Hari </v>
          </cell>
          <cell r="AQ1605" t="str">
            <v>SUDAH</v>
          </cell>
          <cell r="AR1605">
            <v>44651</v>
          </cell>
          <cell r="AS1605" t="str">
            <v>SUDAH</v>
          </cell>
          <cell r="AT1605">
            <v>44651</v>
          </cell>
          <cell r="AU1605" t="str">
            <v>SUDAH</v>
          </cell>
          <cell r="AV1605">
            <v>44634</v>
          </cell>
          <cell r="AW1605" t="str">
            <v xml:space="preserve">0 Tahun  2 Bulan 7 Hari </v>
          </cell>
          <cell r="AX1605" t="str">
            <v>IN CLASS</v>
          </cell>
          <cell r="BA1605" t="str">
            <v>SUDAH</v>
          </cell>
          <cell r="BC1605">
            <v>44466</v>
          </cell>
          <cell r="BD1605" t="str">
            <v>MOJOKERTO</v>
          </cell>
          <cell r="BE1605" t="str">
            <v>SUDAH</v>
          </cell>
          <cell r="BG1605">
            <v>44506</v>
          </cell>
          <cell r="BH1605" t="str">
            <v>MOJOKERTO</v>
          </cell>
          <cell r="BI1605" t="str">
            <v>BELUM</v>
          </cell>
          <cell r="BV1605" t="str">
            <v>0001801332955</v>
          </cell>
          <cell r="BW1605" t="str">
            <v>SUDAH</v>
          </cell>
          <cell r="BX1605" t="str">
            <v>PERUSAHAAN</v>
          </cell>
          <cell r="BY1605" t="str">
            <v>22039335009</v>
          </cell>
          <cell r="BZ1605" t="str">
            <v>SUDAH</v>
          </cell>
        </row>
        <row r="1606">
          <cell r="C1606" t="str">
            <v>3656</v>
          </cell>
          <cell r="D1606" t="str">
            <v>LINGGA ZULFIKAR AZAHI</v>
          </cell>
          <cell r="E1606" t="str">
            <v>PT. MBK</v>
          </cell>
          <cell r="F1606" t="str">
            <v>REPLACE</v>
          </cell>
          <cell r="G1606" t="str">
            <v>WAHYU CAHYONO</v>
          </cell>
          <cell r="I1606">
            <v>44634</v>
          </cell>
          <cell r="J1606" t="str">
            <v/>
          </cell>
          <cell r="K1606" t="str">
            <v>082278292110</v>
          </cell>
          <cell r="L1606" t="str">
            <v>DRIVER</v>
          </cell>
          <cell r="Q1606" t="str">
            <v>YOGYAKARTA</v>
          </cell>
          <cell r="R1606" t="str">
            <v>ANTERAJA</v>
          </cell>
          <cell r="S1606" t="str">
            <v>SEMARANG</v>
          </cell>
          <cell r="T1606" t="str">
            <v>1809051905000004</v>
          </cell>
          <cell r="U1606" t="str">
            <v>SEUMUR HIDUP</v>
          </cell>
          <cell r="W1606" t="str">
            <v>B1</v>
          </cell>
          <cell r="X1606" t="str">
            <v>25260005000370</v>
          </cell>
          <cell r="Y1606">
            <v>46121</v>
          </cell>
          <cell r="Z1606" t="str">
            <v>BANDAR LAMPUNG</v>
          </cell>
          <cell r="AA1606">
            <v>36665</v>
          </cell>
          <cell r="AB1606" t="str">
            <v>RENTEREJO 1 BANJARAN, PADANG CERMIN PESAWARAN LAMPUNG</v>
          </cell>
          <cell r="AC1606" t="str">
            <v>LAJANG</v>
          </cell>
          <cell r="AD1606" t="str">
            <v>ISLAM</v>
          </cell>
          <cell r="AE1606" t="str">
            <v>LAKI-LAKI</v>
          </cell>
          <cell r="AF1606" t="str">
            <v>SMA</v>
          </cell>
          <cell r="AG1606" t="str">
            <v>LINGGA ZULFIKAR AZAHI</v>
          </cell>
          <cell r="AH1606" t="str">
            <v>BCA</v>
          </cell>
          <cell r="AI1606" t="str">
            <v>8465662022</v>
          </cell>
          <cell r="AJ1606" t="str">
            <v>1809052206100023</v>
          </cell>
          <cell r="AL1606">
            <v>44634</v>
          </cell>
          <cell r="AM1606">
            <v>44712</v>
          </cell>
          <cell r="AN1606" t="str">
            <v>PKWT 1</v>
          </cell>
          <cell r="AO1606" t="str">
            <v>10 hari</v>
          </cell>
          <cell r="AP1606" t="str">
            <v xml:space="preserve">0 Tahun  2 Bulan 7 Hari </v>
          </cell>
          <cell r="AQ1606" t="str">
            <v>SUDAH</v>
          </cell>
          <cell r="AR1606">
            <v>44651</v>
          </cell>
          <cell r="AS1606" t="str">
            <v>SUDAH</v>
          </cell>
          <cell r="AT1606">
            <v>44651</v>
          </cell>
          <cell r="AU1606" t="str">
            <v>SUDAH</v>
          </cell>
          <cell r="AV1606">
            <v>44630</v>
          </cell>
          <cell r="AW1606" t="str">
            <v xml:space="preserve">0 Tahun  2 Bulan 11 Hari </v>
          </cell>
          <cell r="AX1606" t="str">
            <v>IN CLASS</v>
          </cell>
          <cell r="AY1606">
            <v>90</v>
          </cell>
          <cell r="AZ1606">
            <v>100</v>
          </cell>
          <cell r="BA1606" t="str">
            <v>SUDAH</v>
          </cell>
          <cell r="BC1606">
            <v>44262</v>
          </cell>
          <cell r="BD1606" t="str">
            <v>KANTOR DESA BANJARAN LAMPUNG</v>
          </cell>
          <cell r="BE1606" t="str">
            <v>SUDAH</v>
          </cell>
          <cell r="BG1606">
            <v>44295</v>
          </cell>
          <cell r="BH1606" t="str">
            <v>KANTOR DESA BANJARAN LAMPUNG</v>
          </cell>
          <cell r="BI1606" t="str">
            <v>BELUM</v>
          </cell>
          <cell r="BV1606" t="str">
            <v>0002059461505</v>
          </cell>
          <cell r="BW1606" t="str">
            <v>SUDAH</v>
          </cell>
          <cell r="BX1606" t="str">
            <v>PERUSAHAAN</v>
          </cell>
          <cell r="BY1606" t="str">
            <v>22039335025</v>
          </cell>
          <cell r="BZ1606" t="str">
            <v>SUDAH</v>
          </cell>
        </row>
        <row r="1607">
          <cell r="C1607" t="str">
            <v>3658</v>
          </cell>
          <cell r="D1607" t="str">
            <v>DWI CAHYO WAHONO</v>
          </cell>
          <cell r="E1607" t="str">
            <v>PT. MBK</v>
          </cell>
          <cell r="F1607" t="str">
            <v>REPLACE</v>
          </cell>
          <cell r="G1607" t="str">
            <v>ANGGI MAULANA ISKANDAR</v>
          </cell>
          <cell r="I1607">
            <v>44636</v>
          </cell>
          <cell r="J1607" t="str">
            <v/>
          </cell>
          <cell r="K1607" t="str">
            <v>083106530647</v>
          </cell>
          <cell r="L1607" t="str">
            <v>DRIVER</v>
          </cell>
          <cell r="Q1607" t="str">
            <v>REMBANG</v>
          </cell>
          <cell r="R1607" t="str">
            <v>PT. SUMBER ALFARIA TRIJAYA TBK</v>
          </cell>
          <cell r="S1607" t="str">
            <v>MALANG</v>
          </cell>
          <cell r="T1607" t="str">
            <v>3317101406810004</v>
          </cell>
          <cell r="U1607" t="str">
            <v>SEUMUR HIDUP</v>
          </cell>
          <cell r="W1607" t="str">
            <v>B2 UMUM</v>
          </cell>
          <cell r="X1607" t="str">
            <v>810614390541</v>
          </cell>
          <cell r="Y1607">
            <v>45091</v>
          </cell>
          <cell r="Z1607" t="str">
            <v>BLORA</v>
          </cell>
          <cell r="AA1607">
            <v>29751</v>
          </cell>
          <cell r="AB1607" t="str">
            <v>SAWAHAN RT 002 RW 004 KEC REMBANG</v>
          </cell>
          <cell r="AC1607" t="str">
            <v>KAWIN ANAK 3</v>
          </cell>
          <cell r="AD1607" t="str">
            <v>ISLAM</v>
          </cell>
          <cell r="AE1607" t="str">
            <v>LAKI-LAKI</v>
          </cell>
          <cell r="AF1607" t="str">
            <v>SMA</v>
          </cell>
          <cell r="AG1607" t="str">
            <v>DWI CAHYO WAHONO</v>
          </cell>
          <cell r="AH1607" t="str">
            <v>BCA</v>
          </cell>
          <cell r="AI1607" t="str">
            <v>7835143449</v>
          </cell>
          <cell r="AJ1607" t="str">
            <v>3317100901070330</v>
          </cell>
          <cell r="AL1607">
            <v>44636</v>
          </cell>
          <cell r="AM1607">
            <v>44712</v>
          </cell>
          <cell r="AN1607" t="str">
            <v>PKWT 1</v>
          </cell>
          <cell r="AO1607" t="str">
            <v>10 hari</v>
          </cell>
          <cell r="AP1607" t="str">
            <v xml:space="preserve">0 Tahun  2 Bulan 5 Hari </v>
          </cell>
          <cell r="AQ1607" t="str">
            <v>SUDAH</v>
          </cell>
          <cell r="AR1607">
            <v>44685</v>
          </cell>
          <cell r="AS1607" t="str">
            <v>SUDAH</v>
          </cell>
          <cell r="AT1607">
            <v>44716</v>
          </cell>
          <cell r="AU1607" t="str">
            <v>SUDAH</v>
          </cell>
          <cell r="AV1607">
            <v>44636</v>
          </cell>
          <cell r="AW1607" t="str">
            <v xml:space="preserve">0 Tahun  2 Bulan 5 Hari </v>
          </cell>
          <cell r="AX1607" t="str">
            <v>IN CLASS</v>
          </cell>
          <cell r="AY1607">
            <v>85</v>
          </cell>
          <cell r="AZ1607">
            <v>90</v>
          </cell>
          <cell r="BA1607" t="str">
            <v>SUDAH</v>
          </cell>
          <cell r="BC1607">
            <v>44459</v>
          </cell>
          <cell r="BE1607" t="str">
            <v>SUDAH</v>
          </cell>
          <cell r="BG1607">
            <v>44487</v>
          </cell>
          <cell r="BI1607" t="str">
            <v>BELUM</v>
          </cell>
          <cell r="BV1607" t="str">
            <v>0000583072582</v>
          </cell>
          <cell r="BW1607" t="str">
            <v>SUDAH</v>
          </cell>
          <cell r="BX1607" t="str">
            <v>PERUSAHAAN</v>
          </cell>
          <cell r="BZ1607" t="str">
            <v>BELUM</v>
          </cell>
        </row>
        <row r="1608">
          <cell r="C1608" t="str">
            <v>3659</v>
          </cell>
          <cell r="D1608" t="str">
            <v>MUHAMMAD HANAFI</v>
          </cell>
          <cell r="E1608" t="str">
            <v>PT. MBK</v>
          </cell>
          <cell r="F1608" t="str">
            <v>REPLACE</v>
          </cell>
          <cell r="G1608" t="str">
            <v>M RAMADANI</v>
          </cell>
          <cell r="I1608">
            <v>44626</v>
          </cell>
          <cell r="J1608" t="str">
            <v/>
          </cell>
          <cell r="K1608" t="str">
            <v>082151465734</v>
          </cell>
          <cell r="L1608" t="str">
            <v>DRIVER</v>
          </cell>
          <cell r="Q1608" t="str">
            <v>BANJARMASIN</v>
          </cell>
          <cell r="R1608" t="str">
            <v>PT. SUMBER ALFARIA TRIJAYA TBK</v>
          </cell>
          <cell r="S1608" t="str">
            <v>JAKARTA 2</v>
          </cell>
          <cell r="T1608" t="str">
            <v>6371030105900011</v>
          </cell>
          <cell r="U1608" t="str">
            <v>SEUMUR HIDUP</v>
          </cell>
          <cell r="V1608" t="str">
            <v>CDD</v>
          </cell>
          <cell r="W1608" t="str">
            <v>B1</v>
          </cell>
          <cell r="X1608" t="str">
            <v>900518151389</v>
          </cell>
          <cell r="Y1608">
            <v>45047</v>
          </cell>
          <cell r="Z1608" t="str">
            <v>BANJARMASIN</v>
          </cell>
          <cell r="AA1608">
            <v>32994</v>
          </cell>
          <cell r="AB1608" t="str">
            <v>JL ALALAK UTARA NO.50 RT.016 RW.001 KEL. ALALAK UTARA KEC. BANJARMASIN UTARA</v>
          </cell>
          <cell r="AC1608" t="str">
            <v>KAWIN ANAK 2</v>
          </cell>
          <cell r="AD1608" t="str">
            <v>ISLAM</v>
          </cell>
          <cell r="AE1608" t="str">
            <v>LAKI-LAKI</v>
          </cell>
          <cell r="AF1608" t="str">
            <v>SMP</v>
          </cell>
          <cell r="AG1608" t="str">
            <v>MUHAMMAD HANAFI</v>
          </cell>
          <cell r="AH1608" t="str">
            <v>BCA</v>
          </cell>
          <cell r="AI1608" t="str">
            <v>7895654736</v>
          </cell>
          <cell r="AJ1608" t="str">
            <v>6371041309190002</v>
          </cell>
          <cell r="AL1608">
            <v>44626</v>
          </cell>
          <cell r="AM1608">
            <v>44712</v>
          </cell>
          <cell r="AN1608" t="str">
            <v>PKWT 1</v>
          </cell>
          <cell r="AO1608" t="str">
            <v>10 hari</v>
          </cell>
          <cell r="AP1608" t="str">
            <v xml:space="preserve">0 Tahun  2 Bulan 15 Hari </v>
          </cell>
          <cell r="AQ1608" t="str">
            <v>SUDAH</v>
          </cell>
          <cell r="AR1608">
            <v>44651</v>
          </cell>
          <cell r="AS1608" t="str">
            <v>SUDAH</v>
          </cell>
          <cell r="AT1608">
            <v>44651</v>
          </cell>
          <cell r="AU1608" t="str">
            <v>SUDAH</v>
          </cell>
          <cell r="AV1608">
            <v>44624</v>
          </cell>
          <cell r="AW1608" t="str">
            <v xml:space="preserve">0 Tahun  2 Bulan 17 Hari </v>
          </cell>
          <cell r="AX1608" t="str">
            <v>IN CLASS</v>
          </cell>
          <cell r="AZ1608">
            <v>85</v>
          </cell>
          <cell r="BA1608" t="str">
            <v>SUDAH</v>
          </cell>
          <cell r="BC1608">
            <v>44475</v>
          </cell>
          <cell r="BE1608" t="str">
            <v>SUDAH</v>
          </cell>
          <cell r="BG1608">
            <v>44526</v>
          </cell>
          <cell r="BI1608" t="str">
            <v>BELUM</v>
          </cell>
          <cell r="BV1608" t="str">
            <v>0002891438403</v>
          </cell>
          <cell r="BW1608" t="str">
            <v>SUDAH</v>
          </cell>
          <cell r="BX1608" t="str">
            <v>PERUSAHAAN</v>
          </cell>
          <cell r="BZ1608" t="str">
            <v>BELUM</v>
          </cell>
        </row>
        <row r="1609">
          <cell r="C1609" t="str">
            <v>3660</v>
          </cell>
          <cell r="D1609" t="str">
            <v>TAUFIK HIDAYAT</v>
          </cell>
          <cell r="E1609" t="str">
            <v>PT. MBK</v>
          </cell>
          <cell r="F1609" t="str">
            <v>PO</v>
          </cell>
          <cell r="G1609" t="str">
            <v>42/JKT2/III/2022</v>
          </cell>
          <cell r="I1609">
            <v>44629</v>
          </cell>
          <cell r="J1609" t="str">
            <v/>
          </cell>
          <cell r="K1609" t="str">
            <v>089602707747</v>
          </cell>
          <cell r="L1609" t="str">
            <v>DRIVER</v>
          </cell>
          <cell r="Q1609" t="str">
            <v>JAMBI</v>
          </cell>
          <cell r="R1609" t="str">
            <v>ANTERAJA</v>
          </cell>
          <cell r="S1609" t="str">
            <v>PALEMBANG</v>
          </cell>
          <cell r="T1609" t="str">
            <v>1505062102890001</v>
          </cell>
          <cell r="U1609" t="str">
            <v>SEUMUR HIDUP</v>
          </cell>
          <cell r="W1609" t="str">
            <v>B1</v>
          </cell>
          <cell r="X1609" t="str">
            <v>27338902000091</v>
          </cell>
          <cell r="Y1609">
            <v>46448</v>
          </cell>
          <cell r="Z1609" t="str">
            <v>JAMBI</v>
          </cell>
          <cell r="AA1609">
            <v>32560</v>
          </cell>
          <cell r="AB1609" t="str">
            <v xml:space="preserve">LR.ASEAN RT.017 RW.000 KASANG KUMPEH </v>
          </cell>
          <cell r="AC1609" t="str">
            <v>KAWIN ANAK 3</v>
          </cell>
          <cell r="AD1609" t="str">
            <v>ISLAM</v>
          </cell>
          <cell r="AE1609" t="str">
            <v>LAKI-LAKI</v>
          </cell>
          <cell r="AF1609" t="str">
            <v>SMA</v>
          </cell>
          <cell r="AG1609" t="str">
            <v>TAUFIK HIDAYAT</v>
          </cell>
          <cell r="AH1609" t="str">
            <v>BCA</v>
          </cell>
          <cell r="AI1609" t="str">
            <v>7870955086</v>
          </cell>
          <cell r="AJ1609" t="str">
            <v>1505062702120016</v>
          </cell>
          <cell r="AL1609">
            <v>44629</v>
          </cell>
          <cell r="AM1609">
            <v>44712</v>
          </cell>
          <cell r="AN1609" t="str">
            <v>PKWT 1</v>
          </cell>
          <cell r="AO1609" t="str">
            <v>10 hari</v>
          </cell>
          <cell r="AP1609" t="str">
            <v xml:space="preserve">0 Tahun  2 Bulan 12 Hari </v>
          </cell>
          <cell r="AQ1609" t="str">
            <v>SUDAH</v>
          </cell>
          <cell r="AR1609">
            <v>44651</v>
          </cell>
          <cell r="AS1609" t="str">
            <v>SUDAH</v>
          </cell>
          <cell r="AT1609">
            <v>44651</v>
          </cell>
          <cell r="AU1609" t="str">
            <v>SUDAH</v>
          </cell>
          <cell r="AV1609">
            <v>44629</v>
          </cell>
          <cell r="AW1609" t="str">
            <v xml:space="preserve">0 Tahun  2 Bulan 12 Hari </v>
          </cell>
          <cell r="AX1609" t="str">
            <v>IN CLASS</v>
          </cell>
          <cell r="BA1609" t="str">
            <v>SUDAH</v>
          </cell>
          <cell r="BC1609">
            <v>44446</v>
          </cell>
          <cell r="BE1609" t="str">
            <v>SUDAH</v>
          </cell>
          <cell r="BG1609">
            <v>44476</v>
          </cell>
          <cell r="BI1609" t="str">
            <v>BELUM</v>
          </cell>
          <cell r="BV1609" t="str">
            <v>0002298809283</v>
          </cell>
          <cell r="BW1609" t="str">
            <v>SUDAH</v>
          </cell>
          <cell r="BX1609" t="str">
            <v>PBI</v>
          </cell>
          <cell r="BY1609" t="str">
            <v>22039335256</v>
          </cell>
          <cell r="BZ1609" t="str">
            <v>SUDAH</v>
          </cell>
        </row>
        <row r="1610">
          <cell r="C1610" t="str">
            <v>3661</v>
          </cell>
          <cell r="D1610" t="str">
            <v>ANGGAR TRIWIBOWO</v>
          </cell>
          <cell r="E1610" t="str">
            <v>PT. MBK</v>
          </cell>
          <cell r="F1610" t="str">
            <v>PO</v>
          </cell>
          <cell r="G1610" t="str">
            <v>42/JKT2/III/2022</v>
          </cell>
          <cell r="I1610">
            <v>44629</v>
          </cell>
          <cell r="J1610" t="str">
            <v/>
          </cell>
          <cell r="K1610" t="str">
            <v>085366376478</v>
          </cell>
          <cell r="L1610" t="str">
            <v>DRIVER</v>
          </cell>
          <cell r="Q1610" t="str">
            <v>JAMBI</v>
          </cell>
          <cell r="R1610" t="str">
            <v>ANTERAJA</v>
          </cell>
          <cell r="S1610" t="str">
            <v>PALEMBANG</v>
          </cell>
          <cell r="T1610" t="str">
            <v>1571070104960001</v>
          </cell>
          <cell r="U1610" t="str">
            <v>SEUMUR HIDUP</v>
          </cell>
          <cell r="W1610" t="str">
            <v>B1</v>
          </cell>
          <cell r="X1610" t="str">
            <v>27339604000170</v>
          </cell>
          <cell r="Y1610">
            <v>46447</v>
          </cell>
          <cell r="Z1610" t="str">
            <v>JAMBI</v>
          </cell>
          <cell r="AA1610">
            <v>35156</v>
          </cell>
          <cell r="AB1610" t="str">
            <v>JL.IR.H JUANDA NO E 10 MAYANG MUNGARAI ,ALAM BARAJO</v>
          </cell>
          <cell r="AC1610" t="str">
            <v>LAJANG</v>
          </cell>
          <cell r="AD1610" t="str">
            <v>ISLAM</v>
          </cell>
          <cell r="AE1610" t="str">
            <v>LAKI-LAKI</v>
          </cell>
          <cell r="AF1610" t="str">
            <v>SI</v>
          </cell>
          <cell r="AG1610" t="str">
            <v>ANGGAR TRIWIBOWO</v>
          </cell>
          <cell r="AH1610" t="str">
            <v>BCA</v>
          </cell>
          <cell r="AI1610" t="str">
            <v>7870631841</v>
          </cell>
          <cell r="AJ1610" t="str">
            <v>1571072405060045</v>
          </cell>
          <cell r="AL1610">
            <v>44629</v>
          </cell>
          <cell r="AM1610">
            <v>44712</v>
          </cell>
          <cell r="AN1610" t="str">
            <v>PKWT 1</v>
          </cell>
          <cell r="AO1610" t="str">
            <v>10 hari</v>
          </cell>
          <cell r="AP1610" t="str">
            <v xml:space="preserve">0 Tahun  2 Bulan 12 Hari </v>
          </cell>
          <cell r="AQ1610" t="str">
            <v>SUDAH</v>
          </cell>
          <cell r="AR1610">
            <v>44651</v>
          </cell>
          <cell r="AS1610" t="str">
            <v>SUDAH</v>
          </cell>
          <cell r="AT1610">
            <v>44651</v>
          </cell>
          <cell r="AU1610" t="str">
            <v>SUDAH</v>
          </cell>
          <cell r="AV1610">
            <v>44629</v>
          </cell>
          <cell r="AW1610" t="str">
            <v xml:space="preserve">0 Tahun  2 Bulan 12 Hari </v>
          </cell>
          <cell r="AX1610" t="str">
            <v>IN CLASS</v>
          </cell>
          <cell r="BA1610" t="str">
            <v>SUDAH</v>
          </cell>
          <cell r="BC1610">
            <v>44384</v>
          </cell>
          <cell r="BE1610" t="str">
            <v>SUDAH</v>
          </cell>
          <cell r="BG1610">
            <v>44412</v>
          </cell>
          <cell r="BI1610" t="str">
            <v>BELUM</v>
          </cell>
          <cell r="BV1610" t="str">
            <v>0000200119983</v>
          </cell>
          <cell r="BW1610" t="str">
            <v>SUDAH</v>
          </cell>
          <cell r="BX1610" t="str">
            <v>PERUSAHAAN</v>
          </cell>
          <cell r="BY1610" t="str">
            <v>22039334663</v>
          </cell>
          <cell r="BZ1610" t="str">
            <v>SUDAH</v>
          </cell>
        </row>
        <row r="1611">
          <cell r="C1611" t="str">
            <v>3666</v>
          </cell>
          <cell r="D1611" t="str">
            <v>MUFTIA DANI</v>
          </cell>
          <cell r="E1611" t="str">
            <v>PT. MBK</v>
          </cell>
          <cell r="F1611" t="str">
            <v>PO</v>
          </cell>
          <cell r="G1611" t="str">
            <v>NO PO MENYUSUL</v>
          </cell>
          <cell r="I1611">
            <v>44639</v>
          </cell>
          <cell r="J1611" t="str">
            <v/>
          </cell>
          <cell r="K1611" t="str">
            <v>081548368907</v>
          </cell>
          <cell r="L1611" t="str">
            <v>DRIVER</v>
          </cell>
          <cell r="Q1611" t="str">
            <v>TEGAL</v>
          </cell>
          <cell r="R1611" t="str">
            <v>ANTERAJA</v>
          </cell>
          <cell r="S1611" t="str">
            <v>SEMARANG</v>
          </cell>
          <cell r="T1611" t="str">
            <v>3328041403770003</v>
          </cell>
          <cell r="U1611" t="str">
            <v>SEUMUR HIDUP</v>
          </cell>
          <cell r="W1611" t="str">
            <v>B1 UMUM</v>
          </cell>
          <cell r="X1611" t="str">
            <v>14307703000198</v>
          </cell>
          <cell r="Y1611">
            <v>46115</v>
          </cell>
          <cell r="Z1611" t="str">
            <v>TEGAL</v>
          </cell>
          <cell r="AA1611">
            <v>28198</v>
          </cell>
          <cell r="AB1611" t="str">
            <v>BANJARANYAR RT 04/05,BALAPULANG,TEGAL</v>
          </cell>
          <cell r="AC1611" t="str">
            <v>KAWIN ANAK 3</v>
          </cell>
          <cell r="AD1611" t="str">
            <v>ISLAM</v>
          </cell>
          <cell r="AE1611" t="str">
            <v>LAKI-LAKI</v>
          </cell>
          <cell r="AF1611" t="str">
            <v>SMA</v>
          </cell>
          <cell r="AG1611" t="str">
            <v>MUFTIA DANI</v>
          </cell>
          <cell r="AH1611" t="str">
            <v>BCA</v>
          </cell>
          <cell r="AI1611" t="str">
            <v>3620682607</v>
          </cell>
          <cell r="AJ1611" t="str">
            <v>3328042302083092</v>
          </cell>
          <cell r="AL1611">
            <v>44639</v>
          </cell>
          <cell r="AM1611">
            <v>44712</v>
          </cell>
          <cell r="AN1611" t="str">
            <v>PKWT 1</v>
          </cell>
          <cell r="AO1611" t="str">
            <v>10 hari</v>
          </cell>
          <cell r="AP1611" t="str">
            <v xml:space="preserve">0 Tahun  2 Bulan 2 Hari </v>
          </cell>
          <cell r="AQ1611" t="str">
            <v>SUDAH</v>
          </cell>
          <cell r="AR1611">
            <v>44643</v>
          </cell>
          <cell r="AS1611" t="str">
            <v>SUDAH</v>
          </cell>
          <cell r="AT1611">
            <v>44643</v>
          </cell>
          <cell r="AU1611" t="str">
            <v>SUDAH</v>
          </cell>
          <cell r="AV1611">
            <v>44636</v>
          </cell>
          <cell r="AW1611" t="str">
            <v xml:space="preserve">0 Tahun  2 Bulan 5 Hari </v>
          </cell>
          <cell r="AX1611" t="str">
            <v>ON LINE</v>
          </cell>
          <cell r="AY1611">
            <v>80</v>
          </cell>
          <cell r="AZ1611">
            <v>90</v>
          </cell>
          <cell r="BA1611" t="str">
            <v>SUDAH</v>
          </cell>
          <cell r="BC1611">
            <v>44518</v>
          </cell>
          <cell r="BE1611" t="str">
            <v>SUDAH</v>
          </cell>
          <cell r="BG1611">
            <v>44548</v>
          </cell>
          <cell r="BI1611" t="str">
            <v>BELUM</v>
          </cell>
          <cell r="BV1611" t="str">
            <v>0003083717349</v>
          </cell>
          <cell r="BW1611" t="str">
            <v>SUDAH</v>
          </cell>
          <cell r="BX1611" t="str">
            <v>PERUSAHAAN</v>
          </cell>
          <cell r="BZ1611" t="str">
            <v>BELUM</v>
          </cell>
        </row>
        <row r="1612">
          <cell r="C1612" t="str">
            <v>3667</v>
          </cell>
          <cell r="D1612" t="str">
            <v>FAHRI ZAQI AULIA</v>
          </cell>
          <cell r="E1612" t="str">
            <v>PT. MBK</v>
          </cell>
          <cell r="F1612" t="str">
            <v>PO</v>
          </cell>
          <cell r="G1612" t="str">
            <v>NO PO MENYUSUL</v>
          </cell>
          <cell r="I1612">
            <v>44637</v>
          </cell>
          <cell r="J1612" t="str">
            <v/>
          </cell>
          <cell r="K1612" t="str">
            <v>0895394841553</v>
          </cell>
          <cell r="L1612" t="str">
            <v>DRIVER</v>
          </cell>
          <cell r="Q1612" t="str">
            <v>PONTIANAK</v>
          </cell>
          <cell r="R1612" t="str">
            <v>PT. SUMBER ALFARIA TRIJAYA TBK</v>
          </cell>
          <cell r="S1612" t="str">
            <v>JAKARTA 2</v>
          </cell>
          <cell r="T1612" t="str">
            <v>6112093008970007</v>
          </cell>
          <cell r="U1612" t="str">
            <v>SEUMUR HIDUP</v>
          </cell>
          <cell r="W1612" t="str">
            <v>B1</v>
          </cell>
          <cell r="X1612" t="str">
            <v>10149708000082</v>
          </cell>
          <cell r="Y1612">
            <v>46268</v>
          </cell>
          <cell r="Z1612" t="str">
            <v>SUNGAI RENGAS</v>
          </cell>
          <cell r="AA1612">
            <v>35672</v>
          </cell>
          <cell r="AB1612" t="str">
            <v>JALAN CENDANA RT.003 RW. 008 KEL. SUNGAI BANGKONG KEC.  SUNGAI KAKAP</v>
          </cell>
          <cell r="AC1612" t="str">
            <v>LAJANG</v>
          </cell>
          <cell r="AD1612" t="str">
            <v>ISLAM</v>
          </cell>
          <cell r="AE1612" t="str">
            <v>LAKI-LAKI</v>
          </cell>
          <cell r="AF1612" t="str">
            <v>SMK</v>
          </cell>
          <cell r="AG1612" t="str">
            <v>FAHRI ZAQI AULIA</v>
          </cell>
          <cell r="AH1612" t="str">
            <v>BCA</v>
          </cell>
          <cell r="AI1612" t="str">
            <v>3710367280</v>
          </cell>
          <cell r="AJ1612" t="str">
            <v>6112090501120175</v>
          </cell>
          <cell r="AL1612">
            <v>44637</v>
          </cell>
          <cell r="AM1612">
            <v>44742</v>
          </cell>
          <cell r="AN1612" t="str">
            <v>PKWT 1</v>
          </cell>
          <cell r="AO1612" t="str">
            <v>40 hari</v>
          </cell>
          <cell r="AP1612" t="str">
            <v xml:space="preserve">0 Tahun  2 Bulan 4 Hari </v>
          </cell>
          <cell r="AQ1612" t="str">
            <v>SUDAH</v>
          </cell>
          <cell r="AR1612">
            <v>44655</v>
          </cell>
          <cell r="AS1612" t="str">
            <v>SUDAH</v>
          </cell>
          <cell r="AT1612">
            <v>44657</v>
          </cell>
          <cell r="AU1612" t="str">
            <v>SUDAH</v>
          </cell>
          <cell r="AV1612">
            <v>44634</v>
          </cell>
          <cell r="AW1612" t="str">
            <v xml:space="preserve">0 Tahun  2 Bulan 7 Hari </v>
          </cell>
          <cell r="AX1612" t="str">
            <v>IN CLASS</v>
          </cell>
          <cell r="AY1612">
            <v>80</v>
          </cell>
          <cell r="AZ1612">
            <v>80</v>
          </cell>
          <cell r="BA1612" t="str">
            <v>SUDAH</v>
          </cell>
          <cell r="BC1612">
            <v>44349</v>
          </cell>
          <cell r="BE1612" t="str">
            <v>BELUM</v>
          </cell>
          <cell r="BI1612" t="str">
            <v>BELUM</v>
          </cell>
          <cell r="BV1612" t="str">
            <v>0002288863416</v>
          </cell>
          <cell r="BW1612" t="str">
            <v>SUDAH</v>
          </cell>
          <cell r="BX1612" t="str">
            <v>PERUSAHAAN</v>
          </cell>
          <cell r="BZ1612" t="str">
            <v>BELUM</v>
          </cell>
        </row>
        <row r="1613">
          <cell r="C1613" t="str">
            <v>3668</v>
          </cell>
          <cell r="D1613" t="str">
            <v>MUHAMMAD AMIN</v>
          </cell>
          <cell r="E1613" t="str">
            <v>PT. MBK</v>
          </cell>
          <cell r="F1613" t="str">
            <v>REPLACE</v>
          </cell>
          <cell r="G1613" t="str">
            <v>ABDUL NAZIB</v>
          </cell>
          <cell r="I1613">
            <v>44639</v>
          </cell>
          <cell r="J1613" t="str">
            <v/>
          </cell>
          <cell r="K1613" t="str">
            <v>085845085129</v>
          </cell>
          <cell r="L1613" t="str">
            <v>DRIVER</v>
          </cell>
          <cell r="Q1613" t="str">
            <v>BANJARMASIN</v>
          </cell>
          <cell r="R1613" t="str">
            <v>PT. SUMBER ALFARIA TRIJAYA TBK</v>
          </cell>
          <cell r="S1613" t="str">
            <v>JAKARTA 2</v>
          </cell>
          <cell r="T1613" t="str">
            <v>6303030506870004</v>
          </cell>
          <cell r="U1613" t="str">
            <v>SEUMUR HIDUP</v>
          </cell>
          <cell r="V1613" t="str">
            <v>CDD</v>
          </cell>
          <cell r="W1613" t="str">
            <v>B1 UMUM</v>
          </cell>
          <cell r="X1613" t="str">
            <v>860318150924</v>
          </cell>
          <cell r="Y1613">
            <v>44778</v>
          </cell>
          <cell r="Z1613" t="str">
            <v>TAMBAK SIRING DARAT</v>
          </cell>
          <cell r="AA1613">
            <v>32480</v>
          </cell>
          <cell r="AB1613" t="str">
            <v>TAMBAK SIRING DARAT RT.002 RW.000 KEL. TAMBAK SIRING DARAT KEC. GAMBUT</v>
          </cell>
          <cell r="AC1613" t="str">
            <v>KAWIN ANAK 1</v>
          </cell>
          <cell r="AD1613" t="str">
            <v>ISLAM</v>
          </cell>
          <cell r="AE1613" t="str">
            <v>LAKI-LAKI</v>
          </cell>
          <cell r="AF1613" t="str">
            <v>SMP</v>
          </cell>
          <cell r="AG1613" t="str">
            <v>MUHAMMAD AMIN</v>
          </cell>
          <cell r="AH1613" t="str">
            <v>BCA</v>
          </cell>
          <cell r="AI1613" t="str">
            <v>7820610151</v>
          </cell>
          <cell r="AJ1613" t="str">
            <v>6303030710150004</v>
          </cell>
          <cell r="AL1613">
            <v>44639</v>
          </cell>
          <cell r="AM1613">
            <v>44712</v>
          </cell>
          <cell r="AN1613" t="str">
            <v>PKWT 1</v>
          </cell>
          <cell r="AO1613" t="str">
            <v>10 hari</v>
          </cell>
          <cell r="AP1613" t="str">
            <v xml:space="preserve">0 Tahun  2 Bulan 2 Hari </v>
          </cell>
          <cell r="AQ1613" t="str">
            <v>SUDAH</v>
          </cell>
          <cell r="AR1613">
            <v>44651</v>
          </cell>
          <cell r="AS1613" t="str">
            <v>SUDAH</v>
          </cell>
          <cell r="AT1613">
            <v>44651</v>
          </cell>
          <cell r="AU1613" t="str">
            <v>SUDAH</v>
          </cell>
          <cell r="AV1613">
            <v>44636</v>
          </cell>
          <cell r="AW1613" t="str">
            <v xml:space="preserve">0 Tahun  2 Bulan 5 Hari </v>
          </cell>
          <cell r="AX1613" t="str">
            <v>IN CLASS</v>
          </cell>
          <cell r="AZ1613">
            <v>80</v>
          </cell>
          <cell r="BA1613" t="str">
            <v>SUDAH</v>
          </cell>
          <cell r="BC1613">
            <v>44630</v>
          </cell>
          <cell r="BE1613" t="str">
            <v>BELUM</v>
          </cell>
          <cell r="BF1613" t="str">
            <v>MENUNGGU JADWAL VAKSIN</v>
          </cell>
          <cell r="BI1613" t="str">
            <v>BELUM</v>
          </cell>
          <cell r="BJ1613" t="str">
            <v>MASIH DIJADWALKAN</v>
          </cell>
          <cell r="BV1613" t="str">
            <v xml:space="preserve">0002910649948 </v>
          </cell>
          <cell r="BW1613" t="str">
            <v>SUDAH</v>
          </cell>
          <cell r="BX1613" t="str">
            <v>PERUSAHAAN</v>
          </cell>
          <cell r="BZ1613" t="str">
            <v>BELUM</v>
          </cell>
        </row>
        <row r="1614">
          <cell r="C1614" t="str">
            <v>3669</v>
          </cell>
          <cell r="D1614" t="str">
            <v>AGUNG SENDI KURNIAWAN</v>
          </cell>
          <cell r="E1614" t="str">
            <v>PT. MBK</v>
          </cell>
          <cell r="F1614" t="str">
            <v>REPLACE</v>
          </cell>
          <cell r="G1614" t="str">
            <v>MUHAMMAD CHOIRUL ADHAN</v>
          </cell>
          <cell r="I1614">
            <v>44639</v>
          </cell>
          <cell r="J1614" t="str">
            <v/>
          </cell>
          <cell r="K1614" t="str">
            <v>085727127301</v>
          </cell>
          <cell r="L1614" t="str">
            <v>DRIVER</v>
          </cell>
          <cell r="Q1614" t="str">
            <v>KUDUS</v>
          </cell>
          <cell r="R1614" t="str">
            <v>ANTERAJA</v>
          </cell>
          <cell r="S1614" t="str">
            <v>SEMARANG</v>
          </cell>
          <cell r="T1614" t="str">
            <v>3319032808830001</v>
          </cell>
          <cell r="U1614" t="str">
            <v>SEUMUR HIDUP</v>
          </cell>
          <cell r="W1614" t="str">
            <v>B1 UMUM</v>
          </cell>
          <cell r="X1614" t="str">
            <v>14378308000314</v>
          </cell>
          <cell r="Y1614">
            <v>46246</v>
          </cell>
          <cell r="Z1614" t="str">
            <v>KUDUS</v>
          </cell>
          <cell r="AA1614">
            <v>30556</v>
          </cell>
          <cell r="AB1614" t="str">
            <v xml:space="preserve"> jepang, 02/10, no. 73 mejobo kudus</v>
          </cell>
          <cell r="AC1614" t="str">
            <v>KAWIN ANAK 2</v>
          </cell>
          <cell r="AD1614" t="str">
            <v>ISLAM</v>
          </cell>
          <cell r="AE1614" t="str">
            <v>LAKI-LAKI</v>
          </cell>
          <cell r="AF1614" t="str">
            <v>SMA</v>
          </cell>
          <cell r="AG1614" t="str">
            <v>AGUNG SENDI KURNIAWAN</v>
          </cell>
          <cell r="AH1614" t="str">
            <v>BCA</v>
          </cell>
          <cell r="AI1614" t="str">
            <v>0319657306</v>
          </cell>
          <cell r="AJ1614" t="str">
            <v>331905091210006</v>
          </cell>
          <cell r="AL1614">
            <v>44639</v>
          </cell>
          <cell r="AM1614">
            <v>44712</v>
          </cell>
          <cell r="AN1614" t="str">
            <v>PKWT 1</v>
          </cell>
          <cell r="AO1614" t="str">
            <v>10 hari</v>
          </cell>
          <cell r="AP1614" t="str">
            <v xml:space="preserve">0 Tahun  2 Bulan 2 Hari </v>
          </cell>
          <cell r="AQ1614" t="str">
            <v>SUDAH</v>
          </cell>
          <cell r="AR1614">
            <v>44672</v>
          </cell>
          <cell r="AS1614" t="str">
            <v>SUDAH</v>
          </cell>
          <cell r="AT1614">
            <v>44672</v>
          </cell>
          <cell r="AU1614" t="str">
            <v>SUDAH</v>
          </cell>
          <cell r="AV1614">
            <v>44648</v>
          </cell>
          <cell r="AW1614" t="str">
            <v xml:space="preserve">0 Tahun  1 Bulan 23 Hari </v>
          </cell>
          <cell r="AX1614" t="str">
            <v>ON LINE</v>
          </cell>
          <cell r="AY1614">
            <v>85</v>
          </cell>
          <cell r="AZ1614">
            <v>100</v>
          </cell>
          <cell r="BA1614" t="str">
            <v>SUDAH</v>
          </cell>
          <cell r="BC1614">
            <v>44372</v>
          </cell>
          <cell r="BE1614" t="str">
            <v>SUDAH</v>
          </cell>
          <cell r="BG1614">
            <v>44407</v>
          </cell>
          <cell r="BI1614" t="str">
            <v>SUDAH</v>
          </cell>
          <cell r="BK1614">
            <v>44601</v>
          </cell>
          <cell r="BV1614" t="str">
            <v>0001316248222</v>
          </cell>
          <cell r="BW1614" t="str">
            <v>SUDAH</v>
          </cell>
          <cell r="BX1614" t="str">
            <v>PERUSAHAAN</v>
          </cell>
          <cell r="BZ1614" t="str">
            <v>BELUM</v>
          </cell>
        </row>
        <row r="1615">
          <cell r="C1615" t="str">
            <v>3670</v>
          </cell>
          <cell r="D1615" t="str">
            <v>SIGIT PRIYANGGA</v>
          </cell>
          <cell r="E1615" t="str">
            <v>PT. MBK</v>
          </cell>
          <cell r="F1615" t="str">
            <v>PO</v>
          </cell>
          <cell r="G1615" t="str">
            <v>07/PO/LOG-SBY/III/22</v>
          </cell>
          <cell r="I1615">
            <v>44639</v>
          </cell>
          <cell r="J1615" t="str">
            <v/>
          </cell>
          <cell r="K1615" t="str">
            <v>08121884402</v>
          </cell>
          <cell r="L1615" t="str">
            <v>DRIVER</v>
          </cell>
          <cell r="Q1615" t="str">
            <v>MADIUN</v>
          </cell>
          <cell r="R1615" t="str">
            <v>CREDIBOOK</v>
          </cell>
          <cell r="S1615" t="str">
            <v>MALANG</v>
          </cell>
          <cell r="T1615" t="str">
            <v>3577032508900002</v>
          </cell>
          <cell r="U1615" t="str">
            <v>SEUMUR HIDUP</v>
          </cell>
          <cell r="V1615" t="str">
            <v>HIJAU</v>
          </cell>
          <cell r="W1615" t="str">
            <v>B1 UMUM</v>
          </cell>
          <cell r="X1615" t="str">
            <v>15409008000114</v>
          </cell>
          <cell r="Y1615">
            <v>46061</v>
          </cell>
          <cell r="Z1615" t="str">
            <v>WONOGIRI</v>
          </cell>
          <cell r="AA1615">
            <v>33110</v>
          </cell>
          <cell r="AB1615" t="str">
            <v>JL. CEMPEDAK UTARA NO.18 RT 06 RW 02 TAMAN - TAMAN (MADIUN)</v>
          </cell>
          <cell r="AC1615" t="str">
            <v>LAJANG</v>
          </cell>
          <cell r="AD1615" t="str">
            <v>ISLAM</v>
          </cell>
          <cell r="AE1615" t="str">
            <v>LAKI-LAKI</v>
          </cell>
          <cell r="AF1615" t="str">
            <v>SMP</v>
          </cell>
          <cell r="AG1615" t="str">
            <v>SIGIT PRIYANGGA</v>
          </cell>
          <cell r="AH1615" t="str">
            <v>BCA</v>
          </cell>
          <cell r="AI1615" t="str">
            <v>1772087432</v>
          </cell>
          <cell r="AJ1615" t="str">
            <v>3577032909170001</v>
          </cell>
          <cell r="AL1615">
            <v>44641</v>
          </cell>
          <cell r="AM1615">
            <v>44712</v>
          </cell>
          <cell r="AN1615" t="str">
            <v>PKWT 1</v>
          </cell>
          <cell r="AO1615" t="str">
            <v>10 hari</v>
          </cell>
          <cell r="AP1615" t="str">
            <v xml:space="preserve">0 Tahun  2 Bulan 2 Hari </v>
          </cell>
          <cell r="AQ1615" t="str">
            <v>SUDAH</v>
          </cell>
          <cell r="AR1615">
            <v>44651</v>
          </cell>
          <cell r="AS1615" t="str">
            <v>SUDAH</v>
          </cell>
          <cell r="AT1615">
            <v>44651</v>
          </cell>
          <cell r="AU1615" t="str">
            <v>SUDAH</v>
          </cell>
          <cell r="AV1615">
            <v>44639</v>
          </cell>
          <cell r="AW1615" t="str">
            <v xml:space="preserve">0 Tahun  2 Bulan 2 Hari </v>
          </cell>
          <cell r="AX1615" t="str">
            <v>IN CLASS</v>
          </cell>
          <cell r="BA1615" t="str">
            <v>SUDAH</v>
          </cell>
          <cell r="BC1615">
            <v>44421</v>
          </cell>
          <cell r="BD1615" t="str">
            <v>MADIUN</v>
          </cell>
          <cell r="BE1615" t="str">
            <v>SUDAH</v>
          </cell>
          <cell r="BG1615">
            <v>44570</v>
          </cell>
          <cell r="BH1615" t="str">
            <v>MADIUN</v>
          </cell>
          <cell r="BI1615" t="str">
            <v>BELUM</v>
          </cell>
          <cell r="BV1615" t="str">
            <v>0003036988045</v>
          </cell>
          <cell r="BW1615" t="str">
            <v>SUDAH</v>
          </cell>
          <cell r="BX1615" t="str">
            <v>PBI</v>
          </cell>
          <cell r="BZ1615" t="str">
            <v>BELUM</v>
          </cell>
        </row>
        <row r="1616">
          <cell r="C1616" t="str">
            <v>3671</v>
          </cell>
          <cell r="D1616" t="str">
            <v>MAULANA ISHKAK</v>
          </cell>
          <cell r="E1616" t="str">
            <v>PT. MBK</v>
          </cell>
          <cell r="F1616" t="str">
            <v>PO</v>
          </cell>
          <cell r="G1616" t="str">
            <v>23/PO-JKT1/III/22</v>
          </cell>
          <cell r="H1616">
            <v>44641</v>
          </cell>
          <cell r="I1616">
            <v>44642</v>
          </cell>
          <cell r="J1616">
            <v>1</v>
          </cell>
          <cell r="K1616" t="str">
            <v>088223200144</v>
          </cell>
          <cell r="L1616" t="str">
            <v>DRIVER</v>
          </cell>
          <cell r="Q1616" t="str">
            <v>CIREBON</v>
          </cell>
          <cell r="R1616" t="str">
            <v>PT. SUMBER ALFARIA TRIJAYA TBK</v>
          </cell>
          <cell r="S1616" t="str">
            <v>JAKARTA 1</v>
          </cell>
          <cell r="T1616" t="str">
            <v>3209202610890001</v>
          </cell>
          <cell r="U1616" t="str">
            <v>SEUMUR HIDUP</v>
          </cell>
          <cell r="V1616" t="str">
            <v>HIJAU</v>
          </cell>
          <cell r="W1616" t="str">
            <v>B1</v>
          </cell>
          <cell r="X1616" t="str">
            <v>13378910000224</v>
          </cell>
          <cell r="Y1616">
            <v>46434</v>
          </cell>
          <cell r="Z1616" t="str">
            <v>CIREBON</v>
          </cell>
          <cell r="AA1616">
            <v>32807</v>
          </cell>
          <cell r="AB1616" t="str">
            <v>JL. B DARSONO BLOK CIKROPAK RT 022 RW 005 DESA KERTAWINANGUN KEC.KEDAWUNG KAB.CIREBON</v>
          </cell>
          <cell r="AC1616" t="str">
            <v>KAWIN</v>
          </cell>
          <cell r="AD1616" t="str">
            <v>ISLAM</v>
          </cell>
          <cell r="AE1616" t="str">
            <v>LAKI-LAKI</v>
          </cell>
          <cell r="AF1616" t="str">
            <v>SMP</v>
          </cell>
          <cell r="AG1616" t="str">
            <v>MAULANA ISHKAK</v>
          </cell>
          <cell r="AH1616" t="str">
            <v>BCA</v>
          </cell>
          <cell r="AI1616" t="str">
            <v>3741046201</v>
          </cell>
          <cell r="AJ1616" t="str">
            <v>3209200503140006</v>
          </cell>
          <cell r="AL1616">
            <v>44642</v>
          </cell>
          <cell r="AM1616">
            <v>44712</v>
          </cell>
          <cell r="AN1616" t="str">
            <v>PKWT 1</v>
          </cell>
          <cell r="AO1616" t="str">
            <v>10 hari</v>
          </cell>
          <cell r="AP1616" t="str">
            <v xml:space="preserve">0 Tahun  1 Bulan 29 Hari </v>
          </cell>
          <cell r="AQ1616" t="str">
            <v>SUDAH</v>
          </cell>
          <cell r="AR1616">
            <v>44643</v>
          </cell>
          <cell r="AS1616" t="str">
            <v>SUDAH</v>
          </cell>
          <cell r="AT1616">
            <v>44643</v>
          </cell>
          <cell r="AU1616" t="str">
            <v>SUDAH</v>
          </cell>
          <cell r="AV1616">
            <v>44558</v>
          </cell>
          <cell r="AW1616" t="str">
            <v xml:space="preserve">0 Tahun  4 Bulan 23 Hari </v>
          </cell>
          <cell r="AX1616" t="str">
            <v>IN CLASS</v>
          </cell>
          <cell r="AY1616">
            <v>70</v>
          </cell>
          <cell r="AZ1616">
            <v>85</v>
          </cell>
          <cell r="BA1616" t="str">
            <v>SUDAH</v>
          </cell>
          <cell r="BC1616" t="str">
            <v>SUDAH</v>
          </cell>
          <cell r="BE1616" t="str">
            <v>BELUM</v>
          </cell>
          <cell r="BI1616" t="str">
            <v>BELUM</v>
          </cell>
          <cell r="BJ1616" t="str">
            <v>MENUNGGU JADWAL</v>
          </cell>
          <cell r="BV1616" t="str">
            <v>0000454331485</v>
          </cell>
          <cell r="BW1616" t="str">
            <v>SUDAH</v>
          </cell>
          <cell r="BX1616" t="str">
            <v>PBI</v>
          </cell>
          <cell r="BZ1616" t="str">
            <v>BELUM</v>
          </cell>
          <cell r="CG1616" t="str">
            <v>nurulhusaeni6@gmail.com</v>
          </cell>
        </row>
        <row r="1617">
          <cell r="C1617" t="str">
            <v>3672</v>
          </cell>
          <cell r="D1617" t="str">
            <v>MUHAMMAD NUR MUTADHA</v>
          </cell>
          <cell r="E1617" t="str">
            <v>PT. MBK</v>
          </cell>
          <cell r="F1617" t="str">
            <v>REPLACE</v>
          </cell>
          <cell r="G1617" t="str">
            <v>ALMA</v>
          </cell>
          <cell r="I1617">
            <v>44643</v>
          </cell>
          <cell r="J1617" t="str">
            <v/>
          </cell>
          <cell r="K1617" t="str">
            <v>089615375654</v>
          </cell>
          <cell r="L1617" t="str">
            <v>DRIVER</v>
          </cell>
          <cell r="Q1617" t="str">
            <v>SEMARANG</v>
          </cell>
          <cell r="R1617" t="str">
            <v>ANTERAJA</v>
          </cell>
          <cell r="S1617" t="str">
            <v>SEMARANG</v>
          </cell>
          <cell r="T1617" t="str">
            <v>3374151706950002</v>
          </cell>
          <cell r="U1617" t="str">
            <v>SEUMUR HIDUP</v>
          </cell>
          <cell r="W1617" t="str">
            <v>B1</v>
          </cell>
          <cell r="X1617" t="str">
            <v>14219506000433</v>
          </cell>
          <cell r="Y1617">
            <v>46340</v>
          </cell>
          <cell r="Z1617" t="str">
            <v>SEMARANG</v>
          </cell>
          <cell r="AA1617">
            <v>34867</v>
          </cell>
          <cell r="AB1617" t="str">
            <v>Jl. Sidosari V Rt 02 / Rw 10 Kel. Wonosari Kec. Ngaliyan Semarang</v>
          </cell>
          <cell r="AC1617" t="str">
            <v>LAJANG</v>
          </cell>
          <cell r="AD1617" t="str">
            <v>ISLAM</v>
          </cell>
          <cell r="AE1617" t="str">
            <v>LAKI-LAKI</v>
          </cell>
          <cell r="AF1617" t="str">
            <v>SMA</v>
          </cell>
          <cell r="AG1617" t="str">
            <v>MUHAMMAD NUR MUTADHA</v>
          </cell>
          <cell r="AH1617" t="str">
            <v>BCA</v>
          </cell>
          <cell r="AI1617" t="str">
            <v>7961029345</v>
          </cell>
          <cell r="AJ1617" t="str">
            <v>3374151312058429</v>
          </cell>
          <cell r="AL1617">
            <v>44643</v>
          </cell>
          <cell r="AM1617">
            <v>44712</v>
          </cell>
          <cell r="AN1617" t="str">
            <v>PKWT 1</v>
          </cell>
          <cell r="AO1617" t="str">
            <v>10 hari</v>
          </cell>
          <cell r="AP1617" t="str">
            <v xml:space="preserve">0 Tahun  1 Bulan 28 Hari </v>
          </cell>
          <cell r="AQ1617" t="str">
            <v>SUDAH</v>
          </cell>
          <cell r="AR1617">
            <v>44672</v>
          </cell>
          <cell r="AS1617" t="str">
            <v>SUDAH</v>
          </cell>
          <cell r="AT1617">
            <v>44672</v>
          </cell>
          <cell r="AU1617" t="str">
            <v>SUDAH</v>
          </cell>
          <cell r="AV1617">
            <v>44638</v>
          </cell>
          <cell r="AW1617" t="str">
            <v xml:space="preserve">0 Tahun  2 Bulan 3 Hari </v>
          </cell>
          <cell r="AX1617" t="str">
            <v>ON LINE</v>
          </cell>
          <cell r="AY1617">
            <v>85</v>
          </cell>
          <cell r="AZ1617">
            <v>100</v>
          </cell>
          <cell r="BA1617" t="str">
            <v>SUDAH</v>
          </cell>
          <cell r="BC1617">
            <v>44442</v>
          </cell>
          <cell r="BE1617" t="str">
            <v>SUDAH</v>
          </cell>
          <cell r="BG1617">
            <v>44505</v>
          </cell>
          <cell r="BI1617" t="str">
            <v>BELUM</v>
          </cell>
          <cell r="BV1617" t="str">
            <v>0001483708768</v>
          </cell>
          <cell r="BW1617" t="str">
            <v>SUDAH</v>
          </cell>
          <cell r="BX1617" t="str">
            <v>PERUSAHAAN</v>
          </cell>
          <cell r="BZ1617" t="str">
            <v>BELUM</v>
          </cell>
        </row>
        <row r="1618">
          <cell r="C1618" t="str">
            <v>3675</v>
          </cell>
          <cell r="D1618" t="str">
            <v>SYAFIUDIN</v>
          </cell>
          <cell r="E1618" t="str">
            <v>PT. MBK</v>
          </cell>
          <cell r="F1618" t="str">
            <v>REPLACE</v>
          </cell>
          <cell r="G1618" t="str">
            <v>TRI HANIF MAULUDIANSYAH</v>
          </cell>
          <cell r="I1618">
            <v>44643</v>
          </cell>
          <cell r="J1618" t="str">
            <v/>
          </cell>
          <cell r="K1618" t="str">
            <v>081251765667</v>
          </cell>
          <cell r="L1618" t="str">
            <v>DRIVER</v>
          </cell>
          <cell r="Q1618" t="str">
            <v>PONTIANAK</v>
          </cell>
          <cell r="R1618" t="str">
            <v>PT. SUMBER ALFARIA TRIJAYA TBK</v>
          </cell>
          <cell r="S1618" t="str">
            <v>JAKARTA 2</v>
          </cell>
          <cell r="T1618" t="str">
            <v>6171020812850006</v>
          </cell>
          <cell r="U1618" t="str">
            <v>SEUMUR HIDUP</v>
          </cell>
          <cell r="V1618" t="str">
            <v>CDD</v>
          </cell>
          <cell r="W1618" t="str">
            <v>B1</v>
          </cell>
          <cell r="X1618" t="str">
            <v>10148512000119</v>
          </cell>
          <cell r="Y1618">
            <v>46095</v>
          </cell>
          <cell r="Z1618" t="str">
            <v>PONTIANAK</v>
          </cell>
          <cell r="AA1618">
            <v>31389</v>
          </cell>
          <cell r="AB1618" t="str">
            <v>JALAN PANGLIMA AIM.GG.SIAGA , RT.008 , RW.016 , DALAM BUGIS , PONTIANAK TIMUR</v>
          </cell>
          <cell r="AC1618" t="str">
            <v>LAJANG</v>
          </cell>
          <cell r="AD1618" t="str">
            <v>ISLAM</v>
          </cell>
          <cell r="AE1618" t="str">
            <v>LAKI-LAKI</v>
          </cell>
          <cell r="AF1618" t="str">
            <v>SMA</v>
          </cell>
          <cell r="AG1618" t="str">
            <v>SYAFIUDIN</v>
          </cell>
          <cell r="AH1618" t="str">
            <v>BCA</v>
          </cell>
          <cell r="AI1618">
            <v>7345134336</v>
          </cell>
          <cell r="AJ1618" t="str">
            <v>6171020406120003</v>
          </cell>
          <cell r="AL1618">
            <v>44643</v>
          </cell>
          <cell r="AM1618">
            <v>44742</v>
          </cell>
          <cell r="AN1618" t="str">
            <v>PKWT 1</v>
          </cell>
          <cell r="AO1618" t="str">
            <v>40 hari</v>
          </cell>
          <cell r="AP1618" t="str">
            <v xml:space="preserve">0 Tahun  1 Bulan 28 Hari </v>
          </cell>
          <cell r="AQ1618" t="str">
            <v>SUDAH</v>
          </cell>
          <cell r="AR1618">
            <v>44657</v>
          </cell>
          <cell r="AS1618" t="str">
            <v>SUDAH</v>
          </cell>
          <cell r="AT1618">
            <v>44657</v>
          </cell>
          <cell r="AU1618" t="str">
            <v>SUDAH</v>
          </cell>
          <cell r="AV1618">
            <v>44640</v>
          </cell>
          <cell r="AW1618" t="str">
            <v xml:space="preserve">0 Tahun  2 Bulan 1 Hari </v>
          </cell>
          <cell r="AX1618" t="str">
            <v>IN CLASS</v>
          </cell>
          <cell r="AY1618">
            <v>80</v>
          </cell>
          <cell r="AZ1618">
            <v>80</v>
          </cell>
          <cell r="BA1618" t="str">
            <v>SUDAH</v>
          </cell>
          <cell r="BC1618">
            <v>44392</v>
          </cell>
          <cell r="BD1618" t="str">
            <v>KLINIK POLRESTA PONTIANAK</v>
          </cell>
          <cell r="BE1618" t="str">
            <v>SUDAH</v>
          </cell>
          <cell r="BG1618">
            <v>44628</v>
          </cell>
          <cell r="BH1618" t="str">
            <v>KAMPUNG DALAM</v>
          </cell>
          <cell r="BI1618" t="str">
            <v>BELUM</v>
          </cell>
          <cell r="BV1618" t="str">
            <v>0002849059269</v>
          </cell>
          <cell r="BW1618" t="str">
            <v>SUDAH</v>
          </cell>
          <cell r="BX1618" t="str">
            <v>PBI</v>
          </cell>
          <cell r="BZ1618" t="str">
            <v>BELUM</v>
          </cell>
        </row>
        <row r="1619">
          <cell r="C1619" t="str">
            <v>3676</v>
          </cell>
          <cell r="D1619" t="str">
            <v>KETUT ARIK SASTRAWAN</v>
          </cell>
          <cell r="E1619" t="str">
            <v>PT. MBK</v>
          </cell>
          <cell r="F1619" t="str">
            <v>PO</v>
          </cell>
          <cell r="G1619" t="str">
            <v>07/PO/LOG-SBY/III/22</v>
          </cell>
          <cell r="I1619">
            <v>44645</v>
          </cell>
          <cell r="J1619" t="str">
            <v/>
          </cell>
          <cell r="K1619" t="str">
            <v>087762154083</v>
          </cell>
          <cell r="L1619" t="str">
            <v>DRIVER</v>
          </cell>
          <cell r="Q1619" t="str">
            <v>SINGARAJA</v>
          </cell>
          <cell r="R1619" t="str">
            <v>CREDIBOOK</v>
          </cell>
          <cell r="S1619" t="str">
            <v>MALANG</v>
          </cell>
          <cell r="T1619" t="str">
            <v>5108071308930003</v>
          </cell>
          <cell r="U1619" t="str">
            <v>SEUMUR HIDUP</v>
          </cell>
          <cell r="W1619" t="str">
            <v>B1 UMUM</v>
          </cell>
          <cell r="X1619" t="str">
            <v>930816190951</v>
          </cell>
          <cell r="Y1619">
            <v>45517</v>
          </cell>
          <cell r="Z1619" t="str">
            <v>SANGSIT</v>
          </cell>
          <cell r="AA1619">
            <v>34194</v>
          </cell>
          <cell r="AB1619" t="str">
            <v>BANJAR DINAS CELUK DS SANGSIT KEC SAWAN KAB BULELENG</v>
          </cell>
          <cell r="AC1619" t="str">
            <v>KAWIN ANAK 2</v>
          </cell>
          <cell r="AD1619" t="str">
            <v>HINDU</v>
          </cell>
          <cell r="AE1619" t="str">
            <v>LAKI-LAKI</v>
          </cell>
          <cell r="AF1619" t="str">
            <v>SMA</v>
          </cell>
          <cell r="AG1619" t="str">
            <v>KETUT ARIK SASTRAWAN</v>
          </cell>
          <cell r="AH1619" t="str">
            <v>BCA</v>
          </cell>
          <cell r="AI1619" t="str">
            <v>8271125119</v>
          </cell>
          <cell r="AJ1619" t="str">
            <v>5108072301190003</v>
          </cell>
          <cell r="AL1619">
            <v>44642</v>
          </cell>
          <cell r="AM1619">
            <v>44742</v>
          </cell>
          <cell r="AN1619" t="str">
            <v>PKWT 1</v>
          </cell>
          <cell r="AO1619" t="str">
            <v>40 hari</v>
          </cell>
          <cell r="AP1619" t="str">
            <v xml:space="preserve">0 Tahun  1 Bulan 26 Hari </v>
          </cell>
          <cell r="AQ1619" t="str">
            <v>SUDAH</v>
          </cell>
          <cell r="AR1619">
            <v>44651</v>
          </cell>
          <cell r="AS1619" t="str">
            <v>SUDAH</v>
          </cell>
          <cell r="AT1619">
            <v>44651</v>
          </cell>
          <cell r="AU1619" t="str">
            <v>SUDAH</v>
          </cell>
          <cell r="AV1619">
            <v>44627</v>
          </cell>
          <cell r="AW1619" t="str">
            <v xml:space="preserve">0 Tahun  2 Bulan 14 Hari </v>
          </cell>
          <cell r="AX1619" t="str">
            <v>ON LINE</v>
          </cell>
          <cell r="AY1619">
            <v>85</v>
          </cell>
          <cell r="AZ1619">
            <v>100</v>
          </cell>
          <cell r="BA1619" t="str">
            <v>SUDAH</v>
          </cell>
          <cell r="BC1619">
            <v>44372</v>
          </cell>
          <cell r="BE1619" t="str">
            <v>SUDAH</v>
          </cell>
          <cell r="BG1619">
            <v>44456</v>
          </cell>
          <cell r="BI1619" t="str">
            <v>BELUM</v>
          </cell>
          <cell r="BV1619" t="str">
            <v>0001147677581</v>
          </cell>
          <cell r="BW1619" t="str">
            <v>SUDAH</v>
          </cell>
          <cell r="BX1619" t="str">
            <v>PERUSAHAAN</v>
          </cell>
          <cell r="BZ1619" t="str">
            <v>BELUM</v>
          </cell>
        </row>
        <row r="1620">
          <cell r="C1620" t="str">
            <v>3678</v>
          </cell>
          <cell r="D1620" t="str">
            <v>HARIS JAHIDIN</v>
          </cell>
          <cell r="E1620" t="str">
            <v>PT. MBK</v>
          </cell>
          <cell r="F1620" t="str">
            <v>REPLACE</v>
          </cell>
          <cell r="G1620" t="str">
            <v>DERI SETIAWAN</v>
          </cell>
          <cell r="H1620">
            <v>44644</v>
          </cell>
          <cell r="I1620">
            <v>44645</v>
          </cell>
          <cell r="J1620">
            <v>1</v>
          </cell>
          <cell r="K1620" t="str">
            <v>08984200001</v>
          </cell>
          <cell r="L1620" t="str">
            <v>DRIVER</v>
          </cell>
          <cell r="Q1620" t="str">
            <v>CIREBON</v>
          </cell>
          <cell r="R1620" t="str">
            <v>ANTERAJA</v>
          </cell>
          <cell r="S1620" t="str">
            <v>JAKARTA 1</v>
          </cell>
          <cell r="T1620" t="str">
            <v>3209162302900003</v>
          </cell>
          <cell r="U1620" t="str">
            <v>SEUMUR HIDUP</v>
          </cell>
          <cell r="V1620" t="str">
            <v>HIJAU</v>
          </cell>
          <cell r="W1620" t="str">
            <v>B1 UMUM</v>
          </cell>
          <cell r="X1620" t="str">
            <v>13379002000128</v>
          </cell>
          <cell r="Y1620">
            <v>46075</v>
          </cell>
          <cell r="Z1620" t="str">
            <v>CIREBON</v>
          </cell>
          <cell r="AA1620">
            <v>32927</v>
          </cell>
          <cell r="AB1620" t="str">
            <v>BLOK WAGE RT 004 RW 004 DESA JERUKLEUEUT KEC.SINDANGWANGI KAB.MAJALENGKA</v>
          </cell>
          <cell r="AC1620" t="str">
            <v>KAWIN ANAK 3</v>
          </cell>
          <cell r="AD1620" t="str">
            <v>ISLAM</v>
          </cell>
          <cell r="AE1620" t="str">
            <v>LAKI-LAKI</v>
          </cell>
          <cell r="AF1620" t="str">
            <v>SMP</v>
          </cell>
          <cell r="AG1620" t="str">
            <v>HARIS JAHIDIN</v>
          </cell>
          <cell r="AH1620" t="str">
            <v>BCA</v>
          </cell>
          <cell r="AI1620" t="str">
            <v>4180594642</v>
          </cell>
          <cell r="AJ1620" t="str">
            <v>3210210601170001</v>
          </cell>
          <cell r="AL1620">
            <v>44645</v>
          </cell>
          <cell r="AM1620">
            <v>44742</v>
          </cell>
          <cell r="AN1620" t="str">
            <v>PKWT 1</v>
          </cell>
          <cell r="AO1620" t="str">
            <v>40 hari</v>
          </cell>
          <cell r="AP1620" t="str">
            <v xml:space="preserve">0 Tahun  1 Bulan 26 Hari </v>
          </cell>
          <cell r="AQ1620" t="str">
            <v>SUDAH</v>
          </cell>
          <cell r="AR1620">
            <v>44650</v>
          </cell>
          <cell r="AS1620" t="str">
            <v>SUDAH</v>
          </cell>
          <cell r="AT1620">
            <v>44650</v>
          </cell>
          <cell r="AU1620" t="str">
            <v>SUDAH</v>
          </cell>
          <cell r="AV1620">
            <v>44548</v>
          </cell>
          <cell r="AW1620" t="str">
            <v xml:space="preserve">0 Tahun  5 Bulan 3 Hari </v>
          </cell>
          <cell r="AX1620" t="str">
            <v>IN CLASS</v>
          </cell>
          <cell r="AY1620">
            <v>95</v>
          </cell>
          <cell r="AZ1620">
            <v>75</v>
          </cell>
          <cell r="BA1620" t="str">
            <v>SUDAH</v>
          </cell>
          <cell r="BC1620">
            <v>44453</v>
          </cell>
          <cell r="BD1620" t="str">
            <v>PKM SINDANGWANGI</v>
          </cell>
          <cell r="BE1620" t="str">
            <v>SUDAH</v>
          </cell>
          <cell r="BG1620">
            <v>44543</v>
          </cell>
          <cell r="BH1620" t="str">
            <v>PKM SINDANGWANGI</v>
          </cell>
          <cell r="BI1620" t="str">
            <v>BELUM</v>
          </cell>
          <cell r="BJ1620" t="str">
            <v>MENUNGGU JADWAL</v>
          </cell>
          <cell r="BV1620" t="str">
            <v>0002463700612</v>
          </cell>
          <cell r="BW1620" t="str">
            <v>SUDAH</v>
          </cell>
          <cell r="BX1620" t="str">
            <v>PERUSAHAAN</v>
          </cell>
          <cell r="BZ1620" t="str">
            <v>BELUM</v>
          </cell>
          <cell r="CG1620" t="str">
            <v>harisjahidin321@gmail.com</v>
          </cell>
        </row>
        <row r="1621">
          <cell r="C1621" t="str">
            <v>3679</v>
          </cell>
          <cell r="D1621" t="str">
            <v>ALIFFUDIN</v>
          </cell>
          <cell r="E1621" t="str">
            <v>PT. MBK</v>
          </cell>
          <cell r="F1621" t="str">
            <v>REPLACE</v>
          </cell>
          <cell r="G1621" t="str">
            <v>ADI S</v>
          </cell>
          <cell r="I1621">
            <v>44646</v>
          </cell>
          <cell r="J1621" t="str">
            <v/>
          </cell>
          <cell r="K1621" t="str">
            <v>085747914780</v>
          </cell>
          <cell r="L1621" t="str">
            <v>DRIVER</v>
          </cell>
          <cell r="Q1621" t="str">
            <v>PURWOKERTO</v>
          </cell>
          <cell r="R1621" t="str">
            <v>ANTERAJA</v>
          </cell>
          <cell r="S1621" t="str">
            <v>SEMARANG</v>
          </cell>
          <cell r="T1621" t="str">
            <v>3302121903990001</v>
          </cell>
          <cell r="U1621" t="str">
            <v>SEUMUR HIDUP</v>
          </cell>
          <cell r="W1621" t="str">
            <v>B1</v>
          </cell>
          <cell r="X1621" t="str">
            <v>14149903000373</v>
          </cell>
          <cell r="Y1621">
            <v>46362</v>
          </cell>
          <cell r="Z1621" t="str">
            <v>BANYUMAS</v>
          </cell>
          <cell r="AA1621">
            <v>36238</v>
          </cell>
          <cell r="AB1621" t="str">
            <v>KEDUNGWRINGIN RT 002 RW 002 PATIKRAJA BANYUMAS</v>
          </cell>
          <cell r="AC1621" t="str">
            <v>LAJANG</v>
          </cell>
          <cell r="AD1621" t="str">
            <v>ISLAM</v>
          </cell>
          <cell r="AE1621" t="str">
            <v>LAKI-LAKI</v>
          </cell>
          <cell r="AF1621" t="str">
            <v>SMA</v>
          </cell>
          <cell r="AG1621" t="str">
            <v>ALIFFUDIN</v>
          </cell>
          <cell r="AH1621" t="str">
            <v>BCA</v>
          </cell>
          <cell r="AI1621" t="str">
            <v>0462522779</v>
          </cell>
          <cell r="AJ1621" t="str">
            <v>3302122004070033</v>
          </cell>
          <cell r="AL1621">
            <v>44646</v>
          </cell>
          <cell r="AM1621">
            <v>44712</v>
          </cell>
          <cell r="AN1621" t="str">
            <v>PKWT 1</v>
          </cell>
          <cell r="AO1621" t="str">
            <v>10 hari</v>
          </cell>
          <cell r="AP1621" t="str">
            <v xml:space="preserve">0 Tahun  1 Bulan 25 Hari </v>
          </cell>
          <cell r="AQ1621" t="str">
            <v>SUDAH</v>
          </cell>
          <cell r="AR1621">
            <v>44650</v>
          </cell>
          <cell r="AS1621" t="str">
            <v>SUDAH</v>
          </cell>
          <cell r="AT1621">
            <v>44650</v>
          </cell>
          <cell r="AU1621" t="str">
            <v>SUDAH</v>
          </cell>
          <cell r="AV1621">
            <v>44642</v>
          </cell>
          <cell r="AW1621" t="str">
            <v xml:space="preserve">0 Tahun  1 Bulan 29 Hari </v>
          </cell>
          <cell r="AX1621" t="str">
            <v>IN CLASS</v>
          </cell>
          <cell r="AY1621">
            <v>85</v>
          </cell>
          <cell r="AZ1621">
            <v>100</v>
          </cell>
          <cell r="BA1621" t="str">
            <v>SUDAH</v>
          </cell>
          <cell r="BC1621">
            <v>44424</v>
          </cell>
          <cell r="BE1621" t="str">
            <v>SUDAH</v>
          </cell>
          <cell r="BG1621">
            <v>44456</v>
          </cell>
          <cell r="BI1621" t="str">
            <v>BELUM</v>
          </cell>
          <cell r="BV1621" t="str">
            <v>0001615599911</v>
          </cell>
          <cell r="BW1621" t="str">
            <v>SUDAH</v>
          </cell>
          <cell r="BX1621" t="str">
            <v>PERUSAHAAN</v>
          </cell>
          <cell r="BZ1621" t="str">
            <v>BELUM</v>
          </cell>
        </row>
        <row r="1622">
          <cell r="C1622" t="str">
            <v>3680</v>
          </cell>
          <cell r="D1622" t="str">
            <v>PANDOE HERIYAWAN</v>
          </cell>
          <cell r="E1622" t="str">
            <v>PT. MBK</v>
          </cell>
          <cell r="F1622" t="str">
            <v>REPLACE</v>
          </cell>
          <cell r="G1622" t="str">
            <v>DEDE ADAM NUGIE NUGRAHA</v>
          </cell>
          <cell r="I1622">
            <v>44646</v>
          </cell>
          <cell r="J1622" t="str">
            <v/>
          </cell>
          <cell r="K1622" t="str">
            <v>085731113528</v>
          </cell>
          <cell r="L1622" t="str">
            <v>DRIVER</v>
          </cell>
          <cell r="Q1622" t="str">
            <v>SURABAYA</v>
          </cell>
          <cell r="R1622" t="str">
            <v>ANTERAJA</v>
          </cell>
          <cell r="S1622" t="str">
            <v>MALANG</v>
          </cell>
          <cell r="T1622" t="str">
            <v>3578052408830002</v>
          </cell>
          <cell r="U1622" t="str">
            <v>SEUMUR HIDUP</v>
          </cell>
          <cell r="W1622" t="str">
            <v>B1</v>
          </cell>
          <cell r="X1622" t="str">
            <v>15148308001522</v>
          </cell>
          <cell r="Y1622">
            <v>46257</v>
          </cell>
          <cell r="Z1622" t="str">
            <v>SURABAYA</v>
          </cell>
          <cell r="AA1622">
            <v>30552</v>
          </cell>
          <cell r="AB1622" t="str">
            <v>KALIASIN 10/29 SURABAYA</v>
          </cell>
          <cell r="AC1622" t="str">
            <v>KAWIN ANAK 3</v>
          </cell>
          <cell r="AD1622" t="str">
            <v>ISLAM</v>
          </cell>
          <cell r="AE1622" t="str">
            <v>LAKI-LAKI</v>
          </cell>
          <cell r="AF1622" t="str">
            <v>SMA</v>
          </cell>
          <cell r="AG1622" t="str">
            <v>PANDOE HERIYAWAN</v>
          </cell>
          <cell r="AH1622" t="str">
            <v>BCA</v>
          </cell>
          <cell r="AI1622" t="str">
            <v>5550294119</v>
          </cell>
          <cell r="AJ1622" t="str">
            <v>3578050101088933</v>
          </cell>
          <cell r="AL1622">
            <v>44646</v>
          </cell>
          <cell r="AM1622">
            <v>44712</v>
          </cell>
          <cell r="AN1622" t="str">
            <v>PKWT 1</v>
          </cell>
          <cell r="AO1622" t="str">
            <v>10 hari</v>
          </cell>
          <cell r="AP1622" t="str">
            <v xml:space="preserve">0 Tahun  1 Bulan 25 Hari </v>
          </cell>
          <cell r="AQ1622" t="str">
            <v>SUDAH</v>
          </cell>
          <cell r="AR1622">
            <v>44648</v>
          </cell>
          <cell r="AS1622" t="str">
            <v>SUDAH</v>
          </cell>
          <cell r="AU1622" t="str">
            <v>SUDAH</v>
          </cell>
          <cell r="AV1622">
            <v>44646</v>
          </cell>
          <cell r="AW1622" t="str">
            <v xml:space="preserve">0 Tahun  1 Bulan 25 Hari </v>
          </cell>
          <cell r="AX1622" t="str">
            <v>IN CLASS</v>
          </cell>
          <cell r="BA1622" t="str">
            <v>SUDAH</v>
          </cell>
          <cell r="BC1622">
            <v>44463</v>
          </cell>
          <cell r="BE1622" t="str">
            <v>SUDAH</v>
          </cell>
          <cell r="BG1622">
            <v>44587</v>
          </cell>
          <cell r="BI1622" t="str">
            <v>BELUM</v>
          </cell>
          <cell r="BV1622" t="str">
            <v>0001731502732</v>
          </cell>
          <cell r="BW1622" t="str">
            <v>SUDAH</v>
          </cell>
          <cell r="BX1622" t="str">
            <v>PERUSAHAAN</v>
          </cell>
          <cell r="BZ1622" t="str">
            <v>BELUM</v>
          </cell>
        </row>
        <row r="1623">
          <cell r="C1623" t="str">
            <v>3681</v>
          </cell>
          <cell r="D1623" t="str">
            <v>DANI SUTAADAM</v>
          </cell>
          <cell r="E1623" t="str">
            <v>PT. MBK</v>
          </cell>
          <cell r="F1623" t="str">
            <v>PO</v>
          </cell>
          <cell r="G1623" t="str">
            <v>NO PO MENYUSUL</v>
          </cell>
          <cell r="I1623">
            <v>44646</v>
          </cell>
          <cell r="J1623" t="str">
            <v/>
          </cell>
          <cell r="K1623" t="str">
            <v>081230002538</v>
          </cell>
          <cell r="L1623" t="str">
            <v>DRIVER</v>
          </cell>
          <cell r="Q1623" t="str">
            <v>JEMBER</v>
          </cell>
          <cell r="R1623" t="str">
            <v>ANTERAJA</v>
          </cell>
          <cell r="S1623" t="str">
            <v>MALANG</v>
          </cell>
          <cell r="T1623" t="str">
            <v>3509192501850001</v>
          </cell>
          <cell r="U1623" t="str">
            <v>SEUMUR HIDUP</v>
          </cell>
          <cell r="W1623" t="str">
            <v>B1 UMUM</v>
          </cell>
          <cell r="X1623" t="str">
            <v>15328501000339</v>
          </cell>
          <cell r="Y1623">
            <v>46412</v>
          </cell>
          <cell r="Z1623" t="str">
            <v>JEMBER</v>
          </cell>
          <cell r="AA1623">
            <v>31072</v>
          </cell>
          <cell r="AB1623" t="str">
            <v>JL MELATI V/220 LINGK PATTIMURA RT 005 RW 028 DS JEMBER KIDUL KEC KALIWATES</v>
          </cell>
          <cell r="AC1623" t="str">
            <v>KAWIN ANAK 3</v>
          </cell>
          <cell r="AD1623" t="str">
            <v>ISLAM</v>
          </cell>
          <cell r="AE1623" t="str">
            <v>LAKI-LAKI</v>
          </cell>
          <cell r="AF1623" t="str">
            <v>SMA</v>
          </cell>
          <cell r="AG1623" t="str">
            <v>DANI SUTAADAM</v>
          </cell>
          <cell r="AH1623" t="str">
            <v>BCA</v>
          </cell>
          <cell r="AI1623" t="str">
            <v>0241093068</v>
          </cell>
          <cell r="AJ1623" t="str">
            <v>3509192105100020</v>
          </cell>
          <cell r="AL1623">
            <v>44646</v>
          </cell>
          <cell r="AM1623">
            <v>44712</v>
          </cell>
          <cell r="AN1623" t="str">
            <v>PKWT 1</v>
          </cell>
          <cell r="AO1623" t="str">
            <v>10 hari</v>
          </cell>
          <cell r="AP1623" t="str">
            <v xml:space="preserve">0 Tahun  1 Bulan 25 Hari </v>
          </cell>
          <cell r="AQ1623" t="str">
            <v>SUDAH</v>
          </cell>
          <cell r="AR1623">
            <v>44651</v>
          </cell>
          <cell r="AS1623" t="str">
            <v>SUDAH</v>
          </cell>
          <cell r="AT1623">
            <v>44651</v>
          </cell>
          <cell r="AU1623" t="str">
            <v>SUDAH</v>
          </cell>
          <cell r="AV1623">
            <v>44646</v>
          </cell>
          <cell r="AW1623" t="str">
            <v xml:space="preserve">0 Tahun  1 Bulan 25 Hari </v>
          </cell>
          <cell r="AX1623" t="str">
            <v>IN CLASS</v>
          </cell>
          <cell r="BA1623" t="str">
            <v>SUDAH</v>
          </cell>
          <cell r="BC1623">
            <v>44606</v>
          </cell>
          <cell r="BE1623" t="str">
            <v>SUDAH</v>
          </cell>
          <cell r="BG1623">
            <v>44673</v>
          </cell>
          <cell r="BI1623" t="str">
            <v>BELUM</v>
          </cell>
          <cell r="BV1623" t="str">
            <v>0001130301448</v>
          </cell>
          <cell r="BW1623" t="str">
            <v>SUDAH</v>
          </cell>
          <cell r="BX1623" t="str">
            <v>PERUSAHAAN</v>
          </cell>
          <cell r="BZ1623" t="str">
            <v>BELUM</v>
          </cell>
        </row>
        <row r="1624">
          <cell r="C1624" t="str">
            <v>3682</v>
          </cell>
          <cell r="D1624" t="str">
            <v>EDY WIDIANTO</v>
          </cell>
          <cell r="E1624" t="str">
            <v>PT. MBK</v>
          </cell>
          <cell r="F1624" t="str">
            <v>REPLACE</v>
          </cell>
          <cell r="G1624" t="str">
            <v>ANDIK SANJAYA</v>
          </cell>
          <cell r="I1624">
            <v>44646</v>
          </cell>
          <cell r="J1624" t="str">
            <v/>
          </cell>
          <cell r="K1624" t="str">
            <v>089685500094</v>
          </cell>
          <cell r="L1624" t="str">
            <v>DRIVER</v>
          </cell>
          <cell r="Q1624" t="str">
            <v>MALANG</v>
          </cell>
          <cell r="R1624" t="str">
            <v>ANTERAJA</v>
          </cell>
          <cell r="S1624" t="str">
            <v>MALANG</v>
          </cell>
          <cell r="T1624" t="str">
            <v>3507240412870001</v>
          </cell>
          <cell r="U1624" t="str">
            <v>SEUMUR HIDUP</v>
          </cell>
          <cell r="W1624" t="str">
            <v>B1 UMUM</v>
          </cell>
          <cell r="X1624" t="str">
            <v>15268712000388</v>
          </cell>
          <cell r="Y1624">
            <v>46356</v>
          </cell>
          <cell r="Z1624" t="str">
            <v>MALANG</v>
          </cell>
          <cell r="AA1624">
            <v>32115</v>
          </cell>
          <cell r="AB1624" t="str">
            <v>JL TUNGGUL AMETUNG RT 003 RW 008 DS CANDI RENGGO KEC SINGOSARI KAB MALANG</v>
          </cell>
          <cell r="AC1624" t="str">
            <v>KAWIN ANAK 2</v>
          </cell>
          <cell r="AD1624" t="str">
            <v>ISLAM</v>
          </cell>
          <cell r="AE1624" t="str">
            <v>LAKI-LAKI</v>
          </cell>
          <cell r="AF1624" t="str">
            <v>SMA</v>
          </cell>
          <cell r="AG1624" t="str">
            <v>EDY WIDIANTO</v>
          </cell>
          <cell r="AH1624" t="str">
            <v>BCA</v>
          </cell>
          <cell r="AI1624" t="str">
            <v>3680277957</v>
          </cell>
          <cell r="AJ1624" t="str">
            <v>3507242706120058</v>
          </cell>
          <cell r="AL1624">
            <v>44646</v>
          </cell>
          <cell r="AM1624">
            <v>44712</v>
          </cell>
          <cell r="AN1624" t="str">
            <v>PKWT 1</v>
          </cell>
          <cell r="AO1624" t="str">
            <v>10 hari</v>
          </cell>
          <cell r="AP1624" t="str">
            <v xml:space="preserve">0 Tahun  1 Bulan 25 Hari </v>
          </cell>
          <cell r="AQ1624" t="str">
            <v>SUDAH</v>
          </cell>
          <cell r="AR1624">
            <v>44651</v>
          </cell>
          <cell r="AS1624" t="str">
            <v>SUDAH</v>
          </cell>
          <cell r="AT1624">
            <v>44651</v>
          </cell>
          <cell r="AU1624" t="str">
            <v>SUDAH</v>
          </cell>
          <cell r="AV1624">
            <v>44646</v>
          </cell>
          <cell r="AW1624" t="str">
            <v xml:space="preserve">0 Tahun  1 Bulan 25 Hari </v>
          </cell>
          <cell r="AX1624" t="str">
            <v>IN CLASS</v>
          </cell>
          <cell r="BA1624" t="str">
            <v>SUDAH</v>
          </cell>
          <cell r="BC1624">
            <v>44482</v>
          </cell>
          <cell r="BE1624" t="str">
            <v>SUDAH</v>
          </cell>
          <cell r="BG1624">
            <v>44514</v>
          </cell>
          <cell r="BI1624" t="str">
            <v>BELUM</v>
          </cell>
          <cell r="BV1624" t="str">
            <v>0001155298634</v>
          </cell>
          <cell r="BW1624" t="str">
            <v>SUDAH</v>
          </cell>
          <cell r="BX1624" t="str">
            <v>PERUSAHAAN</v>
          </cell>
          <cell r="BZ1624" t="str">
            <v>BELUM</v>
          </cell>
        </row>
        <row r="1625">
          <cell r="C1625" t="str">
            <v>3683</v>
          </cell>
          <cell r="D1625" t="str">
            <v xml:space="preserve">HENANTO ANJA KESUMA </v>
          </cell>
          <cell r="E1625" t="str">
            <v>PT. MBK</v>
          </cell>
          <cell r="F1625" t="str">
            <v>REPLACE</v>
          </cell>
          <cell r="G1625" t="str">
            <v>EKO PRASETYO</v>
          </cell>
          <cell r="I1625">
            <v>44646</v>
          </cell>
          <cell r="J1625" t="str">
            <v/>
          </cell>
          <cell r="K1625" t="str">
            <v>082311109869</v>
          </cell>
          <cell r="L1625" t="str">
            <v>DRIVER</v>
          </cell>
          <cell r="Q1625" t="str">
            <v>MALANG</v>
          </cell>
          <cell r="R1625" t="str">
            <v>ANTERAJA</v>
          </cell>
          <cell r="S1625" t="str">
            <v>MALANG</v>
          </cell>
          <cell r="T1625" t="str">
            <v>3515082112880008</v>
          </cell>
          <cell r="U1625" t="str">
            <v>SEUMUR HIDUP</v>
          </cell>
          <cell r="W1625" t="str">
            <v>B1 UMUM</v>
          </cell>
          <cell r="X1625" t="str">
            <v>14438812000114</v>
          </cell>
          <cell r="Y1625">
            <v>45735</v>
          </cell>
          <cell r="Z1625" t="str">
            <v>PALEMBANG</v>
          </cell>
          <cell r="AA1625">
            <v>32498</v>
          </cell>
          <cell r="AB1625" t="str">
            <v>PERUM SITI VIEW 1 BLOK E NO 9 RT 005 RW 004 KEDUNG KANDANG KOTA MALANG</v>
          </cell>
          <cell r="AC1625" t="str">
            <v>KAWIN ANAK 2</v>
          </cell>
          <cell r="AD1625" t="str">
            <v>ISLAM</v>
          </cell>
          <cell r="AE1625" t="str">
            <v>LAKI-LAKI</v>
          </cell>
          <cell r="AF1625" t="str">
            <v>SMA</v>
          </cell>
          <cell r="AG1625" t="str">
            <v xml:space="preserve">HENANTO ANJA KESUMA </v>
          </cell>
          <cell r="AH1625" t="str">
            <v>BCA</v>
          </cell>
          <cell r="AI1625" t="str">
            <v>4390862038</v>
          </cell>
          <cell r="AJ1625" t="str">
            <v>3573031502210003</v>
          </cell>
          <cell r="AL1625">
            <v>44646</v>
          </cell>
          <cell r="AM1625">
            <v>44712</v>
          </cell>
          <cell r="AN1625" t="str">
            <v>PKWT 1</v>
          </cell>
          <cell r="AO1625" t="str">
            <v>10 hari</v>
          </cell>
          <cell r="AP1625" t="str">
            <v xml:space="preserve">0 Tahun  1 Bulan 25 Hari </v>
          </cell>
          <cell r="AQ1625" t="str">
            <v>SUDAH</v>
          </cell>
          <cell r="AR1625">
            <v>44651</v>
          </cell>
          <cell r="AS1625" t="str">
            <v>SUDAH</v>
          </cell>
          <cell r="AT1625">
            <v>44651</v>
          </cell>
          <cell r="AU1625" t="str">
            <v>SUDAH</v>
          </cell>
          <cell r="AV1625">
            <v>44646</v>
          </cell>
          <cell r="AW1625" t="str">
            <v xml:space="preserve">0 Tahun  1 Bulan 25 Hari </v>
          </cell>
          <cell r="AX1625" t="str">
            <v>IN CLASS</v>
          </cell>
          <cell r="BA1625" t="str">
            <v>SUDAH</v>
          </cell>
          <cell r="BC1625">
            <v>44341</v>
          </cell>
          <cell r="BE1625" t="str">
            <v>SUDAH</v>
          </cell>
          <cell r="BG1625">
            <v>44435</v>
          </cell>
          <cell r="BI1625" t="str">
            <v>BELUM</v>
          </cell>
          <cell r="BV1625" t="str">
            <v>0001787877786</v>
          </cell>
          <cell r="BW1625" t="str">
            <v>SUDAH</v>
          </cell>
          <cell r="BX1625" t="str">
            <v>PERUSAHAAN</v>
          </cell>
          <cell r="BZ1625" t="str">
            <v>BELUM</v>
          </cell>
        </row>
        <row r="1626">
          <cell r="C1626" t="str">
            <v>3684</v>
          </cell>
          <cell r="D1626" t="str">
            <v xml:space="preserve">MASHURI </v>
          </cell>
          <cell r="E1626" t="str">
            <v>PT. MBK</v>
          </cell>
          <cell r="F1626" t="str">
            <v>REPLACE</v>
          </cell>
          <cell r="G1626" t="str">
            <v>SINTA ANDIKA</v>
          </cell>
          <cell r="I1626">
            <v>44645</v>
          </cell>
          <cell r="J1626" t="str">
            <v/>
          </cell>
          <cell r="K1626" t="str">
            <v>085779164441</v>
          </cell>
          <cell r="L1626" t="str">
            <v>DRIVER</v>
          </cell>
          <cell r="Q1626" t="str">
            <v>CIKARANG</v>
          </cell>
          <cell r="R1626" t="str">
            <v>YAMAZAKI</v>
          </cell>
          <cell r="S1626" t="str">
            <v>JAKARTA 1</v>
          </cell>
          <cell r="T1626" t="str">
            <v>3215082003840003</v>
          </cell>
          <cell r="U1626" t="str">
            <v>SEUMUR HIDUP</v>
          </cell>
          <cell r="W1626" t="str">
            <v xml:space="preserve">B1 </v>
          </cell>
          <cell r="X1626" t="str">
            <v>13288403000634</v>
          </cell>
          <cell r="Y1626">
            <v>46467</v>
          </cell>
          <cell r="Z1626" t="str">
            <v>KARAWANG</v>
          </cell>
          <cell r="AA1626">
            <v>30761</v>
          </cell>
          <cell r="AB1626" t="str">
            <v>BAKUNG SELATAN RT002 RW002, KARYABHAKTI, BATUJAYA, KARAWANG</v>
          </cell>
          <cell r="AC1626" t="str">
            <v>KAWIN ANAK 3</v>
          </cell>
          <cell r="AD1626" t="str">
            <v>ISLAM</v>
          </cell>
          <cell r="AE1626" t="str">
            <v>LAKI-LAKI</v>
          </cell>
          <cell r="AF1626" t="str">
            <v>SLTA</v>
          </cell>
          <cell r="AG1626" t="str">
            <v>MASHURI</v>
          </cell>
          <cell r="AH1626" t="str">
            <v>BCA</v>
          </cell>
          <cell r="AI1626" t="str">
            <v>7285074258</v>
          </cell>
          <cell r="AJ1626" t="str">
            <v>3215080301120013</v>
          </cell>
          <cell r="AK1626" t="str">
            <v>75.090.446.8-408.000</v>
          </cell>
          <cell r="AL1626">
            <v>44642</v>
          </cell>
          <cell r="AM1626">
            <v>44734</v>
          </cell>
          <cell r="AN1626" t="str">
            <v>PKWT 1</v>
          </cell>
          <cell r="AO1626" t="str">
            <v>32 hari</v>
          </cell>
          <cell r="AP1626" t="str">
            <v xml:space="preserve">0 Tahun  1 Bulan 26 Hari </v>
          </cell>
          <cell r="AQ1626" t="str">
            <v>SUDAH</v>
          </cell>
          <cell r="AR1626">
            <v>44651</v>
          </cell>
          <cell r="AS1626" t="str">
            <v>SUDAH</v>
          </cell>
          <cell r="AT1626">
            <v>44651</v>
          </cell>
          <cell r="AU1626" t="str">
            <v>SUDAH</v>
          </cell>
          <cell r="AV1626">
            <v>44641</v>
          </cell>
          <cell r="AW1626" t="str">
            <v xml:space="preserve">0 Tahun  2 Bulan 0 Hari </v>
          </cell>
          <cell r="AX1626" t="str">
            <v>ON LINE</v>
          </cell>
          <cell r="AY1626">
            <v>85</v>
          </cell>
          <cell r="AZ1626">
            <v>85</v>
          </cell>
          <cell r="BA1626" t="str">
            <v>SUDAH</v>
          </cell>
          <cell r="BC1626">
            <v>44462</v>
          </cell>
          <cell r="BD1626" t="str">
            <v>POLRES BEKASI</v>
          </cell>
          <cell r="BE1626" t="str">
            <v>SUDAH</v>
          </cell>
          <cell r="BG1626">
            <v>44588</v>
          </cell>
          <cell r="BH1626" t="str">
            <v>BATUJAYA</v>
          </cell>
          <cell r="BI1626" t="str">
            <v>BELUM</v>
          </cell>
          <cell r="BV1626" t="str">
            <v>0002218789203</v>
          </cell>
          <cell r="BW1626" t="str">
            <v>SUDAH</v>
          </cell>
          <cell r="BX1626" t="str">
            <v>PERUSAHAAN</v>
          </cell>
          <cell r="BZ1626" t="str">
            <v>BELUM</v>
          </cell>
        </row>
        <row r="1627">
          <cell r="C1627" t="str">
            <v>3685</v>
          </cell>
          <cell r="D1627" t="str">
            <v>BANGUN KURNIANTO</v>
          </cell>
          <cell r="E1627" t="str">
            <v>PT. MBK</v>
          </cell>
          <cell r="F1627" t="str">
            <v>REPLACE</v>
          </cell>
          <cell r="G1627" t="str">
            <v>NOVI SETIAWAN</v>
          </cell>
          <cell r="I1627">
            <v>44649</v>
          </cell>
          <cell r="J1627" t="str">
            <v/>
          </cell>
          <cell r="K1627" t="str">
            <v>085803311527</v>
          </cell>
          <cell r="L1627" t="str">
            <v>DRIVER</v>
          </cell>
          <cell r="Q1627" t="str">
            <v>YOGYAKARTA</v>
          </cell>
          <cell r="R1627" t="str">
            <v>ANTERAJA</v>
          </cell>
          <cell r="S1627" t="str">
            <v>SEMARANG</v>
          </cell>
          <cell r="T1627" t="str">
            <v>3308090905830005</v>
          </cell>
          <cell r="U1627" t="str">
            <v>SEUMUR HIDUP</v>
          </cell>
          <cell r="W1627" t="str">
            <v>B1</v>
          </cell>
          <cell r="X1627" t="str">
            <v>14548305000029</v>
          </cell>
          <cell r="Y1627">
            <v>45786</v>
          </cell>
          <cell r="Z1627" t="str">
            <v>SEMARANG</v>
          </cell>
          <cell r="AA1627">
            <v>30445</v>
          </cell>
          <cell r="AB1627" t="str">
            <v>DUSUN PONGANGAN RT.2 RW.3 PAGERSARI MUNGKID MAGELANG</v>
          </cell>
          <cell r="AC1627" t="str">
            <v>LAJANG</v>
          </cell>
          <cell r="AD1627" t="str">
            <v>ISLAM</v>
          </cell>
          <cell r="AE1627" t="str">
            <v>LAKI-LAKI</v>
          </cell>
          <cell r="AF1627" t="str">
            <v>SMA</v>
          </cell>
          <cell r="AG1627" t="str">
            <v>BANGUN KURNIANTO</v>
          </cell>
          <cell r="AH1627" t="str">
            <v>BCA</v>
          </cell>
          <cell r="AI1627" t="str">
            <v>1690299115</v>
          </cell>
          <cell r="AJ1627" t="str">
            <v>3308091506100015</v>
          </cell>
          <cell r="AL1627">
            <v>44649</v>
          </cell>
          <cell r="AM1627">
            <v>44712</v>
          </cell>
          <cell r="AN1627" t="str">
            <v>PKWT 1</v>
          </cell>
          <cell r="AO1627" t="str">
            <v>10 hari</v>
          </cell>
          <cell r="AP1627" t="str">
            <v xml:space="preserve">0 Tahun  1 Bulan 22 Hari </v>
          </cell>
          <cell r="AQ1627" t="str">
            <v>SUDAH</v>
          </cell>
          <cell r="AR1627">
            <v>44651</v>
          </cell>
          <cell r="AS1627" t="str">
            <v>SUDAH</v>
          </cell>
          <cell r="AT1627">
            <v>44651</v>
          </cell>
          <cell r="AU1627" t="str">
            <v>SUDAH</v>
          </cell>
          <cell r="AV1627">
            <v>44646</v>
          </cell>
          <cell r="AW1627" t="str">
            <v xml:space="preserve">0 Tahun  1 Bulan 25 Hari </v>
          </cell>
          <cell r="AX1627" t="str">
            <v>IN CLASS</v>
          </cell>
          <cell r="AY1627">
            <v>90</v>
          </cell>
          <cell r="AZ1627">
            <v>100</v>
          </cell>
          <cell r="BA1627" t="str">
            <v>SUDAH</v>
          </cell>
          <cell r="BC1627">
            <v>44467</v>
          </cell>
          <cell r="BD1627" t="str">
            <v>IDM KLATEN</v>
          </cell>
          <cell r="BE1627" t="str">
            <v>SUDAH</v>
          </cell>
          <cell r="BG1627">
            <v>44894</v>
          </cell>
          <cell r="BH1627" t="str">
            <v>IDM KLATEN</v>
          </cell>
          <cell r="BI1627" t="str">
            <v>BELUM</v>
          </cell>
          <cell r="BV1627" t="str">
            <v>0002933252425</v>
          </cell>
          <cell r="BW1627" t="str">
            <v>SUDAH</v>
          </cell>
          <cell r="BX1627" t="str">
            <v>PERUSAHAAN</v>
          </cell>
          <cell r="BZ1627" t="str">
            <v>BELUM</v>
          </cell>
        </row>
        <row r="1628">
          <cell r="C1628" t="str">
            <v>3686</v>
          </cell>
          <cell r="D1628" t="str">
            <v>RIKI HIDAYAT</v>
          </cell>
          <cell r="E1628" t="str">
            <v>PT. MBK</v>
          </cell>
          <cell r="F1628" t="str">
            <v>PO</v>
          </cell>
          <cell r="G1628" t="str">
            <v>25/PO/LOG/JKT-1/III/22</v>
          </cell>
          <cell r="H1628">
            <v>44648</v>
          </cell>
          <cell r="I1628">
            <v>44650</v>
          </cell>
          <cell r="J1628">
            <v>2</v>
          </cell>
          <cell r="K1628" t="str">
            <v>0895326406426</v>
          </cell>
          <cell r="O1628" t="str">
            <v>CHECKER</v>
          </cell>
          <cell r="Q1628" t="str">
            <v>CIREBON</v>
          </cell>
          <cell r="R1628" t="str">
            <v>PT. SUMBER ALFARIA TRIJAYA TBK</v>
          </cell>
          <cell r="S1628" t="str">
            <v>JAKARTA 1</v>
          </cell>
          <cell r="T1628" t="str">
            <v>3171041809910007</v>
          </cell>
          <cell r="U1628" t="str">
            <v>SEUMUR HIDUP</v>
          </cell>
          <cell r="V1628" t="str">
            <v>NON DRIVER</v>
          </cell>
          <cell r="W1628" t="str">
            <v>NON DRIVER</v>
          </cell>
          <cell r="X1628" t="str">
            <v>NON DRIVER</v>
          </cell>
          <cell r="Y1628" t="str">
            <v>NON DRIVER</v>
          </cell>
          <cell r="Z1628" t="str">
            <v>JAKARTA</v>
          </cell>
          <cell r="AA1628">
            <v>33499</v>
          </cell>
          <cell r="AB1628" t="str">
            <v>JL. BUNGA RAYA NO. 11 C RT 003 / RW 001 KEL KRAMAT KEC SENEN</v>
          </cell>
          <cell r="AC1628" t="str">
            <v>LAJANG</v>
          </cell>
          <cell r="AD1628" t="str">
            <v>ISLAM</v>
          </cell>
          <cell r="AE1628" t="str">
            <v>LAKI-LAKI</v>
          </cell>
          <cell r="AF1628" t="str">
            <v>SMA</v>
          </cell>
          <cell r="AG1628" t="str">
            <v>RIKI HIDAYAT</v>
          </cell>
          <cell r="AH1628" t="str">
            <v>BCA</v>
          </cell>
          <cell r="AI1628" t="str">
            <v>7000684087</v>
          </cell>
          <cell r="AK1628" t="str">
            <v>3171041710180008</v>
          </cell>
          <cell r="AL1628">
            <v>44648</v>
          </cell>
          <cell r="AM1628">
            <v>44712</v>
          </cell>
          <cell r="AN1628" t="str">
            <v>PKWT 1</v>
          </cell>
          <cell r="AO1628" t="str">
            <v>10 hari</v>
          </cell>
          <cell r="AP1628" t="str">
            <v xml:space="preserve">0 Tahun  1 Bulan 21 Hari </v>
          </cell>
          <cell r="AQ1628" t="str">
            <v>NON DRIVER</v>
          </cell>
          <cell r="AR1628" t="str">
            <v>NON DRIVER</v>
          </cell>
          <cell r="AS1628" t="str">
            <v>SUDAH</v>
          </cell>
          <cell r="AT1628">
            <v>44662</v>
          </cell>
          <cell r="AU1628" t="str">
            <v>NON DRIVER</v>
          </cell>
          <cell r="AV1628" t="str">
            <v>NON DRIVER</v>
          </cell>
          <cell r="AW1628" t="str">
            <v/>
          </cell>
          <cell r="AX1628" t="str">
            <v>NON DRIVER</v>
          </cell>
          <cell r="AY1628" t="str">
            <v>NON DRIVER</v>
          </cell>
          <cell r="AZ1628" t="str">
            <v>NON DRIVER</v>
          </cell>
          <cell r="BA1628" t="str">
            <v>SUDAH</v>
          </cell>
          <cell r="BC1628">
            <v>44733</v>
          </cell>
          <cell r="BE1628" t="str">
            <v>SUDAH</v>
          </cell>
          <cell r="BG1628">
            <v>44414</v>
          </cell>
          <cell r="BI1628" t="str">
            <v>BELUM</v>
          </cell>
          <cell r="BV1628" t="str">
            <v>0001768287677</v>
          </cell>
          <cell r="BW1628" t="str">
            <v>SUDAH</v>
          </cell>
          <cell r="BX1628" t="str">
            <v>PBI</v>
          </cell>
          <cell r="BZ1628" t="str">
            <v>BELUM</v>
          </cell>
        </row>
        <row r="1629">
          <cell r="C1629" t="str">
            <v>3687</v>
          </cell>
          <cell r="D1629" t="str">
            <v>IWAN SUHENDAR</v>
          </cell>
          <cell r="E1629" t="str">
            <v>PT. MBK</v>
          </cell>
          <cell r="F1629" t="str">
            <v>REPLACE</v>
          </cell>
          <cell r="G1629" t="str">
            <v>FAJAR AR MUHAMAD SAPUTRA</v>
          </cell>
          <cell r="H1629">
            <v>44645</v>
          </cell>
          <cell r="I1629">
            <v>44645</v>
          </cell>
          <cell r="J1629">
            <v>0</v>
          </cell>
          <cell r="K1629" t="str">
            <v>085846800107</v>
          </cell>
          <cell r="L1629" t="str">
            <v>DRIVER</v>
          </cell>
          <cell r="Q1629" t="str">
            <v>BANDUNG</v>
          </cell>
          <cell r="R1629" t="str">
            <v>ANTERAJA</v>
          </cell>
          <cell r="S1629" t="str">
            <v>JAKARTA 1</v>
          </cell>
          <cell r="T1629" t="str">
            <v>3204161911820002</v>
          </cell>
          <cell r="U1629" t="str">
            <v>SEUMUR HIDUP</v>
          </cell>
          <cell r="V1629" t="str">
            <v>MERAH</v>
          </cell>
          <cell r="W1629" t="str">
            <v>B2 UMUM</v>
          </cell>
          <cell r="X1629" t="str">
            <v>25268211000097</v>
          </cell>
          <cell r="Y1629">
            <v>45678</v>
          </cell>
          <cell r="Z1629" t="str">
            <v>BANDUNG</v>
          </cell>
          <cell r="AA1629">
            <v>30274</v>
          </cell>
          <cell r="AB1629" t="str">
            <v>KOTABARU ANJARSARI BLOK C2 NO 46,RT/RW 03/013 DESA ANJARSARI KEC ANJARSAROI KAB BANDUG</v>
          </cell>
          <cell r="AC1629" t="str">
            <v>KAWIN ANAK 3</v>
          </cell>
          <cell r="AD1629" t="str">
            <v>ISLAM</v>
          </cell>
          <cell r="AE1629" t="str">
            <v>LAKI-LAKI</v>
          </cell>
          <cell r="AF1629" t="str">
            <v>SMP</v>
          </cell>
          <cell r="AG1629" t="str">
            <v>IWAN SUHENDAR</v>
          </cell>
          <cell r="AH1629" t="str">
            <v>BCA</v>
          </cell>
          <cell r="AI1629" t="str">
            <v>3370842271</v>
          </cell>
          <cell r="AJ1629" t="str">
            <v>3204162605051092</v>
          </cell>
          <cell r="AL1629">
            <v>44645</v>
          </cell>
          <cell r="AM1629">
            <v>44742</v>
          </cell>
          <cell r="AN1629" t="str">
            <v>PKWT 1</v>
          </cell>
          <cell r="AO1629" t="str">
            <v>40 hari</v>
          </cell>
          <cell r="AP1629" t="str">
            <v xml:space="preserve">0 Tahun  1 Bulan 26 Hari </v>
          </cell>
          <cell r="AQ1629" t="str">
            <v>SUDAH</v>
          </cell>
          <cell r="AR1629">
            <v>44650</v>
          </cell>
          <cell r="AS1629" t="str">
            <v>SUDAH</v>
          </cell>
          <cell r="AT1629">
            <v>44650</v>
          </cell>
          <cell r="AU1629" t="str">
            <v>SUDAH</v>
          </cell>
          <cell r="AV1629">
            <v>44644</v>
          </cell>
          <cell r="AW1629" t="str">
            <v xml:space="preserve">0 Tahun  1 Bulan 27 Hari </v>
          </cell>
          <cell r="AX1629" t="str">
            <v>IN CLASS</v>
          </cell>
          <cell r="AY1629">
            <v>85</v>
          </cell>
          <cell r="BA1629" t="str">
            <v>SUDAH</v>
          </cell>
          <cell r="BC1629">
            <v>44622</v>
          </cell>
          <cell r="BD1629" t="str">
            <v>POLRES BANDUNG</v>
          </cell>
          <cell r="BE1629" t="str">
            <v>BELUM</v>
          </cell>
          <cell r="BI1629" t="str">
            <v>BELUM</v>
          </cell>
          <cell r="BV1629" t="str">
            <v>0002443909926</v>
          </cell>
          <cell r="BW1629" t="str">
            <v>SUDAH</v>
          </cell>
          <cell r="BX1629" t="str">
            <v>PERUSAHAAN</v>
          </cell>
          <cell r="BZ1629" t="str">
            <v>BELUM</v>
          </cell>
          <cell r="CG1629" t="str">
            <v>iwansuhendar123@gmail.com</v>
          </cell>
        </row>
        <row r="1630">
          <cell r="C1630" t="str">
            <v>3688</v>
          </cell>
          <cell r="D1630" t="str">
            <v>AGI RIZKI RIYANDI</v>
          </cell>
          <cell r="E1630" t="str">
            <v>PT. MBK</v>
          </cell>
          <cell r="F1630" t="str">
            <v>REPLACE</v>
          </cell>
          <cell r="G1630" t="str">
            <v>ANDI YANWARI</v>
          </cell>
          <cell r="H1630">
            <v>44648</v>
          </cell>
          <cell r="I1630">
            <v>44648</v>
          </cell>
          <cell r="J1630">
            <v>0</v>
          </cell>
          <cell r="K1630" t="str">
            <v>089653936381</v>
          </cell>
          <cell r="L1630" t="str">
            <v>DRIVER</v>
          </cell>
          <cell r="Q1630" t="str">
            <v>BANDUNG</v>
          </cell>
          <cell r="R1630" t="str">
            <v>ANTERAJA</v>
          </cell>
          <cell r="S1630" t="str">
            <v>JAKARTA 1</v>
          </cell>
          <cell r="T1630" t="str">
            <v>3273203007210008</v>
          </cell>
          <cell r="U1630" t="str">
            <v>SEUMUR HIDUP</v>
          </cell>
          <cell r="V1630" t="str">
            <v>HIJAU</v>
          </cell>
          <cell r="W1630" t="str">
            <v>B1</v>
          </cell>
          <cell r="X1630" t="str">
            <v>13059607001112</v>
          </cell>
          <cell r="Y1630">
            <v>46412</v>
          </cell>
          <cell r="Z1630" t="str">
            <v>BANDUNG</v>
          </cell>
          <cell r="AA1630">
            <v>35277</v>
          </cell>
          <cell r="AB1630" t="str">
            <v>JL ANTAPANI LAMA GG ANGSAN NO 34-A RT/RW 003/009 DESA ANTAPANI TENGAH KEC ANTAPANI KOTA BANDUNG</v>
          </cell>
          <cell r="AC1630" t="str">
            <v>KAWIN ANAK 1</v>
          </cell>
          <cell r="AD1630" t="str">
            <v>ISLAM</v>
          </cell>
          <cell r="AE1630" t="str">
            <v>LAKI-LAKI</v>
          </cell>
          <cell r="AF1630" t="str">
            <v>SMP</v>
          </cell>
          <cell r="AG1630" t="str">
            <v>AGI RIZKI RIYANDI</v>
          </cell>
          <cell r="AH1630" t="str">
            <v>BCA</v>
          </cell>
          <cell r="AI1630" t="str">
            <v>0083676679</v>
          </cell>
          <cell r="AJ1630" t="str">
            <v>3273203007210008</v>
          </cell>
          <cell r="AL1630">
            <v>44648</v>
          </cell>
          <cell r="AM1630">
            <v>44742</v>
          </cell>
          <cell r="AN1630" t="str">
            <v>PKWT 1</v>
          </cell>
          <cell r="AO1630" t="str">
            <v>40 hari</v>
          </cell>
          <cell r="AP1630" t="str">
            <v xml:space="preserve">0 Tahun  1 Bulan 23 Hari </v>
          </cell>
          <cell r="AQ1630" t="str">
            <v>SUDAH</v>
          </cell>
          <cell r="AR1630">
            <v>44650</v>
          </cell>
          <cell r="AS1630" t="str">
            <v>SUDAH</v>
          </cell>
          <cell r="AT1630">
            <v>44650</v>
          </cell>
          <cell r="AU1630" t="str">
            <v>SUDAH</v>
          </cell>
          <cell r="AV1630">
            <v>44648</v>
          </cell>
          <cell r="AW1630" t="str">
            <v xml:space="preserve">0 Tahun  1 Bulan 23 Hari </v>
          </cell>
          <cell r="AX1630" t="str">
            <v>IN CLASS</v>
          </cell>
          <cell r="AY1630">
            <v>80</v>
          </cell>
          <cell r="BA1630" t="str">
            <v>SUDAH</v>
          </cell>
          <cell r="BC1630">
            <v>44399</v>
          </cell>
          <cell r="BD1630" t="str">
            <v>POLER TABES BANDUNG</v>
          </cell>
          <cell r="BE1630" t="str">
            <v>SUDAH</v>
          </cell>
          <cell r="BG1630">
            <v>44434</v>
          </cell>
          <cell r="BH1630" t="str">
            <v>POLRESTABES BANDUNG</v>
          </cell>
          <cell r="BI1630" t="str">
            <v>BELUM</v>
          </cell>
          <cell r="BV1630" t="str">
            <v>0001013372785</v>
          </cell>
          <cell r="BW1630" t="str">
            <v>SUDAH</v>
          </cell>
          <cell r="BX1630" t="str">
            <v>PBI</v>
          </cell>
          <cell r="BZ1630" t="str">
            <v>BELUM</v>
          </cell>
          <cell r="CG1630" t="str">
            <v>agirizkiriandi31@gmail.com</v>
          </cell>
        </row>
        <row r="1631">
          <cell r="C1631" t="str">
            <v>3690</v>
          </cell>
          <cell r="D1631" t="str">
            <v>SANDI HIDAYAT</v>
          </cell>
          <cell r="E1631" t="str">
            <v>PT. MBK</v>
          </cell>
          <cell r="F1631" t="str">
            <v>REPLACE</v>
          </cell>
          <cell r="G1631" t="str">
            <v>HERI HERAWAN</v>
          </cell>
          <cell r="H1631">
            <v>44647</v>
          </cell>
          <cell r="I1631">
            <v>44648</v>
          </cell>
          <cell r="J1631">
            <v>1</v>
          </cell>
          <cell r="K1631" t="str">
            <v>082133886400</v>
          </cell>
          <cell r="L1631" t="str">
            <v>DRIVER</v>
          </cell>
          <cell r="Q1631" t="str">
            <v>KUNINGAN</v>
          </cell>
          <cell r="R1631" t="str">
            <v>CREDIBOOK</v>
          </cell>
          <cell r="S1631" t="str">
            <v>JAKARTA 1</v>
          </cell>
          <cell r="T1631" t="str">
            <v>3208011310960001</v>
          </cell>
          <cell r="U1631" t="str">
            <v>SEUMUR HIDUP</v>
          </cell>
          <cell r="V1631" t="str">
            <v>HIJAU</v>
          </cell>
          <cell r="W1631" t="str">
            <v>B1 UMUM</v>
          </cell>
          <cell r="X1631" t="str">
            <v>951025281524</v>
          </cell>
          <cell r="Y1631">
            <v>45212</v>
          </cell>
          <cell r="Z1631" t="str">
            <v>KUNINGAN</v>
          </cell>
          <cell r="AA1631">
            <v>35351</v>
          </cell>
          <cell r="AB1631" t="str">
            <v>DUSUN DUA RT 005 RW 002 DESA CIKETAK KEC.KADUGEDE KAB.KUNINGAN</v>
          </cell>
          <cell r="AC1631" t="str">
            <v>LAJANG</v>
          </cell>
          <cell r="AD1631" t="str">
            <v>ISLAM</v>
          </cell>
          <cell r="AE1631" t="str">
            <v>LAKI-LAKI</v>
          </cell>
          <cell r="AF1631" t="str">
            <v>SMA</v>
          </cell>
          <cell r="AG1631" t="str">
            <v>SANDI HIDAYAT</v>
          </cell>
          <cell r="AH1631" t="str">
            <v>BCA</v>
          </cell>
          <cell r="AI1631" t="str">
            <v>2991060512</v>
          </cell>
          <cell r="AJ1631" t="str">
            <v>3208011604070004</v>
          </cell>
          <cell r="AL1631">
            <v>44648</v>
          </cell>
          <cell r="AM1631">
            <v>44742</v>
          </cell>
          <cell r="AN1631" t="str">
            <v>PKWT 1</v>
          </cell>
          <cell r="AO1631" t="str">
            <v>40 hari</v>
          </cell>
          <cell r="AP1631" t="str">
            <v xml:space="preserve">0 Tahun  1 Bulan 23 Hari </v>
          </cell>
          <cell r="AQ1631" t="str">
            <v>SUDAH</v>
          </cell>
          <cell r="AR1631">
            <v>44655</v>
          </cell>
          <cell r="AS1631" t="str">
            <v>SUDAH</v>
          </cell>
          <cell r="AT1631">
            <v>44656</v>
          </cell>
          <cell r="AU1631" t="str">
            <v>SUDAH</v>
          </cell>
          <cell r="AV1631">
            <v>44585</v>
          </cell>
          <cell r="AW1631" t="str">
            <v xml:space="preserve">0 Tahun  3 Bulan 27 Hari </v>
          </cell>
          <cell r="AX1631" t="str">
            <v>IN CLASS</v>
          </cell>
          <cell r="AY1631">
            <v>75</v>
          </cell>
          <cell r="AZ1631">
            <v>80</v>
          </cell>
          <cell r="BA1631" t="str">
            <v>SUDAH</v>
          </cell>
          <cell r="BC1631">
            <v>44538</v>
          </cell>
          <cell r="BD1631" t="str">
            <v>POLRES KUNINGAN</v>
          </cell>
          <cell r="BE1631" t="str">
            <v>BELUM</v>
          </cell>
          <cell r="BI1631" t="str">
            <v>BELUM</v>
          </cell>
          <cell r="BJ1631" t="str">
            <v>MENUNGGU JADWAL</v>
          </cell>
          <cell r="BV1631" t="str">
            <v>0002358663028</v>
          </cell>
          <cell r="BW1631" t="str">
            <v>SUDAH</v>
          </cell>
          <cell r="BX1631" t="str">
            <v>PERUSAHAAN</v>
          </cell>
          <cell r="BZ1631" t="str">
            <v>BELUM</v>
          </cell>
        </row>
        <row r="1632">
          <cell r="C1632" t="str">
            <v>3691</v>
          </cell>
          <cell r="D1632" t="str">
            <v>ICHWAN NURKHOLIS</v>
          </cell>
          <cell r="E1632" t="str">
            <v>PT. MBK</v>
          </cell>
          <cell r="F1632" t="str">
            <v>PO</v>
          </cell>
          <cell r="G1632" t="str">
            <v>24/PO-JKT1/III/22</v>
          </cell>
          <cell r="H1632">
            <v>44643</v>
          </cell>
          <cell r="I1632">
            <v>44644</v>
          </cell>
          <cell r="J1632">
            <v>1</v>
          </cell>
          <cell r="K1632" t="str">
            <v>085324707578</v>
          </cell>
          <cell r="L1632" t="str">
            <v>DRIVER</v>
          </cell>
          <cell r="Q1632" t="str">
            <v>CIREBON</v>
          </cell>
          <cell r="R1632" t="str">
            <v>ANTERAJA</v>
          </cell>
          <cell r="S1632" t="str">
            <v>JAKARTA 1</v>
          </cell>
          <cell r="T1632" t="str">
            <v>3209160903810001</v>
          </cell>
          <cell r="U1632" t="str">
            <v>SEUMUR HIDUP</v>
          </cell>
          <cell r="V1632" t="str">
            <v>HIJAU</v>
          </cell>
          <cell r="W1632" t="str">
            <v>B1</v>
          </cell>
          <cell r="X1632" t="str">
            <v>810313360405</v>
          </cell>
          <cell r="Y1632">
            <v>44994</v>
          </cell>
          <cell r="Z1632" t="str">
            <v>CIREBON</v>
          </cell>
          <cell r="AA1632">
            <v>29654</v>
          </cell>
          <cell r="AB1632" t="str">
            <v>BLOK RAWAN BARAT RT 003 RW 006 DESA KASUGENGAN LOR KEC.DEPOK KAB.CIREBON</v>
          </cell>
          <cell r="AC1632" t="str">
            <v>KAWIN ANAK 3</v>
          </cell>
          <cell r="AD1632" t="str">
            <v>ISLAM</v>
          </cell>
          <cell r="AE1632" t="str">
            <v>LAKI-LAKI</v>
          </cell>
          <cell r="AF1632" t="str">
            <v>SMA</v>
          </cell>
          <cell r="AG1632" t="str">
            <v>ICHWAN NURKHOLIS</v>
          </cell>
          <cell r="AH1632" t="str">
            <v>BCA</v>
          </cell>
          <cell r="AI1632" t="str">
            <v>7745190138</v>
          </cell>
          <cell r="AJ1632" t="str">
            <v>3209310808170007</v>
          </cell>
          <cell r="AL1632">
            <v>44644</v>
          </cell>
          <cell r="AM1632">
            <v>44712</v>
          </cell>
          <cell r="AN1632" t="str">
            <v>PKWT 1</v>
          </cell>
          <cell r="AO1632" t="str">
            <v>10 hari</v>
          </cell>
          <cell r="AP1632" t="str">
            <v xml:space="preserve">0 Tahun  1 Bulan 27 Hari </v>
          </cell>
          <cell r="AQ1632" t="str">
            <v>SUDAH</v>
          </cell>
          <cell r="AR1632">
            <v>44655</v>
          </cell>
          <cell r="AS1632" t="str">
            <v>SUDAH</v>
          </cell>
          <cell r="AT1632">
            <v>44656</v>
          </cell>
          <cell r="AU1632" t="str">
            <v>SUDAH</v>
          </cell>
          <cell r="AV1632">
            <v>44558</v>
          </cell>
          <cell r="AW1632" t="str">
            <v xml:space="preserve">0 Tahun  4 Bulan 23 Hari </v>
          </cell>
          <cell r="AX1632" t="str">
            <v>IN CLASS</v>
          </cell>
          <cell r="AY1632">
            <v>80</v>
          </cell>
          <cell r="AZ1632">
            <v>85</v>
          </cell>
          <cell r="BA1632" t="str">
            <v>SUDAH</v>
          </cell>
          <cell r="BC1632">
            <v>44417</v>
          </cell>
          <cell r="BE1632" t="str">
            <v>SUDAH</v>
          </cell>
          <cell r="BG1632">
            <v>44474</v>
          </cell>
          <cell r="BI1632" t="str">
            <v>BELUM</v>
          </cell>
          <cell r="BJ1632" t="str">
            <v>MENUNGGU JADWAL</v>
          </cell>
          <cell r="BV1632" t="str">
            <v>0001524682113</v>
          </cell>
          <cell r="BW1632" t="str">
            <v>SUDAH</v>
          </cell>
          <cell r="BX1632" t="str">
            <v>PERUSAHAAN</v>
          </cell>
          <cell r="BZ1632" t="str">
            <v>BELUM</v>
          </cell>
          <cell r="CG1632" t="str">
            <v>ichwannurkholis9@gmail.com</v>
          </cell>
        </row>
        <row r="1633">
          <cell r="C1633" t="str">
            <v>3692</v>
          </cell>
          <cell r="D1633" t="str">
            <v>MOH EKA PRAYOGA</v>
          </cell>
          <cell r="E1633" t="str">
            <v>PT. MBK</v>
          </cell>
          <cell r="F1633" t="str">
            <v>PO</v>
          </cell>
          <cell r="G1633" t="str">
            <v>24/PO-JKT1/III/22</v>
          </cell>
          <cell r="H1633">
            <v>44643</v>
          </cell>
          <cell r="I1633">
            <v>44647</v>
          </cell>
          <cell r="J1633">
            <v>4</v>
          </cell>
          <cell r="K1633" t="str">
            <v>081395388513</v>
          </cell>
          <cell r="L1633" t="str">
            <v>DRIVER</v>
          </cell>
          <cell r="Q1633" t="str">
            <v>CIREBON</v>
          </cell>
          <cell r="R1633" t="str">
            <v>PT. SUMBER ALFARIA TRIJAYA TBK</v>
          </cell>
          <cell r="S1633" t="str">
            <v>JAKARTA 1</v>
          </cell>
          <cell r="T1633" t="str">
            <v>3209371204960002</v>
          </cell>
          <cell r="U1633" t="str">
            <v>SEUMUR HIDUP</v>
          </cell>
          <cell r="V1633" t="str">
            <v>HIJAU</v>
          </cell>
          <cell r="W1633" t="str">
            <v>B1 UMUM</v>
          </cell>
          <cell r="X1633" t="str">
            <v>13379604000247</v>
          </cell>
          <cell r="Y1633">
            <v>46479</v>
          </cell>
          <cell r="Z1633" t="str">
            <v>CIREBON</v>
          </cell>
          <cell r="AA1633">
            <v>35167</v>
          </cell>
          <cell r="AB1633" t="str">
            <v>BLOK MIJEN RT 001 RW 003 DESA GEMPOL KEC.GEMPOL KAB,CIREBON</v>
          </cell>
          <cell r="AC1633" t="str">
            <v>LAJANG</v>
          </cell>
          <cell r="AD1633" t="str">
            <v>ISLAM</v>
          </cell>
          <cell r="AE1633" t="str">
            <v>LAKI-LAKI</v>
          </cell>
          <cell r="AF1633" t="str">
            <v>SMP</v>
          </cell>
          <cell r="AG1633" t="str">
            <v>MOH EKA PRAYOGA</v>
          </cell>
          <cell r="AH1633" t="str">
            <v>BCA</v>
          </cell>
          <cell r="AI1633" t="str">
            <v>7745789668</v>
          </cell>
          <cell r="AJ1633" t="str">
            <v>3209370311080088</v>
          </cell>
          <cell r="AL1633">
            <v>44647</v>
          </cell>
          <cell r="AM1633">
            <v>44712</v>
          </cell>
          <cell r="AN1633" t="str">
            <v>PKWT 1</v>
          </cell>
          <cell r="AO1633" t="str">
            <v>10 hari</v>
          </cell>
          <cell r="AP1633" t="str">
            <v xml:space="preserve">0 Tahun  1 Bulan 24 Hari </v>
          </cell>
          <cell r="AQ1633" t="str">
            <v>SUDAH</v>
          </cell>
          <cell r="AR1633">
            <v>44655</v>
          </cell>
          <cell r="AS1633" t="str">
            <v>SUDAH</v>
          </cell>
          <cell r="AT1633">
            <v>44656</v>
          </cell>
          <cell r="AU1633" t="str">
            <v>SUDAH</v>
          </cell>
          <cell r="AV1633">
            <v>44558</v>
          </cell>
          <cell r="AW1633" t="str">
            <v xml:space="preserve">0 Tahun  4 Bulan 23 Hari </v>
          </cell>
          <cell r="AX1633" t="str">
            <v>IN CLASS</v>
          </cell>
          <cell r="AY1633">
            <v>75</v>
          </cell>
          <cell r="AZ1633">
            <v>80</v>
          </cell>
          <cell r="BA1633" t="str">
            <v>SUDAH</v>
          </cell>
          <cell r="BC1633">
            <v>44420</v>
          </cell>
          <cell r="BE1633" t="str">
            <v>SUDAH</v>
          </cell>
          <cell r="BG1633">
            <v>44456</v>
          </cell>
          <cell r="BI1633" t="str">
            <v>BELUM</v>
          </cell>
          <cell r="BJ1633" t="str">
            <v>MENUNGGU JADWAL</v>
          </cell>
          <cell r="BV1633" t="str">
            <v>0001863219284</v>
          </cell>
          <cell r="BW1633" t="str">
            <v>SUDAH</v>
          </cell>
          <cell r="BX1633" t="str">
            <v>PERUSAHAAN</v>
          </cell>
          <cell r="BZ1633" t="str">
            <v>BELUM</v>
          </cell>
          <cell r="CG1633" t="str">
            <v>prayogae929@gmail.com</v>
          </cell>
        </row>
        <row r="1634">
          <cell r="C1634" t="str">
            <v>3693</v>
          </cell>
          <cell r="D1634" t="str">
            <v>WARSIDI AGUNG</v>
          </cell>
          <cell r="E1634" t="str">
            <v>PT. MBK</v>
          </cell>
          <cell r="F1634" t="str">
            <v>PO</v>
          </cell>
          <cell r="G1634" t="str">
            <v>24/PO-JKT1/III/22</v>
          </cell>
          <cell r="H1634">
            <v>44643</v>
          </cell>
          <cell r="I1634">
            <v>44648</v>
          </cell>
          <cell r="J1634">
            <v>5</v>
          </cell>
          <cell r="K1634" t="str">
            <v>087829883494</v>
          </cell>
          <cell r="L1634" t="str">
            <v>DRIVER</v>
          </cell>
          <cell r="Q1634" t="str">
            <v>CIREBON</v>
          </cell>
          <cell r="R1634" t="str">
            <v>PT. SUMBER ALFARIA TRIJAYA TBK</v>
          </cell>
          <cell r="S1634" t="str">
            <v>JAKARTA 1</v>
          </cell>
          <cell r="T1634" t="str">
            <v>3209121507890001</v>
          </cell>
          <cell r="U1634" t="str">
            <v>SEUMUR HIDUP</v>
          </cell>
          <cell r="V1634" t="str">
            <v>HIJAU</v>
          </cell>
          <cell r="W1634" t="str">
            <v>B1</v>
          </cell>
          <cell r="X1634" t="str">
            <v>13368907000221</v>
          </cell>
          <cell r="Y1634">
            <v>46471</v>
          </cell>
          <cell r="Z1634" t="str">
            <v>CIREBON</v>
          </cell>
          <cell r="AA1634">
            <v>32704</v>
          </cell>
          <cell r="AB1634" t="str">
            <v>BLOK KLEWU TIMUR RT 001 RW 002  DESA BANDENGAN KEC.MUNDU KAB.CIREBON</v>
          </cell>
          <cell r="AC1634" t="str">
            <v>KAWIN</v>
          </cell>
          <cell r="AD1634" t="str">
            <v>ISLAM</v>
          </cell>
          <cell r="AE1634" t="str">
            <v>LAKI-LAKI</v>
          </cell>
          <cell r="AF1634" t="str">
            <v>SMA</v>
          </cell>
          <cell r="AG1634" t="str">
            <v>WARSIDI AGUNG</v>
          </cell>
          <cell r="AH1634" t="str">
            <v>BCA</v>
          </cell>
          <cell r="AI1634" t="str">
            <v>3040798373</v>
          </cell>
          <cell r="AJ1634" t="str">
            <v>3209122206160008</v>
          </cell>
          <cell r="AL1634">
            <v>44648</v>
          </cell>
          <cell r="AM1634">
            <v>44712</v>
          </cell>
          <cell r="AN1634" t="str">
            <v>PKWT 1</v>
          </cell>
          <cell r="AO1634" t="str">
            <v>10 hari</v>
          </cell>
          <cell r="AP1634" t="str">
            <v xml:space="preserve">0 Tahun  1 Bulan 23 Hari </v>
          </cell>
          <cell r="AQ1634" t="str">
            <v>SUDAH</v>
          </cell>
          <cell r="AR1634">
            <v>44655</v>
          </cell>
          <cell r="AS1634" t="str">
            <v>SUDAH</v>
          </cell>
          <cell r="AT1634">
            <v>44656</v>
          </cell>
          <cell r="AU1634" t="str">
            <v>SUDAH</v>
          </cell>
          <cell r="AV1634">
            <v>44558</v>
          </cell>
          <cell r="AW1634" t="str">
            <v xml:space="preserve">0 Tahun  4 Bulan 23 Hari </v>
          </cell>
          <cell r="AX1634" t="str">
            <v>IN CLASS</v>
          </cell>
          <cell r="AY1634">
            <v>85</v>
          </cell>
          <cell r="AZ1634">
            <v>90</v>
          </cell>
          <cell r="BA1634" t="str">
            <v>SUDAH</v>
          </cell>
          <cell r="BC1634">
            <v>44427</v>
          </cell>
          <cell r="BE1634" t="str">
            <v>BELUM</v>
          </cell>
          <cell r="BI1634" t="str">
            <v>BELUM</v>
          </cell>
          <cell r="BJ1634" t="str">
            <v>MENUNGGU JADWAL</v>
          </cell>
          <cell r="BV1634" t="str">
            <v>0001529526532</v>
          </cell>
          <cell r="BW1634" t="str">
            <v>SUDAH</v>
          </cell>
          <cell r="BX1634" t="str">
            <v>PBI</v>
          </cell>
          <cell r="BZ1634" t="str">
            <v>BELUM</v>
          </cell>
        </row>
        <row r="1635">
          <cell r="C1635" t="str">
            <v>3694</v>
          </cell>
          <cell r="D1635" t="str">
            <v>MUSLIM</v>
          </cell>
          <cell r="E1635" t="str">
            <v>PT. MBK</v>
          </cell>
          <cell r="F1635" t="str">
            <v>PO</v>
          </cell>
          <cell r="G1635" t="str">
            <v>24/PO-JKT1/III/22</v>
          </cell>
          <cell r="H1635">
            <v>44643</v>
          </cell>
          <cell r="I1635">
            <v>44648</v>
          </cell>
          <cell r="J1635">
            <v>5</v>
          </cell>
          <cell r="K1635" t="str">
            <v>085924343132</v>
          </cell>
          <cell r="L1635" t="str">
            <v>DRIVER</v>
          </cell>
          <cell r="Q1635" t="str">
            <v>CIREBON</v>
          </cell>
          <cell r="R1635" t="str">
            <v>PT. SUMBER ALFARIA TRIJAYA TBK</v>
          </cell>
          <cell r="S1635" t="str">
            <v>JAKARTA 1</v>
          </cell>
          <cell r="T1635" t="str">
            <v>3212241604810001</v>
          </cell>
          <cell r="U1635" t="str">
            <v>SEUMUR HIDUP</v>
          </cell>
          <cell r="V1635" t="str">
            <v>HIJAU</v>
          </cell>
          <cell r="W1635" t="str">
            <v>B1</v>
          </cell>
          <cell r="X1635" t="str">
            <v>13378104000107</v>
          </cell>
          <cell r="Y1635">
            <v>45928</v>
          </cell>
          <cell r="Z1635" t="str">
            <v>INDRAMAYU</v>
          </cell>
          <cell r="AA1635">
            <v>29692</v>
          </cell>
          <cell r="AB1635" t="str">
            <v>DUSUN ASTANA RT 002 RW 005 DESA CIREBON GIRANG KEC.TALUN KAB.CIREBON</v>
          </cell>
          <cell r="AC1635" t="str">
            <v>KAWIN ANAK 3</v>
          </cell>
          <cell r="AD1635" t="str">
            <v>ISLAM</v>
          </cell>
          <cell r="AE1635" t="str">
            <v>LAKI-LAKI</v>
          </cell>
          <cell r="AF1635" t="str">
            <v>SMK</v>
          </cell>
          <cell r="AG1635" t="str">
            <v>MUSLIM</v>
          </cell>
          <cell r="AH1635" t="str">
            <v>BCA</v>
          </cell>
          <cell r="AI1635" t="str">
            <v>3740836250</v>
          </cell>
          <cell r="AJ1635" t="str">
            <v>3209142601170003</v>
          </cell>
          <cell r="AL1635">
            <v>44648</v>
          </cell>
          <cell r="AM1635">
            <v>44712</v>
          </cell>
          <cell r="AN1635" t="str">
            <v>PKWT 1</v>
          </cell>
          <cell r="AO1635" t="str">
            <v>10 hari</v>
          </cell>
          <cell r="AP1635" t="str">
            <v xml:space="preserve">0 Tahun  1 Bulan 23 Hari </v>
          </cell>
          <cell r="AQ1635" t="str">
            <v>SUDAH</v>
          </cell>
          <cell r="AR1635">
            <v>44655</v>
          </cell>
          <cell r="AS1635" t="str">
            <v>SUDAH</v>
          </cell>
          <cell r="AT1635">
            <v>44656</v>
          </cell>
          <cell r="AU1635" t="str">
            <v>SUDAH</v>
          </cell>
          <cell r="AV1635">
            <v>44558</v>
          </cell>
          <cell r="AW1635" t="str">
            <v xml:space="preserve">0 Tahun  4 Bulan 23 Hari </v>
          </cell>
          <cell r="AX1635" t="str">
            <v>IN CLASS</v>
          </cell>
          <cell r="AY1635">
            <v>70</v>
          </cell>
          <cell r="AZ1635">
            <v>85</v>
          </cell>
          <cell r="BA1635" t="str">
            <v>SUDAH</v>
          </cell>
          <cell r="BC1635" t="str">
            <v>SUDAH</v>
          </cell>
          <cell r="BE1635" t="str">
            <v>SUDAH</v>
          </cell>
          <cell r="BG1635">
            <v>44596</v>
          </cell>
          <cell r="BI1635" t="str">
            <v>BELUM</v>
          </cell>
          <cell r="BJ1635" t="str">
            <v>MENUNGGU JADWAL</v>
          </cell>
          <cell r="BV1635" t="str">
            <v>0000451604946</v>
          </cell>
          <cell r="BW1635" t="str">
            <v>SUDAH</v>
          </cell>
          <cell r="BX1635" t="str">
            <v>PERUSAHAAN</v>
          </cell>
          <cell r="BZ1635" t="str">
            <v>BELUM</v>
          </cell>
        </row>
        <row r="1636">
          <cell r="C1636" t="str">
            <v>3695</v>
          </cell>
          <cell r="D1636" t="str">
            <v>KHURNIAWAN MAHARDIKA</v>
          </cell>
          <cell r="E1636" t="str">
            <v>PT. MBK</v>
          </cell>
          <cell r="F1636" t="str">
            <v>REPLACE</v>
          </cell>
          <cell r="G1636" t="str">
            <v>BAYU KOES SANTYOKO</v>
          </cell>
          <cell r="I1636">
            <v>44648</v>
          </cell>
          <cell r="J1636" t="str">
            <v/>
          </cell>
          <cell r="K1636" t="str">
            <v>081383033352</v>
          </cell>
          <cell r="P1636" t="str">
            <v>DISPATCHER</v>
          </cell>
          <cell r="Q1636" t="str">
            <v>SEMARANG</v>
          </cell>
          <cell r="R1636" t="str">
            <v>ANTERAJA</v>
          </cell>
          <cell r="S1636" t="str">
            <v>SEMARANG</v>
          </cell>
          <cell r="T1636" t="str">
            <v>3374130811860001</v>
          </cell>
          <cell r="U1636" t="str">
            <v>SEUMUR HIDUP</v>
          </cell>
          <cell r="V1636" t="str">
            <v>NON DRIVER</v>
          </cell>
          <cell r="W1636" t="str">
            <v>NON DRIVER</v>
          </cell>
          <cell r="X1636" t="str">
            <v>NON DRIVER</v>
          </cell>
          <cell r="Y1636" t="str">
            <v>NON DRIVER</v>
          </cell>
          <cell r="Z1636" t="str">
            <v>SEMARANG</v>
          </cell>
          <cell r="AA1636">
            <v>31724</v>
          </cell>
          <cell r="AB1636" t="str">
            <v>PERUM BUKIT MANDIRI BERINGIN BLOK E NO. 3A RT 002 RW 016 DS BRINGIN KEC NGALIYAN KOTA SEMARANG</v>
          </cell>
          <cell r="AC1636" t="str">
            <v>KAWIN ANAK 2</v>
          </cell>
          <cell r="AD1636" t="str">
            <v>ISLAM</v>
          </cell>
          <cell r="AE1636" t="str">
            <v>LAKI-LAKI</v>
          </cell>
          <cell r="AF1636" t="str">
            <v>S1</v>
          </cell>
          <cell r="AG1636" t="str">
            <v>KHURNIAWAN MAHARDIKA</v>
          </cell>
          <cell r="AH1636" t="str">
            <v>BCA</v>
          </cell>
          <cell r="AI1636" t="str">
            <v>8715439448</v>
          </cell>
          <cell r="AJ1636" t="str">
            <v>3374150202160003</v>
          </cell>
          <cell r="AL1636">
            <v>44648</v>
          </cell>
          <cell r="AM1636">
            <v>44712</v>
          </cell>
          <cell r="AN1636" t="str">
            <v>PKWT 1</v>
          </cell>
          <cell r="AO1636" t="str">
            <v>10 hari</v>
          </cell>
          <cell r="AP1636" t="str">
            <v xml:space="preserve">0 Tahun  1 Bulan 23 Hari </v>
          </cell>
          <cell r="AQ1636" t="str">
            <v>NON DRIVER</v>
          </cell>
          <cell r="AR1636" t="str">
            <v>NON DRIVER</v>
          </cell>
          <cell r="AS1636" t="str">
            <v>SUDAH</v>
          </cell>
          <cell r="AT1636">
            <v>44651</v>
          </cell>
          <cell r="AU1636" t="str">
            <v>NON DRIVER</v>
          </cell>
          <cell r="AV1636" t="str">
            <v>NON DRIVER</v>
          </cell>
          <cell r="AW1636" t="str">
            <v/>
          </cell>
          <cell r="AX1636" t="str">
            <v>NON DRIVER</v>
          </cell>
          <cell r="AY1636" t="str">
            <v>NON DRIVER</v>
          </cell>
          <cell r="AZ1636" t="str">
            <v>NON DRIVER</v>
          </cell>
          <cell r="BA1636" t="str">
            <v>SUDAH</v>
          </cell>
          <cell r="BC1636">
            <v>44385</v>
          </cell>
          <cell r="BE1636" t="str">
            <v>SUDAH</v>
          </cell>
          <cell r="BG1636">
            <v>44413</v>
          </cell>
          <cell r="BI1636" t="str">
            <v>SUDAH</v>
          </cell>
          <cell r="BK1636">
            <v>44631</v>
          </cell>
          <cell r="BV1636" t="str">
            <v>0001526396916</v>
          </cell>
          <cell r="BW1636" t="str">
            <v>SUDAH</v>
          </cell>
          <cell r="BX1636" t="str">
            <v>PERUSAHAAN</v>
          </cell>
          <cell r="BZ1636" t="str">
            <v>BELUM</v>
          </cell>
        </row>
        <row r="1637">
          <cell r="C1637" t="str">
            <v>3697</v>
          </cell>
          <cell r="D1637" t="str">
            <v>AGUSTA PANDU NUGROHO</v>
          </cell>
          <cell r="E1637" t="str">
            <v>PT. MBK</v>
          </cell>
          <cell r="F1637" t="str">
            <v>PO</v>
          </cell>
          <cell r="G1637" t="str">
            <v>09/PO/LOG/SBY/III/22</v>
          </cell>
          <cell r="I1637">
            <v>44652</v>
          </cell>
          <cell r="J1637" t="str">
            <v/>
          </cell>
          <cell r="K1637" t="str">
            <v>085290153858</v>
          </cell>
          <cell r="L1637" t="str">
            <v>DRIVER</v>
          </cell>
          <cell r="Q1637" t="str">
            <v>REMBANG</v>
          </cell>
          <cell r="R1637" t="str">
            <v>PT. SUMBER ALFARIA TRIJAYA TBK</v>
          </cell>
          <cell r="S1637" t="str">
            <v>MALANG</v>
          </cell>
          <cell r="T1637" t="str">
            <v>3317071312960002</v>
          </cell>
          <cell r="U1637" t="str">
            <v>SEUMUR HIDUP</v>
          </cell>
          <cell r="V1637" t="str">
            <v>CDD</v>
          </cell>
          <cell r="W1637" t="str">
            <v>B1</v>
          </cell>
          <cell r="X1637" t="str">
            <v>14399612000202</v>
          </cell>
          <cell r="Y1637">
            <v>46470</v>
          </cell>
          <cell r="Z1637" t="str">
            <v>REMBANG</v>
          </cell>
          <cell r="AA1637">
            <v>35412</v>
          </cell>
          <cell r="AB1637" t="str">
            <v>SRIDADI RT 003 RW 013 KEC PAMOTAN</v>
          </cell>
          <cell r="AC1637" t="str">
            <v>KAWIN ANAK 2</v>
          </cell>
          <cell r="AD1637" t="str">
            <v>ISLAM</v>
          </cell>
          <cell r="AE1637" t="str">
            <v>LAKI-LAKI</v>
          </cell>
          <cell r="AF1637" t="str">
            <v>SMA</v>
          </cell>
          <cell r="AG1637" t="str">
            <v>AGUSTA PANDU NUGROHO</v>
          </cell>
          <cell r="AH1637" t="str">
            <v>BCA</v>
          </cell>
          <cell r="AI1637" t="str">
            <v>78352271251</v>
          </cell>
          <cell r="AJ1637" t="str">
            <v>3317070306090003</v>
          </cell>
          <cell r="AL1637">
            <v>44652</v>
          </cell>
          <cell r="AM1637">
            <v>44742</v>
          </cell>
          <cell r="AN1637" t="str">
            <v>PKWT 1</v>
          </cell>
          <cell r="AO1637" t="str">
            <v>40 hari</v>
          </cell>
          <cell r="AP1637" t="str">
            <v xml:space="preserve">0 Tahun  1 Bulan 20 Hari </v>
          </cell>
          <cell r="AQ1637" t="str">
            <v>SUDAH</v>
          </cell>
          <cell r="AR1637">
            <v>44657</v>
          </cell>
          <cell r="AS1637" t="str">
            <v>SUDAH</v>
          </cell>
          <cell r="AT1637">
            <v>44657</v>
          </cell>
          <cell r="AU1637" t="str">
            <v>SUDAH</v>
          </cell>
          <cell r="AV1637">
            <v>44645</v>
          </cell>
          <cell r="AW1637" t="str">
            <v xml:space="preserve">0 Tahun  1 Bulan 26 Hari </v>
          </cell>
          <cell r="AX1637" t="str">
            <v>IN CLASS</v>
          </cell>
          <cell r="AY1637">
            <v>85</v>
          </cell>
          <cell r="AZ1637">
            <v>90</v>
          </cell>
          <cell r="BA1637" t="str">
            <v>SUDAH</v>
          </cell>
          <cell r="BC1637">
            <v>44446</v>
          </cell>
          <cell r="BE1637" t="str">
            <v>SUDAH</v>
          </cell>
          <cell r="BG1637">
            <v>44506</v>
          </cell>
          <cell r="BI1637" t="str">
            <v>BELUM</v>
          </cell>
          <cell r="BV1637" t="str">
            <v>0002142399003</v>
          </cell>
          <cell r="BW1637" t="str">
            <v>SUDAH</v>
          </cell>
          <cell r="BX1637" t="str">
            <v>PBI</v>
          </cell>
          <cell r="BZ1637" t="str">
            <v>BELUM</v>
          </cell>
        </row>
        <row r="1638">
          <cell r="C1638" t="str">
            <v>3699</v>
          </cell>
          <cell r="D1638" t="str">
            <v>MIA WAHYU NURAINI</v>
          </cell>
          <cell r="E1638" t="str">
            <v>PT. MBK</v>
          </cell>
          <cell r="F1638" t="str">
            <v>REPLACE</v>
          </cell>
          <cell r="G1638" t="str">
            <v>AHMAD KAMAL</v>
          </cell>
          <cell r="I1638">
            <v>44652</v>
          </cell>
          <cell r="J1638" t="str">
            <v/>
          </cell>
          <cell r="K1638" t="str">
            <v>085784433516</v>
          </cell>
          <cell r="P1638" t="str">
            <v>ADMIN DISPATCHER</v>
          </cell>
          <cell r="Q1638" t="str">
            <v>MALANG</v>
          </cell>
          <cell r="R1638" t="str">
            <v>BAT 1</v>
          </cell>
          <cell r="S1638" t="str">
            <v>MALANG</v>
          </cell>
          <cell r="T1638" t="str">
            <v>3506085301990001</v>
          </cell>
          <cell r="U1638" t="str">
            <v>SEUMUR HIDUP</v>
          </cell>
          <cell r="V1638" t="str">
            <v>NON DRIVER</v>
          </cell>
          <cell r="W1638" t="str">
            <v>NON DRIVER</v>
          </cell>
          <cell r="X1638" t="str">
            <v>NON DRIVER</v>
          </cell>
          <cell r="Y1638" t="str">
            <v>NON DRIVER</v>
          </cell>
          <cell r="Z1638" t="str">
            <v>KEDIRI</v>
          </cell>
          <cell r="AA1638">
            <v>36173</v>
          </cell>
          <cell r="AB1638" t="str">
            <v xml:space="preserve">RT 002 RW 001 DS JAMBEAN MANGGIS </v>
          </cell>
          <cell r="AC1638" t="str">
            <v>LAJANG</v>
          </cell>
          <cell r="AD1638" t="str">
            <v>ISLAM</v>
          </cell>
          <cell r="AE1638" t="str">
            <v>PEREMPUAN</v>
          </cell>
          <cell r="AF1638" t="str">
            <v>S1</v>
          </cell>
          <cell r="AG1638" t="str">
            <v>MIA WAHYU NURAINI</v>
          </cell>
          <cell r="AH1638" t="str">
            <v>BTN</v>
          </cell>
          <cell r="AI1638" t="str">
            <v>0103401560003936</v>
          </cell>
          <cell r="AJ1638" t="str">
            <v>3506080401114943</v>
          </cell>
          <cell r="AL1638">
            <v>44652</v>
          </cell>
          <cell r="AM1638">
            <v>44742</v>
          </cell>
          <cell r="AN1638" t="str">
            <v>PKWT 1</v>
          </cell>
          <cell r="AO1638" t="str">
            <v>40 hari</v>
          </cell>
          <cell r="AP1638" t="str">
            <v xml:space="preserve">0 Tahun  1 Bulan 20 Hari </v>
          </cell>
          <cell r="AQ1638" t="str">
            <v>NON DRIVER</v>
          </cell>
          <cell r="AR1638" t="str">
            <v>NON DRIVER</v>
          </cell>
          <cell r="AS1638" t="str">
            <v>BELUM</v>
          </cell>
          <cell r="AU1638" t="str">
            <v>NON DRIVER</v>
          </cell>
          <cell r="AV1638" t="str">
            <v>NON DRIVER</v>
          </cell>
          <cell r="AW1638" t="str">
            <v/>
          </cell>
          <cell r="AX1638" t="str">
            <v>NON DRIVER</v>
          </cell>
          <cell r="AY1638" t="str">
            <v>NON DRIVER</v>
          </cell>
          <cell r="AZ1638" t="str">
            <v>NON DRIVER</v>
          </cell>
          <cell r="BA1638" t="str">
            <v>SUDAH</v>
          </cell>
          <cell r="BC1638">
            <v>44429</v>
          </cell>
          <cell r="BE1638" t="str">
            <v>SUDAH</v>
          </cell>
          <cell r="BG1638">
            <v>44485</v>
          </cell>
          <cell r="BI1638" t="str">
            <v>BELUM</v>
          </cell>
          <cell r="BV1638" t="str">
            <v>0000108127337</v>
          </cell>
          <cell r="BW1638" t="str">
            <v>SUDAH</v>
          </cell>
          <cell r="BX1638" t="str">
            <v>PERUSAHAAN</v>
          </cell>
          <cell r="BZ1638" t="str">
            <v>BELUM</v>
          </cell>
        </row>
        <row r="1639">
          <cell r="C1639" t="str">
            <v>3700</v>
          </cell>
          <cell r="D1639" t="str">
            <v>ERICK PARDONGAN SILALAHI</v>
          </cell>
          <cell r="E1639" t="str">
            <v>PT. MBK</v>
          </cell>
          <cell r="F1639" t="str">
            <v>REPLACE</v>
          </cell>
          <cell r="G1639" t="str">
            <v>ANGGA RIVALDI</v>
          </cell>
          <cell r="I1639">
            <v>44652</v>
          </cell>
          <cell r="J1639" t="str">
            <v/>
          </cell>
          <cell r="K1639" t="str">
            <v>081345967114</v>
          </cell>
          <cell r="L1639" t="str">
            <v>DRIVER</v>
          </cell>
          <cell r="Q1639" t="str">
            <v>PONTIANAK</v>
          </cell>
          <cell r="R1639" t="str">
            <v>PT. SUMBER ALFARIA TRIJAYA TBK</v>
          </cell>
          <cell r="S1639" t="str">
            <v>JAKARTA 2</v>
          </cell>
          <cell r="T1639" t="str">
            <v>6171021101910006</v>
          </cell>
          <cell r="U1639" t="str">
            <v>SEUMUR HIDUP</v>
          </cell>
          <cell r="V1639" t="str">
            <v>CDD</v>
          </cell>
          <cell r="W1639" t="str">
            <v>B1</v>
          </cell>
          <cell r="X1639" t="str">
            <v>1017910100007</v>
          </cell>
          <cell r="Y1639">
            <v>46425</v>
          </cell>
          <cell r="Z1639" t="str">
            <v>PONTIANAK</v>
          </cell>
          <cell r="AA1639">
            <v>33249</v>
          </cell>
          <cell r="AB1639" t="str">
            <v>DUSUN SENGORET ,RT.001 ,RW.001 ,KEL.MARINGIN JAYA ,KEC.PARINDU</v>
          </cell>
          <cell r="AC1639" t="str">
            <v>KAWIN ANAK 2</v>
          </cell>
          <cell r="AD1639" t="str">
            <v>KRISTEN</v>
          </cell>
          <cell r="AE1639" t="str">
            <v>LAKI-LAKI</v>
          </cell>
          <cell r="AF1639" t="str">
            <v>SMA</v>
          </cell>
          <cell r="AG1639" t="str">
            <v>ERICK PARDONGAN SILALAHI</v>
          </cell>
          <cell r="AH1639" t="str">
            <v>BCA</v>
          </cell>
          <cell r="AI1639">
            <v>7345134921</v>
          </cell>
          <cell r="AJ1639" t="str">
            <v>6103091208200002</v>
          </cell>
          <cell r="AL1639">
            <v>44652</v>
          </cell>
          <cell r="AM1639">
            <v>44742</v>
          </cell>
          <cell r="AN1639" t="str">
            <v>PKWT 1</v>
          </cell>
          <cell r="AO1639" t="str">
            <v>40 hari</v>
          </cell>
          <cell r="AP1639" t="str">
            <v xml:space="preserve">0 Tahun  1 Bulan 20 Hari </v>
          </cell>
          <cell r="AQ1639" t="str">
            <v>SUDAH</v>
          </cell>
          <cell r="AR1639">
            <v>44663</v>
          </cell>
          <cell r="AS1639" t="str">
            <v>SUDAH</v>
          </cell>
          <cell r="AT1639">
            <v>44663</v>
          </cell>
          <cell r="AU1639" t="str">
            <v>SUDAH</v>
          </cell>
          <cell r="AV1639">
            <v>44652</v>
          </cell>
          <cell r="AW1639" t="str">
            <v xml:space="preserve">0 Tahun  1 Bulan 20 Hari </v>
          </cell>
          <cell r="AX1639" t="str">
            <v>IN CLASS</v>
          </cell>
          <cell r="BA1639" t="str">
            <v>SUDAH</v>
          </cell>
          <cell r="BC1639" t="str">
            <v>SUDAH</v>
          </cell>
          <cell r="BE1639" t="str">
            <v>BELUM</v>
          </cell>
          <cell r="BI1639" t="str">
            <v>BELUM</v>
          </cell>
          <cell r="BV1639" t="str">
            <v>0003004850215</v>
          </cell>
          <cell r="BW1639" t="str">
            <v>SUDAH</v>
          </cell>
          <cell r="BX1639" t="str">
            <v>PERUSAHAAN</v>
          </cell>
          <cell r="BZ1639" t="str">
            <v>BELUM</v>
          </cell>
        </row>
        <row r="1640">
          <cell r="C1640" t="str">
            <v>3701</v>
          </cell>
          <cell r="D1640" t="str">
            <v>SUPARDELI</v>
          </cell>
          <cell r="E1640" t="str">
            <v>PT. MBK</v>
          </cell>
          <cell r="F1640" t="str">
            <v>REPLACE</v>
          </cell>
          <cell r="G1640" t="str">
            <v>ALI SADIKIN</v>
          </cell>
          <cell r="I1640">
            <v>44652</v>
          </cell>
          <cell r="J1640" t="str">
            <v/>
          </cell>
          <cell r="K1640" t="str">
            <v>085654409784</v>
          </cell>
          <cell r="L1640" t="str">
            <v>DRIVER</v>
          </cell>
          <cell r="Q1640" t="str">
            <v>PONTIANAK</v>
          </cell>
          <cell r="R1640" t="str">
            <v>PT. SUMBER ALFARIA TRIJAYA TBK</v>
          </cell>
          <cell r="S1640" t="str">
            <v>JAKARTA 2</v>
          </cell>
          <cell r="T1640" t="str">
            <v>6171032911830007</v>
          </cell>
          <cell r="U1640" t="str">
            <v>SEUMUR HIDUP</v>
          </cell>
          <cell r="V1640" t="str">
            <v>CDD</v>
          </cell>
          <cell r="W1640" t="str">
            <v>B1</v>
          </cell>
          <cell r="X1640" t="str">
            <v>831110141000</v>
          </cell>
          <cell r="Y1640">
            <v>45259</v>
          </cell>
          <cell r="Z1640" t="str">
            <v>PONTIANAK</v>
          </cell>
          <cell r="AA1640">
            <v>30649</v>
          </cell>
          <cell r="AB1640" t="str">
            <v>GG.KERINCCI 1 ,RT.001 ,RW.001 ,KEL.SUNGAI JAWI DALAM ,KEC.PONTIANAK BARAT</v>
          </cell>
          <cell r="AC1640" t="str">
            <v>KAWIN ANAK 3</v>
          </cell>
          <cell r="AD1640" t="str">
            <v>ISLAM</v>
          </cell>
          <cell r="AE1640" t="str">
            <v>LAKI-LAKI</v>
          </cell>
          <cell r="AF1640" t="str">
            <v>SMP</v>
          </cell>
          <cell r="AG1640" t="str">
            <v>SUPARDELI</v>
          </cell>
          <cell r="AH1640" t="str">
            <v>BCA</v>
          </cell>
          <cell r="AI1640">
            <v>1711321484</v>
          </cell>
          <cell r="AJ1640" t="str">
            <v>6171032309080014</v>
          </cell>
          <cell r="AL1640">
            <v>44652</v>
          </cell>
          <cell r="AM1640">
            <v>44742</v>
          </cell>
          <cell r="AN1640" t="str">
            <v>PKWT 1</v>
          </cell>
          <cell r="AO1640" t="str">
            <v>40 hari</v>
          </cell>
          <cell r="AP1640" t="str">
            <v xml:space="preserve">0 Tahun  1 Bulan 20 Hari </v>
          </cell>
          <cell r="AQ1640" t="str">
            <v>SUDAH</v>
          </cell>
          <cell r="AR1640">
            <v>44663</v>
          </cell>
          <cell r="AS1640" t="str">
            <v>SUDAH</v>
          </cell>
          <cell r="AT1640">
            <v>44663</v>
          </cell>
          <cell r="AU1640" t="str">
            <v>SUDAH</v>
          </cell>
          <cell r="AV1640">
            <v>44652</v>
          </cell>
          <cell r="AW1640" t="str">
            <v xml:space="preserve">0 Tahun  1 Bulan 20 Hari </v>
          </cell>
          <cell r="AX1640" t="str">
            <v>IN CLASS</v>
          </cell>
          <cell r="BA1640" t="str">
            <v>SUDAH</v>
          </cell>
          <cell r="BC1640">
            <v>44592</v>
          </cell>
          <cell r="BE1640" t="str">
            <v>SUDAH</v>
          </cell>
          <cell r="BG1640">
            <v>44592</v>
          </cell>
          <cell r="BI1640" t="str">
            <v>BELUM</v>
          </cell>
          <cell r="BV1640" t="str">
            <v>0000884275738</v>
          </cell>
          <cell r="BW1640" t="str">
            <v>SUDAH</v>
          </cell>
          <cell r="BX1640" t="str">
            <v>PBI</v>
          </cell>
          <cell r="BZ1640" t="str">
            <v>BELUM</v>
          </cell>
        </row>
        <row r="1641">
          <cell r="C1641" t="str">
            <v>3702</v>
          </cell>
          <cell r="D1641" t="str">
            <v>GUNTORO</v>
          </cell>
          <cell r="E1641" t="str">
            <v>PT. MBK</v>
          </cell>
          <cell r="F1641" t="str">
            <v>REPLACE</v>
          </cell>
          <cell r="G1641" t="str">
            <v>ABDUL HAFIDZ</v>
          </cell>
          <cell r="I1641">
            <v>44653</v>
          </cell>
          <cell r="J1641" t="str">
            <v/>
          </cell>
          <cell r="K1641" t="str">
            <v>081251993054</v>
          </cell>
          <cell r="L1641" t="str">
            <v>DRIVER</v>
          </cell>
          <cell r="Q1641" t="str">
            <v>PONTIANAK</v>
          </cell>
          <cell r="R1641" t="str">
            <v>PT. SUMBER ALFARIA TRIJAYA TBK</v>
          </cell>
          <cell r="S1641" t="str">
            <v>JAKARTA 2</v>
          </cell>
          <cell r="T1641" t="str">
            <v>6112010410940008</v>
          </cell>
          <cell r="U1641" t="str">
            <v>SEUMUR HIDUP</v>
          </cell>
          <cell r="V1641" t="str">
            <v>CDD</v>
          </cell>
          <cell r="W1641" t="str">
            <v>B1</v>
          </cell>
          <cell r="X1641" t="str">
            <v>1014941000001</v>
          </cell>
          <cell r="Y1641">
            <v>45900</v>
          </cell>
          <cell r="Z1641" t="str">
            <v>PONTIANAK</v>
          </cell>
          <cell r="AA1641">
            <v>34611</v>
          </cell>
          <cell r="AB1641" t="str">
            <v>JL.ADISUCIPTO Gg.SANUSI ,RT.005 ,RW.008 ,KEL.ARANG LIMBUNG ,KEC.SUNGAI RAYA.</v>
          </cell>
          <cell r="AC1641" t="str">
            <v>LAJANG</v>
          </cell>
          <cell r="AD1641" t="str">
            <v>ISLAM</v>
          </cell>
          <cell r="AE1641" t="str">
            <v>LAKI-LAKI</v>
          </cell>
          <cell r="AF1641" t="str">
            <v>SMA</v>
          </cell>
          <cell r="AG1641" t="str">
            <v>GUNTORO</v>
          </cell>
          <cell r="AH1641" t="str">
            <v>BCA</v>
          </cell>
          <cell r="AI1641">
            <v>7155198478</v>
          </cell>
          <cell r="AJ1641" t="str">
            <v>6112012001100029</v>
          </cell>
          <cell r="AL1641">
            <v>44652</v>
          </cell>
          <cell r="AM1641">
            <v>44742</v>
          </cell>
          <cell r="AN1641" t="str">
            <v>PKWT 1</v>
          </cell>
          <cell r="AO1641" t="str">
            <v>40 hari</v>
          </cell>
          <cell r="AP1641" t="str">
            <v xml:space="preserve">0 Tahun  1 Bulan 19 Hari </v>
          </cell>
          <cell r="AQ1641" t="str">
            <v>SUDAH</v>
          </cell>
          <cell r="AR1641">
            <v>44663</v>
          </cell>
          <cell r="AS1641" t="str">
            <v>SUDAH</v>
          </cell>
          <cell r="AT1641">
            <v>44663</v>
          </cell>
          <cell r="AU1641" t="str">
            <v>SUDAH</v>
          </cell>
          <cell r="AV1641">
            <v>44653</v>
          </cell>
          <cell r="AW1641" t="str">
            <v xml:space="preserve">0 Tahun  1 Bulan 19 Hari </v>
          </cell>
          <cell r="AX1641" t="str">
            <v>IN CLASS</v>
          </cell>
          <cell r="BA1641" t="str">
            <v>SUDAH</v>
          </cell>
          <cell r="BC1641">
            <v>44496</v>
          </cell>
          <cell r="BE1641" t="str">
            <v>SUDAH</v>
          </cell>
          <cell r="BF1641">
            <v>44496</v>
          </cell>
          <cell r="BI1641" t="str">
            <v>BELUM</v>
          </cell>
          <cell r="BV1641" t="str">
            <v>0000204417549</v>
          </cell>
          <cell r="BW1641" t="str">
            <v>SUDAH</v>
          </cell>
          <cell r="BX1641" t="str">
            <v>PERUSAHAAN</v>
          </cell>
          <cell r="BZ1641" t="str">
            <v>BELUM</v>
          </cell>
        </row>
        <row r="1642">
          <cell r="C1642" t="str">
            <v>3703</v>
          </cell>
          <cell r="D1642" t="str">
            <v>SULISTIYA</v>
          </cell>
          <cell r="E1642" t="str">
            <v>PT. MBK</v>
          </cell>
          <cell r="F1642" t="str">
            <v>REPLACE</v>
          </cell>
          <cell r="G1642" t="str">
            <v>TAFAN ABDURRAFI</v>
          </cell>
          <cell r="I1642">
            <v>44653</v>
          </cell>
          <cell r="J1642" t="str">
            <v/>
          </cell>
          <cell r="K1642" t="str">
            <v>089665511666</v>
          </cell>
          <cell r="L1642" t="str">
            <v>DRIVER</v>
          </cell>
          <cell r="Q1642" t="str">
            <v>PONTIANAK</v>
          </cell>
          <cell r="R1642" t="str">
            <v>PT. SUMBER ALFARIA TRIJAYA TBK</v>
          </cell>
          <cell r="S1642" t="str">
            <v>JAKARTA 2</v>
          </cell>
          <cell r="T1642" t="str">
            <v>6103082905920002</v>
          </cell>
          <cell r="U1642" t="str">
            <v>SEUMUR HIDUP</v>
          </cell>
          <cell r="V1642" t="str">
            <v>CDD</v>
          </cell>
          <cell r="W1642" t="str">
            <v>B1</v>
          </cell>
          <cell r="X1642" t="str">
            <v>10179205000054</v>
          </cell>
          <cell r="Y1642">
            <v>46448</v>
          </cell>
          <cell r="Z1642" t="str">
            <v>SANGGAU</v>
          </cell>
          <cell r="AA1642">
            <v>33753</v>
          </cell>
          <cell r="AB1642" t="str">
            <v>PARIT BUGIS I KOMP.GRAHA KIRINA 6 NO.C3 ,RT.003 ,RW.003 ,KEL.SUNGAI AMBAWANG KUALA ,KEC.SUNGAI AMBAWANG.</v>
          </cell>
          <cell r="AC1642" t="str">
            <v>KAWIN</v>
          </cell>
          <cell r="AD1642" t="str">
            <v>ISLAM</v>
          </cell>
          <cell r="AE1642" t="str">
            <v>LAKI-LAKI</v>
          </cell>
          <cell r="AF1642" t="str">
            <v>S1</v>
          </cell>
          <cell r="AG1642" t="str">
            <v>SULISTIYA</v>
          </cell>
          <cell r="AH1642" t="str">
            <v>BCA</v>
          </cell>
          <cell r="AI1642" t="str">
            <v>0292529978</v>
          </cell>
          <cell r="AJ1642" t="str">
            <v>6112032705190005</v>
          </cell>
          <cell r="AL1642">
            <v>44652</v>
          </cell>
          <cell r="AM1642">
            <v>44742</v>
          </cell>
          <cell r="AN1642" t="str">
            <v>PKWT 1</v>
          </cell>
          <cell r="AO1642" t="str">
            <v>40 hari</v>
          </cell>
          <cell r="AP1642" t="str">
            <v xml:space="preserve">0 Tahun  1 Bulan 19 Hari </v>
          </cell>
          <cell r="AQ1642" t="str">
            <v>SUDAH</v>
          </cell>
          <cell r="AR1642">
            <v>44669</v>
          </cell>
          <cell r="AS1642" t="str">
            <v>SUDAH</v>
          </cell>
          <cell r="AT1642">
            <v>44669</v>
          </cell>
          <cell r="AU1642" t="str">
            <v>SUDAH</v>
          </cell>
          <cell r="AV1642">
            <v>44653</v>
          </cell>
          <cell r="AW1642" t="str">
            <v xml:space="preserve">0 Tahun  1 Bulan 19 Hari </v>
          </cell>
          <cell r="AX1642" t="str">
            <v>IN CLASS</v>
          </cell>
          <cell r="BA1642" t="str">
            <v>SUDAH</v>
          </cell>
          <cell r="BC1642">
            <v>44471</v>
          </cell>
          <cell r="BE1642" t="str">
            <v>SUDAH</v>
          </cell>
          <cell r="BF1642">
            <v>44471</v>
          </cell>
          <cell r="BI1642" t="str">
            <v>BELUM</v>
          </cell>
          <cell r="BV1642" t="str">
            <v>0000051774625</v>
          </cell>
          <cell r="BW1642" t="str">
            <v>SUDAH</v>
          </cell>
          <cell r="BX1642" t="str">
            <v>PERUSAHAAN</v>
          </cell>
          <cell r="BZ1642" t="str">
            <v>BELUM</v>
          </cell>
        </row>
        <row r="1643">
          <cell r="C1643" t="str">
            <v>3704</v>
          </cell>
          <cell r="D1643" t="str">
            <v>SYARIF MUHAMAD FERRY MARZA</v>
          </cell>
          <cell r="E1643" t="str">
            <v>PT. MBK</v>
          </cell>
          <cell r="F1643" t="str">
            <v>REPLACE</v>
          </cell>
          <cell r="G1643" t="str">
            <v>NAWAWI</v>
          </cell>
          <cell r="I1643">
            <v>44653</v>
          </cell>
          <cell r="J1643" t="str">
            <v/>
          </cell>
          <cell r="K1643" t="str">
            <v>08152557008</v>
          </cell>
          <cell r="L1643" t="str">
            <v>DRIVER</v>
          </cell>
          <cell r="Q1643" t="str">
            <v>PONTIANAK</v>
          </cell>
          <cell r="R1643" t="str">
            <v>PT. SUMBER ALFARIA TRIJAYA TBK</v>
          </cell>
          <cell r="S1643" t="str">
            <v>JAKARTA 2</v>
          </cell>
          <cell r="T1643" t="str">
            <v>6104160902880001</v>
          </cell>
          <cell r="U1643" t="str">
            <v>SEUMUR HIDUP</v>
          </cell>
          <cell r="V1643" t="str">
            <v>CDD</v>
          </cell>
          <cell r="W1643" t="str">
            <v>B1</v>
          </cell>
          <cell r="X1643" t="str">
            <v>10148802000132</v>
          </cell>
          <cell r="Y1643">
            <v>46447</v>
          </cell>
          <cell r="Z1643" t="str">
            <v>PONTIANAK</v>
          </cell>
          <cell r="AA1643">
            <v>32182</v>
          </cell>
          <cell r="AB1643" t="str">
            <v>JL.TANJUNG RAYA GG.KADRIAH N0.8 ,RT.002 ,RW.001 ,KEL.DALAM BUGIS ,KEC.PONTIANAK TIMUR</v>
          </cell>
          <cell r="AC1643" t="str">
            <v>LAJANG</v>
          </cell>
          <cell r="AD1643" t="str">
            <v>ISLAM</v>
          </cell>
          <cell r="AE1643" t="str">
            <v>LAKI-LAKI</v>
          </cell>
          <cell r="AF1643" t="str">
            <v>SMA</v>
          </cell>
          <cell r="AG1643" t="str">
            <v>SYARIF MUHAMAD FERRY MARZA</v>
          </cell>
          <cell r="AH1643" t="str">
            <v>BCA</v>
          </cell>
          <cell r="AI1643" t="str">
            <v>5125204896</v>
          </cell>
          <cell r="AJ1643" t="str">
            <v>6171020709210006</v>
          </cell>
          <cell r="AL1643">
            <v>44652</v>
          </cell>
          <cell r="AM1643">
            <v>44742</v>
          </cell>
          <cell r="AN1643" t="str">
            <v>PKWT 1</v>
          </cell>
          <cell r="AO1643" t="str">
            <v>40 hari</v>
          </cell>
          <cell r="AP1643" t="str">
            <v xml:space="preserve">0 Tahun  1 Bulan 19 Hari </v>
          </cell>
          <cell r="AQ1643" t="str">
            <v>SUDAH</v>
          </cell>
          <cell r="AR1643">
            <v>44663</v>
          </cell>
          <cell r="AS1643" t="str">
            <v>SUDAH</v>
          </cell>
          <cell r="AT1643">
            <v>44663</v>
          </cell>
          <cell r="AU1643" t="str">
            <v>SUDAH</v>
          </cell>
          <cell r="AV1643">
            <v>44653</v>
          </cell>
          <cell r="AW1643" t="str">
            <v xml:space="preserve">0 Tahun  1 Bulan 19 Hari </v>
          </cell>
          <cell r="AX1643" t="str">
            <v>IN CLASS</v>
          </cell>
          <cell r="BA1643" t="str">
            <v>SUDAH</v>
          </cell>
          <cell r="BC1643">
            <v>44412</v>
          </cell>
          <cell r="BE1643" t="str">
            <v>SUDAH</v>
          </cell>
          <cell r="BF1643">
            <v>44412</v>
          </cell>
          <cell r="BG1643">
            <v>44777</v>
          </cell>
          <cell r="BH1643" t="str">
            <v>SUDAH</v>
          </cell>
          <cell r="BI1643" t="str">
            <v>BELUM</v>
          </cell>
          <cell r="BJ1643">
            <v>44777</v>
          </cell>
          <cell r="BK1643" t="str">
            <v>POLRES KUBBU RAYA-N0003821</v>
          </cell>
          <cell r="BV1643" t="str">
            <v>0001600508441</v>
          </cell>
          <cell r="BW1643" t="str">
            <v>SUDAH</v>
          </cell>
          <cell r="BX1643" t="str">
            <v>PERUSAHAAN</v>
          </cell>
          <cell r="BZ1643" t="str">
            <v>BELUM</v>
          </cell>
        </row>
        <row r="1644">
          <cell r="C1644" t="str">
            <v>3706</v>
          </cell>
          <cell r="D1644" t="str">
            <v>M SIDIK SAPUTRA</v>
          </cell>
          <cell r="E1644" t="str">
            <v>PT. MBK</v>
          </cell>
          <cell r="F1644" t="str">
            <v>PEMENUHAN PO</v>
          </cell>
          <cell r="G1644" t="str">
            <v>59/JKT2/III/2022</v>
          </cell>
          <cell r="I1644">
            <v>44652</v>
          </cell>
          <cell r="J1644" t="str">
            <v/>
          </cell>
          <cell r="K1644" t="str">
            <v>0895609733696</v>
          </cell>
          <cell r="L1644" t="str">
            <v>DRIVER</v>
          </cell>
          <cell r="Q1644" t="str">
            <v>LAMPUNG</v>
          </cell>
          <cell r="R1644" t="str">
            <v>ANTERAJA</v>
          </cell>
          <cell r="S1644" t="str">
            <v>PALEMBANG</v>
          </cell>
          <cell r="T1644" t="str">
            <v>1871063010990007</v>
          </cell>
          <cell r="U1644" t="str">
            <v>SEUMUR HIDUP</v>
          </cell>
          <cell r="V1644" t="str">
            <v>CDD</v>
          </cell>
          <cell r="W1644" t="str">
            <v>B2 UMUM</v>
          </cell>
          <cell r="X1644" t="str">
            <v>25269710000239</v>
          </cell>
          <cell r="Y1644">
            <v>45837</v>
          </cell>
          <cell r="Z1644" t="str">
            <v>T KARANG</v>
          </cell>
          <cell r="AA1644">
            <v>36463</v>
          </cell>
          <cell r="AB1644" t="str">
            <v>JL. SS MANGARAJA GG SARIKAM LK.II RT 005/ RW 000 KEL KELAPA TIGA PERMAI KEC TANJUNGKARANG BARAT</v>
          </cell>
          <cell r="AC1644" t="str">
            <v>LAJANG</v>
          </cell>
          <cell r="AD1644" t="str">
            <v>ISLAM</v>
          </cell>
          <cell r="AE1644" t="str">
            <v>LAKI-LAKI</v>
          </cell>
          <cell r="AF1644" t="str">
            <v>SMP</v>
          </cell>
          <cell r="AG1644" t="str">
            <v>M SIDIK SAPUTRA</v>
          </cell>
          <cell r="AH1644" t="str">
            <v>BCA</v>
          </cell>
          <cell r="AI1644" t="str">
            <v>0201913356</v>
          </cell>
          <cell r="AJ1644" t="str">
            <v>1871031002150013</v>
          </cell>
          <cell r="AL1644">
            <v>44652</v>
          </cell>
          <cell r="AM1644">
            <v>44742</v>
          </cell>
          <cell r="AN1644" t="str">
            <v>PKWT 1</v>
          </cell>
          <cell r="AO1644" t="str">
            <v>40 hari</v>
          </cell>
          <cell r="AP1644" t="str">
            <v xml:space="preserve">0 Tahun  1 Bulan 20 Hari </v>
          </cell>
          <cell r="AQ1644" t="str">
            <v>SUDAH</v>
          </cell>
          <cell r="AR1644">
            <v>44677</v>
          </cell>
          <cell r="AS1644" t="str">
            <v>SUDAH</v>
          </cell>
          <cell r="AT1644">
            <v>44677</v>
          </cell>
          <cell r="AU1644" t="str">
            <v>SUDAH</v>
          </cell>
          <cell r="AV1644">
            <v>44652</v>
          </cell>
          <cell r="AW1644" t="str">
            <v xml:space="preserve">0 Tahun  1 Bulan 20 Hari </v>
          </cell>
          <cell r="AX1644" t="str">
            <v>IN CLASS</v>
          </cell>
          <cell r="BA1644" t="str">
            <v>SUDAH</v>
          </cell>
          <cell r="BC1644">
            <v>44455</v>
          </cell>
          <cell r="BE1644" t="str">
            <v>BELUM</v>
          </cell>
          <cell r="BI1644" t="str">
            <v>BELUM</v>
          </cell>
          <cell r="BV1644" t="str">
            <v>0000359963774</v>
          </cell>
          <cell r="BW1644" t="str">
            <v>SUDAH</v>
          </cell>
          <cell r="BX1644" t="str">
            <v>PBI</v>
          </cell>
          <cell r="BZ1644" t="str">
            <v>BELUM</v>
          </cell>
        </row>
        <row r="1645">
          <cell r="C1645" t="str">
            <v>3707</v>
          </cell>
          <cell r="D1645" t="str">
            <v>BAYU ADHITIANTO</v>
          </cell>
          <cell r="E1645" t="str">
            <v>PT. MBK</v>
          </cell>
          <cell r="F1645" t="str">
            <v>PO</v>
          </cell>
          <cell r="I1645">
            <v>44655</v>
          </cell>
          <cell r="J1645" t="str">
            <v/>
          </cell>
          <cell r="K1645" t="str">
            <v>08987298312</v>
          </cell>
          <cell r="P1645" t="str">
            <v>DISPATCHER</v>
          </cell>
          <cell r="Q1645" t="str">
            <v>BOGOR</v>
          </cell>
          <cell r="R1645" t="str">
            <v>ANTERAJA</v>
          </cell>
          <cell r="S1645" t="str">
            <v>JAKARTA 2</v>
          </cell>
          <cell r="T1645" t="str">
            <v>3201130603900003</v>
          </cell>
          <cell r="U1645" t="str">
            <v>SEUMUR HIDUP</v>
          </cell>
          <cell r="V1645" t="str">
            <v>NON DRIVER</v>
          </cell>
          <cell r="W1645" t="str">
            <v>NON DRIVER</v>
          </cell>
          <cell r="X1645" t="str">
            <v>NON DRIVER</v>
          </cell>
          <cell r="Y1645" t="str">
            <v>NON DRIVER</v>
          </cell>
          <cell r="Z1645" t="str">
            <v>JAKARTA</v>
          </cell>
          <cell r="AA1645">
            <v>32938</v>
          </cell>
          <cell r="AB1645" t="str">
            <v>KP BOJONGGEDE DALAM RT 004 / RW 013 KEL BOJONGGEDE KEC BOJONGGEDE</v>
          </cell>
          <cell r="AC1645" t="str">
            <v>KAWIN</v>
          </cell>
          <cell r="AD1645" t="str">
            <v>ISLAM</v>
          </cell>
          <cell r="AE1645" t="str">
            <v>LAKI-LAKI</v>
          </cell>
          <cell r="AF1645" t="str">
            <v>S1</v>
          </cell>
          <cell r="AG1645" t="str">
            <v>BAYU ADHITIANTO</v>
          </cell>
          <cell r="AH1645" t="str">
            <v>BCA</v>
          </cell>
          <cell r="AI1645" t="str">
            <v>6080120107</v>
          </cell>
          <cell r="AJ1645" t="str">
            <v>3201131301210025</v>
          </cell>
          <cell r="AL1645">
            <v>44655</v>
          </cell>
          <cell r="AM1645">
            <v>44742</v>
          </cell>
          <cell r="AN1645" t="str">
            <v>PKWT 1</v>
          </cell>
          <cell r="AO1645" t="str">
            <v>40 hari</v>
          </cell>
          <cell r="AP1645" t="str">
            <v xml:space="preserve">0 Tahun  1 Bulan 17 Hari </v>
          </cell>
          <cell r="AQ1645" t="str">
            <v>NON DRIVER</v>
          </cell>
          <cell r="AR1645" t="str">
            <v>NON DRIVER</v>
          </cell>
          <cell r="AS1645" t="str">
            <v>BELUM</v>
          </cell>
          <cell r="AU1645" t="str">
            <v>NON DRIVER</v>
          </cell>
          <cell r="AV1645" t="str">
            <v>NON DRIVER</v>
          </cell>
          <cell r="AW1645" t="str">
            <v/>
          </cell>
          <cell r="AX1645" t="str">
            <v>NON DRIVER</v>
          </cell>
          <cell r="AY1645" t="str">
            <v>NON DRIVER</v>
          </cell>
          <cell r="AZ1645" t="str">
            <v>NON DRIVER</v>
          </cell>
          <cell r="BA1645" t="str">
            <v>SUDAH</v>
          </cell>
          <cell r="BC1645">
            <v>44502</v>
          </cell>
          <cell r="BE1645" t="str">
            <v>SUDAH</v>
          </cell>
          <cell r="BG1645">
            <v>44530</v>
          </cell>
          <cell r="BI1645" t="str">
            <v>BELUM</v>
          </cell>
          <cell r="BV1645" t="str">
            <v>0000042303947</v>
          </cell>
          <cell r="BW1645" t="str">
            <v>SUDAH</v>
          </cell>
          <cell r="BX1645" t="str">
            <v>PERUSAHAAN</v>
          </cell>
          <cell r="BZ1645" t="str">
            <v>BELUM</v>
          </cell>
        </row>
        <row r="1646">
          <cell r="C1646" t="str">
            <v>3709</v>
          </cell>
          <cell r="D1646" t="str">
            <v>TRIHU SYAIFUL R</v>
          </cell>
          <cell r="E1646" t="str">
            <v>PT. MBK</v>
          </cell>
          <cell r="F1646" t="str">
            <v>REPLACE</v>
          </cell>
          <cell r="G1646" t="str">
            <v>ABDULLAH ZAINI</v>
          </cell>
          <cell r="I1646">
            <v>44652</v>
          </cell>
          <cell r="J1646" t="str">
            <v/>
          </cell>
          <cell r="K1646" t="str">
            <v>085236352169</v>
          </cell>
          <cell r="L1646" t="str">
            <v>DRIVER</v>
          </cell>
          <cell r="Q1646" t="str">
            <v>JEMBER</v>
          </cell>
          <cell r="R1646" t="str">
            <v>ANTERAJA</v>
          </cell>
          <cell r="S1646" t="str">
            <v>MALANG</v>
          </cell>
          <cell r="T1646" t="str">
            <v>3509210202880009</v>
          </cell>
          <cell r="U1646" t="str">
            <v>SEUMUR HIDUP</v>
          </cell>
          <cell r="W1646" t="str">
            <v>B1</v>
          </cell>
          <cell r="X1646" t="str">
            <v>15328802000030</v>
          </cell>
          <cell r="Y1646">
            <v>45684</v>
          </cell>
          <cell r="Z1646" t="str">
            <v>JEMBER</v>
          </cell>
          <cell r="AA1646">
            <v>32175</v>
          </cell>
          <cell r="AB1646" t="str">
            <v>JL MAHONI 1 NO 46 RT 002 RW 011 DS WIROLEGI KEC SUMBERSARI KAB JEMBER</v>
          </cell>
          <cell r="AC1646" t="str">
            <v>LAJANG</v>
          </cell>
          <cell r="AD1646" t="str">
            <v>ISLAM</v>
          </cell>
          <cell r="AE1646" t="str">
            <v>LAKI-LAKI</v>
          </cell>
          <cell r="AF1646" t="str">
            <v>SMA</v>
          </cell>
          <cell r="AG1646" t="str">
            <v>TRIHU SYAIFUL R</v>
          </cell>
          <cell r="AH1646" t="str">
            <v>MANDIRI</v>
          </cell>
          <cell r="AI1646" t="str">
            <v>1630018166858</v>
          </cell>
          <cell r="AJ1646" t="str">
            <v>3509210309100013</v>
          </cell>
          <cell r="AL1646">
            <v>44652</v>
          </cell>
          <cell r="AM1646">
            <v>44742</v>
          </cell>
          <cell r="AN1646" t="str">
            <v>PKWT 1</v>
          </cell>
          <cell r="AO1646" t="str">
            <v>40 hari</v>
          </cell>
          <cell r="AP1646" t="str">
            <v xml:space="preserve">0 Tahun  1 Bulan 20 Hari </v>
          </cell>
          <cell r="AQ1646" t="str">
            <v>SUDAH</v>
          </cell>
          <cell r="AR1646">
            <v>44662</v>
          </cell>
          <cell r="AS1646" t="str">
            <v>SUDAH</v>
          </cell>
          <cell r="AT1646">
            <v>44662</v>
          </cell>
          <cell r="AU1646" t="str">
            <v>SUDAH</v>
          </cell>
          <cell r="AV1646">
            <v>44652</v>
          </cell>
          <cell r="AW1646" t="str">
            <v xml:space="preserve">0 Tahun  1 Bulan 20 Hari </v>
          </cell>
          <cell r="AX1646" t="str">
            <v>IN CLASS</v>
          </cell>
          <cell r="BA1646" t="str">
            <v>SUDAH</v>
          </cell>
          <cell r="BC1646">
            <v>44572</v>
          </cell>
          <cell r="BE1646" t="str">
            <v>SUDAH</v>
          </cell>
          <cell r="BG1646">
            <v>44672</v>
          </cell>
          <cell r="BI1646" t="str">
            <v>BELUM</v>
          </cell>
          <cell r="BV1646" t="str">
            <v>0001897333277</v>
          </cell>
          <cell r="BW1646" t="str">
            <v>SUDAH</v>
          </cell>
          <cell r="BX1646" t="str">
            <v>PERUSAHAAN</v>
          </cell>
          <cell r="BZ1646" t="str">
            <v>BELUM</v>
          </cell>
        </row>
        <row r="1647">
          <cell r="C1647" t="str">
            <v>3710</v>
          </cell>
          <cell r="D1647" t="str">
            <v>EKO SISWANTO</v>
          </cell>
          <cell r="E1647" t="str">
            <v>PT. MBK</v>
          </cell>
          <cell r="F1647" t="str">
            <v>PO</v>
          </cell>
          <cell r="G1647" t="str">
            <v>09/PO/LOG/SBY/III/22</v>
          </cell>
          <cell r="I1647">
            <v>44653</v>
          </cell>
          <cell r="J1647" t="str">
            <v/>
          </cell>
          <cell r="K1647" t="str">
            <v>081548867732</v>
          </cell>
          <cell r="L1647" t="str">
            <v>DRIVER</v>
          </cell>
          <cell r="Q1647" t="str">
            <v>REMBANG</v>
          </cell>
          <cell r="R1647" t="str">
            <v>PT. SUMBER ALFARIA TRIJAYA TBK</v>
          </cell>
          <cell r="S1647" t="str">
            <v>MALANG</v>
          </cell>
          <cell r="T1647" t="str">
            <v>3317112202970001</v>
          </cell>
          <cell r="U1647" t="str">
            <v>SEUMUR HIDUP</v>
          </cell>
          <cell r="W1647" t="str">
            <v>B1</v>
          </cell>
          <cell r="X1647" t="str">
            <v>14399702000065</v>
          </cell>
          <cell r="Y1647">
            <v>46377</v>
          </cell>
          <cell r="Z1647" t="str">
            <v>REMBANG</v>
          </cell>
          <cell r="AA1647">
            <v>35483</v>
          </cell>
          <cell r="AB1647" t="str">
            <v>DS KEDUNG RT 002 RW 002 KEC PANCUR KAB REMBANG</v>
          </cell>
          <cell r="AC1647" t="str">
            <v>KAWIN ANAK 1</v>
          </cell>
          <cell r="AD1647" t="str">
            <v>ISLAM</v>
          </cell>
          <cell r="AE1647" t="str">
            <v>LAKI-LAKI</v>
          </cell>
          <cell r="AF1647" t="str">
            <v>SMA</v>
          </cell>
          <cell r="AG1647" t="str">
            <v>EKO SISWANTO</v>
          </cell>
          <cell r="AH1647" t="str">
            <v>BCA</v>
          </cell>
          <cell r="AI1647" t="str">
            <v>7835271498</v>
          </cell>
          <cell r="AJ1647" t="str">
            <v>3317112912200006</v>
          </cell>
          <cell r="AL1647">
            <v>44653</v>
          </cell>
          <cell r="AM1647">
            <v>44742</v>
          </cell>
          <cell r="AN1647" t="str">
            <v>PKWT 1</v>
          </cell>
          <cell r="AO1647" t="str">
            <v>40 hari</v>
          </cell>
          <cell r="AP1647" t="str">
            <v xml:space="preserve">0 Tahun  1 Bulan 19 Hari </v>
          </cell>
          <cell r="AQ1647" t="str">
            <v>SUDAH</v>
          </cell>
          <cell r="AR1647">
            <v>44659</v>
          </cell>
          <cell r="AS1647" t="str">
            <v>SUDAH</v>
          </cell>
          <cell r="AT1647">
            <v>44659</v>
          </cell>
          <cell r="AU1647" t="str">
            <v>SUDAH</v>
          </cell>
          <cell r="AV1647">
            <v>44653</v>
          </cell>
          <cell r="AW1647" t="str">
            <v xml:space="preserve">0 Tahun  1 Bulan 19 Hari </v>
          </cell>
          <cell r="AX1647" t="str">
            <v>IN CLASS</v>
          </cell>
          <cell r="AY1647">
            <v>85</v>
          </cell>
          <cell r="AZ1647">
            <v>90</v>
          </cell>
          <cell r="BA1647" t="str">
            <v>SUDAH</v>
          </cell>
          <cell r="BC1647">
            <v>44413</v>
          </cell>
          <cell r="BE1647" t="str">
            <v>SUDAH</v>
          </cell>
          <cell r="BG1647">
            <v>44447</v>
          </cell>
          <cell r="BI1647" t="str">
            <v>BELUM</v>
          </cell>
          <cell r="BV1647" t="str">
            <v>0000585291442</v>
          </cell>
          <cell r="BW1647" t="str">
            <v>SUDAH</v>
          </cell>
          <cell r="BX1647" t="str">
            <v>PBI</v>
          </cell>
          <cell r="BZ1647" t="str">
            <v>BELUM</v>
          </cell>
        </row>
        <row r="1648">
          <cell r="C1648" t="str">
            <v>3711</v>
          </cell>
          <cell r="D1648" t="str">
            <v>PANDUTAMA TITAN JATI ASMORO</v>
          </cell>
          <cell r="E1648" t="str">
            <v>PT. MBK</v>
          </cell>
          <cell r="F1648" t="str">
            <v xml:space="preserve">REPLACE </v>
          </cell>
          <cell r="G1648" t="str">
            <v>PURWANTO</v>
          </cell>
          <cell r="I1648">
            <v>44655</v>
          </cell>
          <cell r="J1648" t="str">
            <v/>
          </cell>
          <cell r="K1648" t="str">
            <v>089687708081</v>
          </cell>
          <cell r="L1648" t="str">
            <v>DRIVER</v>
          </cell>
          <cell r="Q1648" t="str">
            <v>YOGYAKARTA</v>
          </cell>
          <cell r="R1648" t="str">
            <v>ANTERAJA</v>
          </cell>
          <cell r="S1648" t="str">
            <v>SEMARANG</v>
          </cell>
          <cell r="T1648" t="str">
            <v>3402150706980006</v>
          </cell>
          <cell r="U1648" t="str">
            <v>SEUMUR HIDUP</v>
          </cell>
          <cell r="W1648" t="str">
            <v>B1</v>
          </cell>
          <cell r="X1648" t="str">
            <v>1448180400617</v>
          </cell>
          <cell r="Y1648">
            <v>45084</v>
          </cell>
          <cell r="Z1648" t="str">
            <v>YOGYAKARTA</v>
          </cell>
          <cell r="AA1648">
            <v>35953</v>
          </cell>
          <cell r="AB1648" t="str">
            <v>PELEMSEWU RT.01 PANGGUNGHARJO SEWON BANTUL YOGYAKARTA</v>
          </cell>
          <cell r="AC1648" t="str">
            <v>LAJANG</v>
          </cell>
          <cell r="AD1648" t="str">
            <v>ISLAM</v>
          </cell>
          <cell r="AE1648" t="str">
            <v>LAKI-LAKI</v>
          </cell>
          <cell r="AF1648" t="str">
            <v>SMA</v>
          </cell>
          <cell r="AG1648" t="str">
            <v>PANDUTAMA TITAN JATI ASMORO</v>
          </cell>
          <cell r="AH1648" t="str">
            <v>MANDIRI</v>
          </cell>
          <cell r="AI1648" t="str">
            <v>1370020450892</v>
          </cell>
          <cell r="AJ1648" t="str">
            <v>3402152803050010</v>
          </cell>
          <cell r="AL1648">
            <v>44655</v>
          </cell>
          <cell r="AM1648">
            <v>44742</v>
          </cell>
          <cell r="AN1648" t="str">
            <v>PKWT 1</v>
          </cell>
          <cell r="AO1648" t="str">
            <v>40 hari</v>
          </cell>
          <cell r="AP1648" t="str">
            <v xml:space="preserve">0 Tahun  1 Bulan 17 Hari </v>
          </cell>
          <cell r="AQ1648" t="str">
            <v>SUDAH</v>
          </cell>
          <cell r="AR1648">
            <v>44662</v>
          </cell>
          <cell r="AS1648" t="str">
            <v>SUDAH</v>
          </cell>
          <cell r="AT1648">
            <v>44662</v>
          </cell>
          <cell r="AU1648" t="str">
            <v>SUDAH</v>
          </cell>
          <cell r="AV1648">
            <v>44655</v>
          </cell>
          <cell r="AW1648" t="str">
            <v xml:space="preserve">0 Tahun  1 Bulan 17 Hari </v>
          </cell>
          <cell r="AX1648" t="str">
            <v>IN CLASS</v>
          </cell>
          <cell r="AY1648">
            <v>95</v>
          </cell>
          <cell r="AZ1648">
            <v>100</v>
          </cell>
          <cell r="BA1648" t="str">
            <v>SUDAH</v>
          </cell>
          <cell r="BC1648">
            <v>44462</v>
          </cell>
          <cell r="BD1648" t="str">
            <v>PUSKESMAS SEWON 2</v>
          </cell>
          <cell r="BE1648" t="str">
            <v>SUDAH</v>
          </cell>
          <cell r="BG1648">
            <v>44552</v>
          </cell>
          <cell r="BH1648" t="str">
            <v>PUSKESMAS BANJARNEGARA</v>
          </cell>
          <cell r="BI1648" t="str">
            <v>BELUM</v>
          </cell>
          <cell r="BV1648" t="str">
            <v>0001898574006</v>
          </cell>
          <cell r="BW1648" t="str">
            <v>SUDAH</v>
          </cell>
          <cell r="BX1648" t="str">
            <v>PERUSAHAAN</v>
          </cell>
          <cell r="BZ1648" t="str">
            <v>BELUM</v>
          </cell>
          <cell r="CH1648" t="str">
            <v>Sim masih berlaku</v>
          </cell>
          <cell r="CI1648" t="str">
            <v>Masa Training dibawah 6 Bulan</v>
          </cell>
          <cell r="CJ1648">
            <v>44655</v>
          </cell>
        </row>
        <row r="1649">
          <cell r="C1649" t="str">
            <v>3712</v>
          </cell>
          <cell r="D1649" t="str">
            <v>MUHAMMAD RUDY</v>
          </cell>
          <cell r="E1649" t="str">
            <v>PT. MBK</v>
          </cell>
          <cell r="F1649" t="str">
            <v>REPLACE</v>
          </cell>
          <cell r="G1649" t="str">
            <v>DEDY SANTOSO</v>
          </cell>
          <cell r="I1649">
            <v>44652</v>
          </cell>
          <cell r="J1649" t="str">
            <v/>
          </cell>
          <cell r="K1649" t="str">
            <v>089685692048</v>
          </cell>
          <cell r="L1649" t="str">
            <v>DRIVER</v>
          </cell>
          <cell r="Q1649" t="str">
            <v>JOMBANG</v>
          </cell>
          <cell r="R1649" t="str">
            <v>ANTERAJA</v>
          </cell>
          <cell r="S1649" t="str">
            <v>MALANG</v>
          </cell>
          <cell r="T1649" t="str">
            <v>3517100404920001</v>
          </cell>
          <cell r="U1649" t="str">
            <v>SEUMUR HIDUP</v>
          </cell>
          <cell r="W1649" t="str">
            <v>B1 UMUM</v>
          </cell>
          <cell r="X1649" t="str">
            <v>15569204000180</v>
          </cell>
          <cell r="Y1649">
            <v>46358</v>
          </cell>
          <cell r="Z1649" t="str">
            <v>JOMBANG</v>
          </cell>
          <cell r="AA1649">
            <v>33698</v>
          </cell>
          <cell r="AB1649" t="str">
            <v>DSN.KLAGEN DS.KEPUHKEMBENG RT/RW:09/02</v>
          </cell>
          <cell r="AC1649" t="str">
            <v>KAWIN ANAK 1</v>
          </cell>
          <cell r="AD1649" t="str">
            <v>ISLAM</v>
          </cell>
          <cell r="AE1649" t="str">
            <v>LAKI-LAKI</v>
          </cell>
          <cell r="AF1649" t="str">
            <v>SMA</v>
          </cell>
          <cell r="AG1649" t="str">
            <v>MUHAMMAD RUDY</v>
          </cell>
          <cell r="AH1649" t="str">
            <v>BCA</v>
          </cell>
          <cell r="AI1649" t="str">
            <v>1131989496</v>
          </cell>
          <cell r="AJ1649" t="str">
            <v>3517103101200001</v>
          </cell>
          <cell r="AL1649">
            <v>44652</v>
          </cell>
          <cell r="AM1649">
            <v>44742</v>
          </cell>
          <cell r="AN1649" t="str">
            <v>PKWT 1</v>
          </cell>
          <cell r="AO1649" t="str">
            <v>40 hari</v>
          </cell>
          <cell r="AP1649" t="str">
            <v xml:space="preserve">0 Tahun  1 Bulan 20 Hari </v>
          </cell>
          <cell r="AQ1649" t="str">
            <v>SUDAH</v>
          </cell>
          <cell r="AR1649">
            <v>44662</v>
          </cell>
          <cell r="AS1649" t="str">
            <v>SUDAH</v>
          </cell>
          <cell r="AT1649">
            <v>44662</v>
          </cell>
          <cell r="AU1649" t="str">
            <v>SUDAH</v>
          </cell>
          <cell r="AV1649">
            <v>44652</v>
          </cell>
          <cell r="AW1649" t="str">
            <v xml:space="preserve">0 Tahun  1 Bulan 20 Hari </v>
          </cell>
          <cell r="AX1649" t="str">
            <v>IN CLASS</v>
          </cell>
          <cell r="BA1649" t="str">
            <v>SUDAH</v>
          </cell>
          <cell r="BC1649">
            <v>44382</v>
          </cell>
          <cell r="BE1649" t="str">
            <v>SUDAH</v>
          </cell>
          <cell r="BG1649">
            <v>44445</v>
          </cell>
          <cell r="BI1649" t="str">
            <v>BELUM</v>
          </cell>
          <cell r="BV1649" t="str">
            <v>0002508977158</v>
          </cell>
          <cell r="BW1649" t="str">
            <v>SUDAH</v>
          </cell>
          <cell r="BX1649" t="str">
            <v>PERUSAHAAN</v>
          </cell>
          <cell r="BZ1649" t="str">
            <v>BELUM</v>
          </cell>
        </row>
        <row r="1650">
          <cell r="C1650" t="str">
            <v>3713</v>
          </cell>
          <cell r="D1650" t="str">
            <v>MUHAMAD IRIYONO</v>
          </cell>
          <cell r="E1650" t="str">
            <v>PT. MBK</v>
          </cell>
          <cell r="F1650" t="str">
            <v>REPLACE</v>
          </cell>
          <cell r="G1650" t="str">
            <v>ARYA DHANI</v>
          </cell>
          <cell r="I1650">
            <v>44655</v>
          </cell>
          <cell r="J1650" t="str">
            <v/>
          </cell>
          <cell r="K1650" t="str">
            <v>087723873292</v>
          </cell>
          <cell r="L1650" t="str">
            <v>DRIVER</v>
          </cell>
          <cell r="Q1650" t="str">
            <v>SEMARANG</v>
          </cell>
          <cell r="R1650" t="str">
            <v>ANTERAJA</v>
          </cell>
          <cell r="S1650" t="str">
            <v>SEMARANG</v>
          </cell>
          <cell r="T1650" t="str">
            <v>3324070103970001</v>
          </cell>
          <cell r="U1650" t="str">
            <v>SEUMUR HIDUP</v>
          </cell>
          <cell r="W1650" t="str">
            <v>B1 UMUM</v>
          </cell>
          <cell r="X1650" t="str">
            <v>14339703000300</v>
          </cell>
          <cell r="Y1650">
            <v>46474</v>
          </cell>
          <cell r="Z1650" t="str">
            <v>KENDAL</v>
          </cell>
          <cell r="AA1650">
            <v>35490</v>
          </cell>
          <cell r="AB1650" t="str">
            <v>DUSUN KRAJAN RT 006 RW 002 TRISOBO KEC BOJA KAB KENDAL</v>
          </cell>
          <cell r="AC1650" t="str">
            <v>LAJANG</v>
          </cell>
          <cell r="AD1650" t="str">
            <v>ISLAM</v>
          </cell>
          <cell r="AE1650" t="str">
            <v>LAKI-LAKI</v>
          </cell>
          <cell r="AF1650" t="str">
            <v>SMA</v>
          </cell>
          <cell r="AG1650" t="str">
            <v>MUHAMAD IRIYONO</v>
          </cell>
          <cell r="AH1650" t="str">
            <v>BCA</v>
          </cell>
          <cell r="AI1650" t="str">
            <v>7960845271</v>
          </cell>
          <cell r="AJ1650" t="str">
            <v>3324071008082440</v>
          </cell>
          <cell r="AL1650">
            <v>44655</v>
          </cell>
          <cell r="AM1650">
            <v>44742</v>
          </cell>
          <cell r="AN1650" t="str">
            <v>PKWT 1</v>
          </cell>
          <cell r="AO1650" t="str">
            <v>40 hari</v>
          </cell>
          <cell r="AP1650" t="str">
            <v xml:space="preserve">0 Tahun  1 Bulan 17 Hari </v>
          </cell>
          <cell r="AQ1650" t="str">
            <v>SUDAH</v>
          </cell>
          <cell r="AR1650">
            <v>44672</v>
          </cell>
          <cell r="AS1650" t="str">
            <v>SUDAH</v>
          </cell>
          <cell r="AT1650">
            <v>44672</v>
          </cell>
          <cell r="AU1650" t="str">
            <v>SUDAH</v>
          </cell>
          <cell r="AV1650">
            <v>44655</v>
          </cell>
          <cell r="AW1650" t="str">
            <v xml:space="preserve">0 Tahun  1 Bulan 17 Hari </v>
          </cell>
          <cell r="AX1650" t="str">
            <v>IN CLASS</v>
          </cell>
          <cell r="AY1650">
            <v>80</v>
          </cell>
          <cell r="AZ1650">
            <v>95</v>
          </cell>
          <cell r="BA1650" t="str">
            <v>SUDAH</v>
          </cell>
          <cell r="BC1650" t="str">
            <v>SUDAH</v>
          </cell>
          <cell r="BE1650" t="str">
            <v>SUDAH</v>
          </cell>
          <cell r="BG1650">
            <v>44462</v>
          </cell>
          <cell r="BI1650" t="str">
            <v>BELUM</v>
          </cell>
          <cell r="BV1650" t="str">
            <v>0002912578828</v>
          </cell>
          <cell r="BW1650" t="str">
            <v>SUDAH</v>
          </cell>
          <cell r="BX1650" t="str">
            <v>PERUSAHAAN</v>
          </cell>
          <cell r="BZ1650" t="str">
            <v>BELUM</v>
          </cell>
        </row>
        <row r="1651">
          <cell r="C1651" t="str">
            <v>3714</v>
          </cell>
          <cell r="D1651" t="str">
            <v>MUHAMAD HAMZAH SAFARUDIN</v>
          </cell>
          <cell r="E1651" t="str">
            <v>PT. MBK</v>
          </cell>
          <cell r="F1651" t="str">
            <v>REPLACE</v>
          </cell>
          <cell r="G1651" t="str">
            <v>ARIF MUJIONO</v>
          </cell>
          <cell r="I1651">
            <v>44655</v>
          </cell>
          <cell r="J1651" t="str">
            <v/>
          </cell>
          <cell r="K1651" t="str">
            <v>089636065514</v>
          </cell>
          <cell r="L1651" t="str">
            <v>DRIVER</v>
          </cell>
          <cell r="Q1651" t="str">
            <v>SEMARANG</v>
          </cell>
          <cell r="R1651" t="str">
            <v>ANTERAJA</v>
          </cell>
          <cell r="S1651" t="str">
            <v>SEMARANG</v>
          </cell>
          <cell r="T1651" t="str">
            <v>3324140406990002</v>
          </cell>
          <cell r="U1651" t="str">
            <v>SEUMUR HIDUP</v>
          </cell>
          <cell r="W1651" t="str">
            <v>B1</v>
          </cell>
          <cell r="X1651" t="str">
            <v>14339906000078</v>
          </cell>
          <cell r="Y1651">
            <v>45935</v>
          </cell>
          <cell r="Z1651" t="str">
            <v>KETAPANG</v>
          </cell>
          <cell r="AA1651">
            <v>36315</v>
          </cell>
          <cell r="AB1651" t="str">
            <v>SOPONYONO RT 001 RW 007 WONOSARI KEC PATEBON KAB KENDAL</v>
          </cell>
          <cell r="AC1651" t="str">
            <v>LAJANG</v>
          </cell>
          <cell r="AD1651" t="str">
            <v>ISLAM</v>
          </cell>
          <cell r="AE1651" t="str">
            <v>LAKI-LAKI</v>
          </cell>
          <cell r="AF1651" t="str">
            <v>SMA</v>
          </cell>
          <cell r="AG1651" t="str">
            <v>MUHAMAD HAMZAH SAFARUDIN</v>
          </cell>
          <cell r="AH1651" t="str">
            <v>BCA</v>
          </cell>
          <cell r="AI1651" t="str">
            <v>0801037649</v>
          </cell>
          <cell r="AJ1651" t="str">
            <v>3324140908083803</v>
          </cell>
          <cell r="AL1651">
            <v>44655</v>
          </cell>
          <cell r="AM1651">
            <v>44742</v>
          </cell>
          <cell r="AN1651" t="str">
            <v>PKWT 1</v>
          </cell>
          <cell r="AO1651" t="str">
            <v>40 hari</v>
          </cell>
          <cell r="AP1651" t="str">
            <v xml:space="preserve">0 Tahun  1 Bulan 17 Hari </v>
          </cell>
          <cell r="AQ1651" t="str">
            <v>SUDAH</v>
          </cell>
          <cell r="AR1651">
            <v>44672</v>
          </cell>
          <cell r="AS1651" t="str">
            <v>SUDAH</v>
          </cell>
          <cell r="AT1651">
            <v>44672</v>
          </cell>
          <cell r="AU1651" t="str">
            <v>SUDAH</v>
          </cell>
          <cell r="AV1651">
            <v>44655</v>
          </cell>
          <cell r="AW1651" t="str">
            <v xml:space="preserve">0 Tahun  1 Bulan 17 Hari </v>
          </cell>
          <cell r="AX1651" t="str">
            <v>IN CLASS</v>
          </cell>
          <cell r="AY1651">
            <v>85</v>
          </cell>
          <cell r="AZ1651">
            <v>90</v>
          </cell>
          <cell r="BA1651" t="str">
            <v>SUDAH</v>
          </cell>
          <cell r="BC1651">
            <v>44426</v>
          </cell>
          <cell r="BE1651" t="str">
            <v>SUDAH</v>
          </cell>
          <cell r="BG1651">
            <v>44454</v>
          </cell>
          <cell r="BI1651" t="str">
            <v>BELUM</v>
          </cell>
          <cell r="BV1651" t="str">
            <v>0001084084672</v>
          </cell>
          <cell r="BW1651" t="str">
            <v>SUDAH</v>
          </cell>
          <cell r="BX1651" t="str">
            <v>PERUSAHAAN</v>
          </cell>
          <cell r="BZ1651" t="str">
            <v>BELUM</v>
          </cell>
        </row>
        <row r="1652">
          <cell r="C1652" t="str">
            <v>3715</v>
          </cell>
          <cell r="D1652" t="str">
            <v>IMRON RUSYADI</v>
          </cell>
          <cell r="E1652" t="str">
            <v>PT. MBK</v>
          </cell>
          <cell r="F1652" t="str">
            <v>PO</v>
          </cell>
          <cell r="G1652" t="str">
            <v>09/PO/LOG/SBY/III/22</v>
          </cell>
          <cell r="I1652">
            <v>44656</v>
          </cell>
          <cell r="J1652" t="str">
            <v/>
          </cell>
          <cell r="K1652" t="str">
            <v>08816504581</v>
          </cell>
          <cell r="L1652" t="str">
            <v>DRIVER</v>
          </cell>
          <cell r="Q1652" t="str">
            <v>REMBANG</v>
          </cell>
          <cell r="R1652" t="str">
            <v>PT. SUMBER ALFARIA TRIJAYA TBK</v>
          </cell>
          <cell r="S1652" t="str">
            <v>MALANG</v>
          </cell>
          <cell r="T1652" t="str">
            <v>3317142503950001</v>
          </cell>
          <cell r="U1652" t="str">
            <v>SEUMUR HIDUP</v>
          </cell>
          <cell r="W1652" t="str">
            <v>B1</v>
          </cell>
          <cell r="X1652" t="str">
            <v>14399503000145</v>
          </cell>
          <cell r="Y1652">
            <v>46176</v>
          </cell>
          <cell r="Z1652" t="str">
            <v>REMBANG</v>
          </cell>
          <cell r="AA1652">
            <v>34783</v>
          </cell>
          <cell r="AB1652" t="str">
            <v>GEDONGMULUYO RT 001 RW 003 KEC LASEM KAB REMBANG</v>
          </cell>
          <cell r="AC1652" t="str">
            <v>KAWIN ANAK 1</v>
          </cell>
          <cell r="AD1652" t="str">
            <v>ISLAM</v>
          </cell>
          <cell r="AE1652" t="str">
            <v>LAKI-LAKI</v>
          </cell>
          <cell r="AF1652" t="str">
            <v>SMA</v>
          </cell>
          <cell r="AG1652" t="str">
            <v>IMRON RUSYADI</v>
          </cell>
          <cell r="AH1652" t="str">
            <v>BCA</v>
          </cell>
          <cell r="AI1652" t="str">
            <v>7835271153</v>
          </cell>
          <cell r="AJ1652" t="str">
            <v>3317141612190003</v>
          </cell>
          <cell r="AL1652">
            <v>44656</v>
          </cell>
          <cell r="AM1652">
            <v>44742</v>
          </cell>
          <cell r="AN1652" t="str">
            <v>PKWT 1</v>
          </cell>
          <cell r="AO1652" t="str">
            <v>40 hari</v>
          </cell>
          <cell r="AP1652" t="str">
            <v xml:space="preserve">0 Tahun  1 Bulan 16 Hari </v>
          </cell>
          <cell r="AQ1652" t="str">
            <v>SUDAH</v>
          </cell>
          <cell r="AR1652">
            <v>44659</v>
          </cell>
          <cell r="AS1652" t="str">
            <v>SUDAH</v>
          </cell>
          <cell r="AT1652">
            <v>44659</v>
          </cell>
          <cell r="AU1652" t="str">
            <v>SUDAH</v>
          </cell>
          <cell r="AV1652">
            <v>44656</v>
          </cell>
          <cell r="AW1652" t="str">
            <v xml:space="preserve">0 Tahun  1 Bulan 16 Hari </v>
          </cell>
          <cell r="AX1652" t="str">
            <v>IN CLASS</v>
          </cell>
          <cell r="AY1652">
            <v>80</v>
          </cell>
          <cell r="AZ1652">
            <v>95</v>
          </cell>
          <cell r="BA1652" t="str">
            <v>SUDAH</v>
          </cell>
          <cell r="BC1652">
            <v>44510</v>
          </cell>
          <cell r="BE1652" t="str">
            <v>SUDAH</v>
          </cell>
          <cell r="BG1652">
            <v>44569</v>
          </cell>
          <cell r="BI1652" t="str">
            <v>BELUM</v>
          </cell>
          <cell r="BV1652" t="str">
            <v>0000584589205</v>
          </cell>
          <cell r="BW1652" t="str">
            <v>SUDAH</v>
          </cell>
          <cell r="BX1652" t="str">
            <v>PERUSAHAAN</v>
          </cell>
          <cell r="BZ1652" t="str">
            <v>BELUM</v>
          </cell>
        </row>
        <row r="1653">
          <cell r="C1653" t="str">
            <v>3716</v>
          </cell>
          <cell r="D1653" t="str">
            <v>YOGA MIRZA PUTRA</v>
          </cell>
          <cell r="E1653" t="str">
            <v>PT. MBK</v>
          </cell>
          <cell r="F1653" t="str">
            <v>REPLACE</v>
          </cell>
          <cell r="G1653" t="str">
            <v>WISNU AL MUCHTAR</v>
          </cell>
          <cell r="I1653">
            <v>43902</v>
          </cell>
          <cell r="J1653" t="str">
            <v/>
          </cell>
          <cell r="K1653" t="str">
            <v>089614453641</v>
          </cell>
          <cell r="P1653" t="str">
            <v>DISPATCHER</v>
          </cell>
          <cell r="Q1653" t="str">
            <v>SEMARANG</v>
          </cell>
          <cell r="R1653" t="str">
            <v>ANTERAJA</v>
          </cell>
          <cell r="S1653" t="str">
            <v>SEMARANG</v>
          </cell>
          <cell r="T1653" t="str">
            <v>3371150109930002</v>
          </cell>
          <cell r="U1653" t="str">
            <v>SEUMUR HIDUP</v>
          </cell>
          <cell r="V1653" t="str">
            <v>NON DRIVER</v>
          </cell>
          <cell r="W1653" t="str">
            <v>NON DRIVER</v>
          </cell>
          <cell r="X1653" t="str">
            <v>NON DRIVER</v>
          </cell>
          <cell r="Y1653" t="str">
            <v>NON DRIVER</v>
          </cell>
          <cell r="Z1653" t="str">
            <v>SEMARANG</v>
          </cell>
          <cell r="AA1653">
            <v>36039</v>
          </cell>
          <cell r="AB1653" t="str">
            <v xml:space="preserve">WONOSARI RT. 002/010 KEL. WONOSARI KEC. NGALIYAN </v>
          </cell>
          <cell r="AC1653" t="str">
            <v>LAJANG</v>
          </cell>
          <cell r="AD1653" t="str">
            <v>ISLAM</v>
          </cell>
          <cell r="AE1653" t="str">
            <v>LAKI-LAKI</v>
          </cell>
          <cell r="AF1653" t="str">
            <v>SMA</v>
          </cell>
          <cell r="AG1653" t="str">
            <v xml:space="preserve">YOGA MIRZA PUTRA </v>
          </cell>
          <cell r="AH1653" t="str">
            <v>BCA</v>
          </cell>
          <cell r="AI1653" t="str">
            <v>8715230832</v>
          </cell>
          <cell r="AJ1653" t="str">
            <v>3374151703200005</v>
          </cell>
          <cell r="AL1653">
            <v>44652</v>
          </cell>
          <cell r="AM1653">
            <v>44742</v>
          </cell>
          <cell r="AN1653" t="str">
            <v>PKWT 1</v>
          </cell>
          <cell r="AO1653" t="str">
            <v>40 hari</v>
          </cell>
          <cell r="AP1653" t="str">
            <v xml:space="preserve">2 Tahun  2 Bulan 9 Hari </v>
          </cell>
          <cell r="AQ1653" t="str">
            <v>NON DRIVER</v>
          </cell>
          <cell r="AR1653" t="str">
            <v>NON DRIVER</v>
          </cell>
          <cell r="AS1653" t="str">
            <v>SUDAH</v>
          </cell>
          <cell r="AT1653">
            <v>44432</v>
          </cell>
          <cell r="AU1653" t="str">
            <v>NON DRIVER</v>
          </cell>
          <cell r="AV1653" t="str">
            <v>NON DRIVER</v>
          </cell>
          <cell r="AW1653" t="str">
            <v/>
          </cell>
          <cell r="AX1653" t="str">
            <v>NON DRIVER</v>
          </cell>
          <cell r="AY1653" t="str">
            <v>NON DRIVER</v>
          </cell>
          <cell r="AZ1653" t="str">
            <v>NON DRIVER</v>
          </cell>
          <cell r="BA1653" t="str">
            <v>SUDAH</v>
          </cell>
          <cell r="BC1653">
            <v>44386</v>
          </cell>
          <cell r="BD1653" t="str">
            <v>PT. Apparel One Indonesia 2</v>
          </cell>
          <cell r="BE1653" t="str">
            <v>SUDAH</v>
          </cell>
          <cell r="BG1653">
            <v>44420</v>
          </cell>
          <cell r="BH1653" t="str">
            <v>PT. Apparel One Indonesia 2</v>
          </cell>
          <cell r="BI1653" t="str">
            <v>BELUM</v>
          </cell>
          <cell r="BV1653" t="str">
            <v>0002344907349</v>
          </cell>
          <cell r="BW1653" t="str">
            <v>SUDAH</v>
          </cell>
          <cell r="BX1653" t="str">
            <v>PERUSAHAAN</v>
          </cell>
          <cell r="BY1653" t="str">
            <v>20027918505</v>
          </cell>
          <cell r="BZ1653" t="str">
            <v>SUDAH</v>
          </cell>
          <cell r="CG1653" t="str">
            <v>koernenkoernen@gmail.com</v>
          </cell>
        </row>
        <row r="1654">
          <cell r="C1654" t="str">
            <v>3717</v>
          </cell>
          <cell r="D1654" t="str">
            <v>GEDE SUJANA</v>
          </cell>
          <cell r="E1654" t="str">
            <v>PT. MBK</v>
          </cell>
          <cell r="F1654" t="str">
            <v>PO</v>
          </cell>
          <cell r="G1654" t="str">
            <v>NO PO MENYUSUL</v>
          </cell>
          <cell r="I1654">
            <v>44657</v>
          </cell>
          <cell r="J1654" t="str">
            <v/>
          </cell>
          <cell r="K1654" t="str">
            <v>087761567181</v>
          </cell>
          <cell r="L1654" t="str">
            <v>DRIVER</v>
          </cell>
          <cell r="Q1654" t="str">
            <v>SERIRIT</v>
          </cell>
          <cell r="R1654" t="str">
            <v>CREDIBOOK</v>
          </cell>
          <cell r="S1654" t="str">
            <v>MALANG</v>
          </cell>
          <cell r="T1654" t="str">
            <v>5108032306950001</v>
          </cell>
          <cell r="U1654" t="str">
            <v>SEUMUR HIDUP</v>
          </cell>
          <cell r="W1654" t="str">
            <v>B1</v>
          </cell>
          <cell r="X1654" t="str">
            <v>950616190737</v>
          </cell>
          <cell r="Y1654">
            <v>46561</v>
          </cell>
          <cell r="Z1654" t="str">
            <v>BUSUNGBIU</v>
          </cell>
          <cell r="AA1654">
            <v>34873</v>
          </cell>
          <cell r="AB1654" t="str">
            <v>BANJARDINAS KELOD KEC BUSUNGBIU KAB SULELENG</v>
          </cell>
          <cell r="AC1654" t="str">
            <v>KAWIN</v>
          </cell>
          <cell r="AD1654" t="str">
            <v>HINDU</v>
          </cell>
          <cell r="AE1654" t="str">
            <v>LAKI-LAKI</v>
          </cell>
          <cell r="AF1654" t="str">
            <v>SMA</v>
          </cell>
          <cell r="AG1654" t="str">
            <v>GEDE SUJANA</v>
          </cell>
          <cell r="AH1654" t="str">
            <v>BCA</v>
          </cell>
          <cell r="AI1654" t="str">
            <v>5565005984</v>
          </cell>
          <cell r="AJ1654" t="str">
            <v>5108031802210005</v>
          </cell>
          <cell r="AL1654">
            <v>44657</v>
          </cell>
          <cell r="AM1654">
            <v>44742</v>
          </cell>
          <cell r="AN1654" t="str">
            <v>PKWT 1</v>
          </cell>
          <cell r="AO1654" t="str">
            <v>40 hari</v>
          </cell>
          <cell r="AP1654" t="str">
            <v xml:space="preserve">0 Tahun  1 Bulan 15 Hari </v>
          </cell>
          <cell r="AQ1654" t="str">
            <v>SUDAH</v>
          </cell>
          <cell r="AR1654">
            <v>44663</v>
          </cell>
          <cell r="AS1654" t="str">
            <v>SUDAH</v>
          </cell>
          <cell r="AT1654">
            <v>44663</v>
          </cell>
          <cell r="AU1654" t="str">
            <v>SUDAH</v>
          </cell>
          <cell r="AV1654">
            <v>44657</v>
          </cell>
          <cell r="AW1654" t="str">
            <v xml:space="preserve">0 Tahun  1 Bulan 15 Hari </v>
          </cell>
          <cell r="AX1654" t="str">
            <v>IN CLASS</v>
          </cell>
          <cell r="BA1654" t="str">
            <v>SUDAH</v>
          </cell>
          <cell r="BC1654">
            <v>44366</v>
          </cell>
          <cell r="BE1654" t="str">
            <v>SUDAH</v>
          </cell>
          <cell r="BG1654">
            <v>44450</v>
          </cell>
          <cell r="BI1654" t="str">
            <v>BELUM</v>
          </cell>
          <cell r="BV1654" t="str">
            <v>0001055166783</v>
          </cell>
          <cell r="BW1654" t="str">
            <v>SUDAH</v>
          </cell>
          <cell r="BX1654" t="str">
            <v>PERUSAHAAN</v>
          </cell>
          <cell r="BZ1654" t="str">
            <v>BELUM</v>
          </cell>
        </row>
        <row r="1655">
          <cell r="C1655" t="str">
            <v>3718</v>
          </cell>
          <cell r="D1655" t="str">
            <v>NUGROHO REKAR YUNIANTO</v>
          </cell>
          <cell r="E1655" t="str">
            <v>PT. MBK</v>
          </cell>
          <cell r="F1655" t="str">
            <v>REPLACE</v>
          </cell>
          <cell r="G1655" t="str">
            <v>BAYU AJI</v>
          </cell>
          <cell r="I1655">
            <v>44657</v>
          </cell>
          <cell r="J1655" t="str">
            <v/>
          </cell>
          <cell r="K1655" t="str">
            <v>081779280444</v>
          </cell>
          <cell r="L1655" t="str">
            <v>DRIVER</v>
          </cell>
          <cell r="Q1655" t="str">
            <v>YOGYAKARTA</v>
          </cell>
          <cell r="R1655" t="str">
            <v>ANTERAJA</v>
          </cell>
          <cell r="S1655" t="str">
            <v>SEMARANG</v>
          </cell>
          <cell r="T1655" t="str">
            <v>3308142906710001</v>
          </cell>
          <cell r="U1655" t="str">
            <v>SEUMUR HIDUP</v>
          </cell>
          <cell r="W1655" t="str">
            <v>B1</v>
          </cell>
          <cell r="X1655" t="str">
            <v>710614530360</v>
          </cell>
          <cell r="Y1655">
            <v>44741</v>
          </cell>
          <cell r="Z1655" t="str">
            <v xml:space="preserve">MAGELANG </v>
          </cell>
          <cell r="AA1655">
            <v>26113</v>
          </cell>
          <cell r="AB1655" t="str">
            <v>DSN BERAN RT 002 RW 006 BANDONGAN MAGELANG</v>
          </cell>
          <cell r="AC1655" t="str">
            <v>KAWIN ANAK 2</v>
          </cell>
          <cell r="AD1655" t="str">
            <v>ISLAM</v>
          </cell>
          <cell r="AE1655" t="str">
            <v>LAKI-LAKI</v>
          </cell>
          <cell r="AF1655" t="str">
            <v>SMA</v>
          </cell>
          <cell r="AG1655" t="str">
            <v xml:space="preserve">NUGROHO REKAR YUNIANTO </v>
          </cell>
          <cell r="AH1655" t="str">
            <v>BCA</v>
          </cell>
          <cell r="AI1655" t="str">
            <v>1220822962</v>
          </cell>
          <cell r="AJ1655" t="str">
            <v>3308140407103737</v>
          </cell>
          <cell r="AL1655">
            <v>44657</v>
          </cell>
          <cell r="AM1655">
            <v>44742</v>
          </cell>
          <cell r="AN1655" t="str">
            <v>PKWT 1</v>
          </cell>
          <cell r="AO1655" t="str">
            <v>40 hari</v>
          </cell>
          <cell r="AP1655" t="str">
            <v xml:space="preserve">0 Tahun  1 Bulan 15 Hari </v>
          </cell>
          <cell r="AQ1655" t="str">
            <v>SUDAH</v>
          </cell>
          <cell r="AR1655">
            <v>44659</v>
          </cell>
          <cell r="AS1655" t="str">
            <v>SUDAH</v>
          </cell>
          <cell r="AT1655">
            <v>44659</v>
          </cell>
          <cell r="AU1655" t="str">
            <v>SUDAH</v>
          </cell>
          <cell r="AV1655">
            <v>44653</v>
          </cell>
          <cell r="AW1655" t="str">
            <v xml:space="preserve">0 Tahun  1 Bulan 19 Hari </v>
          </cell>
          <cell r="AX1655" t="str">
            <v>IN CLASS</v>
          </cell>
          <cell r="AY1655">
            <v>90</v>
          </cell>
          <cell r="AZ1655">
            <v>100</v>
          </cell>
          <cell r="BA1655" t="str">
            <v>SUDAH</v>
          </cell>
          <cell r="BC1655">
            <v>44488</v>
          </cell>
          <cell r="BE1655" t="str">
            <v>SUDAH</v>
          </cell>
          <cell r="BG1655">
            <v>44525</v>
          </cell>
          <cell r="BI1655" t="str">
            <v>BELUM</v>
          </cell>
          <cell r="BV1655" t="str">
            <v>0002969212691</v>
          </cell>
          <cell r="BW1655" t="str">
            <v>SUDAH</v>
          </cell>
          <cell r="BX1655" t="str">
            <v>PBI</v>
          </cell>
          <cell r="BZ1655" t="str">
            <v>BELUM</v>
          </cell>
        </row>
        <row r="1656">
          <cell r="C1656" t="str">
            <v>3719</v>
          </cell>
          <cell r="D1656" t="str">
            <v>RUDI MARSUM SUWONDO</v>
          </cell>
          <cell r="E1656" t="str">
            <v>PT. MBK</v>
          </cell>
          <cell r="I1656">
            <v>44655</v>
          </cell>
          <cell r="J1656" t="str">
            <v/>
          </cell>
          <cell r="K1656" t="str">
            <v>088235671050</v>
          </cell>
          <cell r="P1656" t="str">
            <v>DISPATCHER</v>
          </cell>
          <cell r="Q1656" t="str">
            <v>SURABAYA</v>
          </cell>
          <cell r="R1656" t="str">
            <v>ANTERAJA</v>
          </cell>
          <cell r="S1656" t="str">
            <v>MALANG</v>
          </cell>
          <cell r="T1656" t="str">
            <v>3515162405820007</v>
          </cell>
          <cell r="U1656" t="str">
            <v>SEUMUR HIDUP</v>
          </cell>
          <cell r="V1656" t="str">
            <v>NON DRIVER</v>
          </cell>
          <cell r="W1656" t="str">
            <v>NON DRIVER</v>
          </cell>
          <cell r="X1656" t="str">
            <v>NON DRIVER</v>
          </cell>
          <cell r="Y1656" t="str">
            <v>NON DRIVER</v>
          </cell>
          <cell r="Z1656" t="str">
            <v>SIDOARJO</v>
          </cell>
          <cell r="AA1656">
            <v>30095</v>
          </cell>
          <cell r="AB1656" t="str">
            <v>JL JADAM SARI RT 005 RW 006 DS KEBONANOM KEC GEDANGAN KAB SIDOARJO</v>
          </cell>
          <cell r="AC1656" t="str">
            <v>KAWIN ANAK 1</v>
          </cell>
          <cell r="AD1656" t="str">
            <v>ISLAM</v>
          </cell>
          <cell r="AE1656" t="str">
            <v>LAKI-LAKI</v>
          </cell>
          <cell r="AF1656" t="str">
            <v>SMK</v>
          </cell>
          <cell r="AG1656" t="str">
            <v>RUDI MARSUM SUWONDO</v>
          </cell>
          <cell r="AH1656" t="str">
            <v>BCA</v>
          </cell>
          <cell r="AI1656" t="str">
            <v>4681518970</v>
          </cell>
          <cell r="AJ1656" t="str">
            <v>3515162701094400</v>
          </cell>
          <cell r="AL1656">
            <v>44655</v>
          </cell>
          <cell r="AM1656">
            <v>44742</v>
          </cell>
          <cell r="AN1656" t="str">
            <v>PKWT 1</v>
          </cell>
          <cell r="AO1656" t="str">
            <v>40 hari</v>
          </cell>
          <cell r="AP1656" t="str">
            <v xml:space="preserve">0 Tahun  1 Bulan 17 Hari </v>
          </cell>
          <cell r="AQ1656" t="str">
            <v>NON DRIVER</v>
          </cell>
          <cell r="AR1656" t="str">
            <v>NON DRIVER</v>
          </cell>
          <cell r="AS1656" t="str">
            <v>SUDAH</v>
          </cell>
          <cell r="AT1656">
            <v>44662</v>
          </cell>
          <cell r="AU1656" t="str">
            <v>NON DRIVER</v>
          </cell>
          <cell r="AV1656" t="str">
            <v>NON DRIVER</v>
          </cell>
          <cell r="AW1656" t="str">
            <v/>
          </cell>
          <cell r="AX1656" t="str">
            <v>NON DRIVER</v>
          </cell>
          <cell r="AY1656" t="str">
            <v>NON DRIVER</v>
          </cell>
          <cell r="AZ1656" t="str">
            <v>NON DRIVER</v>
          </cell>
          <cell r="BA1656" t="str">
            <v>SUDAH</v>
          </cell>
          <cell r="BC1656">
            <v>44754</v>
          </cell>
          <cell r="BE1656" t="str">
            <v>SUDAH</v>
          </cell>
          <cell r="BG1656">
            <v>44785</v>
          </cell>
          <cell r="BI1656" t="str">
            <v>SUDAH</v>
          </cell>
          <cell r="BK1656">
            <v>44674</v>
          </cell>
          <cell r="BV1656" t="str">
            <v>0001524457091</v>
          </cell>
          <cell r="BW1656" t="str">
            <v>SUDAH</v>
          </cell>
          <cell r="BX1656" t="str">
            <v>PERUSAHAAN</v>
          </cell>
          <cell r="BZ1656" t="str">
            <v>BELUM</v>
          </cell>
        </row>
        <row r="1657">
          <cell r="C1657" t="str">
            <v>3720</v>
          </cell>
          <cell r="D1657" t="str">
            <v>NOVAL RISKIAWAN</v>
          </cell>
          <cell r="E1657" t="str">
            <v>PT. MBK</v>
          </cell>
          <cell r="I1657">
            <v>44655</v>
          </cell>
          <cell r="J1657" t="str">
            <v/>
          </cell>
          <cell r="K1657" t="str">
            <v>085708055322</v>
          </cell>
          <cell r="P1657" t="str">
            <v>DISPATCHER</v>
          </cell>
          <cell r="Q1657" t="str">
            <v>SURABAYA</v>
          </cell>
          <cell r="R1657" t="str">
            <v>ANTERAJA</v>
          </cell>
          <cell r="S1657" t="str">
            <v>MALANG</v>
          </cell>
          <cell r="T1657" t="str">
            <v>3578062811880003</v>
          </cell>
          <cell r="U1657" t="str">
            <v>SEUMUR HIDUP</v>
          </cell>
          <cell r="V1657" t="str">
            <v>NON DRIVER</v>
          </cell>
          <cell r="W1657" t="str">
            <v>NON DRIVER</v>
          </cell>
          <cell r="X1657" t="str">
            <v>NON DRIVER</v>
          </cell>
          <cell r="Y1657" t="str">
            <v>NON DRIVER</v>
          </cell>
          <cell r="Z1657" t="str">
            <v>SURABAYA</v>
          </cell>
          <cell r="AA1657">
            <v>32475</v>
          </cell>
          <cell r="AB1657" t="str">
            <v>KUPANG KRAJAN TENGAH NO 71 RT 010 RW 003 DS KUPANG KRAJAN KEC SAWAHAN KOTA SURABAYA</v>
          </cell>
          <cell r="AC1657" t="str">
            <v>KAWIN ANAK 1</v>
          </cell>
          <cell r="AD1657" t="str">
            <v>ISLAM</v>
          </cell>
          <cell r="AE1657" t="str">
            <v>LAKI-LAKI</v>
          </cell>
          <cell r="AF1657" t="str">
            <v>SMA</v>
          </cell>
          <cell r="AG1657" t="str">
            <v>NOVAL RISKIAWAN</v>
          </cell>
          <cell r="AH1657" t="str">
            <v>BCA</v>
          </cell>
          <cell r="AI1657" t="str">
            <v>1030162851</v>
          </cell>
          <cell r="AJ1657" t="str">
            <v>3578061312100005</v>
          </cell>
          <cell r="AL1657">
            <v>44655</v>
          </cell>
          <cell r="AM1657">
            <v>44742</v>
          </cell>
          <cell r="AN1657" t="str">
            <v>PKWT 1</v>
          </cell>
          <cell r="AO1657" t="str">
            <v>40 hari</v>
          </cell>
          <cell r="AP1657" t="str">
            <v xml:space="preserve">0 Tahun  1 Bulan 17 Hari </v>
          </cell>
          <cell r="AQ1657" t="str">
            <v>NON DRIVER</v>
          </cell>
          <cell r="AR1657" t="str">
            <v>NON DRIVER</v>
          </cell>
          <cell r="AS1657" t="str">
            <v>SUDAH</v>
          </cell>
          <cell r="AT1657">
            <v>44662</v>
          </cell>
          <cell r="AU1657" t="str">
            <v>NON DRIVER</v>
          </cell>
          <cell r="AV1657" t="str">
            <v>NON DRIVER</v>
          </cell>
          <cell r="AW1657" t="str">
            <v/>
          </cell>
          <cell r="AX1657" t="str">
            <v>NON DRIVER</v>
          </cell>
          <cell r="AY1657" t="str">
            <v>NON DRIVER</v>
          </cell>
          <cell r="AZ1657" t="str">
            <v>NON DRIVER</v>
          </cell>
          <cell r="BA1657" t="str">
            <v>SUDAH</v>
          </cell>
          <cell r="BC1657">
            <v>44385</v>
          </cell>
          <cell r="BE1657" t="str">
            <v>SUDAH</v>
          </cell>
          <cell r="BG1657">
            <v>44433</v>
          </cell>
          <cell r="BI1657" t="str">
            <v>BELUM</v>
          </cell>
          <cell r="BV1657" t="str">
            <v>0001394824814</v>
          </cell>
          <cell r="BW1657" t="str">
            <v>SUDAH</v>
          </cell>
          <cell r="BX1657" t="str">
            <v>PBI</v>
          </cell>
          <cell r="BZ1657" t="str">
            <v>BELUM</v>
          </cell>
        </row>
        <row r="1658">
          <cell r="C1658" t="str">
            <v>3721</v>
          </cell>
          <cell r="D1658" t="str">
            <v>ACHANDIS IRAWAN</v>
          </cell>
          <cell r="E1658" t="str">
            <v>PT. MBK</v>
          </cell>
          <cell r="F1658" t="str">
            <v>REPLACE</v>
          </cell>
          <cell r="G1658" t="str">
            <v>TRI WIDODO</v>
          </cell>
          <cell r="I1658">
            <v>44652</v>
          </cell>
          <cell r="J1658" t="str">
            <v/>
          </cell>
          <cell r="K1658" t="str">
            <v>082232701141</v>
          </cell>
          <cell r="L1658" t="str">
            <v>DRIVER</v>
          </cell>
          <cell r="Q1658" t="str">
            <v>SURABAYA</v>
          </cell>
          <cell r="R1658" t="str">
            <v>ANTERAJA</v>
          </cell>
          <cell r="S1658" t="str">
            <v>MALANG</v>
          </cell>
          <cell r="T1658" t="str">
            <v>3514121305950004</v>
          </cell>
          <cell r="U1658" t="str">
            <v>SEUMUR HIDUP</v>
          </cell>
          <cell r="W1658" t="str">
            <v>B1</v>
          </cell>
          <cell r="X1658" t="str">
            <v>950515280660</v>
          </cell>
          <cell r="Y1658">
            <v>45425</v>
          </cell>
          <cell r="Z1658" t="str">
            <v>SAMPANG</v>
          </cell>
          <cell r="AA1658">
            <v>34832</v>
          </cell>
          <cell r="AB1658" t="str">
            <v>DSN NGERONG RT 004 RW 008 NGERONG GEMPOL</v>
          </cell>
          <cell r="AC1658" t="str">
            <v>LAJANG</v>
          </cell>
          <cell r="AD1658" t="str">
            <v>ISLAM</v>
          </cell>
          <cell r="AE1658" t="str">
            <v>LAKI-LAKI</v>
          </cell>
          <cell r="AF1658" t="str">
            <v>SMA</v>
          </cell>
          <cell r="AG1658" t="str">
            <v>ACHANDIS IRAWAN</v>
          </cell>
          <cell r="AH1658" t="str">
            <v>BCA</v>
          </cell>
          <cell r="AI1658" t="str">
            <v>4110701964</v>
          </cell>
          <cell r="AJ1658" t="str">
            <v>3514120903120014</v>
          </cell>
          <cell r="AL1658">
            <v>44652</v>
          </cell>
          <cell r="AM1658">
            <v>44742</v>
          </cell>
          <cell r="AN1658" t="str">
            <v>PKWT 1</v>
          </cell>
          <cell r="AO1658" t="str">
            <v>40 hari</v>
          </cell>
          <cell r="AP1658" t="str">
            <v xml:space="preserve">0 Tahun  1 Bulan 20 Hari </v>
          </cell>
          <cell r="AQ1658" t="str">
            <v>SUDAH</v>
          </cell>
          <cell r="AR1658">
            <v>44662</v>
          </cell>
          <cell r="AS1658" t="str">
            <v>SUDAH</v>
          </cell>
          <cell r="AT1658">
            <v>44662</v>
          </cell>
          <cell r="AU1658" t="str">
            <v>SUDAH</v>
          </cell>
          <cell r="AV1658">
            <v>44646</v>
          </cell>
          <cell r="AW1658" t="str">
            <v xml:space="preserve">0 Tahun  1 Bulan 25 Hari </v>
          </cell>
          <cell r="AX1658" t="str">
            <v>IN CLASS</v>
          </cell>
          <cell r="AY1658">
            <v>80</v>
          </cell>
          <cell r="AZ1658">
            <v>95</v>
          </cell>
          <cell r="BA1658" t="str">
            <v>SUDAH</v>
          </cell>
          <cell r="BC1658">
            <v>44453</v>
          </cell>
          <cell r="BE1658" t="str">
            <v>SUDAH</v>
          </cell>
          <cell r="BG1658">
            <v>44491</v>
          </cell>
          <cell r="BI1658" t="str">
            <v>BELUM</v>
          </cell>
          <cell r="BV1658" t="str">
            <v>0002890107369</v>
          </cell>
          <cell r="BW1658" t="str">
            <v>SUDAH</v>
          </cell>
          <cell r="BX1658" t="str">
            <v>PERUSAHAAN</v>
          </cell>
          <cell r="BZ1658" t="str">
            <v>BELUM</v>
          </cell>
        </row>
        <row r="1659">
          <cell r="C1659" t="str">
            <v>3722</v>
          </cell>
          <cell r="D1659" t="str">
            <v>MOHAMMAD ZAINAL ABIDIN</v>
          </cell>
          <cell r="E1659" t="str">
            <v>PT. MBK</v>
          </cell>
          <cell r="F1659" t="str">
            <v>REPLACE</v>
          </cell>
          <cell r="G1659" t="str">
            <v>DEDE ADAM NUGIE NUGRAHA</v>
          </cell>
          <cell r="I1659">
            <v>44654</v>
          </cell>
          <cell r="J1659" t="str">
            <v/>
          </cell>
          <cell r="K1659" t="str">
            <v>088996097166</v>
          </cell>
          <cell r="L1659" t="str">
            <v>DRIVER</v>
          </cell>
          <cell r="Q1659" t="str">
            <v>SURABAYA</v>
          </cell>
          <cell r="R1659" t="str">
            <v>ANTERAJA</v>
          </cell>
          <cell r="S1659" t="str">
            <v>MALANG</v>
          </cell>
          <cell r="T1659" t="str">
            <v>3509072311950004</v>
          </cell>
          <cell r="U1659" t="str">
            <v>SEUMUR HIDUP</v>
          </cell>
          <cell r="W1659" t="str">
            <v>B1</v>
          </cell>
          <cell r="X1659" t="str">
            <v>15329511000320</v>
          </cell>
          <cell r="Y1659">
            <v>46304</v>
          </cell>
          <cell r="Z1659" t="str">
            <v>JEMBER</v>
          </cell>
          <cell r="AA1659">
            <v>35026</v>
          </cell>
          <cell r="AB1659" t="str">
            <v>DUSUN KRAJAN RT 001 RW 002 DESA PONDOK DALEM KEC SEMBORO KAB JEMBER</v>
          </cell>
          <cell r="AC1659" t="str">
            <v>LAJANG</v>
          </cell>
          <cell r="AD1659" t="str">
            <v>ISLAM</v>
          </cell>
          <cell r="AE1659" t="str">
            <v>LAKI-LAKI</v>
          </cell>
          <cell r="AF1659" t="str">
            <v>SMA</v>
          </cell>
          <cell r="AG1659" t="str">
            <v>MOHAMMAD ZAINAL ABIDIN</v>
          </cell>
          <cell r="AH1659" t="str">
            <v>BCA</v>
          </cell>
          <cell r="AI1659" t="str">
            <v>5085076318</v>
          </cell>
          <cell r="AJ1659" t="str">
            <v>3509071809050726</v>
          </cell>
          <cell r="AL1659">
            <v>44654</v>
          </cell>
          <cell r="AM1659">
            <v>44742</v>
          </cell>
          <cell r="AN1659" t="str">
            <v>PKWT 1</v>
          </cell>
          <cell r="AO1659" t="str">
            <v>40 hari</v>
          </cell>
          <cell r="AP1659" t="str">
            <v xml:space="preserve">0 Tahun  1 Bulan 18 Hari </v>
          </cell>
          <cell r="AQ1659" t="str">
            <v>SUDAH</v>
          </cell>
          <cell r="AR1659">
            <v>44662</v>
          </cell>
          <cell r="AS1659" t="str">
            <v>SUDAH</v>
          </cell>
          <cell r="AT1659">
            <v>44662</v>
          </cell>
          <cell r="AU1659" t="str">
            <v>SUDAH</v>
          </cell>
          <cell r="AV1659">
            <v>44650</v>
          </cell>
          <cell r="AW1659" t="str">
            <v xml:space="preserve">0 Tahun  1 Bulan 21 Hari </v>
          </cell>
          <cell r="AX1659" t="str">
            <v>IN CLASS</v>
          </cell>
          <cell r="AY1659">
            <v>85</v>
          </cell>
          <cell r="AZ1659">
            <v>90</v>
          </cell>
          <cell r="BA1659" t="str">
            <v>SUDAH</v>
          </cell>
          <cell r="BC1659">
            <v>44417</v>
          </cell>
          <cell r="BE1659" t="str">
            <v>SUDAH</v>
          </cell>
          <cell r="BG1659">
            <v>44638</v>
          </cell>
          <cell r="BI1659" t="str">
            <v>BELUM</v>
          </cell>
          <cell r="BV1659" t="str">
            <v>0003265879397</v>
          </cell>
          <cell r="BW1659" t="str">
            <v>SUDAH</v>
          </cell>
          <cell r="BX1659" t="str">
            <v>PERUSAHAAN</v>
          </cell>
          <cell r="BZ1659" t="str">
            <v>BELUM</v>
          </cell>
        </row>
        <row r="1660">
          <cell r="C1660" t="str">
            <v>3723</v>
          </cell>
          <cell r="D1660" t="str">
            <v>TRI ADI SETIAWAN</v>
          </cell>
          <cell r="E1660" t="str">
            <v>PT. MBK</v>
          </cell>
          <cell r="F1660" t="str">
            <v>REPLACE</v>
          </cell>
          <cell r="G1660" t="str">
            <v>ROHIM</v>
          </cell>
          <cell r="I1660">
            <v>44655</v>
          </cell>
          <cell r="J1660" t="str">
            <v/>
          </cell>
          <cell r="K1660" t="str">
            <v>085706309076</v>
          </cell>
          <cell r="L1660" t="str">
            <v>DRIVER</v>
          </cell>
          <cell r="Q1660" t="str">
            <v>SURABAYA</v>
          </cell>
          <cell r="R1660" t="str">
            <v>ANTERAJA</v>
          </cell>
          <cell r="S1660" t="str">
            <v>MALANG</v>
          </cell>
          <cell r="T1660" t="str">
            <v>2171110109879008</v>
          </cell>
          <cell r="U1660" t="str">
            <v>SEUMUR HIDUP</v>
          </cell>
          <cell r="W1660" t="str">
            <v>B1 UMUM</v>
          </cell>
          <cell r="X1660" t="str">
            <v>15148709000983</v>
          </cell>
          <cell r="Y1660">
            <v>46169</v>
          </cell>
          <cell r="Z1660" t="str">
            <v>SURABAYA</v>
          </cell>
          <cell r="AA1660">
            <v>32021</v>
          </cell>
          <cell r="AB1660" t="str">
            <v>JOJORAN 3-C no 28 KOTA SURABAYA</v>
          </cell>
          <cell r="AC1660" t="str">
            <v>KAWIN</v>
          </cell>
          <cell r="AD1660" t="str">
            <v>ISLAM</v>
          </cell>
          <cell r="AE1660" t="str">
            <v>LAKI-LAKI</v>
          </cell>
          <cell r="AF1660" t="str">
            <v>SMA</v>
          </cell>
          <cell r="AG1660" t="str">
            <v>TRI ADI SETIAWAN</v>
          </cell>
          <cell r="AH1660" t="str">
            <v>BCA</v>
          </cell>
          <cell r="AI1660" t="str">
            <v>4640235701</v>
          </cell>
          <cell r="AJ1660" t="str">
            <v>3578080506210004</v>
          </cell>
          <cell r="AL1660">
            <v>44655</v>
          </cell>
          <cell r="AM1660">
            <v>44742</v>
          </cell>
          <cell r="AN1660" t="str">
            <v>PKWT 1</v>
          </cell>
          <cell r="AO1660" t="str">
            <v>40 hari</v>
          </cell>
          <cell r="AP1660" t="str">
            <v xml:space="preserve">0 Tahun  1 Bulan 17 Hari </v>
          </cell>
          <cell r="AQ1660" t="str">
            <v>SUDAH</v>
          </cell>
          <cell r="AR1660">
            <v>44662</v>
          </cell>
          <cell r="AS1660" t="str">
            <v>SUDAH</v>
          </cell>
          <cell r="AT1660">
            <v>44662</v>
          </cell>
          <cell r="AU1660" t="str">
            <v>SUDAH</v>
          </cell>
          <cell r="AV1660">
            <v>44652</v>
          </cell>
          <cell r="AW1660" t="str">
            <v xml:space="preserve">0 Tahun  1 Bulan 20 Hari </v>
          </cell>
          <cell r="AX1660" t="str">
            <v>IN CLASS</v>
          </cell>
          <cell r="AY1660">
            <v>80</v>
          </cell>
          <cell r="AZ1660">
            <v>90</v>
          </cell>
          <cell r="BA1660" t="str">
            <v>SUDAH</v>
          </cell>
          <cell r="BC1660">
            <v>44259</v>
          </cell>
          <cell r="BE1660" t="str">
            <v>SUDAH</v>
          </cell>
          <cell r="BG1660">
            <v>44273</v>
          </cell>
          <cell r="BI1660" t="str">
            <v>SUDAH</v>
          </cell>
          <cell r="BK1660">
            <v>44619</v>
          </cell>
          <cell r="BV1660" t="str">
            <v>0002731357653</v>
          </cell>
          <cell r="BW1660" t="str">
            <v>SUDAH</v>
          </cell>
          <cell r="BX1660" t="str">
            <v>PBI</v>
          </cell>
          <cell r="BZ1660" t="str">
            <v>BELUM</v>
          </cell>
        </row>
        <row r="1661">
          <cell r="C1661" t="str">
            <v>3724</v>
          </cell>
          <cell r="D1661" t="str">
            <v>DEDE BUDI</v>
          </cell>
          <cell r="E1661" t="str">
            <v>PT. MBK</v>
          </cell>
          <cell r="F1661" t="str">
            <v>REPLACE</v>
          </cell>
          <cell r="G1661" t="str">
            <v>MUHAMAD RIAN RUSDIAN</v>
          </cell>
          <cell r="H1661">
            <v>44652</v>
          </cell>
          <cell r="I1661">
            <v>44652</v>
          </cell>
          <cell r="J1661">
            <v>0</v>
          </cell>
          <cell r="K1661" t="str">
            <v>083838466874</v>
          </cell>
          <cell r="L1661" t="str">
            <v>DRIVER</v>
          </cell>
          <cell r="Q1661" t="str">
            <v>BANDUNG</v>
          </cell>
          <cell r="R1661" t="str">
            <v>ANTERAJA</v>
          </cell>
          <cell r="S1661" t="str">
            <v>JAKARTA 1</v>
          </cell>
          <cell r="T1661" t="str">
            <v>3204153107930003</v>
          </cell>
          <cell r="U1661" t="str">
            <v>SEUMUR HIDUP</v>
          </cell>
          <cell r="V1661" t="str">
            <v>MERAH</v>
          </cell>
          <cell r="W1661" t="str">
            <v>B2 UMUM</v>
          </cell>
          <cell r="X1661" t="str">
            <v>930713340922</v>
          </cell>
          <cell r="Y1661">
            <v>44773</v>
          </cell>
          <cell r="Z1661" t="str">
            <v>BANDUNG</v>
          </cell>
          <cell r="AA1661">
            <v>34181</v>
          </cell>
          <cell r="AB1661" t="str">
            <v>GUNUNGCARIU RT01 RW03,CIBUNIGEULIS,BUNGURSARI,TASIKMALAYA</v>
          </cell>
          <cell r="AC1661" t="str">
            <v>KAWIN ANAK 2</v>
          </cell>
          <cell r="AD1661" t="str">
            <v>ISLAM</v>
          </cell>
          <cell r="AE1661" t="str">
            <v>LAKI-LAKI</v>
          </cell>
          <cell r="AF1661" t="str">
            <v>SMP</v>
          </cell>
          <cell r="AG1661" t="str">
            <v>DEDE BUDI</v>
          </cell>
          <cell r="AH1661" t="str">
            <v>BCA</v>
          </cell>
          <cell r="AI1661" t="str">
            <v>2832620859</v>
          </cell>
          <cell r="AL1661">
            <v>44652</v>
          </cell>
          <cell r="AM1661">
            <v>44742</v>
          </cell>
          <cell r="AN1661" t="str">
            <v>PKWT 1</v>
          </cell>
          <cell r="AO1661" t="str">
            <v>40 hari</v>
          </cell>
          <cell r="AP1661" t="str">
            <v xml:space="preserve">0 Tahun  1 Bulan 20 Hari </v>
          </cell>
          <cell r="AQ1661" t="str">
            <v>SUDAH</v>
          </cell>
          <cell r="AR1661">
            <v>44658</v>
          </cell>
          <cell r="AS1661" t="str">
            <v>SUDAH</v>
          </cell>
          <cell r="AT1661">
            <v>44658</v>
          </cell>
          <cell r="AU1661" t="str">
            <v>SUDAH</v>
          </cell>
          <cell r="AV1661">
            <v>44652</v>
          </cell>
          <cell r="AW1661" t="str">
            <v xml:space="preserve">0 Tahun  1 Bulan 20 Hari </v>
          </cell>
          <cell r="AX1661" t="str">
            <v>IN CLASS</v>
          </cell>
          <cell r="BA1661" t="str">
            <v>SUDAH</v>
          </cell>
          <cell r="BC1661" t="str">
            <v>SUDAH</v>
          </cell>
          <cell r="BE1661" t="str">
            <v>SUDAH</v>
          </cell>
          <cell r="BG1661">
            <v>44506</v>
          </cell>
          <cell r="BH1661" t="str">
            <v>RSU PANGALENGAN</v>
          </cell>
          <cell r="BI1661" t="str">
            <v>BELUM</v>
          </cell>
          <cell r="BV1661" t="str">
            <v>0002918415521</v>
          </cell>
          <cell r="BW1661" t="str">
            <v>SUDAH</v>
          </cell>
          <cell r="BX1661" t="str">
            <v>PERUSAHAAN</v>
          </cell>
          <cell r="BZ1661" t="str">
            <v>BELUM</v>
          </cell>
        </row>
        <row r="1662">
          <cell r="C1662" t="str">
            <v>3725</v>
          </cell>
          <cell r="D1662" t="str">
            <v>EEP LUKMAN HAKIM</v>
          </cell>
          <cell r="E1662" t="str">
            <v>PT. MBK</v>
          </cell>
          <cell r="F1662" t="str">
            <v>PO</v>
          </cell>
          <cell r="G1662" t="str">
            <v>26/PO/LOG/JKT-1/III/22</v>
          </cell>
          <cell r="H1662">
            <v>44651</v>
          </cell>
          <cell r="I1662">
            <v>44652</v>
          </cell>
          <cell r="J1662">
            <v>1</v>
          </cell>
          <cell r="K1662" t="str">
            <v>083820072754</v>
          </cell>
          <cell r="L1662" t="str">
            <v>DRIVER</v>
          </cell>
          <cell r="Q1662" t="str">
            <v>BANDUNG</v>
          </cell>
          <cell r="R1662" t="str">
            <v>ANTERAJA</v>
          </cell>
          <cell r="S1662" t="str">
            <v>JAKARTA 1</v>
          </cell>
          <cell r="T1662" t="str">
            <v>3277011305890017</v>
          </cell>
          <cell r="U1662" t="str">
            <v>SEUMUR HIDUP</v>
          </cell>
          <cell r="V1662" t="str">
            <v>KUNING</v>
          </cell>
          <cell r="W1662" t="str">
            <v>B1 UMUM</v>
          </cell>
          <cell r="X1662" t="str">
            <v>13058905000784</v>
          </cell>
          <cell r="Y1662">
            <v>46142</v>
          </cell>
          <cell r="Z1662" t="str">
            <v>BANDUNG</v>
          </cell>
          <cell r="AA1662">
            <v>32641</v>
          </cell>
          <cell r="AB1662" t="str">
            <v>KP CIBODAS,RT01 RW11,DESA UTAMA,KEC CIMAHI SELATAN</v>
          </cell>
          <cell r="AC1662" t="str">
            <v>KAWIN ANAK 1</v>
          </cell>
          <cell r="AD1662" t="str">
            <v>ISLAM</v>
          </cell>
          <cell r="AE1662" t="str">
            <v>LAKI-LAKI</v>
          </cell>
          <cell r="AF1662" t="str">
            <v>SMA</v>
          </cell>
          <cell r="AG1662" t="str">
            <v>EEP LUKMAN HAKIM</v>
          </cell>
          <cell r="AH1662" t="str">
            <v>BCA</v>
          </cell>
          <cell r="AI1662" t="str">
            <v>1390219845</v>
          </cell>
          <cell r="AJ1662" t="str">
            <v>3277011712180015</v>
          </cell>
          <cell r="AK1662" t="str">
            <v>721935674421000</v>
          </cell>
          <cell r="AL1662">
            <v>44652</v>
          </cell>
          <cell r="AM1662">
            <v>44742</v>
          </cell>
          <cell r="AN1662" t="str">
            <v>PKWT 1</v>
          </cell>
          <cell r="AO1662" t="str">
            <v>40 hari</v>
          </cell>
          <cell r="AP1662" t="str">
            <v xml:space="preserve">0 Tahun  1 Bulan 20 Hari </v>
          </cell>
          <cell r="AQ1662" t="str">
            <v>SUDAH</v>
          </cell>
          <cell r="AR1662">
            <v>44658</v>
          </cell>
          <cell r="AS1662" t="str">
            <v>SUDAH</v>
          </cell>
          <cell r="AT1662">
            <v>44658</v>
          </cell>
          <cell r="AU1662" t="str">
            <v>SUDAH</v>
          </cell>
          <cell r="AV1662">
            <v>44652</v>
          </cell>
          <cell r="AW1662" t="str">
            <v xml:space="preserve">0 Tahun  1 Bulan 20 Hari </v>
          </cell>
          <cell r="AX1662" t="str">
            <v>IN CLASS</v>
          </cell>
          <cell r="BA1662" t="str">
            <v>SUDAH</v>
          </cell>
          <cell r="BC1662">
            <v>44347</v>
          </cell>
          <cell r="BD1662" t="str">
            <v>TAMBLONG</v>
          </cell>
          <cell r="BE1662" t="str">
            <v>SUDAH</v>
          </cell>
          <cell r="BG1662">
            <v>44375</v>
          </cell>
          <cell r="BH1662" t="str">
            <v>TAMBLONG</v>
          </cell>
          <cell r="BI1662" t="str">
            <v>BELUM</v>
          </cell>
          <cell r="BV1662" t="str">
            <v>0001643494342</v>
          </cell>
          <cell r="BW1662" t="str">
            <v>SUDAH</v>
          </cell>
          <cell r="BX1662" t="str">
            <v>PERUSAHAAN</v>
          </cell>
          <cell r="BZ1662" t="str">
            <v>BELUM</v>
          </cell>
          <cell r="CG1662" t="str">
            <v>EEPLUKMAN765@GMAIL.COM</v>
          </cell>
        </row>
        <row r="1663">
          <cell r="C1663" t="str">
            <v>3726</v>
          </cell>
          <cell r="D1663" t="str">
            <v>OKI SYARIF KAMAL</v>
          </cell>
          <cell r="E1663" t="str">
            <v>PT. MBK</v>
          </cell>
          <cell r="F1663" t="str">
            <v>PO</v>
          </cell>
          <cell r="G1663" t="str">
            <v>26/PO/LOG/JKT-1/III/22</v>
          </cell>
          <cell r="H1663">
            <v>44651</v>
          </cell>
          <cell r="I1663">
            <v>44652</v>
          </cell>
          <cell r="J1663">
            <v>1</v>
          </cell>
          <cell r="K1663" t="str">
            <v>081312749113</v>
          </cell>
          <cell r="L1663" t="str">
            <v>DRIVER</v>
          </cell>
          <cell r="Q1663" t="str">
            <v>BANDUNG</v>
          </cell>
          <cell r="R1663" t="str">
            <v>ANTERAJA</v>
          </cell>
          <cell r="S1663" t="str">
            <v>JAKARTA 1</v>
          </cell>
          <cell r="T1663" t="str">
            <v>3210121112940101</v>
          </cell>
          <cell r="U1663" t="str">
            <v>SEUMUR HIDUP</v>
          </cell>
          <cell r="V1663" t="str">
            <v>HIJAU</v>
          </cell>
          <cell r="W1663" t="str">
            <v>B1</v>
          </cell>
          <cell r="X1663" t="str">
            <v>941213390400</v>
          </cell>
          <cell r="Y1663">
            <v>44906</v>
          </cell>
          <cell r="Z1663" t="str">
            <v>MAJALENGKA</v>
          </cell>
          <cell r="AA1663">
            <v>34679</v>
          </cell>
          <cell r="AB1663" t="str">
            <v>DS BATURUYUK RT03 RW02,KEC DAWUAN,KAB MAJALENGKA</v>
          </cell>
          <cell r="AC1663" t="str">
            <v>KAWIN ANAK 1</v>
          </cell>
          <cell r="AD1663" t="str">
            <v>ISLAM</v>
          </cell>
          <cell r="AE1663" t="str">
            <v>LAKI-LAKI</v>
          </cell>
          <cell r="AF1663" t="str">
            <v>SMA</v>
          </cell>
          <cell r="AG1663" t="str">
            <v>OKI SYARIF KAMAL</v>
          </cell>
          <cell r="AH1663" t="str">
            <v>BCA</v>
          </cell>
          <cell r="AI1663" t="str">
            <v>4180529603</v>
          </cell>
          <cell r="AJ1663" t="str">
            <v>3210122812110002</v>
          </cell>
          <cell r="AK1663" t="str">
            <v>3210121112940101</v>
          </cell>
          <cell r="AL1663">
            <v>44652</v>
          </cell>
          <cell r="AM1663">
            <v>44742</v>
          </cell>
          <cell r="AN1663" t="str">
            <v>PKWT 1</v>
          </cell>
          <cell r="AO1663" t="str">
            <v>40 hari</v>
          </cell>
          <cell r="AP1663" t="str">
            <v xml:space="preserve">0 Tahun  1 Bulan 20 Hari </v>
          </cell>
          <cell r="AQ1663" t="str">
            <v>SUDAH</v>
          </cell>
          <cell r="AR1663">
            <v>44658</v>
          </cell>
          <cell r="AS1663" t="str">
            <v>SUDAH</v>
          </cell>
          <cell r="AT1663">
            <v>44658</v>
          </cell>
          <cell r="AU1663" t="str">
            <v>SUDAH</v>
          </cell>
          <cell r="AV1663">
            <v>44652</v>
          </cell>
          <cell r="AW1663" t="str">
            <v xml:space="preserve">0 Tahun  1 Bulan 20 Hari </v>
          </cell>
          <cell r="AX1663" t="str">
            <v>IN CLASS</v>
          </cell>
          <cell r="BA1663" t="str">
            <v>SUDAH</v>
          </cell>
          <cell r="BC1663">
            <v>44606</v>
          </cell>
          <cell r="BD1663" t="str">
            <v>PKM JATIWANGGI</v>
          </cell>
          <cell r="BE1663" t="str">
            <v>BELUM</v>
          </cell>
          <cell r="BI1663" t="str">
            <v>BELUM</v>
          </cell>
          <cell r="BV1663" t="str">
            <v>0002181481593</v>
          </cell>
          <cell r="BW1663" t="str">
            <v>SUDAH</v>
          </cell>
          <cell r="BX1663" t="str">
            <v>PERUSAHAAN</v>
          </cell>
          <cell r="BZ1663" t="str">
            <v>BELUM</v>
          </cell>
        </row>
        <row r="1664">
          <cell r="C1664" t="str">
            <v>3727</v>
          </cell>
          <cell r="D1664" t="str">
            <v>ANDI LALA</v>
          </cell>
          <cell r="E1664" t="str">
            <v>PT. MBK</v>
          </cell>
          <cell r="F1664" t="str">
            <v>PO</v>
          </cell>
          <cell r="G1664" t="str">
            <v>26/PO/LOG/JKT-1/III/22</v>
          </cell>
          <cell r="H1664">
            <v>44651</v>
          </cell>
          <cell r="I1664">
            <v>44655</v>
          </cell>
          <cell r="J1664">
            <v>4</v>
          </cell>
          <cell r="K1664" t="str">
            <v>089608930994</v>
          </cell>
          <cell r="L1664" t="str">
            <v>DRIVER</v>
          </cell>
          <cell r="Q1664" t="str">
            <v>GARUT</v>
          </cell>
          <cell r="R1664" t="str">
            <v>CREDIBOOK</v>
          </cell>
          <cell r="S1664" t="str">
            <v>JAKARTA 1</v>
          </cell>
          <cell r="T1664" t="str">
            <v>3205111204850002</v>
          </cell>
          <cell r="U1664">
            <v>2017</v>
          </cell>
          <cell r="V1664" t="str">
            <v>HIJAU</v>
          </cell>
          <cell r="W1664" t="str">
            <v>B1</v>
          </cell>
          <cell r="X1664" t="str">
            <v>13338504000147</v>
          </cell>
          <cell r="Y1664">
            <v>46077</v>
          </cell>
          <cell r="Z1664" t="str">
            <v>GARUT</v>
          </cell>
          <cell r="AA1664">
            <v>31149</v>
          </cell>
          <cell r="AB1664" t="str">
            <v>KP CIBINGBIN RT 01 RW 02,LEUWIGOONG</v>
          </cell>
          <cell r="AC1664" t="str">
            <v>KAWIN ANAK 1</v>
          </cell>
          <cell r="AD1664" t="str">
            <v>ISLAM</v>
          </cell>
          <cell r="AE1664" t="str">
            <v>LAKI-LAKI</v>
          </cell>
          <cell r="AF1664" t="str">
            <v>SMP</v>
          </cell>
          <cell r="AG1664" t="str">
            <v>ANDI LALA</v>
          </cell>
          <cell r="AH1664" t="str">
            <v>BCA</v>
          </cell>
          <cell r="AI1664" t="str">
            <v>1481991759</v>
          </cell>
          <cell r="AJ1664" t="str">
            <v>3205110611150001</v>
          </cell>
          <cell r="AL1664">
            <v>44655</v>
          </cell>
          <cell r="AM1664">
            <v>44742</v>
          </cell>
          <cell r="AN1664" t="str">
            <v>PKWT 1</v>
          </cell>
          <cell r="AO1664" t="str">
            <v>40 hari</v>
          </cell>
          <cell r="AP1664" t="str">
            <v xml:space="preserve">0 Tahun  1 Bulan 17 Hari </v>
          </cell>
          <cell r="AQ1664" t="str">
            <v>SUDAH</v>
          </cell>
          <cell r="AR1664">
            <v>44677</v>
          </cell>
          <cell r="AS1664" t="str">
            <v>SUDAH</v>
          </cell>
          <cell r="AT1664">
            <v>44677</v>
          </cell>
          <cell r="AU1664" t="str">
            <v>SUDAH</v>
          </cell>
          <cell r="AV1664">
            <v>44655</v>
          </cell>
          <cell r="AW1664" t="str">
            <v xml:space="preserve">0 Tahun  1 Bulan 17 Hari </v>
          </cell>
          <cell r="AX1664" t="str">
            <v>IN CLASS</v>
          </cell>
          <cell r="BA1664" t="str">
            <v>SUDAH</v>
          </cell>
          <cell r="BC1664" t="str">
            <v>SUDAH</v>
          </cell>
          <cell r="BE1664" t="str">
            <v>BELUM</v>
          </cell>
          <cell r="BI1664" t="str">
            <v>BELUM</v>
          </cell>
          <cell r="BR1664" t="str">
            <v>0000428323623</v>
          </cell>
          <cell r="BV1664" t="str">
            <v>0003265943545</v>
          </cell>
          <cell r="BW1664" t="str">
            <v>SUDAH</v>
          </cell>
          <cell r="BX1664" t="str">
            <v>PERUSAHAAN</v>
          </cell>
          <cell r="BZ1664" t="str">
            <v>BELUM</v>
          </cell>
          <cell r="CC1664" t="str">
            <v>ANDIALIF@GMAIL.COM</v>
          </cell>
        </row>
        <row r="1665">
          <cell r="C1665" t="str">
            <v>3728</v>
          </cell>
          <cell r="D1665" t="str">
            <v>TRI HANIF MAULUDIANSYAH</v>
          </cell>
          <cell r="E1665" t="str">
            <v>PT. MBK</v>
          </cell>
          <cell r="F1665" t="str">
            <v>REPLACE</v>
          </cell>
          <cell r="G1665" t="str">
            <v>HENDRAWAN ISKANDAR</v>
          </cell>
          <cell r="I1665">
            <v>44657</v>
          </cell>
          <cell r="J1665" t="str">
            <v/>
          </cell>
          <cell r="K1665" t="str">
            <v>081251530709</v>
          </cell>
          <cell r="L1665" t="str">
            <v>DRIVER</v>
          </cell>
          <cell r="Q1665" t="str">
            <v>PONTIANAK</v>
          </cell>
          <cell r="R1665" t="str">
            <v>ANTERAJA</v>
          </cell>
          <cell r="S1665" t="str">
            <v>JAKARTA 2</v>
          </cell>
          <cell r="T1665" t="str">
            <v>6171051808970005</v>
          </cell>
          <cell r="U1665" t="str">
            <v>SEUMUR HIDUP</v>
          </cell>
          <cell r="W1665" t="str">
            <v>B1</v>
          </cell>
          <cell r="X1665" t="str">
            <v>10149708000105</v>
          </cell>
          <cell r="Y1665">
            <v>46357</v>
          </cell>
          <cell r="Z1665" t="str">
            <v>PONTIANAK</v>
          </cell>
          <cell r="AA1665">
            <v>35660</v>
          </cell>
          <cell r="AB1665" t="str">
            <v>JL. HM SUWIGNYO GG. TEGAL REJO 3 NO 5 PONTIANAK</v>
          </cell>
          <cell r="AC1665" t="str">
            <v>LAJANG</v>
          </cell>
          <cell r="AD1665" t="str">
            <v>ISLAM</v>
          </cell>
          <cell r="AE1665" t="str">
            <v>LAKI-LAKI</v>
          </cell>
          <cell r="AF1665" t="str">
            <v>SMA</v>
          </cell>
          <cell r="AG1665" t="str">
            <v>TRI HANIF MAULUDIANSYAH</v>
          </cell>
          <cell r="AH1665" t="str">
            <v>BCA</v>
          </cell>
          <cell r="AI1665" t="str">
            <v>5165235590</v>
          </cell>
          <cell r="AJ1665" t="str">
            <v>6171051107110012</v>
          </cell>
          <cell r="AL1665">
            <v>44657</v>
          </cell>
          <cell r="AM1665">
            <v>44742</v>
          </cell>
          <cell r="AN1665" t="str">
            <v>PKWT 1</v>
          </cell>
          <cell r="AO1665" t="str">
            <v>40 hari</v>
          </cell>
          <cell r="AP1665" t="str">
            <v xml:space="preserve">0 Tahun  1 Bulan 15 Hari </v>
          </cell>
          <cell r="AQ1665" t="str">
            <v>SUDAH</v>
          </cell>
          <cell r="AR1665">
            <v>44551</v>
          </cell>
          <cell r="AS1665" t="str">
            <v>SUDAH</v>
          </cell>
          <cell r="AT1665">
            <v>44551</v>
          </cell>
          <cell r="AU1665" t="str">
            <v>SUDAH</v>
          </cell>
          <cell r="AV1665">
            <v>44657</v>
          </cell>
          <cell r="AW1665" t="str">
            <v xml:space="preserve">0 Tahun  1 Bulan 15 Hari </v>
          </cell>
          <cell r="AX1665" t="str">
            <v>IN CLASS</v>
          </cell>
          <cell r="AY1665">
            <v>80</v>
          </cell>
          <cell r="AZ1665">
            <v>80</v>
          </cell>
          <cell r="BA1665" t="str">
            <v>SUDAH</v>
          </cell>
          <cell r="BC1665">
            <v>44337</v>
          </cell>
          <cell r="BD1665" t="str">
            <v>PUSKESMAS ALIANYANG</v>
          </cell>
          <cell r="BE1665" t="str">
            <v>SUDAH</v>
          </cell>
          <cell r="BG1665">
            <v>44365</v>
          </cell>
          <cell r="BH1665" t="str">
            <v>PUSKESMAS ALIANYANG</v>
          </cell>
          <cell r="BI1665" t="str">
            <v>BELUM</v>
          </cell>
          <cell r="BV1665" t="str">
            <v>0000199593426</v>
          </cell>
          <cell r="BW1665" t="str">
            <v>SUDAH</v>
          </cell>
          <cell r="BX1665" t="str">
            <v>PERUSAHAAN</v>
          </cell>
          <cell r="BY1665" t="str">
            <v>22016346169</v>
          </cell>
          <cell r="BZ1665" t="str">
            <v>SUDAH</v>
          </cell>
          <cell r="CG1665" t="str">
            <v>baguspurnama216@gmail.com</v>
          </cell>
        </row>
        <row r="1666">
          <cell r="C1666" t="str">
            <v>3729</v>
          </cell>
          <cell r="D1666" t="str">
            <v>YUSUF AJI SUNANTORO</v>
          </cell>
          <cell r="E1666" t="str">
            <v>PT. MBK</v>
          </cell>
          <cell r="F1666" t="str">
            <v>REPLACE</v>
          </cell>
          <cell r="G1666" t="str">
            <v>M MUBAROK</v>
          </cell>
          <cell r="I1666">
            <v>44657</v>
          </cell>
          <cell r="J1666" t="str">
            <v/>
          </cell>
          <cell r="K1666" t="str">
            <v>089521907197</v>
          </cell>
          <cell r="L1666" t="str">
            <v>DRIVER</v>
          </cell>
          <cell r="Q1666" t="str">
            <v>TEGAL</v>
          </cell>
          <cell r="R1666" t="str">
            <v>ANTERAJA</v>
          </cell>
          <cell r="S1666" t="str">
            <v>SEMARANG</v>
          </cell>
          <cell r="T1666" t="str">
            <v>3329081503000006</v>
          </cell>
          <cell r="U1666" t="str">
            <v>SEUMUR HIDUP</v>
          </cell>
          <cell r="W1666" t="str">
            <v>B1</v>
          </cell>
          <cell r="X1666" t="str">
            <v>14310003000150</v>
          </cell>
          <cell r="Y1666">
            <v>45838</v>
          </cell>
          <cell r="Z1666" t="str">
            <v>BREBES</v>
          </cell>
          <cell r="AA1666">
            <v>36600</v>
          </cell>
          <cell r="AB1666" t="str">
            <v>JL TEUKU CIK DITIRO RT 001 RW 006  DS PESANTUNAN KEC WANASARI KAB BREBES</v>
          </cell>
          <cell r="AC1666" t="str">
            <v>LAJANG</v>
          </cell>
          <cell r="AD1666" t="str">
            <v>ISLAM</v>
          </cell>
          <cell r="AE1666" t="str">
            <v>LAKI-LAKI</v>
          </cell>
          <cell r="AF1666" t="str">
            <v>SMA</v>
          </cell>
          <cell r="AG1666" t="str">
            <v>YUSUF AJI SUNANTORO</v>
          </cell>
          <cell r="AH1666" t="str">
            <v>BCA</v>
          </cell>
          <cell r="AI1666" t="str">
            <v>1310717173</v>
          </cell>
          <cell r="AJ1666" t="str">
            <v>3329082602075882</v>
          </cell>
          <cell r="AL1666">
            <v>44657</v>
          </cell>
          <cell r="AM1666">
            <v>44742</v>
          </cell>
          <cell r="AN1666" t="str">
            <v>PKWT 1</v>
          </cell>
          <cell r="AO1666" t="str">
            <v>40 hari</v>
          </cell>
          <cell r="AP1666" t="str">
            <v xml:space="preserve">0 Tahun  1 Bulan 15 Hari </v>
          </cell>
          <cell r="AQ1666" t="str">
            <v>SUDAH</v>
          </cell>
          <cell r="AR1666">
            <v>44669</v>
          </cell>
          <cell r="AS1666" t="str">
            <v>SUDAH</v>
          </cell>
          <cell r="AT1666">
            <v>44669</v>
          </cell>
          <cell r="AU1666" t="str">
            <v>SUDAH</v>
          </cell>
          <cell r="AV1666">
            <v>44657</v>
          </cell>
          <cell r="AW1666" t="str">
            <v xml:space="preserve">0 Tahun  1 Bulan 15 Hari </v>
          </cell>
          <cell r="AX1666" t="str">
            <v>IN CLASS</v>
          </cell>
          <cell r="BA1666" t="str">
            <v>SUDAH</v>
          </cell>
          <cell r="BC1666">
            <v>44406</v>
          </cell>
          <cell r="BE1666" t="str">
            <v>SUDAH</v>
          </cell>
          <cell r="BG1666">
            <v>44479</v>
          </cell>
          <cell r="BI1666" t="str">
            <v>BELUM</v>
          </cell>
          <cell r="BV1666" t="str">
            <v>0002046320831</v>
          </cell>
          <cell r="BW1666" t="str">
            <v>SUDAH</v>
          </cell>
          <cell r="BX1666" t="str">
            <v>PERUSAHAAN</v>
          </cell>
          <cell r="BZ1666" t="str">
            <v>BELUM</v>
          </cell>
        </row>
        <row r="1667">
          <cell r="C1667" t="str">
            <v>3730</v>
          </cell>
          <cell r="D1667" t="str">
            <v>ARIS SETIAWAN</v>
          </cell>
          <cell r="E1667" t="str">
            <v>PT. MBK</v>
          </cell>
          <cell r="F1667" t="str">
            <v>PO</v>
          </cell>
          <cell r="G1667" t="str">
            <v>09/PO/LOG/SBY/III/22</v>
          </cell>
          <cell r="I1667">
            <v>44659</v>
          </cell>
          <cell r="J1667" t="str">
            <v/>
          </cell>
          <cell r="K1667" t="str">
            <v>085840221343</v>
          </cell>
          <cell r="L1667" t="str">
            <v>DRIVER</v>
          </cell>
          <cell r="Q1667" t="str">
            <v>REMBANG</v>
          </cell>
          <cell r="R1667" t="str">
            <v>PT. SUMBER ALFARIA TRIJAYA TBK</v>
          </cell>
          <cell r="S1667" t="str">
            <v>MALANG</v>
          </cell>
          <cell r="T1667" t="str">
            <v>3317070801880006</v>
          </cell>
          <cell r="U1667" t="str">
            <v>SEUMUR HIDUP</v>
          </cell>
          <cell r="W1667" t="str">
            <v>B2 UMUM</v>
          </cell>
          <cell r="X1667" t="str">
            <v>880114390241</v>
          </cell>
          <cell r="Y1667">
            <v>44934</v>
          </cell>
          <cell r="Z1667" t="str">
            <v>REMBANG</v>
          </cell>
          <cell r="AA1667">
            <v>32150</v>
          </cell>
          <cell r="AB1667" t="str">
            <v>SENDANG MULYO RT 001 RW 002KEC BULU KAB REMBANG</v>
          </cell>
          <cell r="AC1667" t="str">
            <v>KAWIN ANAK 2</v>
          </cell>
          <cell r="AD1667" t="str">
            <v>ISLAM</v>
          </cell>
          <cell r="AE1667" t="str">
            <v>LAKI-LAKI</v>
          </cell>
          <cell r="AF1667" t="str">
            <v>SMA</v>
          </cell>
          <cell r="AG1667" t="str">
            <v>ARIS SETIAWAN</v>
          </cell>
          <cell r="AH1667" t="str">
            <v>BCA</v>
          </cell>
          <cell r="AI1667" t="str">
            <v>7835271358</v>
          </cell>
          <cell r="AJ1667" t="str">
            <v>3317020902160004</v>
          </cell>
          <cell r="AL1667">
            <v>44659</v>
          </cell>
          <cell r="AM1667">
            <v>44742</v>
          </cell>
          <cell r="AN1667" t="str">
            <v>PKWT 1</v>
          </cell>
          <cell r="AO1667" t="str">
            <v>40 hari</v>
          </cell>
          <cell r="AP1667" t="str">
            <v xml:space="preserve">0 Tahun  1 Bulan 13 Hari </v>
          </cell>
          <cell r="AQ1667" t="str">
            <v>SUDAH</v>
          </cell>
          <cell r="AR1667">
            <v>44663</v>
          </cell>
          <cell r="AS1667" t="str">
            <v>SUDAH</v>
          </cell>
          <cell r="AT1667">
            <v>44663</v>
          </cell>
          <cell r="AU1667" t="str">
            <v>SUDAH</v>
          </cell>
          <cell r="AV1667">
            <v>44655</v>
          </cell>
          <cell r="AW1667" t="str">
            <v xml:space="preserve">0 Tahun  1 Bulan 17 Hari </v>
          </cell>
          <cell r="AX1667" t="str">
            <v>IN CLASS</v>
          </cell>
          <cell r="AY1667">
            <v>85</v>
          </cell>
          <cell r="AZ1667">
            <v>90</v>
          </cell>
          <cell r="BA1667" t="str">
            <v>SUDAH</v>
          </cell>
          <cell r="BC1667" t="str">
            <v>SUDAH</v>
          </cell>
          <cell r="BE1667" t="str">
            <v>SUDAH</v>
          </cell>
          <cell r="BG1667">
            <v>44508</v>
          </cell>
          <cell r="BI1667" t="str">
            <v>BELUM</v>
          </cell>
          <cell r="BV1667" t="str">
            <v>0002234684902</v>
          </cell>
          <cell r="BW1667" t="str">
            <v>SUDAH</v>
          </cell>
          <cell r="BX1667" t="str">
            <v>PBI</v>
          </cell>
          <cell r="BZ1667" t="str">
            <v>BELUM</v>
          </cell>
        </row>
        <row r="1668">
          <cell r="C1668" t="str">
            <v>3731</v>
          </cell>
          <cell r="D1668" t="str">
            <v>MUHAMAD ANDI RANO</v>
          </cell>
          <cell r="E1668" t="str">
            <v>PT. MBK</v>
          </cell>
          <cell r="F1668" t="str">
            <v>PO</v>
          </cell>
          <cell r="G1668" t="str">
            <v>26/PO/LOG/JKT-1/III/22</v>
          </cell>
          <cell r="H1668">
            <v>44651</v>
          </cell>
          <cell r="I1668">
            <v>44657</v>
          </cell>
          <cell r="J1668">
            <v>6</v>
          </cell>
          <cell r="K1668" t="str">
            <v>083111195521</v>
          </cell>
          <cell r="L1668" t="str">
            <v>DRIVER</v>
          </cell>
          <cell r="Q1668" t="str">
            <v>BANDUNG</v>
          </cell>
          <cell r="R1668" t="str">
            <v>ANTERAJA</v>
          </cell>
          <cell r="S1668" t="str">
            <v>JAKARTA 1</v>
          </cell>
          <cell r="T1668" t="str">
            <v>3308142102000005</v>
          </cell>
          <cell r="U1668" t="str">
            <v>SEUMUR HIDUP</v>
          </cell>
          <cell r="V1668" t="str">
            <v>HIJAU</v>
          </cell>
          <cell r="W1668" t="str">
            <v>B1</v>
          </cell>
          <cell r="X1668" t="str">
            <v>13310002000336</v>
          </cell>
          <cell r="Y1668">
            <v>46370</v>
          </cell>
          <cell r="Z1668" t="str">
            <v>JAKARTA</v>
          </cell>
          <cell r="AA1668">
            <v>36577</v>
          </cell>
          <cell r="AB1668" t="str">
            <v>KP MARGAMULYA RT02 RW02 DESA CIPATAT,KEC CIPATAT,KAB BANDUNG BARAT</v>
          </cell>
          <cell r="AC1668" t="str">
            <v>KAWIN ANAK 2</v>
          </cell>
          <cell r="AD1668" t="str">
            <v>ISLAM</v>
          </cell>
          <cell r="AE1668" t="str">
            <v>LAKI-LAKI</v>
          </cell>
          <cell r="AF1668" t="str">
            <v>SMK</v>
          </cell>
          <cell r="AG1668" t="str">
            <v>MUHAMAD ANDI RANO</v>
          </cell>
          <cell r="AH1668" t="str">
            <v>BCA</v>
          </cell>
          <cell r="AI1668" t="str">
            <v>2780805938</v>
          </cell>
          <cell r="AJ1668" t="str">
            <v>3217071911130007</v>
          </cell>
          <cell r="AL1668">
            <v>44657</v>
          </cell>
          <cell r="AM1668">
            <v>44742</v>
          </cell>
          <cell r="AN1668" t="str">
            <v>PKWT 1</v>
          </cell>
          <cell r="AO1668" t="str">
            <v>40 hari</v>
          </cell>
          <cell r="AP1668" t="str">
            <v xml:space="preserve">0 Tahun  1 Bulan 15 Hari </v>
          </cell>
          <cell r="AQ1668" t="str">
            <v>SUDAH</v>
          </cell>
          <cell r="AR1668">
            <v>44659</v>
          </cell>
          <cell r="AS1668" t="str">
            <v>SUDAH</v>
          </cell>
          <cell r="AT1668">
            <v>44659</v>
          </cell>
          <cell r="AU1668" t="str">
            <v>SUDAH</v>
          </cell>
          <cell r="AV1668">
            <v>44657</v>
          </cell>
          <cell r="AW1668" t="str">
            <v xml:space="preserve">0 Tahun  1 Bulan 15 Hari </v>
          </cell>
          <cell r="AX1668" t="str">
            <v>IN CLASS</v>
          </cell>
          <cell r="BA1668" t="str">
            <v>SUDAH</v>
          </cell>
          <cell r="BC1668">
            <v>44417</v>
          </cell>
          <cell r="BE1668" t="str">
            <v>SUDAH</v>
          </cell>
          <cell r="BG1668">
            <v>44473</v>
          </cell>
          <cell r="BI1668" t="str">
            <v>BELUM</v>
          </cell>
          <cell r="BV1668" t="str">
            <v>0002884550692</v>
          </cell>
          <cell r="BW1668" t="str">
            <v>SUDAH</v>
          </cell>
          <cell r="BX1668" t="str">
            <v>PERUSAHAAN</v>
          </cell>
          <cell r="BZ1668" t="str">
            <v>BELUM</v>
          </cell>
          <cell r="CG1668" t="str">
            <v>ANDRIRANO0202@YAHO.COM</v>
          </cell>
        </row>
        <row r="1669">
          <cell r="C1669" t="str">
            <v>3732</v>
          </cell>
          <cell r="D1669" t="str">
            <v>ANGGI FIRMANSYAH</v>
          </cell>
          <cell r="E1669" t="str">
            <v>PT. MBK</v>
          </cell>
          <cell r="F1669" t="str">
            <v>PO</v>
          </cell>
          <cell r="G1669" t="str">
            <v>26/PO/LOG/JKT-1/III/22</v>
          </cell>
          <cell r="H1669">
            <v>44651</v>
          </cell>
          <cell r="I1669">
            <v>44657</v>
          </cell>
          <cell r="J1669">
            <v>6</v>
          </cell>
          <cell r="K1669" t="str">
            <v>083816125154</v>
          </cell>
          <cell r="L1669" t="str">
            <v>DRIVER</v>
          </cell>
          <cell r="Q1669" t="str">
            <v>BANDUNG</v>
          </cell>
          <cell r="R1669" t="str">
            <v>ANTERAJA</v>
          </cell>
          <cell r="S1669" t="str">
            <v>JAKARTA 1</v>
          </cell>
          <cell r="T1669" t="str">
            <v>3217052509990002</v>
          </cell>
          <cell r="U1669" t="str">
            <v>SEUMUR HIDUP</v>
          </cell>
          <cell r="V1669" t="str">
            <v>HIJAU</v>
          </cell>
          <cell r="W1669" t="str">
            <v>B1</v>
          </cell>
          <cell r="X1669" t="str">
            <v>13319905000069</v>
          </cell>
          <cell r="Y1669">
            <v>45679</v>
          </cell>
          <cell r="Z1669" t="str">
            <v>BANDUNG</v>
          </cell>
          <cell r="AA1669">
            <v>36412</v>
          </cell>
          <cell r="AB1669" t="str">
            <v>KP CIASMAN,RT03RW21,DESA MANDALASARI,KEC CIKALONG WETAN</v>
          </cell>
          <cell r="AC1669" t="str">
            <v>KAWIN ANAK 1</v>
          </cell>
          <cell r="AD1669" t="str">
            <v>ISLAM</v>
          </cell>
          <cell r="AE1669" t="str">
            <v>LAKI-LAKI</v>
          </cell>
          <cell r="AF1669" t="str">
            <v>SMK</v>
          </cell>
          <cell r="AG1669" t="str">
            <v>ANGGI PURNAMA</v>
          </cell>
          <cell r="AH1669" t="str">
            <v>BCA</v>
          </cell>
          <cell r="AI1669" t="str">
            <v>28317868271</v>
          </cell>
          <cell r="AJ1669" t="str">
            <v>3217042201200007</v>
          </cell>
          <cell r="AK1669" t="str">
            <v>822714424421000</v>
          </cell>
          <cell r="AL1669">
            <v>44657</v>
          </cell>
          <cell r="AM1669">
            <v>44742</v>
          </cell>
          <cell r="AN1669" t="str">
            <v>PKWT 1</v>
          </cell>
          <cell r="AO1669" t="str">
            <v>40 hari</v>
          </cell>
          <cell r="AP1669" t="str">
            <v xml:space="preserve">0 Tahun  1 Bulan 15 Hari </v>
          </cell>
          <cell r="AQ1669" t="str">
            <v>SUDAH</v>
          </cell>
          <cell r="AR1669">
            <v>44659</v>
          </cell>
          <cell r="AS1669" t="str">
            <v>SUDAH</v>
          </cell>
          <cell r="AT1669">
            <v>44659</v>
          </cell>
          <cell r="AU1669" t="str">
            <v>SUDAH</v>
          </cell>
          <cell r="AV1669">
            <v>44657</v>
          </cell>
          <cell r="AW1669" t="str">
            <v xml:space="preserve">0 Tahun  1 Bulan 15 Hari </v>
          </cell>
          <cell r="AX1669" t="str">
            <v>IN CLASS</v>
          </cell>
          <cell r="BA1669" t="str">
            <v>SUDAH</v>
          </cell>
          <cell r="BC1669" t="str">
            <v>SUDAH</v>
          </cell>
          <cell r="BE1669" t="str">
            <v>SUDAH</v>
          </cell>
          <cell r="BG1669">
            <v>44857</v>
          </cell>
          <cell r="BI1669" t="str">
            <v>BELUM</v>
          </cell>
          <cell r="BV1669" t="str">
            <v>0003136933089</v>
          </cell>
          <cell r="BW1669" t="str">
            <v>SUDAH</v>
          </cell>
          <cell r="BX1669" t="str">
            <v>PERUSAHAAN</v>
          </cell>
          <cell r="BZ1669" t="str">
            <v>BELUM</v>
          </cell>
          <cell r="CG1669" t="str">
            <v>ANGGIFIRMANSYAH060599@GMAIL.COM</v>
          </cell>
        </row>
        <row r="1670">
          <cell r="C1670" t="str">
            <v>3733</v>
          </cell>
          <cell r="D1670" t="str">
            <v>NORMAN</v>
          </cell>
          <cell r="E1670" t="str">
            <v>PT. MBK</v>
          </cell>
          <cell r="F1670" t="str">
            <v>REPLACE</v>
          </cell>
          <cell r="G1670" t="str">
            <v>NOR RAHMAN</v>
          </cell>
          <cell r="I1670">
            <v>44661</v>
          </cell>
          <cell r="J1670" t="str">
            <v/>
          </cell>
          <cell r="K1670" t="str">
            <v>085820845033 / 082351931691</v>
          </cell>
          <cell r="L1670" t="str">
            <v>DRIVER</v>
          </cell>
          <cell r="Q1670" t="str">
            <v>BANJARMASIN</v>
          </cell>
          <cell r="R1670" t="str">
            <v>PT. SUMBER ALFARIA TRIJAYA TBK</v>
          </cell>
          <cell r="S1670" t="str">
            <v>JAKARTA 2</v>
          </cell>
          <cell r="T1670" t="str">
            <v>6372030510980004</v>
          </cell>
          <cell r="U1670" t="str">
            <v>SEUMUR HIDUP</v>
          </cell>
          <cell r="V1670" t="str">
            <v>CDD</v>
          </cell>
          <cell r="W1670" t="str">
            <v>B2 UMUM</v>
          </cell>
          <cell r="X1670" t="str">
            <v>18339810000034</v>
          </cell>
          <cell r="Y1670">
            <v>46456</v>
          </cell>
          <cell r="Z1670" t="str">
            <v>PALAM</v>
          </cell>
          <cell r="AA1670">
            <v>36073</v>
          </cell>
          <cell r="AB1670" t="str">
            <v>JL. PURNAWIRAWAN PALAM TANGGUL RT.005 RW.002</v>
          </cell>
          <cell r="AC1670" t="str">
            <v>KAWIN ANAK 1</v>
          </cell>
          <cell r="AD1670" t="str">
            <v>ISLAM</v>
          </cell>
          <cell r="AE1670" t="str">
            <v>LAKI-LAKI</v>
          </cell>
          <cell r="AF1670" t="str">
            <v>SMP</v>
          </cell>
          <cell r="AG1670" t="str">
            <v>NORMAN</v>
          </cell>
          <cell r="AH1670" t="str">
            <v>BCA</v>
          </cell>
          <cell r="AI1670" t="str">
            <v>7895663867</v>
          </cell>
          <cell r="AJ1670" t="str">
            <v>6372032906200001</v>
          </cell>
          <cell r="AL1670">
            <v>44661</v>
          </cell>
          <cell r="AM1670">
            <v>44742</v>
          </cell>
          <cell r="AN1670" t="str">
            <v>PKWT 1</v>
          </cell>
          <cell r="AO1670" t="str">
            <v>40 hari</v>
          </cell>
          <cell r="AP1670" t="str">
            <v xml:space="preserve">0 Tahun  1 Bulan 11 Hari </v>
          </cell>
          <cell r="AQ1670" t="str">
            <v>SUDAH</v>
          </cell>
          <cell r="AR1670">
            <v>44665</v>
          </cell>
          <cell r="AS1670" t="str">
            <v>SUDAH</v>
          </cell>
          <cell r="AT1670">
            <v>44665</v>
          </cell>
          <cell r="AU1670" t="str">
            <v>SUDAH</v>
          </cell>
          <cell r="AV1670">
            <v>44636</v>
          </cell>
          <cell r="AW1670" t="str">
            <v xml:space="preserve">0 Tahun  2 Bulan 5 Hari </v>
          </cell>
          <cell r="AX1670" t="str">
            <v>IN CLASS</v>
          </cell>
          <cell r="AZ1670">
            <v>85</v>
          </cell>
          <cell r="BA1670" t="str">
            <v>SUDAH</v>
          </cell>
          <cell r="BC1670">
            <v>44611</v>
          </cell>
          <cell r="BE1670" t="str">
            <v>SUDAH</v>
          </cell>
          <cell r="BG1670">
            <v>44634</v>
          </cell>
          <cell r="BI1670" t="str">
            <v>BELUM</v>
          </cell>
          <cell r="BJ1670" t="str">
            <v>MASIH DIJADWALKAN</v>
          </cell>
          <cell r="BV1670" t="str">
            <v>0002858441332</v>
          </cell>
          <cell r="BW1670" t="str">
            <v>SUDAH</v>
          </cell>
          <cell r="BX1670" t="str">
            <v>PERUSAHAAN</v>
          </cell>
          <cell r="BZ1670" t="str">
            <v>BELUM</v>
          </cell>
        </row>
        <row r="1671">
          <cell r="C1671" t="str">
            <v>3734</v>
          </cell>
          <cell r="D1671" t="str">
            <v>LOKMAN</v>
          </cell>
          <cell r="E1671" t="str">
            <v>PT. MBK</v>
          </cell>
          <cell r="F1671" t="str">
            <v>REPLACE</v>
          </cell>
          <cell r="G1671" t="str">
            <v>MUHAMMAD PARYOGA</v>
          </cell>
          <cell r="I1671">
            <v>44662</v>
          </cell>
          <cell r="J1671" t="str">
            <v/>
          </cell>
          <cell r="K1671" t="str">
            <v>082350594419</v>
          </cell>
          <cell r="L1671" t="str">
            <v>DRIVER</v>
          </cell>
          <cell r="Q1671" t="str">
            <v>BANJARMASIN</v>
          </cell>
          <cell r="R1671" t="str">
            <v>PT. SUMBER ALFARIA TRIJAYA TBK</v>
          </cell>
          <cell r="S1671" t="str">
            <v>JAKARTA 2</v>
          </cell>
          <cell r="T1671" t="str">
            <v>6203013007890003</v>
          </cell>
          <cell r="U1671" t="str">
            <v>SEUMUR HIDUP</v>
          </cell>
          <cell r="V1671" t="str">
            <v>CDD</v>
          </cell>
          <cell r="W1671" t="str">
            <v>B1 UMUM</v>
          </cell>
          <cell r="X1671" t="str">
            <v>890723240151</v>
          </cell>
          <cell r="Y1671">
            <v>45137</v>
          </cell>
          <cell r="Z1671" t="str">
            <v>MURUNG KERAMAT</v>
          </cell>
          <cell r="AA1671">
            <v>32719</v>
          </cell>
          <cell r="AB1671" t="str">
            <v>JL. BANDENG III NO. 01 RT 004/008 KEL. BUKIT TUNGGAL KEC. JEKAN RAYA KOTA PALANGKA RAYA</v>
          </cell>
          <cell r="AC1671" t="str">
            <v>KAWIN ANAK 1</v>
          </cell>
          <cell r="AD1671" t="str">
            <v>ISLAM</v>
          </cell>
          <cell r="AE1671" t="str">
            <v>LAKI-LAKI</v>
          </cell>
          <cell r="AF1671" t="str">
            <v>SMP</v>
          </cell>
          <cell r="AG1671" t="str">
            <v>LOKMAN</v>
          </cell>
          <cell r="AH1671" t="str">
            <v>BCA</v>
          </cell>
          <cell r="AI1671" t="str">
            <v>6575141483</v>
          </cell>
          <cell r="AJ1671" t="str">
            <v>6271030307190001</v>
          </cell>
          <cell r="AL1671">
            <v>44662</v>
          </cell>
          <cell r="AM1671">
            <v>44742</v>
          </cell>
          <cell r="AN1671" t="str">
            <v>PKWT 1</v>
          </cell>
          <cell r="AO1671" t="str">
            <v>40 hari</v>
          </cell>
          <cell r="AP1671" t="str">
            <v xml:space="preserve">0 Tahun  1 Bulan 10 Hari </v>
          </cell>
          <cell r="AQ1671" t="str">
            <v>SUDAH</v>
          </cell>
          <cell r="AR1671">
            <v>44665</v>
          </cell>
          <cell r="AS1671" t="str">
            <v>SUDAH</v>
          </cell>
          <cell r="AT1671">
            <v>44665</v>
          </cell>
          <cell r="AU1671" t="str">
            <v>SUDAH</v>
          </cell>
          <cell r="AV1671">
            <v>44660</v>
          </cell>
          <cell r="AW1671" t="str">
            <v xml:space="preserve">0 Tahun  1 Bulan 12 Hari </v>
          </cell>
          <cell r="AX1671" t="str">
            <v>IN CLASS</v>
          </cell>
          <cell r="AZ1671">
            <v>80</v>
          </cell>
          <cell r="BA1671" t="str">
            <v>SUDAH</v>
          </cell>
          <cell r="BC1671">
            <v>44378</v>
          </cell>
          <cell r="BD1671" t="str">
            <v>RS TNI AD</v>
          </cell>
          <cell r="BE1671" t="str">
            <v>SUDAH</v>
          </cell>
          <cell r="BG1671">
            <v>44236</v>
          </cell>
          <cell r="BH1671" t="str">
            <v>RS TNI AD</v>
          </cell>
          <cell r="BI1671" t="str">
            <v>BELUM</v>
          </cell>
          <cell r="BJ1671" t="str">
            <v>MASIH DIJADWALKAN</v>
          </cell>
          <cell r="BV1671" t="str">
            <v>0001978857538</v>
          </cell>
          <cell r="BW1671" t="str">
            <v>SUDAH</v>
          </cell>
          <cell r="BX1671" t="str">
            <v>PERUSAHAAN</v>
          </cell>
          <cell r="BZ1671" t="str">
            <v>BELUM</v>
          </cell>
        </row>
        <row r="1672">
          <cell r="C1672" t="str">
            <v>3735</v>
          </cell>
          <cell r="D1672" t="str">
            <v>FAHRI</v>
          </cell>
          <cell r="E1672" t="str">
            <v>PT. MBK</v>
          </cell>
          <cell r="F1672" t="str">
            <v>REPLACE</v>
          </cell>
          <cell r="G1672" t="str">
            <v>MUHAMMAD NOER KHALIS</v>
          </cell>
          <cell r="I1672">
            <v>44662</v>
          </cell>
          <cell r="J1672" t="str">
            <v/>
          </cell>
          <cell r="K1672" t="str">
            <v>085348275615 / 083144736573</v>
          </cell>
          <cell r="L1672" t="str">
            <v>DRIVER</v>
          </cell>
          <cell r="Q1672" t="str">
            <v>BANJARMASIN</v>
          </cell>
          <cell r="R1672" t="str">
            <v>PT. SUMBER ALFARIA TRIJAYA TBK</v>
          </cell>
          <cell r="S1672" t="str">
            <v>JAKARTA 2</v>
          </cell>
          <cell r="T1672" t="str">
            <v>6303071108020001</v>
          </cell>
          <cell r="U1672" t="str">
            <v>SEUMUR HIDUP</v>
          </cell>
          <cell r="V1672" t="str">
            <v>CDD</v>
          </cell>
          <cell r="W1672" t="str">
            <v>B2 UMUM</v>
          </cell>
          <cell r="X1672" t="str">
            <v>18339608000008</v>
          </cell>
          <cell r="Y1672">
            <v>45707</v>
          </cell>
          <cell r="Z1672" t="str">
            <v>MARTAPURA</v>
          </cell>
          <cell r="AA1672">
            <v>37479</v>
          </cell>
          <cell r="AB1672" t="str">
            <v>SUNGAI TUAN ILIR RT.003 RW.000 KEL. SUNGAI TUAN ILIR KEC. ASTAMBUL</v>
          </cell>
          <cell r="AC1672" t="str">
            <v>LAJANG</v>
          </cell>
          <cell r="AD1672" t="str">
            <v>ISLAM</v>
          </cell>
          <cell r="AE1672" t="str">
            <v>LAKI-LAKI</v>
          </cell>
          <cell r="AF1672" t="str">
            <v>SMA</v>
          </cell>
          <cell r="AG1672" t="str">
            <v>FAHRI</v>
          </cell>
          <cell r="AH1672" t="str">
            <v>BCA</v>
          </cell>
          <cell r="AI1672" t="str">
            <v>7895663808</v>
          </cell>
          <cell r="AJ1672" t="str">
            <v>6303070701100016</v>
          </cell>
          <cell r="AL1672">
            <v>44662</v>
          </cell>
          <cell r="AM1672">
            <v>44742</v>
          </cell>
          <cell r="AN1672" t="str">
            <v>PKWT 1</v>
          </cell>
          <cell r="AO1672" t="str">
            <v>40 hari</v>
          </cell>
          <cell r="AP1672" t="str">
            <v xml:space="preserve">0 Tahun  1 Bulan 10 Hari </v>
          </cell>
          <cell r="AQ1672" t="str">
            <v>SUDAH</v>
          </cell>
          <cell r="AR1672">
            <v>44665</v>
          </cell>
          <cell r="AS1672" t="str">
            <v>SUDAH</v>
          </cell>
          <cell r="AT1672">
            <v>44665</v>
          </cell>
          <cell r="AU1672" t="str">
            <v>SUDAH</v>
          </cell>
          <cell r="AV1672">
            <v>44652</v>
          </cell>
          <cell r="AW1672" t="str">
            <v xml:space="preserve">0 Tahun  1 Bulan 20 Hari </v>
          </cell>
          <cell r="AX1672" t="str">
            <v>IN CLASS</v>
          </cell>
          <cell r="AZ1672">
            <v>80</v>
          </cell>
          <cell r="BA1672" t="str">
            <v>SUDAH</v>
          </cell>
          <cell r="BC1672">
            <v>44556</v>
          </cell>
          <cell r="BE1672" t="str">
            <v>BELUM</v>
          </cell>
          <cell r="BF1672" t="str">
            <v>MENUNGGU JADWAL VAKSIN</v>
          </cell>
          <cell r="BI1672" t="str">
            <v>BELUM</v>
          </cell>
          <cell r="BJ1672" t="str">
            <v>MASIH DIJADWALKAN</v>
          </cell>
          <cell r="BV1672" t="str">
            <v>0002474752882</v>
          </cell>
          <cell r="BW1672" t="str">
            <v>SUDAH</v>
          </cell>
          <cell r="BX1672" t="str">
            <v>PERUSAHAAN</v>
          </cell>
          <cell r="BZ1672" t="str">
            <v>BELUM</v>
          </cell>
        </row>
        <row r="1673">
          <cell r="C1673" t="str">
            <v>3736</v>
          </cell>
          <cell r="D1673" t="str">
            <v>ANDRI SETYO TUNGGAL</v>
          </cell>
          <cell r="E1673" t="str">
            <v>PT. MBK</v>
          </cell>
          <cell r="F1673" t="str">
            <v>PO</v>
          </cell>
          <cell r="G1673" t="str">
            <v>09/PO/LOG/SBY/III/22</v>
          </cell>
          <cell r="I1673">
            <v>44660</v>
          </cell>
          <cell r="J1673" t="str">
            <v/>
          </cell>
          <cell r="K1673" t="str">
            <v>081335851354</v>
          </cell>
          <cell r="L1673" t="str">
            <v>DRIVER</v>
          </cell>
          <cell r="Q1673" t="str">
            <v>REMBANG</v>
          </cell>
          <cell r="R1673" t="str">
            <v>PT. SUMBER ALFARIA TRIJAYA TBK</v>
          </cell>
          <cell r="S1673" t="str">
            <v>MALANG</v>
          </cell>
          <cell r="T1673" t="str">
            <v>3318091402890002</v>
          </cell>
          <cell r="U1673" t="str">
            <v>SEUMUR HIDUP</v>
          </cell>
          <cell r="W1673" t="str">
            <v>B1</v>
          </cell>
          <cell r="X1673" t="str">
            <v>890214360963</v>
          </cell>
          <cell r="Y1673">
            <v>45336</v>
          </cell>
          <cell r="Z1673" t="str">
            <v>PATI</v>
          </cell>
          <cell r="AA1673">
            <v>32553</v>
          </cell>
          <cell r="AB1673" t="str">
            <v>DK GANGMALANG RT 006 RW 001 DS SEMBATURAGUNG KEC JAKENAN KAB PATI</v>
          </cell>
          <cell r="AC1673" t="str">
            <v>KAWIN</v>
          </cell>
          <cell r="AD1673" t="str">
            <v>ISLAM</v>
          </cell>
          <cell r="AE1673" t="str">
            <v>LAKI-LAKI</v>
          </cell>
          <cell r="AF1673" t="str">
            <v>SMA</v>
          </cell>
          <cell r="AG1673" t="str">
            <v>ANDRI SETYO TUNGGAL</v>
          </cell>
          <cell r="AH1673" t="str">
            <v>BCA</v>
          </cell>
          <cell r="AI1673" t="str">
            <v>8940350949</v>
          </cell>
          <cell r="AJ1673" t="str">
            <v>3318090902180004</v>
          </cell>
          <cell r="AL1673">
            <v>44660</v>
          </cell>
          <cell r="AM1673">
            <v>44742</v>
          </cell>
          <cell r="AN1673" t="str">
            <v>PKWT 1</v>
          </cell>
          <cell r="AO1673" t="str">
            <v>40 hari</v>
          </cell>
          <cell r="AP1673" t="str">
            <v xml:space="preserve">0 Tahun  1 Bulan 12 Hari </v>
          </cell>
          <cell r="AQ1673" t="str">
            <v>SUDAH</v>
          </cell>
          <cell r="AR1673">
            <v>44663</v>
          </cell>
          <cell r="AS1673" t="str">
            <v>SUDAH</v>
          </cell>
          <cell r="AT1673">
            <v>44663</v>
          </cell>
          <cell r="AU1673" t="str">
            <v>SUDAH</v>
          </cell>
          <cell r="AV1673">
            <v>44656</v>
          </cell>
          <cell r="AW1673" t="str">
            <v xml:space="preserve">0 Tahun  1 Bulan 16 Hari </v>
          </cell>
          <cell r="AX1673" t="str">
            <v>IN CLASS</v>
          </cell>
          <cell r="AY1673">
            <v>85</v>
          </cell>
          <cell r="AZ1673">
            <v>90</v>
          </cell>
          <cell r="BA1673" t="str">
            <v>SUDAH</v>
          </cell>
          <cell r="BC1673">
            <v>44454</v>
          </cell>
          <cell r="BE1673" t="str">
            <v>SUDAH</v>
          </cell>
          <cell r="BG1673">
            <v>44482</v>
          </cell>
          <cell r="BI1673" t="str">
            <v>BELUM</v>
          </cell>
          <cell r="BV1673" t="str">
            <v>0000587607669</v>
          </cell>
          <cell r="BW1673" t="str">
            <v>SUDAH</v>
          </cell>
          <cell r="BX1673" t="str">
            <v>PBI</v>
          </cell>
          <cell r="BZ1673" t="str">
            <v>BELUM</v>
          </cell>
        </row>
        <row r="1674">
          <cell r="C1674" t="str">
            <v>3737</v>
          </cell>
          <cell r="D1674" t="str">
            <v xml:space="preserve">TRI FANDI MANULA </v>
          </cell>
          <cell r="E1674" t="str">
            <v>PT. MBK</v>
          </cell>
          <cell r="F1674" t="str">
            <v>REPLACE</v>
          </cell>
          <cell r="G1674" t="str">
            <v>MARULAM</v>
          </cell>
          <cell r="I1674">
            <v>44662</v>
          </cell>
          <cell r="J1674" t="str">
            <v/>
          </cell>
          <cell r="K1674" t="str">
            <v>087898622221</v>
          </cell>
          <cell r="L1674" t="str">
            <v>DRIVER</v>
          </cell>
          <cell r="Q1674" t="str">
            <v>MEDAN</v>
          </cell>
          <cell r="R1674" t="str">
            <v>MAYORA</v>
          </cell>
          <cell r="S1674" t="str">
            <v>MEDAN</v>
          </cell>
          <cell r="T1674" t="str">
            <v>1207232712990003</v>
          </cell>
          <cell r="U1674" t="str">
            <v>SEUMUR HIDUP</v>
          </cell>
          <cell r="W1674" t="str">
            <v>B1</v>
          </cell>
          <cell r="X1674" t="str">
            <v>07149812000302</v>
          </cell>
          <cell r="Y1674">
            <v>46359</v>
          </cell>
          <cell r="Z1674" t="str">
            <v>MEDAN</v>
          </cell>
          <cell r="AA1674">
            <v>36155</v>
          </cell>
          <cell r="AB1674" t="str">
            <v>DUSUN X LBN BAGASAN GG. MATAHARI</v>
          </cell>
          <cell r="AC1674" t="str">
            <v>LAJANG</v>
          </cell>
          <cell r="AD1674" t="str">
            <v>KRISTEN</v>
          </cell>
          <cell r="AE1674" t="str">
            <v>LAKI-LAKI</v>
          </cell>
          <cell r="AF1674" t="str">
            <v>SMK</v>
          </cell>
          <cell r="AG1674" t="str">
            <v xml:space="preserve">TRI FANDI MANULA </v>
          </cell>
          <cell r="AH1674" t="str">
            <v>BCA</v>
          </cell>
          <cell r="AI1674" t="str">
            <v>6475274541</v>
          </cell>
          <cell r="AJ1674" t="str">
            <v>1207231809096605</v>
          </cell>
          <cell r="AL1674">
            <v>44662</v>
          </cell>
          <cell r="AM1674">
            <v>44742</v>
          </cell>
          <cell r="AN1674" t="str">
            <v>PKWT 1</v>
          </cell>
          <cell r="AO1674" t="str">
            <v>40 hari</v>
          </cell>
          <cell r="AP1674" t="str">
            <v xml:space="preserve">0 Tahun  1 Bulan 10 Hari </v>
          </cell>
          <cell r="AQ1674" t="str">
            <v>SUDAH</v>
          </cell>
          <cell r="AR1674">
            <v>44664</v>
          </cell>
          <cell r="AS1674" t="str">
            <v>SUDAH</v>
          </cell>
          <cell r="AT1674">
            <v>44664</v>
          </cell>
          <cell r="AU1674" t="str">
            <v>SUDAH</v>
          </cell>
          <cell r="AV1674">
            <v>44652</v>
          </cell>
          <cell r="AW1674" t="str">
            <v xml:space="preserve">0 Tahun  1 Bulan 20 Hari </v>
          </cell>
          <cell r="AX1674" t="str">
            <v>IN CLASS</v>
          </cell>
          <cell r="AY1674">
            <v>90</v>
          </cell>
          <cell r="AZ1674">
            <v>85</v>
          </cell>
          <cell r="BA1674" t="str">
            <v>SUDAH</v>
          </cell>
          <cell r="BC1674">
            <v>44507</v>
          </cell>
          <cell r="BE1674" t="str">
            <v>BELUM</v>
          </cell>
          <cell r="BI1674" t="str">
            <v>BELUM</v>
          </cell>
          <cell r="BV1674" t="str">
            <v>0001165710857</v>
          </cell>
          <cell r="BW1674" t="str">
            <v>SUDAH</v>
          </cell>
          <cell r="BX1674" t="str">
            <v>PERUSAHAAN</v>
          </cell>
          <cell r="BZ1674" t="str">
            <v>BELUM</v>
          </cell>
        </row>
        <row r="1675">
          <cell r="C1675" t="str">
            <v>3739</v>
          </cell>
          <cell r="D1675" t="str">
            <v>KOMANG ARI ADI WAHYUNA</v>
          </cell>
          <cell r="E1675" t="str">
            <v>PT. MBK</v>
          </cell>
          <cell r="F1675" t="str">
            <v>PO</v>
          </cell>
          <cell r="G1675" t="str">
            <v>11/PO/LOG-SBY/IV/22</v>
          </cell>
          <cell r="I1675">
            <v>44662</v>
          </cell>
          <cell r="J1675" t="str">
            <v/>
          </cell>
          <cell r="K1675" t="str">
            <v>087772852957</v>
          </cell>
          <cell r="L1675" t="str">
            <v>DRIVER</v>
          </cell>
          <cell r="Q1675" t="str">
            <v>DENPASAR</v>
          </cell>
          <cell r="R1675" t="str">
            <v>ANTERAJA</v>
          </cell>
          <cell r="S1675" t="str">
            <v>MALANG</v>
          </cell>
          <cell r="T1675" t="str">
            <v>5108070512960003</v>
          </cell>
          <cell r="U1675" t="str">
            <v>SEUMUR HIDUP</v>
          </cell>
          <cell r="W1675" t="str">
            <v>B1</v>
          </cell>
          <cell r="X1675" t="str">
            <v>961216190735</v>
          </cell>
          <cell r="Y1675">
            <v>45631</v>
          </cell>
          <cell r="Z1675" t="str">
            <v>MENYALI</v>
          </cell>
          <cell r="AA1675">
            <v>35404</v>
          </cell>
          <cell r="AB1675" t="str">
            <v>BR. DINAS KANGINAN RT 00 RW 00 DS MENYALI KEC SAWAN KAB BULELENG</v>
          </cell>
          <cell r="AC1675" t="str">
            <v>KAWIN ANAK 1</v>
          </cell>
          <cell r="AD1675" t="str">
            <v>HINDU</v>
          </cell>
          <cell r="AE1675" t="str">
            <v>LAKI-LAKI</v>
          </cell>
          <cell r="AF1675" t="str">
            <v>SMA</v>
          </cell>
          <cell r="AG1675" t="str">
            <v>KOMANG ARI ADI WAHYUNA</v>
          </cell>
          <cell r="AH1675" t="str">
            <v>BCA</v>
          </cell>
          <cell r="AI1675" t="str">
            <v>4350533571</v>
          </cell>
          <cell r="AJ1675" t="str">
            <v>5108072205180004</v>
          </cell>
          <cell r="AL1675">
            <v>44662</v>
          </cell>
          <cell r="AM1675">
            <v>44742</v>
          </cell>
          <cell r="AN1675" t="str">
            <v>PKWT 1</v>
          </cell>
          <cell r="AO1675" t="str">
            <v>40 hari</v>
          </cell>
          <cell r="AP1675" t="str">
            <v xml:space="preserve">0 Tahun  1 Bulan 10 Hari </v>
          </cell>
          <cell r="AQ1675" t="str">
            <v>SUDAH</v>
          </cell>
          <cell r="AR1675">
            <v>44677</v>
          </cell>
          <cell r="AS1675" t="str">
            <v>SUDAH</v>
          </cell>
          <cell r="AT1675">
            <v>44677</v>
          </cell>
          <cell r="AU1675" t="str">
            <v>SUDAH</v>
          </cell>
          <cell r="AV1675">
            <v>44652</v>
          </cell>
          <cell r="AW1675" t="str">
            <v xml:space="preserve">0 Tahun  1 Bulan 20 Hari </v>
          </cell>
          <cell r="AX1675" t="str">
            <v>IN CLASS</v>
          </cell>
          <cell r="BA1675" t="str">
            <v>SUDAH</v>
          </cell>
          <cell r="BC1675">
            <v>44384</v>
          </cell>
          <cell r="BE1675" t="str">
            <v>SUDAH</v>
          </cell>
          <cell r="BG1675">
            <v>44468</v>
          </cell>
          <cell r="BI1675" t="str">
            <v>BELUM</v>
          </cell>
          <cell r="BV1675" t="str">
            <v xml:space="preserve">0000826967744 </v>
          </cell>
          <cell r="BW1675" t="str">
            <v>SUDAH</v>
          </cell>
          <cell r="BX1675" t="str">
            <v>PERUSAHAAN</v>
          </cell>
          <cell r="BZ1675" t="str">
            <v>BELUM</v>
          </cell>
        </row>
        <row r="1676">
          <cell r="C1676" t="str">
            <v>3740</v>
          </cell>
          <cell r="D1676" t="str">
            <v>FERRY WIDODO</v>
          </cell>
          <cell r="E1676" t="str">
            <v>PT. MBK</v>
          </cell>
          <cell r="F1676" t="str">
            <v>PO</v>
          </cell>
          <cell r="G1676" t="str">
            <v>11/PO/LOG-SBY/IV/22</v>
          </cell>
          <cell r="I1676">
            <v>44662</v>
          </cell>
          <cell r="J1676" t="str">
            <v/>
          </cell>
          <cell r="K1676" t="str">
            <v>087700934721</v>
          </cell>
          <cell r="L1676" t="str">
            <v>DRIVER</v>
          </cell>
          <cell r="Q1676" t="str">
            <v>DENPASAR</v>
          </cell>
          <cell r="R1676" t="str">
            <v>ANTERAJA</v>
          </cell>
          <cell r="S1676" t="str">
            <v>MALANG</v>
          </cell>
          <cell r="T1676" t="str">
            <v>3505192302880001</v>
          </cell>
          <cell r="U1676" t="str">
            <v>SEUMUR HIDUP</v>
          </cell>
          <cell r="W1676" t="str">
            <v>B1</v>
          </cell>
          <cell r="X1676" t="str">
            <v>16188802000713</v>
          </cell>
          <cell r="Y1676">
            <v>46394</v>
          </cell>
          <cell r="Z1676" t="str">
            <v>BLITAR</v>
          </cell>
          <cell r="AA1676">
            <v>32196</v>
          </cell>
          <cell r="AB1676" t="str">
            <v>DS PEHLUMBU RT 003 RW 002 DS PAGERGUNUNG KEC PESAMBEN KAB BLITAR</v>
          </cell>
          <cell r="AC1676" t="str">
            <v>KAWIN ANAK 1</v>
          </cell>
          <cell r="AD1676" t="str">
            <v>ISLAM</v>
          </cell>
          <cell r="AE1676" t="str">
            <v>LAKI-LAKI</v>
          </cell>
          <cell r="AF1676" t="str">
            <v>SMA</v>
          </cell>
          <cell r="AG1676" t="str">
            <v>FERRY WIDODO</v>
          </cell>
          <cell r="AH1676" t="str">
            <v>BCA</v>
          </cell>
          <cell r="AI1676" t="str">
            <v>0403205360</v>
          </cell>
          <cell r="AJ1676" t="str">
            <v>3505193012150005</v>
          </cell>
          <cell r="AL1676">
            <v>44662</v>
          </cell>
          <cell r="AM1676">
            <v>44742</v>
          </cell>
          <cell r="AN1676" t="str">
            <v>PKWT 1</v>
          </cell>
          <cell r="AO1676" t="str">
            <v>40 hari</v>
          </cell>
          <cell r="AP1676" t="str">
            <v xml:space="preserve">0 Tahun  1 Bulan 10 Hari </v>
          </cell>
          <cell r="AQ1676" t="str">
            <v>SUDAH</v>
          </cell>
          <cell r="AR1676">
            <v>44677</v>
          </cell>
          <cell r="AS1676" t="str">
            <v>SUDAH</v>
          </cell>
          <cell r="AT1676">
            <v>44677</v>
          </cell>
          <cell r="AU1676" t="str">
            <v>SUDAH</v>
          </cell>
          <cell r="AV1676">
            <v>44652</v>
          </cell>
          <cell r="AW1676" t="str">
            <v xml:space="preserve">0 Tahun  1 Bulan 20 Hari </v>
          </cell>
          <cell r="AX1676" t="str">
            <v>IN CLASS</v>
          </cell>
          <cell r="BA1676" t="str">
            <v>SUDAH</v>
          </cell>
          <cell r="BC1676">
            <v>44391</v>
          </cell>
          <cell r="BE1676" t="str">
            <v>SUDAH</v>
          </cell>
          <cell r="BG1676">
            <v>44495</v>
          </cell>
          <cell r="BI1676" t="str">
            <v>SUDAH</v>
          </cell>
          <cell r="BK1676">
            <v>44648</v>
          </cell>
          <cell r="BV1676" t="str">
            <v>0001152524968</v>
          </cell>
          <cell r="BW1676" t="str">
            <v>SUDAH</v>
          </cell>
          <cell r="BX1676" t="str">
            <v>PERUSAHAAN</v>
          </cell>
          <cell r="BZ1676" t="str">
            <v>BELUM</v>
          </cell>
        </row>
        <row r="1677">
          <cell r="C1677" t="str">
            <v>3741</v>
          </cell>
          <cell r="D1677" t="str">
            <v>I KADEK JULIARTA</v>
          </cell>
          <cell r="E1677" t="str">
            <v>PT. MBK</v>
          </cell>
          <cell r="F1677" t="str">
            <v>PO</v>
          </cell>
          <cell r="G1677" t="str">
            <v>11/PO/LOG-SBY/IV/22</v>
          </cell>
          <cell r="I1677">
            <v>44662</v>
          </cell>
          <cell r="J1677" t="str">
            <v/>
          </cell>
          <cell r="K1677" t="str">
            <v>081999983485</v>
          </cell>
          <cell r="L1677" t="str">
            <v>DRIVER</v>
          </cell>
          <cell r="Q1677" t="str">
            <v>DENPASAR</v>
          </cell>
          <cell r="R1677" t="str">
            <v>CIRCLE K</v>
          </cell>
          <cell r="S1677" t="str">
            <v>MALANG</v>
          </cell>
          <cell r="T1677" t="str">
            <v>5171010304840003</v>
          </cell>
          <cell r="U1677" t="str">
            <v>SEUMUR HIDUP</v>
          </cell>
          <cell r="W1677" t="str">
            <v>B1 UMUM</v>
          </cell>
          <cell r="X1677" t="str">
            <v>16188404000686</v>
          </cell>
          <cell r="Y1677">
            <v>46198</v>
          </cell>
          <cell r="Z1677" t="str">
            <v>DENPASAR</v>
          </cell>
          <cell r="AA1677">
            <v>30775</v>
          </cell>
          <cell r="AB1677" t="str">
            <v>JL BEDUGUL GANG GAGAK NO 6 DS SIDAKARYA KEC DENPASAR SELATAN KOTA DENPASAR</v>
          </cell>
          <cell r="AC1677" t="str">
            <v>KAWIN ANAK 2</v>
          </cell>
          <cell r="AD1677" t="str">
            <v>HINDU</v>
          </cell>
          <cell r="AE1677" t="str">
            <v>LAKI-LAKI</v>
          </cell>
          <cell r="AF1677" t="str">
            <v>SMA</v>
          </cell>
          <cell r="AG1677" t="str">
            <v>I KADEK JULIARTA</v>
          </cell>
          <cell r="AH1677" t="str">
            <v>BCA</v>
          </cell>
          <cell r="AI1677" t="str">
            <v>7670672969</v>
          </cell>
          <cell r="AJ1677" t="str">
            <v>5171011606070215</v>
          </cell>
          <cell r="AK1677" t="str">
            <v>462806639903000</v>
          </cell>
          <cell r="AL1677">
            <v>44662</v>
          </cell>
          <cell r="AM1677">
            <v>44742</v>
          </cell>
          <cell r="AN1677" t="str">
            <v>PKWT 1</v>
          </cell>
          <cell r="AO1677" t="str">
            <v>40 hari</v>
          </cell>
          <cell r="AP1677" t="str">
            <v xml:space="preserve">0 Tahun  1 Bulan 10 Hari </v>
          </cell>
          <cell r="AQ1677" t="str">
            <v>SUDAH</v>
          </cell>
          <cell r="AR1677">
            <v>44678</v>
          </cell>
          <cell r="AS1677" t="str">
            <v>SUDAH</v>
          </cell>
          <cell r="AT1677">
            <v>44678</v>
          </cell>
          <cell r="AU1677" t="str">
            <v>SUDAH</v>
          </cell>
          <cell r="AV1677">
            <v>44652</v>
          </cell>
          <cell r="AW1677" t="str">
            <v xml:space="preserve">0 Tahun  1 Bulan 20 Hari </v>
          </cell>
          <cell r="AX1677" t="str">
            <v>IN CLASS</v>
          </cell>
          <cell r="BA1677" t="str">
            <v>SUDAH</v>
          </cell>
          <cell r="BC1677">
            <v>44313</v>
          </cell>
          <cell r="BE1677" t="str">
            <v>SUDAH</v>
          </cell>
          <cell r="BG1677">
            <v>44341</v>
          </cell>
          <cell r="BI1677" t="str">
            <v>SUDAH</v>
          </cell>
          <cell r="BK1677">
            <v>44590</v>
          </cell>
          <cell r="BV1677" t="str">
            <v>0001627790073</v>
          </cell>
          <cell r="BW1677" t="str">
            <v>SUDAH</v>
          </cell>
          <cell r="BX1677" t="str">
            <v>PERUSAHAAN</v>
          </cell>
          <cell r="BZ1677" t="str">
            <v>BELUM</v>
          </cell>
        </row>
        <row r="1678">
          <cell r="C1678" t="str">
            <v>3742</v>
          </cell>
          <cell r="D1678" t="str">
            <v>MELKIANUS BOYMAU</v>
          </cell>
          <cell r="E1678" t="str">
            <v>PT. MBK</v>
          </cell>
          <cell r="F1678" t="str">
            <v>PO</v>
          </cell>
          <cell r="G1678" t="str">
            <v>11/PO/LOG-SBY/IV/22</v>
          </cell>
          <cell r="I1678">
            <v>44662</v>
          </cell>
          <cell r="J1678" t="str">
            <v/>
          </cell>
          <cell r="K1678" t="str">
            <v>085237942268</v>
          </cell>
          <cell r="L1678" t="str">
            <v>DRIVER</v>
          </cell>
          <cell r="Q1678" t="str">
            <v>DENPASAR</v>
          </cell>
          <cell r="R1678" t="str">
            <v>CIRCLE K</v>
          </cell>
          <cell r="S1678" t="str">
            <v>MALANG</v>
          </cell>
          <cell r="T1678" t="str">
            <v>5301200505830002</v>
          </cell>
          <cell r="U1678" t="str">
            <v>SEUMUR HIDUP</v>
          </cell>
          <cell r="W1678" t="str">
            <v>B2 UMUM</v>
          </cell>
          <cell r="X1678" t="str">
            <v>16188305000715</v>
          </cell>
          <cell r="Y1678">
            <v>46418</v>
          </cell>
          <cell r="Z1678" t="str">
            <v>OENUNUTONO</v>
          </cell>
          <cell r="AA1678">
            <v>30443</v>
          </cell>
          <cell r="AB1678" t="str">
            <v>RAKNAMO  RT 001 RW 001 KEC AMABI OEFETO KAB KUPANG</v>
          </cell>
          <cell r="AC1678" t="str">
            <v>KAWIN ANAK 1</v>
          </cell>
          <cell r="AD1678" t="str">
            <v>KRISTEN</v>
          </cell>
          <cell r="AE1678" t="str">
            <v>LAKI-LAKI</v>
          </cell>
          <cell r="AF1678" t="str">
            <v>SMA</v>
          </cell>
          <cell r="AG1678" t="str">
            <v>MELKIANUS BOYMAU</v>
          </cell>
          <cell r="AH1678" t="str">
            <v>BCA</v>
          </cell>
          <cell r="AI1678" t="str">
            <v>7670277831</v>
          </cell>
          <cell r="AJ1678" t="str">
            <v>5301252212160001</v>
          </cell>
          <cell r="AL1678">
            <v>44662</v>
          </cell>
          <cell r="AM1678">
            <v>44742</v>
          </cell>
          <cell r="AN1678" t="str">
            <v>PKWT 1</v>
          </cell>
          <cell r="AO1678" t="str">
            <v>40 hari</v>
          </cell>
          <cell r="AP1678" t="str">
            <v xml:space="preserve">0 Tahun  1 Bulan 10 Hari </v>
          </cell>
          <cell r="AQ1678" t="str">
            <v>SUDAH</v>
          </cell>
          <cell r="AR1678">
            <v>44678</v>
          </cell>
          <cell r="AS1678" t="str">
            <v>SUDAH</v>
          </cell>
          <cell r="AT1678">
            <v>44678</v>
          </cell>
          <cell r="AU1678" t="str">
            <v>SUDAH</v>
          </cell>
          <cell r="AV1678">
            <v>44652</v>
          </cell>
          <cell r="AW1678" t="str">
            <v xml:space="preserve">0 Tahun  1 Bulan 20 Hari </v>
          </cell>
          <cell r="AX1678" t="str">
            <v>IN CLASS</v>
          </cell>
          <cell r="BA1678" t="str">
            <v>SUDAH</v>
          </cell>
          <cell r="BC1678">
            <v>44371</v>
          </cell>
          <cell r="BE1678" t="str">
            <v>SUDAH</v>
          </cell>
          <cell r="BG1678">
            <v>44455</v>
          </cell>
          <cell r="BI1678" t="str">
            <v>BELUM</v>
          </cell>
          <cell r="BV1678" t="str">
            <v>0001580011514</v>
          </cell>
          <cell r="BW1678" t="str">
            <v>SUDAH</v>
          </cell>
          <cell r="BX1678" t="str">
            <v>PERUSAHAAN</v>
          </cell>
          <cell r="BZ1678" t="str">
            <v>BELUM</v>
          </cell>
        </row>
        <row r="1679">
          <cell r="C1679" t="str">
            <v>3743</v>
          </cell>
          <cell r="D1679" t="str">
            <v>I WAYAN ARJAWA</v>
          </cell>
          <cell r="E1679" t="str">
            <v>PT. MBK</v>
          </cell>
          <cell r="F1679" t="str">
            <v>PO</v>
          </cell>
          <cell r="G1679" t="str">
            <v>11/PO/LOG-SBY/IV/22</v>
          </cell>
          <cell r="I1679">
            <v>44662</v>
          </cell>
          <cell r="J1679" t="str">
            <v/>
          </cell>
          <cell r="K1679" t="str">
            <v>081999902081</v>
          </cell>
          <cell r="L1679" t="str">
            <v>DRIVER</v>
          </cell>
          <cell r="Q1679" t="str">
            <v>DENPASAR</v>
          </cell>
          <cell r="R1679" t="str">
            <v>CIRCLE K</v>
          </cell>
          <cell r="S1679" t="str">
            <v>MALANG</v>
          </cell>
          <cell r="T1679" t="str">
            <v>5105041601940001</v>
          </cell>
          <cell r="U1679" t="str">
            <v>SEUMUR HIDUP</v>
          </cell>
          <cell r="W1679" t="str">
            <v>B1 UMUM</v>
          </cell>
          <cell r="X1679" t="str">
            <v>16189401001060</v>
          </cell>
          <cell r="Y1679">
            <v>46414</v>
          </cell>
          <cell r="Z1679" t="str">
            <v>PESINGGAHAN</v>
          </cell>
          <cell r="AA1679">
            <v>34350</v>
          </cell>
          <cell r="AB1679" t="str">
            <v>DS SUKAHATI RT 000 RW 000 DS PESINGGAHAN KEC DAWAN KAB KLUNGKUNG</v>
          </cell>
          <cell r="AC1679" t="str">
            <v>KAWIN</v>
          </cell>
          <cell r="AD1679" t="str">
            <v>HINDU</v>
          </cell>
          <cell r="AE1679" t="str">
            <v>LAKI-LAKI</v>
          </cell>
          <cell r="AF1679" t="str">
            <v>SMA</v>
          </cell>
          <cell r="AG1679" t="str">
            <v>I WAYAN ARJAWA</v>
          </cell>
          <cell r="AH1679" t="str">
            <v>BCA</v>
          </cell>
          <cell r="AI1679" t="str">
            <v>3950455500</v>
          </cell>
          <cell r="AJ1679" t="str">
            <v>5105041510200001</v>
          </cell>
          <cell r="AL1679">
            <v>44662</v>
          </cell>
          <cell r="AM1679">
            <v>44742</v>
          </cell>
          <cell r="AN1679" t="str">
            <v>PKWT 1</v>
          </cell>
          <cell r="AO1679" t="str">
            <v>40 hari</v>
          </cell>
          <cell r="AP1679" t="str">
            <v xml:space="preserve">0 Tahun  1 Bulan 10 Hari </v>
          </cell>
          <cell r="AQ1679" t="str">
            <v>SUDAH</v>
          </cell>
          <cell r="AR1679">
            <v>44678</v>
          </cell>
          <cell r="AS1679" t="str">
            <v>SUDAH</v>
          </cell>
          <cell r="AT1679">
            <v>44678</v>
          </cell>
          <cell r="AU1679" t="str">
            <v>SUDAH</v>
          </cell>
          <cell r="AV1679">
            <v>44652</v>
          </cell>
          <cell r="AW1679" t="str">
            <v xml:space="preserve">0 Tahun  1 Bulan 20 Hari </v>
          </cell>
          <cell r="AX1679" t="str">
            <v>IN CLASS</v>
          </cell>
          <cell r="BA1679" t="str">
            <v>SUDAH</v>
          </cell>
          <cell r="BC1679">
            <v>44363</v>
          </cell>
          <cell r="BE1679" t="str">
            <v>SUDAH</v>
          </cell>
          <cell r="BG1679">
            <v>44447</v>
          </cell>
          <cell r="BI1679" t="str">
            <v>BELUM</v>
          </cell>
          <cell r="BV1679" t="str">
            <v>0000823969315</v>
          </cell>
          <cell r="BW1679" t="str">
            <v>SUDAH</v>
          </cell>
          <cell r="BX1679" t="str">
            <v>PBI</v>
          </cell>
          <cell r="BZ1679" t="str">
            <v>BELUM</v>
          </cell>
        </row>
        <row r="1680">
          <cell r="C1680" t="str">
            <v>3744</v>
          </cell>
          <cell r="D1680" t="str">
            <v>RIKO YANUARTO</v>
          </cell>
          <cell r="E1680" t="str">
            <v>PT. MBK</v>
          </cell>
          <cell r="F1680" t="str">
            <v>PO</v>
          </cell>
          <cell r="G1680" t="str">
            <v>11/PO/LOG-SBY/IV/22</v>
          </cell>
          <cell r="I1680">
            <v>44662</v>
          </cell>
          <cell r="J1680" t="str">
            <v/>
          </cell>
          <cell r="K1680" t="str">
            <v>085954704406</v>
          </cell>
          <cell r="L1680" t="str">
            <v>DRIVER</v>
          </cell>
          <cell r="Q1680" t="str">
            <v>DENPASAR</v>
          </cell>
          <cell r="R1680" t="str">
            <v>CIRCLE K</v>
          </cell>
          <cell r="S1680" t="str">
            <v>MALANG</v>
          </cell>
          <cell r="T1680" t="str">
            <v>3507300107980001</v>
          </cell>
          <cell r="U1680" t="str">
            <v>SEUMUR HIDUP</v>
          </cell>
          <cell r="W1680" t="str">
            <v>B1</v>
          </cell>
          <cell r="X1680" t="str">
            <v>970116170547</v>
          </cell>
          <cell r="Y1680">
            <v>44928</v>
          </cell>
          <cell r="Z1680" t="str">
            <v>MALANG</v>
          </cell>
          <cell r="AA1680">
            <v>35432</v>
          </cell>
          <cell r="AB1680" t="str">
            <v>DS ARJOYOSO RT 019 RW 002 DS AMPEL GADING KEC TIRTOYUDO KAB MALANG</v>
          </cell>
          <cell r="AC1680" t="str">
            <v>LAJANG</v>
          </cell>
          <cell r="AD1680" t="str">
            <v>ISLAM</v>
          </cell>
          <cell r="AE1680" t="str">
            <v>LAKI-LAKI</v>
          </cell>
          <cell r="AF1680" t="str">
            <v>SMA</v>
          </cell>
          <cell r="AG1680" t="str">
            <v>RIKO YANUARTO</v>
          </cell>
          <cell r="AH1680" t="str">
            <v>BCA</v>
          </cell>
          <cell r="AI1680" t="str">
            <v>0401642837</v>
          </cell>
          <cell r="AJ1680" t="str">
            <v>3507301812030386</v>
          </cell>
          <cell r="AL1680">
            <v>44662</v>
          </cell>
          <cell r="AM1680">
            <v>44742</v>
          </cell>
          <cell r="AN1680" t="str">
            <v>PKWT 1</v>
          </cell>
          <cell r="AO1680" t="str">
            <v>40 hari</v>
          </cell>
          <cell r="AP1680" t="str">
            <v xml:space="preserve">0 Tahun  1 Bulan 10 Hari </v>
          </cell>
          <cell r="AQ1680" t="str">
            <v>SUDAH</v>
          </cell>
          <cell r="AR1680">
            <v>44678</v>
          </cell>
          <cell r="AS1680" t="str">
            <v>SUDAH</v>
          </cell>
          <cell r="AT1680">
            <v>44678</v>
          </cell>
          <cell r="AU1680" t="str">
            <v>SUDAH</v>
          </cell>
          <cell r="AV1680">
            <v>44652</v>
          </cell>
          <cell r="AW1680" t="str">
            <v xml:space="preserve">0 Tahun  1 Bulan 20 Hari </v>
          </cell>
          <cell r="AX1680" t="str">
            <v>IN CLASS</v>
          </cell>
          <cell r="BA1680" t="str">
            <v>SUDAH</v>
          </cell>
          <cell r="BC1680">
            <v>44451</v>
          </cell>
          <cell r="BE1680" t="str">
            <v>SUDAH</v>
          </cell>
          <cell r="BG1680">
            <v>44481</v>
          </cell>
          <cell r="BI1680" t="str">
            <v>BELUM</v>
          </cell>
          <cell r="BV1680" t="str">
            <v>0002135560623</v>
          </cell>
          <cell r="BW1680" t="str">
            <v>SUDAH</v>
          </cell>
          <cell r="BX1680" t="str">
            <v>PERUSAHAAN</v>
          </cell>
          <cell r="BZ1680" t="str">
            <v>BELUM</v>
          </cell>
        </row>
        <row r="1681">
          <cell r="C1681" t="str">
            <v>3745</v>
          </cell>
          <cell r="D1681" t="str">
            <v>MELIANUS TALOIM</v>
          </cell>
          <cell r="E1681" t="str">
            <v>PT. MBK</v>
          </cell>
          <cell r="F1681" t="str">
            <v>PO</v>
          </cell>
          <cell r="G1681" t="str">
            <v>11/PO/LOG-SBY/IV/22</v>
          </cell>
          <cell r="I1681">
            <v>44662</v>
          </cell>
          <cell r="J1681" t="str">
            <v/>
          </cell>
          <cell r="K1681" t="str">
            <v>081236089500</v>
          </cell>
          <cell r="L1681" t="str">
            <v>DRIVER</v>
          </cell>
          <cell r="Q1681" t="str">
            <v>DENPASAR</v>
          </cell>
          <cell r="R1681" t="str">
            <v>CIRCLE K</v>
          </cell>
          <cell r="S1681" t="str">
            <v>MALANG</v>
          </cell>
          <cell r="T1681" t="str">
            <v>5302011705900004</v>
          </cell>
          <cell r="U1681" t="str">
            <v>SEUMUR HIDUP</v>
          </cell>
          <cell r="W1681" t="str">
            <v>B1</v>
          </cell>
          <cell r="X1681" t="str">
            <v>900516183981</v>
          </cell>
          <cell r="Y1681">
            <v>45429</v>
          </cell>
          <cell r="Z1681" t="str">
            <v>NONOHONIS</v>
          </cell>
          <cell r="AA1681">
            <v>33010</v>
          </cell>
          <cell r="AB1681" t="str">
            <v>NONOHONIS RT 004 RW 002 KEC KOTASOE KAB TIMUR TENGAH SELATAN</v>
          </cell>
          <cell r="AC1681" t="str">
            <v>LAJANG</v>
          </cell>
          <cell r="AD1681" t="str">
            <v>KRISTEN</v>
          </cell>
          <cell r="AE1681" t="str">
            <v>LAKI-LAKI</v>
          </cell>
          <cell r="AF1681" t="str">
            <v>SMA</v>
          </cell>
          <cell r="AG1681" t="str">
            <v>MELIANUS TALOIM</v>
          </cell>
          <cell r="AH1681" t="str">
            <v>BCA</v>
          </cell>
          <cell r="AI1681" t="str">
            <v>6115639475</v>
          </cell>
          <cell r="AJ1681" t="str">
            <v>5302012801080063</v>
          </cell>
          <cell r="AL1681">
            <v>44662</v>
          </cell>
          <cell r="AM1681">
            <v>44742</v>
          </cell>
          <cell r="AN1681" t="str">
            <v>PKWT 1</v>
          </cell>
          <cell r="AO1681" t="str">
            <v>40 hari</v>
          </cell>
          <cell r="AP1681" t="str">
            <v xml:space="preserve">0 Tahun  1 Bulan 10 Hari </v>
          </cell>
          <cell r="AQ1681" t="str">
            <v>SUDAH</v>
          </cell>
          <cell r="AR1681">
            <v>44678</v>
          </cell>
          <cell r="AS1681" t="str">
            <v>SUDAH</v>
          </cell>
          <cell r="AT1681">
            <v>44678</v>
          </cell>
          <cell r="AU1681" t="str">
            <v>SUDAH</v>
          </cell>
          <cell r="AV1681">
            <v>44652</v>
          </cell>
          <cell r="AW1681" t="str">
            <v xml:space="preserve">0 Tahun  1 Bulan 20 Hari </v>
          </cell>
          <cell r="AX1681" t="str">
            <v>IN CLASS</v>
          </cell>
          <cell r="BA1681" t="str">
            <v>SUDAH</v>
          </cell>
          <cell r="BC1681">
            <v>44357</v>
          </cell>
          <cell r="BE1681" t="str">
            <v>SUDAH</v>
          </cell>
          <cell r="BG1681">
            <v>44391</v>
          </cell>
          <cell r="BI1681" t="str">
            <v>BELUM</v>
          </cell>
          <cell r="BV1681" t="str">
            <v>0000853594389</v>
          </cell>
          <cell r="BW1681" t="str">
            <v>SUDAH</v>
          </cell>
          <cell r="BX1681" t="str">
            <v>PBI</v>
          </cell>
          <cell r="BZ1681" t="str">
            <v>BELUM</v>
          </cell>
        </row>
        <row r="1682">
          <cell r="C1682" t="str">
            <v>3746</v>
          </cell>
          <cell r="D1682" t="str">
            <v>KETUT PUTRA YASA</v>
          </cell>
          <cell r="E1682" t="str">
            <v>PT. MBK</v>
          </cell>
          <cell r="F1682" t="str">
            <v>PO</v>
          </cell>
          <cell r="G1682" t="str">
            <v>11/PO/LOG-SBY/IV/22</v>
          </cell>
          <cell r="I1682">
            <v>44662</v>
          </cell>
          <cell r="J1682" t="str">
            <v/>
          </cell>
          <cell r="K1682" t="str">
            <v>081937228823</v>
          </cell>
          <cell r="P1682" t="str">
            <v>DISPATCHER</v>
          </cell>
          <cell r="Q1682" t="str">
            <v>DENPASAR</v>
          </cell>
          <cell r="R1682" t="str">
            <v>CIRCLE K</v>
          </cell>
          <cell r="S1682" t="str">
            <v>MALANG</v>
          </cell>
          <cell r="T1682" t="str">
            <v>5108070903930005</v>
          </cell>
          <cell r="U1682" t="str">
            <v>SEUMUR HIDUP</v>
          </cell>
          <cell r="V1682" t="str">
            <v>NON DRIVER</v>
          </cell>
          <cell r="W1682" t="str">
            <v>NON DRIVER</v>
          </cell>
          <cell r="X1682" t="str">
            <v>NON DRIVER</v>
          </cell>
          <cell r="Y1682" t="str">
            <v>NON DRIVER</v>
          </cell>
          <cell r="Z1682" t="str">
            <v>SANGIT</v>
          </cell>
          <cell r="AA1682">
            <v>34037</v>
          </cell>
          <cell r="AB1682" t="str">
            <v>BR DINAS ABASAN DS SANGIT KEC SAWAN KAB BULELENG</v>
          </cell>
          <cell r="AC1682" t="str">
            <v>LAJANG</v>
          </cell>
          <cell r="AD1682" t="str">
            <v>HINDU</v>
          </cell>
          <cell r="AE1682" t="str">
            <v>LAKI-LAKI</v>
          </cell>
          <cell r="AF1682" t="str">
            <v>SMA</v>
          </cell>
          <cell r="AG1682" t="str">
            <v>KETUT PUTRA YASA</v>
          </cell>
          <cell r="AH1682" t="str">
            <v>BCA</v>
          </cell>
          <cell r="AI1682" t="str">
            <v>7445267236</v>
          </cell>
          <cell r="AJ1682" t="str">
            <v>5108072406100033</v>
          </cell>
          <cell r="AL1682">
            <v>44662</v>
          </cell>
          <cell r="AM1682">
            <v>44742</v>
          </cell>
          <cell r="AN1682" t="str">
            <v>PKWT 1</v>
          </cell>
          <cell r="AO1682" t="str">
            <v>40 hari</v>
          </cell>
          <cell r="AP1682" t="str">
            <v xml:space="preserve">0 Tahun  1 Bulan 10 Hari </v>
          </cell>
          <cell r="AQ1682" t="str">
            <v>NON DRIVER</v>
          </cell>
          <cell r="AR1682" t="str">
            <v>NON DRIVER</v>
          </cell>
          <cell r="AS1682" t="str">
            <v>BELUM</v>
          </cell>
          <cell r="AU1682" t="str">
            <v>NON DRIVER</v>
          </cell>
          <cell r="AV1682" t="str">
            <v>NON DRIVER</v>
          </cell>
          <cell r="AW1682" t="str">
            <v/>
          </cell>
          <cell r="AX1682" t="str">
            <v>NON DRIVER</v>
          </cell>
          <cell r="AY1682" t="str">
            <v>NON DRIVER</v>
          </cell>
          <cell r="AZ1682" t="str">
            <v>NON DRIVER</v>
          </cell>
          <cell r="BA1682" t="str">
            <v>SUDAH</v>
          </cell>
          <cell r="BC1682">
            <v>44386</v>
          </cell>
          <cell r="BE1682" t="str">
            <v>SUDAH</v>
          </cell>
          <cell r="BG1682">
            <v>44432</v>
          </cell>
          <cell r="BI1682" t="str">
            <v>BELUM</v>
          </cell>
          <cell r="BV1682" t="str">
            <v>0001737174295</v>
          </cell>
          <cell r="BW1682" t="str">
            <v>SUDAH</v>
          </cell>
          <cell r="BX1682" t="str">
            <v>PERUSAHAAN</v>
          </cell>
          <cell r="BZ1682" t="str">
            <v>BELUM</v>
          </cell>
        </row>
        <row r="1683">
          <cell r="C1683" t="str">
            <v>3747</v>
          </cell>
          <cell r="D1683" t="str">
            <v>SEPTIAN IMAM ARMADIAN</v>
          </cell>
          <cell r="E1683" t="str">
            <v>PT. MBK</v>
          </cell>
          <cell r="F1683" t="str">
            <v>REPLACE</v>
          </cell>
          <cell r="G1683" t="str">
            <v>NIZAM RAMADAN MUTASI JD PJS OPC</v>
          </cell>
          <cell r="I1683">
            <v>44656</v>
          </cell>
          <cell r="J1683" t="str">
            <v/>
          </cell>
          <cell r="K1683" t="str">
            <v>081290206235</v>
          </cell>
          <cell r="P1683" t="str">
            <v>DISPATCHER</v>
          </cell>
          <cell r="Q1683" t="str">
            <v>TAMAN TEKNO</v>
          </cell>
          <cell r="R1683" t="str">
            <v>ANTERAJA</v>
          </cell>
          <cell r="S1683" t="str">
            <v>JAKARTA 2</v>
          </cell>
          <cell r="T1683" t="str">
            <v>3174080609930003</v>
          </cell>
          <cell r="U1683" t="str">
            <v>SEUMUR HIDUP</v>
          </cell>
          <cell r="V1683" t="str">
            <v>NON DRIVER</v>
          </cell>
          <cell r="W1683" t="str">
            <v>NON DRIVER</v>
          </cell>
          <cell r="X1683" t="str">
            <v>NON DRIVER</v>
          </cell>
          <cell r="Y1683" t="str">
            <v>NON DRIVER</v>
          </cell>
          <cell r="Z1683" t="str">
            <v>KOLONPROGO</v>
          </cell>
          <cell r="AA1683">
            <v>34218</v>
          </cell>
          <cell r="AB1683" t="str">
            <v>PENGADEGAN UTARA RT. 006/006 PENGADEGAN PANCORAN</v>
          </cell>
          <cell r="AC1683" t="str">
            <v>LAJANG</v>
          </cell>
          <cell r="AD1683" t="str">
            <v>ISLAM</v>
          </cell>
          <cell r="AE1683" t="str">
            <v>LAKI-LAKI</v>
          </cell>
          <cell r="AF1683" t="str">
            <v>SMP</v>
          </cell>
          <cell r="AG1683" t="str">
            <v>SEPTIAN IMAM ARMADIAN</v>
          </cell>
          <cell r="AH1683" t="str">
            <v>BCA</v>
          </cell>
          <cell r="AI1683" t="str">
            <v>4360059729</v>
          </cell>
          <cell r="AJ1683" t="str">
            <v>3174080801094070</v>
          </cell>
          <cell r="AL1683">
            <v>44656</v>
          </cell>
          <cell r="AM1683">
            <v>44742</v>
          </cell>
          <cell r="AN1683" t="str">
            <v>PKWT 1</v>
          </cell>
          <cell r="AO1683" t="str">
            <v>40 hari</v>
          </cell>
          <cell r="AP1683" t="str">
            <v xml:space="preserve">0 Tahun  1 Bulan 16 Hari </v>
          </cell>
          <cell r="AQ1683" t="str">
            <v>NON DRIVER</v>
          </cell>
          <cell r="AR1683" t="str">
            <v>NON DRIVER</v>
          </cell>
          <cell r="AS1683" t="str">
            <v>BELUM</v>
          </cell>
          <cell r="AU1683" t="str">
            <v>NON DRIVER</v>
          </cell>
          <cell r="AV1683" t="str">
            <v>NON DRIVER</v>
          </cell>
          <cell r="AW1683" t="str">
            <v/>
          </cell>
          <cell r="AX1683" t="str">
            <v>NON DRIVER</v>
          </cell>
          <cell r="AY1683" t="str">
            <v>NON DRIVER</v>
          </cell>
          <cell r="AZ1683" t="str">
            <v>NON DRIVER</v>
          </cell>
          <cell r="BA1683" t="str">
            <v>SUDAH</v>
          </cell>
          <cell r="BC1683" t="str">
            <v>SUDAH</v>
          </cell>
          <cell r="BE1683" t="str">
            <v>BELUM</v>
          </cell>
          <cell r="BI1683" t="str">
            <v>BELUM</v>
          </cell>
          <cell r="BV1683" t="str">
            <v>0001211462976</v>
          </cell>
          <cell r="BW1683" t="str">
            <v>SUDAH</v>
          </cell>
          <cell r="BX1683" t="str">
            <v>PBI</v>
          </cell>
          <cell r="BZ1683" t="str">
            <v>BELUM</v>
          </cell>
        </row>
        <row r="1684">
          <cell r="C1684" t="str">
            <v>3748</v>
          </cell>
          <cell r="D1684" t="str">
            <v>RYZKI PRASASTIAWAN</v>
          </cell>
          <cell r="E1684" t="str">
            <v>PT. MBK</v>
          </cell>
          <cell r="F1684" t="str">
            <v>REPLACE</v>
          </cell>
          <cell r="G1684" t="str">
            <v>ARIEF AFRIANSYAH</v>
          </cell>
          <cell r="I1684">
            <v>43892</v>
          </cell>
          <cell r="J1684" t="str">
            <v/>
          </cell>
          <cell r="K1684" t="str">
            <v>085233336934</v>
          </cell>
          <cell r="P1684" t="str">
            <v>DISPATCHER</v>
          </cell>
          <cell r="Q1684" t="str">
            <v>MAKASAR</v>
          </cell>
          <cell r="R1684" t="str">
            <v>ANTERAJA</v>
          </cell>
          <cell r="S1684" t="str">
            <v>MALANG</v>
          </cell>
          <cell r="T1684" t="str">
            <v>7309140502840005</v>
          </cell>
          <cell r="U1684" t="str">
            <v>SEUMUR HIDUP</v>
          </cell>
          <cell r="V1684" t="str">
            <v>NON DRIVER</v>
          </cell>
          <cell r="W1684" t="str">
            <v>NON DRIVER</v>
          </cell>
          <cell r="X1684" t="str">
            <v>NON DRIVER</v>
          </cell>
          <cell r="Y1684" t="str">
            <v>NON DRIVER</v>
          </cell>
          <cell r="Z1684" t="str">
            <v xml:space="preserve">MAROS </v>
          </cell>
          <cell r="AA1684">
            <v>30717</v>
          </cell>
          <cell r="AB1684" t="str">
            <v xml:space="preserve">JL. JAMIL DG PABUNDU RT. 000/000 KEL. ALLIRI TENGAE KEC. TURIKALE </v>
          </cell>
          <cell r="AC1684" t="str">
            <v>KAWIN</v>
          </cell>
          <cell r="AD1684" t="str">
            <v>ISLAM</v>
          </cell>
          <cell r="AE1684" t="str">
            <v>LAKI-LAKI</v>
          </cell>
          <cell r="AF1684" t="str">
            <v>SMA</v>
          </cell>
          <cell r="AG1684" t="str">
            <v xml:space="preserve">RYZKI PRASASTIAWAN </v>
          </cell>
          <cell r="AH1684" t="str">
            <v>BCA</v>
          </cell>
          <cell r="AI1684" t="str">
            <v>7990359665</v>
          </cell>
          <cell r="AJ1684" t="str">
            <v>7309141307120005</v>
          </cell>
          <cell r="AL1684">
            <v>44656</v>
          </cell>
          <cell r="AM1684">
            <v>44742</v>
          </cell>
          <cell r="AN1684" t="str">
            <v>PKWT 1</v>
          </cell>
          <cell r="AO1684" t="str">
            <v>40 hari</v>
          </cell>
          <cell r="AP1684" t="str">
            <v xml:space="preserve">2 Tahun  2 Bulan 19 Hari </v>
          </cell>
          <cell r="AQ1684" t="str">
            <v>NON DRIVER</v>
          </cell>
          <cell r="AR1684" t="str">
            <v>NON DRIVER</v>
          </cell>
          <cell r="AS1684" t="str">
            <v>SUDAH</v>
          </cell>
          <cell r="AT1684">
            <v>44432</v>
          </cell>
          <cell r="AU1684" t="str">
            <v>NON DRIVER</v>
          </cell>
          <cell r="AV1684" t="str">
            <v>NON DRIVER</v>
          </cell>
          <cell r="AW1684" t="str">
            <v/>
          </cell>
          <cell r="AX1684" t="str">
            <v>NON DRIVER</v>
          </cell>
          <cell r="AY1684" t="str">
            <v>NON DRIVER</v>
          </cell>
          <cell r="AZ1684" t="str">
            <v>NON DRIVER</v>
          </cell>
          <cell r="BA1684" t="str">
            <v>SUDAH</v>
          </cell>
          <cell r="BC1684">
            <v>44491</v>
          </cell>
          <cell r="BD1684" t="str">
            <v>PUSKESMAS KARUWISI</v>
          </cell>
          <cell r="BE1684" t="str">
            <v>SUDAH</v>
          </cell>
          <cell r="BF1684" t="str">
            <v>MENUNGGU JADWAL VAKSIN II BULAN NOVEMBER 2021</v>
          </cell>
          <cell r="BG1684">
            <v>44560</v>
          </cell>
          <cell r="BI1684" t="str">
            <v>BELUM</v>
          </cell>
          <cell r="BV1684" t="str">
            <v>0001639906132</v>
          </cell>
          <cell r="BW1684" t="str">
            <v>SUDAH</v>
          </cell>
          <cell r="BX1684" t="str">
            <v>PERUSAHAAN</v>
          </cell>
          <cell r="BY1684" t="str">
            <v>20027918455</v>
          </cell>
          <cell r="BZ1684" t="str">
            <v>SUDAH</v>
          </cell>
        </row>
        <row r="1685">
          <cell r="C1685" t="str">
            <v>3749</v>
          </cell>
          <cell r="D1685" t="str">
            <v>TRI SUTRISNA</v>
          </cell>
          <cell r="E1685" t="str">
            <v>PT. MBK</v>
          </cell>
          <cell r="F1685" t="str">
            <v>REPLACE</v>
          </cell>
          <cell r="G1685" t="str">
            <v>RIZKI SYAHWALUDI</v>
          </cell>
          <cell r="I1685">
            <v>44661</v>
          </cell>
          <cell r="J1685" t="str">
            <v/>
          </cell>
          <cell r="K1685" t="str">
            <v>082194635949</v>
          </cell>
          <cell r="L1685" t="str">
            <v>DRIVER</v>
          </cell>
          <cell r="Q1685" t="str">
            <v>PONTIANAK</v>
          </cell>
          <cell r="R1685" t="str">
            <v>PT. SUMBER ALFARIA TRIJAYA TBK</v>
          </cell>
          <cell r="S1685" t="str">
            <v>JAKARTA 2</v>
          </cell>
          <cell r="T1685" t="str">
            <v>6112010109960007</v>
          </cell>
          <cell r="U1685" t="str">
            <v>SEUMUR HIDUP</v>
          </cell>
          <cell r="V1685" t="str">
            <v>CDD</v>
          </cell>
          <cell r="W1685" t="str">
            <v>B1</v>
          </cell>
          <cell r="X1685" t="str">
            <v>10149609000088</v>
          </cell>
          <cell r="Y1685">
            <v>45603</v>
          </cell>
          <cell r="Z1685" t="str">
            <v>PONTIANAK</v>
          </cell>
          <cell r="AA1685">
            <v>35309</v>
          </cell>
          <cell r="AB1685" t="str">
            <v>JL.ADI SUCIPTO.GG.822 FAMILI NO.9 ,RT.013 ,RW.005 ,KEL.SUNGAI RAYA ,KEC.SUNGAI RAYA.</v>
          </cell>
          <cell r="AC1685" t="str">
            <v>LAJANG</v>
          </cell>
          <cell r="AD1685" t="str">
            <v>ISLAM</v>
          </cell>
          <cell r="AE1685" t="str">
            <v>LAKI-LAKI</v>
          </cell>
          <cell r="AF1685" t="str">
            <v>SMA</v>
          </cell>
          <cell r="AG1685" t="str">
            <v>TRI SUTRISNA</v>
          </cell>
          <cell r="AH1685" t="str">
            <v>BCA</v>
          </cell>
          <cell r="AI1685" t="str">
            <v>6465502502</v>
          </cell>
          <cell r="AJ1685" t="str">
            <v>6112011211090046</v>
          </cell>
          <cell r="AL1685">
            <v>44661</v>
          </cell>
          <cell r="AM1685">
            <v>44742</v>
          </cell>
          <cell r="AN1685" t="str">
            <v>PKWT 1</v>
          </cell>
          <cell r="AO1685" t="str">
            <v>40 hari</v>
          </cell>
          <cell r="AP1685" t="str">
            <v xml:space="preserve">0 Tahun  1 Bulan 11 Hari </v>
          </cell>
          <cell r="AQ1685" t="str">
            <v>SUDAH</v>
          </cell>
          <cell r="AR1685">
            <v>44669</v>
          </cell>
          <cell r="AS1685" t="str">
            <v>SUDAH</v>
          </cell>
          <cell r="AT1685">
            <v>44669</v>
          </cell>
          <cell r="AU1685" t="str">
            <v>SUDAH</v>
          </cell>
          <cell r="AV1685">
            <v>44659</v>
          </cell>
          <cell r="AW1685" t="str">
            <v xml:space="preserve">0 Tahun  1 Bulan 13 Hari </v>
          </cell>
          <cell r="AX1685" t="str">
            <v>IN CLASS</v>
          </cell>
          <cell r="AY1685">
            <v>80</v>
          </cell>
          <cell r="AZ1685">
            <v>80</v>
          </cell>
          <cell r="BA1685" t="str">
            <v>SUDAH</v>
          </cell>
          <cell r="BC1685">
            <v>44574</v>
          </cell>
          <cell r="BD1685" t="str">
            <v>GG.SEHAT 1510102</v>
          </cell>
          <cell r="BE1685" t="str">
            <v>BELUM</v>
          </cell>
          <cell r="BF1685" t="str">
            <v>MENUNGGU INFORMASI</v>
          </cell>
          <cell r="BI1685" t="str">
            <v>BELUM</v>
          </cell>
          <cell r="BJ1685" t="str">
            <v>BELUM VAKSIN KE2</v>
          </cell>
          <cell r="BV1685" t="str">
            <v>0003265989478</v>
          </cell>
          <cell r="BW1685" t="str">
            <v>SUDAH</v>
          </cell>
          <cell r="BX1685" t="str">
            <v>PERUSAHAAN</v>
          </cell>
          <cell r="BZ1685" t="str">
            <v>BELUM</v>
          </cell>
        </row>
        <row r="1686">
          <cell r="C1686" t="str">
            <v>3750</v>
          </cell>
          <cell r="D1686" t="str">
            <v>ANDIKA</v>
          </cell>
          <cell r="E1686" t="str">
            <v>PT. MBK</v>
          </cell>
          <cell r="F1686" t="str">
            <v>REPLACE</v>
          </cell>
          <cell r="G1686" t="str">
            <v>MUHAMMAD YASIN</v>
          </cell>
          <cell r="I1686">
            <v>44664</v>
          </cell>
          <cell r="J1686" t="str">
            <v/>
          </cell>
          <cell r="K1686" t="str">
            <v>085157299657</v>
          </cell>
          <cell r="P1686" t="str">
            <v>DISPATCHER</v>
          </cell>
          <cell r="Q1686" t="str">
            <v>RAWA BUAYA</v>
          </cell>
          <cell r="R1686" t="str">
            <v>ANTERAJA</v>
          </cell>
          <cell r="S1686" t="str">
            <v>JAKARTA 2</v>
          </cell>
          <cell r="T1686" t="str">
            <v>3171070405991004</v>
          </cell>
          <cell r="U1686" t="str">
            <v>SEUMUR HIDUP</v>
          </cell>
          <cell r="V1686" t="str">
            <v>NON DRIVER</v>
          </cell>
          <cell r="W1686" t="str">
            <v>NON DRIVER</v>
          </cell>
          <cell r="X1686" t="str">
            <v>NON DRIVER</v>
          </cell>
          <cell r="Y1686" t="str">
            <v>NON DRIVER</v>
          </cell>
          <cell r="Z1686" t="str">
            <v>KARANGANYAR</v>
          </cell>
          <cell r="AA1686">
            <v>36284</v>
          </cell>
          <cell r="AB1686" t="str">
            <v>JL. PETAMBURAN RT. 012/009 PETAMBURAN TANAH ABANG</v>
          </cell>
          <cell r="AC1686" t="str">
            <v>LAJANG</v>
          </cell>
          <cell r="AD1686" t="str">
            <v>ISLAM</v>
          </cell>
          <cell r="AE1686" t="str">
            <v>LAKI-LAKI</v>
          </cell>
          <cell r="AF1686" t="str">
            <v>SMA</v>
          </cell>
          <cell r="AG1686" t="str">
            <v>ANDIKA</v>
          </cell>
          <cell r="AH1686" t="str">
            <v>BCA</v>
          </cell>
          <cell r="AI1686" t="str">
            <v>1110275052</v>
          </cell>
          <cell r="AL1686">
            <v>44664</v>
          </cell>
          <cell r="AM1686">
            <v>44742</v>
          </cell>
          <cell r="AN1686" t="str">
            <v>PKWT 1</v>
          </cell>
          <cell r="AO1686" t="str">
            <v>40 hari</v>
          </cell>
          <cell r="AP1686" t="str">
            <v xml:space="preserve">0 Tahun  1 Bulan 8 Hari </v>
          </cell>
          <cell r="AQ1686" t="str">
            <v>NON DRIVER</v>
          </cell>
          <cell r="AR1686" t="str">
            <v>NON DRIVER</v>
          </cell>
          <cell r="AS1686" t="str">
            <v>SUDAH</v>
          </cell>
          <cell r="AT1686">
            <v>44665</v>
          </cell>
          <cell r="AU1686" t="str">
            <v>NON DRIVER</v>
          </cell>
          <cell r="AV1686" t="str">
            <v>NON DRIVER</v>
          </cell>
          <cell r="AW1686" t="str">
            <v/>
          </cell>
          <cell r="AX1686" t="str">
            <v>NON DRIVER</v>
          </cell>
          <cell r="AY1686" t="str">
            <v>NON DRIVER</v>
          </cell>
          <cell r="AZ1686" t="str">
            <v>NON DRIVER</v>
          </cell>
          <cell r="BA1686" t="str">
            <v>SUDAH</v>
          </cell>
          <cell r="BC1686">
            <v>44405</v>
          </cell>
          <cell r="BE1686" t="str">
            <v>SUDAH</v>
          </cell>
          <cell r="BG1686">
            <v>44473</v>
          </cell>
          <cell r="BI1686" t="str">
            <v>SUDAH</v>
          </cell>
          <cell r="BK1686">
            <v>44665</v>
          </cell>
          <cell r="BV1686" t="str">
            <v>0003265990582</v>
          </cell>
          <cell r="BW1686" t="str">
            <v>SUDAH</v>
          </cell>
          <cell r="BX1686" t="str">
            <v>PERUSAHAAN</v>
          </cell>
          <cell r="BZ1686" t="str">
            <v>BELUM</v>
          </cell>
        </row>
        <row r="1687">
          <cell r="C1687" t="str">
            <v>3751</v>
          </cell>
          <cell r="D1687" t="str">
            <v>ARI PUTERA</v>
          </cell>
          <cell r="E1687" t="str">
            <v>PT. MBK</v>
          </cell>
          <cell r="F1687" t="str">
            <v>REPLACE</v>
          </cell>
          <cell r="G1687" t="str">
            <v>SUHANTO</v>
          </cell>
          <cell r="I1687">
            <v>44660</v>
          </cell>
          <cell r="J1687" t="str">
            <v/>
          </cell>
          <cell r="K1687" t="str">
            <v>081270686421</v>
          </cell>
          <cell r="P1687" t="str">
            <v>DISPATCHER</v>
          </cell>
          <cell r="Q1687" t="str">
            <v>HALIM</v>
          </cell>
          <cell r="R1687" t="str">
            <v>ANTERAJA</v>
          </cell>
          <cell r="S1687" t="str">
            <v>JAKARTA 2</v>
          </cell>
          <cell r="T1687" t="str">
            <v>3175042304960003</v>
          </cell>
          <cell r="U1687" t="str">
            <v>SEUMUR HIDUP</v>
          </cell>
          <cell r="V1687" t="str">
            <v>NON DRIVER</v>
          </cell>
          <cell r="W1687" t="str">
            <v>NON DRIVER</v>
          </cell>
          <cell r="X1687" t="str">
            <v>NON DRIVER</v>
          </cell>
          <cell r="Y1687" t="str">
            <v>NON DRIVER</v>
          </cell>
          <cell r="Z1687" t="str">
            <v>PEKALONGAN</v>
          </cell>
          <cell r="AA1687">
            <v>35178</v>
          </cell>
          <cell r="AB1687" t="str">
            <v xml:space="preserve">CILILITAN KECIL RT. 010/007 KRAMAT JATI </v>
          </cell>
          <cell r="AC1687" t="str">
            <v>LAJANG</v>
          </cell>
          <cell r="AD1687" t="str">
            <v>ISLAM</v>
          </cell>
          <cell r="AE1687" t="str">
            <v>LAKI-LAKI</v>
          </cell>
          <cell r="AF1687" t="str">
            <v>S1</v>
          </cell>
          <cell r="AG1687" t="str">
            <v>ARI PUTERA</v>
          </cell>
          <cell r="AH1687" t="str">
            <v>BCA</v>
          </cell>
          <cell r="AI1687" t="str">
            <v>1650222608</v>
          </cell>
          <cell r="AJ1687" t="str">
            <v>3175040701097964</v>
          </cell>
          <cell r="AL1687">
            <v>44660</v>
          </cell>
          <cell r="AM1687">
            <v>44742</v>
          </cell>
          <cell r="AN1687" t="str">
            <v>PKWT 1</v>
          </cell>
          <cell r="AO1687" t="str">
            <v>40 hari</v>
          </cell>
          <cell r="AP1687" t="str">
            <v xml:space="preserve">0 Tahun  1 Bulan 12 Hari </v>
          </cell>
          <cell r="AQ1687" t="str">
            <v>NON DRIVER</v>
          </cell>
          <cell r="AR1687" t="str">
            <v>NON DRIVER</v>
          </cell>
          <cell r="AS1687" t="str">
            <v>SUDAH</v>
          </cell>
          <cell r="AT1687">
            <v>44665</v>
          </cell>
          <cell r="AU1687" t="str">
            <v>NON DRIVER</v>
          </cell>
          <cell r="AV1687" t="str">
            <v>NON DRIVER</v>
          </cell>
          <cell r="AW1687" t="str">
            <v/>
          </cell>
          <cell r="AX1687" t="str">
            <v>NON DRIVER</v>
          </cell>
          <cell r="AY1687" t="str">
            <v>NON DRIVER</v>
          </cell>
          <cell r="AZ1687" t="str">
            <v>NON DRIVER</v>
          </cell>
          <cell r="BA1687" t="str">
            <v>SUDAH</v>
          </cell>
          <cell r="BC1687" t="str">
            <v>SUDAH</v>
          </cell>
          <cell r="BE1687" t="str">
            <v>SUDAH</v>
          </cell>
          <cell r="BG1687">
            <v>44344</v>
          </cell>
          <cell r="BI1687" t="str">
            <v>BELUM</v>
          </cell>
          <cell r="BV1687" t="str">
            <v>0001854965338</v>
          </cell>
          <cell r="BW1687" t="str">
            <v>SUDAH</v>
          </cell>
          <cell r="BX1687" t="str">
            <v>PERUSAHAAN</v>
          </cell>
          <cell r="BZ1687" t="str">
            <v>BELUM</v>
          </cell>
        </row>
        <row r="1688">
          <cell r="C1688" t="str">
            <v>3753</v>
          </cell>
          <cell r="D1688" t="str">
            <v>BAGUS PONDA SEPTIAN</v>
          </cell>
          <cell r="E1688" t="str">
            <v>PT. MBK</v>
          </cell>
          <cell r="F1688" t="str">
            <v>REPLACE</v>
          </cell>
          <cell r="G1688" t="str">
            <v>FARHAN DHIKA HAMAZ</v>
          </cell>
          <cell r="I1688">
            <v>44664</v>
          </cell>
          <cell r="J1688" t="str">
            <v/>
          </cell>
          <cell r="K1688" t="str">
            <v>082346303366</v>
          </cell>
          <cell r="L1688" t="str">
            <v>DRIVER</v>
          </cell>
          <cell r="Q1688" t="str">
            <v>SURABAYA</v>
          </cell>
          <cell r="R1688" t="str">
            <v>ANTERAJA</v>
          </cell>
          <cell r="S1688" t="str">
            <v>MALANG</v>
          </cell>
          <cell r="T1688" t="str">
            <v>3515132009840002</v>
          </cell>
          <cell r="U1688" t="str">
            <v>SEUMUR HIDUP</v>
          </cell>
          <cell r="W1688" t="str">
            <v>B2 UMUM</v>
          </cell>
          <cell r="X1688" t="str">
            <v>15548409000353</v>
          </cell>
          <cell r="Y1688">
            <v>46475</v>
          </cell>
          <cell r="Z1688" t="str">
            <v>SURABAYA</v>
          </cell>
          <cell r="AA1688">
            <v>30945</v>
          </cell>
          <cell r="AB1688" t="str">
            <v>RT 14 RW 04 KEC BAMBE DRIYOREJO GRESIK</v>
          </cell>
          <cell r="AC1688" t="str">
            <v>KAWIN ANAK 2</v>
          </cell>
          <cell r="AD1688" t="str">
            <v>ISLAM</v>
          </cell>
          <cell r="AE1688" t="str">
            <v>LAKI-LAKI</v>
          </cell>
          <cell r="AF1688" t="str">
            <v>SMA</v>
          </cell>
          <cell r="AG1688" t="str">
            <v>BAGUS PONDA SEPTIAN</v>
          </cell>
          <cell r="AH1688" t="str">
            <v>BCA</v>
          </cell>
          <cell r="AI1688" t="str">
            <v>2711618611</v>
          </cell>
          <cell r="AJ1688" t="str">
            <v>3525152110150004</v>
          </cell>
          <cell r="AL1688">
            <v>44664</v>
          </cell>
          <cell r="AM1688">
            <v>44742</v>
          </cell>
          <cell r="AN1688" t="str">
            <v>PKWT 1</v>
          </cell>
          <cell r="AO1688" t="str">
            <v>40 hari</v>
          </cell>
          <cell r="AP1688" t="str">
            <v xml:space="preserve">0 Tahun  1 Bulan 8 Hari </v>
          </cell>
          <cell r="AQ1688" t="str">
            <v>SUDAH</v>
          </cell>
          <cell r="AS1688" t="str">
            <v>BELUM</v>
          </cell>
          <cell r="AU1688" t="str">
            <v>SUDAH</v>
          </cell>
          <cell r="AV1688">
            <v>44660</v>
          </cell>
          <cell r="AW1688" t="str">
            <v xml:space="preserve">0 Tahun  1 Bulan 12 Hari </v>
          </cell>
          <cell r="AX1688" t="str">
            <v>IN CLASS</v>
          </cell>
          <cell r="AY1688">
            <v>80</v>
          </cell>
          <cell r="AZ1688">
            <v>90</v>
          </cell>
          <cell r="BA1688" t="str">
            <v>SUDAH</v>
          </cell>
          <cell r="BC1688">
            <v>44448</v>
          </cell>
          <cell r="BE1688" t="str">
            <v>SUDAH</v>
          </cell>
          <cell r="BG1688">
            <v>44495</v>
          </cell>
          <cell r="BI1688" t="str">
            <v>BELUM</v>
          </cell>
          <cell r="BV1688" t="str">
            <v>0002039673868</v>
          </cell>
          <cell r="BW1688" t="str">
            <v>SUDAH</v>
          </cell>
          <cell r="BX1688" t="str">
            <v>PERUSAHAAN</v>
          </cell>
          <cell r="BZ1688" t="str">
            <v>BELUM</v>
          </cell>
        </row>
        <row r="1689">
          <cell r="C1689" t="str">
            <v>3754</v>
          </cell>
          <cell r="D1689" t="str">
            <v>ANDI ILHAM</v>
          </cell>
          <cell r="E1689" t="str">
            <v>PT. MBK</v>
          </cell>
          <cell r="F1689" t="str">
            <v>REPLACE</v>
          </cell>
          <cell r="G1689" t="str">
            <v>RYZKI PRASASTIAWAN</v>
          </cell>
          <cell r="I1689">
            <v>44662</v>
          </cell>
          <cell r="J1689" t="str">
            <v/>
          </cell>
          <cell r="K1689" t="str">
            <v>082334883139</v>
          </cell>
          <cell r="L1689" t="str">
            <v>DRIVER</v>
          </cell>
          <cell r="Q1689" t="str">
            <v>MAKASAR</v>
          </cell>
          <cell r="R1689" t="str">
            <v>ANTERAJA</v>
          </cell>
          <cell r="S1689" t="str">
            <v>MALANG</v>
          </cell>
          <cell r="T1689" t="str">
            <v>7309011909950004</v>
          </cell>
          <cell r="U1689" t="str">
            <v>SEUMUR HIDUP</v>
          </cell>
          <cell r="W1689" t="str">
            <v>B1</v>
          </cell>
          <cell r="X1689" t="str">
            <v>19059509000162</v>
          </cell>
          <cell r="Y1689">
            <v>45907</v>
          </cell>
          <cell r="Z1689" t="str">
            <v>MAKASSAR</v>
          </cell>
          <cell r="AA1689">
            <v>34961</v>
          </cell>
          <cell r="AB1689" t="str">
            <v>DUSUN TAMARUNANG RT/RW 002/002 KEL/DESA BAJI MANGNGAI KEC. MANDAI KAB. MAROS</v>
          </cell>
          <cell r="AC1689" t="str">
            <v>KAWIN ANAK 2</v>
          </cell>
          <cell r="AD1689" t="str">
            <v>ISLAM</v>
          </cell>
          <cell r="AE1689" t="str">
            <v>LAKI-LAKI</v>
          </cell>
          <cell r="AF1689" t="str">
            <v>SMK</v>
          </cell>
          <cell r="AG1689" t="str">
            <v>ANDI ILHAM</v>
          </cell>
          <cell r="AH1689" t="str">
            <v>BCA</v>
          </cell>
          <cell r="AI1689" t="str">
            <v>7991173408</v>
          </cell>
          <cell r="AJ1689" t="str">
            <v>7309011405180001</v>
          </cell>
          <cell r="AL1689">
            <v>44662</v>
          </cell>
          <cell r="AM1689">
            <v>44713</v>
          </cell>
          <cell r="AN1689" t="str">
            <v>PKWT 1</v>
          </cell>
          <cell r="AO1689" t="str">
            <v>11 hari</v>
          </cell>
          <cell r="AP1689" t="str">
            <v xml:space="preserve">0 Tahun  1 Bulan 10 Hari </v>
          </cell>
          <cell r="AQ1689" t="str">
            <v>SUDAH</v>
          </cell>
          <cell r="AR1689">
            <v>44672</v>
          </cell>
          <cell r="AS1689" t="str">
            <v>SUDAH</v>
          </cell>
          <cell r="AT1689">
            <v>44672</v>
          </cell>
          <cell r="AU1689" t="str">
            <v>SUDAH</v>
          </cell>
          <cell r="AV1689">
            <v>44662</v>
          </cell>
          <cell r="AW1689" t="str">
            <v xml:space="preserve">0 Tahun  1 Bulan 10 Hari </v>
          </cell>
          <cell r="AX1689" t="str">
            <v>IN CLASS</v>
          </cell>
          <cell r="BA1689" t="str">
            <v>SUDAH</v>
          </cell>
          <cell r="BC1689">
            <v>44331</v>
          </cell>
          <cell r="BD1689" t="str">
            <v>KEMENTRIAN KESEHATAN</v>
          </cell>
          <cell r="BE1689" t="str">
            <v>SUDAH</v>
          </cell>
          <cell r="BG1689">
            <v>44428</v>
          </cell>
          <cell r="BH1689" t="str">
            <v>KEMENTRIAN KESEHATAN</v>
          </cell>
          <cell r="BI1689" t="str">
            <v>BELUM</v>
          </cell>
          <cell r="BJ1689" t="str">
            <v>MENUNGGU JADWAL VAKSIN 6 BULAN</v>
          </cell>
          <cell r="BV1689" t="str">
            <v>0001935099551</v>
          </cell>
          <cell r="BW1689" t="str">
            <v>SUDAH</v>
          </cell>
          <cell r="BX1689" t="str">
            <v>PBI</v>
          </cell>
          <cell r="BZ1689" t="str">
            <v>BELUM</v>
          </cell>
        </row>
        <row r="1690">
          <cell r="C1690" t="str">
            <v>3755</v>
          </cell>
          <cell r="D1690" t="str">
            <v>SUPRIANTO BURHAN</v>
          </cell>
          <cell r="E1690" t="str">
            <v>PT. MBK</v>
          </cell>
          <cell r="F1690" t="str">
            <v>REPLACE</v>
          </cell>
          <cell r="G1690" t="str">
            <v>BILLY ANGELO WENAS</v>
          </cell>
          <cell r="I1690">
            <v>44409</v>
          </cell>
          <cell r="J1690" t="str">
            <v/>
          </cell>
          <cell r="K1690" t="str">
            <v>085280282668</v>
          </cell>
          <cell r="O1690" t="str">
            <v>CHECKER</v>
          </cell>
          <cell r="Q1690" t="str">
            <v>MANADO</v>
          </cell>
          <cell r="R1690" t="str">
            <v>PT. SUMBER ALFARIA TRIJAYA TBK</v>
          </cell>
          <cell r="S1690" t="str">
            <v>MALANG</v>
          </cell>
          <cell r="T1690" t="str">
            <v>7106031511960002</v>
          </cell>
          <cell r="U1690" t="str">
            <v>SEUMUR HIDUP</v>
          </cell>
          <cell r="V1690" t="str">
            <v>NON DRIVER</v>
          </cell>
          <cell r="W1690" t="str">
            <v>NON DRIVER</v>
          </cell>
          <cell r="X1690" t="str">
            <v>NON DRIVER</v>
          </cell>
          <cell r="Y1690" t="str">
            <v>NON DRIVER</v>
          </cell>
          <cell r="Z1690" t="str">
            <v>AIRMADIDI</v>
          </cell>
          <cell r="AA1690">
            <v>35384</v>
          </cell>
          <cell r="AB1690" t="str">
            <v>LINGKUNGAN VII RT 00/00 DESA AIRMADIDI ATAS KEC AIRMADIDI</v>
          </cell>
          <cell r="AC1690" t="str">
            <v>LAJANG</v>
          </cell>
          <cell r="AD1690" t="str">
            <v xml:space="preserve">ISLAM </v>
          </cell>
          <cell r="AE1690" t="str">
            <v>LAKI-LAKI</v>
          </cell>
          <cell r="AF1690" t="str">
            <v>SMA</v>
          </cell>
          <cell r="AG1690" t="str">
            <v>SUPRIANTO BURHAN</v>
          </cell>
          <cell r="AH1690" t="str">
            <v>BCA</v>
          </cell>
          <cell r="AI1690" t="str">
            <v>3970125557</v>
          </cell>
          <cell r="AJ1690" t="str">
            <v>7106032502080040</v>
          </cell>
          <cell r="AL1690">
            <v>44667</v>
          </cell>
          <cell r="AM1690">
            <v>44773</v>
          </cell>
          <cell r="AN1690" t="str">
            <v>PKWT 1</v>
          </cell>
          <cell r="AO1690" t="str">
            <v>71 hari</v>
          </cell>
          <cell r="AP1690" t="str">
            <v xml:space="preserve">0 Tahun  9 Bulan 20 Hari </v>
          </cell>
          <cell r="AQ1690" t="str">
            <v>NON DRIVER</v>
          </cell>
          <cell r="AR1690" t="str">
            <v>NON DRIVER</v>
          </cell>
          <cell r="AS1690" t="str">
            <v>BELUM</v>
          </cell>
          <cell r="AU1690" t="str">
            <v>NON DRIVER</v>
          </cell>
          <cell r="AV1690" t="str">
            <v>NON DRIVER</v>
          </cell>
          <cell r="AW1690" t="str">
            <v/>
          </cell>
          <cell r="AX1690" t="str">
            <v>NON DRIVER</v>
          </cell>
          <cell r="AY1690" t="str">
            <v>NON DRIVER</v>
          </cell>
          <cell r="AZ1690" t="str">
            <v>NON DRIVER</v>
          </cell>
          <cell r="BA1690" t="str">
            <v>SUDAH</v>
          </cell>
          <cell r="BC1690">
            <v>44377</v>
          </cell>
          <cell r="BD1690" t="str">
            <v>BALAI KELURAHAN RAP-RAP</v>
          </cell>
          <cell r="BE1690" t="str">
            <v>SUDAH</v>
          </cell>
          <cell r="BG1690">
            <v>44458</v>
          </cell>
          <cell r="BI1690" t="str">
            <v>BELUM</v>
          </cell>
          <cell r="BV1690" t="str">
            <v>0001858842718</v>
          </cell>
          <cell r="BW1690" t="str">
            <v>SUDAH</v>
          </cell>
          <cell r="BX1690" t="str">
            <v>PERUSAHAAN</v>
          </cell>
          <cell r="BY1690" t="str">
            <v>21065975704</v>
          </cell>
          <cell r="BZ1690" t="str">
            <v>SUDAH</v>
          </cell>
        </row>
        <row r="1691">
          <cell r="C1691" t="str">
            <v>3756</v>
          </cell>
          <cell r="D1691" t="str">
            <v>RIVO MANGOLONGSONGKE</v>
          </cell>
          <cell r="E1691" t="str">
            <v>PT. MBK</v>
          </cell>
          <cell r="F1691" t="str">
            <v>REPLACE</v>
          </cell>
          <cell r="G1691" t="str">
            <v>SUPRIANTO BURHAN</v>
          </cell>
          <cell r="I1691">
            <v>44666</v>
          </cell>
          <cell r="J1691" t="str">
            <v/>
          </cell>
          <cell r="K1691" t="str">
            <v>081245741142</v>
          </cell>
          <cell r="L1691" t="str">
            <v>DRIVER</v>
          </cell>
          <cell r="Q1691" t="str">
            <v>MANADO</v>
          </cell>
          <cell r="R1691" t="str">
            <v>PT. SUMBER ALFARIA TRIJAYA TBK</v>
          </cell>
          <cell r="S1691" t="str">
            <v>MALANG</v>
          </cell>
          <cell r="T1691" t="str">
            <v>7106083010910001</v>
          </cell>
          <cell r="U1691" t="str">
            <v>SEUMUR HIDUP</v>
          </cell>
          <cell r="W1691" t="str">
            <v>B1</v>
          </cell>
          <cell r="X1691" t="str">
            <v>20299110000026</v>
          </cell>
          <cell r="Y1691">
            <v>46441</v>
          </cell>
          <cell r="Z1691" t="str">
            <v>LAPANGO</v>
          </cell>
          <cell r="AA1691">
            <v>33531</v>
          </cell>
          <cell r="AB1691" t="str">
            <v>JL WATUTUMOU II JAGA X KEC. KALAWAT KAB.MINAHASA UTARA</v>
          </cell>
          <cell r="AC1691" t="str">
            <v>KAWIN ANAK 1</v>
          </cell>
          <cell r="AD1691" t="str">
            <v>KRISTEN</v>
          </cell>
          <cell r="AE1691" t="str">
            <v>LAKI-LAKI</v>
          </cell>
          <cell r="AF1691" t="str">
            <v>SMA</v>
          </cell>
          <cell r="AG1691" t="str">
            <v>RIVO MANGOLONGSONGKE</v>
          </cell>
          <cell r="AH1691" t="str">
            <v>BCA</v>
          </cell>
          <cell r="AI1691" t="str">
            <v>7800527397</v>
          </cell>
          <cell r="AJ1691" t="str">
            <v>7106081902140006</v>
          </cell>
          <cell r="AL1691">
            <v>44667</v>
          </cell>
          <cell r="AM1691">
            <v>44773</v>
          </cell>
          <cell r="AN1691" t="str">
            <v>PKWT 1</v>
          </cell>
          <cell r="AO1691" t="str">
            <v>71 hari</v>
          </cell>
          <cell r="AP1691" t="str">
            <v xml:space="preserve">0 Tahun  1 Bulan 6 Hari </v>
          </cell>
          <cell r="AQ1691" t="str">
            <v>SUDAH</v>
          </cell>
          <cell r="AR1691">
            <v>44672</v>
          </cell>
          <cell r="AS1691" t="str">
            <v>SUDAH</v>
          </cell>
          <cell r="AT1691">
            <v>44672</v>
          </cell>
          <cell r="AU1691" t="str">
            <v>SUDAH</v>
          </cell>
          <cell r="AV1691">
            <v>44667</v>
          </cell>
          <cell r="AW1691" t="str">
            <v xml:space="preserve">0 Tahun  1 Bulan 5 Hari </v>
          </cell>
          <cell r="AX1691" t="str">
            <v>IN CLASS</v>
          </cell>
          <cell r="AY1691">
            <v>90</v>
          </cell>
          <cell r="AZ1691">
            <v>80</v>
          </cell>
          <cell r="BA1691" t="str">
            <v>SUDAH</v>
          </cell>
          <cell r="BC1691">
            <v>44457</v>
          </cell>
          <cell r="BE1691" t="str">
            <v>SUDAH</v>
          </cell>
          <cell r="BG1691">
            <v>44485</v>
          </cell>
          <cell r="BI1691" t="str">
            <v>BELUM</v>
          </cell>
          <cell r="BV1691" t="str">
            <v>0002898069041</v>
          </cell>
          <cell r="BW1691" t="str">
            <v>SUDAH</v>
          </cell>
          <cell r="BX1691" t="str">
            <v>PERUSAHAAN</v>
          </cell>
          <cell r="BZ1691" t="str">
            <v>BELUM</v>
          </cell>
        </row>
        <row r="1692">
          <cell r="C1692" t="str">
            <v>3757</v>
          </cell>
          <cell r="D1692" t="str">
            <v>SONY</v>
          </cell>
          <cell r="E1692" t="str">
            <v>PT. MBK</v>
          </cell>
          <cell r="F1692" t="str">
            <v>REPLACE</v>
          </cell>
          <cell r="G1692" t="str">
            <v>FAKIH AMIRUDIN</v>
          </cell>
          <cell r="I1692">
            <v>44502</v>
          </cell>
          <cell r="J1692" t="str">
            <v/>
          </cell>
          <cell r="K1692" t="str">
            <v>088293761421</v>
          </cell>
          <cell r="P1692" t="str">
            <v>DISPATCHER</v>
          </cell>
          <cell r="Q1692" t="str">
            <v>SOLO</v>
          </cell>
          <cell r="R1692" t="str">
            <v>ANTERAJA</v>
          </cell>
          <cell r="S1692" t="str">
            <v>SEMARANG</v>
          </cell>
          <cell r="T1692" t="str">
            <v>3313151705950001</v>
          </cell>
          <cell r="U1692" t="str">
            <v>SEUMUR HIDUP</v>
          </cell>
          <cell r="V1692" t="str">
            <v>NON DRIVER</v>
          </cell>
          <cell r="W1692" t="str">
            <v>NON DRIVER</v>
          </cell>
          <cell r="X1692" t="str">
            <v>NON DRIVER</v>
          </cell>
          <cell r="Y1692" t="str">
            <v>NON DRIVER</v>
          </cell>
          <cell r="Z1692" t="str">
            <v>JAKARTA</v>
          </cell>
          <cell r="AA1692">
            <v>34836</v>
          </cell>
          <cell r="AB1692" t="str">
            <v>DS MOJOGEDANG RT4 RW2 KEC MOJOGEDANG KARANGANAYAR</v>
          </cell>
          <cell r="AC1692" t="str">
            <v>LAJANG</v>
          </cell>
          <cell r="AD1692" t="str">
            <v>ISLAM</v>
          </cell>
          <cell r="AE1692" t="str">
            <v>LAKI-LAKI</v>
          </cell>
          <cell r="AF1692" t="str">
            <v>SMA</v>
          </cell>
          <cell r="AG1692" t="str">
            <v>SONY</v>
          </cell>
          <cell r="AH1692" t="str">
            <v>BCA</v>
          </cell>
          <cell r="AI1692" t="str">
            <v>3270684032</v>
          </cell>
          <cell r="AJ1692" t="str">
            <v>3313151403110152</v>
          </cell>
          <cell r="AK1692" t="str">
            <v>833484009528000</v>
          </cell>
          <cell r="AL1692">
            <v>44669</v>
          </cell>
          <cell r="AM1692">
            <v>44773</v>
          </cell>
          <cell r="AN1692" t="str">
            <v>PKWT 1</v>
          </cell>
          <cell r="AO1692" t="str">
            <v>71 hari</v>
          </cell>
          <cell r="AP1692" t="str">
            <v xml:space="preserve">0 Tahun  6 Bulan 19 Hari </v>
          </cell>
          <cell r="AQ1692" t="str">
            <v>NON DRIVER</v>
          </cell>
          <cell r="AR1692" t="str">
            <v>NON DRIVER</v>
          </cell>
          <cell r="AS1692" t="str">
            <v>SUDAH</v>
          </cell>
          <cell r="AT1692">
            <v>44515</v>
          </cell>
          <cell r="AU1692" t="str">
            <v>NON DRIVER</v>
          </cell>
          <cell r="AV1692" t="str">
            <v>NON DRIVER</v>
          </cell>
          <cell r="AW1692" t="str">
            <v/>
          </cell>
          <cell r="AX1692" t="str">
            <v>NON DRIVER</v>
          </cell>
          <cell r="AY1692" t="str">
            <v>NON DRIVER</v>
          </cell>
          <cell r="AZ1692" t="str">
            <v>NON DRIVER</v>
          </cell>
          <cell r="BA1692" t="str">
            <v>SUDAH</v>
          </cell>
          <cell r="BC1692">
            <v>44492</v>
          </cell>
          <cell r="BD1692" t="str">
            <v>PUSKESMAS SOLO BARU</v>
          </cell>
          <cell r="BE1692" t="str">
            <v>SUDAH</v>
          </cell>
          <cell r="BG1692">
            <v>44524</v>
          </cell>
          <cell r="BI1692" t="str">
            <v>BELUM</v>
          </cell>
          <cell r="BV1692" t="str">
            <v>0001528842025</v>
          </cell>
          <cell r="BW1692" t="str">
            <v>SUDAH</v>
          </cell>
          <cell r="BX1692" t="str">
            <v>PERUSAHAAN</v>
          </cell>
          <cell r="BY1692" t="str">
            <v>21097853572</v>
          </cell>
          <cell r="BZ1692" t="str">
            <v>SUDAH</v>
          </cell>
          <cell r="CG1692" t="str">
            <v>marsudim63@gmail.com</v>
          </cell>
        </row>
        <row r="1693">
          <cell r="C1693" t="str">
            <v>3758</v>
          </cell>
          <cell r="D1693" t="str">
            <v>SUYITNO</v>
          </cell>
          <cell r="E1693" t="str">
            <v>PT. MBK</v>
          </cell>
          <cell r="F1693" t="str">
            <v>REPLACE</v>
          </cell>
          <cell r="G1693" t="str">
            <v>WAKHID MARJINI</v>
          </cell>
          <cell r="I1693">
            <v>44667</v>
          </cell>
          <cell r="J1693" t="str">
            <v/>
          </cell>
          <cell r="K1693" t="str">
            <v>087839741277</v>
          </cell>
          <cell r="L1693" t="str">
            <v>DRIVER</v>
          </cell>
          <cell r="Q1693" t="str">
            <v>YOGYAKARTA</v>
          </cell>
          <cell r="R1693" t="str">
            <v>ANTERAJA</v>
          </cell>
          <cell r="S1693" t="str">
            <v>SEMARANG</v>
          </cell>
          <cell r="T1693" t="str">
            <v>3403122309840001</v>
          </cell>
          <cell r="U1693" t="str">
            <v>SEUMUR HIDUP</v>
          </cell>
          <cell r="W1693" t="str">
            <v>B1 UMUM</v>
          </cell>
          <cell r="X1693" t="str">
            <v>840914510480</v>
          </cell>
          <cell r="Y1693">
            <v>45558</v>
          </cell>
          <cell r="Z1693" t="str">
            <v>GUNUNGKIDUL</v>
          </cell>
          <cell r="AA1693">
            <v>30948</v>
          </cell>
          <cell r="AB1693" t="str">
            <v>KEPEK RT.4 RW.15 SEMIN GUNUNG KIDUL YOGYAKARTA</v>
          </cell>
          <cell r="AC1693" t="str">
            <v>KAWIN ANAK 2</v>
          </cell>
          <cell r="AD1693" t="str">
            <v>ISLAM</v>
          </cell>
          <cell r="AE1693" t="str">
            <v>LAKI-LAKI</v>
          </cell>
          <cell r="AF1693" t="str">
            <v>SMA</v>
          </cell>
          <cell r="AG1693" t="str">
            <v>SUYITNO</v>
          </cell>
          <cell r="AH1693" t="str">
            <v>BCA</v>
          </cell>
          <cell r="AI1693" t="str">
            <v>8950430380</v>
          </cell>
          <cell r="AJ1693" t="str">
            <v>3403120112110005</v>
          </cell>
          <cell r="AL1693">
            <v>44667</v>
          </cell>
          <cell r="AM1693">
            <v>44742</v>
          </cell>
          <cell r="AN1693" t="str">
            <v>PKWT 1</v>
          </cell>
          <cell r="AO1693" t="str">
            <v>40 hari</v>
          </cell>
          <cell r="AP1693" t="str">
            <v xml:space="preserve">0 Tahun  1 Bulan 5 Hari </v>
          </cell>
          <cell r="AQ1693" t="str">
            <v>SUDAH</v>
          </cell>
          <cell r="AR1693">
            <v>44677</v>
          </cell>
          <cell r="AS1693" t="str">
            <v>SUDAH</v>
          </cell>
          <cell r="AT1693">
            <v>44677</v>
          </cell>
          <cell r="AU1693" t="str">
            <v>SUDAH</v>
          </cell>
          <cell r="AV1693">
            <v>44663</v>
          </cell>
          <cell r="AW1693" t="str">
            <v xml:space="preserve">0 Tahun  1 Bulan 9 Hari </v>
          </cell>
          <cell r="AX1693" t="str">
            <v>IN CLASS</v>
          </cell>
          <cell r="AY1693">
            <v>95</v>
          </cell>
          <cell r="AZ1693">
            <v>100</v>
          </cell>
          <cell r="BA1693" t="str">
            <v>SUDAH</v>
          </cell>
          <cell r="BC1693">
            <v>44399</v>
          </cell>
          <cell r="BD1693" t="str">
            <v>PUSKESMAS SEMIN 1</v>
          </cell>
          <cell r="BE1693" t="str">
            <v>SUDAH</v>
          </cell>
          <cell r="BG1693">
            <v>44487</v>
          </cell>
          <cell r="BH1693" t="str">
            <v>PUSKESMAS SEMIN 1</v>
          </cell>
          <cell r="BI1693" t="str">
            <v>BELUM</v>
          </cell>
          <cell r="BV1693" t="str">
            <v>0001691084788</v>
          </cell>
          <cell r="BW1693" t="str">
            <v>SUDAH</v>
          </cell>
          <cell r="BX1693" t="str">
            <v>PERUSAHAAN</v>
          </cell>
          <cell r="BZ1693" t="str">
            <v>BELUM</v>
          </cell>
        </row>
        <row r="1694">
          <cell r="C1694" t="str">
            <v>3759</v>
          </cell>
          <cell r="D1694" t="str">
            <v>DIDYA YOGI P W</v>
          </cell>
          <cell r="E1694" t="str">
            <v>PT. MBK</v>
          </cell>
          <cell r="F1694" t="str">
            <v>PO</v>
          </cell>
          <cell r="G1694" t="str">
            <v>13/PO/LOG-SBY/IV/22</v>
          </cell>
          <cell r="I1694">
            <v>44667</v>
          </cell>
          <cell r="J1694" t="str">
            <v/>
          </cell>
          <cell r="K1694" t="str">
            <v>082243092100</v>
          </cell>
          <cell r="P1694" t="str">
            <v>DISPATCHER</v>
          </cell>
          <cell r="Q1694" t="str">
            <v>SOLO</v>
          </cell>
          <cell r="R1694" t="str">
            <v>HMS</v>
          </cell>
          <cell r="S1694" t="str">
            <v>SEMARANG</v>
          </cell>
          <cell r="T1694" t="str">
            <v>3310062412960003</v>
          </cell>
          <cell r="U1694" t="str">
            <v>SEUMUR HIDUP</v>
          </cell>
          <cell r="V1694" t="str">
            <v>NON DRIVER</v>
          </cell>
          <cell r="W1694" t="str">
            <v>NON DRIVER</v>
          </cell>
          <cell r="X1694" t="str">
            <v>NON DRIVER</v>
          </cell>
          <cell r="Y1694" t="str">
            <v>NON DRIVER</v>
          </cell>
          <cell r="Z1694" t="str">
            <v>YOGYAKARTA</v>
          </cell>
          <cell r="AA1694">
            <v>35423</v>
          </cell>
          <cell r="AB1694" t="str">
            <v xml:space="preserve">PERUM BALEKAMBANG NO.2 RT.43/13 REJOWINANGUN KOTAGEDE </v>
          </cell>
          <cell r="AC1694" t="str">
            <v>LAJANG</v>
          </cell>
          <cell r="AD1694" t="str">
            <v>ISLAM</v>
          </cell>
          <cell r="AE1694" t="str">
            <v>LAKI-LAKI</v>
          </cell>
          <cell r="AF1694" t="str">
            <v>D3</v>
          </cell>
          <cell r="AG1694" t="str">
            <v>DIDYA YOGI P.W</v>
          </cell>
          <cell r="AH1694" t="str">
            <v>BCA</v>
          </cell>
          <cell r="AI1694" t="str">
            <v>4452160149</v>
          </cell>
          <cell r="AJ1694" t="str">
            <v>3471140309990825</v>
          </cell>
          <cell r="AL1694">
            <v>44667</v>
          </cell>
          <cell r="AM1694">
            <v>44742</v>
          </cell>
          <cell r="AN1694" t="str">
            <v>PKWT 1</v>
          </cell>
          <cell r="AO1694" t="str">
            <v>40 hari</v>
          </cell>
          <cell r="AP1694" t="str">
            <v xml:space="preserve">0 Tahun  1 Bulan 5 Hari </v>
          </cell>
          <cell r="AQ1694" t="str">
            <v>NON DRIVER</v>
          </cell>
          <cell r="AR1694" t="str">
            <v>NON DRIVER</v>
          </cell>
          <cell r="AS1694" t="str">
            <v>BELUM</v>
          </cell>
          <cell r="AU1694" t="str">
            <v>NON DRIVER</v>
          </cell>
          <cell r="AV1694" t="str">
            <v>NON DRIVER</v>
          </cell>
          <cell r="AW1694" t="str">
            <v/>
          </cell>
          <cell r="AX1694" t="str">
            <v>NON DRIVER</v>
          </cell>
          <cell r="AY1694" t="str">
            <v>NON DRIVER</v>
          </cell>
          <cell r="AZ1694" t="str">
            <v>NON DRIVER</v>
          </cell>
          <cell r="BA1694" t="str">
            <v>SUDAH</v>
          </cell>
          <cell r="BC1694">
            <v>44312</v>
          </cell>
          <cell r="BD1694" t="str">
            <v>KLINIK NUR HIDAYAH</v>
          </cell>
          <cell r="BE1694" t="str">
            <v>SUDAH</v>
          </cell>
          <cell r="BG1694">
            <v>44295</v>
          </cell>
          <cell r="BH1694" t="str">
            <v>RSUD PRAMBANAN</v>
          </cell>
          <cell r="BI1694" t="str">
            <v>BELUM</v>
          </cell>
          <cell r="BV1694" t="str">
            <v>0002701713666</v>
          </cell>
          <cell r="BW1694" t="str">
            <v>SUDAH</v>
          </cell>
          <cell r="BX1694" t="str">
            <v>PBI</v>
          </cell>
          <cell r="BZ1694" t="str">
            <v>BELUM</v>
          </cell>
        </row>
        <row r="1695">
          <cell r="C1695" t="str">
            <v>3760</v>
          </cell>
          <cell r="D1695" t="str">
            <v>GEDE PRIMA ADHITAMA</v>
          </cell>
          <cell r="E1695" t="str">
            <v>PT. MBK</v>
          </cell>
          <cell r="F1695" t="str">
            <v>PO</v>
          </cell>
          <cell r="G1695" t="str">
            <v>11/PO/LOG-SBY/IV/22</v>
          </cell>
          <cell r="I1695">
            <v>44669</v>
          </cell>
          <cell r="J1695" t="str">
            <v/>
          </cell>
          <cell r="K1695" t="str">
            <v>081949602376</v>
          </cell>
          <cell r="P1695" t="str">
            <v>DISPATCHER</v>
          </cell>
          <cell r="Q1695" t="str">
            <v>DENPASAR</v>
          </cell>
          <cell r="R1695" t="str">
            <v>ANTERAJA</v>
          </cell>
          <cell r="S1695" t="str">
            <v>MALANG</v>
          </cell>
          <cell r="T1695" t="str">
            <v>5108071701970004</v>
          </cell>
          <cell r="U1695" t="str">
            <v>SEUMUR HIDUP</v>
          </cell>
          <cell r="V1695" t="str">
            <v>NON DRIVER</v>
          </cell>
          <cell r="W1695" t="str">
            <v>NON DRIVER</v>
          </cell>
          <cell r="X1695" t="str">
            <v>NON DRIVER</v>
          </cell>
          <cell r="Y1695" t="str">
            <v>NON DRIVER</v>
          </cell>
          <cell r="Z1695" t="str">
            <v>ATAMBUA</v>
          </cell>
          <cell r="AA1695">
            <v>35447</v>
          </cell>
          <cell r="AB1695" t="str">
            <v>BANJAR DINAS PEKEN DS SANGSIT KEC SAWAN KAB BULELENG</v>
          </cell>
          <cell r="AC1695" t="str">
            <v>LAJANG</v>
          </cell>
          <cell r="AD1695" t="str">
            <v>HINDU</v>
          </cell>
          <cell r="AE1695" t="str">
            <v>LAKI-LAKI</v>
          </cell>
          <cell r="AF1695" t="str">
            <v>SMA</v>
          </cell>
          <cell r="AG1695" t="str">
            <v>GEDE PRIMA ADHITAMA</v>
          </cell>
          <cell r="AH1695" t="str">
            <v>BCA</v>
          </cell>
          <cell r="AI1695" t="str">
            <v>8270825274</v>
          </cell>
          <cell r="AJ1695" t="str">
            <v>5108072010110009</v>
          </cell>
          <cell r="AL1695">
            <v>44669</v>
          </cell>
          <cell r="AM1695">
            <v>44742</v>
          </cell>
          <cell r="AN1695" t="str">
            <v>PKWT 1</v>
          </cell>
          <cell r="AO1695" t="str">
            <v>40 hari</v>
          </cell>
          <cell r="AP1695" t="str">
            <v xml:space="preserve">0 Tahun  1 Bulan 3 Hari </v>
          </cell>
          <cell r="AQ1695" t="str">
            <v>NON DRIVER</v>
          </cell>
          <cell r="AR1695" t="str">
            <v>NON DRIVER</v>
          </cell>
          <cell r="AS1695" t="str">
            <v>BELUM</v>
          </cell>
          <cell r="AU1695" t="str">
            <v>NON DRIVER</v>
          </cell>
          <cell r="AV1695" t="str">
            <v>NON DRIVER</v>
          </cell>
          <cell r="AW1695" t="str">
            <v/>
          </cell>
          <cell r="AX1695" t="str">
            <v>NON DRIVER</v>
          </cell>
          <cell r="AY1695" t="str">
            <v>NON DRIVER</v>
          </cell>
          <cell r="AZ1695" t="str">
            <v>NON DRIVER</v>
          </cell>
          <cell r="BA1695" t="str">
            <v>SUDAH</v>
          </cell>
          <cell r="BC1695">
            <v>44334</v>
          </cell>
          <cell r="BE1695" t="str">
            <v>SUDAH</v>
          </cell>
          <cell r="BG1695">
            <v>44422</v>
          </cell>
          <cell r="BI1695" t="str">
            <v>BELUM</v>
          </cell>
          <cell r="BV1695" t="str">
            <v>0001272016146</v>
          </cell>
          <cell r="BW1695" t="str">
            <v>SUDAH</v>
          </cell>
          <cell r="BX1695" t="str">
            <v>PERUSAHAAN</v>
          </cell>
          <cell r="BZ1695" t="str">
            <v>BELUM</v>
          </cell>
        </row>
        <row r="1696">
          <cell r="C1696" t="str">
            <v>3761</v>
          </cell>
          <cell r="D1696" t="str">
            <v>SEPTIAN DWI CAHYO</v>
          </cell>
          <cell r="E1696" t="str">
            <v>PT. MBK</v>
          </cell>
          <cell r="F1696" t="str">
            <v>REPLACE</v>
          </cell>
          <cell r="G1696" t="str">
            <v>RIPTIA NURMAIDANI PUTRA</v>
          </cell>
          <cell r="I1696">
            <v>44670</v>
          </cell>
          <cell r="J1696" t="str">
            <v/>
          </cell>
          <cell r="K1696" t="str">
            <v>087708705266</v>
          </cell>
          <cell r="L1696" t="str">
            <v>DRIVER</v>
          </cell>
          <cell r="Q1696" t="str">
            <v>SEMARANG</v>
          </cell>
          <cell r="R1696" t="str">
            <v>ANTERAJA</v>
          </cell>
          <cell r="S1696" t="str">
            <v>SEMARANG</v>
          </cell>
          <cell r="T1696" t="str">
            <v>3374131609900002</v>
          </cell>
          <cell r="U1696" t="str">
            <v>SEUMUR HIDUP</v>
          </cell>
          <cell r="W1696" t="str">
            <v>B2 UMUM</v>
          </cell>
          <cell r="X1696" t="str">
            <v>14219009000121</v>
          </cell>
          <cell r="Y1696">
            <v>45904</v>
          </cell>
          <cell r="Z1696" t="str">
            <v>SEMARANG</v>
          </cell>
          <cell r="AA1696">
            <v>33132</v>
          </cell>
          <cell r="AB1696" t="str">
            <v>KARANGNONGKO RT 005 RW 010 DS WONOSARI KEC NGALIYAN KOTA SEMARANG</v>
          </cell>
          <cell r="AC1696" t="str">
            <v>KAWIN ANAK 1</v>
          </cell>
          <cell r="AD1696" t="str">
            <v>ISLAM</v>
          </cell>
          <cell r="AE1696" t="str">
            <v>LAKI-LAKI</v>
          </cell>
          <cell r="AF1696" t="str">
            <v>SMA</v>
          </cell>
          <cell r="AG1696" t="str">
            <v>SEPTIAN DWI CAHYO</v>
          </cell>
          <cell r="AH1696" t="str">
            <v>BCA</v>
          </cell>
          <cell r="AI1696" t="str">
            <v>7961037615</v>
          </cell>
          <cell r="AJ1696" t="str">
            <v>3374152210120002</v>
          </cell>
          <cell r="AL1696">
            <v>44670</v>
          </cell>
          <cell r="AM1696">
            <v>44773</v>
          </cell>
          <cell r="AN1696" t="str">
            <v>PKWT 1</v>
          </cell>
          <cell r="AO1696" t="str">
            <v>71 hari</v>
          </cell>
          <cell r="AP1696" t="str">
            <v xml:space="preserve">0 Tahun  1 Bulan 2 Hari </v>
          </cell>
          <cell r="AQ1696" t="str">
            <v>SUDAH</v>
          </cell>
          <cell r="AR1696">
            <v>44672</v>
          </cell>
          <cell r="AS1696" t="str">
            <v>SUDAH</v>
          </cell>
          <cell r="AT1696">
            <v>44672</v>
          </cell>
          <cell r="AU1696" t="str">
            <v>SUDAH</v>
          </cell>
          <cell r="AV1696">
            <v>44667</v>
          </cell>
          <cell r="AW1696" t="str">
            <v xml:space="preserve">0 Tahun  1 Bulan 5 Hari </v>
          </cell>
          <cell r="AX1696" t="str">
            <v>IN CLASS</v>
          </cell>
          <cell r="AY1696">
            <v>80</v>
          </cell>
          <cell r="AZ1696">
            <v>95</v>
          </cell>
          <cell r="BA1696" t="str">
            <v>SUDAH</v>
          </cell>
          <cell r="BC1696">
            <v>44295</v>
          </cell>
          <cell r="BE1696" t="str">
            <v>SUDAH</v>
          </cell>
          <cell r="BG1696">
            <v>44649</v>
          </cell>
          <cell r="BI1696" t="str">
            <v>BELUM</v>
          </cell>
          <cell r="BV1696" t="str">
            <v>0001526397669</v>
          </cell>
          <cell r="BW1696" t="str">
            <v>SUDAH</v>
          </cell>
          <cell r="BX1696" t="str">
            <v>PERUSAHAAN</v>
          </cell>
          <cell r="BZ1696" t="str">
            <v>BELUM</v>
          </cell>
        </row>
        <row r="1697">
          <cell r="C1697" t="str">
            <v>3762</v>
          </cell>
          <cell r="D1697" t="str">
            <v>ARIS SETIYAWAN</v>
          </cell>
          <cell r="E1697" t="str">
            <v>PT. MBK</v>
          </cell>
          <cell r="F1697" t="str">
            <v>REPLACE</v>
          </cell>
          <cell r="G1697" t="str">
            <v>MEDY CAHYONO</v>
          </cell>
          <cell r="I1697">
            <v>44670</v>
          </cell>
          <cell r="J1697" t="str">
            <v/>
          </cell>
          <cell r="K1697" t="str">
            <v>081233511646</v>
          </cell>
          <cell r="L1697" t="str">
            <v>DRIVER</v>
          </cell>
          <cell r="Q1697" t="str">
            <v>SURABAYA</v>
          </cell>
          <cell r="R1697" t="str">
            <v>ANTERAJA</v>
          </cell>
          <cell r="S1697" t="str">
            <v>MALANG</v>
          </cell>
          <cell r="T1697" t="str">
            <v>3578171505900006</v>
          </cell>
          <cell r="U1697" t="str">
            <v>SEUMUR HIDUP</v>
          </cell>
          <cell r="W1697" t="str">
            <v>B2</v>
          </cell>
          <cell r="X1697" t="str">
            <v>15149005001364</v>
          </cell>
          <cell r="Y1697">
            <v>46472</v>
          </cell>
          <cell r="Z1697" t="str">
            <v>SURABAYA</v>
          </cell>
          <cell r="AA1697">
            <v>33131</v>
          </cell>
          <cell r="AB1697" t="str">
            <v>RUSUN TANAH MERAH BLOK C LT 2/ 12 RT 013/004 KEL. TANAH KALI KEDINDING KEC. KENJERAN KOTA SURABAYA</v>
          </cell>
          <cell r="AC1697" t="str">
            <v>KAWIN ANAK 2</v>
          </cell>
          <cell r="AD1697" t="str">
            <v>ISLAM</v>
          </cell>
          <cell r="AE1697" t="str">
            <v>LAKI-LAKI</v>
          </cell>
          <cell r="AF1697" t="str">
            <v>SMK</v>
          </cell>
          <cell r="AG1697" t="str">
            <v>ARIS SETIYAWAN</v>
          </cell>
          <cell r="AH1697" t="str">
            <v>BCA</v>
          </cell>
          <cell r="AI1697" t="str">
            <v>6730399420</v>
          </cell>
          <cell r="AJ1697" t="str">
            <v>3578171103130006</v>
          </cell>
          <cell r="AL1697">
            <v>44670</v>
          </cell>
          <cell r="AM1697">
            <v>44773</v>
          </cell>
          <cell r="AN1697" t="str">
            <v>PKWT 1</v>
          </cell>
          <cell r="AO1697" t="str">
            <v>71 hari</v>
          </cell>
          <cell r="AP1697" t="str">
            <v xml:space="preserve">0 Tahun  1 Bulan 2 Hari </v>
          </cell>
          <cell r="AQ1697" t="str">
            <v>SUDAH</v>
          </cell>
          <cell r="AR1697">
            <v>44677</v>
          </cell>
          <cell r="AS1697" t="str">
            <v>SUDAH</v>
          </cell>
          <cell r="AT1697">
            <v>44677</v>
          </cell>
          <cell r="AU1697" t="str">
            <v>SUDAH</v>
          </cell>
          <cell r="AV1697">
            <v>44657</v>
          </cell>
          <cell r="AW1697" t="str">
            <v xml:space="preserve">0 Tahun  1 Bulan 15 Hari </v>
          </cell>
          <cell r="AX1697" t="str">
            <v>IN CLASS</v>
          </cell>
          <cell r="AY1697">
            <v>80</v>
          </cell>
          <cell r="AZ1697">
            <v>85</v>
          </cell>
          <cell r="BA1697" t="str">
            <v>SUDAH</v>
          </cell>
          <cell r="BC1697">
            <v>44620</v>
          </cell>
          <cell r="BE1697" t="str">
            <v>SUDAH</v>
          </cell>
          <cell r="BG1697">
            <v>44679</v>
          </cell>
          <cell r="BI1697" t="str">
            <v>BELUM</v>
          </cell>
          <cell r="BV1697" t="str">
            <v>0002680983494</v>
          </cell>
          <cell r="BW1697" t="str">
            <v>SUDAH</v>
          </cell>
          <cell r="BX1697" t="str">
            <v>PERUSAHAAN</v>
          </cell>
          <cell r="BZ1697" t="str">
            <v>BELUM</v>
          </cell>
        </row>
        <row r="1698">
          <cell r="C1698" t="str">
            <v>3764</v>
          </cell>
          <cell r="D1698" t="str">
            <v>SYAFAR MUNADRI</v>
          </cell>
          <cell r="E1698" t="str">
            <v>PT. MBK</v>
          </cell>
          <cell r="F1698" t="str">
            <v>PO</v>
          </cell>
          <cell r="G1698" t="str">
            <v>NO PO MENYUSUL</v>
          </cell>
          <cell r="H1698">
            <v>44666</v>
          </cell>
          <cell r="I1698">
            <v>44666</v>
          </cell>
          <cell r="J1698">
            <v>0</v>
          </cell>
          <cell r="K1698" t="str">
            <v>085348012575</v>
          </cell>
          <cell r="L1698" t="str">
            <v>DRIVER</v>
          </cell>
          <cell r="Q1698" t="str">
            <v>MAKASAR</v>
          </cell>
          <cell r="R1698" t="str">
            <v>ANTERAJA</v>
          </cell>
          <cell r="S1698" t="str">
            <v>MALANG</v>
          </cell>
          <cell r="T1698" t="str">
            <v>7310101211870003</v>
          </cell>
          <cell r="U1698" t="str">
            <v>SEUMUR HIDUP</v>
          </cell>
          <cell r="V1698" t="str">
            <v>PUTIH</v>
          </cell>
          <cell r="W1698" t="str">
            <v>B1</v>
          </cell>
          <cell r="X1698" t="str">
            <v>19238711000021</v>
          </cell>
          <cell r="Y1698">
            <v>46043</v>
          </cell>
          <cell r="Z1698" t="str">
            <v>PANGKAJENE</v>
          </cell>
          <cell r="AA1698">
            <v>32049</v>
          </cell>
          <cell r="AB1698" t="str">
            <v>JAPING JAPING SELATAN,RT/RW 001/005,KEL BONTO LANGKASA,KEC MINASATENE,KAB PANGKAJENE,PROVINSI SULAWESI SELATAN</v>
          </cell>
          <cell r="AC1698" t="str">
            <v>KAWIN ANAK 1</v>
          </cell>
          <cell r="AD1698" t="str">
            <v>ISLAM</v>
          </cell>
          <cell r="AE1698" t="str">
            <v>LAKI-LAKI</v>
          </cell>
          <cell r="AF1698" t="str">
            <v>SMK</v>
          </cell>
          <cell r="AG1698" t="str">
            <v>SYAFAR MUNADRI</v>
          </cell>
          <cell r="AH1698" t="str">
            <v>BCA</v>
          </cell>
          <cell r="AI1698" t="str">
            <v>7565003526</v>
          </cell>
          <cell r="AJ1698" t="str">
            <v>3209131811190002</v>
          </cell>
          <cell r="AL1698">
            <v>44666</v>
          </cell>
          <cell r="AM1698">
            <v>44773</v>
          </cell>
          <cell r="AN1698" t="str">
            <v>PKWT 1</v>
          </cell>
          <cell r="AO1698" t="str">
            <v>71 hari</v>
          </cell>
          <cell r="AP1698" t="str">
            <v xml:space="preserve">0 Tahun  1 Bulan 6 Hari </v>
          </cell>
          <cell r="AQ1698" t="str">
            <v>SUDAH</v>
          </cell>
          <cell r="AR1698">
            <v>44676</v>
          </cell>
          <cell r="AS1698" t="str">
            <v>SUDAH</v>
          </cell>
          <cell r="AT1698">
            <v>44676</v>
          </cell>
          <cell r="AU1698" t="str">
            <v>SUDAH</v>
          </cell>
          <cell r="AV1698">
            <v>44606</v>
          </cell>
          <cell r="AW1698" t="str">
            <v xml:space="preserve">0 Tahun  3 Bulan 7 Hari </v>
          </cell>
          <cell r="AX1698" t="str">
            <v>IN CLASS</v>
          </cell>
          <cell r="AY1698">
            <v>75</v>
          </cell>
          <cell r="AZ1698">
            <v>80</v>
          </cell>
          <cell r="BA1698" t="str">
            <v>SUDAH</v>
          </cell>
          <cell r="BC1698">
            <v>44544</v>
          </cell>
          <cell r="BE1698" t="str">
            <v>SUDAH</v>
          </cell>
          <cell r="BG1698">
            <v>44594</v>
          </cell>
          <cell r="BI1698" t="str">
            <v>BELUM</v>
          </cell>
          <cell r="BJ1698" t="str">
            <v>MENUNGGU JADWAL</v>
          </cell>
          <cell r="BV1698" t="str">
            <v>0001561548734</v>
          </cell>
          <cell r="BW1698" t="str">
            <v>SUDAH</v>
          </cell>
          <cell r="BX1698" t="str">
            <v>PBI</v>
          </cell>
          <cell r="BZ1698" t="str">
            <v>BELUM</v>
          </cell>
        </row>
        <row r="1699">
          <cell r="C1699" t="str">
            <v>3765</v>
          </cell>
          <cell r="D1699" t="str">
            <v>SUWARTONO S</v>
          </cell>
          <cell r="E1699" t="str">
            <v>PT. MBK</v>
          </cell>
          <cell r="F1699" t="str">
            <v>PO</v>
          </cell>
          <cell r="G1699" t="str">
            <v>NO PO MENYUSUL</v>
          </cell>
          <cell r="H1699">
            <v>44655</v>
          </cell>
          <cell r="I1699">
            <v>44655</v>
          </cell>
          <cell r="J1699">
            <v>0</v>
          </cell>
          <cell r="K1699" t="str">
            <v>081297679360</v>
          </cell>
          <cell r="P1699" t="str">
            <v>UNIT CONTROLER</v>
          </cell>
          <cell r="Q1699" t="str">
            <v>BOGOR</v>
          </cell>
          <cell r="R1699" t="str">
            <v>ANTERAJA</v>
          </cell>
          <cell r="S1699" t="str">
            <v>JAKARTA 2</v>
          </cell>
          <cell r="T1699" t="str">
            <v>3201011808760005</v>
          </cell>
          <cell r="U1699" t="str">
            <v>SEUMUR HIDUP</v>
          </cell>
          <cell r="V1699" t="str">
            <v>NON DRIVER</v>
          </cell>
          <cell r="W1699" t="str">
            <v>NON DRIVER</v>
          </cell>
          <cell r="X1699" t="str">
            <v>NON DRIVER</v>
          </cell>
          <cell r="Y1699" t="str">
            <v>NON DRIVER</v>
          </cell>
          <cell r="Z1699" t="str">
            <v>MUNTILAN</v>
          </cell>
          <cell r="AA1699">
            <v>27990</v>
          </cell>
          <cell r="AB1699" t="str">
            <v>DUSUN TONJONG II RT. 003/004 TONJIONG PASALEMAN</v>
          </cell>
          <cell r="AC1699" t="str">
            <v>KAWIN ANAK 2</v>
          </cell>
          <cell r="AD1699" t="str">
            <v>ISLAM</v>
          </cell>
          <cell r="AE1699" t="str">
            <v>LAKI-LAKI</v>
          </cell>
          <cell r="AF1699" t="str">
            <v>SMA</v>
          </cell>
          <cell r="AG1699" t="str">
            <v>SUWARTONO S</v>
          </cell>
          <cell r="AH1699" t="str">
            <v>BCA</v>
          </cell>
          <cell r="AI1699" t="str">
            <v>8410346606</v>
          </cell>
          <cell r="AJ1699" t="str">
            <v>3209321607200002</v>
          </cell>
          <cell r="AL1699">
            <v>44655</v>
          </cell>
          <cell r="AM1699">
            <v>44742</v>
          </cell>
          <cell r="AN1699" t="str">
            <v>PKWT 1</v>
          </cell>
          <cell r="AO1699" t="str">
            <v>40 hari</v>
          </cell>
          <cell r="AP1699" t="str">
            <v xml:space="preserve">0 Tahun  1 Bulan 17 Hari </v>
          </cell>
          <cell r="AQ1699" t="str">
            <v>NON DRIVER</v>
          </cell>
          <cell r="AR1699" t="str">
            <v>NON DRIVER</v>
          </cell>
          <cell r="AS1699" t="str">
            <v>SUDAH</v>
          </cell>
          <cell r="AT1699">
            <v>44679</v>
          </cell>
          <cell r="AU1699" t="str">
            <v>NON DRIVER</v>
          </cell>
          <cell r="AV1699" t="str">
            <v>NON DRIVER</v>
          </cell>
          <cell r="AW1699" t="str">
            <v/>
          </cell>
          <cell r="AX1699" t="str">
            <v>NON DRIVER</v>
          </cell>
          <cell r="AY1699" t="str">
            <v>NON DRIVER</v>
          </cell>
          <cell r="AZ1699" t="str">
            <v>NON DRIVER</v>
          </cell>
          <cell r="BA1699" t="str">
            <v>SUDAH</v>
          </cell>
          <cell r="BC1699">
            <v>44403</v>
          </cell>
          <cell r="BE1699" t="str">
            <v>SUDAH</v>
          </cell>
          <cell r="BG1699">
            <v>44441</v>
          </cell>
          <cell r="BI1699" t="str">
            <v>SUDAH</v>
          </cell>
          <cell r="BK1699">
            <v>44652</v>
          </cell>
          <cell r="BV1699" t="str">
            <v>0001647194668</v>
          </cell>
          <cell r="BW1699" t="str">
            <v>SUDAH</v>
          </cell>
          <cell r="BX1699" t="str">
            <v>PERUSAHAAN</v>
          </cell>
          <cell r="BZ1699" t="str">
            <v>BELUM</v>
          </cell>
        </row>
        <row r="1700">
          <cell r="C1700" t="str">
            <v>3766</v>
          </cell>
          <cell r="D1700" t="str">
            <v>ABDURRAHIM</v>
          </cell>
          <cell r="E1700" t="str">
            <v>PT. MBK</v>
          </cell>
          <cell r="F1700" t="str">
            <v>PO</v>
          </cell>
          <cell r="G1700" t="str">
            <v>23/JKT2/I/2022</v>
          </cell>
          <cell r="I1700">
            <v>44666</v>
          </cell>
          <cell r="J1700" t="str">
            <v/>
          </cell>
          <cell r="K1700" t="str">
            <v>083863841979</v>
          </cell>
          <cell r="L1700" t="str">
            <v>DRIVER</v>
          </cell>
          <cell r="Q1700" t="str">
            <v>BANJARMASIN</v>
          </cell>
          <cell r="R1700" t="str">
            <v>PT. SUMBER ALFARIA TRIJAYA TBK</v>
          </cell>
          <cell r="S1700" t="str">
            <v>JAKARTA 2</v>
          </cell>
          <cell r="T1700" t="str">
            <v>6303052303020012</v>
          </cell>
          <cell r="U1700" t="str">
            <v>SEUMUR HIDUP</v>
          </cell>
          <cell r="V1700" t="str">
            <v>CDD</v>
          </cell>
          <cell r="W1700" t="str">
            <v>B1 UMUM</v>
          </cell>
          <cell r="X1700" t="str">
            <v>18169703000125</v>
          </cell>
          <cell r="Y1700">
            <v>46481</v>
          </cell>
          <cell r="Z1700" t="str">
            <v>BANAJARMASIN</v>
          </cell>
          <cell r="AA1700">
            <v>37338</v>
          </cell>
          <cell r="AB1700" t="str">
            <v>JL SEKUMPUL GG. TAUFIK RT.001 RW.002 KEL. SEKUMPUL KEC. MARTAPURA</v>
          </cell>
          <cell r="AC1700" t="str">
            <v>LAJANG</v>
          </cell>
          <cell r="AD1700" t="str">
            <v>ISLAM</v>
          </cell>
          <cell r="AE1700" t="str">
            <v>LAKI-LAKI</v>
          </cell>
          <cell r="AF1700" t="str">
            <v>SMP</v>
          </cell>
          <cell r="AG1700" t="str">
            <v>ABDURRAHIM</v>
          </cell>
          <cell r="AH1700" t="str">
            <v>BCA</v>
          </cell>
          <cell r="AI1700" t="str">
            <v>7218000140</v>
          </cell>
          <cell r="AJ1700" t="str">
            <v>6303052103110003</v>
          </cell>
          <cell r="AL1700">
            <v>44666</v>
          </cell>
          <cell r="AM1700">
            <v>44742</v>
          </cell>
          <cell r="AN1700" t="str">
            <v>PKWT 1</v>
          </cell>
          <cell r="AO1700" t="str">
            <v>40 hari</v>
          </cell>
          <cell r="AP1700" t="str">
            <v xml:space="preserve">0 Tahun  1 Bulan 6 Hari </v>
          </cell>
          <cell r="AQ1700" t="str">
            <v>SUDAH</v>
          </cell>
          <cell r="AR1700">
            <v>44677</v>
          </cell>
          <cell r="AS1700" t="str">
            <v>SUDAH</v>
          </cell>
          <cell r="AT1700">
            <v>44677</v>
          </cell>
          <cell r="AU1700" t="str">
            <v>SUDAH</v>
          </cell>
          <cell r="AV1700">
            <v>44664</v>
          </cell>
          <cell r="AW1700" t="str">
            <v xml:space="preserve">0 Tahun  1 Bulan 8 Hari </v>
          </cell>
          <cell r="AX1700" t="str">
            <v>IN CLASS</v>
          </cell>
          <cell r="AZ1700">
            <v>90</v>
          </cell>
          <cell r="BA1700" t="str">
            <v>SUDAH</v>
          </cell>
          <cell r="BC1700">
            <v>44561</v>
          </cell>
          <cell r="BE1700" t="str">
            <v>BELUM</v>
          </cell>
          <cell r="BF1700" t="str">
            <v>MENUNGGU JADWAL VAKSIN</v>
          </cell>
          <cell r="BI1700" t="str">
            <v>BELUM</v>
          </cell>
          <cell r="BJ1700" t="str">
            <v>MASIH DIJADWALKAN</v>
          </cell>
          <cell r="BV1700" t="str">
            <v>0002058805179</v>
          </cell>
          <cell r="BW1700" t="str">
            <v>SUDAH</v>
          </cell>
          <cell r="BX1700" t="str">
            <v>PERUSAHAAN</v>
          </cell>
          <cell r="BZ1700" t="str">
            <v>BELUM</v>
          </cell>
        </row>
        <row r="1701">
          <cell r="C1701" t="str">
            <v>3767</v>
          </cell>
          <cell r="D1701" t="str">
            <v>MUHAMMAD ERLANGGA SETIAWAN</v>
          </cell>
          <cell r="E1701" t="str">
            <v>PT. MBK</v>
          </cell>
          <cell r="F1701" t="str">
            <v>PO</v>
          </cell>
          <cell r="G1701" t="str">
            <v>/JKT2/IV/2022</v>
          </cell>
          <cell r="I1701">
            <v>44669</v>
          </cell>
          <cell r="J1701" t="str">
            <v/>
          </cell>
          <cell r="K1701" t="str">
            <v>085750257795</v>
          </cell>
          <cell r="O1701" t="str">
            <v>CHECKER</v>
          </cell>
          <cell r="Q1701" t="str">
            <v>BANJARMASIN</v>
          </cell>
          <cell r="R1701" t="str">
            <v>PT. SUMBER ALFARIA TRIJAYA TBK</v>
          </cell>
          <cell r="S1701" t="str">
            <v>JAKARTA 2</v>
          </cell>
          <cell r="T1701" t="str">
            <v>6372051811980001</v>
          </cell>
          <cell r="U1701" t="str">
            <v>SEUMUR HIDUP</v>
          </cell>
          <cell r="V1701" t="str">
            <v>NON DRIVER</v>
          </cell>
          <cell r="W1701" t="str">
            <v>NON DRIVER</v>
          </cell>
          <cell r="X1701" t="str">
            <v>NON DRIVER</v>
          </cell>
          <cell r="Y1701" t="str">
            <v>NON DRIVER</v>
          </cell>
          <cell r="Z1701" t="str">
            <v>BANJARBARU</v>
          </cell>
          <cell r="AA1701">
            <v>36117</v>
          </cell>
          <cell r="AB1701" t="str">
            <v>KOMP. SUMBER INDAH NO.52 RT.001 RW.002 KEL. ,MENTAOS KEC. BANJARBARU UTARA</v>
          </cell>
          <cell r="AC1701" t="str">
            <v>LAJANG</v>
          </cell>
          <cell r="AD1701" t="str">
            <v>ISLAM</v>
          </cell>
          <cell r="AE1701" t="str">
            <v>LAKI-LAKI</v>
          </cell>
          <cell r="AF1701" t="str">
            <v>SMA</v>
          </cell>
          <cell r="AG1701" t="str">
            <v>MUHAMMAD ERLANGGA SETIAWAN</v>
          </cell>
          <cell r="AH1701" t="str">
            <v>BCA</v>
          </cell>
          <cell r="AI1701" t="str">
            <v>7895666017</v>
          </cell>
          <cell r="AJ1701" t="str">
            <v>6372051601080071</v>
          </cell>
          <cell r="AL1701">
            <v>44669</v>
          </cell>
          <cell r="AM1701">
            <v>44773</v>
          </cell>
          <cell r="AN1701" t="str">
            <v>PKWT 1</v>
          </cell>
          <cell r="AO1701" t="str">
            <v>71 hari</v>
          </cell>
          <cell r="AP1701" t="str">
            <v xml:space="preserve">0 Tahun  1 Bulan 3 Hari </v>
          </cell>
          <cell r="AQ1701" t="str">
            <v>NON DRIVER</v>
          </cell>
          <cell r="AR1701" t="str">
            <v>NON DRIVER</v>
          </cell>
          <cell r="AS1701" t="str">
            <v>BELUM</v>
          </cell>
          <cell r="AU1701" t="str">
            <v>NON DRIVER</v>
          </cell>
          <cell r="AV1701" t="str">
            <v>NON DRIVER</v>
          </cell>
          <cell r="AW1701" t="str">
            <v/>
          </cell>
          <cell r="AX1701" t="str">
            <v>NON DRIVER</v>
          </cell>
          <cell r="AY1701" t="str">
            <v>NON DRIVER</v>
          </cell>
          <cell r="AZ1701" t="str">
            <v>NON DRIVER</v>
          </cell>
          <cell r="BA1701" t="str">
            <v>SUDAH</v>
          </cell>
          <cell r="BC1701">
            <v>44411</v>
          </cell>
          <cell r="BE1701" t="str">
            <v>SUDAH</v>
          </cell>
          <cell r="BG1701">
            <v>44445</v>
          </cell>
          <cell r="BI1701" t="str">
            <v>BELUM</v>
          </cell>
          <cell r="BJ1701" t="str">
            <v>MASIH DIJADWALKAN</v>
          </cell>
          <cell r="BV1701" t="str">
            <v>0002439637885</v>
          </cell>
          <cell r="BW1701" t="str">
            <v>SUDAH</v>
          </cell>
          <cell r="BX1701" t="str">
            <v>PERUSAHAAN</v>
          </cell>
          <cell r="BZ1701" t="str">
            <v>BELUM</v>
          </cell>
        </row>
        <row r="1702">
          <cell r="C1702" t="str">
            <v>3768</v>
          </cell>
          <cell r="D1702" t="str">
            <v>M RIYADI</v>
          </cell>
          <cell r="E1702" t="str">
            <v>PT. MBK</v>
          </cell>
          <cell r="F1702" t="str">
            <v>PO</v>
          </cell>
          <cell r="G1702" t="str">
            <v>/JKT2/IV/2022</v>
          </cell>
          <cell r="I1702">
            <v>44671</v>
          </cell>
          <cell r="J1702" t="str">
            <v/>
          </cell>
          <cell r="K1702" t="str">
            <v>0895338563488</v>
          </cell>
          <cell r="O1702" t="str">
            <v>CHECKER</v>
          </cell>
          <cell r="Q1702" t="str">
            <v>BANJARMASIN</v>
          </cell>
          <cell r="R1702" t="str">
            <v>PT. SUMBER ALFARIA TRIJAYA TBK</v>
          </cell>
          <cell r="S1702" t="str">
            <v>JAKARTA 2</v>
          </cell>
          <cell r="T1702" t="str">
            <v>6307063005020004</v>
          </cell>
          <cell r="U1702" t="str">
            <v>SEUMUR HIDUP</v>
          </cell>
          <cell r="V1702" t="str">
            <v>NON DRIVER</v>
          </cell>
          <cell r="W1702" t="str">
            <v>NON DRIVER</v>
          </cell>
          <cell r="X1702" t="str">
            <v>NON DRIVER</v>
          </cell>
          <cell r="Y1702" t="str">
            <v>NON DRIVER</v>
          </cell>
          <cell r="Z1702" t="str">
            <v>MANDINGIN</v>
          </cell>
          <cell r="AA1702">
            <v>44711</v>
          </cell>
          <cell r="AB1702" t="str">
            <v>MANDINGIN RT/RW 11/02 KEL. MANDINGIN KEC. BARABAI KAB. HULU SUNGAI TENGAH</v>
          </cell>
          <cell r="AC1702" t="str">
            <v>LAJANG</v>
          </cell>
          <cell r="AD1702" t="str">
            <v>ISLAM</v>
          </cell>
          <cell r="AE1702" t="str">
            <v>LAKI-LAKI</v>
          </cell>
          <cell r="AF1702" t="str">
            <v>SMA</v>
          </cell>
          <cell r="AG1702" t="str">
            <v>M RIYADI</v>
          </cell>
          <cell r="AH1702" t="str">
            <v>BCA</v>
          </cell>
          <cell r="AI1702" t="str">
            <v>7895666505</v>
          </cell>
          <cell r="AJ1702" t="str">
            <v>6307060502080395</v>
          </cell>
          <cell r="AL1702">
            <v>44671</v>
          </cell>
          <cell r="AM1702">
            <v>44773</v>
          </cell>
          <cell r="AN1702" t="str">
            <v>PKWT 1</v>
          </cell>
          <cell r="AO1702" t="str">
            <v>71 hari</v>
          </cell>
          <cell r="AP1702" t="str">
            <v xml:space="preserve">0 Tahun  1 Bulan 1 Hari </v>
          </cell>
          <cell r="AQ1702" t="str">
            <v>NON DRIVER</v>
          </cell>
          <cell r="AR1702" t="str">
            <v>NON DRIVER</v>
          </cell>
          <cell r="AS1702" t="str">
            <v>BELUM</v>
          </cell>
          <cell r="AU1702" t="str">
            <v>NON DRIVER</v>
          </cell>
          <cell r="AV1702" t="str">
            <v>NON DRIVER</v>
          </cell>
          <cell r="AW1702" t="str">
            <v/>
          </cell>
          <cell r="AX1702" t="str">
            <v>NON DRIVER</v>
          </cell>
          <cell r="AY1702" t="str">
            <v>NON DRIVER</v>
          </cell>
          <cell r="AZ1702" t="str">
            <v>NON DRIVER</v>
          </cell>
          <cell r="BA1702" t="str">
            <v>SUDAH</v>
          </cell>
          <cell r="BC1702">
            <v>44378</v>
          </cell>
          <cell r="BE1702" t="str">
            <v>SUDAH</v>
          </cell>
          <cell r="BG1702">
            <v>44417</v>
          </cell>
          <cell r="BI1702" t="str">
            <v>BELUM</v>
          </cell>
          <cell r="BJ1702" t="str">
            <v>MASIH DIJADWALKAN</v>
          </cell>
          <cell r="BV1702" t="str">
            <v>0002778721007</v>
          </cell>
          <cell r="BW1702" t="str">
            <v>SUDAH</v>
          </cell>
          <cell r="BX1702" t="str">
            <v>PBI</v>
          </cell>
          <cell r="BZ1702" t="str">
            <v>BELUM</v>
          </cell>
        </row>
        <row r="1703">
          <cell r="C1703" t="str">
            <v>3769</v>
          </cell>
          <cell r="D1703" t="str">
            <v>KIKI ADITYA</v>
          </cell>
          <cell r="E1703" t="str">
            <v>PT. MBK</v>
          </cell>
          <cell r="F1703" t="str">
            <v>REPLACE</v>
          </cell>
          <cell r="G1703" t="str">
            <v>MUHAMAD FIRMANSYAH</v>
          </cell>
          <cell r="H1703">
            <v>44667</v>
          </cell>
          <cell r="I1703">
            <v>44667</v>
          </cell>
          <cell r="J1703">
            <v>0</v>
          </cell>
          <cell r="K1703" t="str">
            <v>081221443362</v>
          </cell>
          <cell r="L1703" t="str">
            <v>DRIVER</v>
          </cell>
          <cell r="Q1703" t="str">
            <v>BANDUNG</v>
          </cell>
          <cell r="R1703" t="str">
            <v>ANTERAJA</v>
          </cell>
          <cell r="S1703" t="str">
            <v>JAKARTA 1</v>
          </cell>
          <cell r="T1703" t="str">
            <v>320435181190004</v>
          </cell>
          <cell r="U1703" t="str">
            <v>SEUMUR HIDUP</v>
          </cell>
          <cell r="V1703" t="str">
            <v>KUNING</v>
          </cell>
          <cell r="W1703" t="str">
            <v>B1 UMUM</v>
          </cell>
          <cell r="X1703" t="str">
            <v>891113051629</v>
          </cell>
          <cell r="Y1703">
            <v>45061</v>
          </cell>
          <cell r="Z1703" t="str">
            <v>BANDUNG</v>
          </cell>
          <cell r="AA1703">
            <v>32830</v>
          </cell>
          <cell r="AB1703" t="str">
            <v>KP KADURIUNG RT 04 RW 08,DESA DRAWATI KEC PASEH</v>
          </cell>
          <cell r="AC1703" t="str">
            <v>LAJANG</v>
          </cell>
          <cell r="AD1703" t="str">
            <v>ISLAM</v>
          </cell>
          <cell r="AE1703" t="str">
            <v>LAKI-LAKI</v>
          </cell>
          <cell r="AF1703" t="str">
            <v>SMP</v>
          </cell>
          <cell r="AG1703" t="str">
            <v>KIKI ADITYA</v>
          </cell>
          <cell r="AH1703" t="str">
            <v>BCA</v>
          </cell>
          <cell r="AI1703" t="str">
            <v>3760755639</v>
          </cell>
          <cell r="AJ1703" t="str">
            <v>3204351202160011</v>
          </cell>
          <cell r="AL1703">
            <v>44667</v>
          </cell>
          <cell r="AM1703">
            <v>44773</v>
          </cell>
          <cell r="AN1703" t="str">
            <v>PKWT 1</v>
          </cell>
          <cell r="AO1703" t="str">
            <v>71 hari</v>
          </cell>
          <cell r="AP1703" t="str">
            <v xml:space="preserve">0 Tahun  1 Bulan 5 Hari </v>
          </cell>
          <cell r="AQ1703" t="str">
            <v>SUDAH</v>
          </cell>
          <cell r="AR1703">
            <v>44673</v>
          </cell>
          <cell r="AS1703" t="str">
            <v>SUDAH</v>
          </cell>
          <cell r="AT1703">
            <v>44673</v>
          </cell>
          <cell r="AU1703" t="str">
            <v>SUDAH</v>
          </cell>
          <cell r="AV1703">
            <v>44667</v>
          </cell>
          <cell r="AW1703" t="str">
            <v xml:space="preserve">0 Tahun  1 Bulan 5 Hari </v>
          </cell>
          <cell r="AX1703" t="str">
            <v>IN CLASS</v>
          </cell>
          <cell r="AY1703">
            <v>60</v>
          </cell>
          <cell r="BA1703" t="str">
            <v>SUDAH</v>
          </cell>
          <cell r="BC1703">
            <v>44539</v>
          </cell>
          <cell r="BD1703" t="str">
            <v>POLKES TNI KODAM III</v>
          </cell>
          <cell r="BE1703" t="str">
            <v>SUDAH</v>
          </cell>
          <cell r="BG1703">
            <v>44568</v>
          </cell>
          <cell r="BH1703" t="str">
            <v>PM PASEH</v>
          </cell>
          <cell r="BI1703" t="str">
            <v>BELUM</v>
          </cell>
          <cell r="BV1703" t="str">
            <v>0002234684902</v>
          </cell>
          <cell r="BW1703" t="str">
            <v>SUDAH</v>
          </cell>
          <cell r="BX1703" t="str">
            <v>PBI</v>
          </cell>
          <cell r="BZ1703" t="str">
            <v>BELUM</v>
          </cell>
          <cell r="CG1703" t="str">
            <v>kikiaditya02@gmail.com</v>
          </cell>
        </row>
        <row r="1704">
          <cell r="C1704" t="str">
            <v>3770</v>
          </cell>
          <cell r="D1704" t="str">
            <v>SIGIT SULAEMAN</v>
          </cell>
          <cell r="E1704" t="str">
            <v>PT. MBK</v>
          </cell>
          <cell r="F1704" t="str">
            <v>29/PO/LOG/JKT-1/IV/22</v>
          </cell>
          <cell r="H1704">
            <v>44669</v>
          </cell>
          <cell r="I1704">
            <v>44669</v>
          </cell>
          <cell r="J1704">
            <v>0</v>
          </cell>
          <cell r="K1704" t="str">
            <v>089506744782</v>
          </cell>
          <cell r="L1704" t="str">
            <v>DRIVER</v>
          </cell>
          <cell r="Q1704" t="str">
            <v>BANDUNG</v>
          </cell>
          <cell r="R1704" t="str">
            <v>ANTERAJA</v>
          </cell>
          <cell r="S1704" t="str">
            <v>JAKARTA 1</v>
          </cell>
          <cell r="T1704" t="str">
            <v>3205394706950001</v>
          </cell>
          <cell r="U1704" t="str">
            <v>SEUMUR HIDUP</v>
          </cell>
          <cell r="V1704" t="str">
            <v>HIJAU</v>
          </cell>
          <cell r="W1704" t="str">
            <v>B1</v>
          </cell>
          <cell r="X1704" t="str">
            <v>950713330836</v>
          </cell>
          <cell r="Y1704">
            <v>45114</v>
          </cell>
          <cell r="Z1704" t="str">
            <v>GARUT</v>
          </cell>
          <cell r="AA1704">
            <v>34887</v>
          </cell>
          <cell r="AB1704" t="str">
            <v>KP BAEUD RT03 RW02 SAMIDA SELAAWI,GARUT</v>
          </cell>
          <cell r="AC1704" t="str">
            <v>LAJANG</v>
          </cell>
          <cell r="AD1704" t="str">
            <v>ISLAM</v>
          </cell>
          <cell r="AE1704" t="str">
            <v>LAKI-LAKI</v>
          </cell>
          <cell r="AF1704" t="str">
            <v>SMK</v>
          </cell>
          <cell r="AG1704" t="str">
            <v>SIGIT SULAEMAN</v>
          </cell>
          <cell r="AH1704" t="str">
            <v>BCA</v>
          </cell>
          <cell r="AI1704">
            <v>4372262404</v>
          </cell>
          <cell r="AJ1704" t="str">
            <v>3205392112070269</v>
          </cell>
          <cell r="AL1704">
            <v>44669</v>
          </cell>
          <cell r="AM1704">
            <v>44773</v>
          </cell>
          <cell r="AN1704" t="str">
            <v>PKWT 1</v>
          </cell>
          <cell r="AO1704" t="str">
            <v>71 hari</v>
          </cell>
          <cell r="AP1704" t="str">
            <v xml:space="preserve">0 Tahun  1 Bulan 3 Hari </v>
          </cell>
          <cell r="AQ1704" t="str">
            <v>SUDAH</v>
          </cell>
          <cell r="AR1704">
            <v>44673</v>
          </cell>
          <cell r="AS1704" t="str">
            <v>SUDAH</v>
          </cell>
          <cell r="AT1704">
            <v>44673</v>
          </cell>
          <cell r="AU1704" t="str">
            <v>SUDAH</v>
          </cell>
          <cell r="AV1704">
            <v>44655</v>
          </cell>
          <cell r="AW1704" t="str">
            <v xml:space="preserve">0 Tahun  1 Bulan 17 Hari </v>
          </cell>
          <cell r="AX1704" t="str">
            <v>IN CLASS</v>
          </cell>
          <cell r="AY1704">
            <v>70</v>
          </cell>
          <cell r="BA1704" t="str">
            <v>SUDAH</v>
          </cell>
          <cell r="BC1704">
            <v>44428</v>
          </cell>
          <cell r="BD1704" t="str">
            <v>BABAKAN SURABAYA</v>
          </cell>
          <cell r="BE1704" t="str">
            <v>SUDAH</v>
          </cell>
          <cell r="BG1704">
            <v>44662</v>
          </cell>
          <cell r="BI1704" t="str">
            <v>BELUM</v>
          </cell>
          <cell r="BV1704" t="str">
            <v>0002398954825</v>
          </cell>
          <cell r="BW1704" t="str">
            <v>SUDAH</v>
          </cell>
          <cell r="BX1704" t="str">
            <v>PERUSAHAAN</v>
          </cell>
          <cell r="BZ1704" t="str">
            <v>BELUM</v>
          </cell>
          <cell r="CG1704" t="str">
            <v>sigitsulaeman8211@gmail.com</v>
          </cell>
        </row>
        <row r="1705">
          <cell r="C1705" t="str">
            <v>3771</v>
          </cell>
          <cell r="D1705" t="str">
            <v>AGUS NURDIANA</v>
          </cell>
          <cell r="E1705" t="str">
            <v>PT. MBK</v>
          </cell>
          <cell r="F1705" t="str">
            <v>29/PO/LOG/JKT-1/IV/22</v>
          </cell>
          <cell r="H1705">
            <v>44669</v>
          </cell>
          <cell r="I1705">
            <v>44669</v>
          </cell>
          <cell r="J1705">
            <v>0</v>
          </cell>
          <cell r="K1705" t="str">
            <v>083807305300</v>
          </cell>
          <cell r="L1705" t="str">
            <v>DRIVER</v>
          </cell>
          <cell r="Q1705" t="str">
            <v>BANDUNG</v>
          </cell>
          <cell r="R1705" t="str">
            <v>ANTERAJA</v>
          </cell>
          <cell r="S1705" t="str">
            <v>JAKARTA 1</v>
          </cell>
          <cell r="T1705" t="str">
            <v>3204151708940008</v>
          </cell>
          <cell r="U1705">
            <v>42964</v>
          </cell>
          <cell r="V1705" t="str">
            <v>MERAH</v>
          </cell>
          <cell r="W1705" t="str">
            <v>B2 UMUM</v>
          </cell>
          <cell r="X1705" t="str">
            <v>13349408000023</v>
          </cell>
          <cell r="Y1705">
            <v>45616</v>
          </cell>
          <cell r="Z1705" t="str">
            <v>BANDUNG</v>
          </cell>
          <cell r="AA1705">
            <v>34563</v>
          </cell>
          <cell r="AB1705" t="str">
            <v>KP PASIR MULYA RT 04 RW20,DESA MARGAMULYA,KEC PANGALENGAN</v>
          </cell>
          <cell r="AC1705" t="str">
            <v>KAWIN ANAK 1</v>
          </cell>
          <cell r="AD1705" t="str">
            <v>ISLAM</v>
          </cell>
          <cell r="AE1705" t="str">
            <v>LAKI-LAKI</v>
          </cell>
          <cell r="AF1705" t="str">
            <v>SMP</v>
          </cell>
          <cell r="AG1705" t="str">
            <v>AGUS NURDIANA</v>
          </cell>
          <cell r="AH1705" t="str">
            <v>BCA</v>
          </cell>
          <cell r="AI1705" t="str">
            <v>1393501751</v>
          </cell>
          <cell r="AJ1705" t="str">
            <v>3204151311170008</v>
          </cell>
          <cell r="AL1705">
            <v>44669</v>
          </cell>
          <cell r="AM1705">
            <v>44773</v>
          </cell>
          <cell r="AN1705" t="str">
            <v>PKWT 1</v>
          </cell>
          <cell r="AO1705" t="str">
            <v>71 hari</v>
          </cell>
          <cell r="AP1705" t="str">
            <v xml:space="preserve">0 Tahun  1 Bulan 3 Hari </v>
          </cell>
          <cell r="AQ1705" t="str">
            <v>SUDAH</v>
          </cell>
          <cell r="AR1705">
            <v>44673</v>
          </cell>
          <cell r="AS1705" t="str">
            <v>SUDAH</v>
          </cell>
          <cell r="AT1705">
            <v>44673</v>
          </cell>
          <cell r="AU1705" t="str">
            <v>SUDAH</v>
          </cell>
          <cell r="AV1705">
            <v>44667</v>
          </cell>
          <cell r="AW1705" t="str">
            <v xml:space="preserve">0 Tahun  1 Bulan 5 Hari </v>
          </cell>
          <cell r="AX1705" t="str">
            <v>IN CLASS</v>
          </cell>
          <cell r="AY1705">
            <v>50</v>
          </cell>
          <cell r="BA1705" t="str">
            <v>SUDAH</v>
          </cell>
          <cell r="BC1705">
            <v>44455</v>
          </cell>
          <cell r="BD1705" t="str">
            <v>PKM PANGALENGAN</v>
          </cell>
          <cell r="BE1705" t="str">
            <v>SUDAH</v>
          </cell>
          <cell r="BG1705">
            <v>44524</v>
          </cell>
          <cell r="BH1705" t="str">
            <v>POLRES BANDUNG</v>
          </cell>
          <cell r="BI1705" t="str">
            <v>BELUM</v>
          </cell>
          <cell r="BV1705" t="str">
            <v>0002523295168</v>
          </cell>
          <cell r="BW1705" t="str">
            <v>SUDAH</v>
          </cell>
          <cell r="BX1705" t="str">
            <v>PBI</v>
          </cell>
          <cell r="BZ1705" t="str">
            <v>BELUM</v>
          </cell>
          <cell r="CG1705" t="str">
            <v>agusnurdiana418@gmail.com</v>
          </cell>
        </row>
        <row r="1706">
          <cell r="C1706" t="str">
            <v>3772</v>
          </cell>
          <cell r="D1706" t="str">
            <v>RIN RIN HERDIYANSAH</v>
          </cell>
          <cell r="E1706" t="str">
            <v>PT. MBK</v>
          </cell>
          <cell r="F1706" t="str">
            <v>29/PO/LOG/JKT-1/IV/22</v>
          </cell>
          <cell r="H1706">
            <v>44669</v>
          </cell>
          <cell r="I1706">
            <v>44669</v>
          </cell>
          <cell r="J1706">
            <v>0</v>
          </cell>
          <cell r="K1706" t="str">
            <v>083148324344</v>
          </cell>
          <cell r="L1706" t="str">
            <v>DRIVER</v>
          </cell>
          <cell r="Q1706" t="str">
            <v>BANDUNG</v>
          </cell>
          <cell r="R1706" t="str">
            <v>ANTERAJA</v>
          </cell>
          <cell r="S1706" t="str">
            <v>JAKARTA 1</v>
          </cell>
          <cell r="T1706" t="str">
            <v>3277011707900028</v>
          </cell>
          <cell r="U1706" t="str">
            <v>SEUMUR HIDUP</v>
          </cell>
          <cell r="V1706" t="str">
            <v>MERAH</v>
          </cell>
          <cell r="W1706" t="str">
            <v>B2 UMUM</v>
          </cell>
          <cell r="X1706" t="str">
            <v>13319107000307</v>
          </cell>
          <cell r="Y1706">
            <v>45957</v>
          </cell>
          <cell r="Z1706" t="str">
            <v>CIMAHI</v>
          </cell>
          <cell r="AA1706">
            <v>33436</v>
          </cell>
          <cell r="AB1706" t="str">
            <v>JL KERKOF KIHAPIT BARAT TR11 RW09 CIMAHI SELATAN</v>
          </cell>
          <cell r="AC1706" t="str">
            <v>KAWIN ANAK 2</v>
          </cell>
          <cell r="AD1706" t="str">
            <v>ISLAM</v>
          </cell>
          <cell r="AE1706" t="str">
            <v>LAKI-LAKI</v>
          </cell>
          <cell r="AF1706" t="str">
            <v>SMP</v>
          </cell>
          <cell r="AG1706" t="str">
            <v>RIN RIN HERIYANSYAH</v>
          </cell>
          <cell r="AH1706" t="str">
            <v>BCA</v>
          </cell>
          <cell r="AI1706" t="str">
            <v>6767002931</v>
          </cell>
          <cell r="AJ1706" t="str">
            <v>3277011508160023</v>
          </cell>
          <cell r="AL1706">
            <v>44669</v>
          </cell>
          <cell r="AM1706">
            <v>44773</v>
          </cell>
          <cell r="AN1706" t="str">
            <v>PKWT 1</v>
          </cell>
          <cell r="AO1706" t="str">
            <v>71 hari</v>
          </cell>
          <cell r="AP1706" t="str">
            <v xml:space="preserve">0 Tahun  1 Bulan 3 Hari </v>
          </cell>
          <cell r="AQ1706" t="str">
            <v>SUDAH</v>
          </cell>
          <cell r="AR1706">
            <v>44673</v>
          </cell>
          <cell r="AS1706" t="str">
            <v>SUDAH</v>
          </cell>
          <cell r="AT1706">
            <v>44673</v>
          </cell>
          <cell r="AU1706" t="str">
            <v>SUDAH</v>
          </cell>
          <cell r="AV1706">
            <v>44667</v>
          </cell>
          <cell r="AW1706" t="str">
            <v xml:space="preserve">0 Tahun  1 Bulan 5 Hari </v>
          </cell>
          <cell r="AX1706" t="str">
            <v>IN CLASS</v>
          </cell>
          <cell r="AY1706">
            <v>60</v>
          </cell>
          <cell r="BA1706" t="str">
            <v>SUDAH</v>
          </cell>
          <cell r="BC1706">
            <v>44426</v>
          </cell>
          <cell r="BE1706" t="str">
            <v>SUDAH</v>
          </cell>
          <cell r="BG1706">
            <v>44487</v>
          </cell>
          <cell r="BI1706" t="str">
            <v>BELUM</v>
          </cell>
          <cell r="BV1706" t="str">
            <v>0002889610288</v>
          </cell>
          <cell r="BW1706" t="str">
            <v>SUDAH</v>
          </cell>
          <cell r="BX1706" t="str">
            <v>PERUSAHAAN</v>
          </cell>
          <cell r="BZ1706" t="str">
            <v>BELUM</v>
          </cell>
          <cell r="CG1706" t="str">
            <v>fitriyuliawati@yahoo.com</v>
          </cell>
        </row>
        <row r="1707">
          <cell r="C1707" t="str">
            <v>3773</v>
          </cell>
          <cell r="D1707" t="str">
            <v>SYAHRUL FAUZY</v>
          </cell>
          <cell r="E1707" t="str">
            <v>PT. MBK</v>
          </cell>
          <cell r="F1707" t="str">
            <v>29/PO/LOG/JKT-1/IV/22</v>
          </cell>
          <cell r="H1707">
            <v>44669</v>
          </cell>
          <cell r="I1707">
            <v>44669</v>
          </cell>
          <cell r="J1707">
            <v>0</v>
          </cell>
          <cell r="K1707" t="str">
            <v>081224863971</v>
          </cell>
          <cell r="L1707" t="str">
            <v>DRIVER</v>
          </cell>
          <cell r="Q1707" t="str">
            <v>BANDUNG</v>
          </cell>
          <cell r="R1707" t="str">
            <v>ANTERAJA</v>
          </cell>
          <cell r="S1707" t="str">
            <v>JAKARTA 1</v>
          </cell>
          <cell r="T1707" t="str">
            <v>3217151705900003</v>
          </cell>
          <cell r="U1707" t="str">
            <v>SEUMUR HIDUP</v>
          </cell>
          <cell r="V1707" t="str">
            <v>KUNING</v>
          </cell>
          <cell r="W1707" t="str">
            <v>B1 UMUM</v>
          </cell>
          <cell r="X1707" t="str">
            <v>900513312161</v>
          </cell>
          <cell r="Y1707">
            <v>45429</v>
          </cell>
          <cell r="Z1707" t="str">
            <v>BANDUNG</v>
          </cell>
          <cell r="AA1707">
            <v>33010</v>
          </cell>
          <cell r="AB1707" t="str">
            <v xml:space="preserve">KP PANGKALAN RT03 RW11,GUNUNGHALU,KEC GUNUNG HALU </v>
          </cell>
          <cell r="AC1707" t="str">
            <v>KAWIN ANAK 2</v>
          </cell>
          <cell r="AD1707" t="str">
            <v>ISLAM</v>
          </cell>
          <cell r="AE1707" t="str">
            <v>LAKI-LAKI</v>
          </cell>
          <cell r="AF1707" t="str">
            <v>SMP</v>
          </cell>
          <cell r="AG1707" t="str">
            <v>SYAHRUL FAUZY</v>
          </cell>
          <cell r="AH1707" t="str">
            <v>BCA</v>
          </cell>
          <cell r="AI1707" t="str">
            <v>8015363644</v>
          </cell>
          <cell r="AJ1707" t="str">
            <v>3217152009190004</v>
          </cell>
          <cell r="AK1707" t="str">
            <v>826535155421000</v>
          </cell>
          <cell r="AL1707">
            <v>44669</v>
          </cell>
          <cell r="AM1707">
            <v>44773</v>
          </cell>
          <cell r="AN1707" t="str">
            <v>PKWT 1</v>
          </cell>
          <cell r="AO1707" t="str">
            <v>71 hari</v>
          </cell>
          <cell r="AP1707" t="str">
            <v xml:space="preserve">0 Tahun  1 Bulan 3 Hari </v>
          </cell>
          <cell r="AQ1707" t="str">
            <v>SUDAH</v>
          </cell>
          <cell r="AR1707">
            <v>44673</v>
          </cell>
          <cell r="AS1707" t="str">
            <v>SUDAH</v>
          </cell>
          <cell r="AT1707">
            <v>44673</v>
          </cell>
          <cell r="AU1707" t="str">
            <v>SUDAH</v>
          </cell>
          <cell r="AV1707">
            <v>44667</v>
          </cell>
          <cell r="AW1707" t="str">
            <v xml:space="preserve">0 Tahun  1 Bulan 5 Hari </v>
          </cell>
          <cell r="AX1707" t="str">
            <v>IN CLASS</v>
          </cell>
          <cell r="AY1707">
            <v>60</v>
          </cell>
          <cell r="BA1707" t="str">
            <v>SUDAH</v>
          </cell>
          <cell r="BC1707">
            <v>44417</v>
          </cell>
          <cell r="BE1707" t="str">
            <v>SUDAH</v>
          </cell>
          <cell r="BG1707">
            <v>44445</v>
          </cell>
          <cell r="BI1707" t="str">
            <v>BELUM</v>
          </cell>
          <cell r="BV1707" t="str">
            <v>0001633854352</v>
          </cell>
          <cell r="BW1707" t="str">
            <v>SUDAH</v>
          </cell>
          <cell r="BX1707" t="str">
            <v>PERUSAHAAN</v>
          </cell>
          <cell r="BZ1707" t="str">
            <v>BELUM</v>
          </cell>
          <cell r="CG1707" t="str">
            <v>arvelnuaneh@gmail.com</v>
          </cell>
        </row>
        <row r="1708">
          <cell r="C1708" t="str">
            <v>3774</v>
          </cell>
          <cell r="D1708" t="str">
            <v>EKO ALQOMARU ROJAK</v>
          </cell>
          <cell r="E1708" t="str">
            <v>PT. MBK</v>
          </cell>
          <cell r="F1708" t="str">
            <v>29/PO/LOG/JKT-1/IV/22</v>
          </cell>
          <cell r="H1708">
            <v>44669</v>
          </cell>
          <cell r="I1708">
            <v>44669</v>
          </cell>
          <cell r="J1708">
            <v>0</v>
          </cell>
          <cell r="K1708" t="str">
            <v>081212607403</v>
          </cell>
          <cell r="L1708" t="str">
            <v>DRIVER</v>
          </cell>
          <cell r="Q1708" t="str">
            <v>BANDUNG</v>
          </cell>
          <cell r="R1708" t="str">
            <v>ANTERAJA</v>
          </cell>
          <cell r="S1708" t="str">
            <v>JAKARTA 1</v>
          </cell>
          <cell r="T1708" t="str">
            <v>3306082101900001</v>
          </cell>
          <cell r="U1708" t="str">
            <v>SEUMUR HIDUP</v>
          </cell>
          <cell r="V1708" t="str">
            <v>HIJAU</v>
          </cell>
          <cell r="W1708" t="str">
            <v>B1</v>
          </cell>
          <cell r="X1708" t="str">
            <v>13319001000623</v>
          </cell>
          <cell r="Y1708">
            <v>46400</v>
          </cell>
          <cell r="Z1708" t="str">
            <v>TANGERANG</v>
          </cell>
          <cell r="AA1708">
            <v>32894</v>
          </cell>
          <cell r="AB1708" t="str">
            <v>BOTODALEMAN RT 02 RW 02,DESA BOTODALEM,KEC BAYAN, KAB PURWORJO</v>
          </cell>
          <cell r="AC1708" t="str">
            <v>LAJANG</v>
          </cell>
          <cell r="AD1708" t="str">
            <v>ISLAM</v>
          </cell>
          <cell r="AE1708" t="str">
            <v>LAKI-LAKI</v>
          </cell>
          <cell r="AF1708" t="str">
            <v>SMP</v>
          </cell>
          <cell r="AG1708" t="str">
            <v>EKO ALQOMARU ROJAK</v>
          </cell>
          <cell r="AH1708" t="str">
            <v>BCA</v>
          </cell>
          <cell r="AI1708" t="str">
            <v>5140289754</v>
          </cell>
          <cell r="AJ1708" t="str">
            <v>3306080310120012</v>
          </cell>
          <cell r="AL1708">
            <v>44669</v>
          </cell>
          <cell r="AM1708">
            <v>44773</v>
          </cell>
          <cell r="AN1708" t="str">
            <v>PKWT 1</v>
          </cell>
          <cell r="AO1708" t="str">
            <v>71 hari</v>
          </cell>
          <cell r="AP1708" t="str">
            <v xml:space="preserve">0 Tahun  1 Bulan 3 Hari </v>
          </cell>
          <cell r="AQ1708" t="str">
            <v>SUDAH</v>
          </cell>
          <cell r="AR1708">
            <v>44673</v>
          </cell>
          <cell r="AS1708" t="str">
            <v>SUDAH</v>
          </cell>
          <cell r="AT1708">
            <v>44673</v>
          </cell>
          <cell r="AU1708" t="str">
            <v>SUDAH</v>
          </cell>
          <cell r="AV1708">
            <v>44667</v>
          </cell>
          <cell r="AW1708" t="str">
            <v xml:space="preserve">0 Tahun  1 Bulan 5 Hari </v>
          </cell>
          <cell r="AX1708" t="str">
            <v>IN CLASS</v>
          </cell>
          <cell r="AY1708">
            <v>60</v>
          </cell>
          <cell r="BA1708" t="str">
            <v>SUDAH</v>
          </cell>
          <cell r="BC1708">
            <v>44293</v>
          </cell>
          <cell r="BE1708" t="str">
            <v>SUDAH</v>
          </cell>
          <cell r="BG1708">
            <v>44456</v>
          </cell>
          <cell r="BI1708" t="str">
            <v>BELUM</v>
          </cell>
          <cell r="BV1708" t="str">
            <v>0002240726141</v>
          </cell>
          <cell r="BW1708" t="str">
            <v>SUDAH</v>
          </cell>
          <cell r="BX1708" t="str">
            <v>PERUSAHAAN</v>
          </cell>
          <cell r="BZ1708" t="str">
            <v>BELUM</v>
          </cell>
          <cell r="CG1708" t="str">
            <v>qomarurojak@gmail.com</v>
          </cell>
        </row>
        <row r="1709">
          <cell r="C1709" t="str">
            <v>3775</v>
          </cell>
          <cell r="D1709" t="str">
            <v>AMIN PRASETYA</v>
          </cell>
          <cell r="E1709" t="str">
            <v>PT. MBK</v>
          </cell>
          <cell r="F1709" t="str">
            <v>29/PO/LOG/JKT-1/IV/22</v>
          </cell>
          <cell r="H1709">
            <v>44669</v>
          </cell>
          <cell r="I1709">
            <v>44669</v>
          </cell>
          <cell r="J1709">
            <v>0</v>
          </cell>
          <cell r="K1709" t="str">
            <v>089666601919</v>
          </cell>
          <cell r="L1709" t="str">
            <v>DRIVER</v>
          </cell>
          <cell r="Q1709" t="str">
            <v>BANDUNG</v>
          </cell>
          <cell r="R1709" t="str">
            <v>ANTERAJA</v>
          </cell>
          <cell r="S1709" t="str">
            <v>JAKARTA 1</v>
          </cell>
          <cell r="T1709" t="str">
            <v>327305186810012</v>
          </cell>
          <cell r="U1709" t="str">
            <v>SEUMUR HIDUP</v>
          </cell>
          <cell r="V1709" t="str">
            <v>KUNING</v>
          </cell>
          <cell r="W1709" t="str">
            <v>B1 UMUM</v>
          </cell>
          <cell r="X1709" t="str">
            <v>13058106000583</v>
          </cell>
          <cell r="Y1709">
            <v>45936</v>
          </cell>
          <cell r="Z1709" t="str">
            <v>BANDUNG</v>
          </cell>
          <cell r="AA1709">
            <v>29755</v>
          </cell>
          <cell r="AB1709" t="str">
            <v>MALEBER UTARA RT03 RW 06,DESA MALEBER,KEC ANDIR,KOTA BANDUNG</v>
          </cell>
          <cell r="AC1709" t="str">
            <v>KAWIN ANAK 1</v>
          </cell>
          <cell r="AD1709" t="str">
            <v>ISLAM</v>
          </cell>
          <cell r="AE1709" t="str">
            <v>LAKI-LAKI</v>
          </cell>
          <cell r="AF1709" t="str">
            <v>SMP</v>
          </cell>
          <cell r="AG1709" t="str">
            <v>AMIN PRASETYA</v>
          </cell>
          <cell r="AH1709" t="str">
            <v>BCA</v>
          </cell>
          <cell r="AI1709" t="str">
            <v>1393326658</v>
          </cell>
          <cell r="AJ1709" t="str">
            <v>3273050708100506</v>
          </cell>
          <cell r="AL1709">
            <v>44669</v>
          </cell>
          <cell r="AM1709">
            <v>44773</v>
          </cell>
          <cell r="AN1709" t="str">
            <v>PKWT 1</v>
          </cell>
          <cell r="AO1709" t="str">
            <v>71 hari</v>
          </cell>
          <cell r="AP1709" t="str">
            <v xml:space="preserve">0 Tahun  1 Bulan 3 Hari </v>
          </cell>
          <cell r="AQ1709" t="str">
            <v>SUDAH</v>
          </cell>
          <cell r="AR1709">
            <v>44673</v>
          </cell>
          <cell r="AS1709" t="str">
            <v>SUDAH</v>
          </cell>
          <cell r="AT1709">
            <v>44673</v>
          </cell>
          <cell r="AU1709" t="str">
            <v>SUDAH</v>
          </cell>
          <cell r="AV1709">
            <v>44655</v>
          </cell>
          <cell r="AW1709" t="str">
            <v xml:space="preserve">0 Tahun  1 Bulan 17 Hari </v>
          </cell>
          <cell r="AX1709" t="str">
            <v>IN CLASS</v>
          </cell>
          <cell r="AY1709">
            <v>50</v>
          </cell>
          <cell r="BA1709" t="str">
            <v>SUDAH</v>
          </cell>
          <cell r="BC1709">
            <v>44436</v>
          </cell>
          <cell r="BD1709" t="str">
            <v>PKM GARUDA</v>
          </cell>
          <cell r="BE1709" t="str">
            <v>SUDAH</v>
          </cell>
          <cell r="BG1709">
            <v>44520</v>
          </cell>
          <cell r="BH1709" t="str">
            <v>PKM GARUDA</v>
          </cell>
          <cell r="BI1709" t="str">
            <v>BELUM</v>
          </cell>
          <cell r="BV1709" t="str">
            <v>0000512979118</v>
          </cell>
          <cell r="BW1709" t="str">
            <v>SUDAH</v>
          </cell>
          <cell r="BX1709" t="str">
            <v>PERUSAHAAN</v>
          </cell>
          <cell r="BZ1709" t="str">
            <v>BELUM</v>
          </cell>
          <cell r="CG1709" t="str">
            <v>bezojunior123@gmail.com</v>
          </cell>
        </row>
        <row r="1710">
          <cell r="C1710" t="str">
            <v>3776</v>
          </cell>
          <cell r="D1710" t="str">
            <v>YOGA PRAYOGA</v>
          </cell>
          <cell r="E1710" t="str">
            <v>PT. MBK</v>
          </cell>
          <cell r="F1710" t="str">
            <v>29/PO/LOG/JKT-1/IV/22</v>
          </cell>
          <cell r="H1710">
            <v>44669</v>
          </cell>
          <cell r="I1710">
            <v>44669</v>
          </cell>
          <cell r="J1710">
            <v>0</v>
          </cell>
          <cell r="K1710" t="str">
            <v>083103873832</v>
          </cell>
          <cell r="L1710" t="str">
            <v>DRIVER</v>
          </cell>
          <cell r="Q1710" t="str">
            <v>BANDUNG</v>
          </cell>
          <cell r="R1710" t="str">
            <v>ANTERAJA</v>
          </cell>
          <cell r="S1710" t="str">
            <v>JAKARTA 1</v>
          </cell>
          <cell r="T1710" t="str">
            <v>3277010809940020</v>
          </cell>
          <cell r="U1710" t="str">
            <v>SEUMUR HIDUP</v>
          </cell>
          <cell r="V1710" t="str">
            <v>HIJAU</v>
          </cell>
          <cell r="W1710" t="str">
            <v>B2</v>
          </cell>
          <cell r="X1710" t="str">
            <v>13319409000375</v>
          </cell>
          <cell r="Y1710">
            <v>46272</v>
          </cell>
          <cell r="Z1710" t="str">
            <v>CIMAHI</v>
          </cell>
          <cell r="AA1710">
            <v>34585</v>
          </cell>
          <cell r="AB1710" t="str">
            <v>KP CIBOGO RT 03 RW 06,DESA LEUWIHGAJAH,KEC CIMAHI SELATAN,KOTA CIMAHI</v>
          </cell>
          <cell r="AC1710" t="str">
            <v>KAWIN ANAK 1</v>
          </cell>
          <cell r="AD1710" t="str">
            <v>ISLAM</v>
          </cell>
          <cell r="AE1710" t="str">
            <v>LAKI-LAKI</v>
          </cell>
          <cell r="AF1710" t="str">
            <v>SMP</v>
          </cell>
          <cell r="AG1710" t="str">
            <v>YOGA PRAYOGA</v>
          </cell>
          <cell r="AH1710" t="str">
            <v>BCA</v>
          </cell>
          <cell r="AI1710" t="str">
            <v>1390240542</v>
          </cell>
          <cell r="AJ1710" t="str">
            <v>3277012302160024</v>
          </cell>
          <cell r="AL1710">
            <v>44669</v>
          </cell>
          <cell r="AM1710">
            <v>44773</v>
          </cell>
          <cell r="AN1710" t="str">
            <v>PKWT 1</v>
          </cell>
          <cell r="AO1710" t="str">
            <v>71 hari</v>
          </cell>
          <cell r="AP1710" t="str">
            <v xml:space="preserve">0 Tahun  1 Bulan 3 Hari </v>
          </cell>
          <cell r="AQ1710" t="str">
            <v>SUDAH</v>
          </cell>
          <cell r="AR1710">
            <v>44673</v>
          </cell>
          <cell r="AS1710" t="str">
            <v>SUDAH</v>
          </cell>
          <cell r="AT1710">
            <v>44673</v>
          </cell>
          <cell r="AU1710" t="str">
            <v>SUDAH</v>
          </cell>
          <cell r="AV1710">
            <v>44667</v>
          </cell>
          <cell r="AW1710" t="str">
            <v xml:space="preserve">0 Tahun  1 Bulan 5 Hari </v>
          </cell>
          <cell r="AX1710" t="str">
            <v>IN CLASS</v>
          </cell>
          <cell r="AY1710">
            <v>60</v>
          </cell>
          <cell r="BA1710" t="str">
            <v>SUDAH</v>
          </cell>
          <cell r="BC1710">
            <v>44389</v>
          </cell>
          <cell r="BD1710" t="str">
            <v>RS TNI DUSTIRA</v>
          </cell>
          <cell r="BE1710" t="str">
            <v>SUDAH</v>
          </cell>
          <cell r="BG1710">
            <v>44418</v>
          </cell>
          <cell r="BH1710" t="str">
            <v>RS TNI DUSTIRA</v>
          </cell>
          <cell r="BI1710" t="str">
            <v>BELUM</v>
          </cell>
          <cell r="BV1710" t="str">
            <v>0000512979118</v>
          </cell>
          <cell r="BW1710" t="str">
            <v>SUDAH</v>
          </cell>
          <cell r="BX1710" t="str">
            <v>PERUSAHAAN</v>
          </cell>
          <cell r="BZ1710" t="str">
            <v>BELUM</v>
          </cell>
          <cell r="CG1710" t="str">
            <v>yoga87125@gmail.com</v>
          </cell>
        </row>
        <row r="1711">
          <cell r="C1711" t="str">
            <v>3777</v>
          </cell>
          <cell r="D1711" t="str">
            <v>YUDI CAHYADI</v>
          </cell>
          <cell r="E1711" t="str">
            <v>PT. MBK</v>
          </cell>
          <cell r="F1711" t="str">
            <v>29/PO/LOG/JKT-1/IV/22</v>
          </cell>
          <cell r="H1711">
            <v>44669</v>
          </cell>
          <cell r="I1711">
            <v>44671</v>
          </cell>
          <cell r="J1711">
            <v>2</v>
          </cell>
          <cell r="K1711" t="str">
            <v>083100478185</v>
          </cell>
          <cell r="L1711" t="str">
            <v>DRIVER</v>
          </cell>
          <cell r="Q1711" t="str">
            <v>BANDUNG</v>
          </cell>
          <cell r="R1711" t="str">
            <v>ANTERAJA</v>
          </cell>
          <cell r="S1711" t="str">
            <v>JAKARTA 1</v>
          </cell>
          <cell r="T1711" t="str">
            <v>3217012304890008</v>
          </cell>
          <cell r="U1711" t="str">
            <v>SEUMUR HIDUP</v>
          </cell>
          <cell r="V1711" t="str">
            <v>HIJAU</v>
          </cell>
          <cell r="W1711" t="str">
            <v>B1</v>
          </cell>
          <cell r="X1711" t="str">
            <v>13318904000572</v>
          </cell>
          <cell r="Y1711">
            <v>46488</v>
          </cell>
          <cell r="Z1711" t="str">
            <v>BANDUNG</v>
          </cell>
          <cell r="AA1711">
            <v>32621</v>
          </cell>
          <cell r="AB1711" t="str">
            <v>KP TROPONG BINTANG RT02 RW09,DESA LEMBANG,KECAMATAN LEMBANG,BANDUNG BARAT</v>
          </cell>
          <cell r="AC1711" t="str">
            <v>KAWIN ANAK 1</v>
          </cell>
          <cell r="AD1711" t="str">
            <v>ISLAM</v>
          </cell>
          <cell r="AE1711" t="str">
            <v>LAKI-LAKI</v>
          </cell>
          <cell r="AF1711" t="str">
            <v>SMK</v>
          </cell>
          <cell r="AG1711" t="str">
            <v>YUDI CAHYADI</v>
          </cell>
          <cell r="AH1711" t="str">
            <v>BCA</v>
          </cell>
          <cell r="AI1711" t="str">
            <v>1370417055</v>
          </cell>
          <cell r="AJ1711" t="str">
            <v>3217011403120012</v>
          </cell>
          <cell r="AL1711">
            <v>44671</v>
          </cell>
          <cell r="AM1711">
            <v>44773</v>
          </cell>
          <cell r="AN1711" t="str">
            <v>PKWT 1</v>
          </cell>
          <cell r="AO1711" t="str">
            <v>71 hari</v>
          </cell>
          <cell r="AP1711" t="str">
            <v xml:space="preserve">0 Tahun  1 Bulan 1 Hari </v>
          </cell>
          <cell r="AQ1711" t="str">
            <v>SUDAH</v>
          </cell>
          <cell r="AR1711">
            <v>44673</v>
          </cell>
          <cell r="AS1711" t="str">
            <v>SUDAH</v>
          </cell>
          <cell r="AT1711">
            <v>44673</v>
          </cell>
          <cell r="AU1711" t="str">
            <v>SUDAH</v>
          </cell>
          <cell r="AV1711">
            <v>44667</v>
          </cell>
          <cell r="AW1711" t="str">
            <v xml:space="preserve">0 Tahun  1 Bulan 5 Hari </v>
          </cell>
          <cell r="AX1711" t="str">
            <v>IN CLASS</v>
          </cell>
          <cell r="AY1711">
            <v>60</v>
          </cell>
          <cell r="BA1711" t="str">
            <v>SUDAH</v>
          </cell>
          <cell r="BC1711">
            <v>44452</v>
          </cell>
          <cell r="BE1711" t="str">
            <v>SUDAH</v>
          </cell>
          <cell r="BG1711">
            <v>44480</v>
          </cell>
          <cell r="BI1711" t="str">
            <v>BELUM</v>
          </cell>
          <cell r="BV1711" t="str">
            <v>0003266553644</v>
          </cell>
          <cell r="BW1711" t="str">
            <v>SUDAH</v>
          </cell>
          <cell r="BX1711" t="str">
            <v>PERUSAHAAN</v>
          </cell>
          <cell r="BZ1711" t="str">
            <v>BELUM</v>
          </cell>
          <cell r="CG1711" t="str">
            <v>cyudi879@gmail.com</v>
          </cell>
        </row>
        <row r="1712">
          <cell r="C1712" t="str">
            <v>3778</v>
          </cell>
          <cell r="D1712" t="str">
            <v>ASEP TAZUL ARIFIN</v>
          </cell>
          <cell r="E1712" t="str">
            <v>PT. MBK</v>
          </cell>
          <cell r="F1712" t="str">
            <v>29/PO/LOG/JKT-1/IV/22</v>
          </cell>
          <cell r="H1712">
            <v>44669</v>
          </cell>
          <cell r="I1712">
            <v>44671</v>
          </cell>
          <cell r="J1712">
            <v>2</v>
          </cell>
          <cell r="K1712" t="str">
            <v>085624886257</v>
          </cell>
          <cell r="L1712" t="str">
            <v>DRIVER</v>
          </cell>
          <cell r="Q1712" t="str">
            <v>BANDUNG</v>
          </cell>
          <cell r="R1712" t="str">
            <v>ANTERAJA</v>
          </cell>
          <cell r="S1712" t="str">
            <v>JAKARTA 1</v>
          </cell>
          <cell r="T1712" t="str">
            <v>3217071412960008</v>
          </cell>
          <cell r="U1712" t="str">
            <v>SEUMUR HIDUP</v>
          </cell>
          <cell r="V1712" t="str">
            <v>HIJAU</v>
          </cell>
          <cell r="W1712" t="str">
            <v>B1</v>
          </cell>
          <cell r="X1712" t="str">
            <v>961213311371</v>
          </cell>
          <cell r="Y1712">
            <v>45640</v>
          </cell>
          <cell r="Z1712" t="str">
            <v>BANDUNG</v>
          </cell>
          <cell r="AA1712">
            <v>35413</v>
          </cell>
          <cell r="AB1712" t="str">
            <v>KP CIMERANG RT04 RW12 DESA CITATAH,KEC CIPATAT,KAB BANDUNG BARAT</v>
          </cell>
          <cell r="AC1712" t="str">
            <v>KAWIN ANAK 1</v>
          </cell>
          <cell r="AD1712" t="str">
            <v>ISLAM</v>
          </cell>
          <cell r="AE1712" t="str">
            <v>LAKI-LAKI</v>
          </cell>
          <cell r="AF1712" t="str">
            <v>SMK</v>
          </cell>
          <cell r="AG1712" t="str">
            <v>ASEP TAZUL ARIFIN</v>
          </cell>
          <cell r="AH1712" t="str">
            <v>BCA</v>
          </cell>
          <cell r="AI1712" t="str">
            <v>2780338183</v>
          </cell>
          <cell r="AJ1712" t="str">
            <v>3217072308210010</v>
          </cell>
          <cell r="AK1712" t="str">
            <v>534294848421000</v>
          </cell>
          <cell r="AL1712">
            <v>44671</v>
          </cell>
          <cell r="AM1712">
            <v>44773</v>
          </cell>
          <cell r="AN1712" t="str">
            <v>PKWT 1</v>
          </cell>
          <cell r="AO1712" t="str">
            <v>71 hari</v>
          </cell>
          <cell r="AP1712" t="str">
            <v xml:space="preserve">0 Tahun  1 Bulan 1 Hari </v>
          </cell>
          <cell r="AQ1712" t="str">
            <v>SUDAH</v>
          </cell>
          <cell r="AR1712">
            <v>44673</v>
          </cell>
          <cell r="AS1712" t="str">
            <v>SUDAH</v>
          </cell>
          <cell r="AT1712">
            <v>44673</v>
          </cell>
          <cell r="AU1712" t="str">
            <v>SUDAH</v>
          </cell>
          <cell r="AV1712">
            <v>44667</v>
          </cell>
          <cell r="AW1712" t="str">
            <v xml:space="preserve">0 Tahun  1 Bulan 5 Hari </v>
          </cell>
          <cell r="AX1712" t="str">
            <v>IN CLASS</v>
          </cell>
          <cell r="AY1712">
            <v>60</v>
          </cell>
          <cell r="BA1712" t="str">
            <v>SUDAH</v>
          </cell>
          <cell r="BC1712">
            <v>44464</v>
          </cell>
          <cell r="BD1712" t="str">
            <v>RAJAMANDALA</v>
          </cell>
          <cell r="BE1712" t="str">
            <v>SUDAH</v>
          </cell>
          <cell r="BG1712">
            <v>44574</v>
          </cell>
          <cell r="BH1712" t="str">
            <v>RAJAMANDALA</v>
          </cell>
          <cell r="BI1712" t="str">
            <v>BELUM</v>
          </cell>
          <cell r="BV1712" t="str">
            <v>0002895100648</v>
          </cell>
          <cell r="BW1712" t="str">
            <v>SUDAH</v>
          </cell>
          <cell r="BX1712" t="str">
            <v>PERUSAHAAN</v>
          </cell>
          <cell r="BZ1712" t="str">
            <v>BELUM</v>
          </cell>
          <cell r="CG1712" t="str">
            <v>tazularifin19.ta@gmail.com</v>
          </cell>
        </row>
        <row r="1713">
          <cell r="C1713" t="str">
            <v>3780</v>
          </cell>
          <cell r="D1713" t="str">
            <v>AHMAD FAUZAN</v>
          </cell>
          <cell r="E1713" t="str">
            <v>PT. MBK</v>
          </cell>
          <cell r="F1713" t="str">
            <v>REPLACE</v>
          </cell>
          <cell r="G1713" t="str">
            <v>DEVID CALLISTER MUHAMAD</v>
          </cell>
          <cell r="I1713">
            <v>44672</v>
          </cell>
          <cell r="J1713" t="str">
            <v/>
          </cell>
          <cell r="K1713" t="str">
            <v>085335288363</v>
          </cell>
          <cell r="L1713" t="str">
            <v>DRIVER</v>
          </cell>
          <cell r="Q1713" t="str">
            <v>REMBANG</v>
          </cell>
          <cell r="R1713" t="str">
            <v>PT. SUMBER ALFARIA TRIJAYA TBK</v>
          </cell>
          <cell r="S1713" t="str">
            <v>MALANG</v>
          </cell>
          <cell r="T1713" t="str">
            <v>3522200208950002</v>
          </cell>
          <cell r="U1713" t="str">
            <v>SEUMUR HIDUP</v>
          </cell>
          <cell r="W1713" t="str">
            <v>B1 UMUM</v>
          </cell>
          <cell r="X1713" t="str">
            <v>12059508001090</v>
          </cell>
          <cell r="Y1713">
            <v>45949</v>
          </cell>
          <cell r="Z1713" t="str">
            <v>BOJONEGORO</v>
          </cell>
          <cell r="AA1713">
            <v>34913</v>
          </cell>
          <cell r="AB1713" t="str">
            <v>DS SAMBENG RT 011 RW 004 KEC KASIMAN KAB BOJONEGORO</v>
          </cell>
          <cell r="AC1713" t="str">
            <v>LAJANG</v>
          </cell>
          <cell r="AD1713" t="str">
            <v>ISLAM</v>
          </cell>
          <cell r="AE1713" t="str">
            <v>LAKI-LAKI</v>
          </cell>
          <cell r="AF1713" t="str">
            <v>SMA</v>
          </cell>
          <cell r="AG1713" t="str">
            <v>AHMAD FAUZAN</v>
          </cell>
          <cell r="AH1713" t="str">
            <v>BCA</v>
          </cell>
          <cell r="AI1713" t="str">
            <v>5610356895</v>
          </cell>
          <cell r="AJ1713" t="str">
            <v>3522201901074135</v>
          </cell>
          <cell r="AL1713">
            <v>44672</v>
          </cell>
          <cell r="AM1713">
            <v>44773</v>
          </cell>
          <cell r="AN1713" t="str">
            <v>PKWT 1</v>
          </cell>
          <cell r="AO1713" t="str">
            <v>71 hari</v>
          </cell>
          <cell r="AP1713" t="str">
            <v xml:space="preserve">0 Tahun  1 Bulan 0 Hari </v>
          </cell>
          <cell r="AQ1713" t="str">
            <v>SUDAH</v>
          </cell>
          <cell r="AR1713">
            <v>44673</v>
          </cell>
          <cell r="AS1713" t="str">
            <v>SUDAH</v>
          </cell>
          <cell r="AT1713">
            <v>44673</v>
          </cell>
          <cell r="AU1713" t="str">
            <v>SUDAH</v>
          </cell>
          <cell r="AV1713">
            <v>44669</v>
          </cell>
          <cell r="AW1713" t="str">
            <v xml:space="preserve">0 Tahun  1 Bulan 3 Hari </v>
          </cell>
          <cell r="AX1713" t="str">
            <v>IN CLASS</v>
          </cell>
          <cell r="AY1713">
            <v>85</v>
          </cell>
          <cell r="AZ1713">
            <v>90</v>
          </cell>
          <cell r="BA1713" t="str">
            <v>SUDAH</v>
          </cell>
          <cell r="BC1713">
            <v>44368</v>
          </cell>
          <cell r="BE1713" t="str">
            <v>SUDAH</v>
          </cell>
          <cell r="BG1713">
            <v>44396</v>
          </cell>
          <cell r="BI1713" t="str">
            <v>SUDAH</v>
          </cell>
          <cell r="BK1713">
            <v>44619</v>
          </cell>
          <cell r="BV1713" t="str">
            <v xml:space="preserve">0001243821183 </v>
          </cell>
          <cell r="BW1713" t="str">
            <v>SUDAH</v>
          </cell>
          <cell r="BX1713" t="str">
            <v>PERUSAHAAN</v>
          </cell>
          <cell r="BZ1713" t="str">
            <v>BELUM</v>
          </cell>
        </row>
        <row r="1714">
          <cell r="C1714" t="str">
            <v>3783</v>
          </cell>
          <cell r="D1714" t="str">
            <v>IWAN</v>
          </cell>
          <cell r="E1714" t="str">
            <v>PT. MBK</v>
          </cell>
          <cell r="F1714" t="str">
            <v>PO</v>
          </cell>
          <cell r="G1714" t="str">
            <v>NO PO MENYUSUL</v>
          </cell>
          <cell r="I1714">
            <v>44672</v>
          </cell>
          <cell r="J1714" t="str">
            <v/>
          </cell>
          <cell r="K1714" t="str">
            <v>087702843474</v>
          </cell>
          <cell r="L1714" t="str">
            <v>DRIVER</v>
          </cell>
          <cell r="Q1714" t="str">
            <v>SOLO</v>
          </cell>
          <cell r="R1714" t="str">
            <v>ANTERAJA</v>
          </cell>
          <cell r="S1714" t="str">
            <v>SEMARANG</v>
          </cell>
          <cell r="T1714" t="str">
            <v>3403102911890001</v>
          </cell>
          <cell r="U1714" t="str">
            <v>SEUMUR HIDUP</v>
          </cell>
          <cell r="W1714" t="str">
            <v>B1</v>
          </cell>
          <cell r="X1714" t="str">
            <v>1454-8911-000236</v>
          </cell>
          <cell r="Y1714">
            <v>46489</v>
          </cell>
          <cell r="Z1714" t="str">
            <v>GUNUNG KIDUL</v>
          </cell>
          <cell r="AA1714">
            <v>32841</v>
          </cell>
          <cell r="AB1714" t="str">
            <v>NGAMPEL DESA SIDOREJO KECAMATAN PONJONG GUNUNG KIDUL</v>
          </cell>
          <cell r="AC1714" t="str">
            <v>LAJANG</v>
          </cell>
          <cell r="AD1714" t="str">
            <v>ISLAM</v>
          </cell>
          <cell r="AE1714" t="str">
            <v>LAKI-LAKI</v>
          </cell>
          <cell r="AF1714" t="str">
            <v>SMA</v>
          </cell>
          <cell r="AG1714" t="str">
            <v>IWAN</v>
          </cell>
          <cell r="AH1714" t="str">
            <v>BCA</v>
          </cell>
          <cell r="AI1714" t="str">
            <v>8950496992</v>
          </cell>
          <cell r="AJ1714" t="str">
            <v>3403103008160002</v>
          </cell>
          <cell r="AL1714">
            <v>44672</v>
          </cell>
          <cell r="AM1714">
            <v>44773</v>
          </cell>
          <cell r="AN1714" t="str">
            <v>PKWT 1</v>
          </cell>
          <cell r="AO1714" t="str">
            <v>71 hari</v>
          </cell>
          <cell r="AP1714" t="str">
            <v xml:space="preserve">0 Tahun  1 Bulan 0 Hari </v>
          </cell>
          <cell r="AQ1714" t="str">
            <v>SUDAH</v>
          </cell>
          <cell r="AR1714">
            <v>44678</v>
          </cell>
          <cell r="AS1714" t="str">
            <v>SUDAH</v>
          </cell>
          <cell r="AT1714">
            <v>44678</v>
          </cell>
          <cell r="AU1714" t="str">
            <v>SUDAH</v>
          </cell>
          <cell r="AV1714">
            <v>44668</v>
          </cell>
          <cell r="AW1714" t="str">
            <v xml:space="preserve">0 Tahun  1 Bulan 4 Hari </v>
          </cell>
          <cell r="AX1714" t="str">
            <v>ON LINE</v>
          </cell>
          <cell r="AY1714">
            <v>90</v>
          </cell>
          <cell r="AZ1714">
            <v>90</v>
          </cell>
          <cell r="BA1714" t="str">
            <v>SUDAH</v>
          </cell>
          <cell r="BC1714">
            <v>44386</v>
          </cell>
          <cell r="BD1714" t="str">
            <v>PUSKESMAS BANGUNTAPAN BANTUL</v>
          </cell>
          <cell r="BE1714" t="str">
            <v>SUDAH</v>
          </cell>
          <cell r="BG1714">
            <v>44414</v>
          </cell>
          <cell r="BH1714" t="str">
            <v>PUSKESMAS BANGUNTAPAN BANTUL</v>
          </cell>
          <cell r="BI1714" t="str">
            <v>BELUM</v>
          </cell>
          <cell r="BV1714" t="str">
            <v>0003266554419</v>
          </cell>
          <cell r="BW1714" t="str">
            <v>SUDAH</v>
          </cell>
          <cell r="BX1714" t="str">
            <v>PERUSAHAAN</v>
          </cell>
          <cell r="BZ1714" t="str">
            <v>BELUM</v>
          </cell>
        </row>
        <row r="1715">
          <cell r="C1715" t="str">
            <v>3784</v>
          </cell>
          <cell r="D1715" t="str">
            <v>AGUSTINUS MULYADI</v>
          </cell>
          <cell r="E1715" t="str">
            <v>PT. MBK</v>
          </cell>
          <cell r="F1715" t="str">
            <v>REPLACE</v>
          </cell>
          <cell r="G1715" t="str">
            <v>RB. BAMBANG ARI WIBOWO</v>
          </cell>
          <cell r="I1715">
            <v>44670</v>
          </cell>
          <cell r="J1715" t="str">
            <v/>
          </cell>
          <cell r="K1715" t="str">
            <v>081379128344</v>
          </cell>
          <cell r="P1715" t="str">
            <v>DISPATCHER</v>
          </cell>
          <cell r="Q1715" t="str">
            <v>HALIM</v>
          </cell>
          <cell r="R1715" t="str">
            <v>ANTERAJA</v>
          </cell>
          <cell r="S1715" t="str">
            <v>JAKARTA 2</v>
          </cell>
          <cell r="T1715" t="str">
            <v>1504032908950002</v>
          </cell>
          <cell r="U1715" t="str">
            <v>SEUMUR HIDUP</v>
          </cell>
          <cell r="V1715" t="str">
            <v>NON DRIVER</v>
          </cell>
          <cell r="W1715" t="str">
            <v>NON DRIVER</v>
          </cell>
          <cell r="X1715" t="str">
            <v>NON DRIVER</v>
          </cell>
          <cell r="Y1715" t="str">
            <v>NON DRIVER</v>
          </cell>
          <cell r="Z1715" t="str">
            <v>SIPIROK</v>
          </cell>
          <cell r="AA1715">
            <v>34940</v>
          </cell>
          <cell r="AB1715" t="str">
            <v>KILANGAN RT. 005 KILANGAN MUARA UTARA</v>
          </cell>
          <cell r="AC1715" t="str">
            <v>LAJANG</v>
          </cell>
          <cell r="AD1715" t="str">
            <v>KRISTEN</v>
          </cell>
          <cell r="AE1715" t="str">
            <v>LAKI-LAKI</v>
          </cell>
          <cell r="AF1715" t="str">
            <v>S1</v>
          </cell>
          <cell r="AH1715" t="str">
            <v>BELUM</v>
          </cell>
          <cell r="AL1715">
            <v>44670</v>
          </cell>
          <cell r="AM1715">
            <v>44773</v>
          </cell>
          <cell r="AN1715" t="str">
            <v>PKWT 1</v>
          </cell>
          <cell r="AO1715" t="str">
            <v>71 hari</v>
          </cell>
          <cell r="AP1715" t="str">
            <v xml:space="preserve">0 Tahun  1 Bulan 2 Hari </v>
          </cell>
          <cell r="AQ1715" t="str">
            <v>NON DRIVER</v>
          </cell>
          <cell r="AR1715" t="str">
            <v>NON DRIVER</v>
          </cell>
          <cell r="AS1715" t="str">
            <v>SUDAH</v>
          </cell>
          <cell r="AT1715">
            <v>44679</v>
          </cell>
          <cell r="AU1715" t="str">
            <v>NON DRIVER</v>
          </cell>
          <cell r="AV1715" t="str">
            <v>NON DRIVER</v>
          </cell>
          <cell r="AW1715" t="str">
            <v/>
          </cell>
          <cell r="AX1715" t="str">
            <v>NON DRIVER</v>
          </cell>
          <cell r="AY1715" t="str">
            <v>NON DRIVER</v>
          </cell>
          <cell r="AZ1715" t="str">
            <v>NON DRIVER</v>
          </cell>
          <cell r="BA1715" t="str">
            <v>SUDAH</v>
          </cell>
          <cell r="BC1715">
            <v>44386</v>
          </cell>
          <cell r="BD1715" t="str">
            <v>PUSKESMAS BANGUNTAPAN BANTUL</v>
          </cell>
          <cell r="BE1715" t="str">
            <v>SUDAH</v>
          </cell>
          <cell r="BG1715">
            <v>44414</v>
          </cell>
          <cell r="BH1715" t="str">
            <v>PUSKESMAS BANGUNTAPAN BANTUL</v>
          </cell>
          <cell r="BI1715" t="str">
            <v>BELUM</v>
          </cell>
          <cell r="BV1715" t="str">
            <v>0001450893339</v>
          </cell>
          <cell r="BW1715" t="str">
            <v>SUDAH</v>
          </cell>
          <cell r="BX1715" t="str">
            <v>PERUSAHAAN</v>
          </cell>
          <cell r="BZ1715" t="str">
            <v>BELUM</v>
          </cell>
        </row>
        <row r="1716">
          <cell r="C1716" t="str">
            <v>3785</v>
          </cell>
          <cell r="D1716" t="str">
            <v>EDWIN WIDYANTO</v>
          </cell>
          <cell r="E1716" t="str">
            <v>PT. MBK</v>
          </cell>
          <cell r="F1716" t="str">
            <v>PO</v>
          </cell>
          <cell r="G1716" t="str">
            <v>NO PO MENYUSUL</v>
          </cell>
          <cell r="I1716">
            <v>44674</v>
          </cell>
          <cell r="J1716" t="str">
            <v/>
          </cell>
          <cell r="K1716" t="str">
            <v>082139693855</v>
          </cell>
          <cell r="L1716" t="str">
            <v>DRIVER</v>
          </cell>
          <cell r="Q1716" t="str">
            <v>SURABAYA</v>
          </cell>
          <cell r="R1716" t="str">
            <v>ANTERAJA</v>
          </cell>
          <cell r="S1716" t="str">
            <v>MALANG</v>
          </cell>
          <cell r="T1716" t="str">
            <v>3578243010950001</v>
          </cell>
          <cell r="U1716" t="str">
            <v>SEUMUR HIDUP</v>
          </cell>
          <cell r="V1716" t="str">
            <v>TRONTON</v>
          </cell>
          <cell r="W1716" t="str">
            <v>B2</v>
          </cell>
          <cell r="X1716" t="str">
            <v>15149510000136</v>
          </cell>
          <cell r="Y1716">
            <v>45572</v>
          </cell>
          <cell r="Z1716" t="str">
            <v>SURABAYA</v>
          </cell>
          <cell r="AA1716">
            <v>35002</v>
          </cell>
          <cell r="AB1716" t="str">
            <v>KENDANGSARI GANG 4/ 59 RT 009/003 KEL. KENDANGSARI KEC. TENGGILIS MEJOYO KOTA SURABAYA</v>
          </cell>
          <cell r="AC1716" t="str">
            <v>LAJANG</v>
          </cell>
          <cell r="AD1716" t="str">
            <v>ISLAM</v>
          </cell>
          <cell r="AE1716" t="str">
            <v>LAKI-LAKI</v>
          </cell>
          <cell r="AF1716" t="str">
            <v>SMK</v>
          </cell>
          <cell r="AG1716" t="str">
            <v>EDWIN WIDYANTO</v>
          </cell>
          <cell r="AH1716" t="str">
            <v>BCA</v>
          </cell>
          <cell r="AI1716">
            <v>8220942296</v>
          </cell>
          <cell r="AJ1716" t="str">
            <v>3578240201081103</v>
          </cell>
          <cell r="AL1716">
            <v>44674</v>
          </cell>
          <cell r="AM1716">
            <v>44773</v>
          </cell>
          <cell r="AN1716" t="str">
            <v>PKWT 1</v>
          </cell>
          <cell r="AO1716" t="str">
            <v>71 hari</v>
          </cell>
          <cell r="AP1716" t="str">
            <v xml:space="preserve">0 Tahun  0 Bulan 28 Hari </v>
          </cell>
          <cell r="AQ1716" t="str">
            <v>BELUM</v>
          </cell>
          <cell r="AS1716" t="str">
            <v>BELUM</v>
          </cell>
          <cell r="AU1716" t="str">
            <v>SUDAH</v>
          </cell>
          <cell r="AV1716">
            <v>44670</v>
          </cell>
          <cell r="AW1716" t="str">
            <v xml:space="preserve">0 Tahun  1 Bulan 2 Hari </v>
          </cell>
          <cell r="AX1716" t="str">
            <v>IN CLASS</v>
          </cell>
          <cell r="BA1716" t="str">
            <v>SUDAH</v>
          </cell>
          <cell r="BC1716">
            <v>44443</v>
          </cell>
          <cell r="BD1716" t="str">
            <v>KKP KELAS 1 TANJUNG PERAK</v>
          </cell>
          <cell r="BE1716" t="str">
            <v>SUDAH</v>
          </cell>
          <cell r="BG1716">
            <v>44477</v>
          </cell>
          <cell r="BH1716" t="str">
            <v>KKP KELAS 1 TANJUNG PERAK</v>
          </cell>
          <cell r="BI1716" t="str">
            <v>BELUM</v>
          </cell>
          <cell r="BV1716" t="str">
            <v>0001724256358</v>
          </cell>
          <cell r="BW1716" t="str">
            <v>SUDAH</v>
          </cell>
          <cell r="BX1716" t="str">
            <v>PBI</v>
          </cell>
          <cell r="BZ1716" t="str">
            <v>BELUM</v>
          </cell>
        </row>
        <row r="1717">
          <cell r="C1717" t="str">
            <v>3786</v>
          </cell>
          <cell r="D1717" t="str">
            <v>AHMAD HAFIDON</v>
          </cell>
          <cell r="E1717" t="str">
            <v>PT. MBK</v>
          </cell>
          <cell r="F1717" t="str">
            <v>PO</v>
          </cell>
          <cell r="G1717" t="str">
            <v>NO PO MENYUSUL</v>
          </cell>
          <cell r="I1717">
            <v>44674</v>
          </cell>
          <cell r="J1717" t="str">
            <v/>
          </cell>
          <cell r="K1717" t="str">
            <v>081333848082</v>
          </cell>
          <cell r="L1717" t="str">
            <v>DRIVER</v>
          </cell>
          <cell r="Q1717" t="str">
            <v>SURABAYA</v>
          </cell>
          <cell r="R1717" t="str">
            <v>ANTERAJA</v>
          </cell>
          <cell r="S1717" t="str">
            <v>MALANG</v>
          </cell>
          <cell r="T1717" t="str">
            <v>3517110707850003</v>
          </cell>
          <cell r="U1717" t="str">
            <v>SEUMUR HIDUP</v>
          </cell>
          <cell r="V1717" t="str">
            <v>TRONTON</v>
          </cell>
          <cell r="W1717" t="str">
            <v>B2 UMUM</v>
          </cell>
          <cell r="X1717" t="str">
            <v>15568507000085</v>
          </cell>
          <cell r="Y1717">
            <v>46372</v>
          </cell>
          <cell r="Z1717" t="str">
            <v>JOMBANG</v>
          </cell>
          <cell r="AA1717">
            <v>31235</v>
          </cell>
          <cell r="AB1717" t="str">
            <v>SEBANI RT 006/002 DESA SEBANI KEC. SUMOBITO KAB. JOMBANG</v>
          </cell>
          <cell r="AC1717" t="str">
            <v>KAWIN ANAK 1</v>
          </cell>
          <cell r="AD1717" t="str">
            <v>ISLAM</v>
          </cell>
          <cell r="AE1717" t="str">
            <v>LAKI-LAKI</v>
          </cell>
          <cell r="AF1717" t="str">
            <v>SMK</v>
          </cell>
          <cell r="AG1717" t="str">
            <v>AHMAD HAFIDON</v>
          </cell>
          <cell r="AH1717" t="str">
            <v>BCA</v>
          </cell>
          <cell r="AI1717">
            <v>2650433702</v>
          </cell>
          <cell r="AJ1717" t="str">
            <v>3517112305120006</v>
          </cell>
          <cell r="AL1717">
            <v>44674</v>
          </cell>
          <cell r="AM1717">
            <v>44773</v>
          </cell>
          <cell r="AN1717" t="str">
            <v>PKWT 1</v>
          </cell>
          <cell r="AO1717" t="str">
            <v>71 hari</v>
          </cell>
          <cell r="AP1717" t="str">
            <v xml:space="preserve">0 Tahun  0 Bulan 28 Hari </v>
          </cell>
          <cell r="AQ1717" t="str">
            <v>BELUM</v>
          </cell>
          <cell r="AS1717" t="str">
            <v>BELUM</v>
          </cell>
          <cell r="AU1717" t="str">
            <v>SUDAH</v>
          </cell>
          <cell r="AV1717">
            <v>44670</v>
          </cell>
          <cell r="AW1717" t="str">
            <v xml:space="preserve">0 Tahun  1 Bulan 2 Hari </v>
          </cell>
          <cell r="AX1717" t="str">
            <v>IN CLASS</v>
          </cell>
          <cell r="BA1717" t="str">
            <v>SUDAH</v>
          </cell>
          <cell r="BC1717">
            <v>44421</v>
          </cell>
          <cell r="BD1717" t="str">
            <v>POLRES JOMBANG</v>
          </cell>
          <cell r="BE1717" t="str">
            <v>SUDAH</v>
          </cell>
          <cell r="BG1717">
            <v>44449</v>
          </cell>
          <cell r="BH1717" t="str">
            <v>BALAI DESA SEBANI JOMBANG</v>
          </cell>
          <cell r="BI1717" t="str">
            <v>BELUM</v>
          </cell>
          <cell r="BV1717" t="str">
            <v>0002682271359</v>
          </cell>
          <cell r="BW1717" t="str">
            <v>SUDAH</v>
          </cell>
          <cell r="BX1717" t="str">
            <v>PERUSAHAAN</v>
          </cell>
          <cell r="BZ1717" t="str">
            <v>BELUM</v>
          </cell>
        </row>
        <row r="1718">
          <cell r="C1718" t="str">
            <v>3787</v>
          </cell>
          <cell r="D1718" t="str">
            <v>YUNUS IBNU SUKANDAR</v>
          </cell>
          <cell r="E1718" t="str">
            <v>PT. MBK</v>
          </cell>
          <cell r="F1718" t="str">
            <v>PO</v>
          </cell>
          <cell r="G1718" t="str">
            <v>NO PO MENYUSUL</v>
          </cell>
          <cell r="I1718">
            <v>44674</v>
          </cell>
          <cell r="J1718" t="str">
            <v/>
          </cell>
          <cell r="K1718" t="str">
            <v>081515535351</v>
          </cell>
          <cell r="L1718" t="str">
            <v>DRIVER</v>
          </cell>
          <cell r="Q1718" t="str">
            <v>SURABAYA</v>
          </cell>
          <cell r="R1718" t="str">
            <v>ANTERAJA</v>
          </cell>
          <cell r="S1718" t="str">
            <v>MALANG</v>
          </cell>
          <cell r="T1718" t="str">
            <v>3306052606010002</v>
          </cell>
          <cell r="U1718" t="str">
            <v>SEUMUR HIDUP</v>
          </cell>
          <cell r="W1718" t="str">
            <v>B1</v>
          </cell>
          <cell r="X1718" t="str">
            <v>010614550258</v>
          </cell>
          <cell r="Y1718">
            <v>45469</v>
          </cell>
          <cell r="Z1718" t="str">
            <v>PURWOREJO</v>
          </cell>
          <cell r="AA1718">
            <v>37068</v>
          </cell>
          <cell r="AB1718" t="str">
            <v>DS PALEOAN RT 002 RW 001 SUMBERBARU BANYUWANGI</v>
          </cell>
          <cell r="AC1718" t="str">
            <v>KAWIN ANAK 1</v>
          </cell>
          <cell r="AD1718" t="str">
            <v>ISLAM</v>
          </cell>
          <cell r="AE1718" t="str">
            <v>LAKI-LAKI</v>
          </cell>
          <cell r="AF1718" t="str">
            <v>SMA</v>
          </cell>
          <cell r="AG1718" t="str">
            <v>YUNUS IBNU SUKANDAR</v>
          </cell>
          <cell r="AH1718" t="str">
            <v>BCA</v>
          </cell>
          <cell r="AI1718" t="str">
            <v>4650665291</v>
          </cell>
          <cell r="AJ1718" t="str">
            <v>3510121110210004</v>
          </cell>
          <cell r="AL1718">
            <v>44674</v>
          </cell>
          <cell r="AM1718">
            <v>44773</v>
          </cell>
          <cell r="AN1718" t="str">
            <v>PKWT 1</v>
          </cell>
          <cell r="AO1718" t="str">
            <v>71 hari</v>
          </cell>
          <cell r="AP1718" t="str">
            <v xml:space="preserve">0 Tahun  0 Bulan 28 Hari </v>
          </cell>
          <cell r="AQ1718" t="str">
            <v>BELUM</v>
          </cell>
          <cell r="AS1718" t="str">
            <v>BELUM</v>
          </cell>
          <cell r="AU1718" t="str">
            <v>SUDAH</v>
          </cell>
          <cell r="AV1718">
            <v>44670</v>
          </cell>
          <cell r="AW1718" t="str">
            <v xml:space="preserve">0 Tahun  1 Bulan 2 Hari </v>
          </cell>
          <cell r="AX1718" t="str">
            <v>IN CLASS</v>
          </cell>
          <cell r="BA1718" t="str">
            <v>SUDAH</v>
          </cell>
          <cell r="BC1718">
            <v>44394</v>
          </cell>
          <cell r="BE1718" t="str">
            <v>SUDAH</v>
          </cell>
          <cell r="BG1718">
            <v>44422</v>
          </cell>
          <cell r="BI1718" t="str">
            <v>SUDAH</v>
          </cell>
          <cell r="BK1718">
            <v>44658</v>
          </cell>
          <cell r="BV1718" t="str">
            <v>0000544676894</v>
          </cell>
          <cell r="BW1718" t="str">
            <v>SUDAH</v>
          </cell>
          <cell r="BX1718" t="str">
            <v>PERUSAHAAN</v>
          </cell>
          <cell r="BZ1718" t="str">
            <v>BELUM</v>
          </cell>
        </row>
        <row r="1719">
          <cell r="C1719" t="str">
            <v>3788</v>
          </cell>
          <cell r="D1719" t="str">
            <v>GALIH PRASETYO</v>
          </cell>
          <cell r="E1719" t="str">
            <v>PT. MBK</v>
          </cell>
          <cell r="F1719" t="str">
            <v>PO</v>
          </cell>
          <cell r="G1719" t="str">
            <v>NO PO MENYUSUL</v>
          </cell>
          <cell r="I1719">
            <v>44674</v>
          </cell>
          <cell r="J1719" t="str">
            <v/>
          </cell>
          <cell r="K1719" t="str">
            <v>085713395180</v>
          </cell>
          <cell r="L1719" t="str">
            <v>DRIVER</v>
          </cell>
          <cell r="Q1719" t="str">
            <v>SURABAYA</v>
          </cell>
          <cell r="R1719" t="str">
            <v>ANTERAJA</v>
          </cell>
          <cell r="S1719" t="str">
            <v>MALANG</v>
          </cell>
          <cell r="T1719" t="str">
            <v>3519090203940002</v>
          </cell>
          <cell r="U1719" t="str">
            <v>SEUMUR HIDUP</v>
          </cell>
          <cell r="W1719" t="str">
            <v>B1 UMUM</v>
          </cell>
          <cell r="X1719" t="str">
            <v>15409403000122</v>
          </cell>
          <cell r="Y1719">
            <v>46283</v>
          </cell>
          <cell r="Z1719" t="str">
            <v>MADIUN</v>
          </cell>
          <cell r="AA1719">
            <v>34395</v>
          </cell>
          <cell r="AB1719" t="str">
            <v>JL KETIMUN RT 016 RW 005 DS NGENGONG KEC SUKOHARJO KAB MADIUN</v>
          </cell>
          <cell r="AC1719" t="str">
            <v>LAJANG</v>
          </cell>
          <cell r="AD1719" t="str">
            <v>ISLAM</v>
          </cell>
          <cell r="AE1719" t="str">
            <v>LAKI-LAKI</v>
          </cell>
          <cell r="AF1719" t="str">
            <v>SMA</v>
          </cell>
          <cell r="AG1719" t="str">
            <v>GALIH PRASETYO</v>
          </cell>
          <cell r="AH1719" t="str">
            <v>BCA</v>
          </cell>
          <cell r="AI1719" t="str">
            <v>1840825325</v>
          </cell>
          <cell r="AJ1719" t="str">
            <v>3557020612190002</v>
          </cell>
          <cell r="AL1719">
            <v>44674</v>
          </cell>
          <cell r="AM1719">
            <v>44773</v>
          </cell>
          <cell r="AN1719" t="str">
            <v>PKWT 1</v>
          </cell>
          <cell r="AO1719" t="str">
            <v>71 hari</v>
          </cell>
          <cell r="AP1719" t="str">
            <v xml:space="preserve">0 Tahun  0 Bulan 28 Hari </v>
          </cell>
          <cell r="AQ1719" t="str">
            <v>BELUM</v>
          </cell>
          <cell r="AS1719" t="str">
            <v>BELUM</v>
          </cell>
          <cell r="AU1719" t="str">
            <v>SUDAH</v>
          </cell>
          <cell r="AV1719">
            <v>44670</v>
          </cell>
          <cell r="AW1719" t="str">
            <v xml:space="preserve">0 Tahun  1 Bulan 2 Hari </v>
          </cell>
          <cell r="AX1719" t="str">
            <v>IN CLASS</v>
          </cell>
          <cell r="BA1719" t="str">
            <v>SUDAH</v>
          </cell>
          <cell r="BC1719">
            <v>44421</v>
          </cell>
          <cell r="BE1719" t="str">
            <v>SUDAH</v>
          </cell>
          <cell r="BG1719">
            <v>44517</v>
          </cell>
          <cell r="BI1719" t="str">
            <v>BELUM</v>
          </cell>
          <cell r="BV1719" t="str">
            <v>0002929233025</v>
          </cell>
          <cell r="BW1719" t="str">
            <v>SUDAH</v>
          </cell>
          <cell r="BX1719" t="str">
            <v>PERUSAHAAN</v>
          </cell>
          <cell r="BZ1719" t="str">
            <v>BELUM</v>
          </cell>
        </row>
        <row r="1720">
          <cell r="C1720" t="str">
            <v>3790</v>
          </cell>
          <cell r="D1720" t="str">
            <v xml:space="preserve">NURHIDAYATULLAH </v>
          </cell>
          <cell r="E1720" t="str">
            <v>PT. MBK</v>
          </cell>
          <cell r="F1720" t="str">
            <v>PO</v>
          </cell>
          <cell r="H1720">
            <v>44600</v>
          </cell>
          <cell r="I1720">
            <v>44659</v>
          </cell>
          <cell r="J1720">
            <v>59</v>
          </cell>
          <cell r="K1720" t="str">
            <v>081278605486</v>
          </cell>
          <cell r="L1720" t="str">
            <v>DRIVER</v>
          </cell>
          <cell r="Q1720" t="str">
            <v>LAMPUNG</v>
          </cell>
          <cell r="R1720" t="str">
            <v>ANTERAJA</v>
          </cell>
          <cell r="S1720" t="str">
            <v>PALEMBANG</v>
          </cell>
          <cell r="T1720" t="str">
            <v>1871131710930004</v>
          </cell>
          <cell r="U1720" t="str">
            <v>SEUMUR HIDUP</v>
          </cell>
          <cell r="W1720" t="str">
            <v>B1 UMUM</v>
          </cell>
          <cell r="X1720" t="str">
            <v>25269311000380</v>
          </cell>
          <cell r="Y1720">
            <v>46131</v>
          </cell>
          <cell r="Z1720" t="str">
            <v>BANDAR LAMPUNG</v>
          </cell>
          <cell r="AA1720">
            <v>34229</v>
          </cell>
          <cell r="AB1720" t="str">
            <v xml:space="preserve">JL. CABE RAYA BLOK C1 N0.6 BERINGIN RAYA </v>
          </cell>
          <cell r="AC1720" t="str">
            <v>LAJANG</v>
          </cell>
          <cell r="AD1720" t="str">
            <v>ISLAM</v>
          </cell>
          <cell r="AE1720" t="str">
            <v>LAKI LAKI</v>
          </cell>
          <cell r="AF1720" t="str">
            <v>SMA</v>
          </cell>
          <cell r="AG1720" t="str">
            <v>NURHIDAYAT</v>
          </cell>
          <cell r="AH1720" t="str">
            <v>BCA</v>
          </cell>
          <cell r="AI1720" t="str">
            <v>2920868871</v>
          </cell>
          <cell r="AJ1720" t="str">
            <v>1871131705070016</v>
          </cell>
          <cell r="AL1720">
            <v>44659</v>
          </cell>
          <cell r="AM1720">
            <v>44773</v>
          </cell>
          <cell r="AN1720" t="str">
            <v>PKWT 1</v>
          </cell>
          <cell r="AO1720" t="str">
            <v>71 hari</v>
          </cell>
          <cell r="AP1720" t="str">
            <v xml:space="preserve">0 Tahun  1 Bulan 13 Hari </v>
          </cell>
          <cell r="AQ1720" t="str">
            <v>SUDAH</v>
          </cell>
          <cell r="AR1720">
            <v>44678</v>
          </cell>
          <cell r="AS1720" t="str">
            <v>SUDAH</v>
          </cell>
          <cell r="AT1720">
            <v>44678</v>
          </cell>
          <cell r="AU1720" t="str">
            <v>SUDAH</v>
          </cell>
          <cell r="AV1720">
            <v>44659</v>
          </cell>
          <cell r="AW1720" t="str">
            <v xml:space="preserve">0 Tahun  1 Bulan 13 Hari </v>
          </cell>
          <cell r="AX1720" t="str">
            <v>IN CLASS</v>
          </cell>
          <cell r="BA1720" t="str">
            <v>SUDAH</v>
          </cell>
          <cell r="BC1720">
            <v>44455</v>
          </cell>
          <cell r="BE1720" t="str">
            <v>BELUM</v>
          </cell>
          <cell r="BI1720" t="str">
            <v>BELUM</v>
          </cell>
          <cell r="BV1720" t="str">
            <v>0002266624034</v>
          </cell>
          <cell r="BW1720" t="str">
            <v>SUDAH</v>
          </cell>
          <cell r="BX1720" t="str">
            <v>PBI</v>
          </cell>
          <cell r="BZ1720" t="str">
            <v>BELUM</v>
          </cell>
        </row>
        <row r="1721">
          <cell r="C1721" t="str">
            <v>3791</v>
          </cell>
          <cell r="D1721" t="str">
            <v>EKO KUSDIANTORO</v>
          </cell>
          <cell r="E1721" t="str">
            <v>PT. MBK</v>
          </cell>
          <cell r="F1721" t="str">
            <v>PO</v>
          </cell>
          <cell r="G1721" t="str">
            <v>NO PO MENYUSUL</v>
          </cell>
          <cell r="I1721">
            <v>44677</v>
          </cell>
          <cell r="J1721" t="str">
            <v/>
          </cell>
          <cell r="K1721" t="str">
            <v>081332190084</v>
          </cell>
          <cell r="L1721" t="str">
            <v>DRIVER</v>
          </cell>
          <cell r="Q1721" t="str">
            <v>LAMONGAN</v>
          </cell>
          <cell r="R1721" t="str">
            <v>ANTERAJA</v>
          </cell>
          <cell r="S1721" t="str">
            <v>MALANG</v>
          </cell>
          <cell r="T1721" t="str">
            <v>3515070602860002</v>
          </cell>
          <cell r="U1721" t="str">
            <v>SEUMUR HIDUP</v>
          </cell>
          <cell r="W1721" t="str">
            <v>B1</v>
          </cell>
          <cell r="X1721" t="str">
            <v>15538603000281</v>
          </cell>
          <cell r="Y1721">
            <v>46076</v>
          </cell>
          <cell r="Z1721" t="str">
            <v>SURABAYA</v>
          </cell>
          <cell r="AA1721">
            <v>31477</v>
          </cell>
          <cell r="AB1721" t="str">
            <v>GRIYA SURYA ASRI A 8/22 KEL BALONGDOWO KEC CANDI</v>
          </cell>
          <cell r="AC1721" t="str">
            <v>KAWIN ANAK 1</v>
          </cell>
          <cell r="AD1721" t="str">
            <v>ISLAM</v>
          </cell>
          <cell r="AE1721" t="str">
            <v>LAKI-LAKI</v>
          </cell>
          <cell r="AF1721" t="str">
            <v>SMA</v>
          </cell>
          <cell r="AG1721" t="str">
            <v>EKO KUSDIANTORO</v>
          </cell>
          <cell r="AH1721" t="str">
            <v>BCA</v>
          </cell>
          <cell r="AI1721" t="str">
            <v>0181669020</v>
          </cell>
          <cell r="AJ1721" t="str">
            <v>351507290810003</v>
          </cell>
          <cell r="AL1721">
            <v>44677</v>
          </cell>
          <cell r="AM1721">
            <v>44773</v>
          </cell>
          <cell r="AN1721" t="str">
            <v>PKWT 1</v>
          </cell>
          <cell r="AO1721" t="str">
            <v>71 hari</v>
          </cell>
          <cell r="AP1721" t="str">
            <v xml:space="preserve">0 Tahun  0 Bulan 25 Hari </v>
          </cell>
          <cell r="AQ1721" t="str">
            <v>BELUM</v>
          </cell>
          <cell r="AS1721" t="str">
            <v>BELUM</v>
          </cell>
          <cell r="AU1721" t="str">
            <v>SUDAH</v>
          </cell>
          <cell r="AV1721">
            <v>44672</v>
          </cell>
          <cell r="AW1721" t="str">
            <v xml:space="preserve">0 Tahun  1 Bulan 0 Hari </v>
          </cell>
          <cell r="AX1721" t="str">
            <v>IN CLASS</v>
          </cell>
          <cell r="AY1721">
            <v>90</v>
          </cell>
          <cell r="AZ1721">
            <v>85</v>
          </cell>
          <cell r="BA1721" t="str">
            <v>SUDAH</v>
          </cell>
          <cell r="BC1721">
            <v>44415</v>
          </cell>
          <cell r="BD1721" t="str">
            <v>GELORA 10 NOVEMBER</v>
          </cell>
          <cell r="BE1721" t="str">
            <v>SUDAH</v>
          </cell>
          <cell r="BG1721">
            <v>44691</v>
          </cell>
          <cell r="BI1721" t="str">
            <v>BELUM</v>
          </cell>
          <cell r="BV1721" t="str">
            <v>0002895513682</v>
          </cell>
          <cell r="BW1721" t="str">
            <v>SUDAH</v>
          </cell>
          <cell r="BX1721" t="str">
            <v>PERUSAHAAN</v>
          </cell>
          <cell r="BZ1721" t="str">
            <v>BELUM</v>
          </cell>
        </row>
        <row r="1722">
          <cell r="C1722" t="str">
            <v>3792</v>
          </cell>
          <cell r="D1722" t="str">
            <v>MEGI SAPUTRA</v>
          </cell>
          <cell r="E1722" t="str">
            <v>PT. MBK</v>
          </cell>
          <cell r="F1722" t="str">
            <v>REPLACE</v>
          </cell>
          <cell r="G1722" t="str">
            <v>MURSAL</v>
          </cell>
          <cell r="I1722">
            <v>44678</v>
          </cell>
          <cell r="J1722" t="str">
            <v/>
          </cell>
          <cell r="K1722" t="str">
            <v>081379622201</v>
          </cell>
          <cell r="L1722" t="str">
            <v>DRIVER</v>
          </cell>
          <cell r="Q1722" t="str">
            <v>BATAM</v>
          </cell>
          <cell r="R1722" t="str">
            <v>ANTERAJA</v>
          </cell>
          <cell r="S1722" t="str">
            <v>MEDAN</v>
          </cell>
          <cell r="T1722" t="str">
            <v>1808010107850091</v>
          </cell>
          <cell r="U1722" t="str">
            <v>SEUMUR HIDUP</v>
          </cell>
          <cell r="W1722" t="str">
            <v>B1</v>
          </cell>
          <cell r="X1722" t="str">
            <v>09209406000375</v>
          </cell>
          <cell r="Y1722">
            <v>46475</v>
          </cell>
          <cell r="Z1722" t="str">
            <v>GISTANG</v>
          </cell>
          <cell r="AA1722">
            <v>34495</v>
          </cell>
          <cell r="AB1722" t="str">
            <v>PERUM CITRA BATAM D 166 BATAM CENTER</v>
          </cell>
          <cell r="AC1722" t="str">
            <v>KAWIN ANAK 1</v>
          </cell>
          <cell r="AD1722" t="str">
            <v>ISLAM</v>
          </cell>
          <cell r="AE1722" t="str">
            <v>LAKI-LAKI</v>
          </cell>
          <cell r="AF1722" t="str">
            <v>SMA</v>
          </cell>
          <cell r="AG1722" t="str">
            <v>MEGI SAPUTRA</v>
          </cell>
          <cell r="AH1722" t="str">
            <v>BCA</v>
          </cell>
          <cell r="AI1722" t="str">
            <v>8210708953</v>
          </cell>
          <cell r="AJ1722" t="str">
            <v>2171100903220019</v>
          </cell>
          <cell r="AL1722">
            <v>44678</v>
          </cell>
          <cell r="AM1722">
            <v>44773</v>
          </cell>
          <cell r="AN1722" t="str">
            <v>PKWT 1</v>
          </cell>
          <cell r="AO1722" t="str">
            <v>71 hari</v>
          </cell>
          <cell r="AP1722" t="str">
            <v xml:space="preserve">0 Tahun  0 Bulan 24 Hari </v>
          </cell>
          <cell r="AQ1722" t="str">
            <v>SUDAH</v>
          </cell>
          <cell r="AR1722">
            <v>44698</v>
          </cell>
          <cell r="AS1722" t="str">
            <v>SUDAH</v>
          </cell>
          <cell r="AT1722">
            <v>44698</v>
          </cell>
          <cell r="AU1722" t="str">
            <v>SUDAH</v>
          </cell>
          <cell r="AV1722">
            <v>44674</v>
          </cell>
          <cell r="AW1722" t="str">
            <v xml:space="preserve">0 Tahun  0 Bulan 28 Hari </v>
          </cell>
          <cell r="AX1722" t="str">
            <v>IN CLASS</v>
          </cell>
          <cell r="BA1722" t="str">
            <v>SUDAH</v>
          </cell>
          <cell r="BC1722">
            <v>44287</v>
          </cell>
          <cell r="BE1722" t="str">
            <v>SUDAH</v>
          </cell>
          <cell r="BG1722">
            <v>44314</v>
          </cell>
          <cell r="BI1722" t="str">
            <v>BELUM</v>
          </cell>
          <cell r="BV1722" t="str">
            <v>0002071874259</v>
          </cell>
          <cell r="BW1722" t="str">
            <v>SUDAH</v>
          </cell>
          <cell r="BX1722" t="str">
            <v>PERUSAHAAN</v>
          </cell>
          <cell r="BZ1722" t="str">
            <v>BELUM</v>
          </cell>
        </row>
        <row r="1723">
          <cell r="C1723" t="str">
            <v>3793</v>
          </cell>
          <cell r="D1723" t="str">
            <v>MOCHAMMAD AZWAR RIZAL ROMADLON</v>
          </cell>
          <cell r="E1723" t="str">
            <v>PT. MBK</v>
          </cell>
          <cell r="F1723" t="str">
            <v>PO</v>
          </cell>
          <cell r="G1723" t="str">
            <v>14/PO/LOG-SBY/IV/22</v>
          </cell>
          <cell r="I1723">
            <v>44677</v>
          </cell>
          <cell r="J1723" t="str">
            <v/>
          </cell>
          <cell r="K1723" t="str">
            <v>082143307809</v>
          </cell>
          <cell r="L1723" t="str">
            <v>DRIVER</v>
          </cell>
          <cell r="Q1723" t="str">
            <v>SIDOARJO</v>
          </cell>
          <cell r="R1723" t="str">
            <v>CREDIBOOK</v>
          </cell>
          <cell r="S1723" t="str">
            <v>MALANG</v>
          </cell>
          <cell r="T1723" t="str">
            <v>3578250904910002</v>
          </cell>
          <cell r="U1723" t="str">
            <v>SEUMUR HIDUP</v>
          </cell>
          <cell r="V1723" t="str">
            <v>HIJAU</v>
          </cell>
          <cell r="W1723" t="str">
            <v>B1</v>
          </cell>
          <cell r="X1723" t="str">
            <v>15149104000056</v>
          </cell>
          <cell r="Y1723">
            <v>45515</v>
          </cell>
          <cell r="Z1723" t="str">
            <v>SURABAYA</v>
          </cell>
          <cell r="AA1723">
            <v>33485</v>
          </cell>
          <cell r="AB1723" t="str">
            <v>DS, SURUH RT 015 RW 004 SUKODONO - SIDOARJO</v>
          </cell>
          <cell r="AC1723" t="str">
            <v>KAWIN ANAK 1</v>
          </cell>
          <cell r="AD1723" t="str">
            <v>ISLAM</v>
          </cell>
          <cell r="AE1723" t="str">
            <v>LAKI-LAKI</v>
          </cell>
          <cell r="AF1723" t="str">
            <v>SMA</v>
          </cell>
          <cell r="AG1723" t="str">
            <v>MOCHAMMAD AZWAR RIZAL ROMADLON</v>
          </cell>
          <cell r="AH1723" t="str">
            <v>BCA</v>
          </cell>
          <cell r="AI1723" t="str">
            <v>0881872632</v>
          </cell>
          <cell r="AJ1723" t="str">
            <v>3578030101089387</v>
          </cell>
          <cell r="AL1723">
            <v>44677</v>
          </cell>
          <cell r="AM1723">
            <v>44773</v>
          </cell>
          <cell r="AN1723" t="str">
            <v>PKWT 1</v>
          </cell>
          <cell r="AO1723" t="str">
            <v>71 hari</v>
          </cell>
          <cell r="AP1723" t="str">
            <v xml:space="preserve">0 Tahun  0 Bulan 25 Hari </v>
          </cell>
          <cell r="AQ1723" t="str">
            <v>BELUM</v>
          </cell>
          <cell r="AS1723" t="str">
            <v>BELUM</v>
          </cell>
          <cell r="AU1723" t="str">
            <v>SUDAH</v>
          </cell>
          <cell r="AV1723">
            <v>44674</v>
          </cell>
          <cell r="AW1723" t="str">
            <v xml:space="preserve">0 Tahun  0 Bulan 28 Hari </v>
          </cell>
          <cell r="AX1723" t="str">
            <v>IN CLASS</v>
          </cell>
          <cell r="AY1723">
            <v>90</v>
          </cell>
          <cell r="AZ1723">
            <v>90</v>
          </cell>
          <cell r="BA1723" t="str">
            <v>SUDAH</v>
          </cell>
          <cell r="BC1723">
            <v>44398</v>
          </cell>
          <cell r="BD1723" t="str">
            <v>RSU PRIMA HUSADA</v>
          </cell>
          <cell r="BE1723" t="str">
            <v>SUDAH</v>
          </cell>
          <cell r="BG1723">
            <v>44426</v>
          </cell>
          <cell r="BI1723" t="str">
            <v>BELUM</v>
          </cell>
          <cell r="BV1723" t="str">
            <v>0002907648707</v>
          </cell>
          <cell r="BW1723" t="str">
            <v>SUDAH</v>
          </cell>
          <cell r="BX1723" t="str">
            <v>PERUSAHAAN</v>
          </cell>
          <cell r="BY1723" t="str">
            <v>19098954498</v>
          </cell>
          <cell r="BZ1723" t="str">
            <v>SUDAH</v>
          </cell>
        </row>
        <row r="1724">
          <cell r="C1724" t="str">
            <v>3794</v>
          </cell>
          <cell r="D1724" t="str">
            <v xml:space="preserve">IRHAM </v>
          </cell>
          <cell r="E1724" t="str">
            <v>PT. MBK</v>
          </cell>
          <cell r="F1724" t="str">
            <v>REPLACE</v>
          </cell>
          <cell r="G1724" t="str">
            <v>MUHAMAD REZA APRILLA WILLEM</v>
          </cell>
          <cell r="I1724">
            <v>44680</v>
          </cell>
          <cell r="K1724" t="str">
            <v>082292000146</v>
          </cell>
          <cell r="L1724" t="str">
            <v>DRIVER</v>
          </cell>
          <cell r="Q1724" t="str">
            <v>MAKASAR</v>
          </cell>
          <cell r="R1724" t="str">
            <v>ANTERAJA</v>
          </cell>
          <cell r="S1724" t="str">
            <v>MALANG</v>
          </cell>
          <cell r="T1724" t="str">
            <v>7605023108840001</v>
          </cell>
          <cell r="U1724" t="str">
            <v>SEUMUR HIDUP</v>
          </cell>
          <cell r="W1724" t="str">
            <v>B2</v>
          </cell>
          <cell r="X1724" t="str">
            <v>19288408000038</v>
          </cell>
          <cell r="Y1724">
            <v>46363</v>
          </cell>
          <cell r="Z1724" t="str">
            <v>PAMBOANG</v>
          </cell>
          <cell r="AA1724">
            <v>30905</v>
          </cell>
          <cell r="AB1724" t="str">
            <v>PELATTOANG RT/RW 000/000 KEL/DESA TAMMEROO KEC. TAMMEROO SENDAWA KAB. MAJENE</v>
          </cell>
          <cell r="AC1724" t="str">
            <v>KAWIN ANAK 2</v>
          </cell>
          <cell r="AD1724" t="str">
            <v>ISLAM</v>
          </cell>
          <cell r="AE1724" t="str">
            <v>LAKI-LAKI</v>
          </cell>
          <cell r="AF1724" t="str">
            <v>SMA</v>
          </cell>
          <cell r="AG1724" t="str">
            <v xml:space="preserve">IRHAM </v>
          </cell>
          <cell r="AH1724" t="str">
            <v>BCA</v>
          </cell>
          <cell r="AI1724" t="str">
            <v>7325593130</v>
          </cell>
          <cell r="AJ1724" t="str">
            <v>7605062203190001</v>
          </cell>
          <cell r="AL1724">
            <v>44680</v>
          </cell>
          <cell r="AM1724">
            <v>44773</v>
          </cell>
          <cell r="AN1724" t="str">
            <v>PKWT 1</v>
          </cell>
          <cell r="AO1724" t="str">
            <v>71 hari</v>
          </cell>
          <cell r="AP1724" t="str">
            <v xml:space="preserve">0 Tahun  0 Bulan 22 Hari </v>
          </cell>
          <cell r="AQ1724" t="str">
            <v>SUDAH</v>
          </cell>
          <cell r="AR1724">
            <v>44691</v>
          </cell>
          <cell r="AS1724" t="str">
            <v>SUDAH</v>
          </cell>
          <cell r="AT1724">
            <v>44691</v>
          </cell>
          <cell r="AU1724" t="str">
            <v>SUDAH</v>
          </cell>
          <cell r="AV1724">
            <v>44676</v>
          </cell>
          <cell r="AW1724" t="str">
            <v xml:space="preserve">0 Tahun  0 Bulan 26 Hari </v>
          </cell>
          <cell r="AX1724" t="str">
            <v>ON LINE</v>
          </cell>
          <cell r="AY1724">
            <v>80</v>
          </cell>
          <cell r="AZ1724">
            <v>100</v>
          </cell>
          <cell r="BA1724" t="str">
            <v>SUDAH</v>
          </cell>
          <cell r="BC1724">
            <v>44398</v>
          </cell>
          <cell r="BD1724" t="str">
            <v>KLINIK BIDDOKKES POLDA SULSEL</v>
          </cell>
          <cell r="BE1724" t="str">
            <v>SUDAH</v>
          </cell>
          <cell r="BG1724">
            <v>44530</v>
          </cell>
          <cell r="BH1724" t="str">
            <v>KLINIK BIDDOKKES POLDA SULSEL</v>
          </cell>
          <cell r="BI1724" t="str">
            <v>BELUM</v>
          </cell>
          <cell r="BJ1724" t="str">
            <v>MENUNGGU JADWAL VAKSIN 6 BULAN</v>
          </cell>
          <cell r="BV1724" t="str">
            <v xml:space="preserve">0000961063514 </v>
          </cell>
          <cell r="BW1724" t="str">
            <v>SUDAH</v>
          </cell>
          <cell r="BX1724" t="str">
            <v>PERUSAHAAN</v>
          </cell>
          <cell r="BZ1724" t="str">
            <v>BELUM</v>
          </cell>
        </row>
        <row r="1725">
          <cell r="C1725" t="str">
            <v>3795</v>
          </cell>
          <cell r="D1725" t="str">
            <v>ADIRIRA</v>
          </cell>
          <cell r="E1725" t="str">
            <v>PT. MBK</v>
          </cell>
          <cell r="F1725" t="str">
            <v>REPLACE</v>
          </cell>
          <cell r="G1725" t="str">
            <v>ANDRI JAENAL</v>
          </cell>
          <cell r="H1725">
            <v>44678</v>
          </cell>
          <cell r="I1725">
            <v>44679</v>
          </cell>
          <cell r="J1725">
            <v>1</v>
          </cell>
          <cell r="K1725" t="str">
            <v>081224034764</v>
          </cell>
          <cell r="L1725" t="str">
            <v>DRIVER</v>
          </cell>
          <cell r="Q1725" t="str">
            <v>BANDUNG</v>
          </cell>
          <cell r="R1725" t="str">
            <v>ANTERAJA</v>
          </cell>
          <cell r="S1725" t="str">
            <v>JAKARTA 1</v>
          </cell>
          <cell r="T1725" t="str">
            <v>3273171408830001</v>
          </cell>
          <cell r="U1725" t="str">
            <v>SEUMUR HIDUP</v>
          </cell>
          <cell r="V1725" t="str">
            <v>MERAH</v>
          </cell>
          <cell r="W1725" t="str">
            <v>B2 UMUM</v>
          </cell>
          <cell r="X1725" t="str">
            <v>16188308000695</v>
          </cell>
          <cell r="Y1725">
            <v>46373</v>
          </cell>
          <cell r="Z1725" t="str">
            <v>GARUT</v>
          </cell>
          <cell r="AA1725">
            <v>30542</v>
          </cell>
          <cell r="AB1725" t="str">
            <v>JL CIBADUYUT,GG SARHAWI,BLOK LUMBUNG NO 59/199C RT06 RW06,DESA KEBON LEGA,KEC BOJONGLOA KIDUL</v>
          </cell>
          <cell r="AC1725" t="str">
            <v>KAWIN ANAK 1</v>
          </cell>
          <cell r="AD1725" t="str">
            <v>ISLAM</v>
          </cell>
          <cell r="AE1725" t="str">
            <v>LAKI-LAKI</v>
          </cell>
          <cell r="AF1725" t="str">
            <v>SMA</v>
          </cell>
          <cell r="AH1725" t="str">
            <v>BELUM</v>
          </cell>
          <cell r="AJ1725" t="str">
            <v>3273171208110008</v>
          </cell>
          <cell r="AL1725">
            <v>44679</v>
          </cell>
          <cell r="AM1725">
            <v>44773</v>
          </cell>
          <cell r="AN1725" t="str">
            <v>PKWT 1</v>
          </cell>
          <cell r="AO1725" t="str">
            <v>71 hari</v>
          </cell>
          <cell r="AP1725" t="str">
            <v xml:space="preserve">0 Tahun  0 Bulan 23 Hari </v>
          </cell>
          <cell r="AQ1725" t="str">
            <v>SUDAH</v>
          </cell>
          <cell r="AR1725">
            <v>44690</v>
          </cell>
          <cell r="AS1725" t="str">
            <v>SUDAH</v>
          </cell>
          <cell r="AT1725">
            <v>44690</v>
          </cell>
          <cell r="AU1725" t="str">
            <v>SUDAH</v>
          </cell>
          <cell r="AV1725">
            <v>44677</v>
          </cell>
          <cell r="AW1725" t="str">
            <v xml:space="preserve">0 Tahun  0 Bulan 25 Hari </v>
          </cell>
          <cell r="AX1725" t="str">
            <v>IN CLASS</v>
          </cell>
          <cell r="AY1725">
            <v>60</v>
          </cell>
          <cell r="BA1725" t="str">
            <v>SUDAH</v>
          </cell>
          <cell r="BC1725">
            <v>44411</v>
          </cell>
          <cell r="BD1725" t="str">
            <v>POLRES GARUT</v>
          </cell>
          <cell r="BE1725" t="str">
            <v>SUDAH</v>
          </cell>
          <cell r="BG1725">
            <v>44609</v>
          </cell>
          <cell r="BH1725" t="str">
            <v>BANJARWANGI</v>
          </cell>
          <cell r="BI1725" t="str">
            <v>BELUM</v>
          </cell>
          <cell r="BV1725" t="str">
            <v>0001337389424</v>
          </cell>
          <cell r="BW1725" t="str">
            <v>SUDAH</v>
          </cell>
          <cell r="BX1725" t="str">
            <v>PERUSAHAAN</v>
          </cell>
          <cell r="BZ1725" t="str">
            <v>BELUM</v>
          </cell>
          <cell r="CG1725" t="str">
            <v>adirira2@gmail.com</v>
          </cell>
        </row>
        <row r="1726">
          <cell r="C1726" t="str">
            <v>3796</v>
          </cell>
          <cell r="D1726" t="str">
            <v>NUR ROCHMAT</v>
          </cell>
          <cell r="E1726" t="str">
            <v>PT. MBK</v>
          </cell>
          <cell r="F1726" t="str">
            <v>REPLACE</v>
          </cell>
          <cell r="G1726" t="str">
            <v>AHMAD KOMARA</v>
          </cell>
          <cell r="H1726">
            <v>44678</v>
          </cell>
          <cell r="I1726">
            <v>44679</v>
          </cell>
          <cell r="J1726">
            <v>1</v>
          </cell>
          <cell r="K1726" t="str">
            <v>089650379713</v>
          </cell>
          <cell r="L1726" t="str">
            <v>DRIVER</v>
          </cell>
          <cell r="Q1726" t="str">
            <v>BANDUNG</v>
          </cell>
          <cell r="R1726" t="str">
            <v>ANTERAJA</v>
          </cell>
          <cell r="S1726" t="str">
            <v>JAKARTA 1</v>
          </cell>
          <cell r="T1726" t="str">
            <v>3277011706940015</v>
          </cell>
          <cell r="U1726" t="str">
            <v>SEUMUR HIDUP</v>
          </cell>
          <cell r="V1726" t="str">
            <v>HIJAU</v>
          </cell>
          <cell r="W1726" t="str">
            <v>B1</v>
          </cell>
          <cell r="X1726" t="str">
            <v>13319406000594</v>
          </cell>
          <cell r="Y1726">
            <v>46422</v>
          </cell>
          <cell r="Z1726" t="str">
            <v>CIMAHI</v>
          </cell>
          <cell r="AA1726">
            <v>34502</v>
          </cell>
          <cell r="AB1726" t="str">
            <v>JL SINDANG SARI BLOK CIGESEL RT 02 RW09,DESA MELONG,KEC CIMAHI SELATAN</v>
          </cell>
          <cell r="AC1726" t="str">
            <v>KAWIN ANAK 1</v>
          </cell>
          <cell r="AD1726" t="str">
            <v>ISLAM</v>
          </cell>
          <cell r="AE1726" t="str">
            <v>LAKI-LAKI</v>
          </cell>
          <cell r="AF1726" t="str">
            <v>SMK</v>
          </cell>
          <cell r="AH1726" t="str">
            <v>BELUM</v>
          </cell>
          <cell r="AJ1726" t="str">
            <v>3277010108180018</v>
          </cell>
          <cell r="AL1726">
            <v>44679</v>
          </cell>
          <cell r="AM1726">
            <v>44773</v>
          </cell>
          <cell r="AN1726" t="str">
            <v>PKWT 1</v>
          </cell>
          <cell r="AO1726" t="str">
            <v>71 hari</v>
          </cell>
          <cell r="AP1726" t="str">
            <v xml:space="preserve">0 Tahun  0 Bulan 23 Hari </v>
          </cell>
          <cell r="AQ1726" t="str">
            <v>SUDAH</v>
          </cell>
          <cell r="AR1726">
            <v>44690</v>
          </cell>
          <cell r="AS1726" t="str">
            <v>SUDAH</v>
          </cell>
          <cell r="AT1726">
            <v>44690</v>
          </cell>
          <cell r="AU1726" t="str">
            <v>SUDAH</v>
          </cell>
          <cell r="AV1726">
            <v>44677</v>
          </cell>
          <cell r="AW1726" t="str">
            <v xml:space="preserve">0 Tahun  0 Bulan 25 Hari </v>
          </cell>
          <cell r="AX1726" t="str">
            <v>IN CLASS</v>
          </cell>
          <cell r="AY1726">
            <v>60</v>
          </cell>
          <cell r="BA1726" t="str">
            <v>SUDAH</v>
          </cell>
          <cell r="BC1726">
            <v>44432</v>
          </cell>
          <cell r="BD1726" t="str">
            <v>MELONGASIH</v>
          </cell>
          <cell r="BE1726" t="str">
            <v>SUDAH</v>
          </cell>
          <cell r="BG1726">
            <v>44516</v>
          </cell>
          <cell r="BH1726" t="str">
            <v>MELONGASIH</v>
          </cell>
          <cell r="BI1726" t="str">
            <v>BELUM</v>
          </cell>
          <cell r="BV1726" t="str">
            <v>0002758343556</v>
          </cell>
          <cell r="BW1726" t="str">
            <v>SUDAH</v>
          </cell>
          <cell r="BX1726" t="str">
            <v>PERUSAHAAN</v>
          </cell>
          <cell r="BZ1726" t="str">
            <v>BELUM</v>
          </cell>
          <cell r="CG1726" t="str">
            <v>NUR494410@GMAIL.COM</v>
          </cell>
        </row>
        <row r="1727">
          <cell r="C1727" t="str">
            <v>3797</v>
          </cell>
          <cell r="D1727" t="str">
            <v>MUHAMMAD RIZKY</v>
          </cell>
          <cell r="E1727" t="str">
            <v>PT. MBK</v>
          </cell>
          <cell r="F1727" t="str">
            <v>REPLACE</v>
          </cell>
          <cell r="G1727" t="str">
            <v>HADI NUGRAHA</v>
          </cell>
          <cell r="H1727">
            <v>44679</v>
          </cell>
          <cell r="I1727">
            <v>44680</v>
          </cell>
          <cell r="J1727">
            <v>1</v>
          </cell>
          <cell r="K1727" t="str">
            <v>083893671718</v>
          </cell>
          <cell r="L1727" t="str">
            <v>DRIVER</v>
          </cell>
          <cell r="Q1727" t="str">
            <v>BANDUNG</v>
          </cell>
          <cell r="R1727" t="str">
            <v>ANTERAJA</v>
          </cell>
          <cell r="S1727" t="str">
            <v>JAKARTA 1</v>
          </cell>
          <cell r="T1727" t="str">
            <v>3204271311970001</v>
          </cell>
          <cell r="U1727" t="str">
            <v>SEUMUR HIDUP</v>
          </cell>
          <cell r="V1727" t="str">
            <v>HIJAU</v>
          </cell>
          <cell r="W1727" t="str">
            <v>B1</v>
          </cell>
          <cell r="X1727" t="str">
            <v>13439711000595</v>
          </cell>
          <cell r="Y1727">
            <v>46316</v>
          </cell>
          <cell r="Z1727" t="str">
            <v>BANDUNG</v>
          </cell>
          <cell r="AA1727">
            <v>35747</v>
          </cell>
          <cell r="AB1727" t="str">
            <v>PERUM SURYA RAHAYURT27 RW13,CIKANCUNG,KAB BANDUNG</v>
          </cell>
          <cell r="AC1727" t="str">
            <v>KAWIN ANAK 1</v>
          </cell>
          <cell r="AD1727" t="str">
            <v>ISLAM</v>
          </cell>
          <cell r="AE1727" t="str">
            <v>LAKI-LAKI</v>
          </cell>
          <cell r="AF1727" t="str">
            <v>SMK</v>
          </cell>
          <cell r="AH1727" t="str">
            <v>BELUM</v>
          </cell>
          <cell r="AJ1727" t="str">
            <v>3204271103200005</v>
          </cell>
          <cell r="AL1727">
            <v>44680</v>
          </cell>
          <cell r="AM1727">
            <v>44773</v>
          </cell>
          <cell r="AN1727" t="str">
            <v>PKWT 1</v>
          </cell>
          <cell r="AO1727" t="str">
            <v>71 hari</v>
          </cell>
          <cell r="AP1727" t="str">
            <v xml:space="preserve">0 Tahun  0 Bulan 22 Hari </v>
          </cell>
          <cell r="AQ1727" t="str">
            <v>SUDAH</v>
          </cell>
          <cell r="AR1727">
            <v>44690</v>
          </cell>
          <cell r="AS1727" t="str">
            <v>SUDAH</v>
          </cell>
          <cell r="AT1727">
            <v>44690</v>
          </cell>
          <cell r="AU1727" t="str">
            <v>SUDAH</v>
          </cell>
          <cell r="AV1727">
            <v>44677</v>
          </cell>
          <cell r="AW1727" t="str">
            <v xml:space="preserve">0 Tahun  0 Bulan 25 Hari </v>
          </cell>
          <cell r="AX1727" t="str">
            <v>IN CLASS</v>
          </cell>
          <cell r="AY1727">
            <v>60</v>
          </cell>
          <cell r="BA1727" t="str">
            <v>SUDAH</v>
          </cell>
          <cell r="BC1727">
            <v>44391</v>
          </cell>
          <cell r="BD1727" t="str">
            <v>KLINIK PRIMA HUSADA</v>
          </cell>
          <cell r="BE1727" t="str">
            <v>SUDAH</v>
          </cell>
          <cell r="BG1727">
            <v>44678</v>
          </cell>
          <cell r="BH1727" t="str">
            <v>PKM CILULUK</v>
          </cell>
          <cell r="BI1727" t="str">
            <v>BELUM</v>
          </cell>
          <cell r="BV1727" t="str">
            <v>0001463789676</v>
          </cell>
          <cell r="BW1727" t="str">
            <v>SUDAH</v>
          </cell>
          <cell r="BX1727" t="str">
            <v>PERUSAHAAN</v>
          </cell>
          <cell r="BZ1727" t="str">
            <v>BELUM</v>
          </cell>
          <cell r="CG1727" t="str">
            <v>m.rizky131197@gmail.com</v>
          </cell>
        </row>
        <row r="1728">
          <cell r="C1728" t="str">
            <v>3798</v>
          </cell>
          <cell r="D1728" t="str">
            <v>WAWAN SUGIANTO</v>
          </cell>
          <cell r="E1728" t="str">
            <v>PT. MBK</v>
          </cell>
          <cell r="F1728" t="str">
            <v>REPLACE</v>
          </cell>
          <cell r="G1728" t="str">
            <v>DATA KARTIKA SUDRAJAT</v>
          </cell>
          <cell r="H1728">
            <v>44687</v>
          </cell>
          <cell r="I1728">
            <v>44688</v>
          </cell>
          <cell r="K1728" t="str">
            <v>081904229441</v>
          </cell>
          <cell r="L1728" t="str">
            <v>DRIVER</v>
          </cell>
          <cell r="Q1728" t="str">
            <v>CIREBON</v>
          </cell>
          <cell r="R1728" t="str">
            <v>ANTERAJA</v>
          </cell>
          <cell r="S1728" t="str">
            <v>JAKARTA 1</v>
          </cell>
          <cell r="T1728" t="str">
            <v>3209182007840015</v>
          </cell>
          <cell r="U1728" t="str">
            <v>SEUMUR HIDUP</v>
          </cell>
          <cell r="V1728" t="str">
            <v>HIJAU</v>
          </cell>
          <cell r="W1728" t="str">
            <v>B1 UMUM</v>
          </cell>
          <cell r="X1728" t="str">
            <v>840713371273</v>
          </cell>
          <cell r="Y1728">
            <v>44762</v>
          </cell>
          <cell r="Z1728" t="str">
            <v>CIREBON</v>
          </cell>
          <cell r="AA1728">
            <v>30883</v>
          </cell>
          <cell r="AB1728" t="str">
            <v>BLOK PEGAMBUAN RT 01 RW 01 DESA KEBAREPAN KEC.PLUMBON KAB.CIREBON</v>
          </cell>
          <cell r="AC1728" t="str">
            <v>KAWIN ANAK 2</v>
          </cell>
          <cell r="AD1728" t="str">
            <v>ISLAM</v>
          </cell>
          <cell r="AE1728" t="str">
            <v>LAKI-LAKI</v>
          </cell>
          <cell r="AF1728" t="str">
            <v>SMK</v>
          </cell>
          <cell r="AG1728" t="str">
            <v>WAWAN SUGIANTO</v>
          </cell>
          <cell r="AH1728" t="str">
            <v>BCA</v>
          </cell>
          <cell r="AI1728" t="str">
            <v>3740438068</v>
          </cell>
          <cell r="AJ1728" t="str">
            <v>3209183103080006</v>
          </cell>
          <cell r="AL1728">
            <v>44688</v>
          </cell>
          <cell r="AM1728">
            <v>44773</v>
          </cell>
          <cell r="AN1728" t="str">
            <v>PKWT 1</v>
          </cell>
          <cell r="AO1728" t="str">
            <v>71 hari</v>
          </cell>
          <cell r="AP1728" t="str">
            <v xml:space="preserve">0 Tahun  0 Bulan 14 Hari </v>
          </cell>
          <cell r="AQ1728" t="str">
            <v>SUDAH</v>
          </cell>
          <cell r="AR1728">
            <v>44691</v>
          </cell>
          <cell r="AS1728" t="str">
            <v>SUDAH</v>
          </cell>
          <cell r="AT1728">
            <v>44691</v>
          </cell>
          <cell r="AU1728" t="str">
            <v>SUDAH</v>
          </cell>
          <cell r="AV1728">
            <v>44627</v>
          </cell>
          <cell r="AW1728" t="str">
            <v xml:space="preserve">0 Tahun  2 Bulan 14 Hari </v>
          </cell>
          <cell r="AX1728" t="str">
            <v>IN CLASS</v>
          </cell>
          <cell r="AY1728">
            <v>80</v>
          </cell>
          <cell r="AZ1728">
            <v>85</v>
          </cell>
          <cell r="BA1728" t="str">
            <v>SUDAH</v>
          </cell>
          <cell r="BC1728">
            <v>44400</v>
          </cell>
          <cell r="BD1728" t="str">
            <v>PLUMBON</v>
          </cell>
          <cell r="BE1728" t="str">
            <v>SUDAH</v>
          </cell>
          <cell r="BG1728">
            <v>44428</v>
          </cell>
          <cell r="BH1728" t="str">
            <v>PLUMBON</v>
          </cell>
          <cell r="BI1728" t="str">
            <v>SUDAH</v>
          </cell>
          <cell r="BK1728">
            <v>44660</v>
          </cell>
          <cell r="BL1728" t="str">
            <v>PLUMBON</v>
          </cell>
          <cell r="BV1728" t="str">
            <v>0001171078929</v>
          </cell>
          <cell r="BW1728" t="str">
            <v>SUDAH</v>
          </cell>
          <cell r="BX1728" t="str">
            <v>PERUSAHAAN</v>
          </cell>
          <cell r="BZ1728" t="str">
            <v>BELUM</v>
          </cell>
          <cell r="CG1728" t="str">
            <v>wansugianto99@gmail.com</v>
          </cell>
        </row>
        <row r="1729">
          <cell r="C1729" t="str">
            <v>3799</v>
          </cell>
          <cell r="D1729" t="str">
            <v>ASINRA</v>
          </cell>
          <cell r="E1729" t="str">
            <v>PT. MBK</v>
          </cell>
          <cell r="F1729" t="str">
            <v>REPLACE</v>
          </cell>
          <cell r="G1729" t="str">
            <v>ADI JAYA</v>
          </cell>
          <cell r="I1729">
            <v>44682</v>
          </cell>
          <cell r="K1729" t="str">
            <v>082339911764</v>
          </cell>
          <cell r="L1729" t="str">
            <v>DRIVER</v>
          </cell>
          <cell r="Q1729" t="str">
            <v>MAKASAR</v>
          </cell>
          <cell r="R1729" t="str">
            <v>ANTERAJA</v>
          </cell>
          <cell r="S1729" t="str">
            <v>MALANG</v>
          </cell>
          <cell r="T1729" t="str">
            <v>7371112105930002</v>
          </cell>
          <cell r="U1729" t="str">
            <v>SEUMUR HIDUP</v>
          </cell>
          <cell r="W1729" t="str">
            <v>B1</v>
          </cell>
          <cell r="X1729" t="str">
            <v>190593050008600</v>
          </cell>
          <cell r="Y1729">
            <v>46517</v>
          </cell>
          <cell r="Z1729" t="str">
            <v xml:space="preserve">MAROS </v>
          </cell>
          <cell r="AA1729">
            <v>34110</v>
          </cell>
          <cell r="AB1729" t="str">
            <v>JL  SENGKANG RAYA BLOK J NO 12 RT/RW 003/004 KEL/DESA LAIKANG KEC BIRINGKANAYA KOTA MAKASSAR</v>
          </cell>
          <cell r="AC1729" t="str">
            <v>KAWIN ANAK 2</v>
          </cell>
          <cell r="AD1729" t="str">
            <v>ISLAM</v>
          </cell>
          <cell r="AE1729" t="str">
            <v>LAKI-LAKI</v>
          </cell>
          <cell r="AF1729" t="str">
            <v>SMK</v>
          </cell>
          <cell r="AG1729" t="str">
            <v>ASINRA</v>
          </cell>
          <cell r="AH1729" t="str">
            <v>BCA</v>
          </cell>
          <cell r="AI1729" t="str">
            <v>7991180188</v>
          </cell>
          <cell r="AJ1729" t="str">
            <v>7371110610200012</v>
          </cell>
          <cell r="AL1729">
            <v>44682</v>
          </cell>
          <cell r="AM1729">
            <v>44773</v>
          </cell>
          <cell r="AN1729" t="str">
            <v>PKWT 1</v>
          </cell>
          <cell r="AO1729" t="str">
            <v>71 hari</v>
          </cell>
          <cell r="AP1729" t="str">
            <v xml:space="preserve">0 Tahun  0 Bulan 20 Hari </v>
          </cell>
          <cell r="AQ1729" t="str">
            <v>SUDAH</v>
          </cell>
          <cell r="AR1729">
            <v>44691</v>
          </cell>
          <cell r="AS1729" t="str">
            <v>SUDAH</v>
          </cell>
          <cell r="AT1729">
            <v>44691</v>
          </cell>
          <cell r="AU1729" t="str">
            <v>SUDAH</v>
          </cell>
          <cell r="AV1729">
            <v>44678</v>
          </cell>
          <cell r="AW1729" t="str">
            <v xml:space="preserve">0 Tahun  0 Bulan 24 Hari </v>
          </cell>
          <cell r="AX1729" t="str">
            <v>ON LINE</v>
          </cell>
          <cell r="AY1729">
            <v>80</v>
          </cell>
          <cell r="AZ1729">
            <v>90</v>
          </cell>
          <cell r="BA1729" t="str">
            <v>SUDAH</v>
          </cell>
          <cell r="BC1729">
            <v>44295</v>
          </cell>
          <cell r="BD1729" t="str">
            <v>KLINIK GOA RIA</v>
          </cell>
          <cell r="BE1729" t="str">
            <v>SUDAH</v>
          </cell>
          <cell r="BG1729">
            <v>44324</v>
          </cell>
          <cell r="BH1729" t="str">
            <v>KLINIK GOA RIA</v>
          </cell>
          <cell r="BI1729" t="str">
            <v>BELUM</v>
          </cell>
          <cell r="BJ1729" t="str">
            <v>MENUNGGU JADWAL VAKSIN 6 BULAN</v>
          </cell>
          <cell r="BV1729" t="str">
            <v>0002401933858</v>
          </cell>
          <cell r="BW1729" t="str">
            <v>SUDAH</v>
          </cell>
          <cell r="BX1729" t="str">
            <v>PERUSAHAAN</v>
          </cell>
          <cell r="BZ1729" t="str">
            <v>BELUM</v>
          </cell>
        </row>
        <row r="1730">
          <cell r="C1730" t="str">
            <v>3800</v>
          </cell>
          <cell r="D1730" t="str">
            <v>GABRIELA SAMBOW</v>
          </cell>
          <cell r="E1730" t="str">
            <v>PT. MBK</v>
          </cell>
          <cell r="F1730" t="str">
            <v>PEMENUHAN PO</v>
          </cell>
          <cell r="I1730">
            <v>44682</v>
          </cell>
          <cell r="K1730" t="str">
            <v>085240454550</v>
          </cell>
          <cell r="P1730" t="str">
            <v>ADMIN DISPATCHER</v>
          </cell>
          <cell r="Q1730" t="str">
            <v>MANADO</v>
          </cell>
          <cell r="R1730" t="str">
            <v>PT. SUMBER ALFARIA TRIJAYA TBK</v>
          </cell>
          <cell r="S1730" t="str">
            <v>MALANG</v>
          </cell>
          <cell r="T1730" t="str">
            <v>7171086606980001</v>
          </cell>
          <cell r="U1730" t="str">
            <v>SEUMUR HIDUP</v>
          </cell>
          <cell r="V1730" t="str">
            <v>NON DRIVER</v>
          </cell>
          <cell r="W1730" t="str">
            <v>NON DRIVER</v>
          </cell>
          <cell r="X1730" t="str">
            <v>NON DRIVER</v>
          </cell>
          <cell r="Y1730" t="str">
            <v>NON DRIVER</v>
          </cell>
          <cell r="Z1730" t="str">
            <v>MANADO</v>
          </cell>
          <cell r="AA1730">
            <v>35972</v>
          </cell>
          <cell r="AB1730" t="str">
            <v>JL REINERS LINGK VIII RT/RW 000/008 KEL RANOTANA WERU KEC. WANEA KOTA MANADO</v>
          </cell>
          <cell r="AC1730" t="str">
            <v>KAWIN ANAK 2</v>
          </cell>
          <cell r="AD1730" t="str">
            <v>KRISTEN</v>
          </cell>
          <cell r="AE1730" t="str">
            <v>PEREMPUAN</v>
          </cell>
          <cell r="AF1730" t="str">
            <v>S1</v>
          </cell>
          <cell r="AG1730" t="str">
            <v>GABRIELA SAMBOW</v>
          </cell>
          <cell r="AH1730" t="str">
            <v>BCA</v>
          </cell>
          <cell r="AI1730" t="str">
            <v>7800526170</v>
          </cell>
          <cell r="AJ1730" t="str">
            <v>7171071404210007</v>
          </cell>
          <cell r="AL1730">
            <v>44682</v>
          </cell>
          <cell r="AM1730">
            <v>44773</v>
          </cell>
          <cell r="AN1730" t="str">
            <v>PKWT 1</v>
          </cell>
          <cell r="AO1730" t="str">
            <v>71 hari</v>
          </cell>
          <cell r="AP1730" t="str">
            <v xml:space="preserve">0 Tahun  0 Bulan 20 Hari </v>
          </cell>
          <cell r="AQ1730" t="str">
            <v>NON DRIVER</v>
          </cell>
          <cell r="AR1730" t="str">
            <v>NON DRIVER</v>
          </cell>
          <cell r="AS1730" t="str">
            <v>BELUM</v>
          </cell>
          <cell r="AU1730" t="str">
            <v>NON DRIVER</v>
          </cell>
          <cell r="AV1730" t="str">
            <v>NON DRIVER</v>
          </cell>
          <cell r="AW1730" t="str">
            <v/>
          </cell>
          <cell r="AX1730" t="str">
            <v>NON DRIVER</v>
          </cell>
          <cell r="AY1730" t="str">
            <v>NON DRIVER</v>
          </cell>
          <cell r="AZ1730" t="str">
            <v>NON DRIVER</v>
          </cell>
          <cell r="BA1730" t="str">
            <v>SUDAH</v>
          </cell>
          <cell r="BC1730" t="str">
            <v>SUDAH</v>
          </cell>
          <cell r="BE1730" t="str">
            <v>SUDAH</v>
          </cell>
          <cell r="BG1730" t="str">
            <v>SUDAH</v>
          </cell>
          <cell r="BI1730" t="str">
            <v>BELUM</v>
          </cell>
          <cell r="BV1730" t="str">
            <v>0000137723398</v>
          </cell>
          <cell r="BW1730" t="str">
            <v>SUDAH</v>
          </cell>
          <cell r="BX1730" t="str">
            <v>PERUSAHAAN</v>
          </cell>
          <cell r="BZ1730" t="str">
            <v>BELUM</v>
          </cell>
        </row>
        <row r="1731">
          <cell r="C1731" t="str">
            <v>3801</v>
          </cell>
          <cell r="D1731" t="str">
            <v>FILIPI JUNAIDI HARTMAN LOMBOK</v>
          </cell>
          <cell r="E1731" t="str">
            <v>PT. MBK</v>
          </cell>
          <cell r="F1731" t="str">
            <v>REPLACE</v>
          </cell>
          <cell r="G1731" t="str">
            <v>GERRY WANGKO</v>
          </cell>
          <cell r="I1731">
            <v>44682</v>
          </cell>
          <cell r="K1731" t="str">
            <v>0895390730007</v>
          </cell>
          <cell r="L1731" t="str">
            <v>DRIVER</v>
          </cell>
          <cell r="Q1731" t="str">
            <v>MANADO</v>
          </cell>
          <cell r="R1731" t="str">
            <v>PT. SUMBER ALFARIA TRIJAYA TBK</v>
          </cell>
          <cell r="S1731" t="str">
            <v>MALANG</v>
          </cell>
          <cell r="T1731" t="str">
            <v>7102071306990001</v>
          </cell>
          <cell r="U1731" t="str">
            <v>SEUMUR HIDUP</v>
          </cell>
          <cell r="V1731" t="str">
            <v>HIJAU</v>
          </cell>
          <cell r="W1731" t="str">
            <v>B1</v>
          </cell>
          <cell r="X1731" t="str">
            <v>20169906000004</v>
          </cell>
          <cell r="Y1731">
            <v>45607</v>
          </cell>
          <cell r="Z1731" t="str">
            <v>KIAWA</v>
          </cell>
          <cell r="AA1731">
            <v>36324</v>
          </cell>
          <cell r="AB1731" t="str">
            <v>JAGA II RT/RW 000/000 KEL/DESA TOMPASO DUA UTARA KEC TOMPASO BARAT KAB MINAHASA</v>
          </cell>
          <cell r="AC1731" t="str">
            <v>LAJANG</v>
          </cell>
          <cell r="AD1731" t="str">
            <v>KRISTEN</v>
          </cell>
          <cell r="AE1731" t="str">
            <v>LAKI-LAKI</v>
          </cell>
          <cell r="AF1731" t="str">
            <v>SMA</v>
          </cell>
          <cell r="AG1731" t="str">
            <v>FILIPI JUNAIDI HARTMAN LOMBOK</v>
          </cell>
          <cell r="AH1731" t="str">
            <v>BCA</v>
          </cell>
          <cell r="AI1731" t="str">
            <v>0530449092</v>
          </cell>
          <cell r="AJ1731" t="str">
            <v>7102072905080713</v>
          </cell>
          <cell r="AL1731">
            <v>44682</v>
          </cell>
          <cell r="AM1731">
            <v>44773</v>
          </cell>
          <cell r="AN1731" t="str">
            <v>PKWT 1</v>
          </cell>
          <cell r="AO1731" t="str">
            <v>71 hari</v>
          </cell>
          <cell r="AP1731" t="str">
            <v xml:space="preserve">0 Tahun  0 Bulan 20 Hari </v>
          </cell>
          <cell r="AQ1731" t="str">
            <v>SUDAH</v>
          </cell>
          <cell r="AR1731">
            <v>44691</v>
          </cell>
          <cell r="AS1731" t="str">
            <v>SUDAH</v>
          </cell>
          <cell r="AT1731">
            <v>44691</v>
          </cell>
          <cell r="AU1731" t="str">
            <v>SUDAH</v>
          </cell>
          <cell r="AV1731">
            <v>44676</v>
          </cell>
          <cell r="AW1731" t="str">
            <v xml:space="preserve">0 Tahun  0 Bulan 26 Hari </v>
          </cell>
          <cell r="AX1731" t="str">
            <v>IN CLASS</v>
          </cell>
          <cell r="AY1731">
            <v>70</v>
          </cell>
          <cell r="AZ1731">
            <v>90</v>
          </cell>
          <cell r="BA1731" t="str">
            <v>SUDAH</v>
          </cell>
          <cell r="BC1731">
            <v>44408</v>
          </cell>
          <cell r="BD1731" t="str">
            <v>TOMPASO 21031101</v>
          </cell>
          <cell r="BE1731" t="str">
            <v>SUDAH</v>
          </cell>
          <cell r="BG1731">
            <v>44665</v>
          </cell>
          <cell r="BH1731" t="str">
            <v>TOMPASO 21031101</v>
          </cell>
          <cell r="BI1731" t="str">
            <v>BELUM</v>
          </cell>
          <cell r="BJ1731" t="str">
            <v>MENUNGGU JADWAL VAKSIN 6 BULAN</v>
          </cell>
          <cell r="BV1731" t="str">
            <v>0001965517841</v>
          </cell>
          <cell r="BW1731" t="str">
            <v>SUDAH</v>
          </cell>
          <cell r="BX1731" t="str">
            <v>PERUSAHAAN</v>
          </cell>
          <cell r="BZ1731" t="str">
            <v>BELUM</v>
          </cell>
        </row>
        <row r="1732">
          <cell r="C1732" t="str">
            <v>3802</v>
          </cell>
          <cell r="D1732" t="str">
            <v>STIVLY FRANSAMBRO SUMAYKU</v>
          </cell>
          <cell r="E1732" t="str">
            <v>PT. MBK</v>
          </cell>
          <cell r="F1732" t="str">
            <v>REPLACE</v>
          </cell>
          <cell r="G1732" t="str">
            <v>MICHAEL PANGAILA</v>
          </cell>
          <cell r="I1732">
            <v>44682</v>
          </cell>
          <cell r="K1732" t="str">
            <v>085341102252</v>
          </cell>
          <cell r="L1732" t="str">
            <v>DRIVER</v>
          </cell>
          <cell r="Q1732" t="str">
            <v>MANADO</v>
          </cell>
          <cell r="R1732" t="str">
            <v>PT. SUMBER ALFARIA TRIJAYA TBK</v>
          </cell>
          <cell r="S1732" t="str">
            <v>MALANG</v>
          </cell>
          <cell r="T1732" t="str">
            <v>7106022006910001</v>
          </cell>
          <cell r="U1732" t="str">
            <v>SEUMUR HIDUP</v>
          </cell>
          <cell r="V1732" t="str">
            <v>HIJAU</v>
          </cell>
          <cell r="W1732" t="str">
            <v>B2 UMUM</v>
          </cell>
          <cell r="X1732" t="str">
            <v>20259206000046</v>
          </cell>
          <cell r="Y1732">
            <v>46201</v>
          </cell>
          <cell r="Z1732" t="str">
            <v xml:space="preserve">LEMBEAN </v>
          </cell>
          <cell r="AA1732">
            <v>33775</v>
          </cell>
          <cell r="AB1732" t="str">
            <v>JAGA IV RT/RW 000/000 KEL/DESA KAUDITAN I KEC KAUDITAN KAB. MINAHASA UTARA</v>
          </cell>
          <cell r="AC1732" t="str">
            <v>KAWIN ANAK 3</v>
          </cell>
          <cell r="AD1732" t="str">
            <v>KRISTEN</v>
          </cell>
          <cell r="AE1732" t="str">
            <v>LAKI-LAKI</v>
          </cell>
          <cell r="AF1732" t="str">
            <v>PAKET C</v>
          </cell>
          <cell r="AG1732" t="str">
            <v>STIVLY FRANSAMBRO SUMAYKU</v>
          </cell>
          <cell r="AH1732" t="str">
            <v>BELUM</v>
          </cell>
          <cell r="AJ1732" t="str">
            <v>7106020709150005</v>
          </cell>
          <cell r="AL1732">
            <v>44682</v>
          </cell>
          <cell r="AM1732">
            <v>44773</v>
          </cell>
          <cell r="AN1732" t="str">
            <v>PKWT 1</v>
          </cell>
          <cell r="AO1732" t="str">
            <v>71 hari</v>
          </cell>
          <cell r="AP1732" t="str">
            <v xml:space="preserve">0 Tahun  0 Bulan 20 Hari </v>
          </cell>
          <cell r="AQ1732" t="str">
            <v>SUDAH</v>
          </cell>
          <cell r="AR1732">
            <v>44691</v>
          </cell>
          <cell r="AS1732" t="str">
            <v>SUDAH</v>
          </cell>
          <cell r="AT1732">
            <v>44691</v>
          </cell>
          <cell r="AU1732" t="str">
            <v>SUDAH</v>
          </cell>
          <cell r="AV1732">
            <v>44650</v>
          </cell>
          <cell r="AW1732" t="str">
            <v xml:space="preserve">0 Tahun  1 Bulan 21 Hari </v>
          </cell>
          <cell r="AX1732" t="str">
            <v>IN CLASS</v>
          </cell>
          <cell r="AY1732">
            <v>100</v>
          </cell>
          <cell r="AZ1732">
            <v>100</v>
          </cell>
          <cell r="BA1732" t="str">
            <v>SUDAH</v>
          </cell>
          <cell r="BC1732">
            <v>44414</v>
          </cell>
          <cell r="BD1732" t="str">
            <v>KAUDITAN</v>
          </cell>
          <cell r="BE1732" t="str">
            <v>SUDAH</v>
          </cell>
          <cell r="BG1732">
            <v>44439</v>
          </cell>
          <cell r="BH1732" t="str">
            <v>KAUDITAN</v>
          </cell>
          <cell r="BI1732" t="str">
            <v>BELUM</v>
          </cell>
          <cell r="BJ1732" t="str">
            <v>MENUNGGU JADWAL VAKSIN 6 BULAN</v>
          </cell>
          <cell r="BV1732" t="str">
            <v>0001889729122</v>
          </cell>
          <cell r="BW1732" t="str">
            <v>SUDAH</v>
          </cell>
          <cell r="BX1732" t="str">
            <v>PERUSAHAAN</v>
          </cell>
          <cell r="BZ1732" t="str">
            <v>BELUM</v>
          </cell>
        </row>
        <row r="1733">
          <cell r="C1733" t="str">
            <v>3803</v>
          </cell>
          <cell r="D1733" t="str">
            <v>JUNAIDI MOKODOMPIT</v>
          </cell>
          <cell r="E1733" t="str">
            <v>PT. MBK</v>
          </cell>
          <cell r="F1733" t="str">
            <v>REPLACE</v>
          </cell>
          <cell r="G1733" t="str">
            <v>ERWIN ISMAIL</v>
          </cell>
          <cell r="I1733">
            <v>44682</v>
          </cell>
          <cell r="K1733" t="str">
            <v>081244795707</v>
          </cell>
          <cell r="L1733" t="str">
            <v>DRIVER</v>
          </cell>
          <cell r="Q1733" t="str">
            <v>MANADO</v>
          </cell>
          <cell r="R1733" t="str">
            <v>PT. SUMBER ALFARIA TRIJAYA TBK</v>
          </cell>
          <cell r="S1733" t="str">
            <v>MALANG</v>
          </cell>
          <cell r="T1733" t="str">
            <v>7101201406980301</v>
          </cell>
          <cell r="U1733" t="str">
            <v>SEUMUR HIDUP</v>
          </cell>
          <cell r="V1733" t="str">
            <v>HIJAU</v>
          </cell>
          <cell r="W1733" t="str">
            <v>B1</v>
          </cell>
          <cell r="X1733" t="str">
            <v>20189806000041</v>
          </cell>
          <cell r="Y1733">
            <v>46355</v>
          </cell>
          <cell r="Z1733" t="str">
            <v>NONOPAN I</v>
          </cell>
          <cell r="AA1733">
            <v>35960</v>
          </cell>
          <cell r="AB1733" t="str">
            <v>DUSUN IV RT/RW 001/000 KEL/DESA NONOPAN KEC. POIGAR KAB. BOLAANG MONGONDOW</v>
          </cell>
          <cell r="AC1733" t="str">
            <v>KAWIN ANAK 2</v>
          </cell>
          <cell r="AD1733" t="str">
            <v>ISLAM</v>
          </cell>
          <cell r="AE1733" t="str">
            <v>LAKI-LAKI</v>
          </cell>
          <cell r="AF1733" t="str">
            <v>SMK</v>
          </cell>
          <cell r="AG1733" t="str">
            <v>JUNAIDI MOKODOMPIT</v>
          </cell>
          <cell r="AH1733" t="str">
            <v>BCA</v>
          </cell>
          <cell r="AI1733" t="str">
            <v>7800527192</v>
          </cell>
          <cell r="AJ1733" t="str">
            <v>7101202603081876</v>
          </cell>
          <cell r="AL1733">
            <v>44682</v>
          </cell>
          <cell r="AM1733">
            <v>44773</v>
          </cell>
          <cell r="AN1733" t="str">
            <v>PKWT 1</v>
          </cell>
          <cell r="AO1733" t="str">
            <v>71 hari</v>
          </cell>
          <cell r="AP1733" t="str">
            <v xml:space="preserve">0 Tahun  0 Bulan 20 Hari </v>
          </cell>
          <cell r="AQ1733" t="str">
            <v>SUDAH</v>
          </cell>
          <cell r="AR1733">
            <v>44691</v>
          </cell>
          <cell r="AS1733" t="str">
            <v>SUDAH</v>
          </cell>
          <cell r="AT1733">
            <v>44691</v>
          </cell>
          <cell r="AU1733" t="str">
            <v>SUDAH</v>
          </cell>
          <cell r="AV1733">
            <v>44611</v>
          </cell>
          <cell r="AW1733" t="str">
            <v xml:space="preserve">0 Tahun  3 Bulan 2 Hari </v>
          </cell>
          <cell r="AX1733" t="str">
            <v>IN CLASS</v>
          </cell>
          <cell r="AY1733">
            <v>80</v>
          </cell>
          <cell r="AZ1733">
            <v>100</v>
          </cell>
          <cell r="BA1733" t="str">
            <v>SUDAH</v>
          </cell>
          <cell r="BC1733">
            <v>44377</v>
          </cell>
          <cell r="BD1733" t="str">
            <v>POIGAR 21070601</v>
          </cell>
          <cell r="BE1733" t="str">
            <v>SUDAH</v>
          </cell>
          <cell r="BG1733">
            <v>44237</v>
          </cell>
          <cell r="BH1733" t="str">
            <v>POIGAR 21070601</v>
          </cell>
          <cell r="BI1733" t="str">
            <v>BELUM</v>
          </cell>
          <cell r="BJ1733" t="str">
            <v>MENUNGGU JADWAL VAKSIN 6 BULAN</v>
          </cell>
          <cell r="BV1733" t="str">
            <v>0002824518892</v>
          </cell>
          <cell r="BW1733" t="str">
            <v>SUDAH</v>
          </cell>
          <cell r="BX1733" t="str">
            <v>PBI</v>
          </cell>
          <cell r="BZ1733" t="str">
            <v>BELUM</v>
          </cell>
        </row>
        <row r="1734">
          <cell r="C1734" t="str">
            <v>3804</v>
          </cell>
          <cell r="D1734" t="str">
            <v>JAMALUDIN LAPASAU</v>
          </cell>
          <cell r="E1734" t="str">
            <v>PT. MBK</v>
          </cell>
          <cell r="F1734" t="str">
            <v>REPLACE</v>
          </cell>
          <cell r="G1734" t="str">
            <v>HENDRA PAATH</v>
          </cell>
          <cell r="I1734">
            <v>44682</v>
          </cell>
          <cell r="K1734" t="str">
            <v>081342922715</v>
          </cell>
          <cell r="L1734" t="str">
            <v>DRIVER</v>
          </cell>
          <cell r="Q1734" t="str">
            <v>MANADO</v>
          </cell>
          <cell r="R1734" t="str">
            <v>PT. SUMBER ALFARIA TRIJAYA TBK</v>
          </cell>
          <cell r="S1734" t="str">
            <v>MALANG</v>
          </cell>
          <cell r="T1734" t="str">
            <v>717205071187001</v>
          </cell>
          <cell r="U1734" t="str">
            <v>SEUMUR HIDUP</v>
          </cell>
          <cell r="V1734" t="str">
            <v>HIJAU</v>
          </cell>
          <cell r="W1734" t="str">
            <v>B2 UMUM</v>
          </cell>
          <cell r="X1734" t="str">
            <v>20168711000007</v>
          </cell>
          <cell r="Y1734">
            <v>45966</v>
          </cell>
          <cell r="Z1734" t="str">
            <v>BITUNG</v>
          </cell>
          <cell r="AA1734">
            <v>32088</v>
          </cell>
          <cell r="AB1734" t="str">
            <v>MANEMBO NEMBO RT/RW 001/005 KEL/DESA MANEMBO NEMBO KEC. MATUARI KOTA BITUNG</v>
          </cell>
          <cell r="AC1734" t="str">
            <v>KAWIN ANAK 2</v>
          </cell>
          <cell r="AD1734" t="str">
            <v>ISLAM</v>
          </cell>
          <cell r="AE1734" t="str">
            <v>LAKI-LAKI</v>
          </cell>
          <cell r="AF1734" t="str">
            <v>SMK</v>
          </cell>
          <cell r="AG1734" t="str">
            <v>JAMALUDIN LAPASAU</v>
          </cell>
          <cell r="AH1734" t="str">
            <v>BELUM</v>
          </cell>
          <cell r="AJ1734" t="str">
            <v>7172052903210011</v>
          </cell>
          <cell r="AL1734">
            <v>44682</v>
          </cell>
          <cell r="AM1734">
            <v>44773</v>
          </cell>
          <cell r="AN1734" t="str">
            <v>PKWT 1</v>
          </cell>
          <cell r="AO1734" t="str">
            <v>71 hari</v>
          </cell>
          <cell r="AP1734" t="str">
            <v xml:space="preserve">0 Tahun  0 Bulan 20 Hari </v>
          </cell>
          <cell r="AQ1734" t="str">
            <v>SUDAH</v>
          </cell>
          <cell r="AR1734">
            <v>44691</v>
          </cell>
          <cell r="AS1734" t="str">
            <v>SUDAH</v>
          </cell>
          <cell r="AT1734">
            <v>44691</v>
          </cell>
          <cell r="AU1734" t="str">
            <v>SUDAH</v>
          </cell>
          <cell r="AV1734">
            <v>44678</v>
          </cell>
          <cell r="AW1734" t="str">
            <v xml:space="preserve">0 Tahun  0 Bulan 24 Hari </v>
          </cell>
          <cell r="AX1734" t="str">
            <v>IN CLASS</v>
          </cell>
          <cell r="AY1734">
            <v>80</v>
          </cell>
          <cell r="AZ1734">
            <v>100</v>
          </cell>
          <cell r="BA1734" t="str">
            <v>SUDAH</v>
          </cell>
          <cell r="BC1734">
            <v>44375</v>
          </cell>
          <cell r="BD1734" t="str">
            <v>POLI POLRES BITUNG -03100011</v>
          </cell>
          <cell r="BE1734" t="str">
            <v>SUDAH</v>
          </cell>
          <cell r="BG1734">
            <v>44497</v>
          </cell>
          <cell r="BH1734" t="str">
            <v>POLI POLRES BITUNG -03100011</v>
          </cell>
          <cell r="BI1734" t="str">
            <v>BELUM</v>
          </cell>
          <cell r="BJ1734" t="str">
            <v>MENUNGGU JADWAL VAKSIN 6 BULAN</v>
          </cell>
          <cell r="BV1734" t="str">
            <v>0000909372734</v>
          </cell>
          <cell r="BW1734" t="str">
            <v>SUDAH</v>
          </cell>
          <cell r="BX1734" t="str">
            <v>PBI</v>
          </cell>
          <cell r="BZ1734" t="str">
            <v>BELUM</v>
          </cell>
        </row>
        <row r="1735">
          <cell r="C1735" t="str">
            <v>3805</v>
          </cell>
          <cell r="D1735" t="str">
            <v>MUHAMAD RIANTO</v>
          </cell>
          <cell r="E1735" t="str">
            <v>PT. MBK</v>
          </cell>
          <cell r="F1735" t="str">
            <v xml:space="preserve">REPLACE </v>
          </cell>
          <cell r="G1735" t="str">
            <v>FERLIN LARA</v>
          </cell>
          <cell r="H1735">
            <v>44550</v>
          </cell>
          <cell r="I1735">
            <v>44682</v>
          </cell>
          <cell r="J1735">
            <v>132</v>
          </cell>
          <cell r="K1735" t="str">
            <v>083895840284</v>
          </cell>
          <cell r="L1735" t="str">
            <v>DRIVER</v>
          </cell>
          <cell r="Q1735" t="str">
            <v>SAMARINDA</v>
          </cell>
          <cell r="R1735" t="str">
            <v>ANTERAJA</v>
          </cell>
          <cell r="S1735" t="str">
            <v>JAKARTA 2</v>
          </cell>
          <cell r="T1735" t="str">
            <v>6472042006000005</v>
          </cell>
          <cell r="U1735" t="str">
            <v>SEUMUR HIDUP</v>
          </cell>
          <cell r="V1735" t="str">
            <v>CDD</v>
          </cell>
          <cell r="W1735" t="str">
            <v>B1</v>
          </cell>
          <cell r="X1735" t="str">
            <v>17150006000258</v>
          </cell>
          <cell r="Y1735">
            <v>46478</v>
          </cell>
          <cell r="Z1735" t="str">
            <v>SAMARINDA</v>
          </cell>
          <cell r="AA1735">
            <v>36697</v>
          </cell>
          <cell r="AB1735" t="str">
            <v>JL.WIRAGUNA DALAM GG.HIBAH , RT.006 , RW.000 , KEL.SIDODADI , KEC.SAMARINDA ULU</v>
          </cell>
          <cell r="AC1735" t="str">
            <v>LAJANG</v>
          </cell>
          <cell r="AD1735" t="str">
            <v>ISLAM</v>
          </cell>
          <cell r="AE1735" t="str">
            <v>LAKI-LAKI</v>
          </cell>
          <cell r="AF1735" t="str">
            <v>SMK</v>
          </cell>
          <cell r="AH1735" t="str">
            <v>BELUM</v>
          </cell>
          <cell r="AJ1735" t="str">
            <v>6472032611130015</v>
          </cell>
          <cell r="AL1735">
            <v>44682</v>
          </cell>
          <cell r="AM1735">
            <v>44773</v>
          </cell>
          <cell r="AN1735" t="str">
            <v>PKWT 1</v>
          </cell>
          <cell r="AO1735" t="str">
            <v>71 hari</v>
          </cell>
          <cell r="AP1735" t="str">
            <v xml:space="preserve">0 Tahun  0 Bulan 20 Hari </v>
          </cell>
          <cell r="AQ1735" t="str">
            <v>SUDAH</v>
          </cell>
          <cell r="AR1735">
            <v>44699</v>
          </cell>
          <cell r="AS1735" t="str">
            <v>SUDAH</v>
          </cell>
          <cell r="AT1735">
            <v>44699</v>
          </cell>
          <cell r="AU1735" t="str">
            <v>SUDAH</v>
          </cell>
          <cell r="AV1735">
            <v>44681</v>
          </cell>
          <cell r="AW1735" t="str">
            <v xml:space="preserve">0 Tahun  0 Bulan 21 Hari </v>
          </cell>
          <cell r="AX1735" t="str">
            <v>IN CLASS</v>
          </cell>
          <cell r="AY1735">
            <v>80</v>
          </cell>
          <cell r="AZ1735">
            <v>80</v>
          </cell>
          <cell r="BA1735" t="str">
            <v>SUDAH</v>
          </cell>
          <cell r="BB1735" t="str">
            <v>-</v>
          </cell>
          <cell r="BC1735">
            <v>44510</v>
          </cell>
          <cell r="BE1735" t="str">
            <v>BELUM</v>
          </cell>
          <cell r="BF1735" t="str">
            <v>-</v>
          </cell>
          <cell r="BI1735" t="str">
            <v>BELUM</v>
          </cell>
          <cell r="BV1735" t="str">
            <v>0002972911601</v>
          </cell>
          <cell r="BW1735" t="str">
            <v>SUDAH</v>
          </cell>
          <cell r="BX1735" t="str">
            <v>PBI</v>
          </cell>
          <cell r="BZ1735" t="str">
            <v>BELUM</v>
          </cell>
        </row>
        <row r="1736">
          <cell r="C1736" t="str">
            <v>3806</v>
          </cell>
          <cell r="D1736" t="str">
            <v xml:space="preserve">TRI KURNIAWAN </v>
          </cell>
          <cell r="E1736" t="str">
            <v>PT. MBK</v>
          </cell>
          <cell r="F1736" t="str">
            <v xml:space="preserve">REPLACE </v>
          </cell>
          <cell r="G1736" t="str">
            <v>DEDEY SAMBARI</v>
          </cell>
          <cell r="I1736">
            <v>44662</v>
          </cell>
          <cell r="J1736" t="str">
            <v/>
          </cell>
          <cell r="K1736" t="str">
            <v>085845738078</v>
          </cell>
          <cell r="L1736" t="str">
            <v>DRIVER</v>
          </cell>
          <cell r="Q1736" t="str">
            <v>SAMARINDA</v>
          </cell>
          <cell r="R1736" t="str">
            <v>ANTERAJA</v>
          </cell>
          <cell r="S1736" t="str">
            <v>JAKARTA 2</v>
          </cell>
          <cell r="T1736" t="str">
            <v>6472031709980007</v>
          </cell>
          <cell r="U1736" t="str">
            <v>SEUMUR HIDUP</v>
          </cell>
          <cell r="V1736" t="str">
            <v>CDD</v>
          </cell>
          <cell r="W1736" t="str">
            <v>B1</v>
          </cell>
          <cell r="X1736" t="str">
            <v>17159809000369</v>
          </cell>
          <cell r="Y1736">
            <v>46451</v>
          </cell>
          <cell r="Z1736" t="str">
            <v>SAMARINDA</v>
          </cell>
          <cell r="AA1736">
            <v>36055</v>
          </cell>
          <cell r="AB1736" t="str">
            <v>JL.P SURYANATA GG.99 AL-BAROKAH 1 , RT.042 , RW.000 , KEL.AIR PUTIH , KEC.SAMARINDA ULU</v>
          </cell>
          <cell r="AC1736" t="str">
            <v>LAJANG</v>
          </cell>
          <cell r="AD1736" t="str">
            <v>ISLAM</v>
          </cell>
          <cell r="AE1736" t="str">
            <v>LAKI-LAKI</v>
          </cell>
          <cell r="AF1736" t="str">
            <v>SMP</v>
          </cell>
          <cell r="AH1736" t="str">
            <v>BELUM</v>
          </cell>
          <cell r="AJ1736" t="str">
            <v>6472030812140002</v>
          </cell>
          <cell r="AL1736">
            <v>44682</v>
          </cell>
          <cell r="AM1736">
            <v>44773</v>
          </cell>
          <cell r="AN1736" t="str">
            <v>PKWT 1</v>
          </cell>
          <cell r="AO1736" t="str">
            <v>71 hari</v>
          </cell>
          <cell r="AP1736" t="str">
            <v xml:space="preserve">0 Tahun  1 Bulan 10 Hari </v>
          </cell>
          <cell r="AQ1736" t="str">
            <v>SUDAH</v>
          </cell>
          <cell r="AR1736">
            <v>44699</v>
          </cell>
          <cell r="AS1736" t="str">
            <v>SUDAH</v>
          </cell>
          <cell r="AT1736">
            <v>44699</v>
          </cell>
          <cell r="AU1736" t="str">
            <v>SUDAH</v>
          </cell>
          <cell r="AV1736">
            <v>44660</v>
          </cell>
          <cell r="AW1736" t="str">
            <v xml:space="preserve">0 Tahun  1 Bulan 12 Hari </v>
          </cell>
          <cell r="AX1736" t="str">
            <v>IN CLASS</v>
          </cell>
          <cell r="AY1736">
            <v>80</v>
          </cell>
          <cell r="AZ1736">
            <v>80</v>
          </cell>
          <cell r="BA1736" t="str">
            <v>SUDAH</v>
          </cell>
          <cell r="BC1736">
            <v>44239</v>
          </cell>
          <cell r="BE1736" t="str">
            <v>BELUM</v>
          </cell>
          <cell r="BI1736" t="str">
            <v>BELUM</v>
          </cell>
          <cell r="BV1736" t="str">
            <v>0002723614132</v>
          </cell>
          <cell r="BW1736" t="str">
            <v>SUDAH</v>
          </cell>
          <cell r="BX1736" t="str">
            <v>PBI</v>
          </cell>
          <cell r="BZ1736" t="str">
            <v>BELUM</v>
          </cell>
        </row>
        <row r="1737">
          <cell r="C1737" t="str">
            <v>3807</v>
          </cell>
          <cell r="D1737" t="str">
            <v>MISWARANDI</v>
          </cell>
          <cell r="E1737" t="str">
            <v>PT. MBK</v>
          </cell>
          <cell r="F1737" t="str">
            <v xml:space="preserve">REPLACE </v>
          </cell>
          <cell r="G1737" t="str">
            <v>MARZIBAN</v>
          </cell>
          <cell r="I1737">
            <v>44683</v>
          </cell>
          <cell r="J1737" t="str">
            <v/>
          </cell>
          <cell r="K1737" t="str">
            <v>089518350594</v>
          </cell>
          <cell r="L1737" t="str">
            <v>DRIVER</v>
          </cell>
          <cell r="Q1737" t="str">
            <v>PONTIANAK</v>
          </cell>
          <cell r="R1737" t="str">
            <v>PT. SUMBER ALFARIA TRIJAYA TBK</v>
          </cell>
          <cell r="S1737" t="str">
            <v>JAKARTA 2</v>
          </cell>
          <cell r="T1737" t="str">
            <v>6112012307950004</v>
          </cell>
          <cell r="U1737" t="str">
            <v>SEUMUR HIDUP</v>
          </cell>
          <cell r="V1737" t="str">
            <v>CDD</v>
          </cell>
          <cell r="W1737" t="str">
            <v>B1</v>
          </cell>
          <cell r="X1737" t="str">
            <v>101402070000059</v>
          </cell>
          <cell r="Y1737">
            <v>45708</v>
          </cell>
          <cell r="Z1737" t="str">
            <v>PONTIANAK</v>
          </cell>
          <cell r="AA1737">
            <v>33808</v>
          </cell>
          <cell r="AB1737" t="str">
            <v>JL.ADISUCITO GG.BESAR , RT.002 , RW.007 , KEL.ARANG LIMBUNG , KEC.SUNGAI RAYA</v>
          </cell>
          <cell r="AC1737" t="str">
            <v>KAWIN ANAK 1</v>
          </cell>
          <cell r="AD1737" t="str">
            <v>ISLAM</v>
          </cell>
          <cell r="AE1737" t="str">
            <v>LAKI-LAKI</v>
          </cell>
          <cell r="AF1737" t="str">
            <v>SMA</v>
          </cell>
          <cell r="AG1737" t="str">
            <v>MISWARANDI</v>
          </cell>
          <cell r="AH1737" t="str">
            <v>BCA</v>
          </cell>
          <cell r="AI1737" t="str">
            <v>5125223629</v>
          </cell>
          <cell r="AJ1737" t="str">
            <v>6112011605130002</v>
          </cell>
          <cell r="AL1737">
            <v>44683</v>
          </cell>
          <cell r="AM1737">
            <v>44773</v>
          </cell>
          <cell r="AN1737" t="str">
            <v>PKWT 1</v>
          </cell>
          <cell r="AO1737" t="str">
            <v>71 hari</v>
          </cell>
          <cell r="AP1737" t="str">
            <v xml:space="preserve">0 Tahun  0 Bulan 19 Hari </v>
          </cell>
          <cell r="AQ1737" t="str">
            <v>SUDAH</v>
          </cell>
          <cell r="AR1737">
            <v>44699</v>
          </cell>
          <cell r="AS1737" t="str">
            <v>SUDAH</v>
          </cell>
          <cell r="AT1737">
            <v>44699</v>
          </cell>
          <cell r="AU1737" t="str">
            <v>SUDAH</v>
          </cell>
          <cell r="AV1737">
            <v>44681</v>
          </cell>
          <cell r="AW1737" t="str">
            <v xml:space="preserve">0 Tahun  0 Bulan 21 Hari </v>
          </cell>
          <cell r="AX1737" t="str">
            <v>IN CLASS</v>
          </cell>
          <cell r="AY1737">
            <v>70</v>
          </cell>
          <cell r="AZ1737">
            <v>75</v>
          </cell>
          <cell r="BA1737" t="str">
            <v>SUDAH</v>
          </cell>
          <cell r="BC1737">
            <v>44576</v>
          </cell>
          <cell r="BD1737" t="str">
            <v>DINAS KESEHATAN KUBU RAYA</v>
          </cell>
          <cell r="BE1737" t="str">
            <v>SUDAH</v>
          </cell>
          <cell r="BG1737">
            <v>44679</v>
          </cell>
          <cell r="BH1737" t="str">
            <v>KLINIK POLDA KALBAR</v>
          </cell>
          <cell r="BI1737" t="str">
            <v>BELUM</v>
          </cell>
          <cell r="BJ1737" t="str">
            <v>MENUNGGU JADWAL</v>
          </cell>
          <cell r="BV1737" t="str">
            <v>0001816385455</v>
          </cell>
          <cell r="BW1737" t="str">
            <v>SUDAH</v>
          </cell>
          <cell r="BX1737" t="str">
            <v>PERUSAHAAN</v>
          </cell>
          <cell r="BZ1737" t="str">
            <v>BELUM</v>
          </cell>
        </row>
        <row r="1738">
          <cell r="C1738" t="str">
            <v>3808</v>
          </cell>
          <cell r="D1738" t="str">
            <v>HERMANSYAH</v>
          </cell>
          <cell r="E1738" t="str">
            <v>PT. MBK</v>
          </cell>
          <cell r="F1738" t="str">
            <v xml:space="preserve">REPLACE </v>
          </cell>
          <cell r="G1738" t="str">
            <v>SY.FAUZI ALMAN</v>
          </cell>
          <cell r="I1738">
            <v>44683</v>
          </cell>
          <cell r="J1738" t="str">
            <v/>
          </cell>
          <cell r="K1738" t="str">
            <v>082149930250</v>
          </cell>
          <cell r="L1738" t="str">
            <v>DRIVER</v>
          </cell>
          <cell r="Q1738" t="str">
            <v>PONTIANAK</v>
          </cell>
          <cell r="R1738" t="str">
            <v>PT. SUMBER ALFARIA TRIJAYA TBK</v>
          </cell>
          <cell r="S1738" t="str">
            <v>JAKARTA 2</v>
          </cell>
          <cell r="T1738" t="str">
            <v>6108070606920011</v>
          </cell>
          <cell r="U1738" t="str">
            <v>SEUMUR HIDUP</v>
          </cell>
          <cell r="V1738" t="str">
            <v>CDD</v>
          </cell>
          <cell r="W1738" t="str">
            <v>B1</v>
          </cell>
          <cell r="X1738" t="str">
            <v>920610141483</v>
          </cell>
          <cell r="Y1738">
            <v>45083</v>
          </cell>
          <cell r="Z1738" t="str">
            <v>PONTIANAK</v>
          </cell>
          <cell r="AA1738">
            <v>33761</v>
          </cell>
          <cell r="AB1738" t="str">
            <v xml:space="preserve">DUSUN LINTAH ,RT.000 , RW.000 , KEL.KERANJI MANCAL ,KEC.SENGAH TEMILA </v>
          </cell>
          <cell r="AC1738" t="str">
            <v>KAWIN ANAK 2</v>
          </cell>
          <cell r="AD1738" t="str">
            <v>ISLAM</v>
          </cell>
          <cell r="AE1738" t="str">
            <v>LAKI-LAKI</v>
          </cell>
          <cell r="AF1738" t="str">
            <v>SMA</v>
          </cell>
          <cell r="AH1738" t="str">
            <v>BELUM</v>
          </cell>
          <cell r="AJ1738" t="str">
            <v>6108073009140005</v>
          </cell>
          <cell r="AL1738">
            <v>44683</v>
          </cell>
          <cell r="AM1738">
            <v>44773</v>
          </cell>
          <cell r="AN1738" t="str">
            <v>PKWT 1</v>
          </cell>
          <cell r="AO1738" t="str">
            <v>71 hari</v>
          </cell>
          <cell r="AP1738" t="str">
            <v xml:space="preserve">0 Tahun  0 Bulan 19 Hari </v>
          </cell>
          <cell r="AQ1738" t="str">
            <v>SUDAH</v>
          </cell>
          <cell r="AR1738">
            <v>44699</v>
          </cell>
          <cell r="AS1738" t="str">
            <v>SUDAH</v>
          </cell>
          <cell r="AT1738">
            <v>44699</v>
          </cell>
          <cell r="AU1738" t="str">
            <v>SUDAH</v>
          </cell>
          <cell r="AV1738">
            <v>44681</v>
          </cell>
          <cell r="AW1738" t="str">
            <v xml:space="preserve">0 Tahun  0 Bulan 21 Hari </v>
          </cell>
          <cell r="AX1738" t="str">
            <v>IN CLASS</v>
          </cell>
          <cell r="AY1738">
            <v>70</v>
          </cell>
          <cell r="AZ1738">
            <v>75</v>
          </cell>
          <cell r="BA1738" t="str">
            <v>SUDAH</v>
          </cell>
          <cell r="BE1738" t="str">
            <v>SUDAH</v>
          </cell>
          <cell r="BG1738">
            <v>44511</v>
          </cell>
          <cell r="BI1738" t="str">
            <v>BELUM</v>
          </cell>
          <cell r="BJ1738" t="str">
            <v>BELUM VAKSIN KE4</v>
          </cell>
          <cell r="BV1738" t="str">
            <v>0003256205894</v>
          </cell>
          <cell r="BW1738" t="str">
            <v>SUDAH</v>
          </cell>
          <cell r="BX1738" t="str">
            <v>PERUSAHAAN</v>
          </cell>
          <cell r="BZ1738" t="str">
            <v>BELUM</v>
          </cell>
        </row>
        <row r="1739">
          <cell r="C1739" t="str">
            <v>3809</v>
          </cell>
          <cell r="D1739" t="str">
            <v>MUSTOFA</v>
          </cell>
          <cell r="E1739" t="str">
            <v>PT. MBK</v>
          </cell>
          <cell r="F1739" t="str">
            <v xml:space="preserve">REPLACE </v>
          </cell>
          <cell r="G1739" t="str">
            <v>MUHAMMAD SUKRON HADI</v>
          </cell>
          <cell r="I1739">
            <v>44690</v>
          </cell>
          <cell r="K1739" t="str">
            <v>087799134511</v>
          </cell>
          <cell r="L1739" t="str">
            <v>DRIVER</v>
          </cell>
          <cell r="Q1739" t="str">
            <v>JEMBER</v>
          </cell>
          <cell r="R1739" t="str">
            <v>ANTERAJA</v>
          </cell>
          <cell r="S1739" t="str">
            <v>MALANG</v>
          </cell>
          <cell r="T1739" t="str">
            <v>3510061105880006</v>
          </cell>
          <cell r="U1739" t="str">
            <v>SEUMUR HIDUP</v>
          </cell>
          <cell r="W1739" t="str">
            <v>B1</v>
          </cell>
          <cell r="X1739" t="str">
            <v>15338805000158</v>
          </cell>
          <cell r="Y1739">
            <v>45895</v>
          </cell>
          <cell r="Z1739" t="str">
            <v>BANYUWANGI</v>
          </cell>
          <cell r="AA1739">
            <v>32274</v>
          </cell>
          <cell r="AB1739" t="str">
            <v xml:space="preserve">DUSUN WONOREJO RT 001 RW 002 DS BALAK KEC SONGGON </v>
          </cell>
          <cell r="AC1739" t="str">
            <v>KAWIN</v>
          </cell>
          <cell r="AD1739" t="str">
            <v>ISLAM</v>
          </cell>
          <cell r="AE1739" t="str">
            <v>LAKI-LAKI</v>
          </cell>
          <cell r="AF1739" t="str">
            <v>SMA</v>
          </cell>
          <cell r="AG1739" t="str">
            <v>MUSTOFA</v>
          </cell>
          <cell r="AH1739" t="str">
            <v>BCA</v>
          </cell>
          <cell r="AI1739" t="str">
            <v>2640527563</v>
          </cell>
          <cell r="AJ1739" t="str">
            <v>3510192709130003</v>
          </cell>
          <cell r="AL1739">
            <v>44690</v>
          </cell>
          <cell r="AM1739">
            <v>44773</v>
          </cell>
          <cell r="AN1739" t="str">
            <v>PKWT 1</v>
          </cell>
          <cell r="AO1739" t="str">
            <v>71 hari</v>
          </cell>
          <cell r="AP1739" t="str">
            <v xml:space="preserve">0 Tahun  0 Bulan 12 Hari </v>
          </cell>
          <cell r="AQ1739" t="str">
            <v>BELUM</v>
          </cell>
          <cell r="AS1739" t="str">
            <v>BELUM</v>
          </cell>
          <cell r="AU1739" t="str">
            <v>SUDAH</v>
          </cell>
          <cell r="AV1739">
            <v>44687</v>
          </cell>
          <cell r="AW1739" t="str">
            <v xml:space="preserve">0 Tahun  0 Bulan 15 Hari </v>
          </cell>
          <cell r="AX1739" t="str">
            <v>IN CLASS</v>
          </cell>
          <cell r="AY1739">
            <v>80</v>
          </cell>
          <cell r="AZ1739">
            <v>85</v>
          </cell>
          <cell r="BA1739" t="str">
            <v>SUDAH</v>
          </cell>
          <cell r="BC1739">
            <v>44406</v>
          </cell>
          <cell r="BE1739" t="str">
            <v>SUDAH</v>
          </cell>
          <cell r="BG1739">
            <v>44434</v>
          </cell>
          <cell r="BI1739" t="str">
            <v>BELUM</v>
          </cell>
          <cell r="BV1739" t="str">
            <v>0003132873022</v>
          </cell>
          <cell r="BW1739" t="str">
            <v>SUDAH</v>
          </cell>
          <cell r="BX1739" t="str">
            <v>PERUSAHAAN</v>
          </cell>
          <cell r="BZ1739" t="str">
            <v>BELUM</v>
          </cell>
        </row>
        <row r="1740">
          <cell r="C1740" t="str">
            <v>3810</v>
          </cell>
          <cell r="D1740" t="str">
            <v>ANDIK KUSWANTO</v>
          </cell>
          <cell r="E1740" t="str">
            <v>PT. MBK</v>
          </cell>
          <cell r="F1740" t="str">
            <v xml:space="preserve">REPLACE </v>
          </cell>
          <cell r="G1740" t="str">
            <v>IMAM SEKTIAWAN</v>
          </cell>
          <cell r="I1740">
            <v>44690</v>
          </cell>
          <cell r="K1740" t="str">
            <v>081336768572</v>
          </cell>
          <cell r="L1740" t="str">
            <v>DRIVER</v>
          </cell>
          <cell r="Q1740" t="str">
            <v>JEMBER</v>
          </cell>
          <cell r="R1740" t="str">
            <v>ANTERAJA</v>
          </cell>
          <cell r="S1740" t="str">
            <v>MALANG</v>
          </cell>
          <cell r="T1740" t="str">
            <v>3509170505850009</v>
          </cell>
          <cell r="U1740" t="str">
            <v>SEUMUR HIDUP</v>
          </cell>
          <cell r="W1740" t="str">
            <v>B1</v>
          </cell>
          <cell r="X1740" t="str">
            <v>15328505000209</v>
          </cell>
          <cell r="Y1740">
            <v>46146</v>
          </cell>
          <cell r="Z1740" t="str">
            <v>JEMBER</v>
          </cell>
          <cell r="AA1740">
            <v>31172</v>
          </cell>
          <cell r="AB1740" t="str">
            <v>DUSUN GUMUK SEGAWE RT 002 RW 001 DS PANCA KARYA KEC AJUNG</v>
          </cell>
          <cell r="AC1740" t="str">
            <v>KAWIN</v>
          </cell>
          <cell r="AD1740" t="str">
            <v>ISLAM</v>
          </cell>
          <cell r="AE1740" t="str">
            <v>LAKI-LAKI</v>
          </cell>
          <cell r="AF1740" t="str">
            <v>SMA</v>
          </cell>
          <cell r="AG1740" t="str">
            <v>ANDIK KUSWANTO</v>
          </cell>
          <cell r="AH1740" t="str">
            <v>BCA</v>
          </cell>
          <cell r="AI1740" t="str">
            <v>0240476851</v>
          </cell>
          <cell r="AJ1740" t="str">
            <v>3509170406140001</v>
          </cell>
          <cell r="AL1740">
            <v>44691</v>
          </cell>
          <cell r="AM1740">
            <v>44773</v>
          </cell>
          <cell r="AN1740" t="str">
            <v>PKWT 1</v>
          </cell>
          <cell r="AO1740" t="str">
            <v>71 hari</v>
          </cell>
          <cell r="AP1740" t="str">
            <v xml:space="preserve">0 Tahun  0 Bulan 12 Hari </v>
          </cell>
          <cell r="AQ1740" t="str">
            <v>BELUM</v>
          </cell>
          <cell r="AS1740" t="str">
            <v>BELUM</v>
          </cell>
          <cell r="AU1740" t="str">
            <v>SUDAH</v>
          </cell>
          <cell r="AV1740">
            <v>44687</v>
          </cell>
          <cell r="AW1740" t="str">
            <v xml:space="preserve">0 Tahun  0 Bulan 15 Hari </v>
          </cell>
          <cell r="AX1740" t="str">
            <v>IN CLASS</v>
          </cell>
          <cell r="AY1740">
            <v>75</v>
          </cell>
          <cell r="AZ1740">
            <v>90</v>
          </cell>
          <cell r="BA1740" t="str">
            <v>SUDAH</v>
          </cell>
          <cell r="BC1740">
            <v>44520</v>
          </cell>
          <cell r="BE1740" t="str">
            <v>SUDAH</v>
          </cell>
          <cell r="BG1740">
            <v>44555</v>
          </cell>
          <cell r="BI1740" t="str">
            <v>SUDAH</v>
          </cell>
          <cell r="BK1740">
            <v>44667</v>
          </cell>
          <cell r="BV1740" t="str">
            <v>0001539973225</v>
          </cell>
          <cell r="BW1740" t="str">
            <v>SUDAH</v>
          </cell>
          <cell r="BX1740" t="str">
            <v>PERUSAHAAN</v>
          </cell>
          <cell r="BZ1740" t="str">
            <v>BELUM</v>
          </cell>
        </row>
        <row r="1741">
          <cell r="C1741" t="str">
            <v>3811</v>
          </cell>
          <cell r="D1741" t="str">
            <v>MOCH. TOFIQUR RAHMAN</v>
          </cell>
          <cell r="E1741" t="str">
            <v>PT. MBK</v>
          </cell>
          <cell r="F1741" t="str">
            <v xml:space="preserve">REPLACE </v>
          </cell>
          <cell r="G1741" t="str">
            <v>MUHAMMAD FARIDL SYAIFUDIN</v>
          </cell>
          <cell r="I1741">
            <v>44690</v>
          </cell>
          <cell r="K1741" t="str">
            <v>085732236209</v>
          </cell>
          <cell r="L1741" t="str">
            <v>DRIVER</v>
          </cell>
          <cell r="Q1741" t="str">
            <v>JEMBER</v>
          </cell>
          <cell r="R1741" t="str">
            <v>ANTERAJA</v>
          </cell>
          <cell r="S1741" t="str">
            <v>MALANG</v>
          </cell>
          <cell r="T1741" t="str">
            <v>3509202705930003</v>
          </cell>
          <cell r="U1741" t="str">
            <v>SEUMUR HIDUP</v>
          </cell>
          <cell r="W1741" t="str">
            <v>B1 UMUM</v>
          </cell>
          <cell r="X1741" t="str">
            <v>15329305000336</v>
          </cell>
          <cell r="Y1741">
            <v>46339</v>
          </cell>
          <cell r="Z1741" t="str">
            <v>JEMBER</v>
          </cell>
          <cell r="AA1741">
            <v>34116</v>
          </cell>
          <cell r="AB1741" t="str">
            <v>JL BUNGUN 47 LINGKAR GEB DARWO TIMUR RT 003 RW 17 DS  GEBAM KEC PATRANG</v>
          </cell>
          <cell r="AC1741" t="str">
            <v>KAWIN</v>
          </cell>
          <cell r="AD1741" t="str">
            <v>ISLAM</v>
          </cell>
          <cell r="AE1741" t="str">
            <v>LAKI-LAKI</v>
          </cell>
          <cell r="AF1741" t="str">
            <v>SMA</v>
          </cell>
          <cell r="AG1741" t="str">
            <v>MOCH. TOFIQUR RAHMAN</v>
          </cell>
          <cell r="AH1741" t="str">
            <v>BCA</v>
          </cell>
          <cell r="AI1741" t="str">
            <v>0521618005</v>
          </cell>
          <cell r="AL1741">
            <v>44692</v>
          </cell>
          <cell r="AM1741">
            <v>44773</v>
          </cell>
          <cell r="AN1741" t="str">
            <v>PKWT 1</v>
          </cell>
          <cell r="AO1741" t="str">
            <v>71 hari</v>
          </cell>
          <cell r="AP1741" t="str">
            <v xml:space="preserve">0 Tahun  0 Bulan 12 Hari </v>
          </cell>
          <cell r="AQ1741" t="str">
            <v>BELUM</v>
          </cell>
          <cell r="AS1741" t="str">
            <v>BELUM</v>
          </cell>
          <cell r="AU1741" t="str">
            <v>SUDAH</v>
          </cell>
          <cell r="AV1741">
            <v>44685</v>
          </cell>
          <cell r="AW1741" t="str">
            <v xml:space="preserve">0 Tahun  0 Bulan 17 Hari </v>
          </cell>
          <cell r="AX1741" t="str">
            <v>IN CLASS</v>
          </cell>
          <cell r="AY1741">
            <v>70</v>
          </cell>
          <cell r="AZ1741">
            <v>85</v>
          </cell>
          <cell r="BA1741" t="str">
            <v>SUDAH</v>
          </cell>
          <cell r="BC1741" t="str">
            <v>SUDAH</v>
          </cell>
          <cell r="BE1741" t="str">
            <v>SUDAH</v>
          </cell>
          <cell r="BG1741">
            <v>44691</v>
          </cell>
          <cell r="BI1741" t="str">
            <v>BELUM</v>
          </cell>
          <cell r="BW1741" t="str">
            <v>BELUM</v>
          </cell>
          <cell r="BZ1741" t="str">
            <v>BELUM</v>
          </cell>
        </row>
        <row r="1742">
          <cell r="C1742" t="str">
            <v>3812</v>
          </cell>
          <cell r="D1742" t="str">
            <v>ARIK ADI WIDYANTORO</v>
          </cell>
          <cell r="E1742" t="str">
            <v>PT. MBK</v>
          </cell>
          <cell r="F1742" t="str">
            <v>REPLACE</v>
          </cell>
          <cell r="G1742" t="str">
            <v>AGUS ARISMIYANTO</v>
          </cell>
          <cell r="I1742">
            <v>44682</v>
          </cell>
          <cell r="K1742" t="str">
            <v>081338375570</v>
          </cell>
          <cell r="L1742" t="str">
            <v>DRIVER</v>
          </cell>
          <cell r="Q1742" t="str">
            <v>MALANG</v>
          </cell>
          <cell r="R1742" t="str">
            <v>ANTERAJA</v>
          </cell>
          <cell r="S1742" t="str">
            <v>MALANG</v>
          </cell>
          <cell r="T1742" t="str">
            <v>3507121408870001</v>
          </cell>
          <cell r="U1742" t="str">
            <v>SEUMUR HIDUP</v>
          </cell>
          <cell r="W1742" t="str">
            <v>B1 UMUM</v>
          </cell>
          <cell r="X1742" t="str">
            <v>16188708000356</v>
          </cell>
          <cell r="Y1742">
            <v>45970</v>
          </cell>
          <cell r="Z1742" t="str">
            <v>MALANG</v>
          </cell>
          <cell r="AA1742">
            <v>32003</v>
          </cell>
          <cell r="AB1742" t="str">
            <v>DUSUN NGRANCAH RT 24 RW 008 DS SENGGRENG KEC SUMBER PUCUNG KAB MALANG</v>
          </cell>
          <cell r="AC1742" t="str">
            <v>LAJANG</v>
          </cell>
          <cell r="AD1742" t="str">
            <v>ISLAM</v>
          </cell>
          <cell r="AE1742" t="str">
            <v>LAKI-LAKI</v>
          </cell>
          <cell r="AF1742" t="str">
            <v>SMA</v>
          </cell>
          <cell r="AG1742" t="str">
            <v>ARIK ADI WIDYANTORO</v>
          </cell>
          <cell r="AH1742" t="str">
            <v>BCA</v>
          </cell>
          <cell r="AI1742" t="str">
            <v>7670274238</v>
          </cell>
          <cell r="AJ1742" t="str">
            <v>3507120312090008</v>
          </cell>
          <cell r="AL1742">
            <v>44682</v>
          </cell>
          <cell r="AM1742">
            <v>44773</v>
          </cell>
          <cell r="AN1742" t="str">
            <v>PKWT 1</v>
          </cell>
          <cell r="AO1742" t="str">
            <v>71 hari</v>
          </cell>
          <cell r="AP1742" t="str">
            <v xml:space="preserve">0 Tahun  0 Bulan 20 Hari </v>
          </cell>
          <cell r="AQ1742" t="str">
            <v>BELUM</v>
          </cell>
          <cell r="AS1742" t="str">
            <v>BELUM</v>
          </cell>
          <cell r="AU1742" t="str">
            <v>SUDAH</v>
          </cell>
          <cell r="AV1742">
            <v>44678</v>
          </cell>
          <cell r="AW1742" t="str">
            <v xml:space="preserve">0 Tahun  0 Bulan 24 Hari </v>
          </cell>
          <cell r="AX1742" t="str">
            <v>IN CLASS</v>
          </cell>
          <cell r="AY1742">
            <v>80</v>
          </cell>
          <cell r="AZ1742">
            <v>90</v>
          </cell>
          <cell r="BA1742" t="str">
            <v>SUDAH</v>
          </cell>
          <cell r="BC1742">
            <v>44540</v>
          </cell>
          <cell r="BE1742" t="str">
            <v>SUDAH</v>
          </cell>
          <cell r="BG1742">
            <v>44578</v>
          </cell>
          <cell r="BI1742" t="str">
            <v>BELUM</v>
          </cell>
          <cell r="BV1742" t="str">
            <v>0003057169353</v>
          </cell>
          <cell r="BW1742" t="str">
            <v>SUDAH</v>
          </cell>
          <cell r="BX1742" t="str">
            <v>PERUSAHAAN</v>
          </cell>
          <cell r="BZ1742" t="str">
            <v>BELUM</v>
          </cell>
        </row>
        <row r="1743">
          <cell r="C1743" t="str">
            <v>3813</v>
          </cell>
          <cell r="D1743" t="str">
            <v>I WAYAN BENY SURYADI</v>
          </cell>
          <cell r="E1743" t="str">
            <v>PT. MBK</v>
          </cell>
          <cell r="F1743" t="str">
            <v>REPLACE</v>
          </cell>
          <cell r="G1743" t="str">
            <v>I PUTU AGUNG NOVA NASUTION</v>
          </cell>
          <cell r="I1743">
            <v>44680</v>
          </cell>
          <cell r="K1743" t="str">
            <v>089602778692</v>
          </cell>
          <cell r="P1743" t="str">
            <v>DISPATCHER</v>
          </cell>
          <cell r="Q1743" t="str">
            <v>DENPASAR</v>
          </cell>
          <cell r="R1743" t="str">
            <v>AOP</v>
          </cell>
          <cell r="S1743" t="str">
            <v>MALANG</v>
          </cell>
          <cell r="T1743" t="str">
            <v>5171021607900002</v>
          </cell>
          <cell r="U1743" t="str">
            <v>SEUMUR HIDUP</v>
          </cell>
          <cell r="V1743" t="str">
            <v>NON DRIVER</v>
          </cell>
          <cell r="W1743" t="str">
            <v>NON DRIVER</v>
          </cell>
          <cell r="X1743" t="str">
            <v>NON DRIVER</v>
          </cell>
          <cell r="Y1743" t="str">
            <v>NON DRIVER</v>
          </cell>
          <cell r="Z1743" t="str">
            <v>DENPASAR</v>
          </cell>
          <cell r="AA1743">
            <v>33070</v>
          </cell>
          <cell r="AB1743" t="str">
            <v>JL TURI NO 22 DS KESIMAN KEC DENPASAR TIMUR KOTA DENPSAR</v>
          </cell>
          <cell r="AC1743" t="str">
            <v>LAJANG</v>
          </cell>
          <cell r="AD1743" t="str">
            <v>HINDU</v>
          </cell>
          <cell r="AE1743" t="str">
            <v>LAKI-LAKI</v>
          </cell>
          <cell r="AF1743" t="str">
            <v>S1</v>
          </cell>
          <cell r="AG1743" t="str">
            <v>I WAYAN BENY SURYADI</v>
          </cell>
          <cell r="AH1743" t="str">
            <v>BCA</v>
          </cell>
          <cell r="AI1743" t="str">
            <v>7730642606</v>
          </cell>
          <cell r="AJ1743" t="str">
            <v>5171022007070200</v>
          </cell>
          <cell r="AL1743">
            <v>44680</v>
          </cell>
          <cell r="AM1743">
            <v>44773</v>
          </cell>
          <cell r="AN1743" t="str">
            <v>PKWT 1</v>
          </cell>
          <cell r="AO1743" t="str">
            <v>71 hari</v>
          </cell>
          <cell r="AP1743" t="str">
            <v xml:space="preserve">0 Tahun  0 Bulan 22 Hari </v>
          </cell>
          <cell r="AQ1743" t="str">
            <v>NON DRIVER</v>
          </cell>
          <cell r="AR1743" t="str">
            <v>NON DRIVER</v>
          </cell>
          <cell r="AS1743" t="str">
            <v>BELUM</v>
          </cell>
          <cell r="AU1743" t="str">
            <v>NON DRIVER</v>
          </cell>
          <cell r="AV1743" t="str">
            <v>NON DRIVER</v>
          </cell>
          <cell r="AW1743" t="str">
            <v/>
          </cell>
          <cell r="AX1743" t="str">
            <v>NON DRIVER</v>
          </cell>
          <cell r="AY1743" t="str">
            <v>NON DRIVER</v>
          </cell>
          <cell r="AZ1743" t="str">
            <v>NON DRIVER</v>
          </cell>
          <cell r="BA1743" t="str">
            <v>SUDAH</v>
          </cell>
          <cell r="BC1743">
            <v>44320</v>
          </cell>
          <cell r="BE1743" t="str">
            <v>SUDAH</v>
          </cell>
          <cell r="BG1743">
            <v>44376</v>
          </cell>
          <cell r="BI1743" t="str">
            <v>SUDAH</v>
          </cell>
          <cell r="BJ1743">
            <v>44606</v>
          </cell>
          <cell r="BV1743" t="str">
            <v>0002067865064</v>
          </cell>
          <cell r="BW1743" t="str">
            <v>SUDAH</v>
          </cell>
          <cell r="BX1743" t="str">
            <v>PERUSAHAAN</v>
          </cell>
          <cell r="BZ1743" t="str">
            <v>BELUM</v>
          </cell>
        </row>
        <row r="1744">
          <cell r="C1744" t="str">
            <v>3814</v>
          </cell>
          <cell r="D1744" t="str">
            <v>CHAIRULLAH</v>
          </cell>
          <cell r="E1744" t="str">
            <v>PT. MBK</v>
          </cell>
          <cell r="F1744" t="str">
            <v>PEMENUHAN SLA</v>
          </cell>
          <cell r="I1744">
            <v>44679</v>
          </cell>
          <cell r="K1744" t="str">
            <v>085762504854</v>
          </cell>
          <cell r="L1744" t="str">
            <v>DRIVER</v>
          </cell>
          <cell r="Q1744" t="str">
            <v>MEDAN</v>
          </cell>
          <cell r="R1744" t="str">
            <v>PT. MEDAN DISTRIBUSINDO RAYA</v>
          </cell>
          <cell r="S1744" t="str">
            <v>MEDAN</v>
          </cell>
          <cell r="T1744" t="str">
            <v>1207020104000002</v>
          </cell>
          <cell r="U1744" t="str">
            <v>SEUMUR HIDUP</v>
          </cell>
          <cell r="W1744" t="str">
            <v>B1</v>
          </cell>
          <cell r="X1744" t="str">
            <v>07270004000212</v>
          </cell>
          <cell r="Y1744">
            <v>46495</v>
          </cell>
          <cell r="Z1744" t="str">
            <v>WONOSARI</v>
          </cell>
          <cell r="AA1744">
            <v>36617</v>
          </cell>
          <cell r="AB1744" t="str">
            <v xml:space="preserve">DS III GANG IMPRES DS TANJUNGMORAWA A KEC TANJUNG MORAWA KAB DELI SERDANG </v>
          </cell>
          <cell r="AC1744" t="str">
            <v>LAJANG</v>
          </cell>
          <cell r="AD1744" t="str">
            <v>ISLAM</v>
          </cell>
          <cell r="AE1744" t="str">
            <v>LAKI-LAKI</v>
          </cell>
          <cell r="AF1744" t="str">
            <v>SMA</v>
          </cell>
          <cell r="AH1744" t="str">
            <v>BELUM</v>
          </cell>
          <cell r="AJ1744" t="str">
            <v>1207021709092819</v>
          </cell>
          <cell r="AL1744">
            <v>44679</v>
          </cell>
          <cell r="AM1744">
            <v>44773</v>
          </cell>
          <cell r="AN1744" t="str">
            <v>PKWT 1</v>
          </cell>
          <cell r="AO1744" t="str">
            <v>71 hari</v>
          </cell>
          <cell r="AP1744" t="str">
            <v xml:space="preserve">0 Tahun  0 Bulan 23 Hari </v>
          </cell>
          <cell r="AQ1744" t="str">
            <v>SUDAH</v>
          </cell>
          <cell r="AR1744" t="str">
            <v>13/5/2022</v>
          </cell>
          <cell r="AS1744" t="str">
            <v>SUDAH</v>
          </cell>
          <cell r="AT1744" t="str">
            <v>13/5/2022</v>
          </cell>
          <cell r="AU1744" t="str">
            <v>SUDAH</v>
          </cell>
          <cell r="AV1744">
            <v>44679</v>
          </cell>
          <cell r="AW1744" t="str">
            <v xml:space="preserve">0 Tahun  0 Bulan 23 Hari </v>
          </cell>
          <cell r="AX1744" t="str">
            <v>IN CLASS</v>
          </cell>
          <cell r="BA1744" t="str">
            <v>SUDAH</v>
          </cell>
          <cell r="BC1744">
            <v>44375</v>
          </cell>
          <cell r="BE1744" t="str">
            <v>SUDAH</v>
          </cell>
          <cell r="BG1744">
            <v>44403</v>
          </cell>
          <cell r="BI1744" t="str">
            <v>BELUM</v>
          </cell>
          <cell r="BV1744" t="str">
            <v>0003256934848</v>
          </cell>
          <cell r="BW1744" t="str">
            <v>SUDAH</v>
          </cell>
          <cell r="BX1744" t="str">
            <v>PERUSAHAAN</v>
          </cell>
          <cell r="BZ1744" t="str">
            <v>BELUM</v>
          </cell>
        </row>
        <row r="1745">
          <cell r="C1745" t="str">
            <v>3815</v>
          </cell>
          <cell r="D1745" t="str">
            <v>MHD. RIDUAN</v>
          </cell>
          <cell r="E1745" t="str">
            <v>PT. MBK</v>
          </cell>
          <cell r="F1745" t="str">
            <v>PEMENUHAN SLA</v>
          </cell>
          <cell r="I1745">
            <v>44679</v>
          </cell>
          <cell r="L1745" t="str">
            <v>DRIVER</v>
          </cell>
          <cell r="Q1745" t="str">
            <v>MEDAN</v>
          </cell>
          <cell r="R1745" t="str">
            <v>PT. MEDAN DISTRIBUSINDO RAYA</v>
          </cell>
          <cell r="S1745" t="str">
            <v>MEDAN</v>
          </cell>
          <cell r="T1745" t="str">
            <v>1207020404940001</v>
          </cell>
          <cell r="U1745" t="str">
            <v>SEUMUR HIDUP</v>
          </cell>
          <cell r="W1745" t="str">
            <v>B1</v>
          </cell>
          <cell r="X1745" t="str">
            <v>07279404000708</v>
          </cell>
          <cell r="Y1745">
            <v>45853</v>
          </cell>
          <cell r="Z1745" t="str">
            <v>TANJUNG MORAWA</v>
          </cell>
          <cell r="AA1745">
            <v>34428</v>
          </cell>
          <cell r="AB1745" t="str">
            <v>DS V JL INDUSTRI BARU RT 006 RW 003 DS TANJUNG BARU KEC TANJUNG MORAWA KAB DELI SERDANG</v>
          </cell>
          <cell r="AC1745" t="str">
            <v xml:space="preserve">KAWIN </v>
          </cell>
          <cell r="AD1745" t="str">
            <v>ISLAM</v>
          </cell>
          <cell r="AE1745" t="str">
            <v>LAKI-LAKI</v>
          </cell>
          <cell r="AF1745" t="str">
            <v>SMA</v>
          </cell>
          <cell r="AH1745" t="str">
            <v>BELUM</v>
          </cell>
          <cell r="AJ1745" t="str">
            <v>1207020312210016</v>
          </cell>
          <cell r="AL1745">
            <v>44679</v>
          </cell>
          <cell r="AM1745">
            <v>44773</v>
          </cell>
          <cell r="AN1745" t="str">
            <v>PKWT 1</v>
          </cell>
          <cell r="AO1745" t="str">
            <v>71 hari</v>
          </cell>
          <cell r="AP1745" t="str">
            <v xml:space="preserve">0 Tahun  0 Bulan 23 Hari </v>
          </cell>
          <cell r="AQ1745" t="str">
            <v>SUDAH</v>
          </cell>
          <cell r="AR1745" t="str">
            <v>13/5/2022</v>
          </cell>
          <cell r="AS1745" t="str">
            <v>SUDAH</v>
          </cell>
          <cell r="AT1745" t="str">
            <v>13/5/2022</v>
          </cell>
          <cell r="AU1745" t="str">
            <v>SUDAH</v>
          </cell>
          <cell r="AV1745">
            <v>44679</v>
          </cell>
          <cell r="AW1745" t="str">
            <v xml:space="preserve">0 Tahun  0 Bulan 23 Hari </v>
          </cell>
          <cell r="AX1745" t="str">
            <v>IN CLASS</v>
          </cell>
          <cell r="BA1745" t="str">
            <v>SUDAH</v>
          </cell>
          <cell r="BC1745">
            <v>44462</v>
          </cell>
          <cell r="BE1745" t="str">
            <v>BELUM</v>
          </cell>
          <cell r="BI1745" t="str">
            <v>BELUM</v>
          </cell>
          <cell r="BV1745" t="str">
            <v xml:space="preserve">0001794307476 </v>
          </cell>
          <cell r="BW1745" t="str">
            <v>SUDAH</v>
          </cell>
          <cell r="BX1745" t="str">
            <v>PERUSAHAAN</v>
          </cell>
          <cell r="BZ1745" t="str">
            <v>BELUM</v>
          </cell>
        </row>
        <row r="1746">
          <cell r="C1746" t="str">
            <v>3816</v>
          </cell>
          <cell r="D1746" t="str">
            <v>AARON JORDAN SIMANJUNTAK</v>
          </cell>
          <cell r="E1746" t="str">
            <v>PT. MBK</v>
          </cell>
          <cell r="F1746" t="str">
            <v>PEMENUHAN SLA</v>
          </cell>
          <cell r="I1746">
            <v>44679</v>
          </cell>
          <cell r="K1746" t="str">
            <v>082282155190</v>
          </cell>
          <cell r="L1746" t="str">
            <v>DRIVER</v>
          </cell>
          <cell r="Q1746" t="str">
            <v>MEDAN</v>
          </cell>
          <cell r="R1746" t="str">
            <v>PT. MEDAN DISTRIBUSINDO RAYA</v>
          </cell>
          <cell r="S1746" t="str">
            <v>MEDAN</v>
          </cell>
          <cell r="T1746" t="str">
            <v>1271032511000005</v>
          </cell>
          <cell r="U1746" t="str">
            <v>SEUMUR HIDUP</v>
          </cell>
          <cell r="W1746" t="str">
            <v>B1</v>
          </cell>
          <cell r="X1746" t="str">
            <v>07180011000216</v>
          </cell>
          <cell r="Y1746">
            <v>46337</v>
          </cell>
          <cell r="Z1746" t="str">
            <v>MEDAN</v>
          </cell>
          <cell r="AA1746">
            <v>36855</v>
          </cell>
          <cell r="AB1746" t="str">
            <v>JL PEMBANGUNAN GANG DAME LK IVI NO.7</v>
          </cell>
          <cell r="AC1746" t="str">
            <v>LAJANG</v>
          </cell>
          <cell r="AD1746" t="str">
            <v>KRISTEN</v>
          </cell>
          <cell r="AE1746" t="str">
            <v>LAKI-LAKI</v>
          </cell>
          <cell r="AF1746" t="str">
            <v>SMA</v>
          </cell>
          <cell r="AG1746" t="str">
            <v>AARON JORDAN SIMANJUNTAK</v>
          </cell>
          <cell r="AH1746" t="str">
            <v>BCA</v>
          </cell>
          <cell r="AI1746" t="str">
            <v>7865427174</v>
          </cell>
          <cell r="AJ1746" t="str">
            <v>1271031207060003</v>
          </cell>
          <cell r="AL1746">
            <v>44679</v>
          </cell>
          <cell r="AM1746">
            <v>44773</v>
          </cell>
          <cell r="AN1746" t="str">
            <v>PKWT 1</v>
          </cell>
          <cell r="AO1746" t="str">
            <v>71 hari</v>
          </cell>
          <cell r="AP1746" t="str">
            <v xml:space="preserve">0 Tahun  0 Bulan 23 Hari </v>
          </cell>
          <cell r="AQ1746" t="str">
            <v>SUDAH</v>
          </cell>
          <cell r="AR1746" t="str">
            <v>13/5/2022</v>
          </cell>
          <cell r="AS1746" t="str">
            <v>SUDAH</v>
          </cell>
          <cell r="AT1746" t="str">
            <v>13/5/2022</v>
          </cell>
          <cell r="AU1746" t="str">
            <v>SUDAH</v>
          </cell>
          <cell r="AV1746">
            <v>44679</v>
          </cell>
          <cell r="AW1746" t="str">
            <v xml:space="preserve">0 Tahun  0 Bulan 23 Hari </v>
          </cell>
          <cell r="AX1746" t="str">
            <v>IN CLASS</v>
          </cell>
          <cell r="BA1746" t="str">
            <v>SUDAH</v>
          </cell>
          <cell r="BC1746">
            <v>44355</v>
          </cell>
          <cell r="BE1746" t="str">
            <v>SUDAH</v>
          </cell>
          <cell r="BG1746">
            <v>44421</v>
          </cell>
          <cell r="BI1746" t="str">
            <v>SUDAH</v>
          </cell>
          <cell r="BK1746">
            <v>44607</v>
          </cell>
          <cell r="BV1746" t="str">
            <v>0002145016563</v>
          </cell>
          <cell r="BW1746" t="str">
            <v>SUDAH</v>
          </cell>
          <cell r="BX1746" t="str">
            <v>PBI</v>
          </cell>
          <cell r="BZ1746" t="str">
            <v>BELUM</v>
          </cell>
        </row>
        <row r="1747">
          <cell r="C1747" t="str">
            <v>3817</v>
          </cell>
          <cell r="D1747" t="str">
            <v>IRWAN NABABAN</v>
          </cell>
          <cell r="E1747" t="str">
            <v>PT. MBK</v>
          </cell>
          <cell r="F1747" t="str">
            <v>PEMENUHAN SLA</v>
          </cell>
          <cell r="I1747">
            <v>44690</v>
          </cell>
          <cell r="L1747" t="str">
            <v>DRIVER</v>
          </cell>
          <cell r="Q1747" t="str">
            <v>MEDAN</v>
          </cell>
          <cell r="R1747" t="str">
            <v>ANTERAJA</v>
          </cell>
          <cell r="S1747" t="str">
            <v>MEDAN</v>
          </cell>
          <cell r="T1747" t="str">
            <v>1207280607840004</v>
          </cell>
          <cell r="U1747" t="str">
            <v>SEUMUR HIDUP</v>
          </cell>
          <cell r="W1747" t="str">
            <v>B1 UMUM</v>
          </cell>
          <cell r="X1747" t="str">
            <v>07278407013886</v>
          </cell>
          <cell r="Y1747">
            <v>45838</v>
          </cell>
          <cell r="Z1747" t="str">
            <v>KP.BARU</v>
          </cell>
          <cell r="AA1747">
            <v>30869</v>
          </cell>
          <cell r="AB1747" t="str">
            <v>JL BARISAN GEREJA  LK II RT 002 RW 002 DS PETAPAHAN KEC LUBUK PAKAM KAB DELISERDANG</v>
          </cell>
          <cell r="AC1747" t="str">
            <v>KAWIN ANAK 2</v>
          </cell>
          <cell r="AD1747" t="str">
            <v>KRISTEN</v>
          </cell>
          <cell r="AE1747" t="str">
            <v>LAKI-LAKI</v>
          </cell>
          <cell r="AF1747" t="str">
            <v>SMA</v>
          </cell>
          <cell r="AG1747" t="str">
            <v>IRWAN NABABAN</v>
          </cell>
          <cell r="AH1747" t="str">
            <v>BCA</v>
          </cell>
          <cell r="AI1747" t="str">
            <v>7985341648</v>
          </cell>
          <cell r="AJ1747" t="str">
            <v>1207020204140011</v>
          </cell>
          <cell r="AL1747">
            <v>44690</v>
          </cell>
          <cell r="AM1747">
            <v>44773</v>
          </cell>
          <cell r="AN1747" t="str">
            <v>PKWT 1</v>
          </cell>
          <cell r="AO1747" t="str">
            <v>71 hari</v>
          </cell>
          <cell r="AP1747" t="str">
            <v xml:space="preserve">0 Tahun  0 Bulan 12 Hari </v>
          </cell>
          <cell r="AQ1747" t="str">
            <v>SUDAH</v>
          </cell>
          <cell r="AR1747" t="str">
            <v>13/5/2022</v>
          </cell>
          <cell r="AS1747" t="str">
            <v>SUDAH</v>
          </cell>
          <cell r="AT1747" t="str">
            <v>13/5/2022</v>
          </cell>
          <cell r="AU1747" t="str">
            <v>SUDAH</v>
          </cell>
          <cell r="AV1747">
            <v>44690</v>
          </cell>
          <cell r="AW1747" t="str">
            <v xml:space="preserve">0 Tahun  0 Bulan 12 Hari </v>
          </cell>
          <cell r="AX1747" t="str">
            <v>IN CLASS</v>
          </cell>
          <cell r="BA1747" t="str">
            <v>SUDAH</v>
          </cell>
          <cell r="BC1747">
            <v>44459</v>
          </cell>
          <cell r="BE1747" t="str">
            <v>SUDAH</v>
          </cell>
          <cell r="BG1747">
            <v>44491</v>
          </cell>
          <cell r="BI1747" t="str">
            <v>BELUM</v>
          </cell>
          <cell r="BV1747" t="str">
            <v>0001869153928</v>
          </cell>
          <cell r="BW1747" t="str">
            <v>SUDAH</v>
          </cell>
          <cell r="BX1747" t="str">
            <v>PERUSAHAAN</v>
          </cell>
          <cell r="BZ1747" t="str">
            <v>BELUM</v>
          </cell>
        </row>
        <row r="1748">
          <cell r="C1748" t="str">
            <v>3818</v>
          </cell>
          <cell r="D1748" t="str">
            <v>SUNARSO</v>
          </cell>
          <cell r="E1748" t="str">
            <v>PT. MBK</v>
          </cell>
          <cell r="F1748" t="str">
            <v>REPLACE</v>
          </cell>
          <cell r="G1748" t="str">
            <v>EDY SUSANTO</v>
          </cell>
          <cell r="I1748">
            <v>44682</v>
          </cell>
          <cell r="K1748" t="str">
            <v>081259681448</v>
          </cell>
          <cell r="L1748" t="str">
            <v>DRIVER</v>
          </cell>
          <cell r="Q1748" t="str">
            <v>SURABAYA</v>
          </cell>
          <cell r="R1748" t="str">
            <v>ANTERAJA</v>
          </cell>
          <cell r="S1748" t="str">
            <v>MALANG</v>
          </cell>
          <cell r="T1748" t="str">
            <v>3519090707830002</v>
          </cell>
          <cell r="U1748" t="str">
            <v>SEUMUR HIDUP</v>
          </cell>
          <cell r="W1748" t="str">
            <v>B2 UMUM</v>
          </cell>
          <cell r="X1748" t="str">
            <v>830715400502</v>
          </cell>
          <cell r="Y1748">
            <v>45480</v>
          </cell>
          <cell r="Z1748" t="str">
            <v>MADIUN</v>
          </cell>
          <cell r="AA1748">
            <v>30504</v>
          </cell>
          <cell r="AB1748" t="str">
            <v>DUSUN BIBIK RT 008 RW 004 KEC JIWAN KAB MADIUN</v>
          </cell>
          <cell r="AC1748" t="str">
            <v>KAWIN</v>
          </cell>
          <cell r="AD1748" t="str">
            <v>ISLAM</v>
          </cell>
          <cell r="AE1748" t="str">
            <v>LAKI-LAKI</v>
          </cell>
          <cell r="AF1748" t="str">
            <v>SMA</v>
          </cell>
          <cell r="AG1748" t="str">
            <v>SUNARSO</v>
          </cell>
          <cell r="AH1748" t="str">
            <v>BCA</v>
          </cell>
          <cell r="AI1748" t="str">
            <v>8220648347</v>
          </cell>
          <cell r="AJ1748" t="str">
            <v>3519092312080835</v>
          </cell>
          <cell r="AL1748">
            <v>44682</v>
          </cell>
          <cell r="AM1748">
            <v>44773</v>
          </cell>
          <cell r="AN1748" t="str">
            <v>PKWT 1</v>
          </cell>
          <cell r="AO1748" t="str">
            <v>71 hari</v>
          </cell>
          <cell r="AP1748" t="str">
            <v xml:space="preserve">0 Tahun  0 Bulan 20 Hari </v>
          </cell>
          <cell r="AQ1748" t="str">
            <v>BELUM</v>
          </cell>
          <cell r="AS1748" t="str">
            <v>BELUM</v>
          </cell>
          <cell r="AU1748" t="str">
            <v>SUDAH</v>
          </cell>
          <cell r="AV1748">
            <v>44678</v>
          </cell>
          <cell r="AW1748" t="str">
            <v xml:space="preserve">0 Tahun  0 Bulan 24 Hari </v>
          </cell>
          <cell r="AX1748" t="str">
            <v>IN CLASS</v>
          </cell>
          <cell r="AY1748">
            <v>80</v>
          </cell>
          <cell r="AZ1748">
            <v>90</v>
          </cell>
          <cell r="BA1748" t="str">
            <v>SUDAH</v>
          </cell>
          <cell r="BC1748">
            <v>44447</v>
          </cell>
          <cell r="BE1748" t="str">
            <v>SUDAH</v>
          </cell>
          <cell r="BG1748">
            <v>44480</v>
          </cell>
          <cell r="BI1748" t="str">
            <v>BELUM</v>
          </cell>
          <cell r="BV1748" t="str">
            <v>0001848651366</v>
          </cell>
          <cell r="BW1748" t="str">
            <v>SUDAH</v>
          </cell>
          <cell r="BX1748" t="str">
            <v>PERUSAHAAN</v>
          </cell>
          <cell r="BZ1748" t="str">
            <v>BELUM</v>
          </cell>
        </row>
        <row r="1749">
          <cell r="C1749" t="str">
            <v>3819</v>
          </cell>
          <cell r="D1749" t="str">
            <v>I PUTU DIYAN ADIPUTRA B</v>
          </cell>
          <cell r="E1749" t="str">
            <v>PT. MBK</v>
          </cell>
          <cell r="F1749" t="str">
            <v>REPLACE</v>
          </cell>
          <cell r="G1749" t="str">
            <v>TAUFIK TAUFANI</v>
          </cell>
          <cell r="I1749">
            <v>44685</v>
          </cell>
          <cell r="K1749" t="str">
            <v>082335146060</v>
          </cell>
          <cell r="L1749" t="str">
            <v>DRIVER</v>
          </cell>
          <cell r="Q1749" t="str">
            <v>SURABAYA</v>
          </cell>
          <cell r="R1749" t="str">
            <v>ANTERAJA</v>
          </cell>
          <cell r="S1749" t="str">
            <v>MALANG</v>
          </cell>
          <cell r="T1749" t="str">
            <v>3578261611830001</v>
          </cell>
          <cell r="U1749" t="str">
            <v>SEUMUR HIDUP</v>
          </cell>
          <cell r="W1749" t="str">
            <v>B1</v>
          </cell>
          <cell r="X1749" t="str">
            <v>15148311000954</v>
          </cell>
          <cell r="Y1749">
            <v>45978</v>
          </cell>
          <cell r="Z1749" t="str">
            <v>SURABAYA</v>
          </cell>
          <cell r="AA1749">
            <v>30636</v>
          </cell>
          <cell r="AB1749" t="str">
            <v>JL TEMPUREJO NO 33 RT 002 RW 003 KEL DUKUH SETO REJO KEC MULYOREJO KKOTA SURABAYA</v>
          </cell>
          <cell r="AC1749" t="str">
            <v>KAWIN</v>
          </cell>
          <cell r="AD1749" t="str">
            <v>HINDU</v>
          </cell>
          <cell r="AE1749" t="str">
            <v>LAKI-LAKI</v>
          </cell>
          <cell r="AF1749" t="str">
            <v>SMA</v>
          </cell>
          <cell r="AG1749" t="str">
            <v>I PUTU DIYAN ADIPUTRA B</v>
          </cell>
          <cell r="AH1749" t="str">
            <v>BCA</v>
          </cell>
          <cell r="AI1749" t="str">
            <v>6670344396</v>
          </cell>
          <cell r="AJ1749" t="str">
            <v>3578262707210014</v>
          </cell>
          <cell r="AL1749">
            <v>44685</v>
          </cell>
          <cell r="AM1749">
            <v>44773</v>
          </cell>
          <cell r="AN1749" t="str">
            <v>PKWT 1</v>
          </cell>
          <cell r="AO1749" t="str">
            <v>71 hari</v>
          </cell>
          <cell r="AP1749" t="str">
            <v xml:space="preserve">0 Tahun  0 Bulan 17 Hari </v>
          </cell>
          <cell r="AQ1749" t="str">
            <v>BELUM</v>
          </cell>
          <cell r="AS1749" t="str">
            <v>BELUM</v>
          </cell>
          <cell r="AU1749" t="str">
            <v>SUDAH</v>
          </cell>
          <cell r="AV1749">
            <v>44681</v>
          </cell>
          <cell r="AW1749" t="str">
            <v xml:space="preserve">0 Tahun  0 Bulan 21 Hari </v>
          </cell>
          <cell r="AX1749" t="str">
            <v>IN CLASS</v>
          </cell>
          <cell r="AY1749">
            <v>80</v>
          </cell>
          <cell r="AZ1749">
            <v>85</v>
          </cell>
          <cell r="BA1749" t="str">
            <v>SUDAH</v>
          </cell>
          <cell r="BC1749">
            <v>44464</v>
          </cell>
          <cell r="BE1749" t="str">
            <v>SUDAH</v>
          </cell>
          <cell r="BG1749">
            <v>44492</v>
          </cell>
          <cell r="BI1749" t="str">
            <v>BELUM</v>
          </cell>
          <cell r="BV1749" t="str">
            <v>0001701525363</v>
          </cell>
          <cell r="BW1749" t="str">
            <v>SUDAH</v>
          </cell>
          <cell r="BX1749" t="str">
            <v>PBI</v>
          </cell>
          <cell r="BZ1749" t="str">
            <v>BELUM</v>
          </cell>
        </row>
        <row r="1750">
          <cell r="C1750" t="str">
            <v>3820</v>
          </cell>
          <cell r="D1750" t="str">
            <v>RAMA ADI SURYA PERMANA</v>
          </cell>
          <cell r="E1750" t="str">
            <v>PT. MBK</v>
          </cell>
          <cell r="F1750" t="str">
            <v>REPLACE</v>
          </cell>
          <cell r="G1750" t="str">
            <v>ARI BEGWANTO</v>
          </cell>
          <cell r="I1750">
            <v>44690</v>
          </cell>
          <cell r="K1750" t="str">
            <v>088989188635</v>
          </cell>
          <cell r="L1750" t="str">
            <v>DRIVER</v>
          </cell>
          <cell r="Q1750" t="str">
            <v>SURABAYA</v>
          </cell>
          <cell r="R1750" t="str">
            <v>ANTERAJA</v>
          </cell>
          <cell r="S1750" t="str">
            <v>MALANG</v>
          </cell>
          <cell r="T1750" t="str">
            <v>3578090110980001</v>
          </cell>
          <cell r="U1750" t="str">
            <v>SEUMUR HIDUP</v>
          </cell>
          <cell r="W1750" t="str">
            <v>B1</v>
          </cell>
          <cell r="X1750" t="str">
            <v>15149810000809</v>
          </cell>
          <cell r="Y1750">
            <v>46070</v>
          </cell>
          <cell r="Z1750" t="str">
            <v>SURABAYA</v>
          </cell>
          <cell r="AA1750">
            <v>36069</v>
          </cell>
          <cell r="AB1750" t="str">
            <v xml:space="preserve">SEMOLOWARU SELATAN I NO 24 </v>
          </cell>
          <cell r="AC1750" t="str">
            <v>KAWIN</v>
          </cell>
          <cell r="AD1750" t="str">
            <v>ISLAM</v>
          </cell>
          <cell r="AE1750" t="str">
            <v>LAKI-LAKI</v>
          </cell>
          <cell r="AF1750" t="str">
            <v>SMK</v>
          </cell>
          <cell r="AG1750" t="str">
            <v>RAMA ADI SURYA PERMANA</v>
          </cell>
          <cell r="AH1750" t="str">
            <v>BCA</v>
          </cell>
          <cell r="AI1750" t="str">
            <v>3880680608</v>
          </cell>
          <cell r="AJ1750" t="str">
            <v>3578091703210010</v>
          </cell>
          <cell r="AL1750">
            <v>44690</v>
          </cell>
          <cell r="AM1750">
            <v>44773</v>
          </cell>
          <cell r="AN1750" t="str">
            <v>PKWT 1</v>
          </cell>
          <cell r="AO1750" t="str">
            <v>71 hari</v>
          </cell>
          <cell r="AP1750" t="str">
            <v xml:space="preserve">0 Tahun  0 Bulan 12 Hari </v>
          </cell>
          <cell r="AQ1750" t="str">
            <v>BELUM</v>
          </cell>
          <cell r="AS1750" t="str">
            <v>BELUM</v>
          </cell>
          <cell r="AU1750" t="str">
            <v>SUDAH</v>
          </cell>
          <cell r="AV1750">
            <v>44685</v>
          </cell>
          <cell r="AW1750" t="str">
            <v xml:space="preserve">0 Tahun  0 Bulan 17 Hari </v>
          </cell>
          <cell r="AX1750" t="str">
            <v>IN CLASS</v>
          </cell>
          <cell r="AY1750">
            <v>75</v>
          </cell>
          <cell r="AZ1750">
            <v>85</v>
          </cell>
          <cell r="BA1750" t="str">
            <v>SUDAH</v>
          </cell>
          <cell r="BC1750">
            <v>44666</v>
          </cell>
          <cell r="BE1750" t="str">
            <v>BELUM</v>
          </cell>
          <cell r="BI1750" t="str">
            <v>BELUM</v>
          </cell>
          <cell r="BV1750" t="str">
            <v>0002326407579</v>
          </cell>
          <cell r="BW1750" t="str">
            <v>SUDAH</v>
          </cell>
          <cell r="BX1750" t="str">
            <v>PBI</v>
          </cell>
          <cell r="BZ1750" t="str">
            <v>BELUM</v>
          </cell>
        </row>
        <row r="1751">
          <cell r="C1751" t="str">
            <v>3821</v>
          </cell>
          <cell r="D1751" t="str">
            <v>DANANG ADITIYO AGUNG NUGROHO</v>
          </cell>
          <cell r="E1751" t="str">
            <v>PT. MBK</v>
          </cell>
          <cell r="F1751" t="str">
            <v>REPLACE</v>
          </cell>
          <cell r="G1751" t="str">
            <v>ADHITYA CANDRA MAHARDIKA</v>
          </cell>
          <cell r="I1751">
            <v>44689</v>
          </cell>
          <cell r="K1751" t="str">
            <v>085867068536</v>
          </cell>
          <cell r="L1751" t="str">
            <v>DRIVER</v>
          </cell>
          <cell r="Q1751" t="str">
            <v>SOLO</v>
          </cell>
          <cell r="R1751" t="str">
            <v>ANTERAJA</v>
          </cell>
          <cell r="S1751" t="str">
            <v>SEMARANG</v>
          </cell>
          <cell r="T1751" t="str">
            <v>3309130509979001</v>
          </cell>
          <cell r="U1751" t="str">
            <v>SEUMUR HIDUP</v>
          </cell>
          <cell r="W1751" t="str">
            <v>B1</v>
          </cell>
          <cell r="X1751" t="str">
            <v>14449709000145</v>
          </cell>
          <cell r="Y1751">
            <v>45887</v>
          </cell>
          <cell r="Z1751" t="str">
            <v>BOYOLALI</v>
          </cell>
          <cell r="AA1751">
            <v>35509</v>
          </cell>
          <cell r="AB1751" t="str">
            <v>SANGGUNG RT03/01 GATAK SUKOHARJO JAWA TENGAH</v>
          </cell>
          <cell r="AC1751" t="str">
            <v>KAWIN</v>
          </cell>
          <cell r="AD1751" t="str">
            <v>ISLAM</v>
          </cell>
          <cell r="AE1751" t="str">
            <v>LAKI-LAKI</v>
          </cell>
          <cell r="AF1751" t="str">
            <v>SMA</v>
          </cell>
          <cell r="AG1751" t="str">
            <v>DANANG ADITIYO AGUNG NUGROHO</v>
          </cell>
          <cell r="AH1751" t="str">
            <v>BCA</v>
          </cell>
          <cell r="AI1751" t="str">
            <v>132001012800504</v>
          </cell>
          <cell r="AJ1751" t="str">
            <v>3311110209210002</v>
          </cell>
          <cell r="AL1751">
            <v>44689</v>
          </cell>
          <cell r="AM1751">
            <v>44773</v>
          </cell>
          <cell r="AN1751" t="str">
            <v>PKWT 1</v>
          </cell>
          <cell r="AO1751" t="str">
            <v>71 hari</v>
          </cell>
          <cell r="AP1751" t="str">
            <v xml:space="preserve">0 Tahun  0 Bulan 13 Hari </v>
          </cell>
          <cell r="AQ1751" t="str">
            <v>SUDAH</v>
          </cell>
          <cell r="AR1751" t="str">
            <v>13/5/2022</v>
          </cell>
          <cell r="AS1751" t="str">
            <v>SUDAH</v>
          </cell>
          <cell r="AT1751" t="str">
            <v>13/5/2022</v>
          </cell>
          <cell r="AU1751" t="str">
            <v>SUDAH</v>
          </cell>
          <cell r="AV1751">
            <v>44685</v>
          </cell>
          <cell r="AW1751" t="str">
            <v xml:space="preserve">0 Tahun  0 Bulan 17 Hari </v>
          </cell>
          <cell r="AX1751" t="str">
            <v>ON LINE</v>
          </cell>
          <cell r="AY1751">
            <v>90</v>
          </cell>
          <cell r="AZ1751">
            <v>90</v>
          </cell>
          <cell r="BA1751" t="str">
            <v>SUDAH</v>
          </cell>
          <cell r="BC1751">
            <v>44463</v>
          </cell>
          <cell r="BD1751" t="str">
            <v>GEDUNG BALE KARYA SANGGUNG</v>
          </cell>
          <cell r="BE1751" t="str">
            <v>SUDAH</v>
          </cell>
          <cell r="BG1751">
            <v>44491</v>
          </cell>
          <cell r="BH1751" t="str">
            <v>GEDUNG BALE KARYA SANGGUNG</v>
          </cell>
          <cell r="BI1751" t="str">
            <v>BELUM</v>
          </cell>
          <cell r="BV1751" t="str">
            <v xml:space="preserve">0001698819963 </v>
          </cell>
          <cell r="BW1751" t="str">
            <v>SUDAH</v>
          </cell>
          <cell r="BX1751" t="str">
            <v>PERUSAHAAN</v>
          </cell>
          <cell r="BZ1751" t="str">
            <v>BELUM</v>
          </cell>
        </row>
        <row r="1752">
          <cell r="C1752" t="str">
            <v>3822</v>
          </cell>
          <cell r="D1752" t="str">
            <v>VERNANDO ARGA BENRIVO</v>
          </cell>
          <cell r="E1752" t="str">
            <v>PT. MBK</v>
          </cell>
          <cell r="F1752" t="str">
            <v>REPLACE</v>
          </cell>
          <cell r="G1752" t="str">
            <v>AGUS TRIYANTO</v>
          </cell>
          <cell r="I1752">
            <v>44689</v>
          </cell>
          <cell r="K1752" t="str">
            <v>085811330757</v>
          </cell>
          <cell r="L1752" t="str">
            <v>DRIVER</v>
          </cell>
          <cell r="Q1752" t="str">
            <v>SOLO</v>
          </cell>
          <cell r="R1752" t="str">
            <v>ANTERAJA</v>
          </cell>
          <cell r="S1752" t="str">
            <v>SEMARANG</v>
          </cell>
          <cell r="T1752" t="str">
            <v>3314091909020005</v>
          </cell>
          <cell r="U1752" t="str">
            <v>SEUMUR HIDUP</v>
          </cell>
          <cell r="W1752" t="str">
            <v>B1</v>
          </cell>
          <cell r="X1752" t="str">
            <v>12050009000550</v>
          </cell>
          <cell r="Y1752">
            <v>46075</v>
          </cell>
          <cell r="Z1752" t="str">
            <v>KOTAWARINGIN BARAT</v>
          </cell>
          <cell r="AA1752">
            <v>36788</v>
          </cell>
          <cell r="AB1752" t="str">
            <v>PURWOREJO RT: 003/RW: 006 BOYOLALI</v>
          </cell>
          <cell r="AC1752" t="str">
            <v>LAJANG</v>
          </cell>
          <cell r="AD1752" t="str">
            <v>ISLAM</v>
          </cell>
          <cell r="AE1752" t="str">
            <v>LAKI-LAKI</v>
          </cell>
          <cell r="AF1752" t="str">
            <v>SMA</v>
          </cell>
          <cell r="AG1752" t="str">
            <v>VERNANDO ARGA BENRIVO</v>
          </cell>
          <cell r="AH1752" t="str">
            <v>BCA</v>
          </cell>
          <cell r="AI1752" t="str">
            <v>75806244000</v>
          </cell>
          <cell r="AJ1752" t="str">
            <v>3309120906160008</v>
          </cell>
          <cell r="AL1752">
            <v>44689</v>
          </cell>
          <cell r="AM1752">
            <v>44773</v>
          </cell>
          <cell r="AN1752" t="str">
            <v>PKWT 1</v>
          </cell>
          <cell r="AO1752" t="str">
            <v>71 hari</v>
          </cell>
          <cell r="AP1752" t="str">
            <v xml:space="preserve">0 Tahun  0 Bulan 13 Hari </v>
          </cell>
          <cell r="AQ1752" t="str">
            <v>SUDAH</v>
          </cell>
          <cell r="AR1752" t="str">
            <v>13/5/2022</v>
          </cell>
          <cell r="AS1752" t="str">
            <v>SUDAH</v>
          </cell>
          <cell r="AT1752" t="str">
            <v>13/5/2022</v>
          </cell>
          <cell r="AU1752" t="str">
            <v>SUDAH</v>
          </cell>
          <cell r="AV1752">
            <v>44685</v>
          </cell>
          <cell r="AW1752" t="str">
            <v xml:space="preserve">0 Tahun  0 Bulan 17 Hari </v>
          </cell>
          <cell r="AX1752" t="str">
            <v>ON LINE</v>
          </cell>
          <cell r="AY1752">
            <v>90</v>
          </cell>
          <cell r="AZ1752">
            <v>90</v>
          </cell>
          <cell r="BA1752" t="str">
            <v>SUDAH</v>
          </cell>
          <cell r="BC1752">
            <v>44532</v>
          </cell>
          <cell r="BD1752" t="str">
            <v>PUSKESMAS INDRAMAYU/GONDANGREJO</v>
          </cell>
          <cell r="BE1752" t="str">
            <v>SUDAH</v>
          </cell>
          <cell r="BG1752">
            <v>44629</v>
          </cell>
          <cell r="BH1752" t="str">
            <v>PUSKESMAS INDRAMAYU/GONDANGREJO</v>
          </cell>
          <cell r="BI1752" t="str">
            <v>BELUM</v>
          </cell>
          <cell r="BV1752" t="str">
            <v>0003268880921</v>
          </cell>
          <cell r="BW1752" t="str">
            <v>SUDAH</v>
          </cell>
          <cell r="BX1752" t="str">
            <v>PERUSAHAAN</v>
          </cell>
          <cell r="BZ1752" t="str">
            <v>BELUM</v>
          </cell>
        </row>
        <row r="1753">
          <cell r="C1753" t="str">
            <v>3823</v>
          </cell>
          <cell r="D1753" t="str">
            <v>YANUAR RAHMADANI</v>
          </cell>
          <cell r="E1753" t="str">
            <v>PT. MBK</v>
          </cell>
          <cell r="F1753" t="str">
            <v>REPLACE</v>
          </cell>
          <cell r="G1753" t="str">
            <v>AGUNG PRASETYO</v>
          </cell>
          <cell r="I1753">
            <v>44691</v>
          </cell>
          <cell r="K1753" t="str">
            <v>085748142300</v>
          </cell>
          <cell r="L1753" t="str">
            <v>DRIVER</v>
          </cell>
          <cell r="Q1753" t="str">
            <v>SURABAYA</v>
          </cell>
          <cell r="R1753" t="str">
            <v>ANTERAJA</v>
          </cell>
          <cell r="S1753" t="str">
            <v>MALANG</v>
          </cell>
          <cell r="T1753" t="str">
            <v>3516070112970002</v>
          </cell>
          <cell r="U1753" t="str">
            <v>SEUMUR HIDUP</v>
          </cell>
          <cell r="W1753" t="str">
            <v>B1</v>
          </cell>
          <cell r="X1753" t="str">
            <v>15559712000291</v>
          </cell>
          <cell r="Y1753">
            <v>46454</v>
          </cell>
          <cell r="Z1753" t="str">
            <v>MOJOKERTO</v>
          </cell>
          <cell r="AA1753">
            <v>35795</v>
          </cell>
          <cell r="AB1753" t="str">
            <v xml:space="preserve">DUSUN KEDUNGSARI RT 002 RW 002 DS GEDANGAN KEC KUTOREJO </v>
          </cell>
          <cell r="AC1753" t="str">
            <v>KAWIN</v>
          </cell>
          <cell r="AD1753" t="str">
            <v>ISLAM</v>
          </cell>
          <cell r="AE1753" t="str">
            <v>LAKI-LAKI</v>
          </cell>
          <cell r="AF1753" t="str">
            <v>SMK</v>
          </cell>
          <cell r="AG1753" t="str">
            <v>YANUAR RAHMADANI</v>
          </cell>
          <cell r="AH1753" t="str">
            <v>BRI</v>
          </cell>
          <cell r="AI1753" t="str">
            <v>370701027159530</v>
          </cell>
          <cell r="AJ1753" t="str">
            <v>3516072011200002</v>
          </cell>
          <cell r="AL1753">
            <v>44691</v>
          </cell>
          <cell r="AM1753">
            <v>44773</v>
          </cell>
          <cell r="AN1753" t="str">
            <v>PKWT 1</v>
          </cell>
          <cell r="AO1753" t="str">
            <v>71 hari</v>
          </cell>
          <cell r="AP1753" t="str">
            <v xml:space="preserve">0 Tahun  0 Bulan 11 Hari </v>
          </cell>
          <cell r="AQ1753" t="str">
            <v>BELUM</v>
          </cell>
          <cell r="AS1753" t="str">
            <v>BELUM</v>
          </cell>
          <cell r="AU1753" t="str">
            <v>SUDAH</v>
          </cell>
          <cell r="AV1753">
            <v>44687</v>
          </cell>
          <cell r="AW1753" t="str">
            <v xml:space="preserve">0 Tahun  0 Bulan 15 Hari </v>
          </cell>
          <cell r="AX1753" t="str">
            <v>IN CLASS</v>
          </cell>
          <cell r="AY1753">
            <v>80</v>
          </cell>
          <cell r="AZ1753">
            <v>90</v>
          </cell>
          <cell r="BA1753" t="str">
            <v>SUDAH</v>
          </cell>
          <cell r="BC1753">
            <v>44455</v>
          </cell>
          <cell r="BE1753" t="str">
            <v>SUDAH</v>
          </cell>
          <cell r="BG1753">
            <v>44483</v>
          </cell>
          <cell r="BI1753" t="str">
            <v>BELUM</v>
          </cell>
          <cell r="BV1753" t="str">
            <v>0003069601672</v>
          </cell>
          <cell r="BW1753" t="str">
            <v>SUDAH</v>
          </cell>
          <cell r="BX1753" t="str">
            <v>PERUSAHAAN</v>
          </cell>
          <cell r="BZ1753" t="str">
            <v>BELUM</v>
          </cell>
        </row>
        <row r="1754">
          <cell r="C1754" t="str">
            <v>3824</v>
          </cell>
          <cell r="D1754" t="str">
            <v>SYAHIRUDDIN</v>
          </cell>
          <cell r="E1754" t="str">
            <v>PT. MBK</v>
          </cell>
          <cell r="F1754" t="str">
            <v>REPLACE</v>
          </cell>
          <cell r="G1754" t="str">
            <v>BAYU KURNIWAN PRABOWO</v>
          </cell>
          <cell r="I1754">
            <v>44692</v>
          </cell>
          <cell r="J1754" t="str">
            <v/>
          </cell>
          <cell r="K1754" t="str">
            <v>085849147172</v>
          </cell>
          <cell r="L1754" t="str">
            <v>DRIVER</v>
          </cell>
          <cell r="Q1754" t="str">
            <v>PONTIANAK</v>
          </cell>
          <cell r="R1754" t="str">
            <v>ANTERAJA</v>
          </cell>
          <cell r="S1754" t="str">
            <v>JAKARTA 2</v>
          </cell>
          <cell r="T1754" t="str">
            <v>3513142503950003</v>
          </cell>
          <cell r="U1754" t="str">
            <v>SEUMUR HIDUP</v>
          </cell>
          <cell r="W1754" t="str">
            <v>B1</v>
          </cell>
          <cell r="X1754" t="str">
            <v>950315270237</v>
          </cell>
          <cell r="Y1754">
            <v>45010</v>
          </cell>
          <cell r="Z1754" t="str">
            <v>PROBOLINGGO</v>
          </cell>
          <cell r="AA1754">
            <v>34783</v>
          </cell>
          <cell r="AB1754" t="str">
            <v>JL.PARIT NANAS DALAM , RT.005 , RW.036 , KEL.SIANTAN HULU , KEC.PONTIANAK UTARA</v>
          </cell>
          <cell r="AC1754" t="str">
            <v>KAWIN</v>
          </cell>
          <cell r="AD1754" t="str">
            <v>ISLAM</v>
          </cell>
          <cell r="AE1754" t="str">
            <v>LAKI-LAKI</v>
          </cell>
          <cell r="AF1754" t="str">
            <v>SMP</v>
          </cell>
          <cell r="AH1754" t="str">
            <v>BELUM</v>
          </cell>
          <cell r="AJ1754" t="str">
            <v>6171041805180014</v>
          </cell>
          <cell r="AL1754">
            <v>44692</v>
          </cell>
          <cell r="AM1754">
            <v>44773</v>
          </cell>
          <cell r="AN1754" t="str">
            <v>PKWT 1</v>
          </cell>
          <cell r="AO1754" t="str">
            <v>71 hari</v>
          </cell>
          <cell r="AP1754" t="str">
            <v xml:space="preserve">0 Tahun  0 Bulan 10 Hari </v>
          </cell>
          <cell r="AQ1754" t="str">
            <v>SUDAH</v>
          </cell>
          <cell r="AS1754" t="str">
            <v>BELUM</v>
          </cell>
          <cell r="AU1754" t="str">
            <v>SUDAH</v>
          </cell>
          <cell r="AV1754">
            <v>44689</v>
          </cell>
          <cell r="AW1754" t="str">
            <v xml:space="preserve">0 Tahun  0 Bulan 13 Hari </v>
          </cell>
          <cell r="AX1754" t="str">
            <v>IN CLASS</v>
          </cell>
          <cell r="AY1754">
            <v>80</v>
          </cell>
          <cell r="AZ1754">
            <v>80</v>
          </cell>
          <cell r="BA1754" t="str">
            <v>SUDAH</v>
          </cell>
          <cell r="BC1754">
            <v>44597</v>
          </cell>
          <cell r="BD1754" t="str">
            <v>KLINIK POLRES BAYUANGI</v>
          </cell>
          <cell r="BE1754" t="str">
            <v>SUDAH</v>
          </cell>
          <cell r="BG1754">
            <v>44635</v>
          </cell>
          <cell r="BH1754" t="str">
            <v>KLINIK POLRES BAYUANGI</v>
          </cell>
          <cell r="BI1754" t="str">
            <v>BELUM</v>
          </cell>
          <cell r="BV1754" t="str">
            <v>0002849076358</v>
          </cell>
          <cell r="BW1754" t="str">
            <v>SUDAH</v>
          </cell>
          <cell r="BX1754" t="str">
            <v>PBI</v>
          </cell>
          <cell r="BZ1754" t="str">
            <v>BELUM</v>
          </cell>
        </row>
        <row r="1755">
          <cell r="C1755" t="str">
            <v>3825</v>
          </cell>
          <cell r="D1755" t="str">
            <v>ROBI DASMIKO</v>
          </cell>
          <cell r="E1755" t="str">
            <v>PT. MBK</v>
          </cell>
          <cell r="F1755" t="str">
            <v>PEMENUHAN PO</v>
          </cell>
          <cell r="G1755" t="str">
            <v>02/PO-MDN/IV/22</v>
          </cell>
          <cell r="H1755">
            <v>44666</v>
          </cell>
          <cell r="I1755">
            <v>44669</v>
          </cell>
          <cell r="K1755" t="str">
            <v>081369929306</v>
          </cell>
          <cell r="P1755" t="str">
            <v>OPERATING CASHIER</v>
          </cell>
          <cell r="Q1755" t="str">
            <v>MEDAN</v>
          </cell>
          <cell r="R1755" t="str">
            <v>ANTERAJA</v>
          </cell>
          <cell r="S1755" t="str">
            <v>MEDAN</v>
          </cell>
          <cell r="T1755" t="str">
            <v>1305080312910001</v>
          </cell>
          <cell r="U1755" t="str">
            <v>SEUMUR HIDUP</v>
          </cell>
          <cell r="V1755" t="str">
            <v>NON DRIVER</v>
          </cell>
          <cell r="W1755" t="str">
            <v>NON DRIVER</v>
          </cell>
          <cell r="X1755" t="str">
            <v>NON DRIVER</v>
          </cell>
          <cell r="Y1755" t="str">
            <v>NON DRIVER</v>
          </cell>
          <cell r="Z1755" t="str">
            <v>SUNGAI LIMAU</v>
          </cell>
          <cell r="AA1755">
            <v>33575</v>
          </cell>
          <cell r="AB1755" t="str">
            <v>KAMPUNG AGAS NO.24 RT 002 RW 003 KEL TANJUNG UMA KEC LUBUK BAJA KOTA BATAM</v>
          </cell>
          <cell r="AC1755" t="str">
            <v>KAWIN ANAK 2</v>
          </cell>
          <cell r="AD1755" t="str">
            <v>ISLAM</v>
          </cell>
          <cell r="AE1755" t="str">
            <v>LAKI-LAKI</v>
          </cell>
          <cell r="AF1755" t="str">
            <v>D3</v>
          </cell>
          <cell r="AH1755" t="str">
            <v>BELUM</v>
          </cell>
          <cell r="AJ1755" t="str">
            <v>2171061601190004</v>
          </cell>
          <cell r="AL1755">
            <v>44669</v>
          </cell>
          <cell r="AM1755">
            <v>44773</v>
          </cell>
          <cell r="AN1755" t="str">
            <v>PKWT 1</v>
          </cell>
          <cell r="AO1755" t="str">
            <v>71 hari</v>
          </cell>
          <cell r="AP1755" t="str">
            <v xml:space="preserve">0 Tahun  1 Bulan 3 Hari </v>
          </cell>
          <cell r="AQ1755" t="str">
            <v>NON DRIVER</v>
          </cell>
          <cell r="AR1755" t="str">
            <v>NON DRIVER</v>
          </cell>
          <cell r="AS1755" t="str">
            <v>BELUM</v>
          </cell>
          <cell r="AU1755" t="str">
            <v>NON DRIVER</v>
          </cell>
          <cell r="AV1755" t="str">
            <v>NON DRIVER</v>
          </cell>
          <cell r="AW1755" t="str">
            <v/>
          </cell>
          <cell r="AX1755" t="str">
            <v>NON DRIVER</v>
          </cell>
          <cell r="AY1755" t="str">
            <v>NON DRIVER</v>
          </cell>
          <cell r="AZ1755" t="str">
            <v>NON DRIVER</v>
          </cell>
          <cell r="BA1755" t="str">
            <v>SUDAH</v>
          </cell>
          <cell r="BC1755" t="str">
            <v>SUDAH</v>
          </cell>
          <cell r="BE1755" t="str">
            <v>SUDAH</v>
          </cell>
          <cell r="BG1755" t="str">
            <v>SUDAH</v>
          </cell>
          <cell r="BI1755" t="str">
            <v>BELUM</v>
          </cell>
          <cell r="BV1755" t="str">
            <v>0000276429251</v>
          </cell>
          <cell r="BW1755" t="str">
            <v>SUDAH</v>
          </cell>
          <cell r="BX1755" t="str">
            <v>PERUSAHAAN</v>
          </cell>
          <cell r="BZ1755" t="str">
            <v>BELUM</v>
          </cell>
        </row>
        <row r="1756">
          <cell r="C1756" t="str">
            <v>3826</v>
          </cell>
          <cell r="D1756" t="str">
            <v>SANDI ARI NUGRAHA</v>
          </cell>
          <cell r="E1756" t="str">
            <v>PT. MBK</v>
          </cell>
          <cell r="F1756" t="str">
            <v>REPLACE</v>
          </cell>
          <cell r="G1756" t="str">
            <v>MOCHAMAD GUSTAF SASYADERA</v>
          </cell>
          <cell r="H1756">
            <v>44691</v>
          </cell>
          <cell r="I1756">
            <v>44692</v>
          </cell>
          <cell r="J1756">
            <v>1</v>
          </cell>
          <cell r="K1756" t="str">
            <v>089531271681</v>
          </cell>
          <cell r="L1756" t="str">
            <v>DRIVER</v>
          </cell>
          <cell r="Q1756" t="str">
            <v>BANDUNG</v>
          </cell>
          <cell r="R1756" t="str">
            <v>ANTERAJA</v>
          </cell>
          <cell r="S1756" t="str">
            <v>JAKARTA 1</v>
          </cell>
          <cell r="T1756" t="str">
            <v>3204082201940007</v>
          </cell>
          <cell r="U1756" t="str">
            <v>SEUMUR HIDUP</v>
          </cell>
          <cell r="V1756" t="str">
            <v>HIJAU</v>
          </cell>
          <cell r="W1756" t="str">
            <v>B1</v>
          </cell>
          <cell r="X1756" t="str">
            <v>13059401001170</v>
          </cell>
          <cell r="Y1756">
            <v>46089</v>
          </cell>
          <cell r="Z1756" t="str">
            <v>BANDUNG</v>
          </cell>
          <cell r="AA1756">
            <v>34356</v>
          </cell>
          <cell r="AB1756" t="str">
            <v>JL PETA,GG JAMHARI NO 167/95 RT 03 RW01 KEL PELINDUNG HEWAN,KECAMATAN ASTANA ANYAR</v>
          </cell>
          <cell r="AC1756" t="str">
            <v>KAWIN ANAK 1</v>
          </cell>
          <cell r="AD1756" t="str">
            <v>ISLAM</v>
          </cell>
          <cell r="AE1756" t="str">
            <v>LAKI-LAKI</v>
          </cell>
          <cell r="AF1756" t="str">
            <v>SMA</v>
          </cell>
          <cell r="AG1756" t="str">
            <v>SANDI ALI NUGRAHA</v>
          </cell>
          <cell r="AH1756" t="str">
            <v>BCA</v>
          </cell>
          <cell r="AI1756" t="str">
            <v>7750899859</v>
          </cell>
          <cell r="AJ1756" t="str">
            <v>3273102609180013</v>
          </cell>
          <cell r="AL1756">
            <v>44692</v>
          </cell>
          <cell r="AM1756">
            <v>44773</v>
          </cell>
          <cell r="AN1756" t="str">
            <v>PKWT 1</v>
          </cell>
          <cell r="AO1756" t="str">
            <v>71 hari</v>
          </cell>
          <cell r="AP1756" t="str">
            <v xml:space="preserve">0 Tahun  0 Bulan 10 Hari </v>
          </cell>
          <cell r="AQ1756" t="str">
            <v>SUDAH</v>
          </cell>
          <cell r="AR1756">
            <v>44699</v>
          </cell>
          <cell r="AS1756" t="str">
            <v>SUDAH</v>
          </cell>
          <cell r="AT1756">
            <v>44699</v>
          </cell>
          <cell r="AU1756" t="str">
            <v>SUDAH</v>
          </cell>
          <cell r="AV1756">
            <v>44677</v>
          </cell>
          <cell r="AW1756" t="str">
            <v xml:space="preserve">0 Tahun  0 Bulan 25 Hari </v>
          </cell>
          <cell r="AX1756" t="str">
            <v>IN CLASS</v>
          </cell>
          <cell r="AY1756">
            <v>70</v>
          </cell>
          <cell r="BA1756" t="str">
            <v>SUDAH</v>
          </cell>
          <cell r="BC1756">
            <v>44623</v>
          </cell>
          <cell r="BE1756" t="str">
            <v>SUDAH</v>
          </cell>
          <cell r="BG1756">
            <v>44678</v>
          </cell>
          <cell r="BI1756" t="str">
            <v>BELUM</v>
          </cell>
          <cell r="BV1756" t="str">
            <v>0000418538428</v>
          </cell>
          <cell r="BW1756" t="str">
            <v>SUDAH</v>
          </cell>
          <cell r="BX1756" t="str">
            <v>PERUSAHAAN</v>
          </cell>
          <cell r="BZ1756" t="str">
            <v>BELUM</v>
          </cell>
          <cell r="CG1756" t="str">
            <v>SSANDYARIA@GMAIL.COM</v>
          </cell>
        </row>
        <row r="1757">
          <cell r="C1757" t="str">
            <v>3827</v>
          </cell>
          <cell r="D1757" t="str">
            <v>AHMAD HABIBI NASUTION</v>
          </cell>
          <cell r="E1757" t="str">
            <v>PT. MBK</v>
          </cell>
          <cell r="F1757" t="str">
            <v>PO</v>
          </cell>
          <cell r="G1757" t="str">
            <v>01/PO-MDN/IV/22</v>
          </cell>
          <cell r="H1757">
            <v>44677</v>
          </cell>
          <cell r="I1757">
            <v>44682</v>
          </cell>
          <cell r="K1757" t="str">
            <v>082288820570</v>
          </cell>
          <cell r="L1757" t="str">
            <v>DRIVER</v>
          </cell>
          <cell r="Q1757" t="str">
            <v>BATAM</v>
          </cell>
          <cell r="R1757" t="str">
            <v>PT. SUMBER ALFARIA TRIJAYA TBK</v>
          </cell>
          <cell r="S1757" t="str">
            <v>MEDAN</v>
          </cell>
          <cell r="T1757" t="str">
            <v>1213011904940003</v>
          </cell>
          <cell r="U1757" t="str">
            <v>SEUMUR HIDUP</v>
          </cell>
          <cell r="W1757" t="str">
            <v>B1</v>
          </cell>
          <cell r="X1757" t="str">
            <v>940407260157</v>
          </cell>
          <cell r="Y1757">
            <v>45035</v>
          </cell>
          <cell r="Z1757" t="str">
            <v>MUARASIPONGI</v>
          </cell>
          <cell r="AA1757">
            <v>34443</v>
          </cell>
          <cell r="AB1757" t="str">
            <v>TEMBESI PONDOK TANI RT 002 RW 006 KEC SAGULUNG KOTA BATAM</v>
          </cell>
          <cell r="AC1757" t="str">
            <v>LAJANG</v>
          </cell>
          <cell r="AD1757" t="str">
            <v>ISLAM</v>
          </cell>
          <cell r="AE1757" t="str">
            <v>LAKI-LAKI</v>
          </cell>
          <cell r="AF1757" t="str">
            <v>SMK</v>
          </cell>
          <cell r="AG1757" t="str">
            <v>AHMAD HABIBI NASUTION</v>
          </cell>
          <cell r="AH1757" t="str">
            <v>BCA</v>
          </cell>
          <cell r="AI1757" t="str">
            <v>5955000959</v>
          </cell>
          <cell r="AJ1757" t="str">
            <v>3603282405180021</v>
          </cell>
          <cell r="AL1757">
            <v>44682</v>
          </cell>
          <cell r="AM1757">
            <v>44773</v>
          </cell>
          <cell r="AN1757" t="str">
            <v>PKWT 1</v>
          </cell>
          <cell r="AO1757" t="str">
            <v>71 hari</v>
          </cell>
          <cell r="AP1757" t="str">
            <v xml:space="preserve">0 Tahun  0 Bulan 20 Hari </v>
          </cell>
          <cell r="AQ1757" t="str">
            <v>SUDAH</v>
          </cell>
          <cell r="AR1757">
            <v>44698</v>
          </cell>
          <cell r="AS1757" t="str">
            <v>SUDAH</v>
          </cell>
          <cell r="AT1757">
            <v>44698</v>
          </cell>
          <cell r="AU1757" t="str">
            <v>SUDAH</v>
          </cell>
          <cell r="AV1757">
            <v>44682</v>
          </cell>
          <cell r="AW1757" t="str">
            <v xml:space="preserve">0 Tahun  0 Bulan 20 Hari </v>
          </cell>
          <cell r="AX1757" t="str">
            <v>IN CLASS</v>
          </cell>
          <cell r="BA1757" t="str">
            <v>SUDAH</v>
          </cell>
          <cell r="BC1757">
            <v>44367</v>
          </cell>
          <cell r="BE1757" t="str">
            <v>SUDAH</v>
          </cell>
          <cell r="BG1757">
            <v>44395</v>
          </cell>
          <cell r="BI1757" t="str">
            <v>BELUM</v>
          </cell>
          <cell r="BV1757" t="str">
            <v>0002357623326</v>
          </cell>
          <cell r="BW1757" t="str">
            <v>SUDAH</v>
          </cell>
          <cell r="BX1757" t="str">
            <v>PERUSAHAAN</v>
          </cell>
          <cell r="BZ1757" t="str">
            <v>BELUM</v>
          </cell>
        </row>
        <row r="1758">
          <cell r="C1758" t="str">
            <v>3828</v>
          </cell>
          <cell r="D1758" t="str">
            <v>WILLIAM HARFERI</v>
          </cell>
          <cell r="E1758" t="str">
            <v>PT. MBK</v>
          </cell>
          <cell r="F1758" t="str">
            <v>PO</v>
          </cell>
          <cell r="G1758" t="str">
            <v>01/PO-MDN/IV/22</v>
          </cell>
          <cell r="H1758">
            <v>44677</v>
          </cell>
          <cell r="I1758">
            <v>44691</v>
          </cell>
          <cell r="K1758" t="str">
            <v>085283424264</v>
          </cell>
          <cell r="L1758" t="str">
            <v>DRIVER</v>
          </cell>
          <cell r="Q1758" t="str">
            <v>BATAM</v>
          </cell>
          <cell r="R1758" t="str">
            <v>PT. SUMBER ALFARIA TRIJAYA TBK</v>
          </cell>
          <cell r="S1758" t="str">
            <v>MEDAN</v>
          </cell>
          <cell r="T1758" t="str">
            <v>1303082609880003</v>
          </cell>
          <cell r="U1758" t="str">
            <v>SEUMUR HIDUP</v>
          </cell>
          <cell r="W1758" t="str">
            <v>B2 UMUM</v>
          </cell>
          <cell r="X1758" t="str">
            <v>09208809000163</v>
          </cell>
          <cell r="Y1758">
            <v>46148</v>
          </cell>
          <cell r="Z1758" t="str">
            <v>SWL/SIJUNJUNG</v>
          </cell>
          <cell r="AA1758">
            <v>32392</v>
          </cell>
          <cell r="AB1758" t="str">
            <v>JORONG KOTO TANJUNG DS TANJUNG KEC KOTO VII KAB SIJUNJUNG</v>
          </cell>
          <cell r="AC1758" t="str">
            <v xml:space="preserve">KAWIN </v>
          </cell>
          <cell r="AD1758" t="str">
            <v>ISLAM</v>
          </cell>
          <cell r="AE1758" t="str">
            <v>LAKI-LAKI</v>
          </cell>
          <cell r="AF1758" t="str">
            <v>SMK</v>
          </cell>
          <cell r="AG1758" t="str">
            <v>WILLIAM HARFERI</v>
          </cell>
          <cell r="AH1758" t="str">
            <v>BCA</v>
          </cell>
          <cell r="AI1758" t="str">
            <v>3400142610</v>
          </cell>
          <cell r="AJ1758" t="str">
            <v>2171112011200013</v>
          </cell>
          <cell r="AL1758">
            <v>44691</v>
          </cell>
          <cell r="AM1758">
            <v>44773</v>
          </cell>
          <cell r="AN1758" t="str">
            <v>PKWT 1</v>
          </cell>
          <cell r="AO1758" t="str">
            <v>71 hari</v>
          </cell>
          <cell r="AP1758" t="str">
            <v xml:space="preserve">0 Tahun  0 Bulan 11 Hari </v>
          </cell>
          <cell r="AQ1758" t="str">
            <v>SUDAH</v>
          </cell>
          <cell r="AR1758">
            <v>44698</v>
          </cell>
          <cell r="AS1758" t="str">
            <v>SUDAH</v>
          </cell>
          <cell r="AT1758">
            <v>44698</v>
          </cell>
          <cell r="AU1758" t="str">
            <v>SUDAH</v>
          </cell>
          <cell r="AV1758">
            <v>44691</v>
          </cell>
          <cell r="AW1758" t="str">
            <v xml:space="preserve">0 Tahun  0 Bulan 11 Hari </v>
          </cell>
          <cell r="AX1758" t="str">
            <v>IN CLASS</v>
          </cell>
          <cell r="BA1758" t="str">
            <v>SUDAH</v>
          </cell>
          <cell r="BC1758" t="str">
            <v>SUDAH</v>
          </cell>
          <cell r="BE1758" t="str">
            <v>SUDAH</v>
          </cell>
          <cell r="BG1758" t="str">
            <v>SUDAH</v>
          </cell>
          <cell r="BI1758" t="str">
            <v>BELUM</v>
          </cell>
          <cell r="BV1758" t="str">
            <v>0001859199939</v>
          </cell>
          <cell r="BW1758" t="str">
            <v>SUDAH</v>
          </cell>
          <cell r="BX1758" t="str">
            <v>PERUSAHAAN</v>
          </cell>
          <cell r="BZ1758" t="str">
            <v>BELUM</v>
          </cell>
        </row>
        <row r="1759">
          <cell r="C1759" t="str">
            <v>3829</v>
          </cell>
          <cell r="D1759" t="str">
            <v>FAUZANUL FAJRI</v>
          </cell>
          <cell r="E1759" t="str">
            <v>PT. MBK</v>
          </cell>
          <cell r="F1759" t="str">
            <v>REPLACE</v>
          </cell>
          <cell r="G1759" t="str">
            <v>MULYADI</v>
          </cell>
          <cell r="I1759">
            <v>44682</v>
          </cell>
          <cell r="K1759" t="str">
            <v>085272113384</v>
          </cell>
          <cell r="L1759" t="str">
            <v>DRIVER</v>
          </cell>
          <cell r="Q1759" t="str">
            <v>PADANG</v>
          </cell>
          <cell r="R1759" t="str">
            <v>ANTERAJA</v>
          </cell>
          <cell r="S1759" t="str">
            <v>MEDAN</v>
          </cell>
          <cell r="T1759" t="str">
            <v>1371082607960003</v>
          </cell>
          <cell r="U1759" t="str">
            <v>SEUMUR HIDUP</v>
          </cell>
          <cell r="W1759" t="str">
            <v>B1</v>
          </cell>
          <cell r="X1759" t="str">
            <v>08149607000102</v>
          </cell>
          <cell r="Y1759">
            <v>45701</v>
          </cell>
          <cell r="Z1759" t="str">
            <v>PARIYAMAN</v>
          </cell>
          <cell r="AA1759">
            <v>35272</v>
          </cell>
          <cell r="AB1759" t="str">
            <v>SEBRANG AIR RT 001 RW 003 KEL PISANG KEC PAUH KOTA PADANG</v>
          </cell>
          <cell r="AC1759" t="str">
            <v>LAJANG</v>
          </cell>
          <cell r="AD1759" t="str">
            <v>ISLAM</v>
          </cell>
          <cell r="AE1759" t="str">
            <v>LAKI-LAKI</v>
          </cell>
          <cell r="AF1759" t="str">
            <v>SMA</v>
          </cell>
          <cell r="AG1759" t="str">
            <v>FAUZANUL FAJRI</v>
          </cell>
          <cell r="AH1759" t="str">
            <v>BCA</v>
          </cell>
          <cell r="AI1759" t="str">
            <v>0322464175</v>
          </cell>
          <cell r="AJ1759" t="str">
            <v>1371080809070008</v>
          </cell>
          <cell r="AL1759">
            <v>44687</v>
          </cell>
          <cell r="AM1759">
            <v>44773</v>
          </cell>
          <cell r="AN1759" t="str">
            <v>PKWT 1</v>
          </cell>
          <cell r="AO1759" t="str">
            <v>71 hari</v>
          </cell>
          <cell r="AP1759" t="str">
            <v xml:space="preserve">0 Tahun  0 Bulan 20 Hari </v>
          </cell>
          <cell r="AQ1759" t="str">
            <v>SUDAH</v>
          </cell>
          <cell r="AR1759">
            <v>44699</v>
          </cell>
          <cell r="AS1759" t="str">
            <v>SUDAH</v>
          </cell>
          <cell r="AT1759">
            <v>44699</v>
          </cell>
          <cell r="AU1759" t="str">
            <v>SUDAH</v>
          </cell>
          <cell r="AV1759">
            <v>44687</v>
          </cell>
          <cell r="AW1759" t="str">
            <v xml:space="preserve">0 Tahun  0 Bulan 15 Hari </v>
          </cell>
          <cell r="AX1759" t="str">
            <v>IN CLASS</v>
          </cell>
          <cell r="BA1759" t="str">
            <v>SUDAH</v>
          </cell>
          <cell r="BC1759">
            <v>44556</v>
          </cell>
          <cell r="BE1759" t="str">
            <v>SUDAH</v>
          </cell>
          <cell r="BG1759">
            <v>44693</v>
          </cell>
          <cell r="BI1759" t="str">
            <v>BELUM</v>
          </cell>
          <cell r="BV1759" t="str">
            <v>0000015891682</v>
          </cell>
          <cell r="BW1759" t="str">
            <v>SUDAH</v>
          </cell>
          <cell r="BX1759" t="str">
            <v>PERUSAHAAN</v>
          </cell>
          <cell r="BZ1759" t="str">
            <v>BELUM</v>
          </cell>
        </row>
        <row r="1760">
          <cell r="C1760" t="str">
            <v>3830</v>
          </cell>
          <cell r="D1760" t="str">
            <v>RIKI RIKARDO</v>
          </cell>
          <cell r="E1760" t="str">
            <v>PT. MBK</v>
          </cell>
          <cell r="F1760" t="str">
            <v>REPLACE</v>
          </cell>
          <cell r="G1760" t="str">
            <v>ARRIEL KURNIAWAN</v>
          </cell>
          <cell r="I1760">
            <v>44694</v>
          </cell>
          <cell r="J1760">
            <v>44694</v>
          </cell>
          <cell r="K1760" t="str">
            <v>087812462294</v>
          </cell>
          <cell r="L1760" t="str">
            <v>DRIVER</v>
          </cell>
          <cell r="Q1760" t="str">
            <v>PONTIANAK</v>
          </cell>
          <cell r="R1760" t="str">
            <v>PT. SUMBER ALFARIA TRIJAYA TBK</v>
          </cell>
          <cell r="S1760" t="str">
            <v>JAKARTA 2</v>
          </cell>
          <cell r="T1760" t="str">
            <v>6108031307910003</v>
          </cell>
          <cell r="U1760" t="str">
            <v>SEUMUR HIDUP</v>
          </cell>
          <cell r="V1760" t="str">
            <v>CDD</v>
          </cell>
          <cell r="W1760" t="str">
            <v>B1</v>
          </cell>
          <cell r="X1760" t="str">
            <v>10149107000104</v>
          </cell>
          <cell r="Y1760">
            <v>45727</v>
          </cell>
          <cell r="Z1760" t="str">
            <v>TANJAM</v>
          </cell>
          <cell r="AA1760">
            <v>33432</v>
          </cell>
          <cell r="AB1760" t="str">
            <v>DUSUNTANJAM , RT.001 , RW.001 ,KEL.MENJALIN , KEC.MENJALIN</v>
          </cell>
          <cell r="AC1760" t="str">
            <v>LAJANG</v>
          </cell>
          <cell r="AD1760" t="str">
            <v>KATHOLIK</v>
          </cell>
          <cell r="AE1760" t="str">
            <v>LAKI-LAKI</v>
          </cell>
          <cell r="AF1760" t="str">
            <v>SMA</v>
          </cell>
          <cell r="AH1760" t="str">
            <v>BELUM</v>
          </cell>
          <cell r="AJ1760" t="str">
            <v>6108033012110021</v>
          </cell>
          <cell r="AL1760">
            <v>44694</v>
          </cell>
          <cell r="AM1760">
            <v>44773</v>
          </cell>
          <cell r="AN1760" t="str">
            <v>PKWT 1</v>
          </cell>
          <cell r="AO1760" t="str">
            <v>71 hari</v>
          </cell>
          <cell r="AP1760" t="str">
            <v xml:space="preserve">0 Tahun  0 Bulan 8 Hari </v>
          </cell>
          <cell r="AQ1760" t="str">
            <v>SUDAH</v>
          </cell>
          <cell r="AR1760">
            <v>44699</v>
          </cell>
          <cell r="AS1760" t="str">
            <v>SUDAH</v>
          </cell>
          <cell r="AT1760">
            <v>44699</v>
          </cell>
          <cell r="AU1760" t="str">
            <v>SUDAH</v>
          </cell>
          <cell r="AV1760">
            <v>44685</v>
          </cell>
          <cell r="AW1760" t="str">
            <v xml:space="preserve">0 Tahun  0 Bulan 17 Hari </v>
          </cell>
          <cell r="AX1760" t="str">
            <v>IN CLASS</v>
          </cell>
          <cell r="AY1760">
            <v>80</v>
          </cell>
          <cell r="AZ1760">
            <v>80</v>
          </cell>
          <cell r="BA1760" t="str">
            <v>SUDAH</v>
          </cell>
          <cell r="BC1760">
            <v>44454</v>
          </cell>
          <cell r="BD1760" t="str">
            <v>BP PONTIANAK LATMAL</v>
          </cell>
          <cell r="BE1760" t="str">
            <v>SUDAH</v>
          </cell>
          <cell r="BG1760">
            <v>44483</v>
          </cell>
          <cell r="BH1760" t="str">
            <v>BP PONTIANAK LATMAL</v>
          </cell>
          <cell r="BI1760" t="str">
            <v>BELUM</v>
          </cell>
          <cell r="BV1760" t="str">
            <v>0002822406783</v>
          </cell>
          <cell r="BW1760" t="str">
            <v>SUDAH</v>
          </cell>
          <cell r="BX1760" t="str">
            <v>PERUSAHAAN</v>
          </cell>
          <cell r="BZ1760" t="str">
            <v>BELUM</v>
          </cell>
        </row>
        <row r="1761">
          <cell r="C1761" t="str">
            <v>3831</v>
          </cell>
          <cell r="D1761" t="str">
            <v>ANDIKA ROHADI</v>
          </cell>
          <cell r="E1761" t="str">
            <v>PT. MBK</v>
          </cell>
          <cell r="F1761" t="str">
            <v>RELACE</v>
          </cell>
          <cell r="G1761" t="str">
            <v>HARIANSYAH</v>
          </cell>
          <cell r="I1761">
            <v>44696</v>
          </cell>
          <cell r="J1761" t="str">
            <v/>
          </cell>
          <cell r="K1761" t="str">
            <v>081367506900</v>
          </cell>
          <cell r="L1761" t="str">
            <v>DRIVER</v>
          </cell>
          <cell r="Q1761" t="str">
            <v>PALEMBANG</v>
          </cell>
          <cell r="R1761" t="str">
            <v>ANTERAJA</v>
          </cell>
          <cell r="S1761" t="str">
            <v>PALEMBANG</v>
          </cell>
          <cell r="T1761" t="str">
            <v>1671071903920005</v>
          </cell>
          <cell r="U1761" t="str">
            <v>SEUMUR HIDUP</v>
          </cell>
          <cell r="W1761" t="str">
            <v>B1</v>
          </cell>
          <cell r="X1761" t="str">
            <v>11179203000023</v>
          </cell>
          <cell r="Y1761">
            <v>45597</v>
          </cell>
          <cell r="Z1761" t="str">
            <v>PALEMBANG</v>
          </cell>
          <cell r="AA1761">
            <v>33682</v>
          </cell>
          <cell r="AB1761" t="str">
            <v>JL.H.M NURDIN PANJI KARYA BARU ,AAL PALEMBANG</v>
          </cell>
          <cell r="AC1761" t="str">
            <v>LAJANG</v>
          </cell>
          <cell r="AD1761" t="str">
            <v>ISLAM</v>
          </cell>
          <cell r="AE1761" t="str">
            <v>LAKI-LAKI</v>
          </cell>
          <cell r="AF1761" t="str">
            <v>SMA</v>
          </cell>
          <cell r="AG1761" t="str">
            <v>ANDIKA ROHADI</v>
          </cell>
          <cell r="AH1761" t="str">
            <v>BSI</v>
          </cell>
          <cell r="AI1761" t="str">
            <v>7190795858</v>
          </cell>
          <cell r="AJ1761" t="str">
            <v>1671152109200004</v>
          </cell>
          <cell r="AL1761">
            <v>44696</v>
          </cell>
          <cell r="AM1761">
            <v>44773</v>
          </cell>
          <cell r="AN1761" t="str">
            <v>PKWT 1</v>
          </cell>
          <cell r="AO1761" t="str">
            <v>71 hari</v>
          </cell>
          <cell r="AP1761" t="str">
            <v xml:space="preserve">0 Tahun  0 Bulan 6 Hari </v>
          </cell>
          <cell r="AQ1761" t="str">
            <v>SUDAH</v>
          </cell>
          <cell r="AR1761">
            <v>44701</v>
          </cell>
          <cell r="AS1761" t="str">
            <v>SUDAH</v>
          </cell>
          <cell r="AT1761">
            <v>44701</v>
          </cell>
          <cell r="AU1761" t="str">
            <v>SUDAH</v>
          </cell>
          <cell r="AV1761">
            <v>44696</v>
          </cell>
          <cell r="AW1761" t="str">
            <v xml:space="preserve">0 Tahun  0 Bulan 6 Hari </v>
          </cell>
          <cell r="AX1761" t="str">
            <v>IN CLASS</v>
          </cell>
          <cell r="BA1761" t="str">
            <v>SUDAH</v>
          </cell>
          <cell r="BC1761" t="str">
            <v>18-Okt-21</v>
          </cell>
          <cell r="BE1761" t="str">
            <v>SUDAH</v>
          </cell>
          <cell r="BG1761">
            <v>44519</v>
          </cell>
          <cell r="BI1761" t="str">
            <v>BELUM</v>
          </cell>
          <cell r="BV1761" t="str">
            <v>0000326765531</v>
          </cell>
          <cell r="BW1761" t="str">
            <v>SUDAH</v>
          </cell>
          <cell r="BX1761" t="str">
            <v>PBI</v>
          </cell>
          <cell r="BZ1761" t="str">
            <v>BELUM</v>
          </cell>
        </row>
        <row r="1762">
          <cell r="C1762" t="str">
            <v>3832</v>
          </cell>
          <cell r="D1762" t="str">
            <v>SUPRIADI</v>
          </cell>
          <cell r="E1762" t="str">
            <v>PT. MBK</v>
          </cell>
          <cell r="F1762" t="str">
            <v>REPLACE</v>
          </cell>
          <cell r="G1762" t="str">
            <v>34/JKT2/VI/2021</v>
          </cell>
          <cell r="H1762">
            <v>44310</v>
          </cell>
          <cell r="I1762">
            <v>44696</v>
          </cell>
          <cell r="K1762" t="str">
            <v>0895600460730</v>
          </cell>
          <cell r="L1762" t="str">
            <v>DRIVER</v>
          </cell>
          <cell r="Q1762" t="str">
            <v>PALEMBANG</v>
          </cell>
          <cell r="R1762" t="str">
            <v>ANTERAJA</v>
          </cell>
          <cell r="S1762" t="str">
            <v>PALEMBANG</v>
          </cell>
          <cell r="T1762" t="str">
            <v>1671051808870003</v>
          </cell>
          <cell r="U1762" t="str">
            <v>SEUMUR HIDUP</v>
          </cell>
          <cell r="W1762" t="str">
            <v>B1 UMUM</v>
          </cell>
          <cell r="X1762" t="str">
            <v>870511279134</v>
          </cell>
          <cell r="Y1762">
            <v>45156</v>
          </cell>
          <cell r="Z1762" t="str">
            <v>PALEMBANG</v>
          </cell>
          <cell r="AA1762">
            <v>32007</v>
          </cell>
          <cell r="AB1762" t="str">
            <v>JL.BAKARAN LR.LEBAKN0.10 RT.41/13 PLAJU ILIR</v>
          </cell>
          <cell r="AC1762" t="str">
            <v>KAWIN ANAK 2</v>
          </cell>
          <cell r="AD1762" t="str">
            <v>ISLAM</v>
          </cell>
          <cell r="AE1762" t="str">
            <v>LAKI-LAKI</v>
          </cell>
          <cell r="AF1762" t="str">
            <v>SMA</v>
          </cell>
          <cell r="AG1762" t="str">
            <v>SUPRIADI</v>
          </cell>
          <cell r="AH1762" t="str">
            <v>BNI</v>
          </cell>
          <cell r="AI1762" t="str">
            <v>0916244109</v>
          </cell>
          <cell r="AJ1762" t="str">
            <v>1671142405130017</v>
          </cell>
          <cell r="AL1762">
            <v>44696</v>
          </cell>
          <cell r="AM1762">
            <v>44773</v>
          </cell>
          <cell r="AN1762" t="str">
            <v>PKWT 1</v>
          </cell>
          <cell r="AO1762" t="str">
            <v>71 hari</v>
          </cell>
          <cell r="AP1762" t="str">
            <v xml:space="preserve">0 Tahun  0 Bulan 6 Hari </v>
          </cell>
          <cell r="AQ1762" t="str">
            <v>SUDAH</v>
          </cell>
          <cell r="AR1762">
            <v>44701</v>
          </cell>
          <cell r="AS1762" t="str">
            <v>SUDAH</v>
          </cell>
          <cell r="AT1762">
            <v>44701</v>
          </cell>
          <cell r="AU1762" t="str">
            <v>SUDAH</v>
          </cell>
          <cell r="AV1762">
            <v>44696</v>
          </cell>
          <cell r="AW1762" t="str">
            <v xml:space="preserve">0 Tahun  0 Bulan 6 Hari </v>
          </cell>
          <cell r="AX1762" t="str">
            <v>IN CLASS</v>
          </cell>
          <cell r="BA1762" t="str">
            <v>SUDAH</v>
          </cell>
          <cell r="BE1762" t="str">
            <v>SUDAH</v>
          </cell>
          <cell r="BG1762">
            <v>44604</v>
          </cell>
          <cell r="BI1762" t="str">
            <v>BELUM</v>
          </cell>
          <cell r="BV1762" t="str">
            <v>0001505654651</v>
          </cell>
          <cell r="BW1762" t="str">
            <v>SUDAH</v>
          </cell>
          <cell r="BX1762" t="str">
            <v>PERUSAHAAN</v>
          </cell>
          <cell r="BZ1762" t="str">
            <v>BELUM</v>
          </cell>
        </row>
        <row r="1763">
          <cell r="C1763" t="str">
            <v>3833</v>
          </cell>
          <cell r="D1763" t="str">
            <v>TENNY ERSA MANABUNG</v>
          </cell>
          <cell r="E1763" t="str">
            <v>PT. MBK</v>
          </cell>
          <cell r="F1763" t="str">
            <v>REPLACE</v>
          </cell>
          <cell r="G1763" t="str">
            <v>FITMAN SURATE</v>
          </cell>
          <cell r="I1763">
            <v>44694</v>
          </cell>
          <cell r="K1763" t="str">
            <v>085298816736</v>
          </cell>
          <cell r="L1763" t="str">
            <v>DRIVER</v>
          </cell>
          <cell r="Q1763" t="str">
            <v>MANADO</v>
          </cell>
          <cell r="R1763" t="str">
            <v>PT. SUMBER ALFARIA TRIJAYA TBK</v>
          </cell>
          <cell r="S1763" t="str">
            <v>MALANG</v>
          </cell>
          <cell r="T1763" t="str">
            <v>7106072606890002</v>
          </cell>
          <cell r="U1763" t="str">
            <v>SEUMUR HIDUP</v>
          </cell>
          <cell r="V1763" t="str">
            <v>HIJAU</v>
          </cell>
          <cell r="W1763" t="str">
            <v>B2 UMUM</v>
          </cell>
          <cell r="X1763" t="str">
            <v>20258906000041</v>
          </cell>
          <cell r="Y1763">
            <v>46369</v>
          </cell>
          <cell r="Z1763" t="str">
            <v>LIKUPANG</v>
          </cell>
          <cell r="AA1763">
            <v>32685</v>
          </cell>
          <cell r="AB1763" t="str">
            <v>JAGA II RT/RW 000/000 KEL/DESA LIKUPANG I KEC. LIKUPANG TIMUR KAB. MINAHASA UTARA</v>
          </cell>
          <cell r="AC1763" t="str">
            <v>KAWIN ANAK 2</v>
          </cell>
          <cell r="AD1763" t="str">
            <v>KRISTEN</v>
          </cell>
          <cell r="AE1763" t="str">
            <v>LAKI-LAKI</v>
          </cell>
          <cell r="AF1763" t="str">
            <v>SMA</v>
          </cell>
          <cell r="AG1763" t="str">
            <v>TENNY ERSA MANABUNG</v>
          </cell>
          <cell r="AH1763" t="str">
            <v>BELUM</v>
          </cell>
          <cell r="AJ1763" t="str">
            <v>7106070508140004</v>
          </cell>
          <cell r="AL1763">
            <v>44694</v>
          </cell>
          <cell r="AM1763">
            <v>44773</v>
          </cell>
          <cell r="AN1763" t="str">
            <v>PKWT 1</v>
          </cell>
          <cell r="AO1763" t="str">
            <v>71 hari</v>
          </cell>
          <cell r="AP1763" t="str">
            <v xml:space="preserve">0 Tahun  0 Bulan 8 Hari </v>
          </cell>
          <cell r="AQ1763" t="str">
            <v>SUDAH</v>
          </cell>
          <cell r="AR1763">
            <v>44701</v>
          </cell>
          <cell r="AS1763" t="str">
            <v>SUDAH</v>
          </cell>
          <cell r="AT1763">
            <v>44701</v>
          </cell>
          <cell r="AU1763" t="str">
            <v>SUDAH</v>
          </cell>
          <cell r="AV1763">
            <v>44678</v>
          </cell>
          <cell r="AW1763" t="str">
            <v xml:space="preserve">0 Tahun  0 Bulan 24 Hari </v>
          </cell>
          <cell r="AX1763" t="str">
            <v>IN CLASS</v>
          </cell>
          <cell r="AY1763">
            <v>80</v>
          </cell>
          <cell r="AZ1763">
            <v>100</v>
          </cell>
          <cell r="BA1763" t="str">
            <v>SUDAH</v>
          </cell>
          <cell r="BC1763">
            <v>44521</v>
          </cell>
          <cell r="BD1763" t="str">
            <v>KLINIK POLRES JAYAPURA - 03838005</v>
          </cell>
          <cell r="BE1763" t="str">
            <v>SUDAH</v>
          </cell>
          <cell r="BG1763">
            <v>44656</v>
          </cell>
          <cell r="BH1763" t="str">
            <v>RSUD MARIA WALANDA MARAMIS - 0439R000</v>
          </cell>
          <cell r="BI1763" t="str">
            <v>BELUM</v>
          </cell>
          <cell r="BJ1763" t="str">
            <v>MENUNGGU JADWAL VAKSIN 6 BULAN</v>
          </cell>
          <cell r="BV1763" t="str">
            <v>0001654740933</v>
          </cell>
          <cell r="BW1763" t="str">
            <v>SUDAH</v>
          </cell>
          <cell r="BX1763" t="str">
            <v>PERUSAHAAN</v>
          </cell>
          <cell r="BZ1763" t="str">
            <v>BELUM</v>
          </cell>
        </row>
        <row r="1764">
          <cell r="C1764" t="str">
            <v>3834</v>
          </cell>
          <cell r="D1764" t="str">
            <v>HENDRI YANTO</v>
          </cell>
          <cell r="E1764" t="str">
            <v>PT. MBK</v>
          </cell>
          <cell r="F1764" t="str">
            <v>REPLACE</v>
          </cell>
          <cell r="G1764" t="str">
            <v>ENDRIK PRASETIYO</v>
          </cell>
          <cell r="I1764">
            <v>44698</v>
          </cell>
          <cell r="J1764" t="str">
            <v/>
          </cell>
          <cell r="K1764" t="str">
            <v>082135615449</v>
          </cell>
          <cell r="O1764" t="str">
            <v>CHECKER</v>
          </cell>
          <cell r="Q1764" t="str">
            <v>REMBANG</v>
          </cell>
          <cell r="R1764" t="str">
            <v>PT. SUMBER ALFARIA TRIJAYA TBK</v>
          </cell>
          <cell r="S1764" t="str">
            <v>SEMARANG</v>
          </cell>
          <cell r="T1764" t="str">
            <v>3317081204890001</v>
          </cell>
          <cell r="U1764" t="str">
            <v>SEUMUR HIDUP</v>
          </cell>
          <cell r="V1764" t="str">
            <v>NON DRIVER</v>
          </cell>
          <cell r="W1764" t="str">
            <v>NON DRIVER</v>
          </cell>
          <cell r="X1764" t="str">
            <v>NON DRIVER</v>
          </cell>
          <cell r="Y1764" t="str">
            <v>NON DRIVER</v>
          </cell>
          <cell r="Z1764" t="str">
            <v>REMBANG</v>
          </cell>
          <cell r="AA1764">
            <v>32610</v>
          </cell>
          <cell r="AB1764" t="str">
            <v>DS KEMADU RT 003 RW 003 KEL KEMADU KEC SULANG KAB REMBANG</v>
          </cell>
          <cell r="AC1764" t="str">
            <v>LAJANG</v>
          </cell>
          <cell r="AD1764" t="str">
            <v>ISLAM</v>
          </cell>
          <cell r="AE1764" t="str">
            <v>LAKI-LAKI</v>
          </cell>
          <cell r="AF1764" t="str">
            <v>SMP</v>
          </cell>
          <cell r="AG1764" t="str">
            <v>HENDRI YANTO</v>
          </cell>
          <cell r="AH1764" t="str">
            <v>BCA</v>
          </cell>
          <cell r="AI1764" t="str">
            <v>7835271480</v>
          </cell>
          <cell r="AJ1764" t="str">
            <v>3317081906170005</v>
          </cell>
          <cell r="AL1764">
            <v>44698</v>
          </cell>
          <cell r="AM1764">
            <v>44773</v>
          </cell>
          <cell r="AN1764" t="str">
            <v>PKWT 1</v>
          </cell>
          <cell r="AO1764" t="str">
            <v>71 hari</v>
          </cell>
          <cell r="AP1764" t="str">
            <v xml:space="preserve">0 Tahun  0 Bulan 4 Hari </v>
          </cell>
          <cell r="AQ1764" t="str">
            <v>NON DRIVER</v>
          </cell>
          <cell r="AR1764" t="str">
            <v>NON DRIVER</v>
          </cell>
          <cell r="AS1764" t="str">
            <v>BELUM</v>
          </cell>
          <cell r="AU1764" t="str">
            <v>NON DRIVER</v>
          </cell>
          <cell r="AV1764" t="str">
            <v>NON DRIVER</v>
          </cell>
          <cell r="AW1764" t="str">
            <v/>
          </cell>
          <cell r="AX1764" t="str">
            <v>NON DRIVER</v>
          </cell>
          <cell r="AY1764" t="str">
            <v>NON DRIVER</v>
          </cell>
          <cell r="AZ1764" t="str">
            <v>NON DRIVER</v>
          </cell>
          <cell r="BA1764" t="str">
            <v>SUDAH</v>
          </cell>
          <cell r="BC1764">
            <v>44404</v>
          </cell>
          <cell r="BE1764" t="str">
            <v>SUDAH</v>
          </cell>
          <cell r="BG1764">
            <v>44433</v>
          </cell>
          <cell r="BI1764" t="str">
            <v>BELUM</v>
          </cell>
          <cell r="BV1764" t="str">
            <v>0001314191013</v>
          </cell>
          <cell r="BW1764" t="str">
            <v>SUDAH</v>
          </cell>
          <cell r="BX1764" t="str">
            <v>PERUSAHAAN</v>
          </cell>
          <cell r="BZ1764" t="str">
            <v>BELUM</v>
          </cell>
        </row>
        <row r="1765">
          <cell r="C1765" t="str">
            <v>3835</v>
          </cell>
          <cell r="D1765" t="str">
            <v>JONI VERSON SIMANJUNTAK</v>
          </cell>
          <cell r="E1765" t="str">
            <v>PT. MBK</v>
          </cell>
          <cell r="F1765" t="str">
            <v>REPLACE</v>
          </cell>
          <cell r="G1765" t="str">
            <v>DWI SETIAWAN</v>
          </cell>
          <cell r="I1765">
            <v>44698</v>
          </cell>
          <cell r="K1765" t="str">
            <v>085904510641</v>
          </cell>
          <cell r="L1765" t="str">
            <v>DRIVER</v>
          </cell>
          <cell r="Q1765" t="str">
            <v>SURABAYA</v>
          </cell>
          <cell r="R1765" t="str">
            <v>ANTERAJA</v>
          </cell>
          <cell r="S1765" t="str">
            <v>MALANG</v>
          </cell>
          <cell r="T1765" t="str">
            <v>3175071110900010</v>
          </cell>
          <cell r="U1765" t="str">
            <v>SEUMUR HIDUP</v>
          </cell>
          <cell r="V1765" t="str">
            <v>TRINTON</v>
          </cell>
          <cell r="W1765" t="str">
            <v>B 2 UMUM</v>
          </cell>
          <cell r="X1765" t="str">
            <v>27409010000009</v>
          </cell>
          <cell r="Y1765">
            <v>45602</v>
          </cell>
          <cell r="Z1765" t="str">
            <v>JAKARTA</v>
          </cell>
          <cell r="AA1765">
            <v>33157</v>
          </cell>
          <cell r="AB1765" t="str">
            <v>KAMPUNG BAWADAS RT 003/003 KEL. PONDOK KOPI KEC.DURENSAWIT JAKARTA TIMUR</v>
          </cell>
          <cell r="AC1765" t="str">
            <v>KAWIN ANAK 1</v>
          </cell>
          <cell r="AD1765" t="str">
            <v>KRISTEN</v>
          </cell>
          <cell r="AE1765" t="str">
            <v>LAKI-LAKI</v>
          </cell>
          <cell r="AF1765" t="str">
            <v>SMK</v>
          </cell>
          <cell r="AG1765" t="str">
            <v>JONI VERSON SIMANJUNTAK</v>
          </cell>
          <cell r="AH1765" t="str">
            <v>BCA</v>
          </cell>
          <cell r="AI1765" t="str">
            <v>2312591904</v>
          </cell>
          <cell r="AJ1765" t="str">
            <v>3175071012200006</v>
          </cell>
          <cell r="AL1765">
            <v>44698</v>
          </cell>
          <cell r="AM1765">
            <v>44773</v>
          </cell>
          <cell r="AN1765" t="str">
            <v>PKWT 1</v>
          </cell>
          <cell r="AO1765" t="str">
            <v>71 hari</v>
          </cell>
          <cell r="AP1765" t="str">
            <v xml:space="preserve">0 Tahun  0 Bulan 4 Hari </v>
          </cell>
          <cell r="AQ1765" t="str">
            <v>BELUM</v>
          </cell>
          <cell r="AS1765" t="str">
            <v>BELUM</v>
          </cell>
          <cell r="AU1765" t="str">
            <v>SUDAH</v>
          </cell>
          <cell r="AV1765">
            <v>44698</v>
          </cell>
          <cell r="AW1765" t="str">
            <v xml:space="preserve">0 Tahun  0 Bulan 4 Hari </v>
          </cell>
          <cell r="AX1765" t="str">
            <v>IN CLASS</v>
          </cell>
          <cell r="BA1765" t="str">
            <v>SUDAH</v>
          </cell>
          <cell r="BC1765">
            <v>44321</v>
          </cell>
          <cell r="BD1765" t="str">
            <v>MALL PONDOK KELAPA JAKARTA TIMUR</v>
          </cell>
          <cell r="BE1765" t="str">
            <v>SUDAH</v>
          </cell>
          <cell r="BG1765">
            <v>44519</v>
          </cell>
          <cell r="BH1765" t="str">
            <v>MALL PONDOK KELAPA JAKARTA TIMUR</v>
          </cell>
          <cell r="BI1765" t="str">
            <v>BELUM</v>
          </cell>
          <cell r="BV1765" t="str">
            <v>0001262676835</v>
          </cell>
          <cell r="BW1765" t="str">
            <v>SUDAH</v>
          </cell>
          <cell r="BX1765" t="str">
            <v>PERUSAHAAN</v>
          </cell>
          <cell r="BZ1765" t="str">
            <v>BELUM</v>
          </cell>
        </row>
        <row r="1766">
          <cell r="C1766" t="str">
            <v>3836</v>
          </cell>
          <cell r="D1766" t="str">
            <v>MOHAMAD RIDWAN</v>
          </cell>
          <cell r="E1766" t="str">
            <v>PT. MBK</v>
          </cell>
          <cell r="F1766" t="str">
            <v>PO</v>
          </cell>
          <cell r="I1766">
            <v>44697</v>
          </cell>
          <cell r="K1766" t="str">
            <v>082233209053</v>
          </cell>
          <cell r="L1766" t="str">
            <v>DRIVER</v>
          </cell>
          <cell r="Q1766" t="str">
            <v>SURABAYA</v>
          </cell>
          <cell r="R1766" t="str">
            <v>ANTERAJA</v>
          </cell>
          <cell r="S1766" t="str">
            <v>MALANG</v>
          </cell>
          <cell r="T1766" t="str">
            <v>3578052010850004</v>
          </cell>
          <cell r="U1766" t="str">
            <v>SEUMUR HIDUP</v>
          </cell>
          <cell r="W1766" t="str">
            <v>B1</v>
          </cell>
          <cell r="X1766" t="str">
            <v>15148510001398</v>
          </cell>
          <cell r="Y1766">
            <v>46308</v>
          </cell>
          <cell r="Z1766" t="str">
            <v>SURABAYA</v>
          </cell>
          <cell r="AA1766">
            <v>31340</v>
          </cell>
          <cell r="AB1766" t="str">
            <v>PANDEGILING GANG I NO.123 RT 001 RW 007 KEL TEGAL SARI KEC TEGAL SARI KOTA SURABAYA</v>
          </cell>
          <cell r="AC1766" t="str">
            <v>KAWIN ANAK 3</v>
          </cell>
          <cell r="AD1766" t="str">
            <v>ISLAM</v>
          </cell>
          <cell r="AE1766" t="str">
            <v>LAKI-LAKI</v>
          </cell>
          <cell r="AF1766" t="str">
            <v>SMK</v>
          </cell>
          <cell r="AG1766" t="str">
            <v>MOHAMAD RIDWAN</v>
          </cell>
          <cell r="AH1766" t="str">
            <v>BCA</v>
          </cell>
          <cell r="AI1766" t="str">
            <v>3630102862</v>
          </cell>
          <cell r="AJ1766" t="str">
            <v>3578051504110008</v>
          </cell>
          <cell r="AL1766">
            <v>44697</v>
          </cell>
          <cell r="AM1766">
            <v>44773</v>
          </cell>
          <cell r="AN1766" t="str">
            <v>PKWT 1</v>
          </cell>
          <cell r="AO1766" t="str">
            <v>71 hari</v>
          </cell>
          <cell r="AP1766" t="str">
            <v xml:space="preserve">0 Tahun  0 Bulan 5 Hari </v>
          </cell>
          <cell r="AQ1766" t="str">
            <v>BELUM</v>
          </cell>
          <cell r="AS1766" t="str">
            <v>BELUM</v>
          </cell>
          <cell r="AU1766" t="str">
            <v>SUDAH</v>
          </cell>
          <cell r="AV1766">
            <v>44697</v>
          </cell>
          <cell r="AW1766" t="str">
            <v xml:space="preserve">0 Tahun  0 Bulan 5 Hari </v>
          </cell>
          <cell r="AX1766" t="str">
            <v>IN CLASS</v>
          </cell>
          <cell r="BA1766" t="str">
            <v>SUDAH</v>
          </cell>
          <cell r="BC1766">
            <v>44375</v>
          </cell>
          <cell r="BE1766" t="str">
            <v>SUDAH</v>
          </cell>
          <cell r="BG1766">
            <v>44404</v>
          </cell>
          <cell r="BI1766" t="str">
            <v>BELUM</v>
          </cell>
          <cell r="BV1766" t="str">
            <v>0001296594022</v>
          </cell>
          <cell r="BW1766" t="str">
            <v>SUDAH</v>
          </cell>
          <cell r="BX1766" t="str">
            <v>PBI</v>
          </cell>
          <cell r="BZ1766" t="str">
            <v>BELUM</v>
          </cell>
        </row>
        <row r="1767">
          <cell r="C1767" t="str">
            <v>3837</v>
          </cell>
          <cell r="D1767" t="str">
            <v>DIAN PERMANA PUTRA</v>
          </cell>
          <cell r="E1767" t="str">
            <v>PT. MBK</v>
          </cell>
          <cell r="F1767" t="str">
            <v>REPLACE</v>
          </cell>
          <cell r="G1767" t="str">
            <v>MU'AMININ</v>
          </cell>
          <cell r="I1767">
            <v>44682</v>
          </cell>
          <cell r="K1767" t="str">
            <v>082153842483</v>
          </cell>
          <cell r="L1767" t="str">
            <v>DRIVER</v>
          </cell>
          <cell r="Q1767" t="str">
            <v>JOMBANG</v>
          </cell>
          <cell r="R1767" t="str">
            <v>ANTERAJA</v>
          </cell>
          <cell r="S1767" t="str">
            <v>MALANG</v>
          </cell>
          <cell r="T1767" t="str">
            <v>3508031607850004</v>
          </cell>
          <cell r="U1767" t="str">
            <v>SEUMUR HIDUP</v>
          </cell>
          <cell r="W1767" t="str">
            <v>B1 UMUM</v>
          </cell>
          <cell r="X1767" t="str">
            <v>16258507000095</v>
          </cell>
          <cell r="Y1767">
            <v>46392</v>
          </cell>
          <cell r="Z1767" t="str">
            <v>JOMBANG</v>
          </cell>
          <cell r="AA1767">
            <v>31244</v>
          </cell>
          <cell r="AB1767" t="str">
            <v>DSN. GABUS, RT/RW. 002/003, DS. TUNGGORONO, KEC/KAB. JOMBANG</v>
          </cell>
          <cell r="AC1767" t="str">
            <v>KAWIN</v>
          </cell>
          <cell r="AD1767" t="str">
            <v>ISLAM</v>
          </cell>
          <cell r="AE1767" t="str">
            <v>LAKI-LAKI</v>
          </cell>
          <cell r="AF1767" t="str">
            <v>SMA</v>
          </cell>
          <cell r="AG1767" t="str">
            <v>DIAN PERMANA PUTRA</v>
          </cell>
          <cell r="AH1767" t="str">
            <v>BCA</v>
          </cell>
          <cell r="AI1767" t="str">
            <v>7712001120</v>
          </cell>
          <cell r="AJ1767" t="str">
            <v>3517091505150006</v>
          </cell>
          <cell r="AL1767">
            <v>44682</v>
          </cell>
          <cell r="AM1767">
            <v>44742</v>
          </cell>
          <cell r="AN1767" t="str">
            <v>PKWT 1</v>
          </cell>
          <cell r="AO1767" t="str">
            <v>40 hari</v>
          </cell>
          <cell r="AP1767" t="str">
            <v xml:space="preserve">0 Tahun  0 Bulan 20 Hari </v>
          </cell>
          <cell r="AQ1767" t="str">
            <v>BELUM</v>
          </cell>
          <cell r="AS1767" t="str">
            <v>BELUM</v>
          </cell>
          <cell r="AU1767" t="str">
            <v>SUDAH</v>
          </cell>
          <cell r="AV1767">
            <v>44682</v>
          </cell>
          <cell r="AW1767" t="str">
            <v xml:space="preserve">0 Tahun  0 Bulan 20 Hari </v>
          </cell>
          <cell r="AX1767" t="str">
            <v>IN CLASS</v>
          </cell>
          <cell r="BA1767" t="str">
            <v>SUDAH</v>
          </cell>
          <cell r="BC1767">
            <v>44380</v>
          </cell>
          <cell r="BE1767" t="str">
            <v>SUDAH</v>
          </cell>
          <cell r="BG1767">
            <v>44447</v>
          </cell>
          <cell r="BI1767" t="str">
            <v>BELUM</v>
          </cell>
          <cell r="BV1767" t="str">
            <v>0002902376575</v>
          </cell>
          <cell r="BW1767" t="str">
            <v>SUDAH</v>
          </cell>
          <cell r="BX1767" t="str">
            <v>PERUSAHAAN</v>
          </cell>
          <cell r="BZ1767" t="str">
            <v>BELUM</v>
          </cell>
        </row>
        <row r="1768">
          <cell r="C1768" t="str">
            <v>3838</v>
          </cell>
          <cell r="D1768" t="str">
            <v>ROY BUDIMAN JAYA</v>
          </cell>
          <cell r="E1768" t="str">
            <v>PT. MBK</v>
          </cell>
          <cell r="F1768" t="str">
            <v>REPLACE</v>
          </cell>
          <cell r="G1768" t="str">
            <v>WAHYU ZAKARIA</v>
          </cell>
          <cell r="I1768">
            <v>44682</v>
          </cell>
          <cell r="K1768" t="str">
            <v>081999155101</v>
          </cell>
          <cell r="L1768" t="str">
            <v>DRIVER</v>
          </cell>
          <cell r="Q1768" t="str">
            <v>JOMBANG</v>
          </cell>
          <cell r="R1768" t="str">
            <v>ANTERAJA</v>
          </cell>
          <cell r="S1768" t="str">
            <v>MALANG</v>
          </cell>
          <cell r="T1768" t="str">
            <v>3571010404000010</v>
          </cell>
          <cell r="U1768" t="str">
            <v>SEUMUR HIDUP</v>
          </cell>
          <cell r="W1768" t="str">
            <v>B1</v>
          </cell>
          <cell r="X1768" t="str">
            <v>15340004000248</v>
          </cell>
          <cell r="Y1768">
            <v>46453</v>
          </cell>
          <cell r="Z1768" t="str">
            <v>TASIKMALAYA</v>
          </cell>
          <cell r="AA1768">
            <v>36620</v>
          </cell>
          <cell r="AB1768" t="str">
            <v>PERUM CANDRA KIRANA I-1</v>
          </cell>
          <cell r="AC1768" t="str">
            <v>LAJANG</v>
          </cell>
          <cell r="AD1768" t="str">
            <v>ISLAM</v>
          </cell>
          <cell r="AE1768" t="str">
            <v>LAKI-LAKI</v>
          </cell>
          <cell r="AF1768" t="str">
            <v>SMK</v>
          </cell>
          <cell r="AG1768" t="str">
            <v xml:space="preserve">ROY BUDIMAN JAYA </v>
          </cell>
          <cell r="AH1768" t="str">
            <v>BCA</v>
          </cell>
          <cell r="AI1768" t="str">
            <v>0332562281</v>
          </cell>
          <cell r="AJ1768" t="str">
            <v>3571010605090037</v>
          </cell>
          <cell r="AL1768">
            <v>44682</v>
          </cell>
          <cell r="AM1768">
            <v>44742</v>
          </cell>
          <cell r="AN1768" t="str">
            <v>PKWT 1</v>
          </cell>
          <cell r="AO1768" t="str">
            <v>40 hari</v>
          </cell>
          <cell r="AP1768" t="str">
            <v xml:space="preserve">0 Tahun  0 Bulan 20 Hari </v>
          </cell>
          <cell r="AQ1768" t="str">
            <v>BELUM</v>
          </cell>
          <cell r="AS1768" t="str">
            <v>BELUM</v>
          </cell>
          <cell r="AU1768" t="str">
            <v>SUDAH</v>
          </cell>
          <cell r="AV1768">
            <v>44682</v>
          </cell>
          <cell r="AW1768" t="str">
            <v xml:space="preserve">0 Tahun  0 Bulan 20 Hari </v>
          </cell>
          <cell r="AX1768" t="str">
            <v>IN CLASS</v>
          </cell>
          <cell r="BA1768" t="str">
            <v>SUDAH</v>
          </cell>
          <cell r="BC1768">
            <v>44422</v>
          </cell>
          <cell r="BE1768" t="str">
            <v>BELUM</v>
          </cell>
          <cell r="BI1768" t="str">
            <v>BELUM</v>
          </cell>
          <cell r="BV1768" t="str">
            <v>0003010145523</v>
          </cell>
          <cell r="BW1768" t="str">
            <v>SUDAH</v>
          </cell>
          <cell r="BX1768" t="str">
            <v>PBI</v>
          </cell>
          <cell r="BZ1768" t="str">
            <v>BELUM</v>
          </cell>
        </row>
        <row r="1769">
          <cell r="C1769" t="str">
            <v>3839</v>
          </cell>
          <cell r="D1769" t="str">
            <v>SETYO BUDIARSO</v>
          </cell>
          <cell r="E1769" t="str">
            <v>PT. MBK</v>
          </cell>
          <cell r="F1769" t="str">
            <v>REPLACE</v>
          </cell>
          <cell r="G1769" t="str">
            <v>RAIS EFENDI</v>
          </cell>
          <cell r="I1769">
            <v>44697</v>
          </cell>
          <cell r="K1769" t="str">
            <v>081227197882</v>
          </cell>
          <cell r="L1769" t="str">
            <v>DRIVER</v>
          </cell>
          <cell r="Q1769" t="str">
            <v>JOMBANG</v>
          </cell>
          <cell r="R1769" t="str">
            <v>ANTERAJA</v>
          </cell>
          <cell r="S1769" t="str">
            <v>MALANG</v>
          </cell>
          <cell r="T1769" t="str">
            <v>3518041311950002</v>
          </cell>
          <cell r="U1769" t="str">
            <v>SEUMUR HIDUP</v>
          </cell>
          <cell r="W1769" t="str">
            <v>B1</v>
          </cell>
          <cell r="X1769" t="str">
            <v>15389511000014</v>
          </cell>
          <cell r="Y1769">
            <v>45810</v>
          </cell>
          <cell r="Z1769" t="str">
            <v>NGANJUK</v>
          </cell>
          <cell r="AA1769">
            <v>35022</v>
          </cell>
          <cell r="AB1769" t="str">
            <v>DSN GILIS DS MACANAN RT 003 RW 001  LOCERET NGANJUK</v>
          </cell>
          <cell r="AC1769" t="str">
            <v>KAWIN</v>
          </cell>
          <cell r="AD1769" t="str">
            <v>ISLAM</v>
          </cell>
          <cell r="AE1769" t="str">
            <v>LAKI-LAKI</v>
          </cell>
          <cell r="AF1769" t="str">
            <v>SMA</v>
          </cell>
          <cell r="AG1769" t="str">
            <v>SETYO BUDIARSO</v>
          </cell>
          <cell r="AH1769" t="str">
            <v>BCA</v>
          </cell>
          <cell r="AI1769" t="str">
            <v>1410834908</v>
          </cell>
          <cell r="AJ1769" t="str">
            <v>3518040604220007</v>
          </cell>
          <cell r="AL1769">
            <v>44697</v>
          </cell>
          <cell r="AM1769">
            <v>44773</v>
          </cell>
          <cell r="AN1769" t="str">
            <v>PKWT 1</v>
          </cell>
          <cell r="AO1769" t="str">
            <v>71 hari</v>
          </cell>
          <cell r="AP1769" t="str">
            <v xml:space="preserve">0 Tahun  0 Bulan 5 Hari </v>
          </cell>
          <cell r="AQ1769" t="str">
            <v>BELUM</v>
          </cell>
          <cell r="AS1769" t="str">
            <v>BELUM</v>
          </cell>
          <cell r="AU1769" t="str">
            <v>SUDAH</v>
          </cell>
          <cell r="AV1769">
            <v>44697</v>
          </cell>
          <cell r="AW1769" t="str">
            <v xml:space="preserve">0 Tahun  0 Bulan 5 Hari </v>
          </cell>
          <cell r="AX1769" t="str">
            <v>IN CLASS</v>
          </cell>
          <cell r="BA1769" t="str">
            <v>SUDAH</v>
          </cell>
          <cell r="BC1769">
            <v>44448</v>
          </cell>
          <cell r="BE1769" t="str">
            <v>SUDAH</v>
          </cell>
          <cell r="BG1769">
            <v>44532</v>
          </cell>
          <cell r="BI1769" t="str">
            <v>BELUM</v>
          </cell>
          <cell r="BV1769" t="str">
            <v>0002001465551</v>
          </cell>
          <cell r="BW1769" t="str">
            <v>SUDAH</v>
          </cell>
          <cell r="BX1769" t="str">
            <v>PBI</v>
          </cell>
          <cell r="BZ1769" t="str">
            <v>BELUM</v>
          </cell>
        </row>
        <row r="1770">
          <cell r="C1770" t="str">
            <v>3840</v>
          </cell>
          <cell r="D1770" t="str">
            <v>MEI FANY ARDIANTO</v>
          </cell>
          <cell r="E1770" t="str">
            <v>PT. MBK</v>
          </cell>
          <cell r="F1770" t="str">
            <v>REPLACE</v>
          </cell>
          <cell r="G1770" t="str">
            <v>AGUNG WIJAYA</v>
          </cell>
          <cell r="I1770">
            <v>44697</v>
          </cell>
          <cell r="K1770" t="str">
            <v>087803466872</v>
          </cell>
          <cell r="L1770" t="str">
            <v>DRIVER</v>
          </cell>
          <cell r="Q1770" t="str">
            <v>JOMBANG</v>
          </cell>
          <cell r="R1770" t="str">
            <v>ANTERAJA</v>
          </cell>
          <cell r="S1770" t="str">
            <v>MALANG</v>
          </cell>
          <cell r="T1770" t="str">
            <v>3571032005010004</v>
          </cell>
          <cell r="U1770" t="str">
            <v>SEUMUR HIDUP</v>
          </cell>
          <cell r="W1770" t="str">
            <v>B1</v>
          </cell>
          <cell r="X1770" t="str">
            <v>1534010500091</v>
          </cell>
          <cell r="Y1770">
            <v>46175</v>
          </cell>
          <cell r="Z1770" t="str">
            <v>KEDIRI</v>
          </cell>
          <cell r="AA1770">
            <v>44336</v>
          </cell>
          <cell r="AB1770" t="str">
            <v>JL.TEUKU UMAR GG. ABDUL GANI NO. 19B KOTA KEDIRI</v>
          </cell>
          <cell r="AC1770" t="str">
            <v>LAJANG</v>
          </cell>
          <cell r="AD1770" t="str">
            <v>ISLAM</v>
          </cell>
          <cell r="AE1770" t="str">
            <v>LAKI-LAKI</v>
          </cell>
          <cell r="AF1770" t="str">
            <v>SMK</v>
          </cell>
          <cell r="AG1770" t="str">
            <v>MEI FANY ARDIANTO</v>
          </cell>
          <cell r="AH1770" t="str">
            <v>BCA</v>
          </cell>
          <cell r="AI1770" t="str">
            <v>2981075015</v>
          </cell>
          <cell r="AJ1770" t="str">
            <v>3571020707180003</v>
          </cell>
          <cell r="AL1770">
            <v>44697</v>
          </cell>
          <cell r="AM1770">
            <v>44773</v>
          </cell>
          <cell r="AN1770" t="str">
            <v>PKWT 1</v>
          </cell>
          <cell r="AO1770" t="str">
            <v>71 hari</v>
          </cell>
          <cell r="AP1770" t="str">
            <v xml:space="preserve">0 Tahun  0 Bulan 5 Hari </v>
          </cell>
          <cell r="AQ1770" t="str">
            <v>BELUM</v>
          </cell>
          <cell r="AS1770" t="str">
            <v>BELUM</v>
          </cell>
          <cell r="AU1770" t="str">
            <v>SUDAH</v>
          </cell>
          <cell r="AV1770">
            <v>44697</v>
          </cell>
          <cell r="AW1770" t="str">
            <v xml:space="preserve">0 Tahun  0 Bulan 5 Hari </v>
          </cell>
          <cell r="AX1770" t="str">
            <v>IN CLASS</v>
          </cell>
          <cell r="BA1770" t="str">
            <v>SUDAH</v>
          </cell>
          <cell r="BC1770">
            <v>44425</v>
          </cell>
          <cell r="BE1770" t="str">
            <v>SUDAH</v>
          </cell>
          <cell r="BG1770">
            <v>44453</v>
          </cell>
          <cell r="BI1770" t="str">
            <v>BELUM</v>
          </cell>
          <cell r="BV1770" t="str">
            <v>0000783637029</v>
          </cell>
          <cell r="BW1770" t="str">
            <v>SUDAH</v>
          </cell>
          <cell r="BX1770" t="str">
            <v>PBI</v>
          </cell>
          <cell r="BZ1770" t="str">
            <v>BELUM</v>
          </cell>
        </row>
        <row r="1771">
          <cell r="C1771" t="str">
            <v>3841</v>
          </cell>
          <cell r="D1771" t="str">
            <v>AFIZAN</v>
          </cell>
          <cell r="E1771" t="str">
            <v>PT. MBK</v>
          </cell>
          <cell r="F1771" t="str">
            <v>REPLACE</v>
          </cell>
          <cell r="G1771" t="str">
            <v>YANDHA ASEPMASTRA</v>
          </cell>
          <cell r="I1771">
            <v>44687</v>
          </cell>
          <cell r="K1771" t="str">
            <v>085274465488</v>
          </cell>
          <cell r="L1771" t="str">
            <v>DRIVER</v>
          </cell>
          <cell r="Q1771" t="str">
            <v>PEKANBARU</v>
          </cell>
          <cell r="R1771" t="str">
            <v>ANTERAJA</v>
          </cell>
          <cell r="S1771" t="str">
            <v>MEDAN</v>
          </cell>
          <cell r="T1771" t="str">
            <v>1471080807840061</v>
          </cell>
          <cell r="U1771" t="str">
            <v>SEUMUR HIDUP</v>
          </cell>
          <cell r="W1771" t="str">
            <v>B2 UMUM</v>
          </cell>
          <cell r="X1771" t="str">
            <v>840727405028</v>
          </cell>
          <cell r="Y1771">
            <v>45115</v>
          </cell>
          <cell r="Z1771" t="str">
            <v>PEKANBARU</v>
          </cell>
          <cell r="AA1771">
            <v>30871</v>
          </cell>
          <cell r="AB1771" t="str">
            <v xml:space="preserve">JL KARYA BAKO PERUM ERDEPE  DS KUALU </v>
          </cell>
          <cell r="AC1771" t="str">
            <v>KAWIN ANAK 2</v>
          </cell>
          <cell r="AD1771" t="str">
            <v>ISLAM</v>
          </cell>
          <cell r="AE1771" t="str">
            <v>LAKI-LAKI</v>
          </cell>
          <cell r="AF1771" t="str">
            <v>SMA</v>
          </cell>
          <cell r="AG1771" t="str">
            <v>AFIZAN</v>
          </cell>
          <cell r="AH1771" t="str">
            <v>MANDIRI</v>
          </cell>
          <cell r="AI1771" t="str">
            <v>1120016664463</v>
          </cell>
          <cell r="AJ1771" t="str">
            <v>1471080807140015</v>
          </cell>
          <cell r="AL1771">
            <v>44687</v>
          </cell>
          <cell r="AM1771">
            <v>44773</v>
          </cell>
          <cell r="AN1771" t="str">
            <v>PKWT 1</v>
          </cell>
          <cell r="AO1771" t="str">
            <v>71 hari</v>
          </cell>
          <cell r="AP1771" t="str">
            <v xml:space="preserve">0 Tahun  0 Bulan 15 Hari </v>
          </cell>
          <cell r="AQ1771" t="str">
            <v>SUDAH</v>
          </cell>
          <cell r="AR1771">
            <v>44701</v>
          </cell>
          <cell r="AS1771" t="str">
            <v>SUDAH</v>
          </cell>
          <cell r="AT1771">
            <v>44701</v>
          </cell>
          <cell r="AU1771" t="str">
            <v>SUDAH</v>
          </cell>
          <cell r="AV1771">
            <v>44687</v>
          </cell>
          <cell r="AW1771" t="str">
            <v xml:space="preserve">0 Tahun  0 Bulan 15 Hari </v>
          </cell>
          <cell r="AX1771" t="str">
            <v>IN CLASS</v>
          </cell>
          <cell r="BA1771" t="str">
            <v>SUDAH</v>
          </cell>
          <cell r="BC1771">
            <v>44362</v>
          </cell>
          <cell r="BE1771" t="str">
            <v>SUDAH</v>
          </cell>
          <cell r="BG1771">
            <v>44390</v>
          </cell>
          <cell r="BI1771" t="str">
            <v>BELUM</v>
          </cell>
          <cell r="BV1771" t="str">
            <v>0001723209039</v>
          </cell>
          <cell r="BW1771" t="str">
            <v>SUDAH</v>
          </cell>
          <cell r="BX1771" t="str">
            <v>PERUSAHAAN</v>
          </cell>
          <cell r="BZ1771" t="str">
            <v>BELUM</v>
          </cell>
        </row>
        <row r="1772">
          <cell r="C1772" t="str">
            <v>3842</v>
          </cell>
          <cell r="D1772" t="str">
            <v>MIFTAKHUL IMAM MAKMUN, S.PD</v>
          </cell>
          <cell r="E1772" t="str">
            <v>PT. MBK</v>
          </cell>
          <cell r="F1772" t="str">
            <v>PO</v>
          </cell>
          <cell r="I1772">
            <v>44698</v>
          </cell>
          <cell r="J1772" t="str">
            <v/>
          </cell>
          <cell r="K1772" t="str">
            <v>0813144894410</v>
          </cell>
          <cell r="P1772" t="str">
            <v>DISPATCHER</v>
          </cell>
          <cell r="Q1772" t="str">
            <v>SUNTER</v>
          </cell>
          <cell r="R1772" t="str">
            <v>ANTERAJA</v>
          </cell>
          <cell r="S1772" t="str">
            <v>JAKARTA 2</v>
          </cell>
          <cell r="T1772" t="str">
            <v>3175061205850004</v>
          </cell>
          <cell r="U1772">
            <v>42867</v>
          </cell>
          <cell r="V1772" t="str">
            <v>NON DRIVER</v>
          </cell>
          <cell r="W1772" t="str">
            <v>NON DRIVER</v>
          </cell>
          <cell r="X1772" t="str">
            <v>NON DRIVER</v>
          </cell>
          <cell r="Y1772" t="str">
            <v>NON DRIVER</v>
          </cell>
          <cell r="Z1772" t="str">
            <v>JAKARTA</v>
          </cell>
          <cell r="AA1772">
            <v>31179</v>
          </cell>
          <cell r="AB1772" t="str">
            <v>PULO GEBANG KIRANA BLOK B. 3 16 RT. 018/006 PULO GEBANG CAKUNG</v>
          </cell>
          <cell r="AC1772" t="str">
            <v>KAWIN ANAK 1</v>
          </cell>
          <cell r="AD1772" t="str">
            <v>ISLAM</v>
          </cell>
          <cell r="AE1772" t="str">
            <v>LAKI-LAKI</v>
          </cell>
          <cell r="AF1772" t="str">
            <v>S1</v>
          </cell>
          <cell r="AG1772" t="str">
            <v>MIFTAKHUL IMAM MAKMUN</v>
          </cell>
          <cell r="AH1772" t="str">
            <v>BCA</v>
          </cell>
          <cell r="AI1772" t="str">
            <v>7635222379</v>
          </cell>
          <cell r="AL1772">
            <v>44698</v>
          </cell>
          <cell r="AM1772">
            <v>44773</v>
          </cell>
          <cell r="AN1772" t="str">
            <v>PKWT 1</v>
          </cell>
          <cell r="AO1772" t="str">
            <v>71 hari</v>
          </cell>
          <cell r="AP1772" t="str">
            <v xml:space="preserve">0 Tahun  0 Bulan 4 Hari </v>
          </cell>
          <cell r="AQ1772" t="str">
            <v>NON DRIVER</v>
          </cell>
          <cell r="AR1772" t="str">
            <v>NON DRIVER</v>
          </cell>
          <cell r="AS1772" t="str">
            <v>BELUM</v>
          </cell>
          <cell r="AU1772" t="str">
            <v>NON DRIVER</v>
          </cell>
          <cell r="AV1772" t="str">
            <v>NON DRIVER</v>
          </cell>
          <cell r="AW1772" t="str">
            <v/>
          </cell>
          <cell r="AX1772" t="str">
            <v>NON DRIVER</v>
          </cell>
          <cell r="AY1772" t="str">
            <v>NON DRIVER</v>
          </cell>
          <cell r="AZ1772" t="str">
            <v>NON DRIVER</v>
          </cell>
          <cell r="BA1772" t="str">
            <v>SUDAH</v>
          </cell>
          <cell r="BC1772">
            <v>44354</v>
          </cell>
          <cell r="BE1772" t="str">
            <v>SUDAH</v>
          </cell>
          <cell r="BG1772">
            <v>44439</v>
          </cell>
          <cell r="BI1772" t="str">
            <v>BELUM</v>
          </cell>
          <cell r="BW1772" t="str">
            <v>BELUM</v>
          </cell>
          <cell r="BZ1772" t="str">
            <v>BELUM</v>
          </cell>
        </row>
        <row r="1773">
          <cell r="C1773" t="str">
            <v>3843</v>
          </cell>
          <cell r="D1773" t="str">
            <v>ADE RAHMAT</v>
          </cell>
          <cell r="E1773" t="str">
            <v>PT. MBK</v>
          </cell>
          <cell r="F1773" t="str">
            <v xml:space="preserve">REPLACE </v>
          </cell>
          <cell r="G1773" t="str">
            <v>ANDIKA EKA PUTRA</v>
          </cell>
          <cell r="H1773">
            <v>44697</v>
          </cell>
          <cell r="I1773">
            <v>44699</v>
          </cell>
          <cell r="J1773">
            <v>2</v>
          </cell>
          <cell r="K1773" t="str">
            <v>082120007552</v>
          </cell>
          <cell r="L1773" t="str">
            <v>DRIVER</v>
          </cell>
          <cell r="Q1773" t="str">
            <v>GARUT</v>
          </cell>
          <cell r="R1773" t="str">
            <v>ANTERAJA</v>
          </cell>
          <cell r="S1773" t="str">
            <v>JAKARTA 1</v>
          </cell>
          <cell r="T1773" t="str">
            <v>320505100593006</v>
          </cell>
          <cell r="U1773" t="str">
            <v>SEUMUR HIDUP</v>
          </cell>
          <cell r="V1773" t="str">
            <v>HIJAU</v>
          </cell>
          <cell r="W1773" t="str">
            <v>BI</v>
          </cell>
          <cell r="X1773" t="str">
            <v>930513331048</v>
          </cell>
          <cell r="Y1773">
            <v>45056</v>
          </cell>
          <cell r="Z1773" t="str">
            <v>GARUT</v>
          </cell>
          <cell r="AA1773">
            <v>34099</v>
          </cell>
          <cell r="AB1773" t="str">
            <v>JL ASTER II RT04 RW14,JAYARAGA TAROGONG KIDUL GARUT.</v>
          </cell>
          <cell r="AC1773" t="str">
            <v>LAJANG</v>
          </cell>
          <cell r="AD1773" t="str">
            <v>ISLAM</v>
          </cell>
          <cell r="AE1773" t="str">
            <v>LAKI-LAKI</v>
          </cell>
          <cell r="AF1773" t="str">
            <v>SMK</v>
          </cell>
          <cell r="AG1773" t="str">
            <v>ADE RAHMAT</v>
          </cell>
          <cell r="AH1773" t="str">
            <v>BCA</v>
          </cell>
          <cell r="AI1773" t="str">
            <v>1481243276</v>
          </cell>
          <cell r="AJ1773" t="str">
            <v>3205053112071950</v>
          </cell>
          <cell r="AK1773" t="str">
            <v>923117782443000</v>
          </cell>
          <cell r="AL1773">
            <v>44700</v>
          </cell>
          <cell r="AM1773">
            <v>44773</v>
          </cell>
          <cell r="AN1773" t="str">
            <v>PKWT 1</v>
          </cell>
          <cell r="AO1773" t="str">
            <v>71 hari</v>
          </cell>
          <cell r="AP1773" t="str">
            <v xml:space="preserve">0 Tahun  0 Bulan 3 Hari </v>
          </cell>
          <cell r="AQ1773" t="str">
            <v>SUDAH</v>
          </cell>
          <cell r="AR1773">
            <v>44701</v>
          </cell>
          <cell r="AS1773" t="str">
            <v>SUDAH</v>
          </cell>
          <cell r="AT1773">
            <v>44701</v>
          </cell>
          <cell r="AU1773" t="str">
            <v>SUDAH</v>
          </cell>
          <cell r="AV1773">
            <v>44697</v>
          </cell>
          <cell r="AW1773" t="str">
            <v xml:space="preserve">0 Tahun  0 Bulan 5 Hari </v>
          </cell>
          <cell r="AX1773" t="str">
            <v>IN CLASS</v>
          </cell>
          <cell r="AY1773">
            <v>70</v>
          </cell>
          <cell r="BA1773" t="str">
            <v>SUDAH</v>
          </cell>
          <cell r="BC1773">
            <v>44602</v>
          </cell>
          <cell r="BE1773" t="str">
            <v>SUDAH</v>
          </cell>
          <cell r="BG1773">
            <v>44635</v>
          </cell>
          <cell r="BI1773" t="str">
            <v>BELUM</v>
          </cell>
          <cell r="BW1773" t="str">
            <v>BELUM</v>
          </cell>
          <cell r="BZ1773" t="str">
            <v>BELUM</v>
          </cell>
          <cell r="CC1773" t="str">
            <v>aderahmat39@yahoo.com</v>
          </cell>
        </row>
        <row r="1774">
          <cell r="C1774" t="str">
            <v>3844</v>
          </cell>
          <cell r="D1774" t="str">
            <v>ARIE WIBOWO</v>
          </cell>
          <cell r="E1774" t="str">
            <v>PT. MBK</v>
          </cell>
          <cell r="F1774" t="str">
            <v xml:space="preserve">REPLACE </v>
          </cell>
          <cell r="G1774" t="str">
            <v>ADHI AMDHANI</v>
          </cell>
          <cell r="I1774">
            <v>44690</v>
          </cell>
          <cell r="J1774" t="str">
            <v/>
          </cell>
          <cell r="K1774" t="str">
            <v>085837999235</v>
          </cell>
          <cell r="L1774" t="str">
            <v>DRIVER</v>
          </cell>
          <cell r="Q1774" t="str">
            <v>BATAM</v>
          </cell>
          <cell r="R1774" t="str">
            <v>PT. SUMBER ALFARIA TRIJAYA TBK</v>
          </cell>
          <cell r="S1774" t="str">
            <v>MEDAN</v>
          </cell>
          <cell r="T1774" t="str">
            <v>2170201170680002</v>
          </cell>
          <cell r="U1774" t="str">
            <v>SEUMUR HIDUP</v>
          </cell>
          <cell r="V1774">
            <v>0</v>
          </cell>
          <cell r="W1774" t="str">
            <v>B1</v>
          </cell>
          <cell r="X1774" t="str">
            <v>860609045672</v>
          </cell>
          <cell r="Y1774">
            <v>45094</v>
          </cell>
          <cell r="Z1774" t="str">
            <v>TANJUNG PINANG</v>
          </cell>
          <cell r="AA1774" t="str">
            <v>17/686</v>
          </cell>
          <cell r="AB1774" t="str">
            <v>JL. KP BULAT GALUNG II KOTA TANJUNG PINANG RIAU</v>
          </cell>
          <cell r="AC1774" t="str">
            <v>KAWIN ANAK 4</v>
          </cell>
          <cell r="AD1774" t="str">
            <v>ISLAM</v>
          </cell>
          <cell r="AE1774" t="str">
            <v>LAKI-LAKI</v>
          </cell>
          <cell r="AF1774" t="str">
            <v>SMP</v>
          </cell>
          <cell r="AG1774" t="str">
            <v>ARIE WIBOWO</v>
          </cell>
          <cell r="AH1774" t="str">
            <v>BCA</v>
          </cell>
          <cell r="AI1774" t="str">
            <v>8890805672</v>
          </cell>
          <cell r="AJ1774" t="str">
            <v>2172010510150007</v>
          </cell>
          <cell r="AL1774">
            <v>44690</v>
          </cell>
          <cell r="AM1774">
            <v>44742</v>
          </cell>
          <cell r="AN1774" t="str">
            <v>PKWT 1</v>
          </cell>
          <cell r="AO1774" t="str">
            <v>40 hari</v>
          </cell>
          <cell r="AP1774" t="str">
            <v xml:space="preserve">0 Tahun  0 Bulan 12 Hari </v>
          </cell>
          <cell r="AQ1774" t="str">
            <v>SUDAH</v>
          </cell>
          <cell r="AR1774">
            <v>44701</v>
          </cell>
          <cell r="AS1774" t="str">
            <v>SUDAH</v>
          </cell>
          <cell r="AT1774">
            <v>44701</v>
          </cell>
          <cell r="AU1774" t="str">
            <v>SUDAH</v>
          </cell>
          <cell r="AV1774">
            <v>44689</v>
          </cell>
          <cell r="AW1774" t="str">
            <v xml:space="preserve">0 Tahun  0 Bulan 13 Hari </v>
          </cell>
          <cell r="AX1774" t="str">
            <v>IN CLASS</v>
          </cell>
          <cell r="BA1774" t="str">
            <v>SUDAH</v>
          </cell>
          <cell r="BC1774">
            <v>44392</v>
          </cell>
          <cell r="BE1774" t="str">
            <v>SUDAH</v>
          </cell>
          <cell r="BG1774">
            <v>44540</v>
          </cell>
          <cell r="BI1774" t="str">
            <v>BELUM</v>
          </cell>
          <cell r="BW1774" t="str">
            <v>BELUM</v>
          </cell>
          <cell r="BZ1774" t="str">
            <v>BELUM</v>
          </cell>
        </row>
        <row r="1775">
          <cell r="C1775" t="str">
            <v>3845</v>
          </cell>
          <cell r="D1775" t="str">
            <v>LUQMAN ALVIANTO</v>
          </cell>
          <cell r="E1775" t="str">
            <v>PT. MBK</v>
          </cell>
          <cell r="F1775" t="str">
            <v>REPLACE</v>
          </cell>
          <cell r="G1775" t="str">
            <v>RIYAN AJI PANDUTAMA</v>
          </cell>
          <cell r="I1775">
            <v>44701</v>
          </cell>
          <cell r="K1775" t="str">
            <v>087833640332</v>
          </cell>
          <cell r="L1775" t="str">
            <v>DRIVER</v>
          </cell>
          <cell r="Q1775" t="str">
            <v>KUDUS</v>
          </cell>
          <cell r="R1775" t="str">
            <v>ANTERAJA</v>
          </cell>
          <cell r="S1775" t="str">
            <v>SEMARANG</v>
          </cell>
          <cell r="T1775" t="str">
            <v>3319010812950001</v>
          </cell>
          <cell r="U1775" t="str">
            <v>SEUMUR HIDUP</v>
          </cell>
          <cell r="W1775" t="str">
            <v>B2</v>
          </cell>
          <cell r="X1775" t="str">
            <v>14379512000298</v>
          </cell>
          <cell r="Y1775">
            <v>46338</v>
          </cell>
          <cell r="Z1775" t="str">
            <v>KUDUS</v>
          </cell>
          <cell r="AA1775">
            <v>34923</v>
          </cell>
          <cell r="AB1775" t="str">
            <v>DK GARUNG LOR RT 010 RW 002 KEC KALIWUNGU KUDUS</v>
          </cell>
          <cell r="AC1775" t="str">
            <v>LAJANG</v>
          </cell>
          <cell r="AD1775" t="str">
            <v>ISLAM</v>
          </cell>
          <cell r="AE1775" t="str">
            <v>LAKI-LAKI</v>
          </cell>
          <cell r="AF1775" t="str">
            <v>SMA</v>
          </cell>
          <cell r="AG1775" t="str">
            <v>LUQMAN ALVIANTO</v>
          </cell>
          <cell r="AH1775" t="str">
            <v>MANDIRI</v>
          </cell>
          <cell r="AI1775" t="str">
            <v>1840004286413</v>
          </cell>
          <cell r="AJ1775" t="str">
            <v>3319012307058524</v>
          </cell>
          <cell r="AL1775">
            <v>44701</v>
          </cell>
          <cell r="AM1775">
            <v>44773</v>
          </cell>
          <cell r="AN1775" t="str">
            <v>PKWT 1</v>
          </cell>
          <cell r="AO1775" t="str">
            <v>71 hari</v>
          </cell>
          <cell r="AP1775" t="str">
            <v xml:space="preserve">0 Tahun  0 Bulan 1 Hari </v>
          </cell>
          <cell r="AQ1775" t="str">
            <v>BELUM</v>
          </cell>
          <cell r="AS1775" t="str">
            <v>BELUM</v>
          </cell>
          <cell r="AU1775" t="str">
            <v>SUDAH</v>
          </cell>
          <cell r="AV1775">
            <v>44696</v>
          </cell>
          <cell r="AW1775" t="str">
            <v xml:space="preserve">0 Tahun  0 Bulan 6 Hari </v>
          </cell>
          <cell r="AX1775" t="str">
            <v>ONLINE</v>
          </cell>
          <cell r="AY1775">
            <v>70</v>
          </cell>
          <cell r="AZ1775">
            <v>85</v>
          </cell>
          <cell r="BA1775" t="str">
            <v>SUDAH</v>
          </cell>
          <cell r="BC1775">
            <v>44475</v>
          </cell>
          <cell r="BE1775" t="str">
            <v>SUDAH</v>
          </cell>
          <cell r="BG1775">
            <v>44484</v>
          </cell>
          <cell r="BI1775" t="str">
            <v>BELUM</v>
          </cell>
          <cell r="BW1775" t="str">
            <v>BELUM</v>
          </cell>
          <cell r="BZ1775" t="str">
            <v>BELUM</v>
          </cell>
        </row>
        <row r="1776">
          <cell r="C1776" t="str">
            <v>3846</v>
          </cell>
          <cell r="D1776" t="str">
            <v>MOH ROSYID QOUMUN NAJIB</v>
          </cell>
          <cell r="E1776" t="str">
            <v>PT. MBK</v>
          </cell>
          <cell r="F1776" t="str">
            <v>REPLACE</v>
          </cell>
          <cell r="G1776" t="str">
            <v>AGUS</v>
          </cell>
          <cell r="I1776">
            <v>44695</v>
          </cell>
          <cell r="K1776" t="str">
            <v>085648238182</v>
          </cell>
          <cell r="P1776" t="str">
            <v>UNIT CONTROLER</v>
          </cell>
          <cell r="Q1776" t="str">
            <v>SURABAYA</v>
          </cell>
          <cell r="R1776" t="str">
            <v>ANTERAJA</v>
          </cell>
          <cell r="S1776" t="str">
            <v>MALANG</v>
          </cell>
          <cell r="T1776" t="str">
            <v>3317121403950001</v>
          </cell>
          <cell r="U1776" t="str">
            <v>SEUMUR HIDUP</v>
          </cell>
          <cell r="V1776" t="str">
            <v>NON DRIVER</v>
          </cell>
          <cell r="W1776" t="str">
            <v>NON DRIVER</v>
          </cell>
          <cell r="X1776" t="str">
            <v>NON DRIVER</v>
          </cell>
          <cell r="Y1776" t="str">
            <v>NON DRIVER</v>
          </cell>
          <cell r="Z1776" t="str">
            <v>REMBANG</v>
          </cell>
          <cell r="AA1776">
            <v>34767</v>
          </cell>
          <cell r="AB1776" t="str">
            <v>SUMUR PULE RT 002 RW 001</v>
          </cell>
          <cell r="AC1776" t="str">
            <v>LAJANG</v>
          </cell>
          <cell r="AD1776" t="str">
            <v>ISLAM</v>
          </cell>
          <cell r="AE1776" t="str">
            <v>LAKI-LAKI</v>
          </cell>
          <cell r="AF1776" t="str">
            <v>SMK</v>
          </cell>
          <cell r="AG1776" t="str">
            <v>MOH ROSYID QOUMUN NAJIB</v>
          </cell>
          <cell r="AH1776" t="str">
            <v>BCA</v>
          </cell>
          <cell r="AI1776" t="str">
            <v>325120954</v>
          </cell>
          <cell r="AJ1776" t="str">
            <v>331720907054333</v>
          </cell>
          <cell r="AL1776">
            <v>44691</v>
          </cell>
          <cell r="AM1776">
            <v>44773</v>
          </cell>
          <cell r="AN1776" t="str">
            <v>PKWT 1</v>
          </cell>
          <cell r="AO1776" t="str">
            <v>71 hari</v>
          </cell>
          <cell r="AP1776" t="str">
            <v xml:space="preserve">0 Tahun  0 Bulan 7 Hari </v>
          </cell>
          <cell r="AQ1776" t="str">
            <v>NON DRIVER</v>
          </cell>
          <cell r="AR1776" t="str">
            <v>NON DRIVER</v>
          </cell>
          <cell r="AS1776" t="str">
            <v>BELUM</v>
          </cell>
          <cell r="AU1776" t="str">
            <v>NON DRIVER</v>
          </cell>
          <cell r="AV1776" t="str">
            <v>NON DRIVER</v>
          </cell>
          <cell r="AW1776" t="str">
            <v/>
          </cell>
          <cell r="AX1776" t="str">
            <v>NON DRIVER</v>
          </cell>
          <cell r="AY1776" t="str">
            <v>NON DRIVER</v>
          </cell>
          <cell r="AZ1776" t="str">
            <v>NON DRIVER</v>
          </cell>
          <cell r="BA1776" t="str">
            <v>SUDAH</v>
          </cell>
          <cell r="BC1776">
            <v>44429</v>
          </cell>
          <cell r="BE1776" t="str">
            <v>SUDAH</v>
          </cell>
          <cell r="BG1776">
            <v>44673</v>
          </cell>
          <cell r="BI1776" t="str">
            <v>BELUM</v>
          </cell>
          <cell r="BW1776" t="str">
            <v>BELUM</v>
          </cell>
          <cell r="BZ1776" t="str">
            <v>BELUM</v>
          </cell>
        </row>
        <row r="1777">
          <cell r="C1777" t="str">
            <v>3847</v>
          </cell>
          <cell r="D1777" t="str">
            <v xml:space="preserve">INDRA SYAHPUTRA </v>
          </cell>
          <cell r="E1777" t="str">
            <v>PT. MBK</v>
          </cell>
          <cell r="F1777" t="str">
            <v>PEMENUHAN SLA</v>
          </cell>
          <cell r="I1777">
            <v>44701</v>
          </cell>
          <cell r="K1777" t="str">
            <v>081260943322</v>
          </cell>
          <cell r="L1777" t="str">
            <v>DRIVER</v>
          </cell>
          <cell r="Q1777" t="str">
            <v>MEDAN</v>
          </cell>
          <cell r="R1777" t="str">
            <v>PT. MEDAN DISTRIBUSINDO RAYA</v>
          </cell>
          <cell r="S1777" t="str">
            <v>MEDAN</v>
          </cell>
          <cell r="T1777" t="str">
            <v>1271041410860002</v>
          </cell>
          <cell r="U1777" t="str">
            <v>SEUMUR HIDUP</v>
          </cell>
          <cell r="W1777" t="str">
            <v>B1</v>
          </cell>
          <cell r="X1777" t="str">
            <v>07398610000049</v>
          </cell>
          <cell r="Y1777">
            <v>46453</v>
          </cell>
          <cell r="Z1777" t="str">
            <v>MEDAN</v>
          </cell>
          <cell r="AA1777">
            <v>31699</v>
          </cell>
          <cell r="AB1777" t="str">
            <v>JL BROMO LR AMAL NO 27 A KEL TEGAL SARI III KEC MEDAN AREA KOTA MEDAN</v>
          </cell>
          <cell r="AC1777" t="str">
            <v>KAWIN ANAK 1</v>
          </cell>
          <cell r="AD1777" t="str">
            <v>ISLAM</v>
          </cell>
          <cell r="AE1777" t="str">
            <v>LAKI-LAKI</v>
          </cell>
          <cell r="AF1777" t="str">
            <v>SMA</v>
          </cell>
          <cell r="AG1777" t="str">
            <v xml:space="preserve">INDRA SYAHPUTRA </v>
          </cell>
          <cell r="AH1777" t="str">
            <v>BCA</v>
          </cell>
          <cell r="AI1777" t="str">
            <v>8305313218</v>
          </cell>
          <cell r="AJ1777" t="str">
            <v>1271100912140019</v>
          </cell>
          <cell r="AL1777">
            <v>44701</v>
          </cell>
          <cell r="AM1777">
            <v>44773</v>
          </cell>
          <cell r="AN1777" t="str">
            <v>PKWT 1</v>
          </cell>
          <cell r="AO1777" t="str">
            <v>71 hari</v>
          </cell>
          <cell r="AP1777" t="str">
            <v xml:space="preserve">0 Tahun  0 Bulan 1 Hari </v>
          </cell>
          <cell r="AQ1777" t="str">
            <v>BELUM</v>
          </cell>
          <cell r="AS1777" t="str">
            <v>BELUM</v>
          </cell>
          <cell r="AU1777" t="str">
            <v>SUDAH</v>
          </cell>
          <cell r="AV1777">
            <v>44701</v>
          </cell>
          <cell r="AW1777" t="str">
            <v xml:space="preserve">0 Tahun  0 Bulan 1 Hari </v>
          </cell>
          <cell r="AX1777" t="str">
            <v>IN CLASS</v>
          </cell>
          <cell r="BA1777" t="str">
            <v>SUDAH</v>
          </cell>
          <cell r="BC1777">
            <v>44457</v>
          </cell>
          <cell r="BE1777" t="str">
            <v>BELUM</v>
          </cell>
          <cell r="BI1777" t="str">
            <v>BELUM</v>
          </cell>
          <cell r="BW1777" t="str">
            <v>BELUM</v>
          </cell>
          <cell r="BZ1777" t="str">
            <v>BELUM</v>
          </cell>
        </row>
        <row r="1778">
          <cell r="C1778" t="str">
            <v>3848</v>
          </cell>
          <cell r="D1778" t="str">
            <v xml:space="preserve">HERWANSYAH </v>
          </cell>
          <cell r="E1778" t="str">
            <v>PT. MBK</v>
          </cell>
          <cell r="F1778" t="str">
            <v>PEMENUHAN SLA</v>
          </cell>
          <cell r="I1778">
            <v>44701</v>
          </cell>
          <cell r="K1778" t="str">
            <v>081262663776</v>
          </cell>
          <cell r="L1778" t="str">
            <v>DRIVER</v>
          </cell>
          <cell r="Q1778" t="str">
            <v>MEDAN</v>
          </cell>
          <cell r="R1778" t="str">
            <v>PT. MEDAN DISTRIBUSINDO RAYA</v>
          </cell>
          <cell r="S1778" t="str">
            <v>MEDAN</v>
          </cell>
          <cell r="T1778" t="str">
            <v>1205120710820004</v>
          </cell>
          <cell r="U1778" t="str">
            <v>SEUMUR HIDUP</v>
          </cell>
          <cell r="W1778" t="str">
            <v>B1</v>
          </cell>
          <cell r="X1778" t="str">
            <v>0728811000054</v>
          </cell>
          <cell r="Y1778">
            <v>45852</v>
          </cell>
          <cell r="Z1778" t="str">
            <v>TANJUNG SELAMAT</v>
          </cell>
          <cell r="AA1778">
            <v>29886</v>
          </cell>
          <cell r="AB1778" t="str">
            <v>LINGK. III SIDO SARI DALAM DESA TANJUNG SELAMAT KEC PD. TUALANG KAB LANGKAT</v>
          </cell>
          <cell r="AC1778" t="str">
            <v>KAWIN ANAK 2</v>
          </cell>
          <cell r="AD1778" t="str">
            <v>ISLAM</v>
          </cell>
          <cell r="AE1778" t="str">
            <v>LAKI-LAKI</v>
          </cell>
          <cell r="AF1778" t="str">
            <v>SMA</v>
          </cell>
          <cell r="AH1778" t="str">
            <v>BELUM</v>
          </cell>
          <cell r="AJ1778" t="str">
            <v>1205121903090714</v>
          </cell>
          <cell r="AL1778">
            <v>44701</v>
          </cell>
          <cell r="AM1778">
            <v>44773</v>
          </cell>
          <cell r="AN1778" t="str">
            <v>PKWT 1</v>
          </cell>
          <cell r="AO1778" t="str">
            <v>71 hari</v>
          </cell>
          <cell r="AP1778" t="str">
            <v xml:space="preserve">0 Tahun  0 Bulan 1 Hari </v>
          </cell>
          <cell r="AQ1778" t="str">
            <v>BELUM</v>
          </cell>
          <cell r="AS1778" t="str">
            <v>BELUM</v>
          </cell>
          <cell r="AU1778" t="str">
            <v>SUDAH</v>
          </cell>
          <cell r="AV1778">
            <v>44701</v>
          </cell>
          <cell r="AW1778" t="str">
            <v xml:space="preserve">0 Tahun  0 Bulan 1 Hari </v>
          </cell>
          <cell r="AX1778" t="str">
            <v>IN CLASS</v>
          </cell>
          <cell r="BA1778" t="str">
            <v>SUDAH</v>
          </cell>
          <cell r="BC1778">
            <v>44693</v>
          </cell>
          <cell r="BE1778" t="str">
            <v>BELUM</v>
          </cell>
          <cell r="BI1778" t="str">
            <v>BELUM</v>
          </cell>
          <cell r="BW1778" t="str">
            <v>BELUM</v>
          </cell>
          <cell r="BZ1778" t="str">
            <v>BELUM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K DRIVER"/>
      <sheetName val="CASH"/>
      <sheetName val="BANK LAIN"/>
      <sheetName val="RINCI PAYROLL"/>
      <sheetName val="DATA PER DISTRICT"/>
      <sheetName val="RINCIAN DETAIL"/>
      <sheetName val="RINCIAN INVOICE MEI"/>
      <sheetName val="RINCIAN MBK"/>
      <sheetName val="Sheet1"/>
      <sheetName val="Sheet2"/>
      <sheetName val="Sheet3"/>
    </sheetNames>
    <sheetDataSet>
      <sheetData sheetId="0">
        <row r="6">
          <cell r="B6" t="str">
            <v>0114</v>
          </cell>
        </row>
        <row r="441">
          <cell r="B441" t="str">
            <v>3561</v>
          </cell>
          <cell r="C441" t="str">
            <v>RIYO ANDIKA</v>
          </cell>
          <cell r="D441" t="str">
            <v>DRIVER</v>
          </cell>
          <cell r="E441" t="str">
            <v>PANGKAL PINANG</v>
          </cell>
          <cell r="F441" t="str">
            <v>ANTERAJA</v>
          </cell>
          <cell r="G441">
            <v>3534288.64</v>
          </cell>
          <cell r="H441">
            <v>5000</v>
          </cell>
          <cell r="I441">
            <v>3529288.64</v>
          </cell>
        </row>
        <row r="442">
          <cell r="B442" t="str">
            <v>1027</v>
          </cell>
          <cell r="C442" t="str">
            <v>YUSUF RSA LIFERE</v>
          </cell>
          <cell r="D442" t="str">
            <v>DRIVER</v>
          </cell>
          <cell r="E442" t="str">
            <v>SURABAYA</v>
          </cell>
          <cell r="F442" t="str">
            <v>ANTERAJA</v>
          </cell>
          <cell r="G442">
            <v>4724214.8143000007</v>
          </cell>
          <cell r="H442">
            <v>5000</v>
          </cell>
          <cell r="I442">
            <v>4719214.8143000007</v>
          </cell>
        </row>
        <row r="443">
          <cell r="B443" t="str">
            <v>2181</v>
          </cell>
          <cell r="C443" t="str">
            <v>SUNARTO</v>
          </cell>
          <cell r="D443" t="str">
            <v>DRIVER</v>
          </cell>
          <cell r="E443" t="str">
            <v>SURABAYA</v>
          </cell>
          <cell r="F443" t="str">
            <v>ANTERAJA</v>
          </cell>
          <cell r="G443">
            <v>5053804.0735850008</v>
          </cell>
          <cell r="H443">
            <v>5000</v>
          </cell>
          <cell r="I443">
            <v>5048804.0735850008</v>
          </cell>
        </row>
        <row r="444">
          <cell r="B444" t="str">
            <v>0868</v>
          </cell>
          <cell r="C444" t="str">
            <v>WAHYU BUDI SANTOSO</v>
          </cell>
          <cell r="D444" t="str">
            <v>DRIVER</v>
          </cell>
          <cell r="E444" t="str">
            <v>SURABAYA</v>
          </cell>
          <cell r="F444" t="str">
            <v>ANTERAJA</v>
          </cell>
          <cell r="G444">
            <v>5621187.0212800009</v>
          </cell>
          <cell r="H444">
            <v>5000</v>
          </cell>
          <cell r="I444">
            <v>5616187.0212800009</v>
          </cell>
        </row>
        <row r="445">
          <cell r="B445" t="str">
            <v>1201</v>
          </cell>
          <cell r="C445" t="str">
            <v>SUJOKO</v>
          </cell>
          <cell r="D445" t="str">
            <v>DRIVER</v>
          </cell>
          <cell r="E445" t="str">
            <v>SURABAYA</v>
          </cell>
          <cell r="F445" t="str">
            <v>ANTERAJA</v>
          </cell>
          <cell r="G445">
            <v>4704214.8143000007</v>
          </cell>
          <cell r="H445">
            <v>5000</v>
          </cell>
          <cell r="I445">
            <v>4699214.8143000007</v>
          </cell>
        </row>
        <row r="446">
          <cell r="B446" t="str">
            <v>1174</v>
          </cell>
          <cell r="C446" t="str">
            <v>NUR KHOLIQ</v>
          </cell>
          <cell r="D446" t="str">
            <v>DRIVER</v>
          </cell>
          <cell r="E446" t="str">
            <v>SURABAYA</v>
          </cell>
          <cell r="F446" t="str">
            <v>ANTERAJA</v>
          </cell>
          <cell r="G446">
            <v>4800460.0224000011</v>
          </cell>
          <cell r="H446">
            <v>5000</v>
          </cell>
          <cell r="I446">
            <v>4795460.0224000011</v>
          </cell>
        </row>
        <row r="447">
          <cell r="B447" t="str">
            <v>1219</v>
          </cell>
          <cell r="C447" t="str">
            <v>MOCH. SYAHKUR ROHMAN</v>
          </cell>
          <cell r="D447" t="str">
            <v>DRIVER</v>
          </cell>
          <cell r="E447" t="str">
            <v>SURABAYA</v>
          </cell>
          <cell r="F447" t="str">
            <v>ANTERAJA</v>
          </cell>
          <cell r="G447">
            <v>4724214.8143000007</v>
          </cell>
          <cell r="H447">
            <v>5000</v>
          </cell>
          <cell r="I447">
            <v>4719214.8143000007</v>
          </cell>
        </row>
        <row r="448">
          <cell r="B448" t="str">
            <v>1288</v>
          </cell>
          <cell r="C448" t="str">
            <v xml:space="preserve">AHMAD ZAMRONI </v>
          </cell>
          <cell r="D448" t="str">
            <v>DRIVER</v>
          </cell>
          <cell r="E448" t="str">
            <v>SURABAYA</v>
          </cell>
          <cell r="F448" t="str">
            <v>ANTERAJA</v>
          </cell>
          <cell r="G448">
            <v>4718937.0212800009</v>
          </cell>
          <cell r="H448">
            <v>5000</v>
          </cell>
          <cell r="I448">
            <v>4713937.0212800009</v>
          </cell>
        </row>
        <row r="449">
          <cell r="B449" t="str">
            <v>1376</v>
          </cell>
          <cell r="C449" t="str">
            <v>FRASTIAN WIRATMAN</v>
          </cell>
          <cell r="D449" t="str">
            <v>DRIVER</v>
          </cell>
          <cell r="E449" t="str">
            <v>SURABAYA</v>
          </cell>
          <cell r="F449" t="str">
            <v>ANTERAJA</v>
          </cell>
          <cell r="G449">
            <v>5711687.0212800009</v>
          </cell>
          <cell r="H449">
            <v>5000</v>
          </cell>
          <cell r="I449">
            <v>5706687.0212800009</v>
          </cell>
        </row>
        <row r="450">
          <cell r="B450" t="str">
            <v>1415</v>
          </cell>
          <cell r="C450" t="str">
            <v>SONI RAKHMAT</v>
          </cell>
          <cell r="D450" t="str">
            <v>DRIVER</v>
          </cell>
          <cell r="E450" t="str">
            <v>SURABAYA</v>
          </cell>
          <cell r="F450" t="str">
            <v>ANTERAJA</v>
          </cell>
          <cell r="G450">
            <v>4680460.0224000011</v>
          </cell>
          <cell r="H450">
            <v>5000</v>
          </cell>
          <cell r="I450">
            <v>4675460.0224000011</v>
          </cell>
        </row>
        <row r="451">
          <cell r="B451" t="str">
            <v>1557</v>
          </cell>
          <cell r="C451" t="str">
            <v>KRISTIAN PRASETYA INDRA</v>
          </cell>
          <cell r="D451" t="str">
            <v>DRIVER</v>
          </cell>
          <cell r="E451" t="str">
            <v>SURABAYA</v>
          </cell>
          <cell r="F451" t="str">
            <v>ANTERAJA</v>
          </cell>
          <cell r="G451">
            <v>4625440.8548000008</v>
          </cell>
          <cell r="H451">
            <v>5000</v>
          </cell>
          <cell r="I451">
            <v>4620440.8548000008</v>
          </cell>
        </row>
        <row r="452">
          <cell r="B452" t="str">
            <v>1558</v>
          </cell>
          <cell r="C452" t="str">
            <v>SAMSUL MA'ARIF</v>
          </cell>
          <cell r="D452" t="str">
            <v>DRIVER</v>
          </cell>
          <cell r="E452" t="str">
            <v>SURABAYA</v>
          </cell>
          <cell r="F452" t="str">
            <v>ANTERAJA</v>
          </cell>
          <cell r="G452">
            <v>4684214.8143000007</v>
          </cell>
          <cell r="H452">
            <v>5000</v>
          </cell>
          <cell r="I452">
            <v>4679214.8143000007</v>
          </cell>
        </row>
        <row r="453">
          <cell r="B453" t="str">
            <v>0001</v>
          </cell>
          <cell r="C453" t="str">
            <v>LINTANG CITRA MAHARANI</v>
          </cell>
          <cell r="D453" t="str">
            <v>ADMIN DISPATCHER</v>
          </cell>
          <cell r="E453" t="str">
            <v>SURABAYA</v>
          </cell>
          <cell r="F453" t="str">
            <v>ANTERAJA</v>
          </cell>
          <cell r="G453">
            <v>5003937.0212800009</v>
          </cell>
          <cell r="H453">
            <v>5000</v>
          </cell>
          <cell r="I453">
            <v>4998937.0212800009</v>
          </cell>
        </row>
        <row r="454">
          <cell r="B454" t="str">
            <v>1564</v>
          </cell>
          <cell r="C454" t="str">
            <v>MUHAMMAD AJI SANTOSO</v>
          </cell>
          <cell r="D454" t="str">
            <v>DRIVER</v>
          </cell>
          <cell r="E454" t="str">
            <v>SURABAYA</v>
          </cell>
          <cell r="F454" t="str">
            <v>ANTERAJA</v>
          </cell>
          <cell r="G454">
            <v>5582004.0735850008</v>
          </cell>
          <cell r="H454">
            <v>5000</v>
          </cell>
          <cell r="I454">
            <v>5577004.0735850008</v>
          </cell>
        </row>
        <row r="455">
          <cell r="B455" t="str">
            <v>1574</v>
          </cell>
          <cell r="C455" t="str">
            <v>DIKA SUSANTO</v>
          </cell>
          <cell r="D455" t="str">
            <v>DRIVER</v>
          </cell>
          <cell r="E455" t="str">
            <v>SURABAYA</v>
          </cell>
          <cell r="F455" t="str">
            <v>ANTERAJA</v>
          </cell>
          <cell r="G455">
            <v>5572029.0735850008</v>
          </cell>
          <cell r="H455">
            <v>5000</v>
          </cell>
          <cell r="I455">
            <v>5567029.0735850008</v>
          </cell>
        </row>
        <row r="456">
          <cell r="B456" t="str">
            <v>1579</v>
          </cell>
          <cell r="C456" t="str">
            <v>PARDAM KHOLIK</v>
          </cell>
          <cell r="D456" t="str">
            <v>DRIVER</v>
          </cell>
          <cell r="E456" t="str">
            <v>SURABAYA</v>
          </cell>
          <cell r="F456" t="str">
            <v>ANTERAJA</v>
          </cell>
          <cell r="G456">
            <v>5127187.0212800009</v>
          </cell>
          <cell r="H456">
            <v>5000</v>
          </cell>
          <cell r="I456">
            <v>5122187.0212800009</v>
          </cell>
        </row>
        <row r="457">
          <cell r="B457" t="str">
            <v>1589</v>
          </cell>
          <cell r="C457" t="str">
            <v>KAMILUDDIN</v>
          </cell>
          <cell r="D457" t="str">
            <v>DRIVER</v>
          </cell>
          <cell r="E457" t="str">
            <v>SURABAYA</v>
          </cell>
          <cell r="F457" t="str">
            <v>ANTERAJA</v>
          </cell>
          <cell r="G457">
            <v>5887187.0212800009</v>
          </cell>
          <cell r="H457">
            <v>5000</v>
          </cell>
          <cell r="I457">
            <v>5882187.0212800009</v>
          </cell>
        </row>
        <row r="458">
          <cell r="B458" t="str">
            <v>1635</v>
          </cell>
          <cell r="C458" t="str">
            <v>BAMBAN SATRIAWAN</v>
          </cell>
          <cell r="D458" t="str">
            <v>DRIVER</v>
          </cell>
          <cell r="E458" t="str">
            <v>SURABAYA</v>
          </cell>
          <cell r="F458" t="str">
            <v>ANTERAJA</v>
          </cell>
          <cell r="G458">
            <v>4764214.8143000007</v>
          </cell>
          <cell r="H458">
            <v>5000</v>
          </cell>
          <cell r="I458">
            <v>4759214.8143000007</v>
          </cell>
        </row>
        <row r="459">
          <cell r="B459" t="str">
            <v>1636</v>
          </cell>
          <cell r="C459" t="str">
            <v>RIFANTONO</v>
          </cell>
          <cell r="D459" t="str">
            <v>DRIVER</v>
          </cell>
          <cell r="E459" t="str">
            <v>SURABAYA</v>
          </cell>
          <cell r="F459" t="str">
            <v>ANTERAJA</v>
          </cell>
          <cell r="G459">
            <v>4620460.0224000011</v>
          </cell>
          <cell r="H459">
            <v>5000</v>
          </cell>
          <cell r="I459">
            <v>4615460.0224000011</v>
          </cell>
        </row>
        <row r="460">
          <cell r="B460" t="str">
            <v>1642</v>
          </cell>
          <cell r="C460" t="str">
            <v>NANANG SUTRISNO</v>
          </cell>
          <cell r="D460" t="str">
            <v>DRIVER</v>
          </cell>
          <cell r="E460" t="str">
            <v>SURABAYA</v>
          </cell>
          <cell r="F460" t="str">
            <v>ANTERAJA</v>
          </cell>
          <cell r="G460">
            <v>4720460.0224000011</v>
          </cell>
          <cell r="H460">
            <v>5000</v>
          </cell>
          <cell r="I460">
            <v>4715460.0224000011</v>
          </cell>
        </row>
        <row r="461">
          <cell r="B461" t="str">
            <v>1653</v>
          </cell>
          <cell r="C461" t="str">
            <v>AHMAD ARFANDI</v>
          </cell>
          <cell r="D461" t="str">
            <v>DRIVER</v>
          </cell>
          <cell r="E461" t="str">
            <v>SURABAYA</v>
          </cell>
          <cell r="F461" t="str">
            <v>ANTERAJA</v>
          </cell>
          <cell r="G461">
            <v>5222187.0212800009</v>
          </cell>
          <cell r="H461">
            <v>5000</v>
          </cell>
          <cell r="I461">
            <v>5217187.0212800009</v>
          </cell>
        </row>
        <row r="462">
          <cell r="B462" t="str">
            <v>1572</v>
          </cell>
          <cell r="C462" t="str">
            <v>ABDUL KHOLIQ JUNAIDI</v>
          </cell>
          <cell r="D462" t="str">
            <v>DRIVER</v>
          </cell>
          <cell r="E462" t="str">
            <v>SURABAYA</v>
          </cell>
          <cell r="F462" t="str">
            <v>ANTERAJA</v>
          </cell>
          <cell r="G462">
            <v>5868187.0212800009</v>
          </cell>
          <cell r="H462">
            <v>5000</v>
          </cell>
          <cell r="I462">
            <v>5863187.0212800009</v>
          </cell>
        </row>
        <row r="463">
          <cell r="B463" t="str">
            <v>1736</v>
          </cell>
          <cell r="C463" t="str">
            <v>MOKH RIDUWAN</v>
          </cell>
          <cell r="D463" t="str">
            <v>DRIVER</v>
          </cell>
          <cell r="E463" t="str">
            <v>SURABAYA</v>
          </cell>
          <cell r="F463" t="str">
            <v>ANTERAJA</v>
          </cell>
          <cell r="G463">
            <v>4704214.8143000007</v>
          </cell>
          <cell r="H463">
            <v>5000</v>
          </cell>
          <cell r="I463">
            <v>4699214.8143000007</v>
          </cell>
        </row>
        <row r="464">
          <cell r="B464" t="str">
            <v>1780</v>
          </cell>
          <cell r="C464" t="str">
            <v>INDRA JUNIARTO</v>
          </cell>
          <cell r="D464" t="str">
            <v>DRIVER</v>
          </cell>
          <cell r="E464" t="str">
            <v>SURABAYA</v>
          </cell>
          <cell r="F464" t="str">
            <v>ANTERAJA</v>
          </cell>
          <cell r="G464">
            <v>4660460.0224000011</v>
          </cell>
          <cell r="H464">
            <v>5000</v>
          </cell>
          <cell r="I464">
            <v>4655460.0224000011</v>
          </cell>
        </row>
        <row r="465">
          <cell r="B465" t="str">
            <v>1783</v>
          </cell>
          <cell r="C465" t="str">
            <v>M SABILIN HUDAH</v>
          </cell>
          <cell r="D465" t="str">
            <v>DRIVER</v>
          </cell>
          <cell r="E465" t="str">
            <v>SURABAYA</v>
          </cell>
          <cell r="F465" t="str">
            <v>ANTERAJA</v>
          </cell>
          <cell r="G465">
            <v>4620460.0224000011</v>
          </cell>
          <cell r="H465">
            <v>5000</v>
          </cell>
          <cell r="I465">
            <v>4615460.0224000011</v>
          </cell>
        </row>
        <row r="466">
          <cell r="B466" t="str">
            <v>1801</v>
          </cell>
          <cell r="C466" t="str">
            <v>AHMAD SAMSUDIN</v>
          </cell>
          <cell r="D466" t="str">
            <v>DRIVER</v>
          </cell>
          <cell r="E466" t="str">
            <v>SURABAYA</v>
          </cell>
          <cell r="F466" t="str">
            <v>ANTERAJA</v>
          </cell>
          <cell r="G466">
            <v>5185137.0212800009</v>
          </cell>
          <cell r="H466">
            <v>5000</v>
          </cell>
          <cell r="I466">
            <v>5180137.0212800009</v>
          </cell>
        </row>
        <row r="467">
          <cell r="B467" t="str">
            <v>1802</v>
          </cell>
          <cell r="C467" t="str">
            <v>ACHMAD HARIS SUTRISNO</v>
          </cell>
          <cell r="D467" t="str">
            <v>DRIVER</v>
          </cell>
          <cell r="E467" t="str">
            <v>SURABAYA</v>
          </cell>
          <cell r="F467" t="str">
            <v>ANTERAJA</v>
          </cell>
          <cell r="G467">
            <v>5852754.0735850008</v>
          </cell>
          <cell r="H467">
            <v>5000</v>
          </cell>
          <cell r="I467">
            <v>5847754.0735850008</v>
          </cell>
        </row>
        <row r="468">
          <cell r="B468" t="str">
            <v>1826</v>
          </cell>
          <cell r="C468" t="str">
            <v>REZA FARRIAN ANGGA</v>
          </cell>
          <cell r="D468" t="str">
            <v>DRIVER</v>
          </cell>
          <cell r="E468" t="str">
            <v>SURABAYA</v>
          </cell>
          <cell r="F468" t="str">
            <v>ANTERAJA</v>
          </cell>
          <cell r="G468">
            <v>5697187.0212800009</v>
          </cell>
          <cell r="H468">
            <v>5000</v>
          </cell>
          <cell r="I468">
            <v>5692187.0212800009</v>
          </cell>
        </row>
        <row r="469">
          <cell r="B469" t="str">
            <v>1827</v>
          </cell>
          <cell r="C469" t="str">
            <v>MOCHAMAD SUSANTO</v>
          </cell>
          <cell r="D469" t="str">
            <v>DRIVER</v>
          </cell>
          <cell r="E469" t="str">
            <v>SURABAYA</v>
          </cell>
          <cell r="F469" t="str">
            <v>ANTERAJA</v>
          </cell>
          <cell r="G469">
            <v>4820460.0224000011</v>
          </cell>
          <cell r="H469">
            <v>5000</v>
          </cell>
          <cell r="I469">
            <v>4815460.0224000011</v>
          </cell>
        </row>
        <row r="470">
          <cell r="B470" t="str">
            <v>1828</v>
          </cell>
          <cell r="C470" t="str">
            <v xml:space="preserve">ISMAN HADI </v>
          </cell>
          <cell r="D470" t="str">
            <v>DRIVER</v>
          </cell>
          <cell r="E470" t="str">
            <v>SURABAYA</v>
          </cell>
          <cell r="F470" t="str">
            <v>ANTERAJA</v>
          </cell>
          <cell r="G470">
            <v>4644214.8143000007</v>
          </cell>
          <cell r="H470">
            <v>5000</v>
          </cell>
          <cell r="I470">
            <v>4639214.8143000007</v>
          </cell>
        </row>
        <row r="471">
          <cell r="B471" t="str">
            <v>1829</v>
          </cell>
          <cell r="C471" t="str">
            <v>ARIF SULISTIO</v>
          </cell>
          <cell r="D471" t="str">
            <v>DRIVER</v>
          </cell>
          <cell r="E471" t="str">
            <v>SURABAYA</v>
          </cell>
          <cell r="F471" t="str">
            <v>ANTERAJA</v>
          </cell>
          <cell r="G471">
            <v>4299195.6467000004</v>
          </cell>
          <cell r="H471">
            <v>5000</v>
          </cell>
          <cell r="I471">
            <v>4294195.6467000004</v>
          </cell>
        </row>
        <row r="472">
          <cell r="B472" t="str">
            <v>1834</v>
          </cell>
          <cell r="C472" t="str">
            <v xml:space="preserve">NANANG YUDO ASMORO </v>
          </cell>
          <cell r="D472" t="str">
            <v>DRIVER</v>
          </cell>
          <cell r="E472" t="str">
            <v>SURABAYA</v>
          </cell>
          <cell r="F472" t="str">
            <v>ANTERAJA</v>
          </cell>
          <cell r="G472">
            <v>5336187.0212800009</v>
          </cell>
          <cell r="H472">
            <v>5000</v>
          </cell>
          <cell r="I472">
            <v>5331187.0212800009</v>
          </cell>
        </row>
        <row r="473">
          <cell r="B473" t="str">
            <v>1562</v>
          </cell>
          <cell r="C473" t="str">
            <v>AHMAD WAHID</v>
          </cell>
          <cell r="D473" t="str">
            <v>DRIVER</v>
          </cell>
          <cell r="E473" t="str">
            <v>SURABAYA</v>
          </cell>
          <cell r="F473" t="str">
            <v>ANTERAJA</v>
          </cell>
          <cell r="G473">
            <v>5659187.0212800009</v>
          </cell>
          <cell r="H473">
            <v>5000</v>
          </cell>
          <cell r="I473">
            <v>5654187.0212800009</v>
          </cell>
        </row>
        <row r="474">
          <cell r="B474" t="str">
            <v>1647</v>
          </cell>
          <cell r="C474" t="str">
            <v>DEDY PERMADI</v>
          </cell>
          <cell r="D474" t="str">
            <v>DRIVER</v>
          </cell>
          <cell r="E474" t="str">
            <v>SURABAYA</v>
          </cell>
          <cell r="F474" t="str">
            <v>ANTERAJA</v>
          </cell>
          <cell r="G474">
            <v>5273254.0735850008</v>
          </cell>
          <cell r="H474">
            <v>5000</v>
          </cell>
          <cell r="I474">
            <v>5268254.0735850008</v>
          </cell>
        </row>
        <row r="475">
          <cell r="B475" t="str">
            <v>1651</v>
          </cell>
          <cell r="C475" t="str">
            <v>RIKY SETYO WIBOWO</v>
          </cell>
          <cell r="D475" t="str">
            <v>DRIVER</v>
          </cell>
          <cell r="E475" t="str">
            <v>SURABAYA</v>
          </cell>
          <cell r="F475" t="str">
            <v>ANTERAJA</v>
          </cell>
          <cell r="G475">
            <v>5260187.0212800009</v>
          </cell>
          <cell r="H475">
            <v>5000</v>
          </cell>
          <cell r="I475">
            <v>5255187.0212800009</v>
          </cell>
        </row>
        <row r="476">
          <cell r="B476" t="str">
            <v>1578</v>
          </cell>
          <cell r="C476" t="str">
            <v>ADE OKY DWI CHRISTANTO</v>
          </cell>
          <cell r="D476" t="str">
            <v>DRIVER</v>
          </cell>
          <cell r="E476" t="str">
            <v>SURABAYA</v>
          </cell>
          <cell r="F476" t="str">
            <v>ANTERAJA</v>
          </cell>
          <cell r="G476">
            <v>5245918.8120600004</v>
          </cell>
          <cell r="H476">
            <v>5000</v>
          </cell>
          <cell r="I476">
            <v>5240918.8120600004</v>
          </cell>
        </row>
        <row r="477">
          <cell r="B477" t="str">
            <v>1831</v>
          </cell>
          <cell r="C477" t="str">
            <v>WAHYU HIDAYAT</v>
          </cell>
          <cell r="D477" t="str">
            <v>DRIVER</v>
          </cell>
          <cell r="E477" t="str">
            <v>SURABAYA</v>
          </cell>
          <cell r="F477" t="str">
            <v>ANTERAJA</v>
          </cell>
          <cell r="G477">
            <v>5165187.0212800009</v>
          </cell>
          <cell r="H477">
            <v>5000</v>
          </cell>
          <cell r="I477">
            <v>5160187.0212800009</v>
          </cell>
        </row>
        <row r="478">
          <cell r="B478" t="str">
            <v>1875</v>
          </cell>
          <cell r="C478" t="str">
            <v xml:space="preserve">SUDORI </v>
          </cell>
          <cell r="D478" t="str">
            <v>DRIVER</v>
          </cell>
          <cell r="E478" t="str">
            <v>SURABAYA</v>
          </cell>
          <cell r="F478" t="str">
            <v>ANTERAJA</v>
          </cell>
          <cell r="G478">
            <v>4620460.0224000011</v>
          </cell>
          <cell r="H478">
            <v>5000</v>
          </cell>
          <cell r="I478">
            <v>4615460.0224000011</v>
          </cell>
        </row>
        <row r="479">
          <cell r="B479" t="str">
            <v>1563</v>
          </cell>
          <cell r="C479" t="str">
            <v>HERU LAKSONO PUTRO</v>
          </cell>
          <cell r="D479" t="str">
            <v>DRIVER</v>
          </cell>
          <cell r="E479" t="str">
            <v>SURABAYA</v>
          </cell>
          <cell r="F479" t="str">
            <v>ANTERAJA</v>
          </cell>
          <cell r="G479">
            <v>5678187.0212800009</v>
          </cell>
          <cell r="H479">
            <v>5000</v>
          </cell>
          <cell r="I479">
            <v>5673187.0212800009</v>
          </cell>
        </row>
        <row r="480">
          <cell r="B480" t="str">
            <v>1575</v>
          </cell>
          <cell r="C480" t="str">
            <v>DODIK FAJARIANTO</v>
          </cell>
          <cell r="D480" t="str">
            <v>DRIVER</v>
          </cell>
          <cell r="E480" t="str">
            <v>SURABAYA</v>
          </cell>
          <cell r="F480" t="str">
            <v>ANTERAJA</v>
          </cell>
          <cell r="G480">
            <v>5055918.8120600004</v>
          </cell>
          <cell r="H480">
            <v>5000</v>
          </cell>
          <cell r="I480">
            <v>5050918.8120600004</v>
          </cell>
        </row>
        <row r="481">
          <cell r="B481" t="str">
            <v>1950</v>
          </cell>
          <cell r="C481" t="str">
            <v>SATUWI</v>
          </cell>
          <cell r="D481" t="str">
            <v>DRIVER</v>
          </cell>
          <cell r="E481" t="str">
            <v>SURABAYA</v>
          </cell>
          <cell r="F481" t="str">
            <v>ANTERAJA</v>
          </cell>
          <cell r="G481">
            <v>5130754.0735850008</v>
          </cell>
          <cell r="H481">
            <v>5000</v>
          </cell>
          <cell r="I481">
            <v>5125754.0735850008</v>
          </cell>
        </row>
        <row r="482">
          <cell r="B482" t="str">
            <v>1961</v>
          </cell>
          <cell r="C482" t="str">
            <v>FAIZAL AKBARI</v>
          </cell>
          <cell r="D482" t="str">
            <v>DRIVER</v>
          </cell>
          <cell r="E482" t="str">
            <v>SURABAYA</v>
          </cell>
          <cell r="F482" t="str">
            <v>ANTERAJA</v>
          </cell>
          <cell r="G482">
            <v>5226954.0735850008</v>
          </cell>
          <cell r="H482">
            <v>5000</v>
          </cell>
          <cell r="I482">
            <v>5221954.0735850008</v>
          </cell>
        </row>
        <row r="483">
          <cell r="B483" t="str">
            <v>1980</v>
          </cell>
          <cell r="C483" t="str">
            <v>AYUB GALEH BINTARIANTO</v>
          </cell>
          <cell r="D483" t="str">
            <v>DRIVER</v>
          </cell>
          <cell r="E483" t="str">
            <v>SURABAYA</v>
          </cell>
          <cell r="F483" t="str">
            <v>ANTERAJA</v>
          </cell>
          <cell r="G483">
            <v>4885187.0212800009</v>
          </cell>
          <cell r="H483">
            <v>5000</v>
          </cell>
          <cell r="I483">
            <v>4880187.0212800009</v>
          </cell>
        </row>
        <row r="484">
          <cell r="B484" t="str">
            <v>1982</v>
          </cell>
          <cell r="C484" t="str">
            <v>FARHAN  ARHIMSYAH</v>
          </cell>
          <cell r="D484" t="str">
            <v>DRIVER</v>
          </cell>
          <cell r="E484" t="str">
            <v>SURABAYA</v>
          </cell>
          <cell r="F484" t="str">
            <v>ANTERAJA</v>
          </cell>
          <cell r="G484">
            <v>5127437.0212800009</v>
          </cell>
          <cell r="H484">
            <v>5000</v>
          </cell>
          <cell r="I484">
            <v>5122437.0212800009</v>
          </cell>
        </row>
        <row r="485">
          <cell r="B485" t="str">
            <v>2002</v>
          </cell>
          <cell r="C485" t="str">
            <v>STEVANUS KRISTIAN</v>
          </cell>
          <cell r="D485" t="str">
            <v>FM</v>
          </cell>
          <cell r="E485" t="str">
            <v>SURABAYA</v>
          </cell>
          <cell r="F485" t="str">
            <v>ANTERAJA</v>
          </cell>
          <cell r="G485">
            <v>4637004.0735850008</v>
          </cell>
          <cell r="H485">
            <v>5000</v>
          </cell>
          <cell r="I485">
            <v>4632004.0735850008</v>
          </cell>
        </row>
        <row r="486">
          <cell r="B486" t="str">
            <v>2010</v>
          </cell>
          <cell r="C486" t="str">
            <v>ERIK OKTAIL</v>
          </cell>
          <cell r="D486" t="str">
            <v>DRIVER</v>
          </cell>
          <cell r="E486" t="str">
            <v>SURABAYA</v>
          </cell>
          <cell r="F486" t="str">
            <v>ANTERAJA</v>
          </cell>
          <cell r="G486">
            <v>5222187.0212800009</v>
          </cell>
          <cell r="H486">
            <v>5000</v>
          </cell>
          <cell r="I486">
            <v>5217187.0212800009</v>
          </cell>
        </row>
        <row r="487">
          <cell r="B487" t="str">
            <v>2040</v>
          </cell>
          <cell r="C487" t="str">
            <v>DENI KURNIAWAN</v>
          </cell>
          <cell r="D487" t="str">
            <v>DRIVER</v>
          </cell>
          <cell r="E487" t="str">
            <v>SURABAYA</v>
          </cell>
          <cell r="F487" t="str">
            <v>ANTERAJA</v>
          </cell>
          <cell r="G487">
            <v>4850460.0224000011</v>
          </cell>
          <cell r="H487">
            <v>5000</v>
          </cell>
          <cell r="I487">
            <v>4845460.0224000011</v>
          </cell>
        </row>
        <row r="488">
          <cell r="B488" t="str">
            <v>2177</v>
          </cell>
          <cell r="C488" t="str">
            <v>SHOLEH</v>
          </cell>
          <cell r="D488" t="str">
            <v>DRIVER</v>
          </cell>
          <cell r="E488" t="str">
            <v>SURABAYA</v>
          </cell>
          <cell r="F488" t="str">
            <v>ANTERAJA</v>
          </cell>
          <cell r="G488">
            <v>5754687.0212800009</v>
          </cell>
          <cell r="H488">
            <v>5000</v>
          </cell>
          <cell r="I488">
            <v>5749687.0212800009</v>
          </cell>
        </row>
        <row r="489">
          <cell r="B489" t="str">
            <v>2205</v>
          </cell>
          <cell r="C489" t="str">
            <v>BENI SETIAWAN</v>
          </cell>
          <cell r="D489" t="str">
            <v>DRIVER</v>
          </cell>
          <cell r="E489" t="str">
            <v>SURABAYA</v>
          </cell>
          <cell r="F489" t="str">
            <v>ANTERAJA</v>
          </cell>
          <cell r="G489">
            <v>5226704.0735850008</v>
          </cell>
          <cell r="H489">
            <v>5000</v>
          </cell>
          <cell r="I489">
            <v>5221704.0735850008</v>
          </cell>
        </row>
        <row r="490">
          <cell r="B490" t="str">
            <v>2209</v>
          </cell>
          <cell r="C490" t="str">
            <v>SOEKARNO</v>
          </cell>
          <cell r="D490" t="str">
            <v>DRIVER</v>
          </cell>
          <cell r="E490" t="str">
            <v>SURABAYA</v>
          </cell>
          <cell r="F490" t="str">
            <v>ANTERAJA</v>
          </cell>
          <cell r="G490">
            <v>5472754.0735850008</v>
          </cell>
          <cell r="H490">
            <v>5000</v>
          </cell>
          <cell r="I490">
            <v>5467754.0735850008</v>
          </cell>
        </row>
        <row r="491">
          <cell r="B491" t="str">
            <v>2211</v>
          </cell>
          <cell r="C491" t="str">
            <v>ARYO BRAMASTA</v>
          </cell>
          <cell r="D491" t="str">
            <v>DRIVER</v>
          </cell>
          <cell r="E491" t="str">
            <v>SURABAYA</v>
          </cell>
          <cell r="F491" t="str">
            <v>ANTERAJA</v>
          </cell>
          <cell r="G491">
            <v>5716187.0212800009</v>
          </cell>
          <cell r="H491">
            <v>5000</v>
          </cell>
          <cell r="I491">
            <v>5711187.0212800009</v>
          </cell>
        </row>
        <row r="492">
          <cell r="B492" t="str">
            <v>2274</v>
          </cell>
          <cell r="C492" t="str">
            <v>DERI ARVIANTO</v>
          </cell>
          <cell r="D492" t="str">
            <v>DRIVER</v>
          </cell>
          <cell r="E492" t="str">
            <v>SURABAYA</v>
          </cell>
          <cell r="F492" t="str">
            <v>ANTERAJA</v>
          </cell>
          <cell r="G492">
            <v>5335937.0212800009</v>
          </cell>
          <cell r="H492">
            <v>5000</v>
          </cell>
          <cell r="I492">
            <v>5330937.0212800009</v>
          </cell>
        </row>
        <row r="493">
          <cell r="B493" t="str">
            <v>2325</v>
          </cell>
          <cell r="C493" t="str">
            <v>ERWIN SULISTYOWARNO</v>
          </cell>
          <cell r="D493" t="str">
            <v>DIPATCHER</v>
          </cell>
          <cell r="E493" t="str">
            <v>SURABAYA</v>
          </cell>
          <cell r="F493" t="str">
            <v>ANTERAJA</v>
          </cell>
          <cell r="G493">
            <v>5047637.0212800009</v>
          </cell>
          <cell r="H493">
            <v>5000</v>
          </cell>
          <cell r="I493">
            <v>5042637.0212800009</v>
          </cell>
        </row>
        <row r="494">
          <cell r="B494" t="str">
            <v>2328</v>
          </cell>
          <cell r="C494" t="str">
            <v>KUFWANI</v>
          </cell>
          <cell r="D494" t="str">
            <v>DRIVER</v>
          </cell>
          <cell r="E494" t="str">
            <v>SURABAYA</v>
          </cell>
          <cell r="F494" t="str">
            <v>ANTERAJA</v>
          </cell>
          <cell r="G494">
            <v>4928687.0212800009</v>
          </cell>
          <cell r="H494">
            <v>5000</v>
          </cell>
          <cell r="I494">
            <v>4923687.0212800009</v>
          </cell>
        </row>
        <row r="495">
          <cell r="B495" t="str">
            <v>2329</v>
          </cell>
          <cell r="C495" t="str">
            <v>HARIS SETIAWAN</v>
          </cell>
          <cell r="D495" t="str">
            <v>DRIVER</v>
          </cell>
          <cell r="E495" t="str">
            <v>SURABAYA</v>
          </cell>
          <cell r="F495" t="str">
            <v>ANTERAJA</v>
          </cell>
          <cell r="G495">
            <v>5316954.0735850008</v>
          </cell>
          <cell r="H495">
            <v>5000</v>
          </cell>
          <cell r="I495">
            <v>5311954.0735850008</v>
          </cell>
        </row>
        <row r="496">
          <cell r="B496" t="str">
            <v>2341</v>
          </cell>
          <cell r="C496" t="str">
            <v>MUNANDAR</v>
          </cell>
          <cell r="D496" t="str">
            <v>DRIVER</v>
          </cell>
          <cell r="E496" t="str">
            <v>SURABAYA</v>
          </cell>
          <cell r="F496" t="str">
            <v>ANTERAJA</v>
          </cell>
          <cell r="G496">
            <v>5640187.0212800009</v>
          </cell>
          <cell r="H496">
            <v>5000</v>
          </cell>
          <cell r="I496">
            <v>5635187.0212800009</v>
          </cell>
        </row>
        <row r="497">
          <cell r="B497" t="str">
            <v>2389</v>
          </cell>
          <cell r="C497" t="str">
            <v>KEVIN DWI CAHYO</v>
          </cell>
          <cell r="D497" t="str">
            <v>DRIVER</v>
          </cell>
          <cell r="E497" t="str">
            <v>SURABAYA</v>
          </cell>
          <cell r="F497" t="str">
            <v>ANTERAJA</v>
          </cell>
          <cell r="G497">
            <v>5267329.0735850008</v>
          </cell>
          <cell r="H497">
            <v>5000</v>
          </cell>
          <cell r="I497">
            <v>5262329.0735850008</v>
          </cell>
        </row>
        <row r="498">
          <cell r="B498" t="str">
            <v>2390</v>
          </cell>
          <cell r="C498" t="str">
            <v>NOVEL TAUFAN</v>
          </cell>
          <cell r="D498" t="str">
            <v>DRIVER</v>
          </cell>
          <cell r="E498" t="str">
            <v>SURABAYA</v>
          </cell>
          <cell r="F498" t="str">
            <v>ANTERAJA</v>
          </cell>
          <cell r="G498">
            <v>4956187.0212800009</v>
          </cell>
          <cell r="H498">
            <v>5000</v>
          </cell>
          <cell r="I498">
            <v>4951187.0212800009</v>
          </cell>
        </row>
        <row r="499">
          <cell r="B499" t="str">
            <v>2391</v>
          </cell>
          <cell r="C499" t="str">
            <v>EKO SUSILO</v>
          </cell>
          <cell r="D499" t="str">
            <v>DRIVER</v>
          </cell>
          <cell r="E499" t="str">
            <v>SURABAYA</v>
          </cell>
          <cell r="F499" t="str">
            <v>ANTERAJA</v>
          </cell>
          <cell r="G499">
            <v>5648485.8643650003</v>
          </cell>
          <cell r="H499">
            <v>5000</v>
          </cell>
          <cell r="I499">
            <v>5643485.8643650003</v>
          </cell>
        </row>
        <row r="500">
          <cell r="B500" t="str">
            <v>2392</v>
          </cell>
          <cell r="C500" t="str">
            <v>DANANG SETIAWAN</v>
          </cell>
          <cell r="D500" t="str">
            <v>DRIVER</v>
          </cell>
          <cell r="E500" t="str">
            <v>SURABAYA</v>
          </cell>
          <cell r="F500" t="str">
            <v>ANTERAJA</v>
          </cell>
          <cell r="G500">
            <v>5279437.0212800009</v>
          </cell>
          <cell r="H500">
            <v>5000</v>
          </cell>
          <cell r="I500">
            <v>5274437.0212800009</v>
          </cell>
        </row>
        <row r="501">
          <cell r="B501" t="str">
            <v>2423</v>
          </cell>
          <cell r="C501" t="str">
            <v>EDO BAYU HARI SAPUTRA</v>
          </cell>
          <cell r="D501" t="str">
            <v>DRIVER</v>
          </cell>
          <cell r="E501" t="str">
            <v>SURABAYA</v>
          </cell>
          <cell r="F501" t="str">
            <v>ANTERAJA</v>
          </cell>
          <cell r="G501">
            <v>5104214.8143000007</v>
          </cell>
          <cell r="H501">
            <v>5000</v>
          </cell>
          <cell r="I501">
            <v>5099214.8143000007</v>
          </cell>
        </row>
        <row r="502">
          <cell r="B502" t="str">
            <v>2426</v>
          </cell>
          <cell r="C502" t="str">
            <v>BAMBANG ADI MERDEKA</v>
          </cell>
          <cell r="D502" t="str">
            <v>DRIVER</v>
          </cell>
          <cell r="E502" t="str">
            <v>SURABAYA</v>
          </cell>
          <cell r="F502" t="str">
            <v>ANTERAJA</v>
          </cell>
          <cell r="G502">
            <v>5222960.0224000011</v>
          </cell>
          <cell r="H502">
            <v>5000</v>
          </cell>
          <cell r="I502">
            <v>5217960.0224000011</v>
          </cell>
        </row>
        <row r="503">
          <cell r="B503" t="str">
            <v>2495</v>
          </cell>
          <cell r="C503" t="str">
            <v>ABD. WACHID</v>
          </cell>
          <cell r="D503" t="str">
            <v>DRIVER</v>
          </cell>
          <cell r="E503" t="str">
            <v>SURABAYA</v>
          </cell>
          <cell r="F503" t="str">
            <v>ANTERAJA</v>
          </cell>
          <cell r="G503">
            <v>5063214.8143000007</v>
          </cell>
          <cell r="H503">
            <v>5000</v>
          </cell>
          <cell r="I503">
            <v>5058214.8143000007</v>
          </cell>
        </row>
        <row r="504">
          <cell r="B504" t="str">
            <v>2501</v>
          </cell>
          <cell r="C504" t="str">
            <v>DIMAS PRAMANA SUHARDI</v>
          </cell>
          <cell r="D504" t="str">
            <v>DRIVER</v>
          </cell>
          <cell r="E504" t="str">
            <v>SURABAYA</v>
          </cell>
          <cell r="F504" t="str">
            <v>ANTERAJA</v>
          </cell>
          <cell r="G504">
            <v>5131004.0735850008</v>
          </cell>
          <cell r="H504">
            <v>5000</v>
          </cell>
          <cell r="I504">
            <v>5126004.0735850008</v>
          </cell>
        </row>
        <row r="505">
          <cell r="B505" t="str">
            <v>2503</v>
          </cell>
          <cell r="C505" t="str">
            <v>GAGAH TRIJULIANTO PUTRA.S</v>
          </cell>
          <cell r="D505" t="str">
            <v>DRIVER</v>
          </cell>
          <cell r="E505" t="str">
            <v>SURABAYA</v>
          </cell>
          <cell r="F505" t="str">
            <v>ANTERAJA</v>
          </cell>
          <cell r="G505">
            <v>4480460.0224000011</v>
          </cell>
          <cell r="H505">
            <v>5000</v>
          </cell>
          <cell r="I505">
            <v>4475460.0224000011</v>
          </cell>
        </row>
        <row r="506">
          <cell r="B506" t="str">
            <v>2332</v>
          </cell>
          <cell r="C506" t="str">
            <v>DANI EKA PRASETYA</v>
          </cell>
          <cell r="D506" t="str">
            <v>DRIVER</v>
          </cell>
          <cell r="E506" t="str">
            <v>SURABAYA</v>
          </cell>
          <cell r="F506" t="str">
            <v>ANTERAJA</v>
          </cell>
          <cell r="G506">
            <v>4640460.0224000011</v>
          </cell>
          <cell r="H506">
            <v>5000</v>
          </cell>
          <cell r="I506">
            <v>4635460.0224000011</v>
          </cell>
        </row>
        <row r="507">
          <cell r="B507" t="str">
            <v>2343</v>
          </cell>
          <cell r="C507" t="str">
            <v>ARI GUNAWAN</v>
          </cell>
          <cell r="D507" t="str">
            <v>DRIVER</v>
          </cell>
          <cell r="E507" t="str">
            <v>SURABAYA</v>
          </cell>
          <cell r="F507" t="str">
            <v>ANTERAJA</v>
          </cell>
          <cell r="G507">
            <v>5180629.0735850008</v>
          </cell>
          <cell r="H507">
            <v>5000</v>
          </cell>
          <cell r="I507">
            <v>5175629.0735850008</v>
          </cell>
        </row>
        <row r="508">
          <cell r="B508" t="str">
            <v>2348</v>
          </cell>
          <cell r="C508" t="str">
            <v>ROBBY RACHMAT ISMAIL</v>
          </cell>
          <cell r="D508" t="str">
            <v>DRIVER</v>
          </cell>
          <cell r="E508" t="str">
            <v>SURABAYA</v>
          </cell>
          <cell r="F508" t="str">
            <v>ANTERAJA</v>
          </cell>
          <cell r="G508">
            <v>5506004.0735850008</v>
          </cell>
          <cell r="H508">
            <v>5000</v>
          </cell>
          <cell r="I508">
            <v>5501004.0735850008</v>
          </cell>
        </row>
        <row r="509">
          <cell r="B509" t="str">
            <v>2504</v>
          </cell>
          <cell r="C509" t="str">
            <v>RIZAL ARISYANTO</v>
          </cell>
          <cell r="D509" t="str">
            <v>DRIVER</v>
          </cell>
          <cell r="E509" t="str">
            <v>SURABAYA</v>
          </cell>
          <cell r="F509" t="str">
            <v>ANTERAJA</v>
          </cell>
          <cell r="G509">
            <v>5643254.0735850008</v>
          </cell>
          <cell r="H509">
            <v>5000</v>
          </cell>
          <cell r="I509">
            <v>5638254.0735850008</v>
          </cell>
        </row>
        <row r="510">
          <cell r="B510" t="str">
            <v>2339</v>
          </cell>
          <cell r="C510" t="str">
            <v>ACHMAD FERRY.A</v>
          </cell>
          <cell r="D510" t="str">
            <v>DRIVER</v>
          </cell>
          <cell r="E510" t="str">
            <v>SURABAYA</v>
          </cell>
          <cell r="F510" t="str">
            <v>ANTERAJA</v>
          </cell>
          <cell r="G510">
            <v>5041454.0735850008</v>
          </cell>
          <cell r="H510">
            <v>5000</v>
          </cell>
          <cell r="I510">
            <v>5036454.0735850008</v>
          </cell>
        </row>
        <row r="511">
          <cell r="B511" t="str">
            <v>2585</v>
          </cell>
          <cell r="C511" t="str">
            <v>HOIRI</v>
          </cell>
          <cell r="D511" t="str">
            <v>DRIVER</v>
          </cell>
          <cell r="E511" t="str">
            <v>SURABAYA</v>
          </cell>
          <cell r="F511" t="str">
            <v>ANTERAJA</v>
          </cell>
          <cell r="G511">
            <v>5121504.0735850008</v>
          </cell>
          <cell r="H511">
            <v>5000</v>
          </cell>
          <cell r="I511">
            <v>5116504.0735850008</v>
          </cell>
        </row>
        <row r="512">
          <cell r="B512" t="str">
            <v>2660</v>
          </cell>
          <cell r="C512" t="str">
            <v>DEDI SUCAHYONO</v>
          </cell>
          <cell r="D512" t="str">
            <v>DRIVER</v>
          </cell>
          <cell r="E512" t="str">
            <v>SURABAYA</v>
          </cell>
          <cell r="F512" t="str">
            <v>ANTERAJA</v>
          </cell>
          <cell r="G512">
            <v>4660460.0224000011</v>
          </cell>
          <cell r="H512">
            <v>5000</v>
          </cell>
          <cell r="I512">
            <v>4655460.0224000011</v>
          </cell>
        </row>
        <row r="513">
          <cell r="B513" t="str">
            <v>1567</v>
          </cell>
          <cell r="C513" t="str">
            <v>M. DIKI BAGUS NUR CAHYONO</v>
          </cell>
          <cell r="D513" t="str">
            <v>DRIVER</v>
          </cell>
          <cell r="E513" t="str">
            <v>SURABAYA</v>
          </cell>
          <cell r="F513" t="str">
            <v>ANTERAJA</v>
          </cell>
          <cell r="G513">
            <v>4970437.0212800009</v>
          </cell>
          <cell r="H513">
            <v>5000</v>
          </cell>
          <cell r="I513">
            <v>4965437.0212800009</v>
          </cell>
        </row>
        <row r="514">
          <cell r="B514" t="str">
            <v>2277</v>
          </cell>
          <cell r="C514" t="str">
            <v>RIZAL ANANDHITA</v>
          </cell>
          <cell r="D514" t="str">
            <v>DRIVER</v>
          </cell>
          <cell r="E514" t="str">
            <v>SURABAYA</v>
          </cell>
          <cell r="F514" t="str">
            <v>ANTERAJA</v>
          </cell>
          <cell r="G514">
            <v>5399587.0212800009</v>
          </cell>
          <cell r="H514">
            <v>5000</v>
          </cell>
          <cell r="I514">
            <v>5394587.0212800009</v>
          </cell>
        </row>
        <row r="515">
          <cell r="B515" t="str">
            <v>2505</v>
          </cell>
          <cell r="C515" t="str">
            <v>JUMAT</v>
          </cell>
          <cell r="D515" t="str">
            <v>DRIVER</v>
          </cell>
          <cell r="E515" t="str">
            <v>SURABAYA</v>
          </cell>
          <cell r="F515" t="str">
            <v>ANTERAJA</v>
          </cell>
          <cell r="G515">
            <v>4960460.0224000011</v>
          </cell>
          <cell r="H515">
            <v>5000</v>
          </cell>
          <cell r="I515">
            <v>4955460.0224000011</v>
          </cell>
        </row>
        <row r="516">
          <cell r="B516" t="str">
            <v>0464</v>
          </cell>
          <cell r="C516" t="str">
            <v>NOVAN HARDIYANTO</v>
          </cell>
          <cell r="D516" t="str">
            <v>DISPATCHER</v>
          </cell>
          <cell r="E516" t="str">
            <v>SURABAYA</v>
          </cell>
          <cell r="F516" t="str">
            <v>ANTERAJA</v>
          </cell>
          <cell r="G516">
            <v>6306400</v>
          </cell>
          <cell r="H516">
            <v>5000</v>
          </cell>
          <cell r="I516">
            <v>6301400</v>
          </cell>
        </row>
        <row r="517">
          <cell r="B517" t="str">
            <v>2875</v>
          </cell>
          <cell r="C517" t="str">
            <v>ANDRIAN SUAWA</v>
          </cell>
          <cell r="D517" t="str">
            <v>DRIVER</v>
          </cell>
          <cell r="E517" t="str">
            <v>SURABAYA</v>
          </cell>
          <cell r="F517" t="str">
            <v>ANTERAJA</v>
          </cell>
          <cell r="G517">
            <v>5271587.0212800009</v>
          </cell>
          <cell r="H517">
            <v>5000</v>
          </cell>
          <cell r="I517">
            <v>5266587.0212800009</v>
          </cell>
        </row>
        <row r="518">
          <cell r="B518" t="str">
            <v>2883</v>
          </cell>
          <cell r="C518" t="str">
            <v>JUWANDI</v>
          </cell>
          <cell r="D518" t="str">
            <v>DRIVER</v>
          </cell>
          <cell r="E518" t="str">
            <v>SURABAYA</v>
          </cell>
          <cell r="F518" t="str">
            <v>ANTERAJA</v>
          </cell>
          <cell r="G518">
            <v>5128187.0212800009</v>
          </cell>
          <cell r="H518">
            <v>5000</v>
          </cell>
          <cell r="I518">
            <v>5123187.0212800009</v>
          </cell>
        </row>
        <row r="519">
          <cell r="B519" t="str">
            <v>2996</v>
          </cell>
          <cell r="C519" t="str">
            <v>EDY NUR CAHYO</v>
          </cell>
          <cell r="D519" t="str">
            <v>DRIVER</v>
          </cell>
          <cell r="E519" t="str">
            <v>SURABAYA</v>
          </cell>
          <cell r="F519" t="str">
            <v>ANTERAJA</v>
          </cell>
          <cell r="G519">
            <v>4684214.8143000007</v>
          </cell>
          <cell r="H519">
            <v>5000</v>
          </cell>
          <cell r="I519">
            <v>4679214.8143000007</v>
          </cell>
        </row>
        <row r="520">
          <cell r="B520" t="str">
            <v>2997</v>
          </cell>
          <cell r="C520" t="str">
            <v>NANANG HARIYANTO</v>
          </cell>
          <cell r="D520" t="str">
            <v>DRIVER</v>
          </cell>
          <cell r="E520" t="str">
            <v>SURABAYA</v>
          </cell>
          <cell r="F520" t="str">
            <v>ANTERAJA</v>
          </cell>
          <cell r="G520">
            <v>5185137.0212800009</v>
          </cell>
          <cell r="H520">
            <v>5000</v>
          </cell>
          <cell r="I520">
            <v>5180137.0212800009</v>
          </cell>
        </row>
        <row r="521">
          <cell r="B521" t="str">
            <v>2998</v>
          </cell>
          <cell r="C521" t="str">
            <v>ACHMAD ZAINUL FAIZ</v>
          </cell>
          <cell r="D521" t="str">
            <v>DRIVER</v>
          </cell>
          <cell r="E521" t="str">
            <v>SURABAYA</v>
          </cell>
          <cell r="F521" t="str">
            <v>ANTERAJA</v>
          </cell>
          <cell r="G521">
            <v>5183012.0212800009</v>
          </cell>
          <cell r="H521">
            <v>5000</v>
          </cell>
          <cell r="I521">
            <v>5178012.0212800009</v>
          </cell>
        </row>
        <row r="522">
          <cell r="B522" t="str">
            <v>3025</v>
          </cell>
          <cell r="C522" t="str">
            <v>KURNIAWAN SEPTIAN PAMUNGKAS</v>
          </cell>
          <cell r="D522" t="str">
            <v>DRIVER</v>
          </cell>
          <cell r="E522" t="str">
            <v>SURABAYA</v>
          </cell>
          <cell r="F522" t="str">
            <v>ANTERAJA</v>
          </cell>
          <cell r="G522">
            <v>4675004.0735850008</v>
          </cell>
          <cell r="H522">
            <v>5000</v>
          </cell>
          <cell r="I522">
            <v>4670004.0735850008</v>
          </cell>
        </row>
        <row r="523">
          <cell r="B523" t="str">
            <v>3026</v>
          </cell>
          <cell r="C523" t="str">
            <v>DEVI YULIANDRI</v>
          </cell>
          <cell r="D523" t="str">
            <v>DRIVER</v>
          </cell>
          <cell r="E523" t="str">
            <v>SURABAYA</v>
          </cell>
          <cell r="F523" t="str">
            <v>ANTERAJA</v>
          </cell>
          <cell r="G523">
            <v>5345687.0212800009</v>
          </cell>
          <cell r="H523">
            <v>5000</v>
          </cell>
          <cell r="I523">
            <v>5340687.0212800009</v>
          </cell>
        </row>
        <row r="524">
          <cell r="B524" t="str">
            <v>2962</v>
          </cell>
          <cell r="C524" t="str">
            <v>JAKFAR</v>
          </cell>
          <cell r="D524" t="str">
            <v>DRIVER</v>
          </cell>
          <cell r="E524" t="str">
            <v>SURABAYA</v>
          </cell>
          <cell r="F524" t="str">
            <v>ANTERAJA</v>
          </cell>
          <cell r="G524">
            <v>5282754.0735850008</v>
          </cell>
          <cell r="H524">
            <v>5000</v>
          </cell>
          <cell r="I524">
            <v>5277754.0735850008</v>
          </cell>
        </row>
        <row r="525">
          <cell r="B525" t="str">
            <v>1576</v>
          </cell>
          <cell r="C525" t="str">
            <v>RISZA WAHYU PERMADANI</v>
          </cell>
          <cell r="D525" t="str">
            <v>DRIVER</v>
          </cell>
          <cell r="E525" t="str">
            <v>SURABAYA</v>
          </cell>
          <cell r="F525" t="str">
            <v>ANTERAJA</v>
          </cell>
          <cell r="G525">
            <v>4720460.0224000011</v>
          </cell>
          <cell r="H525">
            <v>5000</v>
          </cell>
          <cell r="I525">
            <v>4715460.0224000011</v>
          </cell>
        </row>
        <row r="526">
          <cell r="B526" t="str">
            <v>1779</v>
          </cell>
          <cell r="C526" t="str">
            <v>ADITYA NUR PRATAMA</v>
          </cell>
          <cell r="D526" t="str">
            <v>DISPATCHER</v>
          </cell>
          <cell r="E526" t="str">
            <v>SURABAYA</v>
          </cell>
          <cell r="F526" t="str">
            <v>ANTERAJA</v>
          </cell>
          <cell r="G526">
            <v>5087460.0224000011</v>
          </cell>
          <cell r="H526">
            <v>5000</v>
          </cell>
          <cell r="I526">
            <v>5082460.0224000011</v>
          </cell>
        </row>
        <row r="527">
          <cell r="B527" t="str">
            <v>1568</v>
          </cell>
          <cell r="C527" t="str">
            <v>JOHAN KURNIAWAN</v>
          </cell>
          <cell r="D527" t="str">
            <v>DRIVER</v>
          </cell>
          <cell r="E527" t="str">
            <v>SURABAYA</v>
          </cell>
          <cell r="F527" t="str">
            <v>ANTERAJA</v>
          </cell>
          <cell r="G527">
            <v>4820460.0224000011</v>
          </cell>
          <cell r="H527">
            <v>5000</v>
          </cell>
          <cell r="I527">
            <v>4815460.0224000011</v>
          </cell>
        </row>
        <row r="528">
          <cell r="B528" t="str">
            <v>3223</v>
          </cell>
          <cell r="C528" t="str">
            <v>ANDI SUSANTO</v>
          </cell>
          <cell r="D528" t="str">
            <v>DRIVER</v>
          </cell>
          <cell r="E528" t="str">
            <v>SURABAYA</v>
          </cell>
          <cell r="F528" t="str">
            <v>ANTERAJA</v>
          </cell>
          <cell r="G528">
            <v>5051187.0212800009</v>
          </cell>
          <cell r="H528">
            <v>5000</v>
          </cell>
          <cell r="I528">
            <v>5046187.0212800009</v>
          </cell>
        </row>
        <row r="529">
          <cell r="B529" t="str">
            <v>3297</v>
          </cell>
          <cell r="C529" t="str">
            <v xml:space="preserve">SUDJARWANTO </v>
          </cell>
          <cell r="D529" t="str">
            <v>DRIVER</v>
          </cell>
          <cell r="E529" t="str">
            <v>SURABAYA</v>
          </cell>
          <cell r="F529" t="str">
            <v>ANTERAJA</v>
          </cell>
          <cell r="G529">
            <v>4935460.0224000011</v>
          </cell>
          <cell r="H529">
            <v>5000</v>
          </cell>
          <cell r="I529">
            <v>4930460.0224000011</v>
          </cell>
        </row>
        <row r="530">
          <cell r="B530" t="str">
            <v>2004</v>
          </cell>
          <cell r="C530" t="str">
            <v>MOHAMAD RIFAI</v>
          </cell>
          <cell r="D530" t="str">
            <v>DRIVER</v>
          </cell>
          <cell r="E530" t="str">
            <v>SURABAYA</v>
          </cell>
          <cell r="F530" t="str">
            <v>ANTERAJA</v>
          </cell>
          <cell r="G530">
            <v>5664187.0212800009</v>
          </cell>
          <cell r="H530">
            <v>5000</v>
          </cell>
          <cell r="I530">
            <v>5659187.0212800009</v>
          </cell>
        </row>
        <row r="531">
          <cell r="B531" t="str">
            <v>3396</v>
          </cell>
          <cell r="C531" t="str">
            <v>RAHMAT SAMSUL ARIFIN</v>
          </cell>
          <cell r="D531" t="str">
            <v>DRIVER</v>
          </cell>
          <cell r="E531" t="str">
            <v>SURABAYA</v>
          </cell>
          <cell r="F531" t="str">
            <v>ANTERAJA</v>
          </cell>
          <cell r="G531">
            <v>5368504.0735850008</v>
          </cell>
          <cell r="H531">
            <v>5000</v>
          </cell>
          <cell r="I531">
            <v>5363504.0735850008</v>
          </cell>
        </row>
        <row r="532">
          <cell r="B532" t="str">
            <v>3395</v>
          </cell>
          <cell r="C532" t="str">
            <v>MUHAMMAD FATHUR ROHIM</v>
          </cell>
          <cell r="D532" t="str">
            <v>DRIVER</v>
          </cell>
          <cell r="E532" t="str">
            <v>SURABAYA</v>
          </cell>
          <cell r="F532" t="str">
            <v>ANTERAJA</v>
          </cell>
          <cell r="G532">
            <v>5621437.0212800009</v>
          </cell>
          <cell r="H532">
            <v>5000</v>
          </cell>
          <cell r="I532">
            <v>5616437.0212800009</v>
          </cell>
        </row>
        <row r="533">
          <cell r="B533" t="str">
            <v>3451</v>
          </cell>
          <cell r="C533" t="str">
            <v>HERWANTO</v>
          </cell>
          <cell r="D533" t="str">
            <v>DRIVER</v>
          </cell>
          <cell r="E533" t="str">
            <v>SURABAYA</v>
          </cell>
          <cell r="F533" t="str">
            <v>ANTERAJA</v>
          </cell>
          <cell r="G533">
            <v>4961887.0212800009</v>
          </cell>
          <cell r="H533">
            <v>5000</v>
          </cell>
          <cell r="I533">
            <v>4956887.0212800009</v>
          </cell>
        </row>
        <row r="534">
          <cell r="B534" t="str">
            <v>3481</v>
          </cell>
          <cell r="C534" t="str">
            <v>M. ARDIANSYAH ARDI NURHADI</v>
          </cell>
          <cell r="D534" t="str">
            <v>DRIVER</v>
          </cell>
          <cell r="E534" t="str">
            <v>SURABAYA</v>
          </cell>
          <cell r="F534" t="str">
            <v>ANTERAJA</v>
          </cell>
          <cell r="G534">
            <v>5663954.0735850008</v>
          </cell>
          <cell r="H534">
            <v>5000</v>
          </cell>
          <cell r="I534">
            <v>5658954.0735850008</v>
          </cell>
        </row>
        <row r="535">
          <cell r="B535" t="str">
            <v>3482</v>
          </cell>
          <cell r="C535" t="str">
            <v>SUBAIDI</v>
          </cell>
          <cell r="D535" t="str">
            <v>DRIVER</v>
          </cell>
          <cell r="E535" t="str">
            <v>SURABAYA</v>
          </cell>
          <cell r="F535" t="str">
            <v>ANTERAJA</v>
          </cell>
          <cell r="G535">
            <v>5506937.0212800009</v>
          </cell>
          <cell r="H535">
            <v>5000</v>
          </cell>
          <cell r="I535">
            <v>5501937.0212800009</v>
          </cell>
        </row>
        <row r="536">
          <cell r="B536" t="str">
            <v>3483</v>
          </cell>
          <cell r="C536" t="str">
            <v>HENDRO WIDODO</v>
          </cell>
          <cell r="D536" t="str">
            <v>DRIVER</v>
          </cell>
          <cell r="E536" t="str">
            <v>SURABAYA</v>
          </cell>
          <cell r="F536" t="str">
            <v>ANTERAJA</v>
          </cell>
          <cell r="G536">
            <v>5139062.0212800009</v>
          </cell>
          <cell r="H536">
            <v>5000</v>
          </cell>
          <cell r="I536">
            <v>5134062.0212800009</v>
          </cell>
        </row>
        <row r="537">
          <cell r="B537" t="str">
            <v>3394</v>
          </cell>
          <cell r="C537" t="str">
            <v>PUJI SANTOSO</v>
          </cell>
          <cell r="D537" t="str">
            <v>DRIVER</v>
          </cell>
          <cell r="E537" t="str">
            <v>SURABAYA</v>
          </cell>
          <cell r="F537" t="str">
            <v>ANTERAJA</v>
          </cell>
          <cell r="G537">
            <v>5320262.0212800009</v>
          </cell>
          <cell r="H537">
            <v>5000</v>
          </cell>
          <cell r="I537">
            <v>5315262.0212800009</v>
          </cell>
        </row>
        <row r="538">
          <cell r="B538" t="str">
            <v>0619</v>
          </cell>
          <cell r="C538" t="str">
            <v>MIFTAKHUL ARIS MUSTOFA</v>
          </cell>
          <cell r="D538" t="str">
            <v>DRIVER</v>
          </cell>
          <cell r="E538" t="str">
            <v>SURABAYA</v>
          </cell>
          <cell r="F538" t="str">
            <v>ANTERAJA</v>
          </cell>
          <cell r="G538">
            <v>4694004.0735850008</v>
          </cell>
          <cell r="H538">
            <v>5000</v>
          </cell>
          <cell r="I538">
            <v>4689004.0735850008</v>
          </cell>
        </row>
        <row r="539">
          <cell r="B539" t="str">
            <v>1983</v>
          </cell>
          <cell r="C539" t="str">
            <v>SURATNO</v>
          </cell>
          <cell r="D539" t="str">
            <v>DRIVER</v>
          </cell>
          <cell r="E539" t="str">
            <v>SURABAYA</v>
          </cell>
          <cell r="F539" t="str">
            <v>ANTERAJA</v>
          </cell>
          <cell r="G539">
            <v>4840460.0224000011</v>
          </cell>
          <cell r="H539">
            <v>5000</v>
          </cell>
          <cell r="I539">
            <v>4835460.0224000011</v>
          </cell>
        </row>
        <row r="540">
          <cell r="B540" t="str">
            <v>3559</v>
          </cell>
          <cell r="C540" t="str">
            <v>FARID HARIYADI HARTONO</v>
          </cell>
          <cell r="D540" t="str">
            <v>DRIVER</v>
          </cell>
          <cell r="E540" t="str">
            <v>SURABAYA</v>
          </cell>
          <cell r="F540" t="str">
            <v>ANTERAJA</v>
          </cell>
          <cell r="G540">
            <v>5590460.0224000011</v>
          </cell>
          <cell r="H540">
            <v>5000</v>
          </cell>
          <cell r="I540">
            <v>5585460.0224000011</v>
          </cell>
        </row>
        <row r="541">
          <cell r="B541" t="str">
            <v>3560</v>
          </cell>
          <cell r="C541" t="str">
            <v>SUNARYO</v>
          </cell>
          <cell r="D541" t="str">
            <v>DRIVER</v>
          </cell>
          <cell r="E541" t="str">
            <v>SURABAYA</v>
          </cell>
          <cell r="F541" t="str">
            <v>ANTERAJA</v>
          </cell>
          <cell r="G541">
            <v>5470214.8143000007</v>
          </cell>
          <cell r="H541">
            <v>5000</v>
          </cell>
          <cell r="I541">
            <v>5465214.8143000007</v>
          </cell>
        </row>
        <row r="542">
          <cell r="B542" t="str">
            <v>3573</v>
          </cell>
          <cell r="C542" t="str">
            <v>MASRIP</v>
          </cell>
          <cell r="D542" t="str">
            <v>DRIVER</v>
          </cell>
          <cell r="E542" t="str">
            <v>SURABAYA</v>
          </cell>
          <cell r="F542" t="str">
            <v>ANTERAJA</v>
          </cell>
          <cell r="G542">
            <v>5089937.0212800009</v>
          </cell>
          <cell r="H542">
            <v>5000</v>
          </cell>
          <cell r="I542">
            <v>5084937.0212800009</v>
          </cell>
        </row>
        <row r="543">
          <cell r="B543" t="str">
            <v>3574</v>
          </cell>
          <cell r="C543" t="str">
            <v>SAMSUL</v>
          </cell>
          <cell r="D543" t="str">
            <v>DRIVER</v>
          </cell>
          <cell r="E543" t="str">
            <v>SURABAYA</v>
          </cell>
          <cell r="F543" t="str">
            <v>ANTERAJA</v>
          </cell>
          <cell r="G543">
            <v>4770460.0224000011</v>
          </cell>
          <cell r="H543">
            <v>5000</v>
          </cell>
          <cell r="I543">
            <v>4765460.0224000011</v>
          </cell>
        </row>
        <row r="544">
          <cell r="B544" t="str">
            <v>3644</v>
          </cell>
          <cell r="C544" t="str">
            <v>ZEZAR PRIHANTORO</v>
          </cell>
          <cell r="D544" t="str">
            <v>DRIVER</v>
          </cell>
          <cell r="E544" t="str">
            <v>SURABAYA</v>
          </cell>
          <cell r="F544" t="str">
            <v>ANTERAJA</v>
          </cell>
          <cell r="G544">
            <v>5254004.0735850008</v>
          </cell>
          <cell r="H544">
            <v>5000</v>
          </cell>
          <cell r="I544">
            <v>5249004.0735850008</v>
          </cell>
        </row>
        <row r="545">
          <cell r="B545" t="str">
            <v>3625</v>
          </cell>
          <cell r="C545" t="str">
            <v>GIFFARI IRFAN YUDI PRATAMA</v>
          </cell>
          <cell r="D545" t="str">
            <v>DRIVER</v>
          </cell>
          <cell r="E545" t="str">
            <v>SURABAYA</v>
          </cell>
          <cell r="F545" t="str">
            <v>ANTERAJA</v>
          </cell>
          <cell r="G545">
            <v>4595437.0212800009</v>
          </cell>
          <cell r="H545">
            <v>5000</v>
          </cell>
          <cell r="I545">
            <v>4590437.0212800009</v>
          </cell>
        </row>
        <row r="546">
          <cell r="B546" t="str">
            <v>3719</v>
          </cell>
          <cell r="C546" t="str">
            <v>RUDI MARSUM SUWONDO</v>
          </cell>
          <cell r="D546" t="str">
            <v>DRIVER</v>
          </cell>
          <cell r="E546" t="str">
            <v>SURABAYA</v>
          </cell>
          <cell r="F546" t="str">
            <v>ANTERAJA</v>
          </cell>
          <cell r="G546">
            <v>5064460.0224000011</v>
          </cell>
          <cell r="H546">
            <v>5000</v>
          </cell>
          <cell r="I546">
            <v>5059460.0224000011</v>
          </cell>
        </row>
        <row r="547">
          <cell r="B547" t="str">
            <v>3720</v>
          </cell>
          <cell r="C547" t="str">
            <v>NOVAL RISKIAWAN</v>
          </cell>
          <cell r="D547" t="str">
            <v>DRIVER</v>
          </cell>
          <cell r="E547" t="str">
            <v>SURABAYA</v>
          </cell>
          <cell r="F547" t="str">
            <v>ANTERAJA</v>
          </cell>
          <cell r="G547">
            <v>5096214.8143000007</v>
          </cell>
          <cell r="H547">
            <v>5000</v>
          </cell>
          <cell r="I547">
            <v>5091214.8143000007</v>
          </cell>
        </row>
        <row r="548">
          <cell r="B548" t="str">
            <v>3180</v>
          </cell>
          <cell r="C548" t="str">
            <v>AHMAD KAMAL</v>
          </cell>
          <cell r="D548" t="str">
            <v>ADMIN DISPATCHER</v>
          </cell>
          <cell r="E548" t="str">
            <v>SURABAYA</v>
          </cell>
          <cell r="F548" t="str">
            <v>ANTERAJA</v>
          </cell>
          <cell r="G548">
            <v>4927937.0212800009</v>
          </cell>
          <cell r="H548">
            <v>5000</v>
          </cell>
          <cell r="I548">
            <v>4922937.0212800009</v>
          </cell>
        </row>
        <row r="549">
          <cell r="B549" t="str">
            <v>3680</v>
          </cell>
          <cell r="C549" t="str">
            <v>PANDOE HERIYAWAN</v>
          </cell>
          <cell r="D549" t="str">
            <v>DRIVER</v>
          </cell>
          <cell r="E549" t="str">
            <v>SURABAYA</v>
          </cell>
          <cell r="F549" t="str">
            <v>ANTERAJA</v>
          </cell>
          <cell r="G549">
            <v>4791440.8548000008</v>
          </cell>
          <cell r="H549">
            <v>5000</v>
          </cell>
          <cell r="I549">
            <v>4786440.8548000008</v>
          </cell>
        </row>
        <row r="550">
          <cell r="B550" t="str">
            <v>3721</v>
          </cell>
          <cell r="C550" t="str">
            <v>ACHANDIS IRAWAN</v>
          </cell>
          <cell r="D550" t="str">
            <v>DRIVER</v>
          </cell>
          <cell r="E550" t="str">
            <v>SURABAYA</v>
          </cell>
          <cell r="F550" t="str">
            <v>ANTERAJA</v>
          </cell>
          <cell r="G550">
            <v>5134562.0212800009</v>
          </cell>
          <cell r="H550">
            <v>5000</v>
          </cell>
          <cell r="I550">
            <v>5129562.0212800009</v>
          </cell>
        </row>
        <row r="551">
          <cell r="B551" t="str">
            <v>3722</v>
          </cell>
          <cell r="C551" t="str">
            <v>MOHAMMAD ZAINAL ABIDIN</v>
          </cell>
          <cell r="D551" t="str">
            <v>DRIVER</v>
          </cell>
          <cell r="E551" t="str">
            <v>SURABAYA</v>
          </cell>
          <cell r="F551" t="str">
            <v>ANTERAJA</v>
          </cell>
          <cell r="G551">
            <v>5417187.0212800009</v>
          </cell>
          <cell r="H551">
            <v>5000</v>
          </cell>
          <cell r="I551">
            <v>5412187.0212800009</v>
          </cell>
        </row>
        <row r="552">
          <cell r="B552" t="str">
            <v>3723</v>
          </cell>
          <cell r="C552" t="str">
            <v>TRI ADI SETIAWAN</v>
          </cell>
          <cell r="D552" t="str">
            <v>DRIVER</v>
          </cell>
          <cell r="E552" t="str">
            <v>SURABAYA</v>
          </cell>
          <cell r="F552" t="str">
            <v>ANTERAJA</v>
          </cell>
          <cell r="G552">
            <v>5159254.0735850008</v>
          </cell>
          <cell r="H552">
            <v>5000</v>
          </cell>
          <cell r="I552">
            <v>5154254.0735850008</v>
          </cell>
        </row>
        <row r="553">
          <cell r="B553" t="str">
            <v>1781</v>
          </cell>
          <cell r="C553" t="str">
            <v>MUCHAMAT ROMADON</v>
          </cell>
          <cell r="D553" t="str">
            <v>DRIVER</v>
          </cell>
          <cell r="E553" t="str">
            <v>SURABAYA</v>
          </cell>
          <cell r="F553" t="str">
            <v>ANTERAJA</v>
          </cell>
          <cell r="G553">
            <v>845925.97673333343</v>
          </cell>
          <cell r="H553">
            <v>5000</v>
          </cell>
          <cell r="I553">
            <v>840925.97673333343</v>
          </cell>
        </row>
        <row r="554">
          <cell r="B554" t="str">
            <v>3753</v>
          </cell>
          <cell r="C554" t="str">
            <v>BAGUS PONDA SEPTIAN</v>
          </cell>
          <cell r="D554" t="str">
            <v>DRIVER</v>
          </cell>
          <cell r="E554" t="str">
            <v>SURABAYA</v>
          </cell>
          <cell r="F554" t="str">
            <v>ANTERAJA</v>
          </cell>
          <cell r="G554">
            <v>5050460.0224000011</v>
          </cell>
          <cell r="H554">
            <v>5000</v>
          </cell>
          <cell r="I554">
            <v>5045460.0224000011</v>
          </cell>
        </row>
        <row r="555">
          <cell r="B555" t="str">
            <v>3762</v>
          </cell>
          <cell r="C555" t="str">
            <v>ARIS SETIAWAN</v>
          </cell>
          <cell r="D555" t="str">
            <v>DRIVER</v>
          </cell>
          <cell r="E555" t="str">
            <v>SURABAYA</v>
          </cell>
          <cell r="F555" t="str">
            <v>ANTERAJA</v>
          </cell>
          <cell r="G555">
            <v>4037912.1033999994</v>
          </cell>
          <cell r="H555">
            <v>5000</v>
          </cell>
          <cell r="I555">
            <v>4032912.1033999994</v>
          </cell>
        </row>
        <row r="556">
          <cell r="B556" t="str">
            <v>3785</v>
          </cell>
          <cell r="C556" t="str">
            <v>EDWIN WIDYANTO</v>
          </cell>
          <cell r="D556" t="str">
            <v>DRIVER</v>
          </cell>
          <cell r="E556" t="str">
            <v>SURABAYA</v>
          </cell>
          <cell r="F556" t="str">
            <v>ANTERAJA</v>
          </cell>
          <cell r="G556">
            <v>3363269.6699666665</v>
          </cell>
          <cell r="H556">
            <v>5000</v>
          </cell>
          <cell r="I556">
            <v>3358269.6699666665</v>
          </cell>
        </row>
        <row r="557">
          <cell r="B557" t="str">
            <v>3786</v>
          </cell>
          <cell r="C557" t="str">
            <v>AHMAD HAFIDON</v>
          </cell>
          <cell r="D557" t="str">
            <v>DRIVER</v>
          </cell>
          <cell r="E557" t="str">
            <v>SURABAYA</v>
          </cell>
          <cell r="F557" t="str">
            <v>ANTERAJA</v>
          </cell>
          <cell r="G557">
            <v>3419514.8780666664</v>
          </cell>
          <cell r="H557">
            <v>5000</v>
          </cell>
          <cell r="I557">
            <v>3414514.8780666664</v>
          </cell>
        </row>
        <row r="558">
          <cell r="B558" t="str">
            <v>3787</v>
          </cell>
          <cell r="C558" t="str">
            <v>YUNUS IBNU SUKANDAR</v>
          </cell>
          <cell r="D558" t="str">
            <v>DRIVER</v>
          </cell>
          <cell r="E558" t="str">
            <v>SURABAYA</v>
          </cell>
          <cell r="F558" t="str">
            <v>ANTERAJA</v>
          </cell>
          <cell r="G558">
            <v>3444514.8780666664</v>
          </cell>
          <cell r="H558">
            <v>5000</v>
          </cell>
          <cell r="I558">
            <v>3439514.8780666664</v>
          </cell>
        </row>
        <row r="559">
          <cell r="B559" t="str">
            <v>3788</v>
          </cell>
          <cell r="C559" t="str">
            <v>GALIH PRASETYO</v>
          </cell>
          <cell r="D559" t="str">
            <v>DRIVER</v>
          </cell>
          <cell r="E559" t="str">
            <v>SURABAYA</v>
          </cell>
          <cell r="F559" t="str">
            <v>ANTERAJA</v>
          </cell>
          <cell r="G559">
            <v>3299514.8780666664</v>
          </cell>
          <cell r="H559">
            <v>5000</v>
          </cell>
          <cell r="I559">
            <v>3294514.8780666664</v>
          </cell>
        </row>
        <row r="560">
          <cell r="B560" t="str">
            <v>3818</v>
          </cell>
          <cell r="C560" t="str">
            <v>SUNARSO</v>
          </cell>
          <cell r="D560" t="str">
            <v>DRIVER</v>
          </cell>
          <cell r="E560" t="str">
            <v>SURABAYA</v>
          </cell>
          <cell r="F560" t="str">
            <v>ANTERAJA</v>
          </cell>
          <cell r="G560">
            <v>2012720.4273999999</v>
          </cell>
          <cell r="H560">
            <v>5000</v>
          </cell>
          <cell r="I560">
            <v>2007720.4273999999</v>
          </cell>
        </row>
        <row r="561">
          <cell r="B561" t="str">
            <v>3819</v>
          </cell>
          <cell r="C561" t="str">
            <v>I PUTU DIYAN ADIPUTRA B</v>
          </cell>
          <cell r="D561" t="str">
            <v>DRIVER</v>
          </cell>
          <cell r="E561" t="str">
            <v>SURABAYA</v>
          </cell>
          <cell r="F561" t="str">
            <v>ANTERAJA</v>
          </cell>
          <cell r="G561">
            <v>1618927.3003</v>
          </cell>
          <cell r="H561">
            <v>5000</v>
          </cell>
          <cell r="I561">
            <v>1613927.3003</v>
          </cell>
        </row>
        <row r="562">
          <cell r="B562" t="str">
            <v>3820</v>
          </cell>
          <cell r="C562" t="str">
            <v>RAMA ADI SURYA PERMANA</v>
          </cell>
          <cell r="D562" t="str">
            <v>DRIVER</v>
          </cell>
          <cell r="E562" t="str">
            <v>SURABAYA</v>
          </cell>
          <cell r="F562" t="str">
            <v>ANTERAJA</v>
          </cell>
          <cell r="G562">
            <v>889680.76863333338</v>
          </cell>
          <cell r="H562">
            <v>5000</v>
          </cell>
          <cell r="I562">
            <v>884680.76863333338</v>
          </cell>
        </row>
        <row r="563">
          <cell r="B563" t="str">
            <v>19551</v>
          </cell>
          <cell r="C563" t="str">
            <v>HELA PRASETYAYUDA HUSADA</v>
          </cell>
          <cell r="D563" t="str">
            <v>DRIVER</v>
          </cell>
          <cell r="E563" t="str">
            <v>SURABAYA</v>
          </cell>
          <cell r="F563" t="str">
            <v>ANTERAJA</v>
          </cell>
          <cell r="G563">
            <v>2817739.5950000002</v>
          </cell>
          <cell r="H563">
            <v>5000</v>
          </cell>
          <cell r="I563">
            <v>2812739.5950000002</v>
          </cell>
        </row>
        <row r="564">
          <cell r="B564"/>
          <cell r="C564" t="str">
            <v>MUHAMMAD ZAKARIA</v>
          </cell>
          <cell r="D564" t="str">
            <v>FICO</v>
          </cell>
          <cell r="E564" t="str">
            <v>SURABAYA</v>
          </cell>
          <cell r="F564" t="str">
            <v>ANTERAJA</v>
          </cell>
          <cell r="G564">
            <v>152500</v>
          </cell>
          <cell r="H564">
            <v>5000</v>
          </cell>
          <cell r="I564">
            <v>147500</v>
          </cell>
        </row>
        <row r="565">
          <cell r="B565"/>
          <cell r="C565" t="str">
            <v>MIRZA KHAERUL AHMAD</v>
          </cell>
          <cell r="D565" t="str">
            <v>FICO</v>
          </cell>
          <cell r="E565" t="str">
            <v>SURABAYA</v>
          </cell>
          <cell r="F565" t="str">
            <v>ANTERAJA</v>
          </cell>
          <cell r="G565">
            <v>60000</v>
          </cell>
          <cell r="H565">
            <v>5000</v>
          </cell>
          <cell r="I565">
            <v>55000</v>
          </cell>
        </row>
        <row r="566">
          <cell r="B566" t="str">
            <v>1784</v>
          </cell>
          <cell r="C566" t="str">
            <v>OKZADEA ARGANATA</v>
          </cell>
          <cell r="D566" t="str">
            <v>DRIVER</v>
          </cell>
          <cell r="E566" t="str">
            <v>SURABAYA</v>
          </cell>
          <cell r="F566" t="str">
            <v>MAYORA</v>
          </cell>
          <cell r="G566">
            <v>4700460.0224000011</v>
          </cell>
          <cell r="H566">
            <v>5000</v>
          </cell>
          <cell r="I566">
            <v>4695460.0224000011</v>
          </cell>
        </row>
        <row r="567">
          <cell r="B567" t="str">
            <v>2003</v>
          </cell>
          <cell r="C567" t="str">
            <v xml:space="preserve">MOHAMMAD GHUFRON </v>
          </cell>
          <cell r="D567" t="str">
            <v>DRIVER</v>
          </cell>
          <cell r="E567" t="str">
            <v>SURABAYA</v>
          </cell>
          <cell r="F567" t="str">
            <v>MAYORA</v>
          </cell>
          <cell r="G567">
            <v>4724214.8143000007</v>
          </cell>
          <cell r="H567">
            <v>5000</v>
          </cell>
          <cell r="I567">
            <v>4719214.8143000007</v>
          </cell>
        </row>
        <row r="568">
          <cell r="B568" t="str">
            <v>1800</v>
          </cell>
          <cell r="C568" t="str">
            <v>BAYU DIAN ARISANDI</v>
          </cell>
          <cell r="D568" t="str">
            <v>DRIVER</v>
          </cell>
          <cell r="E568" t="str">
            <v>SURABAYA</v>
          </cell>
          <cell r="F568" t="str">
            <v>MAYORA</v>
          </cell>
          <cell r="G568">
            <v>4640460.0224000011</v>
          </cell>
          <cell r="H568">
            <v>5000</v>
          </cell>
          <cell r="I568">
            <v>4635460.0224000011</v>
          </cell>
        </row>
        <row r="569">
          <cell r="B569" t="str">
            <v>1955</v>
          </cell>
          <cell r="C569" t="str">
            <v>HELA PRASETYAYUDA HUSADA</v>
          </cell>
          <cell r="D569" t="str">
            <v>DRIVER</v>
          </cell>
          <cell r="E569" t="str">
            <v>SURABAYA</v>
          </cell>
          <cell r="F569" t="str">
            <v>MAYORA</v>
          </cell>
          <cell r="G569">
            <v>2576475.2193</v>
          </cell>
          <cell r="H569">
            <v>5000</v>
          </cell>
          <cell r="I569">
            <v>2571475.2193</v>
          </cell>
        </row>
        <row r="570">
          <cell r="B570" t="str">
            <v>1218</v>
          </cell>
          <cell r="C570" t="str">
            <v>AGUNG PRASETYO</v>
          </cell>
          <cell r="D570" t="str">
            <v>DRIVER</v>
          </cell>
          <cell r="E570" t="str">
            <v>SURABAYA</v>
          </cell>
          <cell r="F570" t="str">
            <v>ANTERAJA</v>
          </cell>
          <cell r="G570">
            <v>2515239.5950000002</v>
          </cell>
          <cell r="H570">
            <v>5000</v>
          </cell>
          <cell r="I570">
            <v>2510239.5950000002</v>
          </cell>
        </row>
        <row r="571">
          <cell r="B571" t="str">
            <v>1874</v>
          </cell>
          <cell r="C571" t="str">
            <v>ARI BEGWANTO</v>
          </cell>
          <cell r="D571" t="str">
            <v>DRIVER</v>
          </cell>
          <cell r="E571" t="str">
            <v>SURABAYA</v>
          </cell>
          <cell r="F571" t="str">
            <v>ANTERAJA</v>
          </cell>
          <cell r="G571">
            <v>2927720.4274000004</v>
          </cell>
          <cell r="H571">
            <v>5000</v>
          </cell>
          <cell r="I571">
            <v>2922720.4274000004</v>
          </cell>
        </row>
        <row r="572">
          <cell r="B572" t="str">
            <v>2521</v>
          </cell>
          <cell r="C572" t="str">
            <v>DWI SETIAWAN</v>
          </cell>
          <cell r="D572" t="str">
            <v>DRIVER</v>
          </cell>
          <cell r="E572" t="str">
            <v>SURABAYA</v>
          </cell>
          <cell r="F572" t="str">
            <v>ANTERAJA</v>
          </cell>
          <cell r="G572">
            <v>1286560.1499333335</v>
          </cell>
          <cell r="H572">
            <v>5000</v>
          </cell>
          <cell r="I572">
            <v>1281560.1499333335</v>
          </cell>
        </row>
        <row r="573">
          <cell r="B573" t="str">
            <v>2206</v>
          </cell>
          <cell r="C573" t="str">
            <v>EDY SUSANTO</v>
          </cell>
          <cell r="D573" t="str">
            <v>DRIVER</v>
          </cell>
          <cell r="E573" t="str">
            <v>SURABAYA</v>
          </cell>
          <cell r="F573" t="str">
            <v>ANTERAJA</v>
          </cell>
          <cell r="G573">
            <v>2156040.9823333332</v>
          </cell>
          <cell r="H573">
            <v>5000</v>
          </cell>
          <cell r="I573">
            <v>2151040.9823333332</v>
          </cell>
        </row>
        <row r="574">
          <cell r="B574" t="str">
            <v>2502</v>
          </cell>
          <cell r="C574" t="str">
            <v>MEDY CAHYONO</v>
          </cell>
          <cell r="D574" t="str">
            <v>DRIVER</v>
          </cell>
          <cell r="E574" t="str">
            <v>SURABAYA</v>
          </cell>
          <cell r="F574" t="str">
            <v>ANTERAJA</v>
          </cell>
          <cell r="G574">
            <v>472547.91899999999</v>
          </cell>
          <cell r="H574">
            <v>5000</v>
          </cell>
          <cell r="I574">
            <v>467547.91899999999</v>
          </cell>
        </row>
        <row r="575">
          <cell r="B575" t="str">
            <v>1876</v>
          </cell>
          <cell r="C575" t="str">
            <v xml:space="preserve">MUHAMMAD SUBANDI </v>
          </cell>
          <cell r="D575" t="str">
            <v>DRIVER</v>
          </cell>
          <cell r="E575" t="str">
            <v>SURABAYA</v>
          </cell>
          <cell r="F575" t="str">
            <v>ANTERAJA</v>
          </cell>
          <cell r="G575">
            <v>1446794.4506666667</v>
          </cell>
          <cell r="H575">
            <v>5000</v>
          </cell>
          <cell r="I575">
            <v>1441794.4506666667</v>
          </cell>
        </row>
        <row r="576">
          <cell r="B576" t="str">
            <v>2497</v>
          </cell>
          <cell r="C576" t="str">
            <v>TAUFIK TAUFANI</v>
          </cell>
          <cell r="D576" t="str">
            <v>DRIVER</v>
          </cell>
          <cell r="E576" t="str">
            <v>SURABAYA</v>
          </cell>
          <cell r="F576" t="str">
            <v>ANTERAJA</v>
          </cell>
          <cell r="G576">
            <v>2156040.9823333332</v>
          </cell>
          <cell r="H576">
            <v>5000</v>
          </cell>
          <cell r="I576">
            <v>2151040.9823333332</v>
          </cell>
        </row>
        <row r="577">
          <cell r="B577" t="str">
            <v>0014</v>
          </cell>
          <cell r="C577" t="str">
            <v>EFFENDI</v>
          </cell>
          <cell r="D577" t="str">
            <v>DRIVER</v>
          </cell>
          <cell r="E577" t="str">
            <v>MALANG</v>
          </cell>
          <cell r="F577" t="str">
            <v>BAT</v>
          </cell>
          <cell r="G577">
            <v>2904319.6606000001</v>
          </cell>
          <cell r="H577">
            <v>5000</v>
          </cell>
          <cell r="I577">
            <v>2899319.6606000001</v>
          </cell>
        </row>
        <row r="578">
          <cell r="B578" t="str">
            <v>1228</v>
          </cell>
          <cell r="C578" t="str">
            <v xml:space="preserve">SANAJI </v>
          </cell>
          <cell r="D578" t="str">
            <v>DRIVER</v>
          </cell>
          <cell r="E578" t="str">
            <v>MALANG</v>
          </cell>
          <cell r="F578" t="str">
            <v>BAT</v>
          </cell>
          <cell r="G578">
            <v>2874378.2208000002</v>
          </cell>
          <cell r="H578">
            <v>5000</v>
          </cell>
          <cell r="I578">
            <v>2869378.2208000002</v>
          </cell>
        </row>
        <row r="579">
          <cell r="B579" t="str">
            <v>1294</v>
          </cell>
          <cell r="C579" t="str">
            <v xml:space="preserve">MOHAMMAD AFIQ IRAWAN </v>
          </cell>
          <cell r="D579" t="str">
            <v>DRIVER</v>
          </cell>
          <cell r="E579" t="str">
            <v>MALANG</v>
          </cell>
          <cell r="F579" t="str">
            <v>BAT</v>
          </cell>
          <cell r="G579">
            <v>3524378.2208000002</v>
          </cell>
          <cell r="H579">
            <v>5000</v>
          </cell>
          <cell r="I579">
            <v>3519378.2208000002</v>
          </cell>
        </row>
        <row r="580">
          <cell r="B580" t="str">
            <v>3296</v>
          </cell>
          <cell r="C580" t="str">
            <v>NYOTO MOCHAMAD SALEH</v>
          </cell>
          <cell r="D580" t="str">
            <v>DRIVER</v>
          </cell>
          <cell r="E580" t="str">
            <v>MALANG</v>
          </cell>
          <cell r="F580" t="str">
            <v>BAT</v>
          </cell>
          <cell r="G580">
            <v>3374378.2208000002</v>
          </cell>
          <cell r="H580">
            <v>5000</v>
          </cell>
          <cell r="I580">
            <v>3369378.2208000002</v>
          </cell>
        </row>
        <row r="581">
          <cell r="B581" t="str">
            <v>3699</v>
          </cell>
          <cell r="C581" t="str">
            <v>MIA WAHYU NURAINI</v>
          </cell>
          <cell r="D581" t="str">
            <v>ADMIN DISPATCHER</v>
          </cell>
          <cell r="E581" t="str">
            <v>MALANG</v>
          </cell>
          <cell r="F581" t="str">
            <v>BAT</v>
          </cell>
          <cell r="G581">
            <v>3714378.2208000002</v>
          </cell>
          <cell r="H581">
            <v>5000</v>
          </cell>
          <cell r="I581">
            <v>3709378.2208000002</v>
          </cell>
        </row>
        <row r="582">
          <cell r="B582" t="str">
            <v>2847</v>
          </cell>
          <cell r="C582" t="str">
            <v>IVAN SETYAWAN SARIS</v>
          </cell>
          <cell r="D582" t="str">
            <v>DISPATCHER</v>
          </cell>
          <cell r="E582" t="str">
            <v>JEMBER</v>
          </cell>
          <cell r="F582" t="str">
            <v>YAMAZAKI</v>
          </cell>
          <cell r="G582">
            <v>3173436.4800000004</v>
          </cell>
          <cell r="H582">
            <v>5000</v>
          </cell>
          <cell r="I582">
            <v>3168436.4800000004</v>
          </cell>
        </row>
        <row r="583">
          <cell r="B583" t="str">
            <v>2848</v>
          </cell>
          <cell r="C583" t="str">
            <v xml:space="preserve">YULITRA WAHYU SUHENDRI </v>
          </cell>
          <cell r="D583" t="str">
            <v>DISPATCHER</v>
          </cell>
          <cell r="E583" t="str">
            <v>JEMBER</v>
          </cell>
          <cell r="F583" t="str">
            <v>YAMAZAKI</v>
          </cell>
          <cell r="G583">
            <v>3173436.4800000004</v>
          </cell>
          <cell r="H583">
            <v>5000</v>
          </cell>
          <cell r="I583">
            <v>3168436.4800000004</v>
          </cell>
        </row>
        <row r="584">
          <cell r="B584" t="str">
            <v>2849</v>
          </cell>
          <cell r="C584" t="str">
            <v>RATNO AGUNG SETIABUDI</v>
          </cell>
          <cell r="D584" t="str">
            <v>DRIVER</v>
          </cell>
          <cell r="E584" t="str">
            <v>JEMBER</v>
          </cell>
          <cell r="F584" t="str">
            <v>YAMAZAKI</v>
          </cell>
          <cell r="G584">
            <v>3074436.4800000004</v>
          </cell>
          <cell r="H584">
            <v>5000</v>
          </cell>
          <cell r="I584">
            <v>3069436.4800000004</v>
          </cell>
        </row>
        <row r="585">
          <cell r="B585" t="str">
            <v>2852</v>
          </cell>
          <cell r="C585" t="str">
            <v>DIDIK HENDRO CAHYONO</v>
          </cell>
          <cell r="D585" t="str">
            <v>DRIVER</v>
          </cell>
          <cell r="E585" t="str">
            <v>JEMBER</v>
          </cell>
          <cell r="F585" t="str">
            <v>YAMAZAKI</v>
          </cell>
          <cell r="G585">
            <v>3065436.4800000004</v>
          </cell>
          <cell r="H585">
            <v>5000</v>
          </cell>
          <cell r="I585">
            <v>3060436.4800000004</v>
          </cell>
        </row>
        <row r="586">
          <cell r="B586" t="str">
            <v>2850</v>
          </cell>
          <cell r="C586" t="str">
            <v>FARIZQI HASAN KURNIAWAN</v>
          </cell>
          <cell r="D586" t="str">
            <v>DRIVER</v>
          </cell>
          <cell r="E586" t="str">
            <v>JEMBER</v>
          </cell>
          <cell r="F586" t="str">
            <v>YAMAZAKI</v>
          </cell>
          <cell r="G586">
            <v>3235436.4800000004</v>
          </cell>
          <cell r="H586">
            <v>5000</v>
          </cell>
          <cell r="I586">
            <v>3230436.4800000004</v>
          </cell>
        </row>
        <row r="587">
          <cell r="B587" t="str">
            <v>2851</v>
          </cell>
          <cell r="C587" t="str">
            <v>ABDUL WAFID</v>
          </cell>
          <cell r="D587" t="str">
            <v>DRIVER</v>
          </cell>
          <cell r="E587" t="str">
            <v>JEMBER</v>
          </cell>
          <cell r="F587" t="str">
            <v>YAMAZAKI</v>
          </cell>
          <cell r="G587">
            <v>2531436.4800000004</v>
          </cell>
          <cell r="H587">
            <v>5000</v>
          </cell>
          <cell r="I587">
            <v>2526436.4800000004</v>
          </cell>
        </row>
        <row r="588">
          <cell r="B588" t="str">
            <v>2110</v>
          </cell>
          <cell r="C588" t="str">
            <v>MUHAMMAD SUKRON HADI</v>
          </cell>
          <cell r="D588" t="str">
            <v>DRIVER</v>
          </cell>
          <cell r="E588" t="str">
            <v>JEMBER</v>
          </cell>
          <cell r="F588" t="str">
            <v>ANTERAJA</v>
          </cell>
          <cell r="G588">
            <v>2057831.5</v>
          </cell>
          <cell r="H588">
            <v>5000</v>
          </cell>
          <cell r="I588">
            <v>2052831.5</v>
          </cell>
        </row>
        <row r="589">
          <cell r="B589" t="str">
            <v>3157</v>
          </cell>
          <cell r="C589" t="str">
            <v>MUHAMMAD FARIDL SYAIFUDIN</v>
          </cell>
          <cell r="D589" t="str">
            <v>DRIVER</v>
          </cell>
          <cell r="E589" t="str">
            <v>JEMBER</v>
          </cell>
          <cell r="F589" t="str">
            <v>ANTERAJA</v>
          </cell>
          <cell r="G589">
            <v>1939772.11</v>
          </cell>
          <cell r="H589">
            <v>5000</v>
          </cell>
          <cell r="I589">
            <v>1934772.11</v>
          </cell>
        </row>
        <row r="590">
          <cell r="B590" t="str">
            <v>3454</v>
          </cell>
          <cell r="C590" t="str">
            <v>IMAM SEKTIAWAN</v>
          </cell>
          <cell r="D590" t="str">
            <v>DRIVER</v>
          </cell>
          <cell r="E590" t="str">
            <v>JEMBER</v>
          </cell>
          <cell r="F590" t="str">
            <v>ANTERAJA</v>
          </cell>
          <cell r="G590">
            <v>1720331.5</v>
          </cell>
          <cell r="H590">
            <v>5000</v>
          </cell>
          <cell r="I590">
            <v>1715331.5</v>
          </cell>
        </row>
        <row r="591">
          <cell r="B591" t="str">
            <v>1417</v>
          </cell>
          <cell r="C591" t="str">
            <v>ALFAN BASORI</v>
          </cell>
          <cell r="D591" t="str">
            <v>DRIVER</v>
          </cell>
          <cell r="E591" t="str">
            <v>MALANG ANTERAJA</v>
          </cell>
          <cell r="F591" t="str">
            <v>ANTERAJA</v>
          </cell>
          <cell r="G591">
            <v>1055782.2341333334</v>
          </cell>
          <cell r="H591">
            <v>5000</v>
          </cell>
          <cell r="I591">
            <v>1050782.2341333334</v>
          </cell>
        </row>
        <row r="592">
          <cell r="B592" t="str">
            <v>3292</v>
          </cell>
          <cell r="C592" t="str">
            <v>SUYONO</v>
          </cell>
          <cell r="D592" t="str">
            <v>DRIVER</v>
          </cell>
          <cell r="E592" t="str">
            <v>MALANG ANTERAJA</v>
          </cell>
          <cell r="F592" t="str">
            <v>ANTERAJA</v>
          </cell>
          <cell r="G592">
            <v>1322267.1906666667</v>
          </cell>
          <cell r="H592">
            <v>5000</v>
          </cell>
          <cell r="I592">
            <v>1317267.1906666667</v>
          </cell>
        </row>
        <row r="593">
          <cell r="B593" t="str">
            <v>3558</v>
          </cell>
          <cell r="C593" t="str">
            <v>AGUS ARISMIYANTO</v>
          </cell>
          <cell r="D593" t="str">
            <v>DRIVER</v>
          </cell>
          <cell r="E593" t="str">
            <v>MALANG ANTERAJA</v>
          </cell>
          <cell r="F593" t="str">
            <v>ANTERAJA</v>
          </cell>
          <cell r="G593">
            <v>1071250.7157333333</v>
          </cell>
          <cell r="H593">
            <v>5000</v>
          </cell>
          <cell r="I593">
            <v>1066250.7157333333</v>
          </cell>
        </row>
        <row r="594">
          <cell r="B594" t="str">
            <v>2635</v>
          </cell>
          <cell r="C594" t="str">
            <v>LUKMAN HAKIM</v>
          </cell>
          <cell r="D594" t="str">
            <v>DRIVER</v>
          </cell>
          <cell r="E594" t="str">
            <v>MALANG</v>
          </cell>
          <cell r="F594" t="str">
            <v>YAMAZAKI</v>
          </cell>
          <cell r="G594">
            <v>3843378.2208000002</v>
          </cell>
          <cell r="H594">
            <v>5000</v>
          </cell>
          <cell r="I594">
            <v>3838378.2208000002</v>
          </cell>
        </row>
        <row r="595">
          <cell r="B595" t="str">
            <v>2636</v>
          </cell>
          <cell r="C595" t="str">
            <v>AGUS SIYONO</v>
          </cell>
          <cell r="D595" t="str">
            <v>DRIVER</v>
          </cell>
          <cell r="E595" t="str">
            <v>MALANG</v>
          </cell>
          <cell r="F595" t="str">
            <v>YAMAZAKI</v>
          </cell>
          <cell r="G595">
            <v>3838378.2208000002</v>
          </cell>
          <cell r="H595">
            <v>5000</v>
          </cell>
          <cell r="I595">
            <v>3833378.2208000002</v>
          </cell>
        </row>
        <row r="596">
          <cell r="B596" t="str">
            <v>2637</v>
          </cell>
          <cell r="C596" t="str">
            <v xml:space="preserve">HARI SUYANTO </v>
          </cell>
          <cell r="D596" t="str">
            <v>DRIVER</v>
          </cell>
          <cell r="E596" t="str">
            <v>MALANG</v>
          </cell>
          <cell r="F596" t="str">
            <v>YAMAZAKI</v>
          </cell>
          <cell r="G596">
            <v>3991378.2208000002</v>
          </cell>
          <cell r="H596">
            <v>5000</v>
          </cell>
          <cell r="I596">
            <v>3986378.2208000002</v>
          </cell>
        </row>
        <row r="597">
          <cell r="B597" t="str">
            <v>2642</v>
          </cell>
          <cell r="C597" t="str">
            <v>ELI ZENI WAHYUDI KUSDIONO</v>
          </cell>
          <cell r="D597" t="str">
            <v>DRIVER</v>
          </cell>
          <cell r="E597" t="str">
            <v>MALANG</v>
          </cell>
          <cell r="F597" t="str">
            <v>YAMAZAKI</v>
          </cell>
          <cell r="G597">
            <v>3991378.2208000002</v>
          </cell>
          <cell r="H597">
            <v>5000</v>
          </cell>
          <cell r="I597">
            <v>3986378.2208000002</v>
          </cell>
        </row>
        <row r="598">
          <cell r="B598" t="str">
            <v>2856</v>
          </cell>
          <cell r="C598" t="str">
            <v>ARI SUWARNO</v>
          </cell>
          <cell r="D598" t="str">
            <v>DRIVER</v>
          </cell>
          <cell r="E598" t="str">
            <v>MALANG</v>
          </cell>
          <cell r="F598" t="str">
            <v>YAMAZAKI</v>
          </cell>
          <cell r="G598">
            <v>3936378.2208000002</v>
          </cell>
          <cell r="H598">
            <v>5000</v>
          </cell>
          <cell r="I598">
            <v>3931378.2208000002</v>
          </cell>
        </row>
        <row r="599">
          <cell r="B599" t="str">
            <v>2777</v>
          </cell>
          <cell r="C599" t="str">
            <v>FAUNDRA RACHMA TRISNANTO</v>
          </cell>
          <cell r="D599" t="str">
            <v>DISPATCHER</v>
          </cell>
          <cell r="E599" t="str">
            <v>MALANG</v>
          </cell>
          <cell r="F599" t="str">
            <v>YAMAZAKI</v>
          </cell>
          <cell r="G599">
            <v>3786378.2208000002</v>
          </cell>
          <cell r="H599">
            <v>5000</v>
          </cell>
          <cell r="I599">
            <v>3781378.2208000002</v>
          </cell>
        </row>
        <row r="600">
          <cell r="B600" t="str">
            <v>2853</v>
          </cell>
          <cell r="C600" t="str">
            <v>ANDRIANTO</v>
          </cell>
          <cell r="D600" t="str">
            <v>DRIVER</v>
          </cell>
          <cell r="E600" t="str">
            <v>MALANG</v>
          </cell>
          <cell r="F600" t="str">
            <v>YAMAZAKI</v>
          </cell>
          <cell r="G600">
            <v>3890378.2208000002</v>
          </cell>
          <cell r="H600">
            <v>5000</v>
          </cell>
          <cell r="I600">
            <v>3885378.2208000002</v>
          </cell>
        </row>
        <row r="601">
          <cell r="B601" t="str">
            <v>2854</v>
          </cell>
          <cell r="C601" t="str">
            <v>SHONIF FAISHOL YUSUF</v>
          </cell>
          <cell r="D601" t="str">
            <v>DRIVER</v>
          </cell>
          <cell r="E601" t="str">
            <v>MALANG</v>
          </cell>
          <cell r="F601" t="str">
            <v>YAMAZAKI</v>
          </cell>
          <cell r="G601">
            <v>3881378.2208000002</v>
          </cell>
          <cell r="H601">
            <v>5000</v>
          </cell>
          <cell r="I601">
            <v>3876378.2208000002</v>
          </cell>
        </row>
        <row r="602">
          <cell r="B602" t="str">
            <v>2698</v>
          </cell>
          <cell r="C602" t="str">
            <v>ALIF WIDIATMOKO</v>
          </cell>
          <cell r="D602" t="str">
            <v>DISPATCHER</v>
          </cell>
          <cell r="E602" t="str">
            <v>MALANG</v>
          </cell>
          <cell r="F602" t="str">
            <v>YAMAZAKI</v>
          </cell>
          <cell r="G602">
            <v>5558318.6965700006</v>
          </cell>
          <cell r="H602">
            <v>5000</v>
          </cell>
          <cell r="I602">
            <v>5553318.6965700006</v>
          </cell>
        </row>
        <row r="603">
          <cell r="B603" t="str">
            <v>2952</v>
          </cell>
          <cell r="C603" t="str">
            <v>ISMAIL MARZUKI</v>
          </cell>
          <cell r="D603" t="str">
            <v>DRIVER</v>
          </cell>
          <cell r="E603" t="str">
            <v>MALANG</v>
          </cell>
          <cell r="F603" t="str">
            <v>YAMAZAKI</v>
          </cell>
          <cell r="G603">
            <v>2874378.2208000002</v>
          </cell>
          <cell r="H603">
            <v>5000</v>
          </cell>
          <cell r="I603">
            <v>2869378.2208000002</v>
          </cell>
        </row>
        <row r="604">
          <cell r="B604" t="str">
            <v>0013</v>
          </cell>
          <cell r="C604" t="str">
            <v>EKO SUWANTO</v>
          </cell>
          <cell r="D604" t="str">
            <v>DRIVER</v>
          </cell>
          <cell r="E604" t="str">
            <v>MALANG</v>
          </cell>
          <cell r="F604" t="str">
            <v>YAMAZAKI</v>
          </cell>
          <cell r="G604">
            <v>2874378.2208000002</v>
          </cell>
          <cell r="H604">
            <v>5000</v>
          </cell>
          <cell r="I604">
            <v>2869378.2208000002</v>
          </cell>
        </row>
        <row r="605">
          <cell r="B605" t="str">
            <v>0016</v>
          </cell>
          <cell r="C605" t="str">
            <v>AMBAR HARIYANTO</v>
          </cell>
          <cell r="D605" t="str">
            <v>DRIVER</v>
          </cell>
          <cell r="E605" t="str">
            <v>MALANG</v>
          </cell>
          <cell r="F605" t="str">
            <v>YAMAZAKI</v>
          </cell>
          <cell r="G605">
            <v>2874378.2208000002</v>
          </cell>
          <cell r="H605">
            <v>5000</v>
          </cell>
          <cell r="I605">
            <v>2869378.2208000002</v>
          </cell>
        </row>
        <row r="606">
          <cell r="B606" t="str">
            <v>0022</v>
          </cell>
          <cell r="C606" t="str">
            <v>BUDI SLAMET</v>
          </cell>
          <cell r="D606" t="str">
            <v>DRIVER</v>
          </cell>
          <cell r="E606" t="str">
            <v>MALANG</v>
          </cell>
          <cell r="F606" t="str">
            <v>YAMAZAKI</v>
          </cell>
          <cell r="G606">
            <v>2904319.6606000001</v>
          </cell>
          <cell r="H606">
            <v>5000</v>
          </cell>
          <cell r="I606">
            <v>2899319.6606000001</v>
          </cell>
        </row>
        <row r="607">
          <cell r="B607" t="str">
            <v>1226</v>
          </cell>
          <cell r="C607" t="str">
            <v>DIDIK ALFIANTO</v>
          </cell>
          <cell r="D607" t="str">
            <v>DRIVER</v>
          </cell>
          <cell r="E607" t="str">
            <v>MALANG</v>
          </cell>
          <cell r="F607" t="str">
            <v>YAMAZAKI</v>
          </cell>
          <cell r="G607">
            <v>2904319.6606000001</v>
          </cell>
          <cell r="H607">
            <v>5000</v>
          </cell>
          <cell r="I607">
            <v>2899319.6606000001</v>
          </cell>
        </row>
        <row r="608">
          <cell r="B608" t="str">
            <v>1229</v>
          </cell>
          <cell r="C608" t="str">
            <v>AMIN TOHIRI</v>
          </cell>
          <cell r="D608" t="str">
            <v>DRIVER</v>
          </cell>
          <cell r="E608" t="str">
            <v>MALANG</v>
          </cell>
          <cell r="F608" t="str">
            <v>YAMAZAKI</v>
          </cell>
          <cell r="G608">
            <v>2904319.6606000001</v>
          </cell>
          <cell r="H608">
            <v>5000</v>
          </cell>
          <cell r="I608">
            <v>2899319.6606000001</v>
          </cell>
        </row>
        <row r="609">
          <cell r="B609" t="str">
            <v>1425</v>
          </cell>
          <cell r="C609" t="str">
            <v>DARMAWAN</v>
          </cell>
          <cell r="D609" t="str">
            <v>DRIVER</v>
          </cell>
          <cell r="E609" t="str">
            <v>MALANG</v>
          </cell>
          <cell r="F609" t="str">
            <v>YAMAZAKI</v>
          </cell>
          <cell r="G609">
            <v>2874378.2208000002</v>
          </cell>
          <cell r="H609">
            <v>5000</v>
          </cell>
          <cell r="I609">
            <v>2869378.2208000002</v>
          </cell>
        </row>
        <row r="610">
          <cell r="B610" t="str">
            <v>2922</v>
          </cell>
          <cell r="C610" t="str">
            <v xml:space="preserve">AHMAD FAIZIN </v>
          </cell>
          <cell r="D610" t="str">
            <v>DRIVER</v>
          </cell>
          <cell r="E610" t="str">
            <v>MALANG</v>
          </cell>
          <cell r="F610" t="str">
            <v>YAMAZAKI</v>
          </cell>
          <cell r="G610">
            <v>2904319.6606000001</v>
          </cell>
          <cell r="H610">
            <v>5000</v>
          </cell>
          <cell r="I610">
            <v>2899319.6606000001</v>
          </cell>
        </row>
        <row r="611">
          <cell r="B611" t="str">
            <v>2884</v>
          </cell>
          <cell r="C611" t="str">
            <v>DWI PUJIONO</v>
          </cell>
          <cell r="D611" t="str">
            <v>DRIVER</v>
          </cell>
          <cell r="E611" t="str">
            <v>MALANG</v>
          </cell>
          <cell r="F611" t="str">
            <v>YAMAZAKI</v>
          </cell>
          <cell r="G611">
            <v>3991378.2208000002</v>
          </cell>
          <cell r="H611">
            <v>5000</v>
          </cell>
          <cell r="I611">
            <v>3986378.2208000002</v>
          </cell>
        </row>
        <row r="612">
          <cell r="B612" t="str">
            <v>2641</v>
          </cell>
          <cell r="C612" t="str">
            <v xml:space="preserve">BENYAMIN NDUN </v>
          </cell>
          <cell r="D612" t="str">
            <v>DISPATCHER</v>
          </cell>
          <cell r="E612" t="str">
            <v>MALANG</v>
          </cell>
          <cell r="F612" t="str">
            <v>YAMAZAKI</v>
          </cell>
          <cell r="G612">
            <v>3786378.2208000002</v>
          </cell>
          <cell r="H612">
            <v>5000</v>
          </cell>
          <cell r="I612">
            <v>3781378.2208000002</v>
          </cell>
        </row>
        <row r="613">
          <cell r="B613" t="str">
            <v>2887</v>
          </cell>
          <cell r="C613" t="str">
            <v>TRI WAHYU HIDAYAT</v>
          </cell>
          <cell r="D613" t="str">
            <v>DRIVER</v>
          </cell>
          <cell r="E613" t="str">
            <v>MALANG</v>
          </cell>
          <cell r="F613" t="str">
            <v>YAMAZAKI</v>
          </cell>
          <cell r="G613">
            <v>3946378.2208000002</v>
          </cell>
          <cell r="H613">
            <v>5000</v>
          </cell>
          <cell r="I613">
            <v>3941378.2208000002</v>
          </cell>
        </row>
        <row r="614">
          <cell r="B614" t="str">
            <v>2885</v>
          </cell>
          <cell r="C614" t="str">
            <v>DARMANTO</v>
          </cell>
          <cell r="D614" t="str">
            <v>DRIVER</v>
          </cell>
          <cell r="E614" t="str">
            <v>MALANG</v>
          </cell>
          <cell r="F614" t="str">
            <v>YAMAZAKI</v>
          </cell>
          <cell r="G614">
            <v>2874378.2208000002</v>
          </cell>
          <cell r="H614">
            <v>5000</v>
          </cell>
          <cell r="I614">
            <v>2869378.2208000002</v>
          </cell>
        </row>
        <row r="615">
          <cell r="B615" t="str">
            <v>2953</v>
          </cell>
          <cell r="C615" t="str">
            <v>NOFA RADIANTO</v>
          </cell>
          <cell r="D615" t="str">
            <v>DRIVER</v>
          </cell>
          <cell r="E615" t="str">
            <v>MALANG</v>
          </cell>
          <cell r="F615" t="str">
            <v>YAMAZAKI</v>
          </cell>
          <cell r="G615">
            <v>2904319.6606000001</v>
          </cell>
          <cell r="H615">
            <v>5000</v>
          </cell>
          <cell r="I615">
            <v>2899319.6606000001</v>
          </cell>
        </row>
        <row r="616">
          <cell r="B616" t="str">
            <v>3448</v>
          </cell>
          <cell r="C616" t="str">
            <v>SIDIQ SISWANTO</v>
          </cell>
          <cell r="D616" t="str">
            <v>DISPATCHER</v>
          </cell>
          <cell r="E616" t="str">
            <v>MADIUN</v>
          </cell>
          <cell r="F616" t="str">
            <v>ANTERAJA</v>
          </cell>
          <cell r="G616">
            <v>2811461.5584000004</v>
          </cell>
          <cell r="H616">
            <v>5000</v>
          </cell>
          <cell r="I616">
            <v>2806461.5584000004</v>
          </cell>
        </row>
        <row r="617">
          <cell r="B617" t="str">
            <v>1965</v>
          </cell>
          <cell r="C617" t="str">
            <v>NUR IRAWAN</v>
          </cell>
          <cell r="D617" t="str">
            <v>DRIVER</v>
          </cell>
          <cell r="E617" t="str">
            <v>MADIUN</v>
          </cell>
          <cell r="F617" t="str">
            <v>ANTERAJA</v>
          </cell>
          <cell r="G617">
            <v>2621461.5584000004</v>
          </cell>
          <cell r="H617">
            <v>5000</v>
          </cell>
          <cell r="I617">
            <v>2616461.5584000004</v>
          </cell>
        </row>
        <row r="618">
          <cell r="B618" t="str">
            <v>2108</v>
          </cell>
          <cell r="C618" t="str">
            <v>ANANG MUKHLIS KRISDIANTO</v>
          </cell>
          <cell r="D618" t="str">
            <v>DRIVER</v>
          </cell>
          <cell r="E618" t="str">
            <v>MADIUN</v>
          </cell>
          <cell r="F618" t="str">
            <v>ANTERAJA</v>
          </cell>
          <cell r="G618">
            <v>2116372.6163000003</v>
          </cell>
          <cell r="H618">
            <v>5000</v>
          </cell>
          <cell r="I618">
            <v>2111372.6163000003</v>
          </cell>
        </row>
        <row r="619">
          <cell r="B619" t="str">
            <v>2214</v>
          </cell>
          <cell r="C619" t="str">
            <v>INDRA SETIAWAN</v>
          </cell>
          <cell r="D619" t="str">
            <v>DRIVER</v>
          </cell>
          <cell r="E619" t="str">
            <v>MADIUN</v>
          </cell>
          <cell r="F619" t="str">
            <v>ANTERAJA</v>
          </cell>
          <cell r="G619">
            <v>2586461.5584000004</v>
          </cell>
          <cell r="H619">
            <v>5000</v>
          </cell>
          <cell r="I619">
            <v>2581461.5584000004</v>
          </cell>
        </row>
        <row r="620">
          <cell r="B620" t="str">
            <v>2216</v>
          </cell>
          <cell r="C620" t="str">
            <v>JOKO HANTANTO</v>
          </cell>
          <cell r="D620" t="str">
            <v>DRIVER</v>
          </cell>
          <cell r="E620" t="str">
            <v>MADIUN</v>
          </cell>
          <cell r="F620" t="str">
            <v>ANTERAJA</v>
          </cell>
          <cell r="G620">
            <v>2631461.5584000004</v>
          </cell>
          <cell r="H620">
            <v>5000</v>
          </cell>
          <cell r="I620">
            <v>2626461.5584000004</v>
          </cell>
        </row>
        <row r="621">
          <cell r="B621" t="str">
            <v>2278</v>
          </cell>
          <cell r="C621" t="str">
            <v>SISUYANTO DIANTORO</v>
          </cell>
          <cell r="D621" t="str">
            <v>DRIVER</v>
          </cell>
          <cell r="E621" t="str">
            <v>MADIUN</v>
          </cell>
          <cell r="F621" t="str">
            <v>ANTERAJA</v>
          </cell>
          <cell r="G621">
            <v>2701461.5584000004</v>
          </cell>
          <cell r="H621">
            <v>5000</v>
          </cell>
          <cell r="I621">
            <v>2696461.5584000004</v>
          </cell>
        </row>
        <row r="622">
          <cell r="B622" t="str">
            <v>1964</v>
          </cell>
          <cell r="C622" t="str">
            <v>EKA HERI SUSENO</v>
          </cell>
          <cell r="D622" t="str">
            <v>DRIVER</v>
          </cell>
          <cell r="E622" t="str">
            <v>MADIUN</v>
          </cell>
          <cell r="F622" t="str">
            <v>ANTERAJA</v>
          </cell>
          <cell r="G622">
            <v>2656372.6163000003</v>
          </cell>
          <cell r="H622">
            <v>5000</v>
          </cell>
          <cell r="I622">
            <v>2651372.6163000003</v>
          </cell>
        </row>
        <row r="623">
          <cell r="B623" t="str">
            <v>2364</v>
          </cell>
          <cell r="C623" t="str">
            <v>OXRIL PIKI PRADIKA</v>
          </cell>
          <cell r="D623" t="str">
            <v>DRIVER</v>
          </cell>
          <cell r="E623" t="str">
            <v>MADIUN</v>
          </cell>
          <cell r="F623" t="str">
            <v>ANTERAJA</v>
          </cell>
          <cell r="G623">
            <v>2621372.6163000003</v>
          </cell>
          <cell r="H623">
            <v>5000</v>
          </cell>
          <cell r="I623">
            <v>2616372.6163000003</v>
          </cell>
        </row>
        <row r="624">
          <cell r="B624" t="str">
            <v>2365</v>
          </cell>
          <cell r="C624" t="str">
            <v xml:space="preserve">HAFI WARDANA </v>
          </cell>
          <cell r="D624" t="str">
            <v>DRIVER</v>
          </cell>
          <cell r="E624" t="str">
            <v>MADIUN</v>
          </cell>
          <cell r="F624" t="str">
            <v>ANTERAJA</v>
          </cell>
          <cell r="G624">
            <v>2651461.5584000004</v>
          </cell>
          <cell r="H624">
            <v>5000</v>
          </cell>
          <cell r="I624">
            <v>2646461.5584000004</v>
          </cell>
        </row>
        <row r="625">
          <cell r="B625" t="str">
            <v>2366</v>
          </cell>
          <cell r="C625" t="str">
            <v xml:space="preserve">DIKI RUBY MARSEDIAWAN </v>
          </cell>
          <cell r="D625" t="str">
            <v>DRIVER</v>
          </cell>
          <cell r="E625" t="str">
            <v>MADIUN</v>
          </cell>
          <cell r="F625" t="str">
            <v>ANTERAJA</v>
          </cell>
          <cell r="G625">
            <v>2441461.5584000004</v>
          </cell>
          <cell r="H625">
            <v>5000</v>
          </cell>
          <cell r="I625">
            <v>2436461.5584000004</v>
          </cell>
        </row>
        <row r="626">
          <cell r="B626" t="str">
            <v>2367</v>
          </cell>
          <cell r="C626" t="str">
            <v>SANDRA WAHYU EKA SAPUTRA</v>
          </cell>
          <cell r="D626" t="str">
            <v>DRIVER</v>
          </cell>
          <cell r="E626" t="str">
            <v>MADIUN</v>
          </cell>
          <cell r="F626" t="str">
            <v>ANTERAJA</v>
          </cell>
          <cell r="G626">
            <v>2481461.5584000004</v>
          </cell>
          <cell r="H626">
            <v>5000</v>
          </cell>
          <cell r="I626">
            <v>2476461.5584000004</v>
          </cell>
        </row>
        <row r="627">
          <cell r="B627" t="str">
            <v>1148</v>
          </cell>
          <cell r="C627" t="str">
            <v xml:space="preserve">HARI SUTANTO </v>
          </cell>
          <cell r="D627" t="str">
            <v>DRIVER</v>
          </cell>
          <cell r="E627" t="str">
            <v>MADIUN</v>
          </cell>
          <cell r="F627" t="str">
            <v>ANTERAJA</v>
          </cell>
          <cell r="G627">
            <v>2666461.5584000004</v>
          </cell>
          <cell r="H627">
            <v>5000</v>
          </cell>
          <cell r="I627">
            <v>2661461.5584000004</v>
          </cell>
        </row>
        <row r="628">
          <cell r="B628" t="str">
            <v>2518</v>
          </cell>
          <cell r="C628" t="str">
            <v>WINDA ANDIKA KURNIAWAN</v>
          </cell>
          <cell r="D628" t="str">
            <v>DRIVER</v>
          </cell>
          <cell r="E628" t="str">
            <v>MADIUN</v>
          </cell>
          <cell r="F628" t="str">
            <v>ANTERAJA</v>
          </cell>
          <cell r="G628">
            <v>2646461.5584000004</v>
          </cell>
          <cell r="H628">
            <v>5000</v>
          </cell>
          <cell r="I628">
            <v>2641461.5584000004</v>
          </cell>
        </row>
        <row r="629">
          <cell r="B629" t="str">
            <v>2679</v>
          </cell>
          <cell r="C629" t="str">
            <v>AMIRUDIN ALMAJDI</v>
          </cell>
          <cell r="D629" t="str">
            <v>DRIVER</v>
          </cell>
          <cell r="E629" t="str">
            <v>MADIUN</v>
          </cell>
          <cell r="F629" t="str">
            <v>ANTERAJA</v>
          </cell>
          <cell r="G629">
            <v>2451461.5584000004</v>
          </cell>
          <cell r="H629">
            <v>5000</v>
          </cell>
          <cell r="I629">
            <v>2446461.5584000004</v>
          </cell>
        </row>
        <row r="630">
          <cell r="B630" t="str">
            <v>2680</v>
          </cell>
          <cell r="C630" t="str">
            <v>ARIF RAHMAN SAYYIDI</v>
          </cell>
          <cell r="D630" t="str">
            <v>DRIVER</v>
          </cell>
          <cell r="E630" t="str">
            <v>MADIUN</v>
          </cell>
          <cell r="F630" t="str">
            <v>ANTERAJA</v>
          </cell>
          <cell r="G630">
            <v>2661461.5584000004</v>
          </cell>
          <cell r="H630">
            <v>5000</v>
          </cell>
          <cell r="I630">
            <v>2656461.5584000004</v>
          </cell>
        </row>
        <row r="631">
          <cell r="B631" t="str">
            <v>2681</v>
          </cell>
          <cell r="C631" t="str">
            <v>NOVAN ANDRIAN MARDIANATA P</v>
          </cell>
          <cell r="D631" t="str">
            <v>DRIVER</v>
          </cell>
          <cell r="E631" t="str">
            <v>MADIUN</v>
          </cell>
          <cell r="F631" t="str">
            <v>ANTERAJA</v>
          </cell>
          <cell r="G631">
            <v>2706461.5584000004</v>
          </cell>
          <cell r="H631">
            <v>5000</v>
          </cell>
          <cell r="I631">
            <v>2701461.5584000004</v>
          </cell>
        </row>
        <row r="632">
          <cell r="B632" t="str">
            <v>2682</v>
          </cell>
          <cell r="C632" t="str">
            <v>BAGUS SETIAWAN</v>
          </cell>
          <cell r="D632" t="str">
            <v>DRIVER</v>
          </cell>
          <cell r="E632" t="str">
            <v>MADIUN</v>
          </cell>
          <cell r="F632" t="str">
            <v>ANTERAJA</v>
          </cell>
          <cell r="G632">
            <v>2706372.6163000003</v>
          </cell>
          <cell r="H632">
            <v>5000</v>
          </cell>
          <cell r="I632">
            <v>2701372.6163000003</v>
          </cell>
        </row>
        <row r="633">
          <cell r="B633" t="str">
            <v>2215</v>
          </cell>
          <cell r="C633" t="str">
            <v>SUKOCO</v>
          </cell>
          <cell r="D633" t="str">
            <v>DRIVER</v>
          </cell>
          <cell r="E633" t="str">
            <v>MADIUN</v>
          </cell>
          <cell r="F633" t="str">
            <v>ANTERAJA</v>
          </cell>
          <cell r="G633">
            <v>2696372.6163000003</v>
          </cell>
          <cell r="H633">
            <v>5000</v>
          </cell>
          <cell r="I633">
            <v>2691372.6163000003</v>
          </cell>
        </row>
        <row r="634">
          <cell r="B634" t="str">
            <v>2213</v>
          </cell>
          <cell r="C634" t="str">
            <v>LUKMAN ALHAKIM</v>
          </cell>
          <cell r="D634" t="str">
            <v>DRIVER</v>
          </cell>
          <cell r="E634" t="str">
            <v>MADIUN</v>
          </cell>
          <cell r="F634" t="str">
            <v>ANTERAJA</v>
          </cell>
          <cell r="G634">
            <v>2606461.5584000004</v>
          </cell>
          <cell r="H634">
            <v>5000</v>
          </cell>
          <cell r="I634">
            <v>2601461.5584000004</v>
          </cell>
        </row>
        <row r="635">
          <cell r="B635" t="str">
            <v>2861</v>
          </cell>
          <cell r="C635" t="str">
            <v>IVAN RIZKY NUGROHO</v>
          </cell>
          <cell r="D635" t="str">
            <v>DRIVER</v>
          </cell>
          <cell r="E635" t="str">
            <v>MADIUN</v>
          </cell>
          <cell r="F635" t="str">
            <v>ANTERAJA</v>
          </cell>
          <cell r="G635">
            <v>2591461.5584000004</v>
          </cell>
          <cell r="H635">
            <v>5000</v>
          </cell>
          <cell r="I635">
            <v>2586461.5584000004</v>
          </cell>
        </row>
        <row r="636">
          <cell r="B636" t="str">
            <v>1244</v>
          </cell>
          <cell r="C636" t="str">
            <v>SUMANTRI</v>
          </cell>
          <cell r="D636" t="str">
            <v>DRIVER</v>
          </cell>
          <cell r="E636" t="str">
            <v>JEMBER</v>
          </cell>
          <cell r="F636" t="str">
            <v>ANTERAJA</v>
          </cell>
          <cell r="G636">
            <v>3053936.4800000004</v>
          </cell>
          <cell r="H636">
            <v>5000</v>
          </cell>
          <cell r="I636">
            <v>3048936.4800000004</v>
          </cell>
        </row>
        <row r="637">
          <cell r="B637" t="str">
            <v>1990</v>
          </cell>
          <cell r="C637" t="str">
            <v>JULIYANTA ROHMAN</v>
          </cell>
          <cell r="D637" t="str">
            <v>DRIVER</v>
          </cell>
          <cell r="E637" t="str">
            <v>JEMBER</v>
          </cell>
          <cell r="F637" t="str">
            <v>ANTERAJA</v>
          </cell>
          <cell r="G637">
            <v>3208436.4800000004</v>
          </cell>
          <cell r="H637">
            <v>5000</v>
          </cell>
          <cell r="I637">
            <v>3203436.4800000004</v>
          </cell>
        </row>
        <row r="638">
          <cell r="B638" t="str">
            <v>1164</v>
          </cell>
          <cell r="C638" t="str">
            <v>TRI DANANG SAPUTRA</v>
          </cell>
          <cell r="D638" t="str">
            <v>DRIVER</v>
          </cell>
          <cell r="E638" t="str">
            <v>JEMBER</v>
          </cell>
          <cell r="F638" t="str">
            <v>ANTERAJA</v>
          </cell>
          <cell r="G638">
            <v>3863135.36</v>
          </cell>
          <cell r="H638">
            <v>5000</v>
          </cell>
          <cell r="I638">
            <v>3858135.36</v>
          </cell>
        </row>
        <row r="639">
          <cell r="B639" t="str">
            <v>2905</v>
          </cell>
          <cell r="C639" t="str">
            <v>TINO TRIO BEKTI</v>
          </cell>
          <cell r="D639" t="str">
            <v>DRIVER</v>
          </cell>
          <cell r="E639" t="str">
            <v>JEMBER</v>
          </cell>
          <cell r="F639" t="str">
            <v>ANTERAJA</v>
          </cell>
          <cell r="G639">
            <v>3470436.4800000004</v>
          </cell>
          <cell r="H639">
            <v>5000</v>
          </cell>
          <cell r="I639">
            <v>3465436.4800000004</v>
          </cell>
        </row>
        <row r="640">
          <cell r="B640" t="str">
            <v>2906</v>
          </cell>
          <cell r="C640" t="str">
            <v>DIDIK DARMADI</v>
          </cell>
          <cell r="D640" t="str">
            <v>DRIVER</v>
          </cell>
          <cell r="E640" t="str">
            <v>JEMBER</v>
          </cell>
          <cell r="F640" t="str">
            <v>ANTERAJA</v>
          </cell>
          <cell r="G640">
            <v>3112493.1100000003</v>
          </cell>
          <cell r="H640">
            <v>5000</v>
          </cell>
          <cell r="I640">
            <v>3107493.1100000003</v>
          </cell>
        </row>
        <row r="641">
          <cell r="B641" t="str">
            <v>2241</v>
          </cell>
          <cell r="C641" t="str">
            <v>FIRAS AINUR RIZQI SAPUTRA</v>
          </cell>
          <cell r="D641" t="str">
            <v>DRIVER</v>
          </cell>
          <cell r="E641" t="str">
            <v>JEMBER</v>
          </cell>
          <cell r="F641" t="str">
            <v>ANTERAJA</v>
          </cell>
          <cell r="G641">
            <v>2983936.4800000004</v>
          </cell>
          <cell r="H641">
            <v>5000</v>
          </cell>
          <cell r="I641">
            <v>2978936.4800000004</v>
          </cell>
        </row>
        <row r="642">
          <cell r="B642" t="str">
            <v>2384</v>
          </cell>
          <cell r="C642" t="str">
            <v>ARMAN SILO</v>
          </cell>
          <cell r="D642" t="str">
            <v>DRIVER</v>
          </cell>
          <cell r="E642" t="str">
            <v>JEMBER</v>
          </cell>
          <cell r="F642" t="str">
            <v>ANTERAJA</v>
          </cell>
          <cell r="G642">
            <v>3016436.4800000004</v>
          </cell>
          <cell r="H642">
            <v>5000</v>
          </cell>
          <cell r="I642">
            <v>3011436.4800000004</v>
          </cell>
        </row>
        <row r="643">
          <cell r="B643" t="str">
            <v>2807</v>
          </cell>
          <cell r="C643" t="str">
            <v>NUR MUHAMMAD HABIBI</v>
          </cell>
          <cell r="D643" t="str">
            <v>DRIVER</v>
          </cell>
          <cell r="E643" t="str">
            <v>JEMBER</v>
          </cell>
          <cell r="F643" t="str">
            <v>ANTERAJA</v>
          </cell>
          <cell r="G643">
            <v>3021436.4800000004</v>
          </cell>
          <cell r="H643">
            <v>5000</v>
          </cell>
          <cell r="I643">
            <v>3016436.4800000004</v>
          </cell>
        </row>
        <row r="644">
          <cell r="B644" t="str">
            <v>2702</v>
          </cell>
          <cell r="C644" t="str">
            <v>MOH. ASADULLOH</v>
          </cell>
          <cell r="D644" t="str">
            <v>DRIVER</v>
          </cell>
          <cell r="E644" t="str">
            <v>JEMBER</v>
          </cell>
          <cell r="F644" t="str">
            <v>ANTERAJA</v>
          </cell>
          <cell r="G644">
            <v>3156436.4800000004</v>
          </cell>
          <cell r="H644">
            <v>5000</v>
          </cell>
          <cell r="I644">
            <v>3151436.4800000004</v>
          </cell>
        </row>
        <row r="645">
          <cell r="B645" t="str">
            <v>2253</v>
          </cell>
          <cell r="C645" t="str">
            <v xml:space="preserve">RISQI DWI SETYAWAN </v>
          </cell>
          <cell r="D645" t="str">
            <v>DRIVER</v>
          </cell>
          <cell r="E645" t="str">
            <v>JEMBER</v>
          </cell>
          <cell r="F645" t="str">
            <v>ANTERAJA</v>
          </cell>
          <cell r="G645">
            <v>3103936.4800000004</v>
          </cell>
          <cell r="H645">
            <v>5000</v>
          </cell>
          <cell r="I645">
            <v>3098936.4800000004</v>
          </cell>
        </row>
        <row r="646">
          <cell r="B646" t="str">
            <v>2270</v>
          </cell>
          <cell r="C646" t="str">
            <v>BAMBANG SUTRISNO</v>
          </cell>
          <cell r="D646" t="str">
            <v>DRIVER</v>
          </cell>
          <cell r="E646" t="str">
            <v>JEMBER</v>
          </cell>
          <cell r="F646" t="str">
            <v>ANTERAJA</v>
          </cell>
          <cell r="G646">
            <v>2961436.4800000004</v>
          </cell>
          <cell r="H646">
            <v>5000</v>
          </cell>
          <cell r="I646">
            <v>2956436.4800000004</v>
          </cell>
        </row>
        <row r="647">
          <cell r="B647" t="str">
            <v>1804</v>
          </cell>
          <cell r="C647" t="str">
            <v>ANGGA SHOLEH EFENDY</v>
          </cell>
          <cell r="D647" t="str">
            <v>DRIVER</v>
          </cell>
          <cell r="E647" t="str">
            <v>JEMBER</v>
          </cell>
          <cell r="F647" t="str">
            <v>ANTERAJA</v>
          </cell>
          <cell r="G647">
            <v>3251436.4800000004</v>
          </cell>
          <cell r="H647">
            <v>5000</v>
          </cell>
          <cell r="I647">
            <v>3246436.4800000004</v>
          </cell>
        </row>
        <row r="648">
          <cell r="B648" t="str">
            <v>2053</v>
          </cell>
          <cell r="C648" t="str">
            <v>MUHAMMAD MUHLISIN AFANDI</v>
          </cell>
          <cell r="D648" t="str">
            <v>DRIVER</v>
          </cell>
          <cell r="E648" t="str">
            <v>JEMBER</v>
          </cell>
          <cell r="F648" t="str">
            <v>ANTERAJA</v>
          </cell>
          <cell r="G648">
            <v>2891436.4800000004</v>
          </cell>
          <cell r="H648">
            <v>5000</v>
          </cell>
          <cell r="I648">
            <v>2886436.4800000004</v>
          </cell>
        </row>
        <row r="649">
          <cell r="B649" t="str">
            <v>2054</v>
          </cell>
          <cell r="C649" t="str">
            <v>DIDIK ABDULLAH</v>
          </cell>
          <cell r="D649" t="str">
            <v>DRIVER</v>
          </cell>
          <cell r="E649" t="str">
            <v>JEMBER</v>
          </cell>
          <cell r="F649" t="str">
            <v>ANTERAJA</v>
          </cell>
          <cell r="G649">
            <v>3108936.4800000004</v>
          </cell>
          <cell r="H649">
            <v>5000</v>
          </cell>
          <cell r="I649">
            <v>3103936.4800000004</v>
          </cell>
        </row>
        <row r="650">
          <cell r="B650" t="str">
            <v>2910</v>
          </cell>
          <cell r="C650" t="str">
            <v>ABDUL LATIF ANAS</v>
          </cell>
          <cell r="D650" t="str">
            <v>DRIVER</v>
          </cell>
          <cell r="E650" t="str">
            <v>JEMBER</v>
          </cell>
          <cell r="F650" t="str">
            <v>ANTERAJA</v>
          </cell>
          <cell r="G650">
            <v>3026436.4800000004</v>
          </cell>
          <cell r="H650">
            <v>5000</v>
          </cell>
          <cell r="I650">
            <v>3021436.4800000004</v>
          </cell>
        </row>
        <row r="651">
          <cell r="B651" t="str">
            <v>2912</v>
          </cell>
          <cell r="C651" t="str">
            <v>ACHMAD SALIM</v>
          </cell>
          <cell r="D651" t="str">
            <v>DRIVER</v>
          </cell>
          <cell r="E651" t="str">
            <v>JEMBER</v>
          </cell>
          <cell r="F651" t="str">
            <v>ANTERAJA</v>
          </cell>
          <cell r="G651">
            <v>3003936.4800000004</v>
          </cell>
          <cell r="H651">
            <v>5000</v>
          </cell>
          <cell r="I651">
            <v>2998936.4800000004</v>
          </cell>
        </row>
        <row r="652">
          <cell r="B652" t="str">
            <v>2909</v>
          </cell>
          <cell r="C652" t="str">
            <v>MOCH. YACUB</v>
          </cell>
          <cell r="D652" t="str">
            <v>DRIVER</v>
          </cell>
          <cell r="E652" t="str">
            <v>JEMBER</v>
          </cell>
          <cell r="F652" t="str">
            <v>ANTERAJA</v>
          </cell>
          <cell r="G652">
            <v>2916436.4800000004</v>
          </cell>
          <cell r="H652">
            <v>5000</v>
          </cell>
          <cell r="I652">
            <v>2911436.4800000004</v>
          </cell>
        </row>
        <row r="653">
          <cell r="B653" t="str">
            <v>1166</v>
          </cell>
          <cell r="C653" t="str">
            <v>IRVAN KHOERI</v>
          </cell>
          <cell r="D653" t="str">
            <v>DRIVER</v>
          </cell>
          <cell r="E653" t="str">
            <v>JEMBER</v>
          </cell>
          <cell r="F653" t="str">
            <v>ANTERAJA</v>
          </cell>
          <cell r="G653">
            <v>3041436.4800000004</v>
          </cell>
          <cell r="H653">
            <v>5000</v>
          </cell>
          <cell r="I653">
            <v>3036436.4800000004</v>
          </cell>
        </row>
        <row r="654">
          <cell r="B654" t="str">
            <v>1424</v>
          </cell>
          <cell r="C654" t="str">
            <v xml:space="preserve">ARISANDI TIAWARMAN </v>
          </cell>
          <cell r="D654" t="str">
            <v>DRIVER</v>
          </cell>
          <cell r="E654" t="str">
            <v>JEMBER</v>
          </cell>
          <cell r="F654" t="str">
            <v>ANTERAJA</v>
          </cell>
          <cell r="G654">
            <v>3104993.1100000003</v>
          </cell>
          <cell r="H654">
            <v>5000</v>
          </cell>
          <cell r="I654">
            <v>3099993.1100000003</v>
          </cell>
        </row>
        <row r="655">
          <cell r="B655" t="str">
            <v>2913</v>
          </cell>
          <cell r="C655" t="str">
            <v>SUKMA SIDHARTA</v>
          </cell>
          <cell r="D655" t="str">
            <v>DRIVER</v>
          </cell>
          <cell r="E655" t="str">
            <v>JEMBER</v>
          </cell>
          <cell r="F655" t="str">
            <v>ANTERAJA</v>
          </cell>
          <cell r="G655">
            <v>3038936.4800000004</v>
          </cell>
          <cell r="H655">
            <v>5000</v>
          </cell>
          <cell r="I655">
            <v>3033936.4800000004</v>
          </cell>
        </row>
        <row r="656">
          <cell r="B656" t="str">
            <v>3358</v>
          </cell>
          <cell r="C656" t="str">
            <v>ARIEF WINDAR PRASETYO</v>
          </cell>
          <cell r="D656" t="str">
            <v>DRIVER</v>
          </cell>
          <cell r="E656" t="str">
            <v>JEMBER</v>
          </cell>
          <cell r="F656" t="str">
            <v>ANTERAJA</v>
          </cell>
          <cell r="G656">
            <v>3031436.4800000004</v>
          </cell>
          <cell r="H656">
            <v>5000</v>
          </cell>
          <cell r="I656">
            <v>3026436.4800000004</v>
          </cell>
        </row>
        <row r="657">
          <cell r="B657" t="str">
            <v>3453</v>
          </cell>
          <cell r="C657" t="str">
            <v>TATOK ALKATIRI</v>
          </cell>
          <cell r="D657" t="str">
            <v>DRIVER</v>
          </cell>
          <cell r="E657" t="str">
            <v>JEMBER</v>
          </cell>
          <cell r="F657" t="str">
            <v>ANTERAJA</v>
          </cell>
          <cell r="G657">
            <v>2901436.4800000004</v>
          </cell>
          <cell r="H657">
            <v>5000</v>
          </cell>
          <cell r="I657">
            <v>2896436.4800000004</v>
          </cell>
        </row>
        <row r="658">
          <cell r="B658" t="str">
            <v>2703</v>
          </cell>
          <cell r="C658" t="str">
            <v>FARHANI DAHLAN</v>
          </cell>
          <cell r="D658" t="str">
            <v>DRIVER</v>
          </cell>
          <cell r="E658" t="str">
            <v>JEMBER</v>
          </cell>
          <cell r="F658" t="str">
            <v>ANTERAJA</v>
          </cell>
          <cell r="G658">
            <v>3123936.4800000004</v>
          </cell>
          <cell r="H658">
            <v>5000</v>
          </cell>
          <cell r="I658">
            <v>3118936.4800000004</v>
          </cell>
        </row>
        <row r="659">
          <cell r="B659" t="str">
            <v>2816</v>
          </cell>
          <cell r="C659" t="str">
            <v>MUHAMMAD ZAINURI</v>
          </cell>
          <cell r="D659" t="str">
            <v>DRIVER</v>
          </cell>
          <cell r="E659" t="str">
            <v>JEMBER</v>
          </cell>
          <cell r="F659" t="str">
            <v>ANTERAJA</v>
          </cell>
          <cell r="G659">
            <v>3038936.4800000004</v>
          </cell>
          <cell r="H659">
            <v>5000</v>
          </cell>
          <cell r="I659">
            <v>3033936.4800000004</v>
          </cell>
        </row>
        <row r="660">
          <cell r="B660" t="str">
            <v>3681</v>
          </cell>
          <cell r="C660" t="str">
            <v>DANI SUTAADAM</v>
          </cell>
          <cell r="D660" t="str">
            <v>DRIVER</v>
          </cell>
          <cell r="E660" t="str">
            <v>JEMBER</v>
          </cell>
          <cell r="F660" t="str">
            <v>ANTERAJA</v>
          </cell>
          <cell r="G660">
            <v>3016436.4800000004</v>
          </cell>
          <cell r="H660">
            <v>5000</v>
          </cell>
          <cell r="I660">
            <v>3011436.4800000004</v>
          </cell>
        </row>
        <row r="661">
          <cell r="B661" t="str">
            <v>2524</v>
          </cell>
          <cell r="C661" t="str">
            <v>FENDIK AGUS SETYAWAN</v>
          </cell>
          <cell r="D661" t="str">
            <v>DRIVER</v>
          </cell>
          <cell r="E661" t="str">
            <v>JEMBER</v>
          </cell>
          <cell r="F661" t="str">
            <v>ANTERAJA</v>
          </cell>
          <cell r="G661">
            <v>2968936.4800000004</v>
          </cell>
          <cell r="H661">
            <v>5000</v>
          </cell>
          <cell r="I661">
            <v>2963936.4800000004</v>
          </cell>
        </row>
        <row r="662">
          <cell r="B662" t="str">
            <v>3809</v>
          </cell>
          <cell r="C662" t="str">
            <v>MUSTOFA</v>
          </cell>
          <cell r="D662" t="str">
            <v>DRIVER</v>
          </cell>
          <cell r="E662" t="str">
            <v>JEMBER</v>
          </cell>
          <cell r="F662" t="str">
            <v>ANTERAJA</v>
          </cell>
          <cell r="G662">
            <v>455428.18000000005</v>
          </cell>
          <cell r="H662">
            <v>5000</v>
          </cell>
          <cell r="I662">
            <v>450428.18000000005</v>
          </cell>
        </row>
        <row r="663">
          <cell r="B663" t="str">
            <v>3810</v>
          </cell>
          <cell r="C663" t="str">
            <v>ANDIK KUSWANTO</v>
          </cell>
          <cell r="D663" t="str">
            <v>DRIVER</v>
          </cell>
          <cell r="E663" t="str">
            <v>JEMBER</v>
          </cell>
          <cell r="F663" t="str">
            <v>ANTERAJA</v>
          </cell>
          <cell r="G663">
            <v>376906.08</v>
          </cell>
          <cell r="H663">
            <v>5000</v>
          </cell>
          <cell r="I663">
            <v>371906.08</v>
          </cell>
        </row>
        <row r="664">
          <cell r="B664" t="str">
            <v>2127</v>
          </cell>
          <cell r="C664" t="str">
            <v xml:space="preserve">SLAMET HARIANTO </v>
          </cell>
          <cell r="D664" t="str">
            <v>DRIVER</v>
          </cell>
          <cell r="E664" t="str">
            <v>PAMEKASAN</v>
          </cell>
          <cell r="F664" t="str">
            <v>ANTERAJA</v>
          </cell>
          <cell r="G664">
            <v>3572098.9343999992</v>
          </cell>
          <cell r="H664">
            <v>5000</v>
          </cell>
          <cell r="I664">
            <v>3567098.9343999992</v>
          </cell>
        </row>
        <row r="665">
          <cell r="B665" t="str">
            <v>2128</v>
          </cell>
          <cell r="C665" t="str">
            <v>AHMAD SISWANTO</v>
          </cell>
          <cell r="D665" t="str">
            <v>DRIVER</v>
          </cell>
          <cell r="E665" t="str">
            <v>PAMEKASAN</v>
          </cell>
          <cell r="F665" t="str">
            <v>ANTERAJA</v>
          </cell>
          <cell r="G665">
            <v>2746495.7982999994</v>
          </cell>
          <cell r="H665">
            <v>5000</v>
          </cell>
          <cell r="I665">
            <v>2741495.7982999994</v>
          </cell>
        </row>
        <row r="666">
          <cell r="B666" t="str">
            <v>2385</v>
          </cell>
          <cell r="C666" t="str">
            <v>RIZAL AFINARDO</v>
          </cell>
          <cell r="D666" t="str">
            <v>DRIVER</v>
          </cell>
          <cell r="E666" t="str">
            <v>PAMEKASAN</v>
          </cell>
          <cell r="F666" t="str">
            <v>ANTERAJA</v>
          </cell>
          <cell r="G666">
            <v>3422098.9343999992</v>
          </cell>
          <cell r="H666">
            <v>5000</v>
          </cell>
          <cell r="I666">
            <v>3417098.9343999992</v>
          </cell>
        </row>
        <row r="667">
          <cell r="B667" t="str">
            <v>2386</v>
          </cell>
          <cell r="C667" t="str">
            <v>SANDI BUDIMAN</v>
          </cell>
          <cell r="D667" t="str">
            <v>DRIVER</v>
          </cell>
          <cell r="E667" t="str">
            <v>PAMEKASAN</v>
          </cell>
          <cell r="F667" t="str">
            <v>ANTERAJA</v>
          </cell>
          <cell r="G667">
            <v>3597098.9343999992</v>
          </cell>
          <cell r="H667">
            <v>5000</v>
          </cell>
          <cell r="I667">
            <v>3592098.9343999992</v>
          </cell>
        </row>
        <row r="668">
          <cell r="B668" t="str">
            <v>2387</v>
          </cell>
          <cell r="C668" t="str">
            <v>MUHAMMAD ABUNAWAN</v>
          </cell>
          <cell r="D668" t="str">
            <v>DRIVER</v>
          </cell>
          <cell r="E668" t="str">
            <v>PAMEKASAN</v>
          </cell>
          <cell r="F668" t="str">
            <v>ANTERAJA</v>
          </cell>
          <cell r="G668">
            <v>3442098.9343999992</v>
          </cell>
          <cell r="H668">
            <v>5000</v>
          </cell>
          <cell r="I668">
            <v>3437098.9343999992</v>
          </cell>
        </row>
        <row r="669">
          <cell r="B669" t="str">
            <v>2388</v>
          </cell>
          <cell r="C669" t="str">
            <v>ZAINAL ARIFIN</v>
          </cell>
          <cell r="D669" t="str">
            <v>DRIVER</v>
          </cell>
          <cell r="E669" t="str">
            <v>PAMEKASAN</v>
          </cell>
          <cell r="F669" t="str">
            <v>ANTERAJA</v>
          </cell>
          <cell r="G669">
            <v>3526495.7982999994</v>
          </cell>
          <cell r="H669">
            <v>5000</v>
          </cell>
          <cell r="I669">
            <v>3521495.7982999994</v>
          </cell>
        </row>
        <row r="670">
          <cell r="B670" t="str">
            <v>2729</v>
          </cell>
          <cell r="C670" t="str">
            <v>ZAINAL ABIDIN</v>
          </cell>
          <cell r="D670" t="str">
            <v>DRIVER</v>
          </cell>
          <cell r="E670" t="str">
            <v>PAMEKASAN</v>
          </cell>
          <cell r="F670" t="str">
            <v>ANTERAJA</v>
          </cell>
          <cell r="G670">
            <v>3267098.9343999992</v>
          </cell>
          <cell r="H670">
            <v>5000</v>
          </cell>
          <cell r="I670">
            <v>3262098.9343999992</v>
          </cell>
        </row>
        <row r="671">
          <cell r="B671" t="str">
            <v>3240</v>
          </cell>
          <cell r="C671" t="str">
            <v>AKHMAD SUHAIRI</v>
          </cell>
          <cell r="D671" t="str">
            <v>DRIVER</v>
          </cell>
          <cell r="E671" t="str">
            <v>PAMEKASAN</v>
          </cell>
          <cell r="F671" t="str">
            <v>ANTERAJA</v>
          </cell>
          <cell r="G671">
            <v>3652098.9343999992</v>
          </cell>
          <cell r="H671">
            <v>5000</v>
          </cell>
          <cell r="I671">
            <v>3647098.9343999992</v>
          </cell>
        </row>
        <row r="672">
          <cell r="B672" t="str">
            <v>3446</v>
          </cell>
          <cell r="C672" t="str">
            <v>ARIF SHOLIHEN</v>
          </cell>
          <cell r="D672" t="str">
            <v>DRIVER</v>
          </cell>
          <cell r="E672" t="str">
            <v>PAMEKASAN</v>
          </cell>
          <cell r="F672" t="str">
            <v>ANTERAJA</v>
          </cell>
          <cell r="G672">
            <v>3437098.9343999992</v>
          </cell>
          <cell r="H672">
            <v>5000</v>
          </cell>
          <cell r="I672">
            <v>3432098.9343999992</v>
          </cell>
        </row>
        <row r="673">
          <cell r="B673" t="str">
            <v>2129</v>
          </cell>
          <cell r="C673" t="str">
            <v xml:space="preserve">ALVIN NAWAWI MUBAROK </v>
          </cell>
          <cell r="D673" t="str">
            <v>DRIVER</v>
          </cell>
          <cell r="E673" t="str">
            <v>LAMONGAN</v>
          </cell>
          <cell r="F673" t="str">
            <v>ANTERAJA</v>
          </cell>
          <cell r="G673">
            <v>3424898.1791999997</v>
          </cell>
          <cell r="H673">
            <v>5000</v>
          </cell>
          <cell r="I673">
            <v>3419898.1791999997</v>
          </cell>
        </row>
        <row r="674">
          <cell r="B674" t="str">
            <v>2178</v>
          </cell>
          <cell r="C674" t="str">
            <v>ABDULLAH MUFIT</v>
          </cell>
          <cell r="D674" t="str">
            <v>DRIVER</v>
          </cell>
          <cell r="E674" t="str">
            <v>LAMONGAN</v>
          </cell>
          <cell r="F674" t="str">
            <v>ANTERAJA</v>
          </cell>
          <cell r="G674">
            <v>3266917.9518999998</v>
          </cell>
          <cell r="H674">
            <v>5000</v>
          </cell>
          <cell r="I674">
            <v>3261917.9518999998</v>
          </cell>
        </row>
        <row r="675">
          <cell r="B675" t="str">
            <v>2180</v>
          </cell>
          <cell r="C675" t="str">
            <v>SUTIONO</v>
          </cell>
          <cell r="D675" t="str">
            <v>DRIVER</v>
          </cell>
          <cell r="E675" t="str">
            <v>LAMONGAN</v>
          </cell>
          <cell r="F675" t="str">
            <v>ANTERAJA</v>
          </cell>
          <cell r="G675">
            <v>4036898.1791999997</v>
          </cell>
          <cell r="H675">
            <v>5000</v>
          </cell>
          <cell r="I675">
            <v>4031898.1791999997</v>
          </cell>
        </row>
        <row r="676">
          <cell r="B676" t="str">
            <v>2182</v>
          </cell>
          <cell r="C676" t="str">
            <v>SAIFUL EFENDI</v>
          </cell>
          <cell r="D676" t="str">
            <v>DRIVER</v>
          </cell>
          <cell r="E676" t="str">
            <v>LAMONGAN</v>
          </cell>
          <cell r="F676" t="str">
            <v>ANTERAJA</v>
          </cell>
          <cell r="G676">
            <v>2926898.1791999997</v>
          </cell>
          <cell r="H676">
            <v>5000</v>
          </cell>
          <cell r="I676">
            <v>2921898.1791999997</v>
          </cell>
        </row>
        <row r="677">
          <cell r="B677" t="str">
            <v>2132</v>
          </cell>
          <cell r="C677" t="str">
            <v>ADITYA JAYA RATNA SAPUTRA</v>
          </cell>
          <cell r="D677" t="str">
            <v>DRIVER</v>
          </cell>
          <cell r="E677" t="str">
            <v>LAMONGAN</v>
          </cell>
          <cell r="F677" t="str">
            <v>ANTERAJA</v>
          </cell>
          <cell r="G677">
            <v>3771898.1791999997</v>
          </cell>
          <cell r="H677">
            <v>5000</v>
          </cell>
          <cell r="I677">
            <v>3766898.1791999997</v>
          </cell>
        </row>
        <row r="678">
          <cell r="B678" t="str">
            <v>2421</v>
          </cell>
          <cell r="C678" t="str">
            <v>NURHUDA</v>
          </cell>
          <cell r="D678" t="str">
            <v>DRIVER</v>
          </cell>
          <cell r="E678" t="str">
            <v>LAMONGAN</v>
          </cell>
          <cell r="F678" t="str">
            <v>ANTERAJA</v>
          </cell>
          <cell r="G678">
            <v>3076898.1791999997</v>
          </cell>
          <cell r="H678">
            <v>5000</v>
          </cell>
          <cell r="I678">
            <v>3071898.1791999997</v>
          </cell>
        </row>
        <row r="679">
          <cell r="B679" t="str">
            <v>2525</v>
          </cell>
          <cell r="C679" t="str">
            <v>MOH JUNAEDI ABDILAH</v>
          </cell>
          <cell r="D679" t="str">
            <v>DRIVER</v>
          </cell>
          <cell r="E679" t="str">
            <v>LAMONGAN</v>
          </cell>
          <cell r="F679" t="str">
            <v>ANTERAJA</v>
          </cell>
          <cell r="G679">
            <v>3466917.9518999998</v>
          </cell>
          <cell r="H679">
            <v>5000</v>
          </cell>
          <cell r="I679">
            <v>3461917.9518999998</v>
          </cell>
        </row>
        <row r="680">
          <cell r="B680" t="str">
            <v>2570</v>
          </cell>
          <cell r="C680" t="str">
            <v>AKHMAD ALI SYAIFUDDIN</v>
          </cell>
          <cell r="D680" t="str">
            <v>DRIVER</v>
          </cell>
          <cell r="E680" t="str">
            <v>LAMONGAN</v>
          </cell>
          <cell r="F680" t="str">
            <v>ANTERAJA</v>
          </cell>
          <cell r="G680">
            <v>3051917.9518999998</v>
          </cell>
          <cell r="H680">
            <v>5000</v>
          </cell>
          <cell r="I680">
            <v>3046917.9518999998</v>
          </cell>
        </row>
        <row r="681">
          <cell r="B681" t="str">
            <v>2571</v>
          </cell>
          <cell r="C681" t="str">
            <v>TONI HARIYANTO</v>
          </cell>
          <cell r="D681" t="str">
            <v>DRIVER</v>
          </cell>
          <cell r="E681" t="str">
            <v>LAMONGAN</v>
          </cell>
          <cell r="F681" t="str">
            <v>ANTERAJA</v>
          </cell>
          <cell r="G681">
            <v>3216898.1791999997</v>
          </cell>
          <cell r="H681">
            <v>5000</v>
          </cell>
          <cell r="I681">
            <v>3211898.1791999997</v>
          </cell>
        </row>
        <row r="682">
          <cell r="B682" t="str">
            <v>2572</v>
          </cell>
          <cell r="C682" t="str">
            <v>ANANG HIDAYAT</v>
          </cell>
          <cell r="D682" t="str">
            <v>DRIVER</v>
          </cell>
          <cell r="E682" t="str">
            <v>LAMONGAN</v>
          </cell>
          <cell r="F682" t="str">
            <v>ANTERAJA</v>
          </cell>
          <cell r="G682">
            <v>4111917.9518999998</v>
          </cell>
          <cell r="H682">
            <v>5000</v>
          </cell>
          <cell r="I682">
            <v>4106917.9518999998</v>
          </cell>
        </row>
        <row r="683">
          <cell r="B683" t="str">
            <v>2926</v>
          </cell>
          <cell r="C683" t="str">
            <v>MUHAMAD ADI PUTRA YHUDA</v>
          </cell>
          <cell r="D683" t="str">
            <v>DRIVER</v>
          </cell>
          <cell r="E683" t="str">
            <v>LAMONGAN</v>
          </cell>
          <cell r="F683" t="str">
            <v>ANTERAJA</v>
          </cell>
          <cell r="G683">
            <v>3566898.1791999997</v>
          </cell>
          <cell r="H683">
            <v>5000</v>
          </cell>
          <cell r="I683">
            <v>3561898.1791999997</v>
          </cell>
        </row>
        <row r="684">
          <cell r="B684" t="str">
            <v>2573</v>
          </cell>
          <cell r="C684" t="str">
            <v>RIO JULISTIAWAN</v>
          </cell>
          <cell r="D684" t="str">
            <v>DRIVER</v>
          </cell>
          <cell r="E684" t="str">
            <v>LAMONGAN</v>
          </cell>
          <cell r="F684" t="str">
            <v>ANTERAJA</v>
          </cell>
          <cell r="G684">
            <v>3431898.1791999997</v>
          </cell>
          <cell r="H684">
            <v>5000</v>
          </cell>
          <cell r="I684">
            <v>3426898.1791999997</v>
          </cell>
        </row>
        <row r="685">
          <cell r="B685" t="str">
            <v>2927</v>
          </cell>
          <cell r="C685" t="str">
            <v>AINUR ROFIQ</v>
          </cell>
          <cell r="D685" t="str">
            <v>DRIVER</v>
          </cell>
          <cell r="E685" t="str">
            <v>LAMONGAN</v>
          </cell>
          <cell r="F685" t="str">
            <v>ANTERAJA</v>
          </cell>
          <cell r="G685">
            <v>3551917.9518999998</v>
          </cell>
          <cell r="H685">
            <v>5000</v>
          </cell>
          <cell r="I685">
            <v>3546917.9518999998</v>
          </cell>
        </row>
        <row r="686">
          <cell r="B686" t="str">
            <v>2543</v>
          </cell>
          <cell r="C686" t="str">
            <v>AGUS TRIYONO</v>
          </cell>
          <cell r="D686" t="str">
            <v>DRIVER</v>
          </cell>
          <cell r="E686" t="str">
            <v>LAMONGAN</v>
          </cell>
          <cell r="F686" t="str">
            <v>ANTERAJA</v>
          </cell>
          <cell r="G686">
            <v>3196917.9518999998</v>
          </cell>
          <cell r="H686">
            <v>5000</v>
          </cell>
          <cell r="I686">
            <v>3191917.9518999998</v>
          </cell>
        </row>
        <row r="687">
          <cell r="B687" t="str">
            <v>3094</v>
          </cell>
          <cell r="C687" t="str">
            <v>DWI SUSANTO</v>
          </cell>
          <cell r="D687" t="str">
            <v>DRIVER</v>
          </cell>
          <cell r="E687" t="str">
            <v>LAMONGAN</v>
          </cell>
          <cell r="F687" t="str">
            <v>ANTERAJA</v>
          </cell>
          <cell r="G687">
            <v>4036917.9518999998</v>
          </cell>
          <cell r="H687">
            <v>5000</v>
          </cell>
          <cell r="I687">
            <v>4031917.9518999998</v>
          </cell>
        </row>
        <row r="688">
          <cell r="B688" t="str">
            <v>1640</v>
          </cell>
          <cell r="C688" t="str">
            <v>M.ROIS ANWAR</v>
          </cell>
          <cell r="D688" t="str">
            <v>DRIVER</v>
          </cell>
          <cell r="E688" t="str">
            <v>LAMONGAN</v>
          </cell>
          <cell r="F688" t="str">
            <v>ANTERAJA</v>
          </cell>
          <cell r="G688">
            <v>4061917.9518999998</v>
          </cell>
          <cell r="H688">
            <v>5000</v>
          </cell>
          <cell r="I688">
            <v>4056917.9518999998</v>
          </cell>
        </row>
        <row r="689">
          <cell r="B689" t="str">
            <v>1832</v>
          </cell>
          <cell r="C689" t="str">
            <v>MUHAMMAD HERI SUGIONO</v>
          </cell>
          <cell r="D689" t="str">
            <v>DRIVER</v>
          </cell>
          <cell r="E689" t="str">
            <v>LAMONGAN</v>
          </cell>
          <cell r="F689" t="str">
            <v>ANTERAJA</v>
          </cell>
          <cell r="G689">
            <v>3166917.9518999998</v>
          </cell>
          <cell r="H689">
            <v>5000</v>
          </cell>
          <cell r="I689">
            <v>3161917.9518999998</v>
          </cell>
        </row>
        <row r="690">
          <cell r="B690" t="str">
            <v>2187</v>
          </cell>
          <cell r="C690" t="str">
            <v>ZAINAL WAHYUDI</v>
          </cell>
          <cell r="D690" t="str">
            <v>DRIVER</v>
          </cell>
          <cell r="E690" t="str">
            <v>LAMONGAN</v>
          </cell>
          <cell r="F690" t="str">
            <v>ANTERAJA</v>
          </cell>
          <cell r="G690">
            <v>3491898.1791999997</v>
          </cell>
          <cell r="H690">
            <v>5000</v>
          </cell>
          <cell r="I690">
            <v>3486898.1791999997</v>
          </cell>
        </row>
        <row r="691">
          <cell r="B691" t="str">
            <v>3445</v>
          </cell>
          <cell r="C691" t="str">
            <v>RIZKY ABRIANTO PRADANA</v>
          </cell>
          <cell r="D691" t="str">
            <v>DRIVER</v>
          </cell>
          <cell r="E691" t="str">
            <v>LAMONGAN</v>
          </cell>
          <cell r="F691" t="str">
            <v>ANTERAJA</v>
          </cell>
          <cell r="G691">
            <v>3616898.1791999997</v>
          </cell>
          <cell r="H691">
            <v>5000</v>
          </cell>
          <cell r="I691">
            <v>3611898.1791999997</v>
          </cell>
        </row>
        <row r="692">
          <cell r="B692" t="str">
            <v>3791</v>
          </cell>
          <cell r="C692" t="str">
            <v>EKO KUSDIANTORO</v>
          </cell>
          <cell r="D692" t="str">
            <v>DRIVER</v>
          </cell>
          <cell r="E692" t="str">
            <v>LAMONGAN</v>
          </cell>
          <cell r="F692" t="str">
            <v>ANTERAJA</v>
          </cell>
          <cell r="G692">
            <v>1742905.7558666666</v>
          </cell>
          <cell r="H692">
            <v>5000</v>
          </cell>
          <cell r="I692">
            <v>1737905.7558666666</v>
          </cell>
        </row>
        <row r="693">
          <cell r="B693" t="str">
            <v>1518</v>
          </cell>
          <cell r="C693" t="str">
            <v>CHAIRUL SANY</v>
          </cell>
          <cell r="D693" t="str">
            <v>DRIVER</v>
          </cell>
          <cell r="E693" t="str">
            <v>MALANG ANTERAJA</v>
          </cell>
          <cell r="F693" t="str">
            <v>ANTERAJA</v>
          </cell>
          <cell r="G693">
            <v>3439553.9013999999</v>
          </cell>
          <cell r="H693">
            <v>5000</v>
          </cell>
          <cell r="I693">
            <v>3434553.9013999999</v>
          </cell>
        </row>
        <row r="694">
          <cell r="B694" t="str">
            <v>1421</v>
          </cell>
          <cell r="C694" t="str">
            <v xml:space="preserve">HERU KUSMANAJI </v>
          </cell>
          <cell r="D694" t="str">
            <v>DRIVER</v>
          </cell>
          <cell r="E694" t="str">
            <v>MALANG ANTERAJA</v>
          </cell>
          <cell r="F694" t="str">
            <v>ANTERAJA</v>
          </cell>
          <cell r="G694">
            <v>3750378.2208000002</v>
          </cell>
          <cell r="H694">
            <v>5000</v>
          </cell>
          <cell r="I694">
            <v>3745378.2208000002</v>
          </cell>
        </row>
        <row r="695">
          <cell r="B695" t="str">
            <v>2486</v>
          </cell>
          <cell r="C695" t="str">
            <v>EKO PRISTIWANTO</v>
          </cell>
          <cell r="D695" t="str">
            <v>FM</v>
          </cell>
          <cell r="E695" t="str">
            <v>MALANG ANTERAJA</v>
          </cell>
          <cell r="F695" t="str">
            <v>ANTERAJA</v>
          </cell>
          <cell r="G695">
            <v>3786378.2208000002</v>
          </cell>
          <cell r="H695">
            <v>5000</v>
          </cell>
          <cell r="I695">
            <v>3781378.2208000002</v>
          </cell>
        </row>
        <row r="696">
          <cell r="B696" t="str">
            <v>1791</v>
          </cell>
          <cell r="C696" t="str">
            <v>ARNOLD KUSUMA WARDHANA</v>
          </cell>
          <cell r="D696" t="str">
            <v>DRIVER</v>
          </cell>
          <cell r="E696" t="str">
            <v>MALANG ANTERAJA</v>
          </cell>
          <cell r="F696" t="str">
            <v>ANTERAJA</v>
          </cell>
          <cell r="G696">
            <v>3469378.2208000002</v>
          </cell>
          <cell r="H696">
            <v>5000</v>
          </cell>
          <cell r="I696">
            <v>3464378.2208000002</v>
          </cell>
        </row>
        <row r="697">
          <cell r="B697" t="str">
            <v>1880</v>
          </cell>
          <cell r="C697" t="str">
            <v>ANDRI DWI LESMANA</v>
          </cell>
          <cell r="D697" t="str">
            <v>DRIVER</v>
          </cell>
          <cell r="E697" t="str">
            <v>MALANG ANTERAJA</v>
          </cell>
          <cell r="F697" t="str">
            <v>ANTERAJA</v>
          </cell>
          <cell r="G697">
            <v>3174553.9013999999</v>
          </cell>
          <cell r="H697">
            <v>5000</v>
          </cell>
          <cell r="I697">
            <v>3169553.9013999999</v>
          </cell>
        </row>
        <row r="698">
          <cell r="B698" t="str">
            <v>1881</v>
          </cell>
          <cell r="C698" t="str">
            <v>JOHAR ARDI</v>
          </cell>
          <cell r="D698" t="str">
            <v>DRIVER</v>
          </cell>
          <cell r="E698" t="str">
            <v>MALANG ANTERAJA</v>
          </cell>
          <cell r="F698" t="str">
            <v>ANTERAJA</v>
          </cell>
          <cell r="G698">
            <v>3299612.4616</v>
          </cell>
          <cell r="H698">
            <v>5000</v>
          </cell>
          <cell r="I698">
            <v>3294612.4616</v>
          </cell>
        </row>
        <row r="699">
          <cell r="B699" t="str">
            <v>1792</v>
          </cell>
          <cell r="C699" t="str">
            <v>MOCHAMAD KHOIRUL ANAM</v>
          </cell>
          <cell r="D699" t="str">
            <v>DRIVER</v>
          </cell>
          <cell r="E699" t="str">
            <v>MALANG ANTERAJA</v>
          </cell>
          <cell r="F699" t="str">
            <v>ANTERAJA</v>
          </cell>
          <cell r="G699">
            <v>3432112.4616</v>
          </cell>
          <cell r="H699">
            <v>5000</v>
          </cell>
          <cell r="I699">
            <v>3427112.4616</v>
          </cell>
        </row>
        <row r="700">
          <cell r="B700" t="str">
            <v>2047</v>
          </cell>
          <cell r="C700" t="str">
            <v>IMAM WAHYUDI</v>
          </cell>
          <cell r="D700" t="str">
            <v>DRIVER</v>
          </cell>
          <cell r="E700" t="str">
            <v>MALANG ANTERAJA</v>
          </cell>
          <cell r="F700" t="str">
            <v>ANTERAJA</v>
          </cell>
          <cell r="G700">
            <v>3139612.4616</v>
          </cell>
          <cell r="H700">
            <v>5000</v>
          </cell>
          <cell r="I700">
            <v>3134612.4616</v>
          </cell>
        </row>
        <row r="701">
          <cell r="B701" t="str">
            <v>2194</v>
          </cell>
          <cell r="C701" t="str">
            <v>DIKI KURNIAWAN</v>
          </cell>
          <cell r="D701" t="str">
            <v>DRIVER</v>
          </cell>
          <cell r="E701" t="str">
            <v>MALANG ANTERAJA</v>
          </cell>
          <cell r="F701" t="str">
            <v>ANTERAJA</v>
          </cell>
          <cell r="G701">
            <v>3094846.7024000003</v>
          </cell>
          <cell r="H701">
            <v>5000</v>
          </cell>
          <cell r="I701">
            <v>3089846.7024000003</v>
          </cell>
        </row>
        <row r="702">
          <cell r="B702" t="str">
            <v>2204</v>
          </cell>
          <cell r="C702" t="str">
            <v>MUHAMMAD AGUS</v>
          </cell>
          <cell r="D702" t="str">
            <v>DRIVER</v>
          </cell>
          <cell r="E702" t="str">
            <v>MALANG ANTERAJA</v>
          </cell>
          <cell r="F702" t="str">
            <v>ANTERAJA</v>
          </cell>
          <cell r="G702">
            <v>3339378.2208000002</v>
          </cell>
          <cell r="H702">
            <v>5000</v>
          </cell>
          <cell r="I702">
            <v>3334378.2208000002</v>
          </cell>
        </row>
        <row r="703">
          <cell r="B703" t="str">
            <v>2250</v>
          </cell>
          <cell r="C703" t="str">
            <v>APRILEO KRISNA ADI PUTRA</v>
          </cell>
          <cell r="D703" t="str">
            <v>DRIVER</v>
          </cell>
          <cell r="E703" t="str">
            <v>MALANG ANTERAJA</v>
          </cell>
          <cell r="F703" t="str">
            <v>ANTERAJA</v>
          </cell>
          <cell r="G703">
            <v>3299612.4616</v>
          </cell>
          <cell r="H703">
            <v>5000</v>
          </cell>
          <cell r="I703">
            <v>3294612.4616</v>
          </cell>
        </row>
        <row r="704">
          <cell r="B704" t="str">
            <v>1517</v>
          </cell>
          <cell r="C704" t="str">
            <v>EKO WAHYUDI</v>
          </cell>
          <cell r="D704" t="str">
            <v>DRIVER</v>
          </cell>
          <cell r="E704" t="str">
            <v>MALANG ANTERAJA</v>
          </cell>
          <cell r="F704" t="str">
            <v>ANTERAJA</v>
          </cell>
          <cell r="G704">
            <v>3055080.9432000001</v>
          </cell>
          <cell r="H704">
            <v>5000</v>
          </cell>
          <cell r="I704">
            <v>3050080.9432000001</v>
          </cell>
        </row>
        <row r="705">
          <cell r="B705" t="str">
            <v>1586</v>
          </cell>
          <cell r="C705" t="str">
            <v>EKO HARDIYAN PURNAWAN</v>
          </cell>
          <cell r="D705" t="str">
            <v>DRIVER</v>
          </cell>
          <cell r="E705" t="str">
            <v>MALANG ANTERAJA</v>
          </cell>
          <cell r="F705" t="str">
            <v>ANTERAJA</v>
          </cell>
          <cell r="G705">
            <v>3216819.6606000001</v>
          </cell>
          <cell r="H705">
            <v>5000</v>
          </cell>
          <cell r="I705">
            <v>3211819.6606000001</v>
          </cell>
        </row>
        <row r="706">
          <cell r="B706" t="str">
            <v>1822</v>
          </cell>
          <cell r="C706" t="str">
            <v>NANANG MUJIANTO</v>
          </cell>
          <cell r="D706" t="str">
            <v>DRIVER</v>
          </cell>
          <cell r="E706" t="str">
            <v>MALANG ANTERAJA</v>
          </cell>
          <cell r="F706" t="str">
            <v>ANTERAJA</v>
          </cell>
          <cell r="G706">
            <v>3506878.2208000002</v>
          </cell>
          <cell r="H706">
            <v>5000</v>
          </cell>
          <cell r="I706">
            <v>3501878.2208000002</v>
          </cell>
        </row>
        <row r="707">
          <cell r="B707" t="str">
            <v>1830</v>
          </cell>
          <cell r="C707" t="str">
            <v>IMAM MALIKI</v>
          </cell>
          <cell r="D707" t="str">
            <v>DRIVER</v>
          </cell>
          <cell r="E707" t="str">
            <v>MALANG ANTERAJA</v>
          </cell>
          <cell r="F707" t="str">
            <v>ANTERAJA</v>
          </cell>
          <cell r="G707">
            <v>3294612.4616</v>
          </cell>
          <cell r="H707">
            <v>5000</v>
          </cell>
          <cell r="I707">
            <v>3289612.4616</v>
          </cell>
        </row>
        <row r="708">
          <cell r="B708" t="str">
            <v>2193</v>
          </cell>
          <cell r="C708" t="str">
            <v>ADI PRASETYO</v>
          </cell>
          <cell r="D708" t="str">
            <v>DRIVER</v>
          </cell>
          <cell r="E708" t="str">
            <v>MALANG ANTERAJA</v>
          </cell>
          <cell r="F708" t="str">
            <v>ANTERAJA</v>
          </cell>
          <cell r="G708">
            <v>3474319.6606000001</v>
          </cell>
          <cell r="H708">
            <v>5000</v>
          </cell>
          <cell r="I708">
            <v>3469319.6606000001</v>
          </cell>
        </row>
        <row r="709">
          <cell r="B709" t="str">
            <v>2485</v>
          </cell>
          <cell r="C709" t="str">
            <v>BAGUS DIAN PERMANA</v>
          </cell>
          <cell r="D709" t="str">
            <v>DISPATCHER</v>
          </cell>
          <cell r="E709" t="str">
            <v>MALANG ANTERAJA</v>
          </cell>
          <cell r="F709" t="str">
            <v>ANTERAJA</v>
          </cell>
          <cell r="G709">
            <v>3762378.2208000002</v>
          </cell>
          <cell r="H709">
            <v>5000</v>
          </cell>
          <cell r="I709">
            <v>3757378.2208000002</v>
          </cell>
        </row>
        <row r="710">
          <cell r="B710" t="str">
            <v>2251</v>
          </cell>
          <cell r="C710" t="str">
            <v>AGUS DWI CAHYONO</v>
          </cell>
          <cell r="D710" t="str">
            <v>DRIVER</v>
          </cell>
          <cell r="E710" t="str">
            <v>MALANG ANTERAJA</v>
          </cell>
          <cell r="F710" t="str">
            <v>ANTERAJA</v>
          </cell>
          <cell r="G710">
            <v>3784378.2208000002</v>
          </cell>
          <cell r="H710">
            <v>5000</v>
          </cell>
          <cell r="I710">
            <v>3779378.2208000002</v>
          </cell>
        </row>
        <row r="711">
          <cell r="B711" t="str">
            <v>2430</v>
          </cell>
          <cell r="C711" t="str">
            <v>MARLON HARIS EFENDI</v>
          </cell>
          <cell r="D711" t="str">
            <v>DRIVER</v>
          </cell>
          <cell r="E711" t="str">
            <v>MALANG ANTERAJA</v>
          </cell>
          <cell r="F711" t="str">
            <v>ANTERAJA</v>
          </cell>
          <cell r="G711">
            <v>3939378.2208000002</v>
          </cell>
          <cell r="H711">
            <v>5000</v>
          </cell>
          <cell r="I711">
            <v>3934378.2208000002</v>
          </cell>
        </row>
        <row r="712">
          <cell r="B712" t="str">
            <v>2431</v>
          </cell>
          <cell r="C712" t="str">
            <v xml:space="preserve">ACHMAD SULAIMAN </v>
          </cell>
          <cell r="D712" t="str">
            <v>DRIVER</v>
          </cell>
          <cell r="E712" t="str">
            <v>MALANG ANTERAJA</v>
          </cell>
          <cell r="F712" t="str">
            <v>ANTERAJA</v>
          </cell>
          <cell r="G712">
            <v>3744378.2208000002</v>
          </cell>
          <cell r="H712">
            <v>5000</v>
          </cell>
          <cell r="I712">
            <v>3739378.2208000002</v>
          </cell>
        </row>
        <row r="713">
          <cell r="B713" t="str">
            <v>2437</v>
          </cell>
          <cell r="C713" t="str">
            <v>DONI HERI YULINANTO</v>
          </cell>
          <cell r="D713" t="str">
            <v>DRIVER</v>
          </cell>
          <cell r="E713" t="str">
            <v>MALANG ANTERAJA</v>
          </cell>
          <cell r="F713" t="str">
            <v>ANTERAJA</v>
          </cell>
          <cell r="G713">
            <v>3844378.2208000002</v>
          </cell>
          <cell r="H713">
            <v>5000</v>
          </cell>
          <cell r="I713">
            <v>3839378.2208000002</v>
          </cell>
        </row>
        <row r="714">
          <cell r="B714" t="str">
            <v>2438</v>
          </cell>
          <cell r="C714" t="str">
            <v>NUR AMIN HIDAYATULLOH</v>
          </cell>
          <cell r="D714" t="str">
            <v>DRIVER</v>
          </cell>
          <cell r="E714" t="str">
            <v>MALANG ANTERAJA</v>
          </cell>
          <cell r="F714" t="str">
            <v>ANTERAJA</v>
          </cell>
          <cell r="G714">
            <v>3494378.2208000002</v>
          </cell>
          <cell r="H714">
            <v>5000</v>
          </cell>
          <cell r="I714">
            <v>3489378.2208000002</v>
          </cell>
        </row>
        <row r="715">
          <cell r="B715" t="str">
            <v>2439</v>
          </cell>
          <cell r="C715" t="str">
            <v>DENNY SAMUJI</v>
          </cell>
          <cell r="D715" t="str">
            <v>DRIVER</v>
          </cell>
          <cell r="E715" t="str">
            <v>MALANG ANTERAJA</v>
          </cell>
          <cell r="F715" t="str">
            <v>ANTERAJA</v>
          </cell>
          <cell r="G715">
            <v>3764553.9013999999</v>
          </cell>
          <cell r="H715">
            <v>5000</v>
          </cell>
          <cell r="I715">
            <v>3759553.9013999999</v>
          </cell>
        </row>
        <row r="716">
          <cell r="B716" t="str">
            <v>1794</v>
          </cell>
          <cell r="C716" t="str">
            <v>DIMAS ANARJERI JK</v>
          </cell>
          <cell r="D716" t="str">
            <v>DRIVER</v>
          </cell>
          <cell r="E716" t="str">
            <v>MALANG ANTERAJA</v>
          </cell>
          <cell r="F716" t="str">
            <v>ANTERAJA</v>
          </cell>
          <cell r="G716">
            <v>3079846.7024000003</v>
          </cell>
          <cell r="H716">
            <v>5000</v>
          </cell>
          <cell r="I716">
            <v>3074846.7024000003</v>
          </cell>
        </row>
        <row r="717">
          <cell r="B717" t="str">
            <v>2440</v>
          </cell>
          <cell r="C717" t="str">
            <v>RIZQI AMALIA</v>
          </cell>
          <cell r="D717" t="str">
            <v xml:space="preserve">ADMIN   </v>
          </cell>
          <cell r="E717" t="str">
            <v>MALANG ANTERAJA</v>
          </cell>
          <cell r="F717" t="str">
            <v>ANTERAJA</v>
          </cell>
          <cell r="G717">
            <v>3714378.2208000002</v>
          </cell>
          <cell r="H717">
            <v>5000</v>
          </cell>
          <cell r="I717">
            <v>3709378.2208000002</v>
          </cell>
        </row>
        <row r="718">
          <cell r="B718" t="str">
            <v>2645</v>
          </cell>
          <cell r="C718" t="str">
            <v>HENDRA SETIAWAN</v>
          </cell>
          <cell r="D718" t="str">
            <v>DRIVER</v>
          </cell>
          <cell r="E718" t="str">
            <v>MALANG ANTERAJA</v>
          </cell>
          <cell r="F718" t="str">
            <v>ANTERAJA</v>
          </cell>
          <cell r="G718">
            <v>3494378.2208000002</v>
          </cell>
          <cell r="H718">
            <v>5000</v>
          </cell>
          <cell r="I718">
            <v>3489378.2208000002</v>
          </cell>
        </row>
        <row r="719">
          <cell r="B719" t="str">
            <v>2648</v>
          </cell>
          <cell r="C719" t="str">
            <v>JUMADI</v>
          </cell>
          <cell r="D719" t="str">
            <v>DRIVER</v>
          </cell>
          <cell r="E719" t="str">
            <v>MALANG ANTERAJA</v>
          </cell>
          <cell r="F719" t="str">
            <v>ANTERAJA</v>
          </cell>
          <cell r="G719">
            <v>3569378.2208000002</v>
          </cell>
          <cell r="H719">
            <v>5000</v>
          </cell>
          <cell r="I719">
            <v>3564378.2208000002</v>
          </cell>
        </row>
        <row r="720">
          <cell r="B720" t="str">
            <v>2652</v>
          </cell>
          <cell r="C720" t="str">
            <v>INDRA BAYU</v>
          </cell>
          <cell r="D720" t="str">
            <v>DRIVER</v>
          </cell>
          <cell r="E720" t="str">
            <v>MALANG ANTERAJA</v>
          </cell>
          <cell r="F720" t="str">
            <v>ANTERAJA</v>
          </cell>
          <cell r="G720">
            <v>3304378.2208000002</v>
          </cell>
          <cell r="H720">
            <v>5000</v>
          </cell>
          <cell r="I720">
            <v>3299378.2208000002</v>
          </cell>
        </row>
        <row r="721">
          <cell r="B721" t="str">
            <v>2657</v>
          </cell>
          <cell r="C721" t="str">
            <v>TIRTA SANDI TYAS ARI AKHMADI</v>
          </cell>
          <cell r="D721" t="str">
            <v>DRIVER</v>
          </cell>
          <cell r="E721" t="str">
            <v>MALANG ANTERAJA</v>
          </cell>
          <cell r="F721" t="str">
            <v>ANTERAJA</v>
          </cell>
          <cell r="G721">
            <v>3546878.2208000002</v>
          </cell>
          <cell r="H721">
            <v>5000</v>
          </cell>
          <cell r="I721">
            <v>3541878.2208000002</v>
          </cell>
        </row>
        <row r="722">
          <cell r="B722" t="str">
            <v>2527</v>
          </cell>
          <cell r="C722" t="str">
            <v>ADITYA WICAKSONO</v>
          </cell>
          <cell r="D722" t="str">
            <v>DRIVER</v>
          </cell>
          <cell r="E722" t="str">
            <v>MALANG ANTERAJA</v>
          </cell>
          <cell r="F722" t="str">
            <v>ANTERAJA</v>
          </cell>
          <cell r="G722">
            <v>3429319.6606000001</v>
          </cell>
          <cell r="H722">
            <v>5000</v>
          </cell>
          <cell r="I722">
            <v>3424319.6606000001</v>
          </cell>
        </row>
        <row r="723">
          <cell r="B723" t="str">
            <v>2528</v>
          </cell>
          <cell r="C723" t="str">
            <v>HADI RIYANTO</v>
          </cell>
          <cell r="D723" t="str">
            <v>DRIVER</v>
          </cell>
          <cell r="E723" t="str">
            <v>MALANG ANTERAJA</v>
          </cell>
          <cell r="F723" t="str">
            <v>ANTERAJA</v>
          </cell>
          <cell r="G723">
            <v>3459378.2208000002</v>
          </cell>
          <cell r="H723">
            <v>5000</v>
          </cell>
          <cell r="I723">
            <v>3454378.2208000002</v>
          </cell>
        </row>
        <row r="724">
          <cell r="B724" t="str">
            <v>2811</v>
          </cell>
          <cell r="C724" t="str">
            <v>WELLY ZEFRIAN SYAH DWI PUTRA</v>
          </cell>
          <cell r="D724" t="str">
            <v>DRIVER</v>
          </cell>
          <cell r="E724" t="str">
            <v>MALANG ANTERAJA</v>
          </cell>
          <cell r="F724" t="str">
            <v>ANTERAJA</v>
          </cell>
          <cell r="G724">
            <v>3759378.2208000002</v>
          </cell>
          <cell r="H724">
            <v>5000</v>
          </cell>
          <cell r="I724">
            <v>3754378.2208000002</v>
          </cell>
        </row>
        <row r="725">
          <cell r="B725" t="str">
            <v>2812</v>
          </cell>
          <cell r="C725" t="str">
            <v>ZAENAL KHANANI</v>
          </cell>
          <cell r="D725" t="str">
            <v>DRIVER</v>
          </cell>
          <cell r="E725" t="str">
            <v>MALANG ANTERAJA</v>
          </cell>
          <cell r="F725" t="str">
            <v>ANTERAJA</v>
          </cell>
          <cell r="G725">
            <v>3349378.2208000002</v>
          </cell>
          <cell r="H725">
            <v>5000</v>
          </cell>
          <cell r="I725">
            <v>3344378.2208000002</v>
          </cell>
        </row>
        <row r="726">
          <cell r="B726" t="str">
            <v>2776</v>
          </cell>
          <cell r="C726" t="str">
            <v>DONI ZULKARNAIN</v>
          </cell>
          <cell r="D726" t="str">
            <v>UC</v>
          </cell>
          <cell r="E726" t="str">
            <v>MALANG ANTERAJA</v>
          </cell>
          <cell r="F726" t="str">
            <v>ANTERAJA</v>
          </cell>
          <cell r="G726">
            <v>3304319.6606000001</v>
          </cell>
          <cell r="H726">
            <v>5000</v>
          </cell>
          <cell r="I726">
            <v>3299319.6606000001</v>
          </cell>
        </row>
        <row r="727">
          <cell r="B727" t="str">
            <v>2292</v>
          </cell>
          <cell r="C727" t="str">
            <v>IRFAN EFENDI</v>
          </cell>
          <cell r="D727" t="str">
            <v>DRIVER</v>
          </cell>
          <cell r="E727" t="str">
            <v>MALANG ANTERAJA</v>
          </cell>
          <cell r="F727" t="str">
            <v>ANTERAJA</v>
          </cell>
          <cell r="G727">
            <v>3334612.4616</v>
          </cell>
          <cell r="H727">
            <v>5000</v>
          </cell>
          <cell r="I727">
            <v>3329612.4616</v>
          </cell>
        </row>
        <row r="728">
          <cell r="B728" t="str">
            <v>3051</v>
          </cell>
          <cell r="C728" t="str">
            <v>VANDY JOSHUA WOKAS</v>
          </cell>
          <cell r="D728" t="str">
            <v>FM</v>
          </cell>
          <cell r="E728" t="str">
            <v>MALANG ANTERAJA</v>
          </cell>
          <cell r="F728" t="str">
            <v>ANTERAJA</v>
          </cell>
          <cell r="G728">
            <v>3534378.2208000002</v>
          </cell>
          <cell r="H728">
            <v>5000</v>
          </cell>
          <cell r="I728">
            <v>3529378.2208000002</v>
          </cell>
        </row>
        <row r="729">
          <cell r="B729" t="str">
            <v>3135</v>
          </cell>
          <cell r="C729" t="str">
            <v>DANDY YUDHA SANTOSO</v>
          </cell>
          <cell r="D729" t="str">
            <v>DRIVER</v>
          </cell>
          <cell r="E729" t="str">
            <v>MALANG ANTERAJA</v>
          </cell>
          <cell r="F729" t="str">
            <v>ANTERAJA</v>
          </cell>
          <cell r="G729">
            <v>3187346.7024000003</v>
          </cell>
          <cell r="H729">
            <v>5000</v>
          </cell>
          <cell r="I729">
            <v>3182346.7024000003</v>
          </cell>
        </row>
        <row r="730">
          <cell r="B730" t="str">
            <v>3160</v>
          </cell>
          <cell r="C730" t="str">
            <v>SAMSOL ARIFIN</v>
          </cell>
          <cell r="D730" t="str">
            <v>DRIVER</v>
          </cell>
          <cell r="E730" t="str">
            <v>MALANG ANTERAJA</v>
          </cell>
          <cell r="F730" t="str">
            <v>ANTERAJA</v>
          </cell>
          <cell r="G730">
            <v>3389553.9013999999</v>
          </cell>
          <cell r="H730">
            <v>5000</v>
          </cell>
          <cell r="I730">
            <v>3384553.9013999999</v>
          </cell>
        </row>
        <row r="731">
          <cell r="B731" t="str">
            <v>3161</v>
          </cell>
          <cell r="C731" t="str">
            <v>HUSNIL MUBAROK</v>
          </cell>
          <cell r="D731" t="str">
            <v>DRIVER</v>
          </cell>
          <cell r="E731" t="str">
            <v>MALANG ANTERAJA</v>
          </cell>
          <cell r="F731" t="str">
            <v>ANTERAJA</v>
          </cell>
          <cell r="G731">
            <v>3869378.2208000002</v>
          </cell>
          <cell r="H731">
            <v>5000</v>
          </cell>
          <cell r="I731">
            <v>3864378.2208000002</v>
          </cell>
        </row>
        <row r="732">
          <cell r="B732" t="str">
            <v>3162</v>
          </cell>
          <cell r="C732" t="str">
            <v>ROBBY SETIAWAN</v>
          </cell>
          <cell r="D732" t="str">
            <v>DRIVER</v>
          </cell>
          <cell r="E732" t="str">
            <v>MALANG ANTERAJA</v>
          </cell>
          <cell r="F732" t="str">
            <v>ANTERAJA</v>
          </cell>
          <cell r="G732">
            <v>3414612.4616</v>
          </cell>
          <cell r="H732">
            <v>5000</v>
          </cell>
          <cell r="I732">
            <v>3409612.4616</v>
          </cell>
        </row>
        <row r="733">
          <cell r="B733" t="str">
            <v>3211</v>
          </cell>
          <cell r="C733" t="str">
            <v>MOHAMMAD RIFAI</v>
          </cell>
          <cell r="D733" t="str">
            <v>DRIVER</v>
          </cell>
          <cell r="E733" t="str">
            <v>MALANG ANTERAJA</v>
          </cell>
          <cell r="F733" t="str">
            <v>ANTERAJA</v>
          </cell>
          <cell r="G733">
            <v>3519378.2208000002</v>
          </cell>
          <cell r="H733">
            <v>5000</v>
          </cell>
          <cell r="I733">
            <v>3514378.2208000002</v>
          </cell>
        </row>
        <row r="734">
          <cell r="B734" t="str">
            <v>3212</v>
          </cell>
          <cell r="C734" t="str">
            <v>TEDY KURNIA SISWANTORO</v>
          </cell>
          <cell r="D734" t="str">
            <v>DRIVER</v>
          </cell>
          <cell r="E734" t="str">
            <v>MALANG ANTERAJA</v>
          </cell>
          <cell r="F734" t="str">
            <v>ANTERAJA</v>
          </cell>
          <cell r="G734">
            <v>2985080.9432000001</v>
          </cell>
          <cell r="H734">
            <v>5000</v>
          </cell>
          <cell r="I734">
            <v>2980080.9432000001</v>
          </cell>
        </row>
        <row r="735">
          <cell r="B735" t="str">
            <v>3213</v>
          </cell>
          <cell r="C735" t="str">
            <v>DANU DIAN MAULANA</v>
          </cell>
          <cell r="D735" t="str">
            <v>DRIVER</v>
          </cell>
          <cell r="E735" t="str">
            <v>MALANG ANTERAJA</v>
          </cell>
          <cell r="F735" t="str">
            <v>ANTERAJA</v>
          </cell>
          <cell r="G735">
            <v>3589378.2208000002</v>
          </cell>
          <cell r="H735">
            <v>5000</v>
          </cell>
          <cell r="I735">
            <v>3584378.2208000002</v>
          </cell>
        </row>
        <row r="736">
          <cell r="B736" t="str">
            <v>2695</v>
          </cell>
          <cell r="C736" t="str">
            <v>IVAN BRAMASTO</v>
          </cell>
          <cell r="D736" t="str">
            <v>ADMIN DISPATCHER</v>
          </cell>
          <cell r="E736" t="str">
            <v>MALANG ANTERAJA</v>
          </cell>
          <cell r="F736" t="str">
            <v>ANTERAJA</v>
          </cell>
          <cell r="G736">
            <v>3798378.2208000002</v>
          </cell>
          <cell r="H736">
            <v>5000</v>
          </cell>
          <cell r="I736">
            <v>3793378.2208000002</v>
          </cell>
        </row>
        <row r="737">
          <cell r="B737" t="str">
            <v>2925</v>
          </cell>
          <cell r="C737" t="str">
            <v>PRAMANA SARWA JATMIKA</v>
          </cell>
          <cell r="D737" t="str">
            <v>DRIVER</v>
          </cell>
          <cell r="E737" t="str">
            <v>MALANG ANTERAJA</v>
          </cell>
          <cell r="F737" t="str">
            <v>ANTERAJA</v>
          </cell>
          <cell r="G737">
            <v>3961878.2208000002</v>
          </cell>
          <cell r="H737">
            <v>5000</v>
          </cell>
          <cell r="I737">
            <v>3956878.2208000002</v>
          </cell>
        </row>
        <row r="738">
          <cell r="B738" t="str">
            <v>3224</v>
          </cell>
          <cell r="C738" t="str">
            <v>VENANSIUS AGUSTIAWAN BANDUR</v>
          </cell>
          <cell r="D738" t="str">
            <v>DRIVER</v>
          </cell>
          <cell r="E738" t="str">
            <v>MALANG ANTERAJA</v>
          </cell>
          <cell r="F738" t="str">
            <v>ANTERAJA</v>
          </cell>
          <cell r="G738">
            <v>3439378.2208000002</v>
          </cell>
          <cell r="H738">
            <v>5000</v>
          </cell>
          <cell r="I738">
            <v>3434378.2208000002</v>
          </cell>
        </row>
        <row r="739">
          <cell r="B739" t="str">
            <v>3232</v>
          </cell>
          <cell r="C739" t="str">
            <v>ERIK EXTRA MAHENDRA</v>
          </cell>
          <cell r="D739" t="str">
            <v>DRIVER</v>
          </cell>
          <cell r="E739" t="str">
            <v>MALANG ANTERAJA</v>
          </cell>
          <cell r="F739" t="str">
            <v>ANTERAJA</v>
          </cell>
          <cell r="G739">
            <v>2970080.9432000001</v>
          </cell>
          <cell r="H739">
            <v>5000</v>
          </cell>
          <cell r="I739">
            <v>2965080.9432000001</v>
          </cell>
        </row>
        <row r="740">
          <cell r="B740" t="str">
            <v>3233</v>
          </cell>
          <cell r="C740" t="str">
            <v>ALDO SEPTIAWAN DWI PANGGA</v>
          </cell>
          <cell r="D740" t="str">
            <v>DRIVER</v>
          </cell>
          <cell r="E740" t="str">
            <v>MALANG ANTERAJA</v>
          </cell>
          <cell r="F740" t="str">
            <v>ANTERAJA</v>
          </cell>
          <cell r="G740">
            <v>3294378.2208000002</v>
          </cell>
          <cell r="H740">
            <v>5000</v>
          </cell>
          <cell r="I740">
            <v>3289378.2208000002</v>
          </cell>
        </row>
        <row r="741">
          <cell r="B741" t="str">
            <v>3235</v>
          </cell>
          <cell r="C741" t="str">
            <v>FANDY SETIAWAN</v>
          </cell>
          <cell r="D741" t="str">
            <v>DRIVER</v>
          </cell>
          <cell r="E741" t="str">
            <v>MALANG ANTERAJA</v>
          </cell>
          <cell r="F741" t="str">
            <v>ANTERAJA</v>
          </cell>
          <cell r="G741">
            <v>3444612.4616</v>
          </cell>
          <cell r="H741">
            <v>5000</v>
          </cell>
          <cell r="I741">
            <v>3439612.4616</v>
          </cell>
        </row>
        <row r="742">
          <cell r="B742" t="str">
            <v>3261</v>
          </cell>
          <cell r="C742" t="str">
            <v>FARIS MUZAKKY</v>
          </cell>
          <cell r="D742" t="str">
            <v>DRIVER</v>
          </cell>
          <cell r="E742" t="str">
            <v>MALANG ANTERAJA</v>
          </cell>
          <cell r="F742" t="str">
            <v>ANTERAJA</v>
          </cell>
          <cell r="G742">
            <v>3317112.4616</v>
          </cell>
          <cell r="H742">
            <v>5000</v>
          </cell>
          <cell r="I742">
            <v>3312112.4616</v>
          </cell>
        </row>
        <row r="743">
          <cell r="B743" t="str">
            <v>3262</v>
          </cell>
          <cell r="C743" t="str">
            <v>INDRA PERMANA PUTRA</v>
          </cell>
          <cell r="D743" t="str">
            <v>DRIVER</v>
          </cell>
          <cell r="E743" t="str">
            <v>MALANG ANTERAJA</v>
          </cell>
          <cell r="F743" t="str">
            <v>ANTERAJA</v>
          </cell>
          <cell r="G743">
            <v>3514378.2208000002</v>
          </cell>
          <cell r="H743">
            <v>5000</v>
          </cell>
          <cell r="I743">
            <v>3509378.2208000002</v>
          </cell>
        </row>
        <row r="744">
          <cell r="B744" t="str">
            <v>3264</v>
          </cell>
          <cell r="C744" t="str">
            <v>FATHUR ROHMAN</v>
          </cell>
          <cell r="D744" t="str">
            <v>DRIVER</v>
          </cell>
          <cell r="E744" t="str">
            <v>MALANG ANTERAJA</v>
          </cell>
          <cell r="F744" t="str">
            <v>ANTERAJA</v>
          </cell>
          <cell r="G744">
            <v>3834319.6606000001</v>
          </cell>
          <cell r="H744">
            <v>5000</v>
          </cell>
          <cell r="I744">
            <v>3829319.6606000001</v>
          </cell>
        </row>
        <row r="745">
          <cell r="B745" t="str">
            <v>3265</v>
          </cell>
          <cell r="C745" t="str">
            <v>MOCH. ANGGA HARI ABRIYAN</v>
          </cell>
          <cell r="D745" t="str">
            <v>DRIVER</v>
          </cell>
          <cell r="E745" t="str">
            <v>MALANG ANTERAJA</v>
          </cell>
          <cell r="F745" t="str">
            <v>ANTERAJA</v>
          </cell>
          <cell r="G745">
            <v>3347112.4616</v>
          </cell>
          <cell r="H745">
            <v>5000</v>
          </cell>
          <cell r="I745">
            <v>3342112.4616</v>
          </cell>
        </row>
        <row r="746">
          <cell r="B746" t="str">
            <v>3293</v>
          </cell>
          <cell r="C746" t="str">
            <v>ALI MAHRUS</v>
          </cell>
          <cell r="D746" t="str">
            <v>DRIVER</v>
          </cell>
          <cell r="E746" t="str">
            <v>MALANG ANTERAJA</v>
          </cell>
          <cell r="F746" t="str">
            <v>ANTERAJA</v>
          </cell>
          <cell r="G746">
            <v>3459378.2208000002</v>
          </cell>
          <cell r="H746">
            <v>5000</v>
          </cell>
          <cell r="I746">
            <v>3454378.2208000002</v>
          </cell>
        </row>
        <row r="747">
          <cell r="B747" t="str">
            <v>3475</v>
          </cell>
          <cell r="C747" t="str">
            <v>MUHKHAMMAD EMIL JAFAR</v>
          </cell>
          <cell r="D747" t="str">
            <v>DRIVER</v>
          </cell>
          <cell r="E747" t="str">
            <v>MALANG ANTERAJA</v>
          </cell>
          <cell r="F747" t="str">
            <v>ANTERAJA</v>
          </cell>
          <cell r="G747">
            <v>3369378.2208000002</v>
          </cell>
          <cell r="H747">
            <v>5000</v>
          </cell>
          <cell r="I747">
            <v>3364378.2208000002</v>
          </cell>
        </row>
        <row r="748">
          <cell r="B748" t="str">
            <v>3476</v>
          </cell>
          <cell r="C748" t="str">
            <v>MUHAMAD ELZA ALIF F</v>
          </cell>
          <cell r="D748" t="str">
            <v>DRIVER</v>
          </cell>
          <cell r="E748" t="str">
            <v>MALANG ANTERAJA</v>
          </cell>
          <cell r="F748" t="str">
            <v>ANTERAJA</v>
          </cell>
          <cell r="G748">
            <v>2939846.7024000003</v>
          </cell>
          <cell r="H748">
            <v>5000</v>
          </cell>
          <cell r="I748">
            <v>2934846.7024000003</v>
          </cell>
        </row>
        <row r="749">
          <cell r="B749" t="str">
            <v>2050</v>
          </cell>
          <cell r="C749" t="str">
            <v>FIRHAN ARDI WIJAYA</v>
          </cell>
          <cell r="D749" t="str">
            <v>DRIVER</v>
          </cell>
          <cell r="E749" t="str">
            <v>MALANG ANTERAJA</v>
          </cell>
          <cell r="F749" t="str">
            <v>ANTERAJA</v>
          </cell>
          <cell r="G749">
            <v>3379378.2208000002</v>
          </cell>
          <cell r="H749">
            <v>5000</v>
          </cell>
          <cell r="I749">
            <v>3374378.2208000002</v>
          </cell>
        </row>
        <row r="750">
          <cell r="B750" t="str">
            <v>1793</v>
          </cell>
          <cell r="C750" t="str">
            <v>MOH SOLEH</v>
          </cell>
          <cell r="D750" t="str">
            <v>DRIVER</v>
          </cell>
          <cell r="E750" t="str">
            <v>MALANG ANTERAJA</v>
          </cell>
          <cell r="F750" t="str">
            <v>ANTERAJA</v>
          </cell>
          <cell r="G750">
            <v>3264612.4616</v>
          </cell>
          <cell r="H750">
            <v>5000</v>
          </cell>
          <cell r="I750">
            <v>3259612.4616</v>
          </cell>
        </row>
        <row r="751">
          <cell r="B751" t="str">
            <v>2361</v>
          </cell>
          <cell r="C751" t="str">
            <v>ISMANTO</v>
          </cell>
          <cell r="D751" t="str">
            <v>DRIVER</v>
          </cell>
          <cell r="E751" t="str">
            <v>MALANG ANTERAJA</v>
          </cell>
          <cell r="F751" t="str">
            <v>ANTERAJA</v>
          </cell>
          <cell r="G751">
            <v>4024319.6606000001</v>
          </cell>
          <cell r="H751">
            <v>5000</v>
          </cell>
          <cell r="I751">
            <v>4019319.6606000001</v>
          </cell>
        </row>
        <row r="752">
          <cell r="B752" t="str">
            <v>3263</v>
          </cell>
          <cell r="C752" t="str">
            <v>LESTARI SLAMET</v>
          </cell>
          <cell r="D752" t="str">
            <v>DRIVER</v>
          </cell>
          <cell r="E752" t="str">
            <v>MALANG ANTERAJA</v>
          </cell>
          <cell r="F752" t="str">
            <v>ANTERAJA</v>
          </cell>
          <cell r="G752">
            <v>3854378.2208000002</v>
          </cell>
          <cell r="H752">
            <v>5000</v>
          </cell>
          <cell r="I752">
            <v>3849378.2208000002</v>
          </cell>
        </row>
        <row r="753">
          <cell r="B753" t="str">
            <v>3549</v>
          </cell>
          <cell r="C753" t="str">
            <v>RIO PRANATA</v>
          </cell>
          <cell r="D753" t="str">
            <v>DRIVER</v>
          </cell>
          <cell r="E753" t="str">
            <v>MALANG ANTERAJA</v>
          </cell>
          <cell r="F753" t="str">
            <v>ANTERAJA</v>
          </cell>
          <cell r="G753">
            <v>3424378.2208000002</v>
          </cell>
          <cell r="H753">
            <v>5000</v>
          </cell>
          <cell r="I753">
            <v>3419378.2208000002</v>
          </cell>
        </row>
        <row r="754">
          <cell r="B754" t="str">
            <v>3550</v>
          </cell>
          <cell r="C754" t="str">
            <v>MOCH. SYAIFUDIN BISRI</v>
          </cell>
          <cell r="D754" t="str">
            <v>DRIVER</v>
          </cell>
          <cell r="E754" t="str">
            <v>MALANG ANTERAJA</v>
          </cell>
          <cell r="F754" t="str">
            <v>ANTERAJA</v>
          </cell>
          <cell r="G754">
            <v>3196878.2208000002</v>
          </cell>
          <cell r="H754">
            <v>5000</v>
          </cell>
          <cell r="I754">
            <v>3191878.2208000002</v>
          </cell>
        </row>
        <row r="755">
          <cell r="B755" t="str">
            <v>3569</v>
          </cell>
          <cell r="C755" t="str">
            <v>SYAIFUDDIN</v>
          </cell>
          <cell r="D755" t="str">
            <v>DRIVER</v>
          </cell>
          <cell r="E755" t="str">
            <v>MALANG ANTERAJA</v>
          </cell>
          <cell r="F755" t="str">
            <v>ANTERAJA</v>
          </cell>
          <cell r="G755">
            <v>3414319.6606000001</v>
          </cell>
          <cell r="H755">
            <v>5000</v>
          </cell>
          <cell r="I755">
            <v>3409319.6606000001</v>
          </cell>
        </row>
        <row r="756">
          <cell r="B756" t="str">
            <v>3682</v>
          </cell>
          <cell r="C756" t="str">
            <v>EDY WIDIANTO</v>
          </cell>
          <cell r="D756" t="str">
            <v>DRIVER</v>
          </cell>
          <cell r="E756" t="str">
            <v>MALANG ANTERAJA</v>
          </cell>
          <cell r="F756" t="str">
            <v>ANTERAJA</v>
          </cell>
          <cell r="G756">
            <v>3284612.4616</v>
          </cell>
          <cell r="H756">
            <v>5000</v>
          </cell>
          <cell r="I756">
            <v>3279612.4616</v>
          </cell>
        </row>
        <row r="757">
          <cell r="B757" t="str">
            <v>3683</v>
          </cell>
          <cell r="C757" t="str">
            <v xml:space="preserve">HENANTO ANJA KESUMA </v>
          </cell>
          <cell r="D757" t="str">
            <v>DRIVER</v>
          </cell>
          <cell r="E757" t="str">
            <v>MALANG ANTERAJA</v>
          </cell>
          <cell r="F757" t="str">
            <v>ANTERAJA</v>
          </cell>
          <cell r="G757">
            <v>3280612.4616</v>
          </cell>
          <cell r="H757">
            <v>5000</v>
          </cell>
          <cell r="I757">
            <v>3275612.4616</v>
          </cell>
        </row>
        <row r="758">
          <cell r="B758" t="str">
            <v>2644</v>
          </cell>
          <cell r="C758" t="str">
            <v>RANO YULIANTO WIJAYA</v>
          </cell>
          <cell r="D758" t="str">
            <v>DRIVER</v>
          </cell>
          <cell r="E758" t="str">
            <v>MALANG ANTERAJA</v>
          </cell>
          <cell r="F758" t="str">
            <v>ANTERAJA</v>
          </cell>
          <cell r="G758">
            <v>3379378.2208000002</v>
          </cell>
          <cell r="H758">
            <v>5000</v>
          </cell>
          <cell r="I758">
            <v>3374378.2208000002</v>
          </cell>
        </row>
        <row r="759">
          <cell r="B759" t="str">
            <v>2653</v>
          </cell>
          <cell r="C759" t="str">
            <v>AHMAD SOLHAN</v>
          </cell>
          <cell r="D759" t="str">
            <v>DRIVER</v>
          </cell>
          <cell r="E759" t="str">
            <v>MALANG ANTERAJA</v>
          </cell>
          <cell r="F759" t="str">
            <v>ANTERAJA</v>
          </cell>
          <cell r="G759">
            <v>3586878.2208000002</v>
          </cell>
          <cell r="H759">
            <v>5000</v>
          </cell>
          <cell r="I759">
            <v>3581878.2208000002</v>
          </cell>
        </row>
        <row r="760">
          <cell r="B760" t="str">
            <v>2724</v>
          </cell>
          <cell r="C760" t="str">
            <v>SYAMSUL HADI WINOTO</v>
          </cell>
          <cell r="D760" t="str">
            <v>DRIVER</v>
          </cell>
          <cell r="E760" t="str">
            <v>MALANG ANTERAJA</v>
          </cell>
          <cell r="F760" t="str">
            <v>ANTERAJA</v>
          </cell>
          <cell r="G760">
            <v>3449378.2208000002</v>
          </cell>
          <cell r="H760">
            <v>5000</v>
          </cell>
          <cell r="I760">
            <v>3444378.2208000002</v>
          </cell>
        </row>
        <row r="761">
          <cell r="B761" t="str">
            <v>3812</v>
          </cell>
          <cell r="C761" t="str">
            <v>ARIK ADI WIDYANTORO</v>
          </cell>
          <cell r="D761" t="str">
            <v>DRIVER</v>
          </cell>
          <cell r="E761" t="str">
            <v>MALANG ANTERAJA</v>
          </cell>
          <cell r="F761" t="str">
            <v>ANTERAJA</v>
          </cell>
          <cell r="G761">
            <v>1462306.2307999998</v>
          </cell>
          <cell r="H761">
            <v>5000</v>
          </cell>
          <cell r="I761">
            <v>1457306.2307999998</v>
          </cell>
        </row>
        <row r="762">
          <cell r="B762" t="str">
            <v>1149</v>
          </cell>
          <cell r="C762" t="str">
            <v>DENDY SETIYONO</v>
          </cell>
          <cell r="D762" t="str">
            <v>DRIVER</v>
          </cell>
          <cell r="E762" t="str">
            <v>JOMBANG</v>
          </cell>
          <cell r="F762" t="str">
            <v>ANTERAJA</v>
          </cell>
          <cell r="G762">
            <v>2747259.16</v>
          </cell>
          <cell r="H762">
            <v>5000</v>
          </cell>
          <cell r="I762">
            <v>2742259.16</v>
          </cell>
        </row>
        <row r="763">
          <cell r="B763" t="str">
            <v>1150</v>
          </cell>
          <cell r="C763" t="str">
            <v xml:space="preserve">AJI SUKMAWAN PUTRA </v>
          </cell>
          <cell r="D763" t="str">
            <v>DRIVER</v>
          </cell>
          <cell r="E763" t="str">
            <v>JOMBANG</v>
          </cell>
          <cell r="F763" t="str">
            <v>ANTERAJA</v>
          </cell>
          <cell r="G763">
            <v>2652259.16</v>
          </cell>
          <cell r="H763">
            <v>5000</v>
          </cell>
          <cell r="I763">
            <v>2647259.16</v>
          </cell>
        </row>
        <row r="764">
          <cell r="B764" t="str">
            <v>1175</v>
          </cell>
          <cell r="C764" t="str">
            <v>JOKO WIDODO</v>
          </cell>
          <cell r="D764" t="str">
            <v>DRIVER</v>
          </cell>
          <cell r="E764" t="str">
            <v>JOMBANG</v>
          </cell>
          <cell r="F764" t="str">
            <v>ANTERAJA</v>
          </cell>
          <cell r="G764">
            <v>2618800.12</v>
          </cell>
          <cell r="H764">
            <v>5000</v>
          </cell>
          <cell r="I764">
            <v>2613800.12</v>
          </cell>
        </row>
        <row r="765">
          <cell r="B765" t="str">
            <v>1274</v>
          </cell>
          <cell r="C765" t="str">
            <v>HERI PURNOMO</v>
          </cell>
          <cell r="D765" t="str">
            <v>DRIVER</v>
          </cell>
          <cell r="E765" t="str">
            <v>JOMBANG</v>
          </cell>
          <cell r="F765" t="str">
            <v>ANTERAJA</v>
          </cell>
          <cell r="G765">
            <v>2578259.16</v>
          </cell>
          <cell r="H765">
            <v>5000</v>
          </cell>
          <cell r="I765">
            <v>2573259.16</v>
          </cell>
        </row>
        <row r="766">
          <cell r="B766" t="str">
            <v>1373</v>
          </cell>
          <cell r="C766" t="str">
            <v>UNTUNG JOHAN RUSDIANTO</v>
          </cell>
          <cell r="D766" t="str">
            <v>DRIVER</v>
          </cell>
          <cell r="E766" t="str">
            <v>JOMBANG</v>
          </cell>
          <cell r="F766" t="str">
            <v>ANTERAJA</v>
          </cell>
          <cell r="G766">
            <v>2612259.16</v>
          </cell>
          <cell r="H766">
            <v>5000</v>
          </cell>
          <cell r="I766">
            <v>2607259.16</v>
          </cell>
        </row>
        <row r="767">
          <cell r="B767" t="str">
            <v>1499</v>
          </cell>
          <cell r="C767" t="str">
            <v>RONNY HARYANTO</v>
          </cell>
          <cell r="D767" t="str">
            <v>DRIVER</v>
          </cell>
          <cell r="E767" t="str">
            <v>JOMBANG</v>
          </cell>
          <cell r="F767" t="str">
            <v>ANTERAJA</v>
          </cell>
          <cell r="G767">
            <v>2928259.16</v>
          </cell>
          <cell r="H767">
            <v>5000</v>
          </cell>
          <cell r="I767">
            <v>2923259.16</v>
          </cell>
        </row>
        <row r="768">
          <cell r="B768" t="str">
            <v>1498</v>
          </cell>
          <cell r="C768" t="str">
            <v>EDI PRASETYO</v>
          </cell>
          <cell r="D768" t="str">
            <v>DRIVER</v>
          </cell>
          <cell r="E768" t="str">
            <v>JOMBANG</v>
          </cell>
          <cell r="F768" t="str">
            <v>ANTERAJA</v>
          </cell>
          <cell r="G768">
            <v>3050800.12</v>
          </cell>
          <cell r="H768">
            <v>5000</v>
          </cell>
          <cell r="I768">
            <v>3045800.12</v>
          </cell>
        </row>
        <row r="769">
          <cell r="B769" t="str">
            <v>1644</v>
          </cell>
          <cell r="C769" t="str">
            <v>M RIFAI</v>
          </cell>
          <cell r="D769" t="str">
            <v>DRIVER</v>
          </cell>
          <cell r="E769" t="str">
            <v>JOMBANG</v>
          </cell>
          <cell r="F769" t="str">
            <v>ANTERAJA</v>
          </cell>
          <cell r="G769">
            <v>2678800.12</v>
          </cell>
          <cell r="H769">
            <v>5000</v>
          </cell>
          <cell r="I769">
            <v>2673800.12</v>
          </cell>
        </row>
        <row r="770">
          <cell r="B770" t="str">
            <v>1993</v>
          </cell>
          <cell r="C770" t="str">
            <v>MUHAMMAD TAHRIR</v>
          </cell>
          <cell r="D770" t="str">
            <v>DRIVER</v>
          </cell>
          <cell r="E770" t="str">
            <v>JOMBANG</v>
          </cell>
          <cell r="F770" t="str">
            <v>ANTERAJA</v>
          </cell>
          <cell r="G770">
            <v>3074259.16</v>
          </cell>
          <cell r="H770">
            <v>5000</v>
          </cell>
          <cell r="I770">
            <v>3069259.16</v>
          </cell>
        </row>
        <row r="771">
          <cell r="B771" t="str">
            <v>17811</v>
          </cell>
          <cell r="C771" t="str">
            <v>MUCHAMAT ROMADON</v>
          </cell>
          <cell r="D771" t="str">
            <v>DRIVER</v>
          </cell>
          <cell r="E771" t="str">
            <v>JOMBANG</v>
          </cell>
          <cell r="F771" t="str">
            <v>ANTERAJA</v>
          </cell>
          <cell r="G771">
            <v>1612711.5</v>
          </cell>
          <cell r="H771">
            <v>5000</v>
          </cell>
          <cell r="I771">
            <v>1607711.5</v>
          </cell>
        </row>
        <row r="772">
          <cell r="B772" t="str">
            <v>1275</v>
          </cell>
          <cell r="C772" t="str">
            <v xml:space="preserve">AGUNG WIJAYA </v>
          </cell>
          <cell r="D772" t="str">
            <v>DRIVER</v>
          </cell>
          <cell r="E772" t="str">
            <v>JOMBANG</v>
          </cell>
          <cell r="F772" t="str">
            <v>ANTERAJA</v>
          </cell>
          <cell r="G772">
            <v>1908711.5</v>
          </cell>
          <cell r="H772">
            <v>5000</v>
          </cell>
          <cell r="I772">
            <v>1903711.5</v>
          </cell>
        </row>
        <row r="773">
          <cell r="B773" t="str">
            <v>1374</v>
          </cell>
          <cell r="C773" t="str">
            <v xml:space="preserve">RAIS EFENDI </v>
          </cell>
          <cell r="D773" t="str">
            <v>DRIVER</v>
          </cell>
          <cell r="E773" t="str">
            <v>JOMBANG</v>
          </cell>
          <cell r="F773" t="str">
            <v>ANTERAJA</v>
          </cell>
          <cell r="G773">
            <v>1404211.5</v>
          </cell>
          <cell r="H773">
            <v>5000</v>
          </cell>
          <cell r="I773">
            <v>1399211.5</v>
          </cell>
        </row>
        <row r="774">
          <cell r="B774" t="str">
            <v>1344</v>
          </cell>
          <cell r="C774" t="str">
            <v>FAKHUL QORIB</v>
          </cell>
          <cell r="D774" t="str">
            <v>DRIVER</v>
          </cell>
          <cell r="E774" t="str">
            <v>JOMBANG</v>
          </cell>
          <cell r="F774" t="str">
            <v>ANTERAJA</v>
          </cell>
          <cell r="G774">
            <v>1339211.5</v>
          </cell>
          <cell r="H774">
            <v>5000</v>
          </cell>
          <cell r="I774">
            <v>1334211.5</v>
          </cell>
        </row>
        <row r="775">
          <cell r="B775" t="str">
            <v>2217</v>
          </cell>
          <cell r="C775" t="str">
            <v>FEBRIANTO RIKY ANANDA</v>
          </cell>
          <cell r="D775" t="str">
            <v>DRIVER</v>
          </cell>
          <cell r="E775" t="str">
            <v>JOMBANG</v>
          </cell>
          <cell r="F775" t="str">
            <v>ANTERAJA</v>
          </cell>
          <cell r="G775">
            <v>1750211.5</v>
          </cell>
          <cell r="H775">
            <v>5000</v>
          </cell>
          <cell r="I775">
            <v>1745211.5</v>
          </cell>
        </row>
        <row r="776">
          <cell r="B776" t="str">
            <v>2296</v>
          </cell>
          <cell r="C776" t="str">
            <v>BAGAS ARDIANSYAH</v>
          </cell>
          <cell r="D776" t="str">
            <v>DRIVER</v>
          </cell>
          <cell r="E776" t="str">
            <v>JOMBANG</v>
          </cell>
          <cell r="F776" t="str">
            <v>ANTERAJA</v>
          </cell>
          <cell r="G776">
            <v>1551711.5</v>
          </cell>
          <cell r="H776">
            <v>5000</v>
          </cell>
          <cell r="I776">
            <v>1546711.5</v>
          </cell>
        </row>
        <row r="777">
          <cell r="B777" t="str">
            <v>2299</v>
          </cell>
          <cell r="C777" t="str">
            <v>WAHYU ZAKARIA</v>
          </cell>
          <cell r="D777" t="str">
            <v>DRIVER</v>
          </cell>
          <cell r="E777" t="str">
            <v>JOMBANG</v>
          </cell>
          <cell r="F777" t="str">
            <v>ANTERAJA</v>
          </cell>
          <cell r="G777">
            <v>1501711.5</v>
          </cell>
          <cell r="H777">
            <v>5000</v>
          </cell>
          <cell r="I777">
            <v>1496711.5</v>
          </cell>
        </row>
        <row r="778">
          <cell r="B778" t="str">
            <v>2301</v>
          </cell>
          <cell r="C778" t="str">
            <v>ALVIAN NUR ROFIQ</v>
          </cell>
          <cell r="D778" t="str">
            <v>DRIVER</v>
          </cell>
          <cell r="E778" t="str">
            <v>JOMBANG</v>
          </cell>
          <cell r="F778" t="str">
            <v>ANTERAJA</v>
          </cell>
          <cell r="G778">
            <v>1709211.5</v>
          </cell>
          <cell r="H778">
            <v>5000</v>
          </cell>
          <cell r="I778">
            <v>1704211.5</v>
          </cell>
        </row>
        <row r="779">
          <cell r="B779" t="str">
            <v>2867</v>
          </cell>
          <cell r="C779" t="str">
            <v>AGUS BUDIONO</v>
          </cell>
          <cell r="D779" t="str">
            <v>DRIVER</v>
          </cell>
          <cell r="E779" t="str">
            <v>JOMBANG</v>
          </cell>
          <cell r="F779" t="str">
            <v>ANTERAJA</v>
          </cell>
          <cell r="G779">
            <v>1751711.5</v>
          </cell>
          <cell r="H779">
            <v>5000</v>
          </cell>
          <cell r="I779">
            <v>1746711.5</v>
          </cell>
        </row>
        <row r="780">
          <cell r="B780" t="str">
            <v>3505</v>
          </cell>
          <cell r="C780" t="str">
            <v>MU'AMININ</v>
          </cell>
          <cell r="D780" t="str">
            <v>DRIVER</v>
          </cell>
          <cell r="E780" t="str">
            <v>JOMBANG</v>
          </cell>
          <cell r="F780" t="str">
            <v>ANTERAJA</v>
          </cell>
          <cell r="G780">
            <v>1834211.5</v>
          </cell>
          <cell r="H780">
            <v>5000</v>
          </cell>
          <cell r="I780">
            <v>1829211.5</v>
          </cell>
        </row>
        <row r="781">
          <cell r="B781" t="str">
            <v>2199</v>
          </cell>
          <cell r="C781" t="str">
            <v>SUKARDI</v>
          </cell>
          <cell r="D781" t="str">
            <v>DRIVER</v>
          </cell>
          <cell r="E781" t="str">
            <v>MALANG ANTERAJA</v>
          </cell>
          <cell r="F781" t="str">
            <v>ANTERAJA</v>
          </cell>
          <cell r="G781">
            <v>3641819.6606000001</v>
          </cell>
          <cell r="H781">
            <v>5000</v>
          </cell>
          <cell r="I781">
            <v>3636819.6606000001</v>
          </cell>
        </row>
        <row r="782">
          <cell r="B782" t="str">
            <v>3557</v>
          </cell>
          <cell r="C782" t="str">
            <v>MUJIANTO</v>
          </cell>
          <cell r="D782" t="str">
            <v>DRIVER</v>
          </cell>
          <cell r="E782" t="str">
            <v>MALANG ANTERAJA</v>
          </cell>
          <cell r="F782" t="str">
            <v>ANTERAJA</v>
          </cell>
          <cell r="G782">
            <v>3206819.6606000001</v>
          </cell>
          <cell r="H782">
            <v>5000</v>
          </cell>
          <cell r="I782">
            <v>3201819.6606000001</v>
          </cell>
        </row>
        <row r="783">
          <cell r="B783" t="str">
            <v>2045</v>
          </cell>
          <cell r="C783" t="str">
            <v>SLAMET KHOIRUL HUDA</v>
          </cell>
          <cell r="D783" t="str">
            <v>DRIVER</v>
          </cell>
          <cell r="E783" t="str">
            <v>MALANG ANTERAJA</v>
          </cell>
          <cell r="F783" t="str">
            <v>ANTERAJA</v>
          </cell>
          <cell r="G783">
            <v>2216193.5869999998</v>
          </cell>
          <cell r="H783">
            <v>5000</v>
          </cell>
          <cell r="I783">
            <v>2211193.5869999998</v>
          </cell>
        </row>
        <row r="784">
          <cell r="B784" t="str">
            <v>2056</v>
          </cell>
          <cell r="C784" t="str">
            <v>DWI JUNE DEA PANGESTU</v>
          </cell>
          <cell r="D784" t="str">
            <v>DRIVER</v>
          </cell>
          <cell r="E784" t="str">
            <v>JOMBANG</v>
          </cell>
          <cell r="F784" t="str">
            <v>ANTERAJA</v>
          </cell>
          <cell r="G784">
            <v>2698259.16</v>
          </cell>
          <cell r="H784">
            <v>5000</v>
          </cell>
          <cell r="I784">
            <v>2693259.16</v>
          </cell>
        </row>
        <row r="785">
          <cell r="B785" t="str">
            <v>2057</v>
          </cell>
          <cell r="C785" t="str">
            <v>ANANG ZUBAIDI</v>
          </cell>
          <cell r="D785" t="str">
            <v>DRIVER</v>
          </cell>
          <cell r="E785" t="str">
            <v>JOMBANG</v>
          </cell>
          <cell r="F785" t="str">
            <v>ANTERAJA</v>
          </cell>
          <cell r="G785">
            <v>2802259.16</v>
          </cell>
          <cell r="H785">
            <v>5000</v>
          </cell>
          <cell r="I785">
            <v>2797259.16</v>
          </cell>
        </row>
        <row r="786">
          <cell r="B786" t="str">
            <v>2059</v>
          </cell>
          <cell r="C786" t="str">
            <v>BIMA ARIEF WIBOWO</v>
          </cell>
          <cell r="D786" t="str">
            <v>DRIVER</v>
          </cell>
          <cell r="E786" t="str">
            <v>JOMBANG</v>
          </cell>
          <cell r="F786" t="str">
            <v>ANTERAJA</v>
          </cell>
          <cell r="G786">
            <v>2828800.12</v>
          </cell>
          <cell r="H786">
            <v>5000</v>
          </cell>
          <cell r="I786">
            <v>2823800.12</v>
          </cell>
        </row>
        <row r="787">
          <cell r="B787" t="str">
            <v>2105</v>
          </cell>
          <cell r="C787" t="str">
            <v>TITIS BAYU PRIANJANI</v>
          </cell>
          <cell r="D787" t="str">
            <v>DRIVER</v>
          </cell>
          <cell r="E787" t="str">
            <v>JOMBANG</v>
          </cell>
          <cell r="F787" t="str">
            <v>ANTERAJA</v>
          </cell>
          <cell r="G787">
            <v>2917300.12</v>
          </cell>
          <cell r="H787">
            <v>5000</v>
          </cell>
          <cell r="I787">
            <v>2912300.12</v>
          </cell>
        </row>
        <row r="788">
          <cell r="B788" t="str">
            <v>2106</v>
          </cell>
          <cell r="C788" t="str">
            <v>RIDA PRAHASTA</v>
          </cell>
          <cell r="D788" t="str">
            <v>DRIVER</v>
          </cell>
          <cell r="E788" t="str">
            <v>JOMBANG</v>
          </cell>
          <cell r="F788" t="str">
            <v>ANTERAJA</v>
          </cell>
          <cell r="G788">
            <v>2602259.16</v>
          </cell>
          <cell r="H788">
            <v>5000</v>
          </cell>
          <cell r="I788">
            <v>2597259.16</v>
          </cell>
        </row>
        <row r="789">
          <cell r="B789" t="str">
            <v>1497</v>
          </cell>
          <cell r="C789" t="str">
            <v>SUHERMAN</v>
          </cell>
          <cell r="D789" t="str">
            <v>DRIVER</v>
          </cell>
          <cell r="E789" t="str">
            <v>JOMBANG</v>
          </cell>
          <cell r="F789" t="str">
            <v>ANTERAJA</v>
          </cell>
          <cell r="G789">
            <v>2704759.16</v>
          </cell>
          <cell r="H789">
            <v>5000</v>
          </cell>
          <cell r="I789">
            <v>2699759.16</v>
          </cell>
        </row>
        <row r="790">
          <cell r="B790" t="str">
            <v>2107</v>
          </cell>
          <cell r="C790" t="str">
            <v>MUHAMMAD SAIFUL ARIF</v>
          </cell>
          <cell r="D790" t="str">
            <v>DRIVER</v>
          </cell>
          <cell r="E790" t="str">
            <v>JOMBANG</v>
          </cell>
          <cell r="F790" t="str">
            <v>ANTERAJA</v>
          </cell>
          <cell r="G790">
            <v>2980259.16</v>
          </cell>
          <cell r="H790">
            <v>5000</v>
          </cell>
          <cell r="I790">
            <v>2975259.16</v>
          </cell>
        </row>
        <row r="791">
          <cell r="B791" t="str">
            <v>2191</v>
          </cell>
          <cell r="C791" t="str">
            <v>YUDI ARIS SUSANTO</v>
          </cell>
          <cell r="D791" t="str">
            <v>DRIVER</v>
          </cell>
          <cell r="E791" t="str">
            <v>JOMBANG</v>
          </cell>
          <cell r="F791" t="str">
            <v>ANTERAJA</v>
          </cell>
          <cell r="G791">
            <v>2968259.16</v>
          </cell>
          <cell r="H791">
            <v>5000</v>
          </cell>
          <cell r="I791">
            <v>2963259.16</v>
          </cell>
        </row>
        <row r="792">
          <cell r="B792" t="str">
            <v>2295</v>
          </cell>
          <cell r="C792" t="str">
            <v>HARRY FAJAR KUSUMA YUDHIYANTO</v>
          </cell>
          <cell r="D792" t="str">
            <v>DRIVER</v>
          </cell>
          <cell r="E792" t="str">
            <v>JOMBANG</v>
          </cell>
          <cell r="F792" t="str">
            <v>ANTERAJA</v>
          </cell>
          <cell r="G792">
            <v>2377259.16</v>
          </cell>
          <cell r="H792">
            <v>5000</v>
          </cell>
          <cell r="I792">
            <v>2372259.16</v>
          </cell>
        </row>
        <row r="793">
          <cell r="B793" t="str">
            <v>2370</v>
          </cell>
          <cell r="C793" t="str">
            <v>DANAR SINATRIA</v>
          </cell>
          <cell r="D793" t="str">
            <v>DRIVER</v>
          </cell>
          <cell r="E793" t="str">
            <v>JOMBANG</v>
          </cell>
          <cell r="F793" t="str">
            <v>ANTERAJA</v>
          </cell>
          <cell r="G793">
            <v>2853800.12</v>
          </cell>
          <cell r="H793">
            <v>5000</v>
          </cell>
          <cell r="I793">
            <v>2848800.12</v>
          </cell>
        </row>
        <row r="794">
          <cell r="B794" t="str">
            <v>2671</v>
          </cell>
          <cell r="C794" t="str">
            <v>ABDUL JABBAR</v>
          </cell>
          <cell r="D794" t="str">
            <v>DRIVER</v>
          </cell>
          <cell r="E794" t="str">
            <v>JOMBANG</v>
          </cell>
          <cell r="F794" t="str">
            <v>ANTERAJA</v>
          </cell>
          <cell r="G794">
            <v>1968800.12</v>
          </cell>
          <cell r="H794">
            <v>5000</v>
          </cell>
          <cell r="I794">
            <v>1963800.12</v>
          </cell>
        </row>
        <row r="795">
          <cell r="B795" t="str">
            <v>2672</v>
          </cell>
          <cell r="C795" t="str">
            <v>ZAKARIA TARMIZI MAULANA</v>
          </cell>
          <cell r="D795" t="str">
            <v>DRIVER</v>
          </cell>
          <cell r="E795" t="str">
            <v>JOMBANG</v>
          </cell>
          <cell r="F795" t="str">
            <v>ANTERAJA</v>
          </cell>
          <cell r="G795">
            <v>3004259.16</v>
          </cell>
          <cell r="H795">
            <v>5000</v>
          </cell>
          <cell r="I795">
            <v>2999259.16</v>
          </cell>
        </row>
        <row r="796">
          <cell r="B796" t="str">
            <v>2677</v>
          </cell>
          <cell r="C796" t="str">
            <v>TIO SUTANTO</v>
          </cell>
          <cell r="D796" t="str">
            <v>DRIVER</v>
          </cell>
          <cell r="E796" t="str">
            <v>JOMBANG</v>
          </cell>
          <cell r="F796" t="str">
            <v>ANTERAJA</v>
          </cell>
          <cell r="G796">
            <v>2517259.16</v>
          </cell>
          <cell r="H796">
            <v>5000</v>
          </cell>
          <cell r="I796">
            <v>2512259.16</v>
          </cell>
        </row>
        <row r="797">
          <cell r="B797" t="str">
            <v>2678</v>
          </cell>
          <cell r="C797" t="str">
            <v>DWI LUKMAN MANGGARAI</v>
          </cell>
          <cell r="D797" t="str">
            <v>DRIVER</v>
          </cell>
          <cell r="E797" t="str">
            <v>JOMBANG</v>
          </cell>
          <cell r="F797" t="str">
            <v>ANTERAJA</v>
          </cell>
          <cell r="G797">
            <v>2612259.16</v>
          </cell>
          <cell r="H797">
            <v>5000</v>
          </cell>
          <cell r="I797">
            <v>2607259.16</v>
          </cell>
        </row>
        <row r="798">
          <cell r="B798" t="str">
            <v>2862</v>
          </cell>
          <cell r="C798" t="str">
            <v>DJOKO SANTUSO</v>
          </cell>
          <cell r="D798" t="str">
            <v>DRIVER</v>
          </cell>
          <cell r="E798" t="str">
            <v>JOMBANG</v>
          </cell>
          <cell r="F798" t="str">
            <v>ANTERAJA</v>
          </cell>
          <cell r="G798">
            <v>3050759.16</v>
          </cell>
          <cell r="H798">
            <v>5000</v>
          </cell>
          <cell r="I798">
            <v>3045759.16</v>
          </cell>
        </row>
        <row r="799">
          <cell r="B799" t="str">
            <v>2863</v>
          </cell>
          <cell r="C799" t="str">
            <v>ARIS SETIAWAN</v>
          </cell>
          <cell r="D799" t="str">
            <v>DRIVER</v>
          </cell>
          <cell r="E799" t="str">
            <v>JOMBANG</v>
          </cell>
          <cell r="F799" t="str">
            <v>ANTERAJA</v>
          </cell>
          <cell r="G799">
            <v>2812259.16</v>
          </cell>
          <cell r="H799">
            <v>5000</v>
          </cell>
          <cell r="I799">
            <v>2807259.16</v>
          </cell>
        </row>
        <row r="800">
          <cell r="B800" t="str">
            <v>2864</v>
          </cell>
          <cell r="C800" t="str">
            <v xml:space="preserve">AKONG HARYADI </v>
          </cell>
          <cell r="D800" t="str">
            <v>DRIVER</v>
          </cell>
          <cell r="E800" t="str">
            <v>JOMBANG</v>
          </cell>
          <cell r="F800" t="str">
            <v>ANTERAJA</v>
          </cell>
          <cell r="G800">
            <v>2732259.16</v>
          </cell>
          <cell r="H800">
            <v>5000</v>
          </cell>
          <cell r="I800">
            <v>2727259.16</v>
          </cell>
        </row>
        <row r="801">
          <cell r="B801" t="str">
            <v>2866</v>
          </cell>
          <cell r="C801" t="str">
            <v>NUR ROKHIM</v>
          </cell>
          <cell r="D801" t="str">
            <v>DRIVER</v>
          </cell>
          <cell r="E801" t="str">
            <v>JOMBANG</v>
          </cell>
          <cell r="F801" t="str">
            <v>ANTERAJA</v>
          </cell>
          <cell r="G801">
            <v>2970800.12</v>
          </cell>
          <cell r="H801">
            <v>5000</v>
          </cell>
          <cell r="I801">
            <v>2965800.12</v>
          </cell>
        </row>
        <row r="802">
          <cell r="B802" t="str">
            <v>2794</v>
          </cell>
          <cell r="C802" t="str">
            <v xml:space="preserve">HARTANLEY SUDITO </v>
          </cell>
          <cell r="D802" t="str">
            <v>DISPATCHER</v>
          </cell>
          <cell r="E802" t="str">
            <v>JOMBANG</v>
          </cell>
          <cell r="F802" t="str">
            <v>ANTERAJA</v>
          </cell>
          <cell r="G802">
            <v>3523473.12</v>
          </cell>
          <cell r="H802">
            <v>5000</v>
          </cell>
          <cell r="I802">
            <v>3518473.12</v>
          </cell>
        </row>
        <row r="803">
          <cell r="B803" t="str">
            <v>2868</v>
          </cell>
          <cell r="C803" t="str">
            <v>FAJAR ROFI'TIARMAN</v>
          </cell>
          <cell r="D803" t="str">
            <v>DRIVER</v>
          </cell>
          <cell r="E803" t="str">
            <v>JOMBANG</v>
          </cell>
          <cell r="F803" t="str">
            <v>ANTERAJA</v>
          </cell>
          <cell r="G803">
            <v>3034800.12</v>
          </cell>
          <cell r="H803">
            <v>5000</v>
          </cell>
          <cell r="I803">
            <v>3029800.12</v>
          </cell>
        </row>
        <row r="804">
          <cell r="B804" t="str">
            <v>2491</v>
          </cell>
          <cell r="C804" t="str">
            <v>WAHYU SURYO UTOMO</v>
          </cell>
          <cell r="D804" t="str">
            <v>DISPATCHER</v>
          </cell>
          <cell r="E804" t="str">
            <v>JOMBANG</v>
          </cell>
          <cell r="F804" t="str">
            <v>ANTERAJA</v>
          </cell>
          <cell r="G804">
            <v>3471932.16</v>
          </cell>
          <cell r="H804">
            <v>5000</v>
          </cell>
          <cell r="I804">
            <v>3466932.16</v>
          </cell>
        </row>
        <row r="805">
          <cell r="B805" t="str">
            <v>2673</v>
          </cell>
          <cell r="C805" t="str">
            <v>CANDRA PRASETYO</v>
          </cell>
          <cell r="D805" t="str">
            <v>DRIVER</v>
          </cell>
          <cell r="E805" t="str">
            <v>JOMBANG</v>
          </cell>
          <cell r="F805" t="str">
            <v>ANTERAJA</v>
          </cell>
          <cell r="G805">
            <v>2618800.12</v>
          </cell>
          <cell r="H805">
            <v>5000</v>
          </cell>
          <cell r="I805">
            <v>2613800.12</v>
          </cell>
        </row>
        <row r="806">
          <cell r="B806" t="str">
            <v>2371</v>
          </cell>
          <cell r="C806" t="str">
            <v>M ALI RIDHO</v>
          </cell>
          <cell r="D806" t="str">
            <v>DRIVER</v>
          </cell>
          <cell r="E806" t="str">
            <v>JOMBANG</v>
          </cell>
          <cell r="F806" t="str">
            <v>ANTERAJA</v>
          </cell>
          <cell r="G806">
            <v>3005259.16</v>
          </cell>
          <cell r="H806">
            <v>5000</v>
          </cell>
          <cell r="I806">
            <v>3000259.16</v>
          </cell>
        </row>
        <row r="807">
          <cell r="B807" t="str">
            <v>2865</v>
          </cell>
          <cell r="C807" t="str">
            <v>M.KHOIRI</v>
          </cell>
          <cell r="D807" t="str">
            <v>DRIVER</v>
          </cell>
          <cell r="E807" t="str">
            <v>JOMBANG</v>
          </cell>
          <cell r="F807" t="str">
            <v>ANTERAJA</v>
          </cell>
          <cell r="G807">
            <v>2984800.12</v>
          </cell>
          <cell r="H807">
            <v>5000</v>
          </cell>
          <cell r="I807">
            <v>2979800.12</v>
          </cell>
        </row>
        <row r="808">
          <cell r="B808" t="str">
            <v>2871</v>
          </cell>
          <cell r="C808" t="str">
            <v xml:space="preserve">ARIF YULIONO </v>
          </cell>
          <cell r="D808" t="str">
            <v>DRIVER</v>
          </cell>
          <cell r="E808" t="str">
            <v>JOMBANG</v>
          </cell>
          <cell r="F808" t="str">
            <v>ANTERAJA</v>
          </cell>
          <cell r="G808">
            <v>3060759.16</v>
          </cell>
          <cell r="H808">
            <v>5000</v>
          </cell>
          <cell r="I808">
            <v>3055759.16</v>
          </cell>
        </row>
        <row r="809">
          <cell r="B809" t="str">
            <v>2674</v>
          </cell>
          <cell r="C809" t="str">
            <v>EKO SULISTYAWAN</v>
          </cell>
          <cell r="D809" t="str">
            <v>DRIVER</v>
          </cell>
          <cell r="E809" t="str">
            <v>JOMBANG</v>
          </cell>
          <cell r="F809" t="str">
            <v>ANTERAJA</v>
          </cell>
          <cell r="G809">
            <v>3140759.16</v>
          </cell>
          <cell r="H809">
            <v>5000</v>
          </cell>
          <cell r="I809">
            <v>3135759.16</v>
          </cell>
        </row>
        <row r="810">
          <cell r="B810" t="str">
            <v>3506</v>
          </cell>
          <cell r="C810" t="str">
            <v>GALIH SETIAWAN</v>
          </cell>
          <cell r="D810" t="str">
            <v>DRIVER</v>
          </cell>
          <cell r="E810" t="str">
            <v>JOMBANG</v>
          </cell>
          <cell r="F810" t="str">
            <v>ANTERAJA</v>
          </cell>
          <cell r="G810">
            <v>2682259.16</v>
          </cell>
          <cell r="H810">
            <v>5000</v>
          </cell>
          <cell r="I810">
            <v>2677259.16</v>
          </cell>
        </row>
        <row r="811">
          <cell r="B811" t="str">
            <v>3712</v>
          </cell>
          <cell r="C811" t="str">
            <v>MUHAMMAD RUDY</v>
          </cell>
          <cell r="D811" t="str">
            <v>DRIVER</v>
          </cell>
          <cell r="E811" t="str">
            <v>JOMBANG</v>
          </cell>
          <cell r="F811" t="str">
            <v>ANTERAJA</v>
          </cell>
          <cell r="G811">
            <v>2597259.16</v>
          </cell>
          <cell r="H811">
            <v>5000</v>
          </cell>
          <cell r="I811">
            <v>2592259.16</v>
          </cell>
        </row>
        <row r="812">
          <cell r="B812" t="str">
            <v>3415</v>
          </cell>
          <cell r="C812" t="str">
            <v>YANUAR ARIFIN</v>
          </cell>
          <cell r="D812" t="str">
            <v>DRIVER</v>
          </cell>
          <cell r="E812" t="str">
            <v>TULUNGAGUNG</v>
          </cell>
          <cell r="F812" t="str">
            <v>CREDIBOOK</v>
          </cell>
          <cell r="G812">
            <v>1948184.3231999998</v>
          </cell>
          <cell r="H812">
            <v>5000</v>
          </cell>
          <cell r="I812">
            <v>1943184.3231999998</v>
          </cell>
        </row>
        <row r="813">
          <cell r="B813" t="str">
            <v>3414</v>
          </cell>
          <cell r="C813" t="str">
            <v>MUHAMMAD DENNY LASMANTO</v>
          </cell>
          <cell r="D813" t="str">
            <v>DRIVER</v>
          </cell>
          <cell r="E813" t="str">
            <v>MOJOKERTO</v>
          </cell>
          <cell r="F813" t="str">
            <v>MAYORA</v>
          </cell>
          <cell r="G813">
            <v>4180595.6831999999</v>
          </cell>
          <cell r="H813">
            <v>5000</v>
          </cell>
          <cell r="I813">
            <v>4175595.6831999999</v>
          </cell>
        </row>
        <row r="814">
          <cell r="B814" t="str">
            <v>1165</v>
          </cell>
          <cell r="C814" t="str">
            <v>PRADANA NUGRAHA</v>
          </cell>
          <cell r="D814" t="str">
            <v>DRIVER</v>
          </cell>
          <cell r="E814" t="str">
            <v>PROBOLINGGO</v>
          </cell>
          <cell r="F814" t="str">
            <v>CREDIBOOK</v>
          </cell>
          <cell r="G814">
            <v>2892191.0048000002</v>
          </cell>
          <cell r="H814">
            <v>5000</v>
          </cell>
          <cell r="I814">
            <v>2887191.0048000002</v>
          </cell>
        </row>
        <row r="815">
          <cell r="B815" t="str">
            <v>2104</v>
          </cell>
          <cell r="C815" t="str">
            <v>NUR AHMAD</v>
          </cell>
          <cell r="D815" t="str">
            <v>DRIVER</v>
          </cell>
          <cell r="E815" t="str">
            <v>PROBOLINGGO</v>
          </cell>
          <cell r="F815" t="str">
            <v>CREDIBOOK</v>
          </cell>
          <cell r="G815">
            <v>2905191.0048000002</v>
          </cell>
          <cell r="H815">
            <v>5000</v>
          </cell>
          <cell r="I815">
            <v>2900191.0048000002</v>
          </cell>
        </row>
        <row r="816">
          <cell r="B816" t="str">
            <v>3793</v>
          </cell>
          <cell r="C816" t="str">
            <v>M.AZWAR RIZAL ROMADLON</v>
          </cell>
          <cell r="D816" t="str">
            <v>DRIVER</v>
          </cell>
          <cell r="E816" t="str">
            <v>SIDOARJO</v>
          </cell>
          <cell r="F816" t="str">
            <v>CREDIBOOK</v>
          </cell>
          <cell r="G816">
            <v>2889644.6259999997</v>
          </cell>
          <cell r="H816">
            <v>5000</v>
          </cell>
          <cell r="I816">
            <v>2884644.6259999997</v>
          </cell>
        </row>
        <row r="817">
          <cell r="B817" t="str">
            <v>0737</v>
          </cell>
          <cell r="C817" t="str">
            <v>I GST PUTU OKA KUSUMA SARI</v>
          </cell>
          <cell r="D817" t="str">
            <v>DRIVER</v>
          </cell>
          <cell r="E817" t="str">
            <v>BALI-CK</v>
          </cell>
          <cell r="F817" t="str">
            <v>CK</v>
          </cell>
          <cell r="G817">
            <v>3799168.3600000003</v>
          </cell>
          <cell r="H817">
            <v>5000</v>
          </cell>
          <cell r="I817">
            <v>3794168.3600000003</v>
          </cell>
        </row>
        <row r="818">
          <cell r="B818" t="str">
            <v>1665</v>
          </cell>
          <cell r="C818" t="str">
            <v>LOURENS UMBU NGERA</v>
          </cell>
          <cell r="D818" t="str">
            <v>DRIVER</v>
          </cell>
          <cell r="E818" t="str">
            <v>BALI-CK</v>
          </cell>
          <cell r="F818" t="str">
            <v>CK</v>
          </cell>
          <cell r="G818">
            <v>4600808.9600000009</v>
          </cell>
          <cell r="H818">
            <v>5000</v>
          </cell>
          <cell r="I818">
            <v>4595808.9600000009</v>
          </cell>
        </row>
        <row r="819">
          <cell r="B819" t="str">
            <v>1668</v>
          </cell>
          <cell r="C819" t="str">
            <v>RODI IRAWAN</v>
          </cell>
          <cell r="D819" t="str">
            <v>DRIVER</v>
          </cell>
          <cell r="E819" t="str">
            <v>BALI-CK</v>
          </cell>
          <cell r="F819" t="str">
            <v>CK</v>
          </cell>
          <cell r="G819">
            <v>4662268.512000001</v>
          </cell>
          <cell r="H819">
            <v>5000</v>
          </cell>
          <cell r="I819">
            <v>4657268.512000001</v>
          </cell>
        </row>
        <row r="820">
          <cell r="B820" t="str">
            <v>1281</v>
          </cell>
          <cell r="C820" t="str">
            <v>KADEK YUDIARTANA</v>
          </cell>
          <cell r="D820" t="str">
            <v>DRIVER</v>
          </cell>
          <cell r="E820" t="str">
            <v>BALI-CK</v>
          </cell>
          <cell r="F820" t="str">
            <v>CK</v>
          </cell>
          <cell r="G820">
            <v>4300808.9600000009</v>
          </cell>
          <cell r="H820">
            <v>5000</v>
          </cell>
          <cell r="I820">
            <v>4295808.9600000009</v>
          </cell>
        </row>
        <row r="821">
          <cell r="B821" t="str">
            <v>1543</v>
          </cell>
          <cell r="C821" t="str">
            <v>OSKAR NEDI KAUSE</v>
          </cell>
          <cell r="D821" t="str">
            <v>DRIVER</v>
          </cell>
          <cell r="E821" t="str">
            <v>BALI-CK</v>
          </cell>
          <cell r="F821" t="str">
            <v>CK</v>
          </cell>
          <cell r="G821">
            <v>3970808.9600000004</v>
          </cell>
          <cell r="H821">
            <v>5000</v>
          </cell>
          <cell r="I821">
            <v>3965808.9600000004</v>
          </cell>
        </row>
        <row r="822">
          <cell r="B822" t="str">
            <v>2229</v>
          </cell>
          <cell r="C822" t="str">
            <v>I KADEK PUTRA ADNYANA</v>
          </cell>
          <cell r="D822" t="str">
            <v>DRIVER</v>
          </cell>
          <cell r="E822" t="str">
            <v>BALI-CK</v>
          </cell>
          <cell r="F822" t="str">
            <v>CK</v>
          </cell>
          <cell r="G822">
            <v>4766768.512000001</v>
          </cell>
          <cell r="H822">
            <v>5000</v>
          </cell>
          <cell r="I822">
            <v>4761768.512000001</v>
          </cell>
        </row>
        <row r="823">
          <cell r="B823" t="str">
            <v>1242</v>
          </cell>
          <cell r="C823" t="str">
            <v>STEFRI MARKUS TUY</v>
          </cell>
          <cell r="D823" t="str">
            <v>DRIVER</v>
          </cell>
          <cell r="E823" t="str">
            <v>BALI-CK</v>
          </cell>
          <cell r="F823" t="str">
            <v>CK</v>
          </cell>
          <cell r="G823">
            <v>3920808.9600000004</v>
          </cell>
          <cell r="H823">
            <v>5000</v>
          </cell>
          <cell r="I823">
            <v>3915808.9600000004</v>
          </cell>
        </row>
        <row r="824">
          <cell r="B824" t="str">
            <v>1545</v>
          </cell>
          <cell r="C824" t="str">
            <v>KALEB OPNIAL MALESI</v>
          </cell>
          <cell r="D824" t="str">
            <v>DRIVER</v>
          </cell>
          <cell r="E824" t="str">
            <v>BALI-CK</v>
          </cell>
          <cell r="F824" t="str">
            <v>CK</v>
          </cell>
          <cell r="G824">
            <v>4100808.9600000004</v>
          </cell>
          <cell r="H824">
            <v>5000</v>
          </cell>
          <cell r="I824">
            <v>4095808.9600000004</v>
          </cell>
        </row>
        <row r="825">
          <cell r="B825" t="str">
            <v>3208</v>
          </cell>
          <cell r="C825" t="str">
            <v> I PUTU GEDE ANDIKA</v>
          </cell>
          <cell r="D825" t="str">
            <v>DRIVER</v>
          </cell>
          <cell r="E825" t="str">
            <v>BALI-CK</v>
          </cell>
          <cell r="F825" t="str">
            <v>CK</v>
          </cell>
          <cell r="G825">
            <v>3838838.22</v>
          </cell>
          <cell r="H825">
            <v>5000</v>
          </cell>
          <cell r="I825">
            <v>3833838.22</v>
          </cell>
        </row>
        <row r="826">
          <cell r="B826" t="str">
            <v>3131</v>
          </cell>
          <cell r="C826" t="str">
            <v>IMANUEL BALLO</v>
          </cell>
          <cell r="D826" t="str">
            <v>DRIVER</v>
          </cell>
          <cell r="E826" t="str">
            <v>BALI-CK</v>
          </cell>
          <cell r="F826" t="str">
            <v>CK</v>
          </cell>
          <cell r="G826">
            <v>3878691.9200000004</v>
          </cell>
          <cell r="H826">
            <v>5000</v>
          </cell>
          <cell r="I826">
            <v>3873691.9200000004</v>
          </cell>
        </row>
        <row r="827">
          <cell r="B827" t="str">
            <v>3209</v>
          </cell>
          <cell r="C827" t="str">
            <v>DIAZ IRIZANDI</v>
          </cell>
          <cell r="D827" t="str">
            <v>DRIVER</v>
          </cell>
          <cell r="E827" t="str">
            <v>BALI-CK</v>
          </cell>
          <cell r="F827" t="str">
            <v>CK</v>
          </cell>
          <cell r="G827">
            <v>3690808.9600000004</v>
          </cell>
          <cell r="H827">
            <v>5000</v>
          </cell>
          <cell r="I827">
            <v>3685808.9600000004</v>
          </cell>
        </row>
        <row r="828">
          <cell r="B828" t="str">
            <v>3248</v>
          </cell>
          <cell r="C828" t="str">
            <v>I GEDE ADITYA SANJAYA KESUMA</v>
          </cell>
          <cell r="D828" t="str">
            <v>DRIVER</v>
          </cell>
          <cell r="E828" t="str">
            <v>BALI-CK</v>
          </cell>
          <cell r="F828" t="str">
            <v>CK</v>
          </cell>
          <cell r="G828">
            <v>3910808.9600000004</v>
          </cell>
          <cell r="H828">
            <v>5000</v>
          </cell>
          <cell r="I828">
            <v>3905808.9600000004</v>
          </cell>
        </row>
        <row r="829">
          <cell r="B829" t="str">
            <v>3424</v>
          </cell>
          <cell r="C829" t="str">
            <v>HIRONIMUS FUNAN</v>
          </cell>
          <cell r="D829" t="str">
            <v>DRIVER</v>
          </cell>
          <cell r="E829" t="str">
            <v>BALI-CK</v>
          </cell>
          <cell r="F829" t="str">
            <v>CK</v>
          </cell>
          <cell r="G829">
            <v>3880808.9600000004</v>
          </cell>
          <cell r="H829">
            <v>5000</v>
          </cell>
          <cell r="I829">
            <v>3875808.9600000004</v>
          </cell>
        </row>
        <row r="830">
          <cell r="B830" t="str">
            <v>3425</v>
          </cell>
          <cell r="C830" t="str">
            <v>ANAK AGUNG KOMPYANG ARIANTA</v>
          </cell>
          <cell r="D830" t="str">
            <v>DRIVER</v>
          </cell>
          <cell r="E830" t="str">
            <v>BALI-CK</v>
          </cell>
          <cell r="F830" t="str">
            <v>CK</v>
          </cell>
          <cell r="G830">
            <v>3998838.22</v>
          </cell>
          <cell r="H830">
            <v>5000</v>
          </cell>
          <cell r="I830">
            <v>3993838.22</v>
          </cell>
        </row>
        <row r="831">
          <cell r="B831" t="str">
            <v>3471</v>
          </cell>
          <cell r="C831" t="str">
            <v>YUVEN TALLAN</v>
          </cell>
          <cell r="D831" t="str">
            <v>DRIVER</v>
          </cell>
          <cell r="E831" t="str">
            <v>BALI-CK</v>
          </cell>
          <cell r="F831" t="str">
            <v>CK</v>
          </cell>
          <cell r="G831">
            <v>3920808.9600000004</v>
          </cell>
          <cell r="H831">
            <v>5000</v>
          </cell>
          <cell r="I831">
            <v>3915808.9600000004</v>
          </cell>
        </row>
        <row r="832">
          <cell r="B832" t="str">
            <v>3472</v>
          </cell>
          <cell r="C832" t="str">
            <v>KOMANG RIAN SASTRAWAN</v>
          </cell>
          <cell r="D832" t="str">
            <v>DRIVER</v>
          </cell>
          <cell r="E832" t="str">
            <v>BALI-CK</v>
          </cell>
          <cell r="F832" t="str">
            <v>CK</v>
          </cell>
          <cell r="G832">
            <v>3436574.8800000004</v>
          </cell>
          <cell r="H832">
            <v>5000</v>
          </cell>
          <cell r="I832">
            <v>3431574.8800000004</v>
          </cell>
        </row>
        <row r="833">
          <cell r="B833" t="str">
            <v>3741</v>
          </cell>
          <cell r="C833" t="str">
            <v>I KADEK JULIARTA</v>
          </cell>
          <cell r="D833" t="str">
            <v>DRIVER</v>
          </cell>
          <cell r="E833" t="str">
            <v>BALI-CK</v>
          </cell>
          <cell r="F833" t="str">
            <v>CK</v>
          </cell>
          <cell r="G833">
            <v>3400808.9600000004</v>
          </cell>
          <cell r="H833">
            <v>5000</v>
          </cell>
          <cell r="I833">
            <v>3395808.9600000004</v>
          </cell>
        </row>
        <row r="834">
          <cell r="B834" t="str">
            <v>3742</v>
          </cell>
          <cell r="C834" t="str">
            <v>MELKIANUS BOYMAU</v>
          </cell>
          <cell r="D834" t="str">
            <v>DRIVER</v>
          </cell>
          <cell r="E834" t="str">
            <v>BALI-CK</v>
          </cell>
          <cell r="F834" t="str">
            <v>CK</v>
          </cell>
          <cell r="G834">
            <v>3520808.9600000004</v>
          </cell>
          <cell r="H834">
            <v>5000</v>
          </cell>
          <cell r="I834">
            <v>3515808.9600000004</v>
          </cell>
        </row>
        <row r="835">
          <cell r="B835" t="str">
            <v>3743</v>
          </cell>
          <cell r="C835" t="str">
            <v>I WAYAN ARJAWA</v>
          </cell>
          <cell r="D835" t="str">
            <v>DRIVER</v>
          </cell>
          <cell r="E835" t="str">
            <v>BALI-CK</v>
          </cell>
          <cell r="F835" t="str">
            <v>CK</v>
          </cell>
          <cell r="G835">
            <v>3478838.22</v>
          </cell>
          <cell r="H835">
            <v>5000</v>
          </cell>
          <cell r="I835">
            <v>3473838.22</v>
          </cell>
        </row>
        <row r="836">
          <cell r="B836" t="str">
            <v>3744</v>
          </cell>
          <cell r="C836" t="str">
            <v>RIKO YANUARTO</v>
          </cell>
          <cell r="D836" t="str">
            <v>DRIVER</v>
          </cell>
          <cell r="E836" t="str">
            <v>BALI-CK</v>
          </cell>
          <cell r="F836" t="str">
            <v>CK</v>
          </cell>
          <cell r="G836">
            <v>3550808.9600000004</v>
          </cell>
          <cell r="H836">
            <v>5000</v>
          </cell>
          <cell r="I836">
            <v>3545808.9600000004</v>
          </cell>
        </row>
        <row r="837">
          <cell r="B837" t="str">
            <v>2060</v>
          </cell>
          <cell r="C837" t="str">
            <v>A.A. ADITYA FARMA</v>
          </cell>
          <cell r="D837" t="str">
            <v>DISPATCHER</v>
          </cell>
          <cell r="E837" t="str">
            <v>BALI-CK</v>
          </cell>
          <cell r="F837" t="str">
            <v>CK</v>
          </cell>
          <cell r="G837">
            <v>3602808.9600000004</v>
          </cell>
          <cell r="H837">
            <v>5000</v>
          </cell>
          <cell r="I837">
            <v>3597808.9600000004</v>
          </cell>
        </row>
        <row r="838">
          <cell r="B838" t="str">
            <v>3745</v>
          </cell>
          <cell r="C838" t="str">
            <v>MELIANUS TALOIM</v>
          </cell>
          <cell r="D838" t="str">
            <v>DRIVER</v>
          </cell>
          <cell r="E838" t="str">
            <v>BALI-CK</v>
          </cell>
          <cell r="F838" t="str">
            <v>CK</v>
          </cell>
          <cell r="G838">
            <v>3468838.22</v>
          </cell>
          <cell r="H838">
            <v>5000</v>
          </cell>
          <cell r="I838">
            <v>3463838.22</v>
          </cell>
        </row>
        <row r="839">
          <cell r="B839" t="str">
            <v>3746</v>
          </cell>
          <cell r="C839" t="str">
            <v>KETUT PUTRA YASA</v>
          </cell>
          <cell r="D839" t="str">
            <v>DRIVER</v>
          </cell>
          <cell r="E839" t="str">
            <v>BALI-CK</v>
          </cell>
          <cell r="F839" t="str">
            <v>CK</v>
          </cell>
          <cell r="G839">
            <v>5430271.9600000009</v>
          </cell>
          <cell r="H839">
            <v>5000</v>
          </cell>
          <cell r="I839">
            <v>5425271.9600000009</v>
          </cell>
        </row>
        <row r="840">
          <cell r="B840" t="str">
            <v>0600</v>
          </cell>
          <cell r="C840" t="str">
            <v>ADE ABI KAROMI</v>
          </cell>
          <cell r="D840" t="str">
            <v>DRIVER</v>
          </cell>
          <cell r="E840" t="str">
            <v>BALI-AOP</v>
          </cell>
          <cell r="F840" t="str">
            <v>AOP</v>
          </cell>
          <cell r="G840">
            <v>2690808.9600000004</v>
          </cell>
          <cell r="H840">
            <v>5000</v>
          </cell>
          <cell r="I840">
            <v>2685808.9600000004</v>
          </cell>
        </row>
        <row r="841">
          <cell r="B841" t="str">
            <v>2787</v>
          </cell>
          <cell r="C841" t="str">
            <v>EDY SUGIARTO</v>
          </cell>
          <cell r="D841" t="str">
            <v>DRIVER</v>
          </cell>
          <cell r="E841" t="str">
            <v>BALI-AOP</v>
          </cell>
          <cell r="F841" t="str">
            <v>AOP</v>
          </cell>
          <cell r="G841">
            <v>2690808.9600000004</v>
          </cell>
          <cell r="H841">
            <v>5000</v>
          </cell>
          <cell r="I841">
            <v>2685808.9600000004</v>
          </cell>
        </row>
        <row r="842">
          <cell r="B842" t="str">
            <v>1708</v>
          </cell>
          <cell r="C842" t="str">
            <v>JEFRY ARIYANTO NAHAK</v>
          </cell>
          <cell r="D842" t="str">
            <v>DRIVER</v>
          </cell>
          <cell r="E842" t="str">
            <v>BALI-AOP</v>
          </cell>
          <cell r="F842" t="str">
            <v>AOP</v>
          </cell>
          <cell r="G842">
            <v>2690808.9600000004</v>
          </cell>
          <cell r="H842">
            <v>5000</v>
          </cell>
          <cell r="I842">
            <v>2685808.9600000004</v>
          </cell>
        </row>
        <row r="843">
          <cell r="B843" t="str">
            <v>2670</v>
          </cell>
          <cell r="C843" t="str">
            <v>IDA BAGUS SEBALI SEYANA</v>
          </cell>
          <cell r="D843" t="str">
            <v>DRIVER</v>
          </cell>
          <cell r="E843" t="str">
            <v>BALI-AOP</v>
          </cell>
          <cell r="F843" t="str">
            <v>AOP</v>
          </cell>
          <cell r="G843">
            <v>2690808.9600000004</v>
          </cell>
          <cell r="H843">
            <v>5000</v>
          </cell>
          <cell r="I843">
            <v>2685808.9600000004</v>
          </cell>
        </row>
        <row r="844">
          <cell r="B844" t="str">
            <v>3813</v>
          </cell>
          <cell r="C844" t="str">
            <v>I WAYAN BENY SURYADI</v>
          </cell>
          <cell r="D844" t="str">
            <v>DISPATCHER</v>
          </cell>
          <cell r="E844" t="str">
            <v>BALI-AOP</v>
          </cell>
          <cell r="F844" t="str">
            <v>AOP</v>
          </cell>
          <cell r="G844">
            <v>4227688.0600000005</v>
          </cell>
          <cell r="H844">
            <v>5000</v>
          </cell>
          <cell r="I844">
            <v>4222688.0600000005</v>
          </cell>
        </row>
        <row r="845">
          <cell r="B845" t="str">
            <v>2820</v>
          </cell>
          <cell r="C845" t="str">
            <v>GUSTI KADEK TWP</v>
          </cell>
          <cell r="D845" t="str">
            <v>DRIVER</v>
          </cell>
          <cell r="E845" t="str">
            <v>BALI ANTERAJA</v>
          </cell>
          <cell r="F845" t="str">
            <v>BALI ANTERAJA</v>
          </cell>
          <cell r="G845">
            <v>4133838.22</v>
          </cell>
          <cell r="H845">
            <v>5000</v>
          </cell>
          <cell r="I845">
            <v>4128838.22</v>
          </cell>
        </row>
        <row r="846">
          <cell r="B846" t="str">
            <v>1663</v>
          </cell>
          <cell r="C846" t="str">
            <v>I GUSTI AGUS YOGA PUTRA</v>
          </cell>
          <cell r="D846" t="str">
            <v>DRIVER</v>
          </cell>
          <cell r="E846" t="str">
            <v>BALI ANTERAJA</v>
          </cell>
          <cell r="F846" t="str">
            <v>BALI ANTERAJA</v>
          </cell>
          <cell r="G846">
            <v>3690808.9600000004</v>
          </cell>
          <cell r="H846">
            <v>5000</v>
          </cell>
          <cell r="I846">
            <v>3685808.9600000004</v>
          </cell>
        </row>
        <row r="847">
          <cell r="B847" t="str">
            <v>1664</v>
          </cell>
          <cell r="C847" t="str">
            <v>I WAYAN EKA SANTOSA</v>
          </cell>
          <cell r="D847" t="str">
            <v>DRIVER</v>
          </cell>
          <cell r="E847" t="str">
            <v>BALI ANTERAJA</v>
          </cell>
          <cell r="F847" t="str">
            <v>BALI ANTERAJA</v>
          </cell>
          <cell r="G847">
            <v>4340808.9600000009</v>
          </cell>
          <cell r="H847">
            <v>5000</v>
          </cell>
          <cell r="I847">
            <v>4335808.9600000009</v>
          </cell>
        </row>
        <row r="848">
          <cell r="B848" t="str">
            <v>1356</v>
          </cell>
          <cell r="C848" t="str">
            <v>SIMSON TANESIB</v>
          </cell>
          <cell r="D848" t="str">
            <v>DRIVER</v>
          </cell>
          <cell r="E848" t="str">
            <v>BALI ANTERAJA</v>
          </cell>
          <cell r="F848" t="str">
            <v>BALI ANTERAJA</v>
          </cell>
          <cell r="G848">
            <v>4025808.9600000004</v>
          </cell>
          <cell r="H848">
            <v>5000</v>
          </cell>
          <cell r="I848">
            <v>4020808.9600000004</v>
          </cell>
        </row>
        <row r="849">
          <cell r="B849" t="str">
            <v>1851</v>
          </cell>
          <cell r="C849" t="str">
            <v>KIPRIANUS MARKION SAKAN</v>
          </cell>
          <cell r="D849" t="str">
            <v>DRIVER</v>
          </cell>
          <cell r="E849" t="str">
            <v>BALI ANTERAJA</v>
          </cell>
          <cell r="F849" t="str">
            <v>BALI ANTERAJA</v>
          </cell>
          <cell r="G849">
            <v>4160808.9600000009</v>
          </cell>
          <cell r="H849">
            <v>5000</v>
          </cell>
          <cell r="I849">
            <v>4155808.9600000009</v>
          </cell>
        </row>
        <row r="850">
          <cell r="B850" t="str">
            <v>2074</v>
          </cell>
          <cell r="C850" t="str">
            <v>I WAYAN PANDE WIRAWAN</v>
          </cell>
          <cell r="D850" t="str">
            <v>DRIVER</v>
          </cell>
          <cell r="E850" t="str">
            <v>BALI ANTERAJA</v>
          </cell>
          <cell r="F850" t="str">
            <v>BALI ANTERAJA</v>
          </cell>
          <cell r="G850">
            <v>3810808.9600000004</v>
          </cell>
          <cell r="H850">
            <v>5000</v>
          </cell>
          <cell r="I850">
            <v>3805808.9600000004</v>
          </cell>
        </row>
        <row r="851">
          <cell r="B851" t="str">
            <v>2448</v>
          </cell>
          <cell r="C851" t="str">
            <v>SAMRI DANIAL SUNBANU</v>
          </cell>
          <cell r="D851" t="str">
            <v>DRIVER</v>
          </cell>
          <cell r="E851" t="str">
            <v>BALI ANTERAJA</v>
          </cell>
          <cell r="F851" t="str">
            <v>BALI ANTERAJA</v>
          </cell>
          <cell r="G851">
            <v>3938838.22</v>
          </cell>
          <cell r="H851">
            <v>5000</v>
          </cell>
          <cell r="I851">
            <v>3933838.22</v>
          </cell>
        </row>
        <row r="852">
          <cell r="B852" t="str">
            <v>2552</v>
          </cell>
          <cell r="C852" t="str">
            <v>BUCE LASSA</v>
          </cell>
          <cell r="D852" t="str">
            <v>DRIVER</v>
          </cell>
          <cell r="E852" t="str">
            <v>BALI ANTERAJA</v>
          </cell>
          <cell r="F852" t="str">
            <v>BALI ANTERAJA</v>
          </cell>
          <cell r="G852">
            <v>3888838.22</v>
          </cell>
          <cell r="H852">
            <v>5000</v>
          </cell>
          <cell r="I852">
            <v>3883838.22</v>
          </cell>
        </row>
        <row r="853">
          <cell r="B853" t="str">
            <v>2551</v>
          </cell>
          <cell r="C853" t="str">
            <v>ANAK AGUNG BAGUS INDRA JAYA</v>
          </cell>
          <cell r="D853" t="str">
            <v>DRIVER</v>
          </cell>
          <cell r="E853" t="str">
            <v>BALI ANTERAJA</v>
          </cell>
          <cell r="F853" t="str">
            <v>BALI ANTERAJA</v>
          </cell>
          <cell r="G853">
            <v>3440808.9600000004</v>
          </cell>
          <cell r="H853">
            <v>5000</v>
          </cell>
          <cell r="I853">
            <v>3435808.9600000004</v>
          </cell>
        </row>
        <row r="854">
          <cell r="B854" t="str">
            <v>3000</v>
          </cell>
          <cell r="C854" t="str">
            <v>AGUSTINUS LEU</v>
          </cell>
          <cell r="D854" t="str">
            <v>DRIVER</v>
          </cell>
          <cell r="E854" t="str">
            <v>BALI ANTERAJA</v>
          </cell>
          <cell r="F854" t="str">
            <v>BALI ANTERAJA</v>
          </cell>
          <cell r="G854">
            <v>3783838.22</v>
          </cell>
          <cell r="H854">
            <v>5000</v>
          </cell>
          <cell r="I854">
            <v>3778838.22</v>
          </cell>
        </row>
        <row r="855">
          <cell r="B855" t="str">
            <v>3097</v>
          </cell>
          <cell r="C855" t="str">
            <v>CHRISTIAN WABANG</v>
          </cell>
          <cell r="D855" t="str">
            <v>DRIVER</v>
          </cell>
          <cell r="E855" t="str">
            <v>BALI ANTERAJA</v>
          </cell>
          <cell r="F855" t="str">
            <v>BALI ANTERAJA</v>
          </cell>
          <cell r="G855">
            <v>4088308.9600000004</v>
          </cell>
          <cell r="H855">
            <v>5000</v>
          </cell>
          <cell r="I855">
            <v>4083308.9600000004</v>
          </cell>
        </row>
        <row r="856">
          <cell r="B856" t="str">
            <v>3001</v>
          </cell>
          <cell r="C856" t="str">
            <v>PUTU PEBI SUKRANADA</v>
          </cell>
          <cell r="D856" t="str">
            <v>DRIVER</v>
          </cell>
          <cell r="E856" t="str">
            <v>BALI ANTERAJA</v>
          </cell>
          <cell r="F856" t="str">
            <v>BALI ANTERAJA</v>
          </cell>
          <cell r="G856">
            <v>4045808.9600000004</v>
          </cell>
          <cell r="H856">
            <v>5000</v>
          </cell>
          <cell r="I856">
            <v>4040808.9600000004</v>
          </cell>
        </row>
        <row r="857">
          <cell r="B857" t="str">
            <v>3098</v>
          </cell>
          <cell r="C857" t="str">
            <v>HARNEFER HANIEL BEKE</v>
          </cell>
          <cell r="D857" t="str">
            <v>DRIVER</v>
          </cell>
          <cell r="E857" t="str">
            <v>BALI ANTERAJA</v>
          </cell>
          <cell r="F857" t="str">
            <v>BALI ANTERAJA</v>
          </cell>
          <cell r="G857">
            <v>3750808.9600000004</v>
          </cell>
          <cell r="H857">
            <v>5000</v>
          </cell>
          <cell r="I857">
            <v>3745808.9600000004</v>
          </cell>
        </row>
        <row r="858">
          <cell r="B858" t="str">
            <v>3177</v>
          </cell>
          <cell r="C858" t="str">
            <v>I GEDE INDRA SWASTIKA</v>
          </cell>
          <cell r="D858" t="str">
            <v>DISPATCHER</v>
          </cell>
          <cell r="E858" t="str">
            <v>BALI ANTERAJA</v>
          </cell>
          <cell r="F858" t="str">
            <v>BALI ANTERAJA</v>
          </cell>
          <cell r="G858">
            <v>3630838.22</v>
          </cell>
          <cell r="H858">
            <v>5000</v>
          </cell>
          <cell r="I858">
            <v>3625838.22</v>
          </cell>
        </row>
        <row r="859">
          <cell r="B859" t="str">
            <v>3176</v>
          </cell>
          <cell r="C859" t="str">
            <v>FAHRUL YAQIN</v>
          </cell>
          <cell r="D859" t="str">
            <v>DRIVER</v>
          </cell>
          <cell r="E859" t="str">
            <v>BALI ANTERAJA</v>
          </cell>
          <cell r="F859" t="str">
            <v>BALI ANTERAJA</v>
          </cell>
          <cell r="G859">
            <v>4168308.9600000009</v>
          </cell>
          <cell r="H859">
            <v>5000</v>
          </cell>
          <cell r="I859">
            <v>4163308.9600000009</v>
          </cell>
        </row>
        <row r="860">
          <cell r="B860" t="str">
            <v>3099</v>
          </cell>
          <cell r="C860" t="str">
            <v>I GEDE EVA KRISNANTO</v>
          </cell>
          <cell r="D860" t="str">
            <v>DRIVER</v>
          </cell>
          <cell r="E860" t="str">
            <v>BALI ANTERAJA</v>
          </cell>
          <cell r="F860" t="str">
            <v>BALI ANTERAJA</v>
          </cell>
          <cell r="G860">
            <v>4005808.9600000004</v>
          </cell>
          <cell r="H860">
            <v>5000</v>
          </cell>
          <cell r="I860">
            <v>4000808.9600000004</v>
          </cell>
        </row>
        <row r="861">
          <cell r="B861" t="str">
            <v>3268</v>
          </cell>
          <cell r="C861" t="str">
            <v>ADE WAHYU FERDIANSYAH</v>
          </cell>
          <cell r="D861" t="str">
            <v>DRIVER</v>
          </cell>
          <cell r="E861" t="str">
            <v>BALI ANTERAJA</v>
          </cell>
          <cell r="F861" t="str">
            <v>BALI ANTERAJA</v>
          </cell>
          <cell r="G861">
            <v>4589146.3090000004</v>
          </cell>
          <cell r="H861">
            <v>5000</v>
          </cell>
          <cell r="I861">
            <v>4584146.3090000004</v>
          </cell>
        </row>
        <row r="862">
          <cell r="B862" t="str">
            <v>3269</v>
          </cell>
          <cell r="C862" t="str">
            <v>I KOMANG WIRA ADNYANA</v>
          </cell>
          <cell r="D862" t="str">
            <v>DRIVER</v>
          </cell>
          <cell r="E862" t="str">
            <v>BALI ANTERAJA</v>
          </cell>
          <cell r="F862" t="str">
            <v>BALI ANTERAJA</v>
          </cell>
          <cell r="G862">
            <v>4045808.9600000004</v>
          </cell>
          <cell r="H862">
            <v>5000</v>
          </cell>
          <cell r="I862">
            <v>4040808.9600000004</v>
          </cell>
        </row>
        <row r="863">
          <cell r="B863" t="str">
            <v>3270</v>
          </cell>
          <cell r="C863" t="str">
            <v>I WAYAN SUDIADNYANA</v>
          </cell>
          <cell r="D863" t="str">
            <v>DRIVER</v>
          </cell>
          <cell r="E863" t="str">
            <v>BALI ANTERAJA</v>
          </cell>
          <cell r="F863" t="str">
            <v>BALI ANTERAJA</v>
          </cell>
          <cell r="G863">
            <v>4220808.9600000009</v>
          </cell>
          <cell r="H863">
            <v>5000</v>
          </cell>
          <cell r="I863">
            <v>4215808.9600000009</v>
          </cell>
        </row>
        <row r="864">
          <cell r="B864" t="str">
            <v>3347</v>
          </cell>
          <cell r="C864" t="str">
            <v>A.A NGURAH RAI WIRAKUSUMA</v>
          </cell>
          <cell r="D864" t="str">
            <v>DISPATCHER</v>
          </cell>
          <cell r="E864" t="str">
            <v>BALI ANTERAJA</v>
          </cell>
          <cell r="F864" t="str">
            <v>BALI ANTERAJA</v>
          </cell>
          <cell r="G864">
            <v>3602808.9600000004</v>
          </cell>
          <cell r="H864">
            <v>5000</v>
          </cell>
          <cell r="I864">
            <v>3597808.9600000004</v>
          </cell>
        </row>
        <row r="865">
          <cell r="B865" t="str">
            <v>3739</v>
          </cell>
          <cell r="C865" t="str">
            <v>KOMANG ARI ADI WAHYUNA</v>
          </cell>
          <cell r="D865" t="str">
            <v>DRIVER</v>
          </cell>
          <cell r="E865" t="str">
            <v>BALI ANTERAJA</v>
          </cell>
          <cell r="F865" t="str">
            <v>BALI ANTERAJA</v>
          </cell>
          <cell r="G865">
            <v>3905808.9600000004</v>
          </cell>
          <cell r="H865">
            <v>5000</v>
          </cell>
          <cell r="I865">
            <v>3900808.9600000004</v>
          </cell>
        </row>
        <row r="866">
          <cell r="B866" t="str">
            <v>3740</v>
          </cell>
          <cell r="C866" t="str">
            <v>FERRY WIDODO</v>
          </cell>
          <cell r="D866" t="str">
            <v>DRIVER</v>
          </cell>
          <cell r="E866" t="str">
            <v>BALI ANTERAJA</v>
          </cell>
          <cell r="F866" t="str">
            <v>BALI ANTERAJA</v>
          </cell>
          <cell r="G866">
            <v>3945808.9600000004</v>
          </cell>
          <cell r="H866">
            <v>5000</v>
          </cell>
          <cell r="I866">
            <v>3940808.9600000004</v>
          </cell>
        </row>
        <row r="867">
          <cell r="B867" t="str">
            <v>3760</v>
          </cell>
          <cell r="C867" t="str">
            <v>GEDE PRIMA ADHITAMA</v>
          </cell>
          <cell r="D867" t="str">
            <v>DISPATCHER</v>
          </cell>
          <cell r="E867" t="str">
            <v>BALI ANTERAJA</v>
          </cell>
          <cell r="F867" t="str">
            <v>BALI ANTERAJA</v>
          </cell>
          <cell r="G867">
            <v>4926076.8933333373</v>
          </cell>
          <cell r="H867">
            <v>5000</v>
          </cell>
          <cell r="I867">
            <v>4921076.8933333373</v>
          </cell>
        </row>
        <row r="868">
          <cell r="B868" t="str">
            <v>1282</v>
          </cell>
          <cell r="C868" t="str">
            <v xml:space="preserve">SUHADI </v>
          </cell>
          <cell r="D868" t="str">
            <v>DRIVER</v>
          </cell>
          <cell r="E868" t="str">
            <v>MATARAM ANTERAJA</v>
          </cell>
          <cell r="F868" t="str">
            <v>MATARAM ANTERAJA</v>
          </cell>
          <cell r="G868">
            <v>2927274.8800000004</v>
          </cell>
          <cell r="H868">
            <v>5000</v>
          </cell>
          <cell r="I868">
            <v>2922274.8800000004</v>
          </cell>
        </row>
        <row r="869">
          <cell r="B869" t="str">
            <v>1658</v>
          </cell>
          <cell r="C869" t="str">
            <v xml:space="preserve">JUARSIH </v>
          </cell>
          <cell r="D869" t="str">
            <v>DRIVER</v>
          </cell>
          <cell r="E869" t="str">
            <v>MATARAM ANTERAJA</v>
          </cell>
          <cell r="F869" t="str">
            <v>MATARAM ANTERAJA</v>
          </cell>
          <cell r="G869">
            <v>3405274.8800000004</v>
          </cell>
          <cell r="H869">
            <v>5000</v>
          </cell>
          <cell r="I869">
            <v>3400274.8800000004</v>
          </cell>
        </row>
        <row r="870">
          <cell r="B870" t="str">
            <v>2553</v>
          </cell>
          <cell r="C870" t="str">
            <v>FAHRURROZI</v>
          </cell>
          <cell r="D870" t="str">
            <v>DRIVER</v>
          </cell>
          <cell r="E870" t="str">
            <v>MATARAM ANTERAJA</v>
          </cell>
          <cell r="F870" t="str">
            <v>MATARAM ANTERAJA</v>
          </cell>
          <cell r="G870">
            <v>3121274.8800000004</v>
          </cell>
          <cell r="H870">
            <v>5000</v>
          </cell>
          <cell r="I870">
            <v>3116274.8800000004</v>
          </cell>
        </row>
        <row r="871">
          <cell r="B871" t="str">
            <v>2554</v>
          </cell>
          <cell r="C871" t="str">
            <v>MUHAMAD SALEH MAHSUP</v>
          </cell>
          <cell r="D871" t="str">
            <v>DRIVER</v>
          </cell>
          <cell r="E871" t="str">
            <v>MATARAM ANTERAJA</v>
          </cell>
          <cell r="F871" t="str">
            <v>MATARAM ANTERAJA</v>
          </cell>
          <cell r="G871">
            <v>2992274.8800000004</v>
          </cell>
          <cell r="H871">
            <v>5000</v>
          </cell>
          <cell r="I871">
            <v>2987274.8800000004</v>
          </cell>
        </row>
        <row r="872">
          <cell r="B872" t="str">
            <v>3249</v>
          </cell>
          <cell r="C872" t="str">
            <v>HAMTONI</v>
          </cell>
          <cell r="D872" t="str">
            <v>DRIVER</v>
          </cell>
          <cell r="E872" t="str">
            <v>MATARAM ANTERAJA</v>
          </cell>
          <cell r="F872" t="str">
            <v>MATARAM ANTERAJA</v>
          </cell>
          <cell r="G872">
            <v>3068274.8800000004</v>
          </cell>
          <cell r="H872">
            <v>5000</v>
          </cell>
          <cell r="I872">
            <v>3063274.8800000004</v>
          </cell>
        </row>
        <row r="873">
          <cell r="B873" t="str">
            <v>2555</v>
          </cell>
          <cell r="C873" t="str">
            <v>YULIANTO</v>
          </cell>
          <cell r="D873" t="str">
            <v>DRIVER</v>
          </cell>
          <cell r="E873" t="str">
            <v>MATARAM ANTERAJA</v>
          </cell>
          <cell r="F873" t="str">
            <v>MATARAM ANTERAJA</v>
          </cell>
          <cell r="G873">
            <v>3202444.41</v>
          </cell>
          <cell r="H873">
            <v>5000</v>
          </cell>
          <cell r="I873">
            <v>3197444.41</v>
          </cell>
        </row>
        <row r="874">
          <cell r="B874" t="str">
            <v>3002</v>
          </cell>
          <cell r="C874" t="str">
            <v>ABDUL HALIM</v>
          </cell>
          <cell r="D874" t="str">
            <v>DRIVER</v>
          </cell>
          <cell r="E874" t="str">
            <v>BIMA</v>
          </cell>
          <cell r="F874" t="str">
            <v>ANTERAJA</v>
          </cell>
          <cell r="G874">
            <v>3259752.3200000003</v>
          </cell>
          <cell r="H874">
            <v>5000</v>
          </cell>
          <cell r="I874">
            <v>3254752.3200000003</v>
          </cell>
        </row>
        <row r="875">
          <cell r="B875" t="str">
            <v>3676</v>
          </cell>
          <cell r="C875" t="str">
            <v>KETUT ARIK SASTRAWAN</v>
          </cell>
          <cell r="D875" t="str">
            <v>DRIVER</v>
          </cell>
          <cell r="E875" t="str">
            <v>SINGARAJA</v>
          </cell>
          <cell r="F875" t="str">
            <v>CREDIBOOK</v>
          </cell>
          <cell r="G875">
            <v>3271619.8367999997</v>
          </cell>
          <cell r="H875">
            <v>5000</v>
          </cell>
          <cell r="I875">
            <v>3266619.8367999997</v>
          </cell>
        </row>
        <row r="876">
          <cell r="B876" t="str">
            <v>3304</v>
          </cell>
          <cell r="C876" t="str">
            <v>DODO WARISMAN</v>
          </cell>
          <cell r="D876" t="str">
            <v>DRIVER</v>
          </cell>
          <cell r="E876" t="str">
            <v xml:space="preserve">PASURUAN </v>
          </cell>
          <cell r="F876" t="str">
            <v>CREDIBOOK</v>
          </cell>
          <cell r="G876">
            <v>4797527.8624000009</v>
          </cell>
          <cell r="H876">
            <v>5000</v>
          </cell>
          <cell r="I876">
            <v>4792527.8624000009</v>
          </cell>
        </row>
        <row r="877">
          <cell r="B877" t="str">
            <v>3567</v>
          </cell>
          <cell r="C877" t="str">
            <v>DEWA GEDE MAHAYASA</v>
          </cell>
          <cell r="D877" t="str">
            <v>DRIVER</v>
          </cell>
          <cell r="E877" t="str">
            <v>BALI</v>
          </cell>
          <cell r="F877" t="str">
            <v>CREDIBOOK</v>
          </cell>
          <cell r="G877">
            <v>3576833.5840000003</v>
          </cell>
          <cell r="H877">
            <v>5000</v>
          </cell>
          <cell r="I877">
            <v>3571833.5840000003</v>
          </cell>
        </row>
        <row r="878">
          <cell r="B878" t="str">
            <v>3717</v>
          </cell>
          <cell r="C878" t="str">
            <v>GEDE SUJANA</v>
          </cell>
          <cell r="D878" t="str">
            <v>DRIVER</v>
          </cell>
          <cell r="E878" t="str">
            <v>SERIRIT</v>
          </cell>
          <cell r="F878" t="str">
            <v>CREDIBOOK</v>
          </cell>
          <cell r="G878">
            <v>2980619.8398999996</v>
          </cell>
          <cell r="H878">
            <v>5000</v>
          </cell>
          <cell r="I878">
            <v>2975619.8398999996</v>
          </cell>
        </row>
        <row r="879">
          <cell r="B879" t="str">
            <v>3670</v>
          </cell>
          <cell r="C879" t="str">
            <v>SIGIT PRIYANGGA</v>
          </cell>
          <cell r="D879" t="str">
            <v>DRIVER</v>
          </cell>
          <cell r="E879" t="str">
            <v>MADIUN</v>
          </cell>
          <cell r="F879" t="str">
            <v>CREDIBOOK</v>
          </cell>
          <cell r="G879">
            <v>2586372.8263000003</v>
          </cell>
          <cell r="H879">
            <v>5000</v>
          </cell>
          <cell r="I879">
            <v>2581372.8263000003</v>
          </cell>
        </row>
        <row r="880">
          <cell r="B880" t="str">
            <v>0031</v>
          </cell>
          <cell r="C880" t="str">
            <v>ABDUL AZIS</v>
          </cell>
          <cell r="D880" t="str">
            <v>DISPATCHER</v>
          </cell>
          <cell r="E880" t="str">
            <v>REMBANG</v>
          </cell>
          <cell r="F880" t="str">
            <v>SAT</v>
          </cell>
          <cell r="G880">
            <v>2899349.1680000001</v>
          </cell>
          <cell r="H880">
            <v>5000</v>
          </cell>
          <cell r="I880">
            <v>2894349.1680000001</v>
          </cell>
        </row>
        <row r="881">
          <cell r="B881" t="str">
            <v>0033</v>
          </cell>
          <cell r="C881" t="str">
            <v>EKO BAGUS LUKITO</v>
          </cell>
          <cell r="D881" t="str">
            <v>CHECKER</v>
          </cell>
          <cell r="E881" t="str">
            <v>REMBANG</v>
          </cell>
          <cell r="F881" t="str">
            <v>SAT</v>
          </cell>
          <cell r="G881">
            <v>2499349.1680000001</v>
          </cell>
          <cell r="H881">
            <v>5000</v>
          </cell>
          <cell r="I881">
            <v>2494349.1680000001</v>
          </cell>
        </row>
        <row r="882">
          <cell r="B882" t="str">
            <v>0034</v>
          </cell>
          <cell r="C882" t="str">
            <v>MOHAMMAD FARIDHON</v>
          </cell>
          <cell r="D882" t="str">
            <v>DISPATCHER</v>
          </cell>
          <cell r="E882" t="str">
            <v>REMBANG</v>
          </cell>
          <cell r="F882" t="str">
            <v>SAT</v>
          </cell>
          <cell r="G882">
            <v>2899349.1680000001</v>
          </cell>
          <cell r="H882">
            <v>5000</v>
          </cell>
          <cell r="I882">
            <v>2894349.1680000001</v>
          </cell>
        </row>
        <row r="883">
          <cell r="B883" t="str">
            <v>0037</v>
          </cell>
          <cell r="C883" t="str">
            <v>SUSANTO</v>
          </cell>
          <cell r="D883" t="str">
            <v>UNIT MANAGEMENT</v>
          </cell>
          <cell r="E883" t="str">
            <v>REMBANG</v>
          </cell>
          <cell r="F883" t="str">
            <v>SAT</v>
          </cell>
          <cell r="G883">
            <v>2649349.1680000001</v>
          </cell>
          <cell r="H883">
            <v>5000</v>
          </cell>
          <cell r="I883">
            <v>2644349.1680000001</v>
          </cell>
        </row>
        <row r="884">
          <cell r="B884" t="str">
            <v>0038</v>
          </cell>
          <cell r="C884" t="str">
            <v>WAHYU KRISTANTO</v>
          </cell>
          <cell r="D884" t="str">
            <v>CHECKER</v>
          </cell>
          <cell r="E884" t="str">
            <v>REMBANG</v>
          </cell>
          <cell r="F884" t="str">
            <v>SAT</v>
          </cell>
          <cell r="G884">
            <v>2639349.1680000001</v>
          </cell>
          <cell r="H884">
            <v>5000</v>
          </cell>
          <cell r="I884">
            <v>2634349.1680000001</v>
          </cell>
        </row>
        <row r="885">
          <cell r="B885" t="str">
            <v>0274</v>
          </cell>
          <cell r="C885" t="str">
            <v>ROBINGUN</v>
          </cell>
          <cell r="D885" t="str">
            <v>CHECKER</v>
          </cell>
          <cell r="E885" t="str">
            <v>REMBANG</v>
          </cell>
          <cell r="F885" t="str">
            <v>SAT</v>
          </cell>
          <cell r="G885">
            <v>2649349.1680000001</v>
          </cell>
          <cell r="H885">
            <v>5000</v>
          </cell>
          <cell r="I885">
            <v>2644349.1680000001</v>
          </cell>
        </row>
        <row r="886">
          <cell r="B886" t="str">
            <v>0309</v>
          </cell>
          <cell r="C886" t="str">
            <v>M. ANIN</v>
          </cell>
          <cell r="D886" t="str">
            <v>DRIVER</v>
          </cell>
          <cell r="E886" t="str">
            <v>REMBANG</v>
          </cell>
          <cell r="F886" t="str">
            <v>SAT</v>
          </cell>
          <cell r="G886">
            <v>2519349.1680000001</v>
          </cell>
          <cell r="H886">
            <v>5000</v>
          </cell>
          <cell r="I886">
            <v>2514349.1680000001</v>
          </cell>
        </row>
        <row r="887">
          <cell r="B887" t="str">
            <v>0316</v>
          </cell>
          <cell r="C887" t="str">
            <v>MUHAMMAD ILHAM SYAFI'I</v>
          </cell>
          <cell r="D887" t="str">
            <v>DRIVER</v>
          </cell>
          <cell r="E887" t="str">
            <v>REMBANG</v>
          </cell>
          <cell r="F887" t="str">
            <v>SAT</v>
          </cell>
          <cell r="G887">
            <v>2538092.3884999999</v>
          </cell>
          <cell r="H887">
            <v>5000</v>
          </cell>
          <cell r="I887">
            <v>2533092.3884999999</v>
          </cell>
        </row>
        <row r="888">
          <cell r="B888" t="str">
            <v>0332</v>
          </cell>
          <cell r="C888" t="str">
            <v>SYAIFUR ROHMAN</v>
          </cell>
          <cell r="D888" t="str">
            <v>DRIVER</v>
          </cell>
          <cell r="E888" t="str">
            <v>REMBANG</v>
          </cell>
          <cell r="F888" t="str">
            <v>SAT</v>
          </cell>
          <cell r="G888">
            <v>2519349.1680000001</v>
          </cell>
          <cell r="H888">
            <v>5000</v>
          </cell>
          <cell r="I888">
            <v>2514349.1680000001</v>
          </cell>
        </row>
        <row r="889">
          <cell r="B889" t="str">
            <v>0077</v>
          </cell>
          <cell r="C889" t="str">
            <v>THOURUL CHADID</v>
          </cell>
          <cell r="D889" t="str">
            <v>DRIVER</v>
          </cell>
          <cell r="E889" t="str">
            <v>REMBANG</v>
          </cell>
          <cell r="F889" t="str">
            <v>SAT</v>
          </cell>
          <cell r="G889">
            <v>2649349.1680000001</v>
          </cell>
          <cell r="H889">
            <v>5000</v>
          </cell>
          <cell r="I889">
            <v>2644349.1680000001</v>
          </cell>
        </row>
        <row r="890">
          <cell r="B890" t="str">
            <v>0595</v>
          </cell>
          <cell r="C890" t="str">
            <v xml:space="preserve">PANGGI MULYANJONO </v>
          </cell>
          <cell r="D890" t="str">
            <v>DRIVER</v>
          </cell>
          <cell r="E890" t="str">
            <v>REMBANG</v>
          </cell>
          <cell r="F890" t="str">
            <v>SAT</v>
          </cell>
          <cell r="G890">
            <v>2509349.1680000001</v>
          </cell>
          <cell r="H890">
            <v>5000</v>
          </cell>
          <cell r="I890">
            <v>2504349.1680000001</v>
          </cell>
        </row>
        <row r="891">
          <cell r="B891" t="str">
            <v>0039</v>
          </cell>
          <cell r="C891" t="str">
            <v>ACHMAD MAHMUDI</v>
          </cell>
          <cell r="D891" t="str">
            <v>DRIVER</v>
          </cell>
          <cell r="E891" t="str">
            <v>REMBANG</v>
          </cell>
          <cell r="F891" t="str">
            <v>SAT</v>
          </cell>
          <cell r="G891">
            <v>3254349.1680000001</v>
          </cell>
          <cell r="H891">
            <v>5000</v>
          </cell>
          <cell r="I891">
            <v>3249349.1680000001</v>
          </cell>
        </row>
        <row r="892">
          <cell r="B892" t="str">
            <v>0045</v>
          </cell>
          <cell r="C892" t="str">
            <v>AJIB</v>
          </cell>
          <cell r="D892" t="str">
            <v>DRIVER</v>
          </cell>
          <cell r="E892" t="str">
            <v>REMBANG</v>
          </cell>
          <cell r="F892" t="str">
            <v>SAT</v>
          </cell>
          <cell r="G892">
            <v>3012349.1680000001</v>
          </cell>
          <cell r="H892">
            <v>5000</v>
          </cell>
          <cell r="I892">
            <v>3007349.1680000001</v>
          </cell>
        </row>
        <row r="893">
          <cell r="B893" t="str">
            <v>0049</v>
          </cell>
          <cell r="C893" t="str">
            <v>ALI RIF'AN</v>
          </cell>
          <cell r="D893" t="str">
            <v>DRIVER</v>
          </cell>
          <cell r="E893" t="str">
            <v>REMBANG</v>
          </cell>
          <cell r="F893" t="str">
            <v>SAT</v>
          </cell>
          <cell r="G893">
            <v>3328349.1680000001</v>
          </cell>
          <cell r="H893">
            <v>5000</v>
          </cell>
          <cell r="I893">
            <v>3323349.1680000001</v>
          </cell>
        </row>
        <row r="894">
          <cell r="B894" t="str">
            <v>0050</v>
          </cell>
          <cell r="C894" t="str">
            <v>ANTON SUSILO</v>
          </cell>
          <cell r="D894" t="str">
            <v>DRIVER</v>
          </cell>
          <cell r="E894" t="str">
            <v>REMBANG</v>
          </cell>
          <cell r="F894" t="str">
            <v>SAT</v>
          </cell>
          <cell r="G894">
            <v>3154349.1680000001</v>
          </cell>
          <cell r="H894">
            <v>5000</v>
          </cell>
          <cell r="I894">
            <v>3149349.1680000001</v>
          </cell>
        </row>
        <row r="895">
          <cell r="B895" t="str">
            <v>0051</v>
          </cell>
          <cell r="C895" t="str">
            <v>ARIF ANANTA WIBAWA</v>
          </cell>
          <cell r="D895" t="str">
            <v>DRIVER</v>
          </cell>
          <cell r="E895" t="str">
            <v>REMBANG</v>
          </cell>
          <cell r="F895" t="str">
            <v>SAT</v>
          </cell>
          <cell r="G895">
            <v>2538092.3884999999</v>
          </cell>
          <cell r="H895">
            <v>5000</v>
          </cell>
          <cell r="I895">
            <v>2533092.3884999999</v>
          </cell>
        </row>
        <row r="896">
          <cell r="B896" t="str">
            <v>0054</v>
          </cell>
          <cell r="C896" t="str">
            <v>DARIADI SAPUTRO</v>
          </cell>
          <cell r="D896" t="str">
            <v>DRIVER</v>
          </cell>
          <cell r="E896" t="str">
            <v>REMBANG</v>
          </cell>
          <cell r="F896" t="str">
            <v>SAT</v>
          </cell>
          <cell r="G896">
            <v>3312349.1680000001</v>
          </cell>
          <cell r="H896">
            <v>5000</v>
          </cell>
          <cell r="I896">
            <v>3307349.1680000001</v>
          </cell>
        </row>
        <row r="897">
          <cell r="B897" t="str">
            <v>0056</v>
          </cell>
          <cell r="C897" t="str">
            <v>JAKARIA ARI SAGITA</v>
          </cell>
          <cell r="D897" t="str">
            <v>DRIVER</v>
          </cell>
          <cell r="E897" t="str">
            <v>REMBANG</v>
          </cell>
          <cell r="F897" t="str">
            <v>SAT</v>
          </cell>
          <cell r="G897">
            <v>3256349.1680000001</v>
          </cell>
          <cell r="H897">
            <v>5000</v>
          </cell>
          <cell r="I897">
            <v>3251349.1680000001</v>
          </cell>
        </row>
        <row r="898">
          <cell r="B898" t="str">
            <v>0057</v>
          </cell>
          <cell r="C898" t="str">
            <v>JAYA WINARKO</v>
          </cell>
          <cell r="D898" t="str">
            <v>DRIVER</v>
          </cell>
          <cell r="E898" t="str">
            <v>REMBANG</v>
          </cell>
          <cell r="F898" t="str">
            <v>SAT</v>
          </cell>
          <cell r="G898">
            <v>3221349.1680000001</v>
          </cell>
          <cell r="H898">
            <v>5000</v>
          </cell>
          <cell r="I898">
            <v>3216349.1680000001</v>
          </cell>
        </row>
        <row r="899">
          <cell r="B899" t="str">
            <v>0058</v>
          </cell>
          <cell r="C899" t="str">
            <v>JOKO CAHYONO</v>
          </cell>
          <cell r="D899" t="str">
            <v>DRIVER</v>
          </cell>
          <cell r="E899" t="str">
            <v>REMBANG</v>
          </cell>
          <cell r="F899" t="str">
            <v>SAT</v>
          </cell>
          <cell r="G899">
            <v>3286092.3884999999</v>
          </cell>
          <cell r="H899">
            <v>5000</v>
          </cell>
          <cell r="I899">
            <v>3281092.3884999999</v>
          </cell>
        </row>
        <row r="900">
          <cell r="B900" t="str">
            <v>0062</v>
          </cell>
          <cell r="C900" t="str">
            <v>MOH.  FADRUL ANAM</v>
          </cell>
          <cell r="D900" t="str">
            <v>DRIVER</v>
          </cell>
          <cell r="E900" t="str">
            <v>REMBANG</v>
          </cell>
          <cell r="F900" t="str">
            <v>SAT</v>
          </cell>
          <cell r="G900">
            <v>3229349.1680000001</v>
          </cell>
          <cell r="H900">
            <v>5000</v>
          </cell>
          <cell r="I900">
            <v>3224349.1680000001</v>
          </cell>
        </row>
        <row r="901">
          <cell r="B901" t="str">
            <v>0063</v>
          </cell>
          <cell r="C901" t="str">
            <v>MOHAMMAD PUJIONO</v>
          </cell>
          <cell r="D901" t="str">
            <v>DRIVER</v>
          </cell>
          <cell r="E901" t="str">
            <v>REMBANG</v>
          </cell>
          <cell r="F901" t="str">
            <v>SAT</v>
          </cell>
          <cell r="G901">
            <v>3583349.1680000001</v>
          </cell>
          <cell r="H901">
            <v>5000</v>
          </cell>
          <cell r="I901">
            <v>3578349.1680000001</v>
          </cell>
        </row>
        <row r="902">
          <cell r="B902" t="str">
            <v>0065</v>
          </cell>
          <cell r="C902" t="str">
            <v>MUKIDI</v>
          </cell>
          <cell r="D902" t="str">
            <v>DRIVER</v>
          </cell>
          <cell r="E902" t="str">
            <v>REMBANG</v>
          </cell>
          <cell r="F902" t="str">
            <v>SAT</v>
          </cell>
          <cell r="G902">
            <v>3741349.1680000001</v>
          </cell>
          <cell r="H902">
            <v>5000</v>
          </cell>
          <cell r="I902">
            <v>3736349.1680000001</v>
          </cell>
        </row>
        <row r="903">
          <cell r="B903" t="str">
            <v>0068</v>
          </cell>
          <cell r="C903" t="str">
            <v>ROSIDI</v>
          </cell>
          <cell r="D903" t="str">
            <v>DRIVER</v>
          </cell>
          <cell r="E903" t="str">
            <v>REMBANG</v>
          </cell>
          <cell r="F903" t="str">
            <v>SAT</v>
          </cell>
          <cell r="G903">
            <v>3176092.3884999999</v>
          </cell>
          <cell r="H903">
            <v>5000</v>
          </cell>
          <cell r="I903">
            <v>3171092.3884999999</v>
          </cell>
        </row>
        <row r="904">
          <cell r="B904" t="str">
            <v>0069</v>
          </cell>
          <cell r="C904" t="str">
            <v>RUDIANTO</v>
          </cell>
          <cell r="D904" t="str">
            <v>DRIVER</v>
          </cell>
          <cell r="E904" t="str">
            <v>REMBANG</v>
          </cell>
          <cell r="F904" t="str">
            <v>SAT</v>
          </cell>
          <cell r="G904">
            <v>3274349.1680000001</v>
          </cell>
          <cell r="H904">
            <v>5000</v>
          </cell>
          <cell r="I904">
            <v>3269349.1680000001</v>
          </cell>
        </row>
        <row r="905">
          <cell r="B905" t="str">
            <v>0076</v>
          </cell>
          <cell r="C905" t="str">
            <v>SUEDI</v>
          </cell>
          <cell r="D905" t="str">
            <v>DRIVER</v>
          </cell>
          <cell r="E905" t="str">
            <v>REMBANG</v>
          </cell>
          <cell r="F905" t="str">
            <v>SAT</v>
          </cell>
          <cell r="G905">
            <v>3357349.1680000001</v>
          </cell>
          <cell r="H905">
            <v>5000</v>
          </cell>
          <cell r="I905">
            <v>3352349.1680000001</v>
          </cell>
        </row>
        <row r="906">
          <cell r="B906" t="str">
            <v>0081</v>
          </cell>
          <cell r="C906" t="str">
            <v>ZAENAL ARIF</v>
          </cell>
          <cell r="D906" t="str">
            <v>DRIVER</v>
          </cell>
          <cell r="E906" t="str">
            <v>REMBANG</v>
          </cell>
          <cell r="F906" t="str">
            <v>SAT</v>
          </cell>
          <cell r="G906">
            <v>3384349.1680000001</v>
          </cell>
          <cell r="H906">
            <v>5000</v>
          </cell>
          <cell r="I906">
            <v>3379349.1680000001</v>
          </cell>
        </row>
        <row r="907">
          <cell r="B907" t="str">
            <v>0294</v>
          </cell>
          <cell r="C907" t="str">
            <v>ABDUR ROHMAN</v>
          </cell>
          <cell r="D907" t="str">
            <v>DRIVER</v>
          </cell>
          <cell r="E907" t="str">
            <v>REMBANG</v>
          </cell>
          <cell r="F907" t="str">
            <v>SAT</v>
          </cell>
          <cell r="G907">
            <v>3121349.1680000001</v>
          </cell>
          <cell r="H907">
            <v>5000</v>
          </cell>
          <cell r="I907">
            <v>3116349.1680000001</v>
          </cell>
        </row>
        <row r="908">
          <cell r="B908" t="str">
            <v>0300</v>
          </cell>
          <cell r="C908" t="str">
            <v>DEDY PRASTYAWAN</v>
          </cell>
          <cell r="D908" t="str">
            <v>DRIVER</v>
          </cell>
          <cell r="E908" t="str">
            <v>REMBANG</v>
          </cell>
          <cell r="F908" t="str">
            <v>SAT</v>
          </cell>
          <cell r="G908">
            <v>3201092.3884999999</v>
          </cell>
          <cell r="H908">
            <v>5000</v>
          </cell>
          <cell r="I908">
            <v>3196092.3884999999</v>
          </cell>
        </row>
        <row r="909">
          <cell r="B909" t="str">
            <v>0306</v>
          </cell>
          <cell r="C909" t="str">
            <v>KHOSIUN</v>
          </cell>
          <cell r="D909" t="str">
            <v>DRIVER</v>
          </cell>
          <cell r="E909" t="str">
            <v>REMBANG</v>
          </cell>
          <cell r="F909" t="str">
            <v>SAT</v>
          </cell>
          <cell r="G909">
            <v>3435349.1680000001</v>
          </cell>
          <cell r="H909">
            <v>5000</v>
          </cell>
          <cell r="I909">
            <v>3430349.1680000001</v>
          </cell>
        </row>
        <row r="910">
          <cell r="B910" t="str">
            <v>0307</v>
          </cell>
          <cell r="C910" t="str">
            <v>LUTFI KHAMDAN</v>
          </cell>
          <cell r="D910" t="str">
            <v>DRIVER</v>
          </cell>
          <cell r="E910" t="str">
            <v>REMBANG</v>
          </cell>
          <cell r="F910" t="str">
            <v>SAT</v>
          </cell>
          <cell r="G910">
            <v>3180349.1680000001</v>
          </cell>
          <cell r="H910">
            <v>5000</v>
          </cell>
          <cell r="I910">
            <v>3175349.1680000001</v>
          </cell>
        </row>
        <row r="911">
          <cell r="B911" t="str">
            <v>0315</v>
          </cell>
          <cell r="C911" t="str">
            <v>MOHAMMAD ABROR</v>
          </cell>
          <cell r="D911" t="str">
            <v>DRIVER</v>
          </cell>
          <cell r="E911" t="str">
            <v>REMBANG</v>
          </cell>
          <cell r="F911" t="str">
            <v>SAT</v>
          </cell>
          <cell r="G911">
            <v>3219349.1680000001</v>
          </cell>
          <cell r="H911">
            <v>5000</v>
          </cell>
          <cell r="I911">
            <v>3214349.1680000001</v>
          </cell>
        </row>
        <row r="912">
          <cell r="B912" t="str">
            <v>0319</v>
          </cell>
          <cell r="C912" t="str">
            <v>PRIHATIN EDI MULYONO</v>
          </cell>
          <cell r="D912" t="str">
            <v>DRIVER</v>
          </cell>
          <cell r="E912" t="str">
            <v>REMBANG</v>
          </cell>
          <cell r="F912" t="str">
            <v>SAT</v>
          </cell>
          <cell r="G912">
            <v>3319092.3884999999</v>
          </cell>
          <cell r="H912">
            <v>5000</v>
          </cell>
          <cell r="I912">
            <v>3314092.3884999999</v>
          </cell>
        </row>
        <row r="913">
          <cell r="B913" t="str">
            <v>0322</v>
          </cell>
          <cell r="C913" t="str">
            <v>RONI</v>
          </cell>
          <cell r="D913" t="str">
            <v>DRIVER</v>
          </cell>
          <cell r="E913" t="str">
            <v>REMBANG</v>
          </cell>
          <cell r="F913" t="str">
            <v>SAT</v>
          </cell>
          <cell r="G913">
            <v>3490092.3884999999</v>
          </cell>
          <cell r="H913">
            <v>5000</v>
          </cell>
          <cell r="I913">
            <v>3485092.3884999999</v>
          </cell>
        </row>
        <row r="914">
          <cell r="B914" t="str">
            <v>0323</v>
          </cell>
          <cell r="C914" t="str">
            <v>RUSMIN</v>
          </cell>
          <cell r="D914" t="str">
            <v>DRIVER</v>
          </cell>
          <cell r="E914" t="str">
            <v>REMBANG</v>
          </cell>
          <cell r="F914" t="str">
            <v>SAT</v>
          </cell>
          <cell r="G914">
            <v>3346092.3884999999</v>
          </cell>
          <cell r="H914">
            <v>5000</v>
          </cell>
          <cell r="I914">
            <v>3341092.3884999999</v>
          </cell>
        </row>
        <row r="915">
          <cell r="B915" t="str">
            <v>0333</v>
          </cell>
          <cell r="C915" t="str">
            <v>VIKI MARDIAN</v>
          </cell>
          <cell r="D915" t="str">
            <v>DRIVER</v>
          </cell>
          <cell r="E915" t="str">
            <v>REMBANG</v>
          </cell>
          <cell r="F915" t="str">
            <v>SAT</v>
          </cell>
          <cell r="G915">
            <v>3147349.1680000001</v>
          </cell>
          <cell r="H915">
            <v>5000</v>
          </cell>
          <cell r="I915">
            <v>3142349.1680000001</v>
          </cell>
        </row>
        <row r="916">
          <cell r="B916" t="str">
            <v>0349</v>
          </cell>
          <cell r="C916" t="str">
            <v>TIRTO SANTOSO</v>
          </cell>
          <cell r="D916" t="str">
            <v>DRIVER</v>
          </cell>
          <cell r="E916" t="str">
            <v>REMBANG</v>
          </cell>
          <cell r="F916" t="str">
            <v>SAT</v>
          </cell>
          <cell r="G916">
            <v>3304092.3884999999</v>
          </cell>
          <cell r="H916">
            <v>5000</v>
          </cell>
          <cell r="I916">
            <v>3299092.3884999999</v>
          </cell>
        </row>
        <row r="917">
          <cell r="B917" t="str">
            <v>0585</v>
          </cell>
          <cell r="C917" t="str">
            <v>YUDI</v>
          </cell>
          <cell r="D917" t="str">
            <v>DRIVER</v>
          </cell>
          <cell r="E917" t="str">
            <v>REMBANG</v>
          </cell>
          <cell r="F917" t="str">
            <v>SAT</v>
          </cell>
          <cell r="G917">
            <v>3300349.1680000001</v>
          </cell>
          <cell r="H917">
            <v>5000</v>
          </cell>
          <cell r="I917">
            <v>3295349.1680000001</v>
          </cell>
        </row>
        <row r="918">
          <cell r="B918" t="str">
            <v>0586</v>
          </cell>
          <cell r="C918" t="str">
            <v xml:space="preserve">DWI SULISTYO </v>
          </cell>
          <cell r="D918" t="str">
            <v>DRIVER</v>
          </cell>
          <cell r="E918" t="str">
            <v>REMBANG</v>
          </cell>
          <cell r="F918" t="str">
            <v>SAT</v>
          </cell>
          <cell r="G918">
            <v>2899349.1680000001</v>
          </cell>
          <cell r="H918">
            <v>5000</v>
          </cell>
          <cell r="I918">
            <v>2894349.1680000001</v>
          </cell>
        </row>
        <row r="919">
          <cell r="B919" t="str">
            <v>0590</v>
          </cell>
          <cell r="C919" t="str">
            <v>AGUS SETIAWAN</v>
          </cell>
          <cell r="D919" t="str">
            <v>DRIVER</v>
          </cell>
          <cell r="E919" t="str">
            <v>REMBANG</v>
          </cell>
          <cell r="F919" t="str">
            <v>SAT</v>
          </cell>
          <cell r="G919">
            <v>3095349.1680000001</v>
          </cell>
          <cell r="H919">
            <v>5000</v>
          </cell>
          <cell r="I919">
            <v>3090349.1680000001</v>
          </cell>
        </row>
        <row r="920">
          <cell r="B920" t="str">
            <v>0591</v>
          </cell>
          <cell r="C920" t="str">
            <v>ABDUL GHOFUR</v>
          </cell>
          <cell r="D920" t="str">
            <v>DRIVER</v>
          </cell>
          <cell r="E920" t="str">
            <v>REMBANG</v>
          </cell>
          <cell r="F920" t="str">
            <v>SAT</v>
          </cell>
          <cell r="G920">
            <v>3376092.3884999999</v>
          </cell>
          <cell r="H920">
            <v>5000</v>
          </cell>
          <cell r="I920">
            <v>3371092.3884999999</v>
          </cell>
        </row>
        <row r="921">
          <cell r="B921" t="str">
            <v>0358</v>
          </cell>
          <cell r="C921" t="str">
            <v>IMAM FEROS NURDIANSAH</v>
          </cell>
          <cell r="D921" t="str">
            <v>DRIVER</v>
          </cell>
          <cell r="E921" t="str">
            <v>REMBANG</v>
          </cell>
          <cell r="F921" t="str">
            <v>SAT</v>
          </cell>
          <cell r="G921">
            <v>3411092.3884999999</v>
          </cell>
          <cell r="H921">
            <v>5000</v>
          </cell>
          <cell r="I921">
            <v>3406092.3884999999</v>
          </cell>
        </row>
        <row r="922">
          <cell r="B922" t="str">
            <v>0594</v>
          </cell>
          <cell r="C922" t="str">
            <v>NUGROHO ARDIYANTO</v>
          </cell>
          <cell r="D922" t="str">
            <v>DRIVER</v>
          </cell>
          <cell r="E922" t="str">
            <v>REMBANG</v>
          </cell>
          <cell r="F922" t="str">
            <v>SAT</v>
          </cell>
          <cell r="G922">
            <v>3208349.1680000001</v>
          </cell>
          <cell r="H922">
            <v>5000</v>
          </cell>
          <cell r="I922">
            <v>3203349.1680000001</v>
          </cell>
        </row>
        <row r="923">
          <cell r="B923" t="str">
            <v>0859</v>
          </cell>
          <cell r="C923" t="str">
            <v>RULI PRASETYA</v>
          </cell>
          <cell r="D923" t="str">
            <v>DRIVER</v>
          </cell>
          <cell r="E923" t="str">
            <v>REMBANG</v>
          </cell>
          <cell r="F923" t="str">
            <v>SAT</v>
          </cell>
          <cell r="G923">
            <v>3322349.1680000001</v>
          </cell>
          <cell r="H923">
            <v>5000</v>
          </cell>
          <cell r="I923">
            <v>3317349.1680000001</v>
          </cell>
        </row>
        <row r="924">
          <cell r="B924" t="str">
            <v>0310</v>
          </cell>
          <cell r="C924" t="str">
            <v>M. ZAMRONI</v>
          </cell>
          <cell r="D924" t="str">
            <v>DRIVER</v>
          </cell>
          <cell r="E924" t="str">
            <v>REMBANG</v>
          </cell>
          <cell r="F924" t="str">
            <v>SAT</v>
          </cell>
          <cell r="G924">
            <v>3260349.1680000001</v>
          </cell>
          <cell r="H924">
            <v>5000</v>
          </cell>
          <cell r="I924">
            <v>3255349.1680000001</v>
          </cell>
        </row>
        <row r="925">
          <cell r="B925" t="str">
            <v>1285</v>
          </cell>
          <cell r="C925" t="str">
            <v>JAWAHIR</v>
          </cell>
          <cell r="D925" t="str">
            <v>DRIVER</v>
          </cell>
          <cell r="E925" t="str">
            <v>REMBANG</v>
          </cell>
          <cell r="F925" t="str">
            <v>SAT</v>
          </cell>
          <cell r="G925">
            <v>3297349.1680000001</v>
          </cell>
          <cell r="H925">
            <v>5000</v>
          </cell>
          <cell r="I925">
            <v>3292349.1680000001</v>
          </cell>
        </row>
        <row r="926">
          <cell r="B926" t="str">
            <v>1019</v>
          </cell>
          <cell r="C926" t="str">
            <v>WAHYUDI SHOLEHAN</v>
          </cell>
          <cell r="D926" t="str">
            <v>DRIVER</v>
          </cell>
          <cell r="E926" t="str">
            <v>REMBANG</v>
          </cell>
          <cell r="F926" t="str">
            <v>SAT</v>
          </cell>
          <cell r="G926">
            <v>3549349.1680000001</v>
          </cell>
          <cell r="H926">
            <v>5000</v>
          </cell>
          <cell r="I926">
            <v>3544349.1680000001</v>
          </cell>
        </row>
        <row r="927">
          <cell r="B927" t="str">
            <v>1217</v>
          </cell>
          <cell r="C927" t="str">
            <v>RISA HUSAIN</v>
          </cell>
          <cell r="D927" t="str">
            <v>DRIVER</v>
          </cell>
          <cell r="E927" t="str">
            <v>REMBANG</v>
          </cell>
          <cell r="F927" t="str">
            <v>SAT</v>
          </cell>
          <cell r="G927">
            <v>3373349.1680000001</v>
          </cell>
          <cell r="H927">
            <v>5000</v>
          </cell>
          <cell r="I927">
            <v>3368349.1680000001</v>
          </cell>
        </row>
        <row r="928">
          <cell r="B928" t="str">
            <v>1022</v>
          </cell>
          <cell r="C928" t="str">
            <v>RUSLY MUSLENDRA</v>
          </cell>
          <cell r="D928" t="str">
            <v>DRIVER</v>
          </cell>
          <cell r="E928" t="str">
            <v>REMBANG</v>
          </cell>
          <cell r="F928" t="str">
            <v>SAT</v>
          </cell>
          <cell r="G928">
            <v>3287349.1680000001</v>
          </cell>
          <cell r="H928">
            <v>5000</v>
          </cell>
          <cell r="I928">
            <v>3282349.1680000001</v>
          </cell>
        </row>
        <row r="929">
          <cell r="B929" t="str">
            <v>1055</v>
          </cell>
          <cell r="C929" t="str">
            <v>ABDUL ROZAQ</v>
          </cell>
          <cell r="D929" t="str">
            <v>DRIVER</v>
          </cell>
          <cell r="E929" t="str">
            <v>REMBANG</v>
          </cell>
          <cell r="F929" t="str">
            <v>SAT</v>
          </cell>
          <cell r="G929">
            <v>3287349.1680000001</v>
          </cell>
          <cell r="H929">
            <v>5000</v>
          </cell>
          <cell r="I929">
            <v>3282349.1680000001</v>
          </cell>
        </row>
        <row r="930">
          <cell r="B930" t="str">
            <v>1056</v>
          </cell>
          <cell r="C930" t="str">
            <v>HABIBULLAH</v>
          </cell>
          <cell r="D930" t="str">
            <v>DRIVER</v>
          </cell>
          <cell r="E930" t="str">
            <v>REMBANG</v>
          </cell>
          <cell r="F930" t="str">
            <v>SAT</v>
          </cell>
          <cell r="G930">
            <v>3526092.3884999999</v>
          </cell>
          <cell r="H930">
            <v>5000</v>
          </cell>
          <cell r="I930">
            <v>3521092.3884999999</v>
          </cell>
        </row>
        <row r="931">
          <cell r="B931" t="str">
            <v>1058</v>
          </cell>
          <cell r="C931" t="str">
            <v>AHMAD RIFA'I</v>
          </cell>
          <cell r="D931" t="str">
            <v>DRIVER</v>
          </cell>
          <cell r="E931" t="str">
            <v>REMBANG</v>
          </cell>
          <cell r="F931" t="str">
            <v>SAT</v>
          </cell>
          <cell r="G931">
            <v>3238092.3884999999</v>
          </cell>
          <cell r="H931">
            <v>5000</v>
          </cell>
          <cell r="I931">
            <v>3233092.3884999999</v>
          </cell>
        </row>
        <row r="932">
          <cell r="B932" t="str">
            <v>0860</v>
          </cell>
          <cell r="C932" t="str">
            <v>AGUS MUJIONO</v>
          </cell>
          <cell r="D932" t="str">
            <v>DRIVER</v>
          </cell>
          <cell r="E932" t="str">
            <v>REMBANG</v>
          </cell>
          <cell r="F932" t="str">
            <v>SAT</v>
          </cell>
          <cell r="G932">
            <v>3308092.3884999999</v>
          </cell>
          <cell r="H932">
            <v>5000</v>
          </cell>
          <cell r="I932">
            <v>3303092.3884999999</v>
          </cell>
        </row>
        <row r="933">
          <cell r="B933" t="str">
            <v>1283</v>
          </cell>
          <cell r="C933" t="str">
            <v xml:space="preserve">EBIN PRILIAN SETIA RINTO </v>
          </cell>
          <cell r="D933" t="str">
            <v>DRIVER</v>
          </cell>
          <cell r="E933" t="str">
            <v>REMBANG</v>
          </cell>
          <cell r="F933" t="str">
            <v>SAT</v>
          </cell>
          <cell r="G933">
            <v>3291092.3884999999</v>
          </cell>
          <cell r="H933">
            <v>5000</v>
          </cell>
          <cell r="I933">
            <v>3286092.3884999999</v>
          </cell>
        </row>
        <row r="934">
          <cell r="B934" t="str">
            <v>0043</v>
          </cell>
          <cell r="C934" t="str">
            <v>AHMAD SYAFI'IN</v>
          </cell>
          <cell r="D934" t="str">
            <v>DRIVER</v>
          </cell>
          <cell r="E934" t="str">
            <v>REMBANG</v>
          </cell>
          <cell r="F934" t="str">
            <v>SAT</v>
          </cell>
          <cell r="G934">
            <v>3284092.3884999999</v>
          </cell>
          <cell r="H934">
            <v>5000</v>
          </cell>
          <cell r="I934">
            <v>3279092.3884999999</v>
          </cell>
        </row>
        <row r="935">
          <cell r="B935" t="str">
            <v>1053</v>
          </cell>
          <cell r="C935" t="str">
            <v>MOKHAMAD ULIL HUDA</v>
          </cell>
          <cell r="D935" t="str">
            <v>DRIVER</v>
          </cell>
          <cell r="E935" t="str">
            <v>REMBANG</v>
          </cell>
          <cell r="F935" t="str">
            <v>SAT</v>
          </cell>
          <cell r="G935">
            <v>3356092.3884999999</v>
          </cell>
          <cell r="H935">
            <v>5000</v>
          </cell>
          <cell r="I935">
            <v>3351092.3884999999</v>
          </cell>
        </row>
        <row r="936">
          <cell r="B936" t="str">
            <v>1267</v>
          </cell>
          <cell r="C936" t="str">
            <v xml:space="preserve">MOHAMMAD ZAKKIY </v>
          </cell>
          <cell r="D936" t="str">
            <v>DRIVER</v>
          </cell>
          <cell r="E936" t="str">
            <v>REMBANG</v>
          </cell>
          <cell r="F936" t="str">
            <v>SAT</v>
          </cell>
          <cell r="G936">
            <v>2509349.1680000001</v>
          </cell>
          <cell r="H936">
            <v>5000</v>
          </cell>
          <cell r="I936">
            <v>2504349.1680000001</v>
          </cell>
        </row>
        <row r="937">
          <cell r="B937" t="str">
            <v>1324</v>
          </cell>
          <cell r="C937" t="str">
            <v xml:space="preserve">SUNARI </v>
          </cell>
          <cell r="D937" t="str">
            <v>DRIVER</v>
          </cell>
          <cell r="E937" t="str">
            <v>REMBANG</v>
          </cell>
          <cell r="F937" t="str">
            <v>SAT</v>
          </cell>
          <cell r="G937">
            <v>3193349.1680000001</v>
          </cell>
          <cell r="H937">
            <v>5000</v>
          </cell>
          <cell r="I937">
            <v>3188349.1680000001</v>
          </cell>
        </row>
        <row r="938">
          <cell r="B938" t="str">
            <v>1266</v>
          </cell>
          <cell r="C938" t="str">
            <v xml:space="preserve">AFIF RIZA FAJRIA </v>
          </cell>
          <cell r="D938" t="str">
            <v>DRIVER</v>
          </cell>
          <cell r="E938" t="str">
            <v>REMBANG</v>
          </cell>
          <cell r="F938" t="str">
            <v>SAT</v>
          </cell>
          <cell r="G938">
            <v>2768092.3884999999</v>
          </cell>
          <cell r="H938">
            <v>5000</v>
          </cell>
          <cell r="I938">
            <v>2763092.3884999999</v>
          </cell>
        </row>
        <row r="939">
          <cell r="B939" t="str">
            <v>1265</v>
          </cell>
          <cell r="C939" t="str">
            <v xml:space="preserve">IBNU YULIYANTO </v>
          </cell>
          <cell r="D939" t="str">
            <v>DRIVER</v>
          </cell>
          <cell r="E939" t="str">
            <v>REMBANG</v>
          </cell>
          <cell r="F939" t="str">
            <v>SAT</v>
          </cell>
          <cell r="G939">
            <v>2538092.3884999999</v>
          </cell>
          <cell r="H939">
            <v>5000</v>
          </cell>
          <cell r="I939">
            <v>2533092.3884999999</v>
          </cell>
        </row>
        <row r="940">
          <cell r="B940" t="str">
            <v>1501</v>
          </cell>
          <cell r="C940" t="str">
            <v>M MA'ASHOBIRIN</v>
          </cell>
          <cell r="D940" t="str">
            <v>DRIVER</v>
          </cell>
          <cell r="E940" t="str">
            <v>REMBANG</v>
          </cell>
          <cell r="F940" t="str">
            <v>SAT</v>
          </cell>
          <cell r="G940">
            <v>3105092.3884999999</v>
          </cell>
          <cell r="H940">
            <v>5000</v>
          </cell>
          <cell r="I940">
            <v>3100092.3884999999</v>
          </cell>
        </row>
        <row r="941">
          <cell r="B941" t="str">
            <v>1502</v>
          </cell>
          <cell r="C941" t="str">
            <v xml:space="preserve">MOH BUSHIRI </v>
          </cell>
          <cell r="D941" t="str">
            <v>DRIVER</v>
          </cell>
          <cell r="E941" t="str">
            <v>REMBANG</v>
          </cell>
          <cell r="F941" t="str">
            <v>SAT</v>
          </cell>
          <cell r="G941">
            <v>3419092.3884999999</v>
          </cell>
          <cell r="H941">
            <v>5000</v>
          </cell>
          <cell r="I941">
            <v>3414092.3884999999</v>
          </cell>
        </row>
        <row r="942">
          <cell r="B942" t="str">
            <v>1503</v>
          </cell>
          <cell r="C942" t="str">
            <v>FEBRY EKO NUGROHO</v>
          </cell>
          <cell r="D942" t="str">
            <v>DRIVER</v>
          </cell>
          <cell r="E942" t="str">
            <v>REMBANG</v>
          </cell>
          <cell r="F942" t="str">
            <v>SAT</v>
          </cell>
          <cell r="G942">
            <v>3393349.1680000001</v>
          </cell>
          <cell r="H942">
            <v>5000</v>
          </cell>
          <cell r="I942">
            <v>3388349.1680000001</v>
          </cell>
        </row>
        <row r="943">
          <cell r="B943" t="str">
            <v>1508</v>
          </cell>
          <cell r="C943" t="str">
            <v>ROBY SAPTO AJI</v>
          </cell>
          <cell r="D943" t="str">
            <v>DRIVER</v>
          </cell>
          <cell r="E943" t="str">
            <v>REMBANG</v>
          </cell>
          <cell r="F943" t="str">
            <v>SAT</v>
          </cell>
          <cell r="G943">
            <v>3557092.3884999999</v>
          </cell>
          <cell r="H943">
            <v>5000</v>
          </cell>
          <cell r="I943">
            <v>3552092.3884999999</v>
          </cell>
        </row>
        <row r="944">
          <cell r="B944" t="str">
            <v>1510</v>
          </cell>
          <cell r="C944" t="str">
            <v>TEGUH DWI SUKIATNO</v>
          </cell>
          <cell r="D944" t="str">
            <v>DRIVER</v>
          </cell>
          <cell r="E944" t="str">
            <v>REMBANG</v>
          </cell>
          <cell r="F944" t="str">
            <v>SAT</v>
          </cell>
          <cell r="G944">
            <v>3288349.1680000001</v>
          </cell>
          <cell r="H944">
            <v>5000</v>
          </cell>
          <cell r="I944">
            <v>3283349.1680000001</v>
          </cell>
        </row>
        <row r="945">
          <cell r="B945" t="str">
            <v>1512</v>
          </cell>
          <cell r="C945" t="str">
            <v>MOCHAMAD CHOIRUR RISCHA</v>
          </cell>
          <cell r="D945" t="str">
            <v>DRIVER</v>
          </cell>
          <cell r="E945" t="str">
            <v>REMBANG</v>
          </cell>
          <cell r="F945" t="str">
            <v>SAT</v>
          </cell>
          <cell r="G945">
            <v>3371349.1680000001</v>
          </cell>
          <cell r="H945">
            <v>5000</v>
          </cell>
          <cell r="I945">
            <v>3366349.1680000001</v>
          </cell>
        </row>
        <row r="946">
          <cell r="B946" t="str">
            <v>1513</v>
          </cell>
          <cell r="C946" t="str">
            <v>KRISHNA BAYU MURTI</v>
          </cell>
          <cell r="D946" t="str">
            <v>DRIVER</v>
          </cell>
          <cell r="E946" t="str">
            <v>REMBANG</v>
          </cell>
          <cell r="F946" t="str">
            <v>SAT</v>
          </cell>
          <cell r="G946">
            <v>3174349.1680000001</v>
          </cell>
          <cell r="H946">
            <v>5000</v>
          </cell>
          <cell r="I946">
            <v>3169349.1680000001</v>
          </cell>
        </row>
        <row r="947">
          <cell r="B947" t="str">
            <v>1514</v>
          </cell>
          <cell r="C947" t="str">
            <v>SLAMET</v>
          </cell>
          <cell r="D947" t="str">
            <v>DRIVER</v>
          </cell>
          <cell r="E947" t="str">
            <v>REMBANG</v>
          </cell>
          <cell r="F947" t="str">
            <v>SAT</v>
          </cell>
          <cell r="G947">
            <v>3343349.1680000001</v>
          </cell>
          <cell r="H947">
            <v>5000</v>
          </cell>
          <cell r="I947">
            <v>3338349.1680000001</v>
          </cell>
        </row>
        <row r="948">
          <cell r="B948" t="str">
            <v>1747</v>
          </cell>
          <cell r="C948" t="str">
            <v>AKLIS ABADI</v>
          </cell>
          <cell r="D948" t="str">
            <v>DRIVER</v>
          </cell>
          <cell r="E948" t="str">
            <v>REMBANG</v>
          </cell>
          <cell r="F948" t="str">
            <v>SAT</v>
          </cell>
          <cell r="G948">
            <v>3355092.3884999999</v>
          </cell>
          <cell r="H948">
            <v>5000</v>
          </cell>
          <cell r="I948">
            <v>3350092.3884999999</v>
          </cell>
        </row>
        <row r="949">
          <cell r="B949" t="str">
            <v>1750</v>
          </cell>
          <cell r="C949" t="str">
            <v>RYANDIKA</v>
          </cell>
          <cell r="D949" t="str">
            <v>DRIVER</v>
          </cell>
          <cell r="E949" t="str">
            <v>REMBANG</v>
          </cell>
          <cell r="F949" t="str">
            <v>SAT</v>
          </cell>
          <cell r="G949">
            <v>3343349.1680000001</v>
          </cell>
          <cell r="H949">
            <v>5000</v>
          </cell>
          <cell r="I949">
            <v>3338349.1680000001</v>
          </cell>
        </row>
        <row r="950">
          <cell r="B950" t="str">
            <v>1753</v>
          </cell>
          <cell r="C950" t="str">
            <v>JOKO SUPRIYONO</v>
          </cell>
          <cell r="D950" t="str">
            <v>DRIVER</v>
          </cell>
          <cell r="E950" t="str">
            <v>REMBANG</v>
          </cell>
          <cell r="F950" t="str">
            <v>SAT</v>
          </cell>
          <cell r="G950">
            <v>3185349.1680000001</v>
          </cell>
          <cell r="H950">
            <v>5000</v>
          </cell>
          <cell r="I950">
            <v>3180349.1680000001</v>
          </cell>
        </row>
        <row r="951">
          <cell r="B951" t="str">
            <v>1756</v>
          </cell>
          <cell r="C951" t="str">
            <v>BAJURI</v>
          </cell>
          <cell r="D951" t="str">
            <v>DRIVER</v>
          </cell>
          <cell r="E951" t="str">
            <v>REMBANG</v>
          </cell>
          <cell r="F951" t="str">
            <v>SAT</v>
          </cell>
          <cell r="G951">
            <v>3103349.1680000001</v>
          </cell>
          <cell r="H951">
            <v>5000</v>
          </cell>
          <cell r="I951">
            <v>3098349.1680000001</v>
          </cell>
        </row>
        <row r="952">
          <cell r="B952" t="str">
            <v>1762</v>
          </cell>
          <cell r="C952" t="str">
            <v>DEDI WIDYO U</v>
          </cell>
          <cell r="D952" t="str">
            <v>DRIVER</v>
          </cell>
          <cell r="E952" t="str">
            <v>REMBANG</v>
          </cell>
          <cell r="F952" t="str">
            <v>SAT</v>
          </cell>
          <cell r="G952">
            <v>3214092.3884999999</v>
          </cell>
          <cell r="H952">
            <v>5000</v>
          </cell>
          <cell r="I952">
            <v>3209092.3884999999</v>
          </cell>
        </row>
        <row r="953">
          <cell r="B953" t="str">
            <v>1504</v>
          </cell>
          <cell r="C953" t="str">
            <v>EDI PRAYITNO</v>
          </cell>
          <cell r="D953" t="str">
            <v>DRIVER</v>
          </cell>
          <cell r="E953" t="str">
            <v>REMBANG</v>
          </cell>
          <cell r="F953" t="str">
            <v>SAT</v>
          </cell>
          <cell r="G953">
            <v>3465092.3884999999</v>
          </cell>
          <cell r="H953">
            <v>5000</v>
          </cell>
          <cell r="I953">
            <v>3460092.3884999999</v>
          </cell>
        </row>
        <row r="954">
          <cell r="B954" t="str">
            <v>2478</v>
          </cell>
          <cell r="C954" t="str">
            <v>MARGONO</v>
          </cell>
          <cell r="D954" t="str">
            <v>DRIVER</v>
          </cell>
          <cell r="E954" t="str">
            <v>REMBANG</v>
          </cell>
          <cell r="F954" t="str">
            <v>SAT</v>
          </cell>
          <cell r="G954">
            <v>3478349.1680000001</v>
          </cell>
          <cell r="H954">
            <v>5000</v>
          </cell>
          <cell r="I954">
            <v>3473349.1680000001</v>
          </cell>
        </row>
        <row r="955">
          <cell r="B955" t="str">
            <v>1900</v>
          </cell>
          <cell r="C955" t="str">
            <v>SUMARNO</v>
          </cell>
          <cell r="D955" t="str">
            <v>DRIVER</v>
          </cell>
          <cell r="E955" t="str">
            <v>REMBANG</v>
          </cell>
          <cell r="F955" t="str">
            <v>SAT</v>
          </cell>
          <cell r="G955">
            <v>2378349.1680000001</v>
          </cell>
          <cell r="H955">
            <v>5000</v>
          </cell>
          <cell r="I955">
            <v>2373349.1680000001</v>
          </cell>
        </row>
        <row r="956">
          <cell r="B956" t="str">
            <v>1949</v>
          </cell>
          <cell r="C956" t="str">
            <v>REHING ARIA HUTOMO</v>
          </cell>
          <cell r="D956" t="str">
            <v>DRIVER</v>
          </cell>
          <cell r="E956" t="str">
            <v>REMBANG</v>
          </cell>
          <cell r="F956" t="str">
            <v>SAT</v>
          </cell>
          <cell r="G956">
            <v>2945092.3884999999</v>
          </cell>
          <cell r="H956">
            <v>5000</v>
          </cell>
          <cell r="I956">
            <v>2940092.3884999999</v>
          </cell>
        </row>
        <row r="957">
          <cell r="B957" t="str">
            <v>2067</v>
          </cell>
          <cell r="C957" t="str">
            <v>DARMONO</v>
          </cell>
          <cell r="D957" t="str">
            <v>DRIVER</v>
          </cell>
          <cell r="E957" t="str">
            <v>REMBANG</v>
          </cell>
          <cell r="F957" t="str">
            <v>SAT</v>
          </cell>
          <cell r="G957">
            <v>3137092.3884999999</v>
          </cell>
          <cell r="H957">
            <v>5000</v>
          </cell>
          <cell r="I957">
            <v>3132092.3884999999</v>
          </cell>
        </row>
        <row r="958">
          <cell r="B958" t="str">
            <v>2475</v>
          </cell>
          <cell r="C958" t="str">
            <v>RIYANTO</v>
          </cell>
          <cell r="D958" t="str">
            <v>DRIVER</v>
          </cell>
          <cell r="E958" t="str">
            <v>REMBANG</v>
          </cell>
          <cell r="F958" t="str">
            <v>SAT</v>
          </cell>
          <cell r="G958">
            <v>3158092.3884999999</v>
          </cell>
          <cell r="H958">
            <v>5000</v>
          </cell>
          <cell r="I958">
            <v>3153092.3884999999</v>
          </cell>
        </row>
        <row r="959">
          <cell r="B959" t="str">
            <v>2248</v>
          </cell>
          <cell r="C959" t="str">
            <v>RICHO ANDI HERMAWAN</v>
          </cell>
          <cell r="D959" t="str">
            <v>DRIVER</v>
          </cell>
          <cell r="E959" t="str">
            <v>REMBANG</v>
          </cell>
          <cell r="F959" t="str">
            <v>SAT</v>
          </cell>
          <cell r="G959">
            <v>3365092.3884999999</v>
          </cell>
          <cell r="H959">
            <v>5000</v>
          </cell>
          <cell r="I959">
            <v>3360092.3884999999</v>
          </cell>
        </row>
        <row r="960">
          <cell r="B960" t="str">
            <v>2271</v>
          </cell>
          <cell r="C960" t="str">
            <v>AHMAD MUAYYAD</v>
          </cell>
          <cell r="D960" t="str">
            <v>ADMIN DISPATCHER</v>
          </cell>
          <cell r="E960" t="str">
            <v>REMBANG</v>
          </cell>
          <cell r="F960" t="str">
            <v>SAT</v>
          </cell>
          <cell r="G960">
            <v>2749349.1680000001</v>
          </cell>
          <cell r="H960">
            <v>5000</v>
          </cell>
          <cell r="I960">
            <v>2744349.1680000001</v>
          </cell>
        </row>
        <row r="961">
          <cell r="B961" t="str">
            <v>2879</v>
          </cell>
          <cell r="C961" t="str">
            <v xml:space="preserve">LUKMAN </v>
          </cell>
          <cell r="D961" t="str">
            <v>DRIVER</v>
          </cell>
          <cell r="E961" t="str">
            <v>REMBANG</v>
          </cell>
          <cell r="F961" t="str">
            <v>SAT</v>
          </cell>
          <cell r="G961">
            <v>3338349.1680000001</v>
          </cell>
          <cell r="H961">
            <v>5000</v>
          </cell>
          <cell r="I961">
            <v>3333349.1680000001</v>
          </cell>
        </row>
        <row r="962">
          <cell r="B962" t="str">
            <v>2633</v>
          </cell>
          <cell r="C962" t="str">
            <v>AHMAD SAIFUL KHAMAL</v>
          </cell>
          <cell r="D962" t="str">
            <v>DRIVER</v>
          </cell>
          <cell r="E962" t="str">
            <v>REMBANG</v>
          </cell>
          <cell r="F962" t="str">
            <v>SAT</v>
          </cell>
          <cell r="G962">
            <v>3464092.3884999999</v>
          </cell>
          <cell r="H962">
            <v>5000</v>
          </cell>
          <cell r="I962">
            <v>3459092.3884999999</v>
          </cell>
        </row>
        <row r="963">
          <cell r="B963" t="str">
            <v>2526</v>
          </cell>
          <cell r="C963" t="str">
            <v>ZAENAL ABIDIN OPC</v>
          </cell>
          <cell r="D963" t="str">
            <v>OPC</v>
          </cell>
          <cell r="E963" t="str">
            <v>REMBANG</v>
          </cell>
          <cell r="F963" t="str">
            <v>SAT</v>
          </cell>
          <cell r="G963">
            <v>5395000</v>
          </cell>
          <cell r="H963">
            <v>5000</v>
          </cell>
          <cell r="I963">
            <v>5390000</v>
          </cell>
        </row>
        <row r="964">
          <cell r="B964" t="str">
            <v>2899</v>
          </cell>
          <cell r="C964" t="str">
            <v xml:space="preserve">AHMAD FATHONI </v>
          </cell>
          <cell r="D964" t="str">
            <v>DRIVER</v>
          </cell>
          <cell r="E964" t="str">
            <v>REMBANG</v>
          </cell>
          <cell r="F964" t="str">
            <v>SAT</v>
          </cell>
          <cell r="G964">
            <v>3104349.1680000001</v>
          </cell>
          <cell r="H964">
            <v>5000</v>
          </cell>
          <cell r="I964">
            <v>3099349.1680000001</v>
          </cell>
        </row>
        <row r="965">
          <cell r="B965" t="str">
            <v>2920</v>
          </cell>
          <cell r="C965" t="str">
            <v xml:space="preserve">YOYOK NUR ARIFIN </v>
          </cell>
          <cell r="D965" t="str">
            <v>DRIVER</v>
          </cell>
          <cell r="E965" t="str">
            <v>REMBANG</v>
          </cell>
          <cell r="F965" t="str">
            <v>SAT</v>
          </cell>
          <cell r="G965">
            <v>3279349.1680000001</v>
          </cell>
          <cell r="H965">
            <v>5000</v>
          </cell>
          <cell r="I965">
            <v>3274349.1680000001</v>
          </cell>
        </row>
        <row r="966">
          <cell r="B966" t="str">
            <v>2951</v>
          </cell>
          <cell r="C966" t="str">
            <v xml:space="preserve">ISA PERMANA </v>
          </cell>
          <cell r="D966" t="str">
            <v>DRIVER</v>
          </cell>
          <cell r="E966" t="str">
            <v>REMBANG</v>
          </cell>
          <cell r="F966" t="str">
            <v>SAT</v>
          </cell>
          <cell r="G966">
            <v>2782092.3884999999</v>
          </cell>
          <cell r="H966">
            <v>5000</v>
          </cell>
          <cell r="I966">
            <v>2777092.3884999999</v>
          </cell>
        </row>
        <row r="967">
          <cell r="B967" t="str">
            <v>3042</v>
          </cell>
          <cell r="C967" t="str">
            <v xml:space="preserve">MISDA IKA MAHENDRA </v>
          </cell>
          <cell r="D967" t="str">
            <v>DRIVER</v>
          </cell>
          <cell r="E967" t="str">
            <v>REMBANG</v>
          </cell>
          <cell r="F967" t="str">
            <v>SAT</v>
          </cell>
          <cell r="G967">
            <v>3286349.1680000001</v>
          </cell>
          <cell r="H967">
            <v>5000</v>
          </cell>
          <cell r="I967">
            <v>3281349.1680000001</v>
          </cell>
        </row>
        <row r="968">
          <cell r="B968" t="str">
            <v>3003</v>
          </cell>
          <cell r="C968" t="str">
            <v xml:space="preserve">SUSILO </v>
          </cell>
          <cell r="D968" t="str">
            <v>DRIVER</v>
          </cell>
          <cell r="E968" t="str">
            <v>REMBANG</v>
          </cell>
          <cell r="F968" t="str">
            <v>SAT</v>
          </cell>
          <cell r="G968">
            <v>3167349.1680000001</v>
          </cell>
          <cell r="H968">
            <v>5000</v>
          </cell>
          <cell r="I968">
            <v>3162349.1680000001</v>
          </cell>
        </row>
        <row r="969">
          <cell r="B969" t="str">
            <v>3004</v>
          </cell>
          <cell r="C969" t="str">
            <v xml:space="preserve">WINARNO </v>
          </cell>
          <cell r="D969" t="str">
            <v>DRIVER</v>
          </cell>
          <cell r="E969" t="str">
            <v>REMBANG</v>
          </cell>
          <cell r="F969" t="str">
            <v>SAT</v>
          </cell>
          <cell r="G969">
            <v>3301092.3884999999</v>
          </cell>
          <cell r="H969">
            <v>5000</v>
          </cell>
          <cell r="I969">
            <v>3296092.3884999999</v>
          </cell>
        </row>
        <row r="970">
          <cell r="B970" t="str">
            <v>3187</v>
          </cell>
          <cell r="C970" t="str">
            <v>FUAD ZIAN PAMUNGKAS</v>
          </cell>
          <cell r="D970" t="str">
            <v>DRIVER</v>
          </cell>
          <cell r="E970" t="str">
            <v>REMBANG</v>
          </cell>
          <cell r="F970" t="str">
            <v>SAT</v>
          </cell>
          <cell r="G970">
            <v>3474349.1680000001</v>
          </cell>
          <cell r="H970">
            <v>5000</v>
          </cell>
          <cell r="I970">
            <v>3469349.1680000001</v>
          </cell>
        </row>
        <row r="971">
          <cell r="B971" t="str">
            <v>3132</v>
          </cell>
          <cell r="C971" t="str">
            <v>MARIJAN</v>
          </cell>
          <cell r="D971" t="str">
            <v>DRIVER</v>
          </cell>
          <cell r="E971" t="str">
            <v>REMBANG</v>
          </cell>
          <cell r="F971" t="str">
            <v>SAT</v>
          </cell>
          <cell r="G971">
            <v>3423092.3884999999</v>
          </cell>
          <cell r="H971">
            <v>5000</v>
          </cell>
          <cell r="I971">
            <v>3418092.3884999999</v>
          </cell>
        </row>
        <row r="972">
          <cell r="B972" t="str">
            <v>1757</v>
          </cell>
          <cell r="C972" t="str">
            <v>MUH BADRUDDIN</v>
          </cell>
          <cell r="D972" t="str">
            <v>DRIVER</v>
          </cell>
          <cell r="E972" t="str">
            <v>REMBANG</v>
          </cell>
          <cell r="F972" t="str">
            <v>SAT</v>
          </cell>
          <cell r="G972">
            <v>3474349.1680000001</v>
          </cell>
          <cell r="H972">
            <v>5000</v>
          </cell>
          <cell r="I972">
            <v>3469349.1680000001</v>
          </cell>
        </row>
        <row r="973">
          <cell r="B973" t="str">
            <v>3341</v>
          </cell>
          <cell r="C973" t="str">
            <v>UNTUNG RIZKIANTO</v>
          </cell>
          <cell r="D973" t="str">
            <v>DRIVER</v>
          </cell>
          <cell r="E973" t="str">
            <v>REMBANG</v>
          </cell>
          <cell r="F973" t="str">
            <v>SAT</v>
          </cell>
          <cell r="G973">
            <v>3166092.3884999999</v>
          </cell>
          <cell r="H973">
            <v>5000</v>
          </cell>
          <cell r="I973">
            <v>3161092.3884999999</v>
          </cell>
        </row>
        <row r="974">
          <cell r="B974" t="str">
            <v>3342</v>
          </cell>
          <cell r="C974" t="str">
            <v>IVANDO FIRDY FATAH</v>
          </cell>
          <cell r="D974" t="str">
            <v>DRIVER</v>
          </cell>
          <cell r="E974" t="str">
            <v>REMBANG</v>
          </cell>
          <cell r="F974" t="str">
            <v>SAT</v>
          </cell>
          <cell r="G974">
            <v>3220349.1680000001</v>
          </cell>
          <cell r="H974">
            <v>5000</v>
          </cell>
          <cell r="I974">
            <v>3215349.1680000001</v>
          </cell>
        </row>
        <row r="975">
          <cell r="B975" t="str">
            <v>3343</v>
          </cell>
          <cell r="C975" t="str">
            <v>GILANG RISKI EKO KIRMANTO</v>
          </cell>
          <cell r="D975" t="str">
            <v>DRIVER</v>
          </cell>
          <cell r="E975" t="str">
            <v>REMBANG</v>
          </cell>
          <cell r="F975" t="str">
            <v>SAT</v>
          </cell>
          <cell r="G975">
            <v>3027092.3884999999</v>
          </cell>
          <cell r="H975">
            <v>5000</v>
          </cell>
          <cell r="I975">
            <v>3022092.3884999999</v>
          </cell>
        </row>
        <row r="976">
          <cell r="B976" t="str">
            <v>3344</v>
          </cell>
          <cell r="C976" t="str">
            <v>MOKHAMAD RUSDI</v>
          </cell>
          <cell r="D976" t="str">
            <v>DRIVER</v>
          </cell>
          <cell r="E976" t="str">
            <v>REMBANG</v>
          </cell>
          <cell r="F976" t="str">
            <v>SAT</v>
          </cell>
          <cell r="G976">
            <v>3016092.3884999999</v>
          </cell>
          <cell r="H976">
            <v>5000</v>
          </cell>
          <cell r="I976">
            <v>3011092.3884999999</v>
          </cell>
        </row>
        <row r="977">
          <cell r="B977" t="str">
            <v>3346</v>
          </cell>
          <cell r="C977" t="str">
            <v>DADANG DANU ADY</v>
          </cell>
          <cell r="D977" t="str">
            <v>DRIVER</v>
          </cell>
          <cell r="E977" t="str">
            <v>REMBANG</v>
          </cell>
          <cell r="F977" t="str">
            <v>SAT</v>
          </cell>
          <cell r="G977">
            <v>3221349.1680000001</v>
          </cell>
          <cell r="H977">
            <v>5000</v>
          </cell>
          <cell r="I977">
            <v>3216349.1680000001</v>
          </cell>
        </row>
        <row r="978">
          <cell r="B978" t="str">
            <v>3399</v>
          </cell>
          <cell r="C978" t="str">
            <v>YULIANTO</v>
          </cell>
          <cell r="D978" t="str">
            <v>DRIVER</v>
          </cell>
          <cell r="E978" t="str">
            <v>REMBANG</v>
          </cell>
          <cell r="F978" t="str">
            <v>SAT</v>
          </cell>
          <cell r="G978">
            <v>3445349.1680000001</v>
          </cell>
          <cell r="H978">
            <v>5000</v>
          </cell>
          <cell r="I978">
            <v>3440349.1680000001</v>
          </cell>
        </row>
        <row r="979">
          <cell r="B979" t="str">
            <v>3400</v>
          </cell>
          <cell r="C979" t="str">
            <v>AGUS ABDILLAH MUSTAGFIRI</v>
          </cell>
          <cell r="D979" t="str">
            <v>DRIVER</v>
          </cell>
          <cell r="E979" t="str">
            <v>REMBANG</v>
          </cell>
          <cell r="F979" t="str">
            <v>SAT</v>
          </cell>
          <cell r="G979">
            <v>3074349.1680000001</v>
          </cell>
          <cell r="H979">
            <v>5000</v>
          </cell>
          <cell r="I979">
            <v>3069349.1680000001</v>
          </cell>
        </row>
        <row r="980">
          <cell r="B980" t="str">
            <v>3401</v>
          </cell>
          <cell r="C980" t="str">
            <v>WAHYU RAGIL KUSMANTO</v>
          </cell>
          <cell r="D980" t="str">
            <v>DRIVER</v>
          </cell>
          <cell r="E980" t="str">
            <v>REMBANG</v>
          </cell>
          <cell r="F980" t="str">
            <v>SAT</v>
          </cell>
          <cell r="G980">
            <v>3375349.1680000001</v>
          </cell>
          <cell r="H980">
            <v>5000</v>
          </cell>
          <cell r="I980">
            <v>3370349.1680000001</v>
          </cell>
        </row>
        <row r="981">
          <cell r="B981" t="str">
            <v>3402</v>
          </cell>
          <cell r="C981" t="str">
            <v>SURYA SAPUTRA</v>
          </cell>
          <cell r="D981" t="str">
            <v>DRIVER</v>
          </cell>
          <cell r="E981" t="str">
            <v>REMBANG</v>
          </cell>
          <cell r="F981" t="str">
            <v>SAT</v>
          </cell>
          <cell r="G981">
            <v>3268349.1680000001</v>
          </cell>
          <cell r="H981">
            <v>5000</v>
          </cell>
          <cell r="I981">
            <v>3263349.1680000001</v>
          </cell>
        </row>
        <row r="982">
          <cell r="B982" t="str">
            <v>3403</v>
          </cell>
          <cell r="C982" t="str">
            <v>RAMA DWI ANGGARA MUKTI</v>
          </cell>
          <cell r="D982" t="str">
            <v>DRIVER</v>
          </cell>
          <cell r="E982" t="str">
            <v>REMBANG</v>
          </cell>
          <cell r="F982" t="str">
            <v>SAT</v>
          </cell>
          <cell r="G982">
            <v>3211349.1680000001</v>
          </cell>
          <cell r="H982">
            <v>5000</v>
          </cell>
          <cell r="I982">
            <v>3206349.1680000001</v>
          </cell>
        </row>
        <row r="983">
          <cell r="B983" t="str">
            <v>3406</v>
          </cell>
          <cell r="C983" t="str">
            <v>INDRA MUKTI ALDIANSYAH</v>
          </cell>
          <cell r="D983" t="str">
            <v>DRIVER</v>
          </cell>
          <cell r="E983" t="str">
            <v>REMBANG</v>
          </cell>
          <cell r="F983" t="str">
            <v>SAT</v>
          </cell>
          <cell r="G983">
            <v>3119349.1680000001</v>
          </cell>
          <cell r="H983">
            <v>5000</v>
          </cell>
          <cell r="I983">
            <v>3114349.1680000001</v>
          </cell>
        </row>
        <row r="984">
          <cell r="B984" t="str">
            <v>3407</v>
          </cell>
          <cell r="C984" t="str">
            <v>BIMA NUR CAHYO</v>
          </cell>
          <cell r="D984" t="str">
            <v>DRIVER</v>
          </cell>
          <cell r="E984" t="str">
            <v>REMBANG</v>
          </cell>
          <cell r="F984" t="str">
            <v>SAT</v>
          </cell>
          <cell r="G984">
            <v>3393092.3884999999</v>
          </cell>
          <cell r="H984">
            <v>5000</v>
          </cell>
          <cell r="I984">
            <v>3388092.3884999999</v>
          </cell>
        </row>
        <row r="985">
          <cell r="B985" t="str">
            <v>3439</v>
          </cell>
          <cell r="C985" t="str">
            <v>SUDARMAN</v>
          </cell>
          <cell r="D985" t="str">
            <v>DRIVER</v>
          </cell>
          <cell r="E985" t="str">
            <v>REMBANG</v>
          </cell>
          <cell r="F985" t="str">
            <v>SAT</v>
          </cell>
          <cell r="G985">
            <v>3436349.1680000001</v>
          </cell>
          <cell r="H985">
            <v>5000</v>
          </cell>
          <cell r="I985">
            <v>3431349.1680000001</v>
          </cell>
        </row>
        <row r="986">
          <cell r="B986" t="str">
            <v>3411</v>
          </cell>
          <cell r="C986" t="str">
            <v>ENDRIK PRASETIYO</v>
          </cell>
          <cell r="D986" t="str">
            <v>CHECKER</v>
          </cell>
          <cell r="E986" t="str">
            <v>REMBANG</v>
          </cell>
          <cell r="F986" t="str">
            <v>SAT</v>
          </cell>
          <cell r="G986">
            <v>2538092.3884999999</v>
          </cell>
          <cell r="H986">
            <v>5000</v>
          </cell>
          <cell r="I986">
            <v>2533092.3884999999</v>
          </cell>
        </row>
        <row r="987">
          <cell r="B987" t="str">
            <v>3361</v>
          </cell>
          <cell r="C987" t="str">
            <v>AHMAD SAIFUDIN</v>
          </cell>
          <cell r="D987" t="str">
            <v>CHECKER</v>
          </cell>
          <cell r="E987" t="str">
            <v>REMBANG</v>
          </cell>
          <cell r="F987" t="str">
            <v>SAT</v>
          </cell>
          <cell r="G987">
            <v>2509349.1680000001</v>
          </cell>
          <cell r="H987">
            <v>5000</v>
          </cell>
          <cell r="I987">
            <v>2504349.1680000001</v>
          </cell>
        </row>
        <row r="988">
          <cell r="B988" t="str">
            <v>3478</v>
          </cell>
          <cell r="C988" t="str">
            <v>DAMAS BUDI DARMAWAN</v>
          </cell>
          <cell r="D988" t="str">
            <v>DRIVER</v>
          </cell>
          <cell r="E988" t="str">
            <v>REMBANG</v>
          </cell>
          <cell r="F988" t="str">
            <v>SAT</v>
          </cell>
          <cell r="G988">
            <v>3340092.3884999999</v>
          </cell>
          <cell r="H988">
            <v>5000</v>
          </cell>
          <cell r="I988">
            <v>3335092.3884999999</v>
          </cell>
        </row>
        <row r="989">
          <cell r="B989" t="str">
            <v>3551</v>
          </cell>
          <cell r="C989" t="str">
            <v>AHMAD ABDUL AZIZ</v>
          </cell>
          <cell r="D989" t="str">
            <v>DRIVER</v>
          </cell>
          <cell r="E989" t="str">
            <v>REMBANG</v>
          </cell>
          <cell r="F989" t="str">
            <v>SAT</v>
          </cell>
          <cell r="G989">
            <v>3297092.3884999999</v>
          </cell>
          <cell r="H989">
            <v>5000</v>
          </cell>
          <cell r="I989">
            <v>3292092.3884999999</v>
          </cell>
        </row>
        <row r="990">
          <cell r="B990" t="str">
            <v>3578</v>
          </cell>
          <cell r="C990" t="str">
            <v>MUHAMAD ALI IMRON</v>
          </cell>
          <cell r="D990" t="str">
            <v>DRIVER</v>
          </cell>
          <cell r="E990" t="str">
            <v>REMBANG</v>
          </cell>
          <cell r="F990" t="str">
            <v>SAT</v>
          </cell>
          <cell r="G990">
            <v>3070349.1680000001</v>
          </cell>
          <cell r="H990">
            <v>5000</v>
          </cell>
          <cell r="I990">
            <v>3065349.1680000001</v>
          </cell>
        </row>
        <row r="991">
          <cell r="B991" t="str">
            <v>3605</v>
          </cell>
          <cell r="C991" t="str">
            <v>IMAM SYAHRONI</v>
          </cell>
          <cell r="D991" t="str">
            <v>DRIVER</v>
          </cell>
          <cell r="E991" t="str">
            <v>REMBANG</v>
          </cell>
          <cell r="F991" t="str">
            <v>SAT</v>
          </cell>
          <cell r="G991">
            <v>3215092.3884999999</v>
          </cell>
          <cell r="H991">
            <v>5000</v>
          </cell>
          <cell r="I991">
            <v>3210092.3884999999</v>
          </cell>
        </row>
        <row r="992">
          <cell r="B992" t="str">
            <v>3622</v>
          </cell>
          <cell r="C992" t="str">
            <v>MUCHAMMAD ABDURROZAQ</v>
          </cell>
          <cell r="D992" t="str">
            <v>DRIVER</v>
          </cell>
          <cell r="E992" t="str">
            <v>REMBANG</v>
          </cell>
          <cell r="F992" t="str">
            <v>SAT</v>
          </cell>
          <cell r="G992">
            <v>2692092.3884999999</v>
          </cell>
          <cell r="H992">
            <v>5000</v>
          </cell>
          <cell r="I992">
            <v>2687092.3884999999</v>
          </cell>
        </row>
        <row r="993">
          <cell r="B993" t="str">
            <v>3630</v>
          </cell>
          <cell r="C993" t="str">
            <v>ARIEF SURAHMAN</v>
          </cell>
          <cell r="D993" t="str">
            <v>DRIVER</v>
          </cell>
          <cell r="E993" t="str">
            <v>REMBANG</v>
          </cell>
          <cell r="F993" t="str">
            <v>SAT</v>
          </cell>
          <cell r="G993">
            <v>3134092.3884999999</v>
          </cell>
          <cell r="H993">
            <v>5000</v>
          </cell>
          <cell r="I993">
            <v>3129092.3884999999</v>
          </cell>
        </row>
        <row r="994">
          <cell r="B994" t="str">
            <v>3631</v>
          </cell>
          <cell r="C994" t="str">
            <v>DADIK PRASETYO DWI HANDOKO</v>
          </cell>
          <cell r="D994" t="str">
            <v>DRIVER</v>
          </cell>
          <cell r="E994" t="str">
            <v>REMBANG</v>
          </cell>
          <cell r="F994" t="str">
            <v>SAT</v>
          </cell>
          <cell r="G994">
            <v>2835349.1680000001</v>
          </cell>
          <cell r="H994">
            <v>5000</v>
          </cell>
          <cell r="I994">
            <v>2830349.1680000001</v>
          </cell>
        </row>
        <row r="995">
          <cell r="B995" t="str">
            <v>3698</v>
          </cell>
          <cell r="C995" t="str">
            <v>HENDRI YANTO</v>
          </cell>
          <cell r="D995" t="str">
            <v>DRIVER</v>
          </cell>
          <cell r="E995" t="str">
            <v>REMBANG</v>
          </cell>
          <cell r="F995" t="str">
            <v>SAT</v>
          </cell>
          <cell r="G995">
            <v>491848.13548387098</v>
          </cell>
          <cell r="H995">
            <v>5000</v>
          </cell>
          <cell r="I995">
            <v>486848.13548387098</v>
          </cell>
        </row>
        <row r="996">
          <cell r="B996" t="str">
            <v>3544</v>
          </cell>
          <cell r="C996" t="str">
            <v>ARDIYANTO</v>
          </cell>
          <cell r="D996" t="str">
            <v>DRIVER</v>
          </cell>
          <cell r="E996" t="str">
            <v>REMBANG</v>
          </cell>
          <cell r="F996" t="str">
            <v>SAT</v>
          </cell>
          <cell r="G996">
            <v>3191349.1680000001</v>
          </cell>
          <cell r="H996">
            <v>5000</v>
          </cell>
          <cell r="I996">
            <v>3186349.1680000001</v>
          </cell>
        </row>
        <row r="997">
          <cell r="B997" t="str">
            <v>3658</v>
          </cell>
          <cell r="C997" t="str">
            <v>DWI CAHYO WAHONO</v>
          </cell>
          <cell r="D997" t="str">
            <v>DRIVER</v>
          </cell>
          <cell r="E997" t="str">
            <v>REMBANG</v>
          </cell>
          <cell r="F997" t="str">
            <v>SAT</v>
          </cell>
          <cell r="G997">
            <v>3218350.1680000001</v>
          </cell>
          <cell r="H997">
            <v>5000</v>
          </cell>
          <cell r="I997">
            <v>3213350.1680000001</v>
          </cell>
        </row>
        <row r="998">
          <cell r="B998" t="str">
            <v>3697</v>
          </cell>
          <cell r="C998" t="str">
            <v>AGUSTA PANDU NUGROHO</v>
          </cell>
          <cell r="D998" t="str">
            <v>DRIVER</v>
          </cell>
          <cell r="E998" t="str">
            <v>REMBANG</v>
          </cell>
          <cell r="F998" t="str">
            <v>SAT</v>
          </cell>
          <cell r="G998">
            <v>3160093.3884999999</v>
          </cell>
          <cell r="H998">
            <v>5000</v>
          </cell>
          <cell r="I998">
            <v>3155093.3884999999</v>
          </cell>
        </row>
        <row r="999">
          <cell r="B999" t="str">
            <v>3710</v>
          </cell>
          <cell r="C999" t="str">
            <v>EKO SISWANTO</v>
          </cell>
          <cell r="D999" t="str">
            <v>DRIVER</v>
          </cell>
          <cell r="E999" t="str">
            <v>REMBANG</v>
          </cell>
          <cell r="F999" t="str">
            <v>SAT</v>
          </cell>
          <cell r="G999">
            <v>3064093.3884999999</v>
          </cell>
          <cell r="H999">
            <v>5000</v>
          </cell>
          <cell r="I999">
            <v>3059093.3884999999</v>
          </cell>
        </row>
        <row r="1000">
          <cell r="B1000" t="str">
            <v>3715</v>
          </cell>
          <cell r="C1000" t="str">
            <v>IMRON RUSYADI</v>
          </cell>
          <cell r="D1000" t="str">
            <v>DRIVER</v>
          </cell>
          <cell r="E1000" t="str">
            <v>REMBANG</v>
          </cell>
          <cell r="F1000" t="str">
            <v>SAT</v>
          </cell>
          <cell r="G1000">
            <v>2982350.1680000001</v>
          </cell>
          <cell r="H1000">
            <v>5000</v>
          </cell>
          <cell r="I1000">
            <v>2977350.1680000001</v>
          </cell>
        </row>
        <row r="1001">
          <cell r="B1001" t="str">
            <v>3730</v>
          </cell>
          <cell r="C1001" t="str">
            <v>ARIS SETIAWAN</v>
          </cell>
          <cell r="D1001" t="str">
            <v>DRIVER</v>
          </cell>
          <cell r="E1001" t="str">
            <v>REMBANG</v>
          </cell>
          <cell r="F1001" t="str">
            <v>SAT</v>
          </cell>
          <cell r="G1001">
            <v>2931093.3884999999</v>
          </cell>
          <cell r="H1001">
            <v>5000</v>
          </cell>
          <cell r="I1001">
            <v>2926093.3884999999</v>
          </cell>
        </row>
        <row r="1002">
          <cell r="B1002" t="str">
            <v>3736</v>
          </cell>
          <cell r="C1002" t="str">
            <v>ANDRI SETYO TUNGGAL</v>
          </cell>
          <cell r="D1002" t="str">
            <v>DRIVER</v>
          </cell>
          <cell r="E1002" t="str">
            <v>REMBANG</v>
          </cell>
          <cell r="F1002" t="str">
            <v>SAT</v>
          </cell>
          <cell r="G1002">
            <v>2769093.3884999999</v>
          </cell>
          <cell r="H1002">
            <v>5000</v>
          </cell>
          <cell r="I1002">
            <v>2764093.3884999999</v>
          </cell>
        </row>
        <row r="1003">
          <cell r="B1003" t="str">
            <v>3780</v>
          </cell>
          <cell r="C1003" t="str">
            <v>AHMAD FAUZAN</v>
          </cell>
          <cell r="D1003" t="str">
            <v>DRIVER</v>
          </cell>
          <cell r="E1003" t="str">
            <v>REMBANG</v>
          </cell>
          <cell r="F1003" t="str">
            <v>SAT</v>
          </cell>
          <cell r="G1003">
            <v>2265350.1680000001</v>
          </cell>
          <cell r="H1003">
            <v>5000</v>
          </cell>
          <cell r="I1003">
            <v>2260350.1680000001</v>
          </cell>
        </row>
        <row r="1004">
          <cell r="B1004" t="str">
            <v>0369</v>
          </cell>
          <cell r="C1004" t="str">
            <v>ARGA ADRIANSYAH</v>
          </cell>
          <cell r="D1004" t="str">
            <v>DRIVER</v>
          </cell>
          <cell r="E1004" t="str">
            <v>SEMARANG-AOP</v>
          </cell>
          <cell r="F1004" t="str">
            <v>AOP</v>
          </cell>
          <cell r="G1004">
            <v>3733620.4383999999</v>
          </cell>
          <cell r="H1004">
            <v>5000</v>
          </cell>
          <cell r="I1004">
            <v>3728620.4383999999</v>
          </cell>
        </row>
        <row r="1005">
          <cell r="B1005" t="str">
            <v>0211</v>
          </cell>
          <cell r="C1005" t="str">
            <v>EKO ARI SUSANTO</v>
          </cell>
          <cell r="D1005" t="str">
            <v>DRIVER</v>
          </cell>
          <cell r="E1005" t="str">
            <v>SEMARANG-AOP</v>
          </cell>
          <cell r="F1005" t="str">
            <v>AOP</v>
          </cell>
          <cell r="G1005">
            <v>2721620.4383999999</v>
          </cell>
          <cell r="H1005">
            <v>5000</v>
          </cell>
          <cell r="I1005">
            <v>2716620.4383999999</v>
          </cell>
        </row>
        <row r="1006">
          <cell r="B1006" t="str">
            <v>0212</v>
          </cell>
          <cell r="C1006" t="str">
            <v>HARYO YUDHAYANTO</v>
          </cell>
          <cell r="D1006" t="str">
            <v>DRIVER</v>
          </cell>
          <cell r="E1006" t="str">
            <v>SEMARANG-AOP</v>
          </cell>
          <cell r="F1006" t="str">
            <v>AOP</v>
          </cell>
          <cell r="G1006">
            <v>2721620.4383999999</v>
          </cell>
          <cell r="H1006">
            <v>5000</v>
          </cell>
          <cell r="I1006">
            <v>2716620.4383999999</v>
          </cell>
        </row>
        <row r="1007">
          <cell r="B1007" t="str">
            <v>0215</v>
          </cell>
          <cell r="C1007" t="str">
            <v>MUJIANTO</v>
          </cell>
          <cell r="D1007" t="str">
            <v>DRIVER</v>
          </cell>
          <cell r="E1007" t="str">
            <v>SEMARANG-AOP</v>
          </cell>
          <cell r="F1007" t="str">
            <v>AOP</v>
          </cell>
          <cell r="G1007">
            <v>2721620.4383999999</v>
          </cell>
          <cell r="H1007">
            <v>5000</v>
          </cell>
          <cell r="I1007">
            <v>2716620.4383999999</v>
          </cell>
        </row>
        <row r="1008">
          <cell r="B1008" t="str">
            <v>0217</v>
          </cell>
          <cell r="C1008" t="str">
            <v>CIPTA ADI WIBOWO</v>
          </cell>
          <cell r="D1008" t="str">
            <v>DRIVER</v>
          </cell>
          <cell r="E1008" t="str">
            <v>SEMARANG-AOP</v>
          </cell>
          <cell r="F1008" t="str">
            <v>AOP</v>
          </cell>
          <cell r="G1008">
            <v>2721620.4383999999</v>
          </cell>
          <cell r="H1008">
            <v>5000</v>
          </cell>
          <cell r="I1008">
            <v>2716620.4383999999</v>
          </cell>
        </row>
        <row r="1009">
          <cell r="B1009" t="str">
            <v>0296</v>
          </cell>
          <cell r="C1009" t="str">
            <v>MUHAMMAD KHUSAENI</v>
          </cell>
          <cell r="D1009" t="str">
            <v>DRIVER</v>
          </cell>
          <cell r="E1009" t="str">
            <v>SEMARANG-AOP</v>
          </cell>
          <cell r="F1009" t="str">
            <v>AOP</v>
          </cell>
          <cell r="G1009">
            <v>2721620.4383999999</v>
          </cell>
          <cell r="H1009">
            <v>5000</v>
          </cell>
          <cell r="I1009">
            <v>2716620.4383999999</v>
          </cell>
        </row>
        <row r="1010">
          <cell r="B1010" t="str">
            <v>1146</v>
          </cell>
          <cell r="C1010" t="str">
            <v xml:space="preserve">EKO SUWARNO </v>
          </cell>
          <cell r="D1010" t="str">
            <v>DRIVER</v>
          </cell>
          <cell r="E1010" t="str">
            <v>SEMARANG-AOP</v>
          </cell>
          <cell r="F1010" t="str">
            <v>AOP</v>
          </cell>
          <cell r="G1010">
            <v>2721620.4383999999</v>
          </cell>
          <cell r="H1010">
            <v>5000</v>
          </cell>
          <cell r="I1010">
            <v>2716620.4383999999</v>
          </cell>
        </row>
        <row r="1011">
          <cell r="B1011" t="str">
            <v>2018</v>
          </cell>
          <cell r="C1011" t="str">
            <v>MULYONO</v>
          </cell>
          <cell r="D1011" t="str">
            <v>DRIVER</v>
          </cell>
          <cell r="E1011" t="str">
            <v>SEMARANG-AOP</v>
          </cell>
          <cell r="F1011" t="str">
            <v>AOP</v>
          </cell>
          <cell r="G1011">
            <v>2721620.4383999999</v>
          </cell>
          <cell r="H1011">
            <v>5000</v>
          </cell>
          <cell r="I1011">
            <v>2716620.4383999999</v>
          </cell>
        </row>
        <row r="1012">
          <cell r="B1012" t="str">
            <v>2499</v>
          </cell>
          <cell r="C1012" t="str">
            <v>TRI LISTRIYO</v>
          </cell>
          <cell r="D1012" t="str">
            <v>DRIVER</v>
          </cell>
          <cell r="E1012" t="str">
            <v>SEMARANG-AOP</v>
          </cell>
          <cell r="F1012" t="str">
            <v>AOP</v>
          </cell>
          <cell r="G1012">
            <v>2721620.4383999999</v>
          </cell>
          <cell r="H1012">
            <v>5000</v>
          </cell>
          <cell r="I1012">
            <v>2716620.4383999999</v>
          </cell>
        </row>
        <row r="1013">
          <cell r="B1013" t="str">
            <v>3005</v>
          </cell>
          <cell r="C1013" t="str">
            <v>MUNTIYONO</v>
          </cell>
          <cell r="D1013" t="str">
            <v>DRIVER</v>
          </cell>
          <cell r="E1013" t="str">
            <v>SEMARANG-AOP</v>
          </cell>
          <cell r="F1013" t="str">
            <v>AOP</v>
          </cell>
          <cell r="G1013">
            <v>2721620.4383999999</v>
          </cell>
          <cell r="H1013">
            <v>5000</v>
          </cell>
          <cell r="I1013">
            <v>2716620.4383999999</v>
          </cell>
        </row>
        <row r="1014">
          <cell r="B1014" t="str">
            <v>2476</v>
          </cell>
          <cell r="C1014" t="str">
            <v>ANDI SUSENO</v>
          </cell>
          <cell r="D1014" t="str">
            <v>DRIVER</v>
          </cell>
          <cell r="E1014" t="str">
            <v>SEMARANG-AOP</v>
          </cell>
          <cell r="F1014" t="str">
            <v>AOP</v>
          </cell>
          <cell r="G1014">
            <v>2749970.6513</v>
          </cell>
          <cell r="H1014">
            <v>5000</v>
          </cell>
          <cell r="I1014">
            <v>2744970.6513</v>
          </cell>
        </row>
        <row r="1015">
          <cell r="B1015" t="str">
            <v>3641</v>
          </cell>
          <cell r="C1015" t="str">
            <v>RIZKY WAHYU PUTRA PRATAMA</v>
          </cell>
          <cell r="D1015" t="str">
            <v>DRIVER</v>
          </cell>
          <cell r="E1015" t="str">
            <v>SEMARANG-AOP</v>
          </cell>
          <cell r="F1015" t="str">
            <v>AOP</v>
          </cell>
          <cell r="G1015">
            <v>2721620.4383999999</v>
          </cell>
          <cell r="H1015">
            <v>5000</v>
          </cell>
          <cell r="I1015">
            <v>2716620.4383999999</v>
          </cell>
        </row>
        <row r="1016">
          <cell r="B1016" t="str">
            <v>0887</v>
          </cell>
          <cell r="C1016" t="str">
            <v xml:space="preserve">ADHITIYA LUHUNG </v>
          </cell>
          <cell r="D1016" t="str">
            <v>DRIVER</v>
          </cell>
          <cell r="E1016" t="str">
            <v>SEMARANG-ANTERAJA</v>
          </cell>
          <cell r="F1016" t="str">
            <v>ANTERAJA</v>
          </cell>
          <cell r="G1016">
            <v>3806620.4383999999</v>
          </cell>
          <cell r="H1016">
            <v>5000</v>
          </cell>
          <cell r="I1016">
            <v>3801620.4383999999</v>
          </cell>
        </row>
        <row r="1017">
          <cell r="B1017" t="str">
            <v>1199</v>
          </cell>
          <cell r="C1017" t="str">
            <v>WISNU AL MUCHTAR</v>
          </cell>
          <cell r="D1017" t="str">
            <v>DRIVER</v>
          </cell>
          <cell r="E1017" t="str">
            <v>SEMARANG-ANTERAJA</v>
          </cell>
          <cell r="F1017" t="str">
            <v>ANTERAJA</v>
          </cell>
          <cell r="G1017">
            <v>3721620.4383999999</v>
          </cell>
          <cell r="H1017">
            <v>5000</v>
          </cell>
          <cell r="I1017">
            <v>3716620.4383999999</v>
          </cell>
        </row>
        <row r="1018">
          <cell r="B1018" t="str">
            <v>1200</v>
          </cell>
          <cell r="C1018" t="str">
            <v xml:space="preserve">ADI SUGIYARTO </v>
          </cell>
          <cell r="D1018" t="str">
            <v>DRIVER</v>
          </cell>
          <cell r="E1018" t="str">
            <v>SEMARANG-ANTERAJA</v>
          </cell>
          <cell r="F1018" t="str">
            <v>ANTERAJA</v>
          </cell>
          <cell r="G1018">
            <v>3654120.4383999999</v>
          </cell>
          <cell r="H1018">
            <v>5000</v>
          </cell>
          <cell r="I1018">
            <v>3649120.4383999999</v>
          </cell>
        </row>
        <row r="1019">
          <cell r="B1019" t="str">
            <v>1240</v>
          </cell>
          <cell r="C1019" t="str">
            <v xml:space="preserve">CAHYO AGITIANTO </v>
          </cell>
          <cell r="D1019" t="str">
            <v>DRIVER</v>
          </cell>
          <cell r="E1019" t="str">
            <v>SEMARANG-ANTERAJA</v>
          </cell>
          <cell r="F1019" t="str">
            <v>ANTERAJA</v>
          </cell>
          <cell r="G1019">
            <v>3466620.4383999999</v>
          </cell>
          <cell r="H1019">
            <v>5000</v>
          </cell>
          <cell r="I1019">
            <v>3461620.4383999999</v>
          </cell>
        </row>
        <row r="1020">
          <cell r="B1020" t="str">
            <v>1241</v>
          </cell>
          <cell r="C1020" t="str">
            <v xml:space="preserve">AHMAD YUDI FIRMANSYAH </v>
          </cell>
          <cell r="D1020" t="str">
            <v>DRIVER</v>
          </cell>
          <cell r="E1020" t="str">
            <v>SEMARANG-ANTERAJA</v>
          </cell>
          <cell r="F1020" t="str">
            <v>ANTERAJA</v>
          </cell>
          <cell r="G1020">
            <v>3494120.4383999999</v>
          </cell>
          <cell r="H1020">
            <v>5000</v>
          </cell>
          <cell r="I1020">
            <v>3489120.4383999999</v>
          </cell>
        </row>
        <row r="1021">
          <cell r="B1021" t="str">
            <v>1349</v>
          </cell>
          <cell r="C1021" t="str">
            <v>NURACHMAT</v>
          </cell>
          <cell r="D1021" t="str">
            <v>DRIVER</v>
          </cell>
          <cell r="E1021" t="str">
            <v>SEMARANG-ANTERAJA</v>
          </cell>
          <cell r="F1021" t="str">
            <v>ANTERAJA</v>
          </cell>
          <cell r="G1021">
            <v>3196620.4383999999</v>
          </cell>
          <cell r="H1021">
            <v>5000</v>
          </cell>
          <cell r="I1021">
            <v>3191620.4383999999</v>
          </cell>
        </row>
        <row r="1022">
          <cell r="B1022" t="str">
            <v>1350</v>
          </cell>
          <cell r="C1022" t="str">
            <v xml:space="preserve">MARTIN NUGROHO </v>
          </cell>
          <cell r="D1022" t="str">
            <v>DRIVER</v>
          </cell>
          <cell r="E1022" t="str">
            <v>SEMARANG-ANTERAJA</v>
          </cell>
          <cell r="F1022" t="str">
            <v>ANTERAJA</v>
          </cell>
          <cell r="G1022">
            <v>3606620.4383999999</v>
          </cell>
          <cell r="H1022">
            <v>5000</v>
          </cell>
          <cell r="I1022">
            <v>3601620.4383999999</v>
          </cell>
        </row>
        <row r="1023">
          <cell r="B1023" t="str">
            <v>1351</v>
          </cell>
          <cell r="C1023" t="str">
            <v xml:space="preserve">YUDI PRASETYADI </v>
          </cell>
          <cell r="D1023" t="str">
            <v>DRIVER</v>
          </cell>
          <cell r="E1023" t="str">
            <v>SEMARANG-ANTERAJA</v>
          </cell>
          <cell r="F1023" t="str">
            <v>ANTERAJA</v>
          </cell>
          <cell r="G1023">
            <v>3411620.4383999999</v>
          </cell>
          <cell r="H1023">
            <v>5000</v>
          </cell>
          <cell r="I1023">
            <v>3406620.4383999999</v>
          </cell>
        </row>
        <row r="1024">
          <cell r="B1024" t="str">
            <v>1352</v>
          </cell>
          <cell r="C1024" t="str">
            <v xml:space="preserve">MUHAMMAD SUYUTI </v>
          </cell>
          <cell r="D1024" t="str">
            <v>DRIVER</v>
          </cell>
          <cell r="E1024" t="str">
            <v>SEMARANG-ANTERAJA</v>
          </cell>
          <cell r="F1024" t="str">
            <v>ANTERAJA</v>
          </cell>
          <cell r="G1024">
            <v>3814120.4383999999</v>
          </cell>
          <cell r="H1024">
            <v>5000</v>
          </cell>
          <cell r="I1024">
            <v>3809120.4383999999</v>
          </cell>
        </row>
        <row r="1025">
          <cell r="B1025" t="str">
            <v>1538</v>
          </cell>
          <cell r="C1025" t="str">
            <v xml:space="preserve">ASWAR MUNAJAT </v>
          </cell>
          <cell r="D1025" t="str">
            <v>DRIVER</v>
          </cell>
          <cell r="E1025" t="str">
            <v>SEMARANG-ANTERAJA</v>
          </cell>
          <cell r="F1025" t="str">
            <v>ANTERAJA</v>
          </cell>
          <cell r="G1025">
            <v>3886620.4383999999</v>
          </cell>
          <cell r="H1025">
            <v>5000</v>
          </cell>
          <cell r="I1025">
            <v>3881620.4383999999</v>
          </cell>
        </row>
        <row r="1026">
          <cell r="B1026" t="str">
            <v>1539</v>
          </cell>
          <cell r="C1026" t="str">
            <v xml:space="preserve">SUPRIHATIN AGUS SETIAWAN </v>
          </cell>
          <cell r="D1026" t="str">
            <v>DRIVER</v>
          </cell>
          <cell r="E1026" t="str">
            <v>SEMARANG-ANTERAJA</v>
          </cell>
          <cell r="F1026" t="str">
            <v>ANTERAJA</v>
          </cell>
          <cell r="G1026">
            <v>3506620.4383999999</v>
          </cell>
          <cell r="H1026">
            <v>5000</v>
          </cell>
          <cell r="I1026">
            <v>3501620.4383999999</v>
          </cell>
        </row>
        <row r="1027">
          <cell r="B1027" t="str">
            <v>1541</v>
          </cell>
          <cell r="C1027" t="str">
            <v xml:space="preserve">ARI SUSANTO </v>
          </cell>
          <cell r="D1027" t="str">
            <v>DRIVER</v>
          </cell>
          <cell r="E1027" t="str">
            <v>SEMARANG-ANTERAJA</v>
          </cell>
          <cell r="F1027" t="str">
            <v>ANTERAJA</v>
          </cell>
          <cell r="G1027">
            <v>3736620.4383999999</v>
          </cell>
          <cell r="H1027">
            <v>5000</v>
          </cell>
          <cell r="I1027">
            <v>3731620.4383999999</v>
          </cell>
        </row>
        <row r="1028">
          <cell r="B1028" t="str">
            <v>1916</v>
          </cell>
          <cell r="C1028" t="str">
            <v>IMBUH ARDIYANTO</v>
          </cell>
          <cell r="D1028" t="str">
            <v>DISPATCHER</v>
          </cell>
          <cell r="E1028" t="str">
            <v>SEMARANG-ANTERAJA</v>
          </cell>
          <cell r="F1028" t="str">
            <v>ANTERAJA</v>
          </cell>
          <cell r="G1028">
            <v>3733620.4383999999</v>
          </cell>
          <cell r="H1028">
            <v>5000</v>
          </cell>
          <cell r="I1028">
            <v>3728620.4383999999</v>
          </cell>
        </row>
        <row r="1029">
          <cell r="B1029" t="str">
            <v>1854</v>
          </cell>
          <cell r="C1029" t="str">
            <v>FIKI FANISA</v>
          </cell>
          <cell r="D1029" t="str">
            <v>DRIVER</v>
          </cell>
          <cell r="E1029" t="str">
            <v>SEMARANG-ANTERAJA</v>
          </cell>
          <cell r="F1029" t="str">
            <v>ANTERAJA</v>
          </cell>
          <cell r="G1029">
            <v>3589970.6513</v>
          </cell>
          <cell r="H1029">
            <v>5000</v>
          </cell>
          <cell r="I1029">
            <v>3584970.6513</v>
          </cell>
        </row>
        <row r="1030">
          <cell r="B1030" t="str">
            <v>2072</v>
          </cell>
          <cell r="C1030" t="str">
            <v>BUDIONO</v>
          </cell>
          <cell r="D1030" t="str">
            <v>DRIVER</v>
          </cell>
          <cell r="E1030" t="str">
            <v>SEMARANG-ANTERAJA</v>
          </cell>
          <cell r="F1030" t="str">
            <v>ANTERAJA</v>
          </cell>
          <cell r="G1030">
            <v>3741620.4383999999</v>
          </cell>
          <cell r="H1030">
            <v>5000</v>
          </cell>
          <cell r="I1030">
            <v>3736620.4383999999</v>
          </cell>
        </row>
        <row r="1031">
          <cell r="B1031" t="str">
            <v>2077</v>
          </cell>
          <cell r="C1031" t="str">
            <v>DINTA VINTAKA SANDI</v>
          </cell>
          <cell r="D1031" t="str">
            <v>DRIVER</v>
          </cell>
          <cell r="E1031" t="str">
            <v>SEMARANG-ANTERAJA</v>
          </cell>
          <cell r="F1031" t="str">
            <v>ANTERAJA</v>
          </cell>
          <cell r="G1031">
            <v>3604970.6513</v>
          </cell>
          <cell r="H1031">
            <v>5000</v>
          </cell>
          <cell r="I1031">
            <v>3599970.6513</v>
          </cell>
        </row>
        <row r="1032">
          <cell r="B1032" t="str">
            <v>0218</v>
          </cell>
          <cell r="C1032" t="str">
            <v>EKO YULIYANTO</v>
          </cell>
          <cell r="D1032" t="str">
            <v>DRIVER</v>
          </cell>
          <cell r="E1032" t="str">
            <v>SEMARANG-ANTERAJA</v>
          </cell>
          <cell r="F1032" t="str">
            <v>ANTERAJA</v>
          </cell>
          <cell r="G1032">
            <v>3801620.4383999999</v>
          </cell>
          <cell r="H1032">
            <v>5000</v>
          </cell>
          <cell r="I1032">
            <v>3796620.4383999999</v>
          </cell>
        </row>
        <row r="1033">
          <cell r="B1033" t="str">
            <v>0219</v>
          </cell>
          <cell r="C1033" t="str">
            <v>HENGKY YONATHAN WIJAYA</v>
          </cell>
          <cell r="D1033" t="str">
            <v>DRIVER</v>
          </cell>
          <cell r="E1033" t="str">
            <v>SEMARANG-ANTERAJA</v>
          </cell>
          <cell r="F1033" t="str">
            <v>ANTERAJA</v>
          </cell>
          <cell r="G1033">
            <v>3636620.4383999999</v>
          </cell>
          <cell r="H1033">
            <v>5000</v>
          </cell>
          <cell r="I1033">
            <v>3631620.4383999999</v>
          </cell>
        </row>
        <row r="1034">
          <cell r="B1034" t="str">
            <v>0220</v>
          </cell>
          <cell r="C1034" t="str">
            <v>RAHARJO</v>
          </cell>
          <cell r="D1034" t="str">
            <v>DRIVER</v>
          </cell>
          <cell r="E1034" t="str">
            <v>SEMARANG-ANTERAJA</v>
          </cell>
          <cell r="F1034" t="str">
            <v>ANTERAJA</v>
          </cell>
          <cell r="G1034">
            <v>3626620.4383999999</v>
          </cell>
          <cell r="H1034">
            <v>5000</v>
          </cell>
          <cell r="I1034">
            <v>3621620.4383999999</v>
          </cell>
        </row>
        <row r="1035">
          <cell r="B1035" t="str">
            <v>0224</v>
          </cell>
          <cell r="C1035" t="str">
            <v>M. SYAIFUDIN</v>
          </cell>
          <cell r="D1035" t="str">
            <v>DRIVER</v>
          </cell>
          <cell r="E1035" t="str">
            <v>SEMARANG-ANTERAJA</v>
          </cell>
          <cell r="F1035" t="str">
            <v>ANTERAJA</v>
          </cell>
          <cell r="G1035">
            <v>3546620.4383999999</v>
          </cell>
          <cell r="H1035">
            <v>5000</v>
          </cell>
          <cell r="I1035">
            <v>3541620.4383999999</v>
          </cell>
        </row>
        <row r="1036">
          <cell r="B1036" t="str">
            <v>1948</v>
          </cell>
          <cell r="C1036" t="str">
            <v>MULIYONO</v>
          </cell>
          <cell r="D1036" t="str">
            <v>DRIVER</v>
          </cell>
          <cell r="E1036" t="str">
            <v>SEMARANG-ANTERAJA</v>
          </cell>
          <cell r="F1036" t="str">
            <v>ANTERAJA</v>
          </cell>
          <cell r="G1036">
            <v>3581620.4383999999</v>
          </cell>
          <cell r="H1036">
            <v>5000</v>
          </cell>
          <cell r="I1036">
            <v>3576620.4383999999</v>
          </cell>
        </row>
        <row r="1037">
          <cell r="B1037" t="str">
            <v>2124</v>
          </cell>
          <cell r="C1037" t="str">
            <v>KARIANI YOGI SAFITRI</v>
          </cell>
          <cell r="D1037" t="str">
            <v>DRIVER</v>
          </cell>
          <cell r="E1037" t="str">
            <v>SEMARANG-ANTERAJA</v>
          </cell>
          <cell r="F1037" t="str">
            <v>ANTERAJA</v>
          </cell>
          <cell r="G1037">
            <v>3471620.4383999999</v>
          </cell>
          <cell r="H1037">
            <v>5000</v>
          </cell>
          <cell r="I1037">
            <v>3466620.4383999999</v>
          </cell>
        </row>
        <row r="1038">
          <cell r="B1038" t="str">
            <v>2117</v>
          </cell>
          <cell r="C1038" t="str">
            <v>SUGENG MULYONO</v>
          </cell>
          <cell r="D1038" t="str">
            <v>DRIVER</v>
          </cell>
          <cell r="E1038" t="str">
            <v>SEMARANG-ANTERAJA</v>
          </cell>
          <cell r="F1038" t="str">
            <v>ANTERAJA</v>
          </cell>
          <cell r="G1038">
            <v>3606620.4383999999</v>
          </cell>
          <cell r="H1038">
            <v>5000</v>
          </cell>
          <cell r="I1038">
            <v>3601620.4383999999</v>
          </cell>
        </row>
        <row r="1039">
          <cell r="B1039" t="str">
            <v>2073</v>
          </cell>
          <cell r="C1039" t="str">
            <v>MARWOTO</v>
          </cell>
          <cell r="D1039" t="str">
            <v>DRIVER</v>
          </cell>
          <cell r="E1039" t="str">
            <v>SEMARANG-ANTERAJA</v>
          </cell>
          <cell r="F1039" t="str">
            <v>ANTERAJA</v>
          </cell>
          <cell r="G1039">
            <v>3546620.4383999999</v>
          </cell>
          <cell r="H1039">
            <v>5000</v>
          </cell>
          <cell r="I1039">
            <v>3541620.4383999999</v>
          </cell>
        </row>
        <row r="1040">
          <cell r="B1040" t="str">
            <v>2116</v>
          </cell>
          <cell r="C1040" t="str">
            <v>RIZAL ADAM FIRDAUS</v>
          </cell>
          <cell r="D1040" t="str">
            <v>DRIVER</v>
          </cell>
          <cell r="E1040" t="str">
            <v>SEMARANG-ANTERAJA</v>
          </cell>
          <cell r="F1040" t="str">
            <v>ANTERAJA</v>
          </cell>
          <cell r="G1040">
            <v>3413219.5984</v>
          </cell>
          <cell r="H1040">
            <v>5000</v>
          </cell>
          <cell r="I1040">
            <v>3408219.5984</v>
          </cell>
        </row>
        <row r="1041">
          <cell r="B1041" t="str">
            <v>2607</v>
          </cell>
          <cell r="C1041" t="str">
            <v>M. ARIEF FAHREZA</v>
          </cell>
          <cell r="D1041" t="str">
            <v>DRIVER</v>
          </cell>
          <cell r="E1041" t="str">
            <v>SEMARANG-ANTERAJA</v>
          </cell>
          <cell r="F1041" t="str">
            <v>ANTERAJA</v>
          </cell>
          <cell r="G1041">
            <v>3619970.6513</v>
          </cell>
          <cell r="H1041">
            <v>5000</v>
          </cell>
          <cell r="I1041">
            <v>3614970.6513</v>
          </cell>
        </row>
        <row r="1042">
          <cell r="B1042" t="str">
            <v>2686</v>
          </cell>
          <cell r="C1042" t="str">
            <v>KRISNA MAWARDI</v>
          </cell>
          <cell r="D1042" t="str">
            <v>DRIVER</v>
          </cell>
          <cell r="E1042" t="str">
            <v>SEMARANG-ANTERAJA</v>
          </cell>
          <cell r="F1042" t="str">
            <v>ANTERAJA</v>
          </cell>
          <cell r="G1042">
            <v>3711620.4383999999</v>
          </cell>
          <cell r="H1042">
            <v>5000</v>
          </cell>
          <cell r="I1042">
            <v>3706620.4383999999</v>
          </cell>
        </row>
        <row r="1043">
          <cell r="B1043" t="str">
            <v>2738</v>
          </cell>
          <cell r="C1043" t="str">
            <v>RIZAL PEBRI ADITIO</v>
          </cell>
          <cell r="D1043" t="str">
            <v>DRIVER</v>
          </cell>
          <cell r="E1043" t="str">
            <v>SEMARANG-ANTERAJA</v>
          </cell>
          <cell r="F1043" t="str">
            <v>ANTERAJA</v>
          </cell>
          <cell r="G1043">
            <v>3419970.6513</v>
          </cell>
          <cell r="H1043">
            <v>5000</v>
          </cell>
          <cell r="I1043">
            <v>3414970.6513</v>
          </cell>
        </row>
        <row r="1044">
          <cell r="B1044" t="str">
            <v>2739</v>
          </cell>
          <cell r="C1044" t="str">
            <v>ASEP KRISTIANA</v>
          </cell>
          <cell r="D1044" t="str">
            <v>DRIVER</v>
          </cell>
          <cell r="E1044" t="str">
            <v>SEMARANG-ANTERAJA</v>
          </cell>
          <cell r="F1044" t="str">
            <v>ANTERAJA</v>
          </cell>
          <cell r="G1044">
            <v>3596620.4383999999</v>
          </cell>
          <cell r="H1044">
            <v>5000</v>
          </cell>
          <cell r="I1044">
            <v>3591620.4383999999</v>
          </cell>
        </row>
        <row r="1045">
          <cell r="B1045" t="str">
            <v>0221</v>
          </cell>
          <cell r="C1045" t="str">
            <v>EKO SULISTIYANTO</v>
          </cell>
          <cell r="D1045" t="str">
            <v>DRIVER</v>
          </cell>
          <cell r="E1045" t="str">
            <v>SEMARANG-ANTERAJA</v>
          </cell>
          <cell r="F1045" t="str">
            <v>ANTERAJA</v>
          </cell>
          <cell r="G1045">
            <v>3636620.4383999999</v>
          </cell>
          <cell r="H1045">
            <v>5000</v>
          </cell>
          <cell r="I1045">
            <v>3631620.4383999999</v>
          </cell>
        </row>
        <row r="1046">
          <cell r="B1046" t="str">
            <v>2700</v>
          </cell>
          <cell r="C1046" t="str">
            <v>TEGAR LIAN NUR</v>
          </cell>
          <cell r="D1046" t="str">
            <v>DRIVER</v>
          </cell>
          <cell r="E1046" t="str">
            <v>SEMARANG-ANTERAJA</v>
          </cell>
          <cell r="F1046" t="str">
            <v>ANTERAJA</v>
          </cell>
          <cell r="G1046">
            <v>2302510.645</v>
          </cell>
          <cell r="H1046">
            <v>5000</v>
          </cell>
          <cell r="I1046">
            <v>2297510.645</v>
          </cell>
        </row>
        <row r="1047">
          <cell r="B1047" t="str">
            <v>3113</v>
          </cell>
          <cell r="C1047" t="str">
            <v>ENDANG KUSMAWATI</v>
          </cell>
          <cell r="D1047" t="str">
            <v>ADMIN DISPATCHER</v>
          </cell>
          <cell r="E1047" t="str">
            <v>SEMARANG-ANTERAJA</v>
          </cell>
          <cell r="F1047" t="str">
            <v>ANTERAJA</v>
          </cell>
          <cell r="G1047">
            <v>3431620.4383999999</v>
          </cell>
          <cell r="H1047">
            <v>5000</v>
          </cell>
          <cell r="I1047">
            <v>3426620.4383999999</v>
          </cell>
        </row>
        <row r="1048">
          <cell r="B1048" t="str">
            <v>2742</v>
          </cell>
          <cell r="C1048" t="str">
            <v>DESKAWAMI GILANG RAMADHAN</v>
          </cell>
          <cell r="D1048" t="str">
            <v>DRIVER</v>
          </cell>
          <cell r="E1048" t="str">
            <v>SEMARANG-ANTERAJA</v>
          </cell>
          <cell r="F1048" t="str">
            <v>ANTERAJA</v>
          </cell>
          <cell r="G1048">
            <v>3521620.4383999999</v>
          </cell>
          <cell r="H1048">
            <v>5000</v>
          </cell>
          <cell r="I1048">
            <v>3516620.4383999999</v>
          </cell>
        </row>
        <row r="1049">
          <cell r="B1049" t="str">
            <v>1145</v>
          </cell>
          <cell r="C1049" t="str">
            <v xml:space="preserve">ARIES HENDRA CAHYANTO </v>
          </cell>
          <cell r="D1049" t="str">
            <v>DRIVER</v>
          </cell>
          <cell r="E1049" t="str">
            <v>SEMARANG-ANTERAJA</v>
          </cell>
          <cell r="F1049" t="str">
            <v>ANTERAJA</v>
          </cell>
          <cell r="G1049">
            <v>3731620.4383999999</v>
          </cell>
          <cell r="H1049">
            <v>5000</v>
          </cell>
          <cell r="I1049">
            <v>3726620.4383999999</v>
          </cell>
        </row>
        <row r="1050">
          <cell r="B1050" t="str">
            <v>2076</v>
          </cell>
          <cell r="C1050" t="str">
            <v>LATIF ALIFA RADNA</v>
          </cell>
          <cell r="D1050" t="str">
            <v>DRIVER</v>
          </cell>
          <cell r="E1050" t="str">
            <v>SEMARANG-ANTERAJA</v>
          </cell>
          <cell r="F1050" t="str">
            <v>ANTERAJA</v>
          </cell>
          <cell r="G1050">
            <v>3510719.5984</v>
          </cell>
          <cell r="H1050">
            <v>5000</v>
          </cell>
          <cell r="I1050">
            <v>3505719.5984</v>
          </cell>
        </row>
        <row r="1051">
          <cell r="B1051" t="str">
            <v>3006</v>
          </cell>
          <cell r="C1051" t="str">
            <v>MUHHAMAD KODARYANTO</v>
          </cell>
          <cell r="D1051" t="str">
            <v>DRIVER</v>
          </cell>
          <cell r="E1051" t="str">
            <v>SEMARANG-ANTERAJA</v>
          </cell>
          <cell r="F1051" t="str">
            <v>ANTERAJA</v>
          </cell>
          <cell r="G1051">
            <v>3789120.4383999999</v>
          </cell>
          <cell r="H1051">
            <v>5000</v>
          </cell>
          <cell r="I1051">
            <v>3784120.4383999999</v>
          </cell>
        </row>
        <row r="1052">
          <cell r="B1052" t="str">
            <v>2740</v>
          </cell>
          <cell r="C1052" t="str">
            <v>JATMIKO</v>
          </cell>
          <cell r="D1052" t="str">
            <v>DRIVER</v>
          </cell>
          <cell r="E1052" t="str">
            <v>SEMARANG-ANTERAJA</v>
          </cell>
          <cell r="F1052" t="str">
            <v>ANTERAJA</v>
          </cell>
          <cell r="G1052">
            <v>3579970.6513</v>
          </cell>
          <cell r="H1052">
            <v>5000</v>
          </cell>
          <cell r="I1052">
            <v>3574970.6513</v>
          </cell>
        </row>
        <row r="1053">
          <cell r="B1053" t="str">
            <v>2937</v>
          </cell>
          <cell r="C1053" t="str">
            <v xml:space="preserve">MUHAMMAD FIRDY HARDYANSYAH </v>
          </cell>
          <cell r="D1053" t="str">
            <v>UC</v>
          </cell>
          <cell r="E1053" t="str">
            <v>SEMARANG-ANTERAJA</v>
          </cell>
          <cell r="F1053" t="str">
            <v>ANTERAJA</v>
          </cell>
          <cell r="G1053">
            <v>3521620.4383999999</v>
          </cell>
          <cell r="H1053">
            <v>5000</v>
          </cell>
          <cell r="I1053">
            <v>3516620.4383999999</v>
          </cell>
        </row>
        <row r="1054">
          <cell r="B1054" t="str">
            <v>3716</v>
          </cell>
          <cell r="C1054" t="str">
            <v xml:space="preserve">YOGA MIRZA PUTRA </v>
          </cell>
          <cell r="D1054" t="str">
            <v>DISPATCHER</v>
          </cell>
          <cell r="E1054" t="str">
            <v>SEMARANG-ANTERAJA</v>
          </cell>
          <cell r="F1054" t="str">
            <v>ANTERAJA</v>
          </cell>
          <cell r="G1054">
            <v>3745620.4383999999</v>
          </cell>
          <cell r="H1054">
            <v>5000</v>
          </cell>
          <cell r="I1054">
            <v>3740620.4383999999</v>
          </cell>
        </row>
        <row r="1055">
          <cell r="B1055" t="str">
            <v>3695</v>
          </cell>
          <cell r="C1055" t="str">
            <v>KHURNIAWAN MAHARDIKA</v>
          </cell>
          <cell r="D1055" t="str">
            <v>DRIVER</v>
          </cell>
          <cell r="E1055" t="str">
            <v>SEMARANG-ANTERAJA</v>
          </cell>
          <cell r="F1055" t="str">
            <v>ANTERAJA</v>
          </cell>
          <cell r="G1055">
            <v>2990002.7829161291</v>
          </cell>
          <cell r="H1055">
            <v>5000</v>
          </cell>
          <cell r="I1055">
            <v>2985002.7829161291</v>
          </cell>
        </row>
        <row r="1056">
          <cell r="B1056" t="str">
            <v>3672</v>
          </cell>
          <cell r="C1056" t="str">
            <v>MUHAMMAD NUR MUTADHA</v>
          </cell>
          <cell r="D1056" t="str">
            <v>DRIVER</v>
          </cell>
          <cell r="E1056" t="str">
            <v>SEMARANG-ANTERAJA</v>
          </cell>
          <cell r="F1056" t="str">
            <v>ANTERAJA</v>
          </cell>
          <cell r="G1056">
            <v>3506620.4383999999</v>
          </cell>
          <cell r="H1056">
            <v>5000</v>
          </cell>
          <cell r="I1056">
            <v>3501620.4383999999</v>
          </cell>
        </row>
        <row r="1057">
          <cell r="B1057" t="str">
            <v>3713</v>
          </cell>
          <cell r="C1057" t="str">
            <v>MUHAMAD IRIYONO</v>
          </cell>
          <cell r="D1057" t="str">
            <v>DRIVER</v>
          </cell>
          <cell r="E1057" t="str">
            <v>SEMARANG-ANTERAJA</v>
          </cell>
          <cell r="F1057" t="str">
            <v>ANTERAJA</v>
          </cell>
          <cell r="G1057">
            <v>3556620.4383999999</v>
          </cell>
          <cell r="H1057">
            <v>5000</v>
          </cell>
          <cell r="I1057">
            <v>3551620.4383999999</v>
          </cell>
        </row>
        <row r="1058">
          <cell r="B1058" t="str">
            <v>3714</v>
          </cell>
          <cell r="C1058" t="str">
            <v>MUHAMAD HAMZAH SAFARUDIN</v>
          </cell>
          <cell r="D1058" t="str">
            <v>DRIVER</v>
          </cell>
          <cell r="E1058" t="str">
            <v>SEMARANG-ANTERAJA</v>
          </cell>
          <cell r="F1058" t="str">
            <v>ANTERAJA</v>
          </cell>
          <cell r="G1058">
            <v>3659120.4383999999</v>
          </cell>
          <cell r="H1058">
            <v>5000</v>
          </cell>
          <cell r="I1058">
            <v>3654120.4383999999</v>
          </cell>
        </row>
        <row r="1059">
          <cell r="B1059" t="str">
            <v>3761</v>
          </cell>
          <cell r="C1059" t="str">
            <v>SEPTIAN DWI CAHYO</v>
          </cell>
          <cell r="D1059" t="str">
            <v>DRIVER</v>
          </cell>
          <cell r="E1059" t="str">
            <v>SEMARANG-ANTERAJA</v>
          </cell>
          <cell r="F1059" t="str">
            <v>ANTERAJA</v>
          </cell>
          <cell r="G1059">
            <v>2773118.3093999997</v>
          </cell>
          <cell r="H1059">
            <v>5000</v>
          </cell>
          <cell r="I1059">
            <v>2768118.3093999997</v>
          </cell>
        </row>
        <row r="1060">
          <cell r="B1060" t="str">
            <v>1279</v>
          </cell>
          <cell r="C1060" t="str">
            <v>RIPTIA NURMAIDANI PUTRA</v>
          </cell>
          <cell r="D1060" t="str">
            <v>DRIVER</v>
          </cell>
          <cell r="E1060" t="str">
            <v>SEMARANG-ANTERAJA</v>
          </cell>
          <cell r="F1060" t="str">
            <v>ANTERAJA</v>
          </cell>
          <cell r="G1060">
            <v>616501.41933333338</v>
          </cell>
          <cell r="H1060">
            <v>5000</v>
          </cell>
          <cell r="I1060">
            <v>611501.41933333338</v>
          </cell>
        </row>
        <row r="1061">
          <cell r="B1061" t="str">
            <v>0230</v>
          </cell>
          <cell r="C1061" t="str">
            <v>KUSWANDI</v>
          </cell>
          <cell r="D1061" t="str">
            <v>DRIVER</v>
          </cell>
          <cell r="E1061" t="str">
            <v>PURWOKERTO-AOP</v>
          </cell>
          <cell r="F1061" t="str">
            <v>AOP</v>
          </cell>
          <cell r="G1061">
            <v>1903931.3663999999</v>
          </cell>
          <cell r="H1061">
            <v>5000</v>
          </cell>
          <cell r="I1061">
            <v>1898931.3663999999</v>
          </cell>
        </row>
        <row r="1062">
          <cell r="B1062" t="str">
            <v>0233</v>
          </cell>
          <cell r="C1062" t="str">
            <v>MUGI PAMUNGKAS</v>
          </cell>
          <cell r="D1062" t="str">
            <v>DRIVER</v>
          </cell>
          <cell r="E1062" t="str">
            <v>PURWOKERTO-AOP</v>
          </cell>
          <cell r="F1062" t="str">
            <v>AOP</v>
          </cell>
          <cell r="G1062">
            <v>1903931.3663999999</v>
          </cell>
          <cell r="H1062">
            <v>5000</v>
          </cell>
          <cell r="I1062">
            <v>1898931.3663999999</v>
          </cell>
        </row>
        <row r="1063">
          <cell r="B1063" t="str">
            <v>1177</v>
          </cell>
          <cell r="C1063" t="str">
            <v xml:space="preserve">SAPTONO </v>
          </cell>
          <cell r="D1063" t="str">
            <v>DRIVER</v>
          </cell>
          <cell r="E1063" t="str">
            <v>PURWOKERTO-AOP</v>
          </cell>
          <cell r="F1063" t="str">
            <v>AOP</v>
          </cell>
          <cell r="G1063">
            <v>1903931.3663999999</v>
          </cell>
          <cell r="H1063">
            <v>5000</v>
          </cell>
          <cell r="I1063">
            <v>1898931.3663999999</v>
          </cell>
        </row>
        <row r="1064">
          <cell r="B1064" t="str">
            <v>1245</v>
          </cell>
          <cell r="C1064" t="str">
            <v xml:space="preserve">BUDI SETIYO </v>
          </cell>
          <cell r="D1064" t="str">
            <v>DRIVER</v>
          </cell>
          <cell r="E1064" t="str">
            <v>PURWOKERTO-AOP</v>
          </cell>
          <cell r="F1064" t="str">
            <v>AOP</v>
          </cell>
          <cell r="G1064">
            <v>1903931.3663999999</v>
          </cell>
          <cell r="H1064">
            <v>5000</v>
          </cell>
          <cell r="I1064">
            <v>1898931.3663999999</v>
          </cell>
        </row>
        <row r="1065">
          <cell r="B1065" t="str">
            <v>3079</v>
          </cell>
          <cell r="C1065" t="str">
            <v>EKO NATMIANTO</v>
          </cell>
          <cell r="D1065" t="str">
            <v>DRIVER</v>
          </cell>
          <cell r="E1065" t="str">
            <v>PURWOKERTO</v>
          </cell>
          <cell r="F1065" t="str">
            <v>ANTERAJA</v>
          </cell>
          <cell r="G1065">
            <v>2948763.9847999997</v>
          </cell>
          <cell r="H1065">
            <v>5000</v>
          </cell>
          <cell r="I1065">
            <v>2943763.9847999997</v>
          </cell>
        </row>
        <row r="1066">
          <cell r="B1066" t="str">
            <v>1246</v>
          </cell>
          <cell r="C1066" t="str">
            <v xml:space="preserve">AGUS SUSENO </v>
          </cell>
          <cell r="D1066" t="str">
            <v>DRIVER</v>
          </cell>
          <cell r="E1066" t="str">
            <v>PURWOKERTO</v>
          </cell>
          <cell r="F1066" t="str">
            <v>ANTERAJA</v>
          </cell>
          <cell r="G1066">
            <v>2927931.3663999997</v>
          </cell>
          <cell r="H1066">
            <v>5000</v>
          </cell>
          <cell r="I1066">
            <v>2922931.3663999997</v>
          </cell>
        </row>
        <row r="1067">
          <cell r="B1067" t="str">
            <v>2246</v>
          </cell>
          <cell r="C1067" t="str">
            <v>JAKA DWI KURNIAWAN</v>
          </cell>
          <cell r="D1067" t="str">
            <v>DRIVER</v>
          </cell>
          <cell r="E1067" t="str">
            <v>PURWOKERTO</v>
          </cell>
          <cell r="F1067" t="str">
            <v>ANTERAJA</v>
          </cell>
          <cell r="G1067">
            <v>2887763.9847999997</v>
          </cell>
          <cell r="H1067">
            <v>5000</v>
          </cell>
          <cell r="I1067">
            <v>2882763.9847999997</v>
          </cell>
        </row>
        <row r="1068">
          <cell r="B1068" t="str">
            <v>2247</v>
          </cell>
          <cell r="C1068" t="str">
            <v>YULIANTO</v>
          </cell>
          <cell r="D1068" t="str">
            <v>DRIVER</v>
          </cell>
          <cell r="E1068" t="str">
            <v>PURWOKERTO</v>
          </cell>
          <cell r="F1068" t="str">
            <v>ANTERAJA</v>
          </cell>
          <cell r="G1068">
            <v>2758763.9847999997</v>
          </cell>
          <cell r="H1068">
            <v>5000</v>
          </cell>
          <cell r="I1068">
            <v>2753763.9847999997</v>
          </cell>
        </row>
        <row r="1069">
          <cell r="B1069" t="str">
            <v>2282</v>
          </cell>
          <cell r="C1069" t="str">
            <v>DWI PRANOWO</v>
          </cell>
          <cell r="D1069" t="str">
            <v>DRIVER</v>
          </cell>
          <cell r="E1069" t="str">
            <v>PURWOKERTO</v>
          </cell>
          <cell r="F1069" t="str">
            <v>ANTERAJA</v>
          </cell>
          <cell r="G1069">
            <v>2658931.3663999997</v>
          </cell>
          <cell r="H1069">
            <v>5000</v>
          </cell>
          <cell r="I1069">
            <v>2653931.3663999997</v>
          </cell>
        </row>
        <row r="1070">
          <cell r="B1070" t="str">
            <v>1384</v>
          </cell>
          <cell r="C1070" t="str">
            <v>AJI SETIAWAN</v>
          </cell>
          <cell r="D1070" t="str">
            <v>DRIVER</v>
          </cell>
          <cell r="E1070" t="str">
            <v>PURWOKERTO</v>
          </cell>
          <cell r="F1070" t="str">
            <v>ANTERAJA</v>
          </cell>
          <cell r="G1070">
            <v>2648931.3663999997</v>
          </cell>
          <cell r="H1070">
            <v>5000</v>
          </cell>
          <cell r="I1070">
            <v>2643931.3663999997</v>
          </cell>
        </row>
        <row r="1071">
          <cell r="B1071" t="str">
            <v>2245</v>
          </cell>
          <cell r="C1071" t="str">
            <v>IQBAL WAHYU SETIAWAN</v>
          </cell>
          <cell r="D1071" t="str">
            <v>DRIVER</v>
          </cell>
          <cell r="E1071" t="str">
            <v>PURWOKERTO</v>
          </cell>
          <cell r="F1071" t="str">
            <v>ANTERAJA</v>
          </cell>
          <cell r="G1071">
            <v>2603931.3663999997</v>
          </cell>
          <cell r="H1071">
            <v>5000</v>
          </cell>
          <cell r="I1071">
            <v>2598931.3663999997</v>
          </cell>
        </row>
        <row r="1072">
          <cell r="B1072" t="str">
            <v>2358</v>
          </cell>
          <cell r="C1072" t="str">
            <v>ANDI SAPUTRA</v>
          </cell>
          <cell r="D1072" t="str">
            <v>DRIVER</v>
          </cell>
          <cell r="E1072" t="str">
            <v>PURWOKERTO</v>
          </cell>
          <cell r="F1072" t="str">
            <v>ANTERAJA</v>
          </cell>
          <cell r="G1072">
            <v>3103931.3663999997</v>
          </cell>
          <cell r="H1072">
            <v>5000</v>
          </cell>
          <cell r="I1072">
            <v>3098931.3663999997</v>
          </cell>
        </row>
        <row r="1073">
          <cell r="B1073" t="str">
            <v>2433</v>
          </cell>
          <cell r="C1073" t="str">
            <v>CATUR SIAM AWALLUDIN</v>
          </cell>
          <cell r="D1073" t="str">
            <v>DRIVER</v>
          </cell>
          <cell r="E1073" t="str">
            <v>PURWOKERTO</v>
          </cell>
          <cell r="F1073" t="str">
            <v>ANTERAJA</v>
          </cell>
          <cell r="G1073">
            <v>3193931.3663999997</v>
          </cell>
          <cell r="H1073">
            <v>5000</v>
          </cell>
          <cell r="I1073">
            <v>3188931.3663999997</v>
          </cell>
        </row>
        <row r="1074">
          <cell r="B1074" t="str">
            <v>2434</v>
          </cell>
          <cell r="C1074" t="str">
            <v>NOFIAN BAHARI</v>
          </cell>
          <cell r="D1074" t="str">
            <v>DRIVER</v>
          </cell>
          <cell r="E1074" t="str">
            <v>PURWOKERTO</v>
          </cell>
          <cell r="F1074" t="str">
            <v>ANTERAJA</v>
          </cell>
          <cell r="G1074">
            <v>2803763.9847999997</v>
          </cell>
          <cell r="H1074">
            <v>5000</v>
          </cell>
          <cell r="I1074">
            <v>2798763.9847999997</v>
          </cell>
        </row>
        <row r="1075">
          <cell r="B1075" t="str">
            <v>2597</v>
          </cell>
          <cell r="C1075" t="str">
            <v>EDI SANTOSO</v>
          </cell>
          <cell r="D1075" t="str">
            <v>DRIVER</v>
          </cell>
          <cell r="E1075" t="str">
            <v>PURWOKERTO</v>
          </cell>
          <cell r="F1075" t="str">
            <v>ANTERAJA</v>
          </cell>
          <cell r="G1075">
            <v>2663763.9847999997</v>
          </cell>
          <cell r="H1075">
            <v>5000</v>
          </cell>
          <cell r="I1075">
            <v>2658763.9847999997</v>
          </cell>
        </row>
        <row r="1076">
          <cell r="B1076" t="str">
            <v>3163</v>
          </cell>
          <cell r="C1076" t="str">
            <v>PAGIS SURYANAJAMALUDIN</v>
          </cell>
          <cell r="D1076" t="str">
            <v>DRIVER</v>
          </cell>
          <cell r="E1076" t="str">
            <v>PURWOKERTO</v>
          </cell>
          <cell r="F1076" t="str">
            <v>ANTERAJA</v>
          </cell>
          <cell r="G1076">
            <v>2821431.3663999997</v>
          </cell>
          <cell r="H1076">
            <v>5000</v>
          </cell>
          <cell r="I1076">
            <v>2816431.3663999997</v>
          </cell>
        </row>
        <row r="1077">
          <cell r="B1077" t="str">
            <v>3164</v>
          </cell>
          <cell r="C1077" t="str">
            <v>SYAMSUL ARIF NURHADI</v>
          </cell>
          <cell r="D1077" t="str">
            <v>DRIVER</v>
          </cell>
          <cell r="E1077" t="str">
            <v>PURWOKERTO</v>
          </cell>
          <cell r="F1077" t="str">
            <v>ANTERAJA</v>
          </cell>
          <cell r="G1077">
            <v>3241431.3663999997</v>
          </cell>
          <cell r="H1077">
            <v>5000</v>
          </cell>
          <cell r="I1077">
            <v>3236431.3663999997</v>
          </cell>
        </row>
        <row r="1078">
          <cell r="B1078" t="str">
            <v>2785</v>
          </cell>
          <cell r="C1078" t="str">
            <v>VAKHRIL PUTU SUBARKAH</v>
          </cell>
          <cell r="D1078" t="str">
            <v>DRIVER</v>
          </cell>
          <cell r="E1078" t="str">
            <v>PURWOKERTO</v>
          </cell>
          <cell r="F1078" t="str">
            <v>ANTERAJA</v>
          </cell>
          <cell r="G1078">
            <v>2918763.9847999997</v>
          </cell>
          <cell r="H1078">
            <v>5000</v>
          </cell>
          <cell r="I1078">
            <v>2913763.9847999997</v>
          </cell>
        </row>
        <row r="1079">
          <cell r="B1079" t="str">
            <v>3397</v>
          </cell>
          <cell r="C1079" t="str">
            <v>MULYONO</v>
          </cell>
          <cell r="D1079" t="str">
            <v>DRIVER</v>
          </cell>
          <cell r="E1079" t="str">
            <v>PURWOKERTO</v>
          </cell>
          <cell r="F1079" t="str">
            <v>ANTERAJA</v>
          </cell>
          <cell r="G1079">
            <v>2853763.9847999997</v>
          </cell>
          <cell r="H1079">
            <v>5000</v>
          </cell>
          <cell r="I1079">
            <v>2848763.9847999997</v>
          </cell>
        </row>
        <row r="1080">
          <cell r="B1080" t="str">
            <v>3398</v>
          </cell>
          <cell r="C1080" t="str">
            <v>INDRA SUKMANA</v>
          </cell>
          <cell r="D1080" t="str">
            <v>DRIVER</v>
          </cell>
          <cell r="E1080" t="str">
            <v>PURWOKERTO</v>
          </cell>
          <cell r="F1080" t="str">
            <v>ANTERAJA</v>
          </cell>
          <cell r="G1080">
            <v>2523931.3663999997</v>
          </cell>
          <cell r="H1080">
            <v>5000</v>
          </cell>
          <cell r="I1080">
            <v>2518931.3663999997</v>
          </cell>
        </row>
        <row r="1081">
          <cell r="B1081" t="str">
            <v>3449</v>
          </cell>
          <cell r="C1081" t="str">
            <v>AZIZ NUR FAUZI</v>
          </cell>
          <cell r="D1081" t="str">
            <v>DRIVER</v>
          </cell>
          <cell r="E1081" t="str">
            <v>PURWOKERTO</v>
          </cell>
          <cell r="F1081" t="str">
            <v>ANTERAJA</v>
          </cell>
          <cell r="G1081">
            <v>2443931.3663999997</v>
          </cell>
          <cell r="H1081">
            <v>5000</v>
          </cell>
          <cell r="I1081">
            <v>2438931.3663999997</v>
          </cell>
        </row>
        <row r="1082">
          <cell r="B1082" t="str">
            <v>2137</v>
          </cell>
          <cell r="C1082" t="str">
            <v>DESTA MARDIANSYAH</v>
          </cell>
          <cell r="D1082" t="str">
            <v>DRIVER</v>
          </cell>
          <cell r="E1082" t="str">
            <v>PURWOKERTO</v>
          </cell>
          <cell r="F1082" t="str">
            <v>ANTERAJA</v>
          </cell>
          <cell r="G1082">
            <v>3151431.3663999997</v>
          </cell>
          <cell r="H1082">
            <v>5000</v>
          </cell>
          <cell r="I1082">
            <v>3146431.3663999997</v>
          </cell>
        </row>
        <row r="1083">
          <cell r="B1083" t="str">
            <v>3679</v>
          </cell>
          <cell r="C1083" t="str">
            <v>ALIFFUDIN</v>
          </cell>
          <cell r="D1083" t="str">
            <v>DRIVER</v>
          </cell>
          <cell r="E1083" t="str">
            <v>PURWOKERTO</v>
          </cell>
          <cell r="F1083" t="str">
            <v>ANTERAJA</v>
          </cell>
          <cell r="G1083">
            <v>2538931.3663999997</v>
          </cell>
          <cell r="H1083">
            <v>5000</v>
          </cell>
          <cell r="I1083">
            <v>2533931.3663999997</v>
          </cell>
        </row>
        <row r="1084">
          <cell r="B1084" t="str">
            <v>1529</v>
          </cell>
          <cell r="C1084" t="str">
            <v xml:space="preserve">ELVA BAMBANG PURNOMO </v>
          </cell>
          <cell r="D1084" t="str">
            <v>DRIVER</v>
          </cell>
          <cell r="E1084" t="str">
            <v>PURWOKERTO</v>
          </cell>
          <cell r="F1084" t="str">
            <v>ANTERAJA</v>
          </cell>
          <cell r="G1084">
            <v>2936263.9847999997</v>
          </cell>
          <cell r="H1084">
            <v>5000</v>
          </cell>
          <cell r="I1084">
            <v>2931263.9847999997</v>
          </cell>
        </row>
        <row r="1085">
          <cell r="B1085" t="str">
            <v>2658</v>
          </cell>
          <cell r="C1085" t="str">
            <v>HENGKI YULIANTO</v>
          </cell>
          <cell r="D1085" t="str">
            <v>DRIVER</v>
          </cell>
          <cell r="E1085" t="str">
            <v>PURWOKERTO</v>
          </cell>
          <cell r="F1085" t="str">
            <v>HMS</v>
          </cell>
          <cell r="G1085">
            <v>2887763.9847999997</v>
          </cell>
          <cell r="H1085">
            <v>5000</v>
          </cell>
          <cell r="I1085">
            <v>2882763.9847999997</v>
          </cell>
        </row>
        <row r="1086">
          <cell r="B1086" t="str">
            <v>3759</v>
          </cell>
          <cell r="C1086" t="str">
            <v>DIDYA YOGI P W</v>
          </cell>
          <cell r="D1086" t="str">
            <v>DISPATCHER</v>
          </cell>
          <cell r="E1086" t="str">
            <v>SOLO</v>
          </cell>
          <cell r="F1086" t="str">
            <v>HMS</v>
          </cell>
          <cell r="G1086">
            <v>4500080.6668999996</v>
          </cell>
          <cell r="H1086">
            <v>5000</v>
          </cell>
          <cell r="I1086">
            <v>4495080.6668999996</v>
          </cell>
        </row>
        <row r="1087">
          <cell r="B1087" t="str">
            <v>1062</v>
          </cell>
          <cell r="C1087" t="str">
            <v xml:space="preserve">AGUNG RIZKIYANTO </v>
          </cell>
          <cell r="D1087" t="str">
            <v>DRIVER</v>
          </cell>
          <cell r="E1087" t="str">
            <v>JOGJA ANTERAJA</v>
          </cell>
          <cell r="F1087" t="str">
            <v>JOGJA ANTERAJA</v>
          </cell>
          <cell r="G1087">
            <v>2932811.1999999997</v>
          </cell>
          <cell r="H1087">
            <v>5000</v>
          </cell>
          <cell r="I1087">
            <v>2927811.1999999997</v>
          </cell>
        </row>
        <row r="1088">
          <cell r="B1088" t="str">
            <v>1179</v>
          </cell>
          <cell r="C1088" t="str">
            <v xml:space="preserve">AGUS DENI MIFTAH SUHUR </v>
          </cell>
          <cell r="D1088" t="str">
            <v>DRIVER</v>
          </cell>
          <cell r="E1088" t="str">
            <v>JOGJA ANTERAJA</v>
          </cell>
          <cell r="F1088" t="str">
            <v>JOGJA ANTERAJA</v>
          </cell>
          <cell r="G1088">
            <v>2759350.9</v>
          </cell>
          <cell r="H1088">
            <v>5000</v>
          </cell>
          <cell r="I1088">
            <v>2754350.9</v>
          </cell>
        </row>
        <row r="1089">
          <cell r="B1089" t="str">
            <v>1183</v>
          </cell>
          <cell r="C1089" t="str">
            <v>DIDIK SUSANTO</v>
          </cell>
          <cell r="D1089" t="str">
            <v>DRIVER</v>
          </cell>
          <cell r="E1089" t="str">
            <v>JOGJA ANTERAJA</v>
          </cell>
          <cell r="F1089" t="str">
            <v>JOGJA ANTERAJA</v>
          </cell>
          <cell r="G1089">
            <v>2825311.1999999997</v>
          </cell>
          <cell r="H1089">
            <v>5000</v>
          </cell>
          <cell r="I1089">
            <v>2820311.1999999997</v>
          </cell>
        </row>
        <row r="1090">
          <cell r="B1090" t="str">
            <v>1184</v>
          </cell>
          <cell r="C1090" t="str">
            <v xml:space="preserve">BAGASETYO PANUNTUN </v>
          </cell>
          <cell r="D1090" t="str">
            <v>DRIVER</v>
          </cell>
          <cell r="E1090" t="str">
            <v>JOGJA ANTERAJA</v>
          </cell>
          <cell r="F1090" t="str">
            <v>JOGJA ANTERAJA</v>
          </cell>
          <cell r="G1090">
            <v>3254350.9</v>
          </cell>
          <cell r="H1090">
            <v>5000</v>
          </cell>
          <cell r="I1090">
            <v>3249350.9</v>
          </cell>
        </row>
        <row r="1091">
          <cell r="B1091" t="str">
            <v>0883</v>
          </cell>
          <cell r="C1091" t="str">
            <v xml:space="preserve">BUDI NUR ROCHMAN </v>
          </cell>
          <cell r="D1091" t="str">
            <v>DRIVER</v>
          </cell>
          <cell r="E1091" t="str">
            <v>JOGJA ANTERAJA</v>
          </cell>
          <cell r="F1091" t="str">
            <v>JOGJA ANTERAJA</v>
          </cell>
          <cell r="G1091">
            <v>3794350.9</v>
          </cell>
          <cell r="H1091">
            <v>5000</v>
          </cell>
          <cell r="I1091">
            <v>3789350.9</v>
          </cell>
        </row>
        <row r="1092">
          <cell r="B1092" t="str">
            <v>1386</v>
          </cell>
          <cell r="C1092" t="str">
            <v xml:space="preserve">EKA HARI BUDI S </v>
          </cell>
          <cell r="D1092" t="str">
            <v>DRIVER</v>
          </cell>
          <cell r="E1092" t="str">
            <v>JOGJA ANTERAJA</v>
          </cell>
          <cell r="F1092" t="str">
            <v>JOGJA ANTERAJA</v>
          </cell>
          <cell r="G1092">
            <v>2845311.1999999997</v>
          </cell>
          <cell r="H1092">
            <v>5000</v>
          </cell>
          <cell r="I1092">
            <v>2840311.1999999997</v>
          </cell>
        </row>
        <row r="1093">
          <cell r="B1093" t="str">
            <v>1387</v>
          </cell>
          <cell r="C1093" t="str">
            <v xml:space="preserve">SUWASONO </v>
          </cell>
          <cell r="D1093" t="str">
            <v>DRIVER</v>
          </cell>
          <cell r="E1093" t="str">
            <v>JOGJA ANTERAJA</v>
          </cell>
          <cell r="F1093" t="str">
            <v>JOGJA ANTERAJA</v>
          </cell>
          <cell r="G1093">
            <v>3244350.9</v>
          </cell>
          <cell r="H1093">
            <v>5000</v>
          </cell>
          <cell r="I1093">
            <v>3239350.9</v>
          </cell>
        </row>
        <row r="1094">
          <cell r="B1094" t="str">
            <v>1526</v>
          </cell>
          <cell r="C1094" t="str">
            <v xml:space="preserve">DONY WASTU ENDRA ATMAJA </v>
          </cell>
          <cell r="D1094" t="str">
            <v>DRIVER</v>
          </cell>
          <cell r="E1094" t="str">
            <v>JOGJA ANTERAJA</v>
          </cell>
          <cell r="F1094" t="str">
            <v>JOGJA ANTERAJA</v>
          </cell>
          <cell r="G1094">
            <v>3210311.1999999997</v>
          </cell>
          <cell r="H1094">
            <v>5000</v>
          </cell>
          <cell r="I1094">
            <v>3205311.1999999997</v>
          </cell>
        </row>
        <row r="1095">
          <cell r="B1095" t="str">
            <v>1710</v>
          </cell>
          <cell r="C1095" t="str">
            <v>DJANARKO SETYANTORO</v>
          </cell>
          <cell r="D1095" t="str">
            <v>DRIVER</v>
          </cell>
          <cell r="E1095" t="str">
            <v>JOGJA ANTERAJA</v>
          </cell>
          <cell r="F1095" t="str">
            <v>JOGJA ANTERAJA</v>
          </cell>
          <cell r="G1095">
            <v>3154350.9</v>
          </cell>
          <cell r="H1095">
            <v>5000</v>
          </cell>
          <cell r="I1095">
            <v>3149350.9</v>
          </cell>
        </row>
        <row r="1096">
          <cell r="B1096" t="str">
            <v>1277</v>
          </cell>
          <cell r="C1096" t="str">
            <v xml:space="preserve">PULUNG LAKSONO </v>
          </cell>
          <cell r="D1096" t="str">
            <v>DRIVER</v>
          </cell>
          <cell r="E1096" t="str">
            <v>JOGJA ANTERAJA</v>
          </cell>
          <cell r="F1096" t="str">
            <v>JOGJA ANTERAJA</v>
          </cell>
          <cell r="G1096">
            <v>3769350.9</v>
          </cell>
          <cell r="H1096">
            <v>5000</v>
          </cell>
          <cell r="I1096">
            <v>3764350.9</v>
          </cell>
        </row>
        <row r="1097">
          <cell r="B1097" t="str">
            <v>2228</v>
          </cell>
          <cell r="C1097" t="str">
            <v>ARDIAN FEBRI SAPUTRA</v>
          </cell>
          <cell r="D1097" t="str">
            <v>DRIVER</v>
          </cell>
          <cell r="E1097" t="str">
            <v>JOGJA ANTERAJA</v>
          </cell>
          <cell r="F1097" t="str">
            <v>JOGJA ANTERAJA</v>
          </cell>
          <cell r="G1097">
            <v>2684350.9</v>
          </cell>
          <cell r="H1097">
            <v>5000</v>
          </cell>
          <cell r="I1097">
            <v>2679350.9</v>
          </cell>
        </row>
        <row r="1098">
          <cell r="B1098" t="str">
            <v>2017</v>
          </cell>
          <cell r="C1098" t="str">
            <v>MOHAMAD FATKHURROHMAN</v>
          </cell>
          <cell r="D1098" t="str">
            <v>DRIVER</v>
          </cell>
          <cell r="E1098" t="str">
            <v>JOGJA ANTERAJA</v>
          </cell>
          <cell r="F1098" t="str">
            <v>JOGJA ANTERAJA</v>
          </cell>
          <cell r="G1098">
            <v>2880311.1999999997</v>
          </cell>
          <cell r="H1098">
            <v>5000</v>
          </cell>
          <cell r="I1098">
            <v>2875311.1999999997</v>
          </cell>
        </row>
        <row r="1099">
          <cell r="B1099" t="str">
            <v>2487</v>
          </cell>
          <cell r="C1099" t="str">
            <v>DEQI PUTRO SEJATI</v>
          </cell>
          <cell r="D1099" t="str">
            <v>DRIVER</v>
          </cell>
          <cell r="E1099" t="str">
            <v>JOGJA ANTERAJA</v>
          </cell>
          <cell r="F1099" t="str">
            <v>JOGJA ANTERAJA</v>
          </cell>
          <cell r="G1099">
            <v>3497811.1999999997</v>
          </cell>
          <cell r="H1099">
            <v>5000</v>
          </cell>
          <cell r="I1099">
            <v>3492811.1999999997</v>
          </cell>
        </row>
        <row r="1100">
          <cell r="B1100" t="str">
            <v>2415</v>
          </cell>
          <cell r="C1100" t="str">
            <v>AGUNG BUDI SUSANTO</v>
          </cell>
          <cell r="D1100" t="str">
            <v>DRIVER</v>
          </cell>
          <cell r="E1100" t="str">
            <v>JOGJA ANTERAJA</v>
          </cell>
          <cell r="F1100" t="str">
            <v>JOGJA ANTERAJA</v>
          </cell>
          <cell r="G1100">
            <v>2809350.9</v>
          </cell>
          <cell r="H1100">
            <v>5000</v>
          </cell>
          <cell r="I1100">
            <v>2804350.9</v>
          </cell>
        </row>
        <row r="1101">
          <cell r="B1101" t="str">
            <v>2531</v>
          </cell>
          <cell r="C1101" t="str">
            <v>WINARTO</v>
          </cell>
          <cell r="D1101" t="str">
            <v>DRIVER</v>
          </cell>
          <cell r="E1101" t="str">
            <v>JOGJA ANTERAJA</v>
          </cell>
          <cell r="F1101" t="str">
            <v>JOGJA ANTERAJA</v>
          </cell>
          <cell r="G1101">
            <v>2612811.1999999997</v>
          </cell>
          <cell r="H1101">
            <v>5000</v>
          </cell>
          <cell r="I1101">
            <v>2607811.1999999997</v>
          </cell>
        </row>
        <row r="1102">
          <cell r="B1102" t="str">
            <v>2801</v>
          </cell>
          <cell r="C1102" t="str">
            <v>JOEDHI ASTANTO</v>
          </cell>
          <cell r="D1102" t="str">
            <v>DRIVER</v>
          </cell>
          <cell r="E1102" t="str">
            <v>JOGJA ANTERAJA</v>
          </cell>
          <cell r="F1102" t="str">
            <v>JOGJA ANTERAJA</v>
          </cell>
          <cell r="G1102">
            <v>2894350.9</v>
          </cell>
          <cell r="H1102">
            <v>5000</v>
          </cell>
          <cell r="I1102">
            <v>2889350.9</v>
          </cell>
        </row>
        <row r="1103">
          <cell r="B1103" t="str">
            <v>2796</v>
          </cell>
          <cell r="C1103" t="str">
            <v>FREDDY NOFRANDIAS</v>
          </cell>
          <cell r="D1103" t="str">
            <v>DRIVER</v>
          </cell>
          <cell r="E1103" t="str">
            <v>JOGJA ANTERAJA</v>
          </cell>
          <cell r="F1103" t="str">
            <v>JOGJA ANTERAJA</v>
          </cell>
          <cell r="G1103">
            <v>990826.20000000007</v>
          </cell>
          <cell r="H1103">
            <v>5000</v>
          </cell>
          <cell r="I1103">
            <v>985826.20000000007</v>
          </cell>
        </row>
        <row r="1104">
          <cell r="B1104" t="str">
            <v>27961</v>
          </cell>
          <cell r="C1104" t="str">
            <v>FREDDY NOFRANDIAS</v>
          </cell>
          <cell r="D1104" t="str">
            <v>DRIVER</v>
          </cell>
          <cell r="E1104" t="str">
            <v>JOGJA ANTERAJA</v>
          </cell>
          <cell r="F1104" t="str">
            <v>JOGJA ANTERAJA</v>
          </cell>
          <cell r="G1104">
            <v>360000</v>
          </cell>
          <cell r="H1104">
            <v>5000</v>
          </cell>
          <cell r="I1104">
            <v>355000</v>
          </cell>
        </row>
        <row r="1105">
          <cell r="B1105" t="str">
            <v>2878</v>
          </cell>
          <cell r="C1105" t="str">
            <v>ACHMAD BAIHAKI</v>
          </cell>
          <cell r="D1105" t="str">
            <v>DRIVER</v>
          </cell>
          <cell r="E1105" t="str">
            <v>JOGJA ANTERAJA</v>
          </cell>
          <cell r="F1105" t="str">
            <v>JOGJA ANTERAJA</v>
          </cell>
          <cell r="G1105">
            <v>2956850.9</v>
          </cell>
          <cell r="H1105">
            <v>5000</v>
          </cell>
          <cell r="I1105">
            <v>2951850.9</v>
          </cell>
        </row>
        <row r="1106">
          <cell r="B1106" t="str">
            <v>3167</v>
          </cell>
          <cell r="C1106" t="str">
            <v>DEDEN SETIADI PERMANA</v>
          </cell>
          <cell r="D1106" t="str">
            <v>DRIVER</v>
          </cell>
          <cell r="E1106" t="str">
            <v>JOGJA ANTERAJA</v>
          </cell>
          <cell r="F1106" t="str">
            <v>JOGJA ANTERAJA</v>
          </cell>
          <cell r="G1106">
            <v>3009350.9</v>
          </cell>
          <cell r="H1106">
            <v>5000</v>
          </cell>
          <cell r="I1106">
            <v>3004350.9</v>
          </cell>
        </row>
        <row r="1107">
          <cell r="B1107" t="str">
            <v>3168</v>
          </cell>
          <cell r="C1107" t="str">
            <v>BAGAS SUHENDRO</v>
          </cell>
          <cell r="D1107" t="str">
            <v>DRIVER</v>
          </cell>
          <cell r="E1107" t="str">
            <v>JOGJA ANTERAJA</v>
          </cell>
          <cell r="F1107" t="str">
            <v>JOGJA ANTERAJA</v>
          </cell>
          <cell r="G1107">
            <v>3145311.1999999997</v>
          </cell>
          <cell r="H1107">
            <v>5000</v>
          </cell>
          <cell r="I1107">
            <v>3140311.1999999997</v>
          </cell>
        </row>
        <row r="1108">
          <cell r="B1108" t="str">
            <v>3169</v>
          </cell>
          <cell r="C1108" t="str">
            <v>SUGENG KUSDIANTORO</v>
          </cell>
          <cell r="D1108" t="str">
            <v>DRIVER</v>
          </cell>
          <cell r="E1108" t="str">
            <v>JOGJA ANTERAJA</v>
          </cell>
          <cell r="F1108" t="str">
            <v>JOGJA ANTERAJA</v>
          </cell>
          <cell r="G1108">
            <v>2092811.2</v>
          </cell>
          <cell r="H1108">
            <v>5000</v>
          </cell>
          <cell r="I1108">
            <v>2087811.2</v>
          </cell>
        </row>
        <row r="1109">
          <cell r="B1109" t="str">
            <v>3170</v>
          </cell>
          <cell r="C1109" t="str">
            <v>DWI PRAYOGO</v>
          </cell>
          <cell r="D1109" t="str">
            <v>DRIVER</v>
          </cell>
          <cell r="E1109" t="str">
            <v>JOGJA ANTERAJA</v>
          </cell>
          <cell r="F1109" t="str">
            <v>JOGJA ANTERAJA</v>
          </cell>
          <cell r="G1109">
            <v>2834350.9</v>
          </cell>
          <cell r="H1109">
            <v>5000</v>
          </cell>
          <cell r="I1109">
            <v>2829350.9</v>
          </cell>
        </row>
        <row r="1110">
          <cell r="B1110" t="str">
            <v>3171</v>
          </cell>
          <cell r="C1110" t="str">
            <v>JOKO PRIYANTO</v>
          </cell>
          <cell r="D1110" t="str">
            <v>DRIVER</v>
          </cell>
          <cell r="E1110" t="str">
            <v>JOGJA ANTERAJA</v>
          </cell>
          <cell r="F1110" t="str">
            <v>JOGJA ANTERAJA</v>
          </cell>
          <cell r="G1110">
            <v>3060311.1999999997</v>
          </cell>
          <cell r="H1110">
            <v>5000</v>
          </cell>
          <cell r="I1110">
            <v>3055311.1999999997</v>
          </cell>
        </row>
        <row r="1111">
          <cell r="B1111" t="str">
            <v>3183</v>
          </cell>
          <cell r="C1111" t="str">
            <v>IMAM AJI NUGROHO</v>
          </cell>
          <cell r="D1111" t="str">
            <v>DRIVER</v>
          </cell>
          <cell r="E1111" t="str">
            <v>JOGJA ANTERAJA</v>
          </cell>
          <cell r="F1111" t="str">
            <v>JOGJA ANTERAJA</v>
          </cell>
          <cell r="G1111">
            <v>2872811.1999999997</v>
          </cell>
          <cell r="H1111">
            <v>5000</v>
          </cell>
          <cell r="I1111">
            <v>2867811.1999999997</v>
          </cell>
        </row>
        <row r="1112">
          <cell r="B1112" t="str">
            <v>3044</v>
          </cell>
          <cell r="C1112" t="str">
            <v>MUHAMMAD IMAM AL MAHDI</v>
          </cell>
          <cell r="D1112" t="str">
            <v>DRIVER</v>
          </cell>
          <cell r="E1112" t="str">
            <v>JOGJA ANTERAJA</v>
          </cell>
          <cell r="F1112" t="str">
            <v>JOGJA ANTERAJA</v>
          </cell>
          <cell r="G1112">
            <v>2622811.1999999997</v>
          </cell>
          <cell r="H1112">
            <v>5000</v>
          </cell>
          <cell r="I1112">
            <v>2617811.1999999997</v>
          </cell>
        </row>
        <row r="1113">
          <cell r="B1113" t="str">
            <v>3655</v>
          </cell>
          <cell r="C1113" t="str">
            <v>WAKHID MARJINI</v>
          </cell>
          <cell r="D1113" t="str">
            <v>DRIVER</v>
          </cell>
          <cell r="E1113" t="str">
            <v>JOGJA ANTERAJA</v>
          </cell>
          <cell r="F1113" t="str">
            <v>JOGJA ANTERAJA</v>
          </cell>
          <cell r="G1113">
            <v>320000</v>
          </cell>
          <cell r="H1113">
            <v>5000</v>
          </cell>
          <cell r="I1113">
            <v>315000</v>
          </cell>
        </row>
        <row r="1114">
          <cell r="B1114" t="str">
            <v>2795</v>
          </cell>
          <cell r="C1114" t="str">
            <v>JUNIAR ANDRIAN HADI PRABOWO</v>
          </cell>
          <cell r="D1114" t="str">
            <v>DRIVER</v>
          </cell>
          <cell r="E1114" t="str">
            <v>JOGJA ANTERAJA</v>
          </cell>
          <cell r="F1114" t="str">
            <v>JOGJA ANTERAJA</v>
          </cell>
          <cell r="G1114">
            <v>2955311.1999999997</v>
          </cell>
          <cell r="H1114">
            <v>5000</v>
          </cell>
          <cell r="I1114">
            <v>2950311.1999999997</v>
          </cell>
        </row>
        <row r="1115">
          <cell r="B1115" t="str">
            <v>2797</v>
          </cell>
          <cell r="C1115" t="str">
            <v>KURNIAWAN</v>
          </cell>
          <cell r="D1115" t="str">
            <v>DRIVER</v>
          </cell>
          <cell r="E1115" t="str">
            <v>JOGJA ANTERAJA</v>
          </cell>
          <cell r="F1115" t="str">
            <v>JOGJA ANTERAJA</v>
          </cell>
          <cell r="G1115">
            <v>3040311.1999999997</v>
          </cell>
          <cell r="H1115">
            <v>5000</v>
          </cell>
          <cell r="I1115">
            <v>3035311.1999999997</v>
          </cell>
        </row>
        <row r="1116">
          <cell r="B1116" t="str">
            <v>2976</v>
          </cell>
          <cell r="C1116" t="str">
            <v>EDI HERMAWAN SUSANTO</v>
          </cell>
          <cell r="D1116" t="str">
            <v>DRIVER</v>
          </cell>
          <cell r="E1116" t="str">
            <v>JOGJA ANTERAJA</v>
          </cell>
          <cell r="F1116" t="str">
            <v>JOGJA ANTERAJA</v>
          </cell>
          <cell r="G1116">
            <v>3076850.9</v>
          </cell>
          <cell r="H1116">
            <v>5000</v>
          </cell>
          <cell r="I1116">
            <v>3071850.9</v>
          </cell>
        </row>
        <row r="1117">
          <cell r="B1117" t="str">
            <v>2979</v>
          </cell>
          <cell r="C1117" t="str">
            <v>HERI PURWOKO</v>
          </cell>
          <cell r="D1117" t="str">
            <v>DRIVER</v>
          </cell>
          <cell r="E1117" t="str">
            <v>JOGJA ANTERAJA</v>
          </cell>
          <cell r="F1117" t="str">
            <v>JOGJA ANTERAJA</v>
          </cell>
          <cell r="G1117">
            <v>2637811.1999999997</v>
          </cell>
          <cell r="H1117">
            <v>5000</v>
          </cell>
          <cell r="I1117">
            <v>2632811.1999999997</v>
          </cell>
        </row>
        <row r="1118">
          <cell r="B1118" t="str">
            <v>2704</v>
          </cell>
          <cell r="C1118" t="str">
            <v>ASIH SUPRIYANTO</v>
          </cell>
          <cell r="D1118" t="str">
            <v>DRIVER</v>
          </cell>
          <cell r="E1118" t="str">
            <v>JOGJA ANTERAJA</v>
          </cell>
          <cell r="F1118" t="str">
            <v>JOGJA ANTERAJA</v>
          </cell>
          <cell r="G1118">
            <v>2936850.9</v>
          </cell>
          <cell r="H1118">
            <v>5000</v>
          </cell>
          <cell r="I1118">
            <v>2931850.9</v>
          </cell>
        </row>
        <row r="1119">
          <cell r="B1119" t="str">
            <v>3621</v>
          </cell>
          <cell r="C1119" t="str">
            <v>ACHMAD TEKI MULYANTO, S.Hut</v>
          </cell>
          <cell r="D1119" t="str">
            <v>DRIVER</v>
          </cell>
          <cell r="E1119" t="str">
            <v>JOGJA ANTERAJA</v>
          </cell>
          <cell r="F1119" t="str">
            <v>JOGJA ANTERAJA</v>
          </cell>
          <cell r="G1119">
            <v>3027811.1999999997</v>
          </cell>
          <cell r="H1119">
            <v>5000</v>
          </cell>
          <cell r="I1119">
            <v>3022811.1999999997</v>
          </cell>
        </row>
        <row r="1120">
          <cell r="B1120" t="str">
            <v>3335</v>
          </cell>
          <cell r="C1120" t="str">
            <v>ROCHYAN SAEFUL</v>
          </cell>
          <cell r="D1120" t="str">
            <v>DRIVER</v>
          </cell>
          <cell r="E1120" t="str">
            <v>JOGJA ANTERAJA</v>
          </cell>
          <cell r="F1120" t="str">
            <v>JOGJA ANTERAJA</v>
          </cell>
          <cell r="G1120">
            <v>3059350.9</v>
          </cell>
          <cell r="H1120">
            <v>5000</v>
          </cell>
          <cell r="I1120">
            <v>3054350.9</v>
          </cell>
        </row>
        <row r="1121">
          <cell r="B1121" t="str">
            <v>3351</v>
          </cell>
          <cell r="C1121" t="str">
            <v>SURYANTORO</v>
          </cell>
          <cell r="D1121" t="str">
            <v>DRIVER</v>
          </cell>
          <cell r="E1121" t="str">
            <v>JOGJA ANTERAJA</v>
          </cell>
          <cell r="F1121" t="str">
            <v>JOGJA ANTERAJA</v>
          </cell>
          <cell r="G1121">
            <v>2582811.1999999997</v>
          </cell>
          <cell r="H1121">
            <v>5000</v>
          </cell>
          <cell r="I1121">
            <v>2577811.1999999997</v>
          </cell>
        </row>
        <row r="1122">
          <cell r="B1122" t="str">
            <v>3393</v>
          </cell>
          <cell r="C1122" t="str">
            <v>MUHAMMAD YAMRONI</v>
          </cell>
          <cell r="D1122" t="str">
            <v>DRIVER</v>
          </cell>
          <cell r="E1122" t="str">
            <v>JOGJA ANTERAJA</v>
          </cell>
          <cell r="F1122" t="str">
            <v>JOGJA ANTERAJA</v>
          </cell>
          <cell r="G1122">
            <v>3169350.9</v>
          </cell>
          <cell r="H1122">
            <v>5000</v>
          </cell>
          <cell r="I1122">
            <v>3164350.9</v>
          </cell>
        </row>
        <row r="1123">
          <cell r="B1123" t="str">
            <v>3413</v>
          </cell>
          <cell r="C1123" t="str">
            <v>EVAN PURNA NUGRAHA</v>
          </cell>
          <cell r="D1123" t="str">
            <v>DRIVER</v>
          </cell>
          <cell r="E1123" t="str">
            <v>JOGJA ANTERAJA</v>
          </cell>
          <cell r="F1123" t="str">
            <v>JOGJA ANTERAJA</v>
          </cell>
          <cell r="G1123">
            <v>2684350.9</v>
          </cell>
          <cell r="H1123">
            <v>5000</v>
          </cell>
          <cell r="I1123">
            <v>2679350.9</v>
          </cell>
        </row>
        <row r="1124">
          <cell r="B1124" t="str">
            <v>3444</v>
          </cell>
          <cell r="C1124" t="str">
            <v>EKO ARI WIBOWO</v>
          </cell>
          <cell r="D1124" t="str">
            <v>DRIVER</v>
          </cell>
          <cell r="E1124" t="str">
            <v>JOGJA ANTERAJA</v>
          </cell>
          <cell r="F1124" t="str">
            <v>JOGJA ANTERAJA</v>
          </cell>
          <cell r="G1124">
            <v>2317811.1999999997</v>
          </cell>
          <cell r="H1124">
            <v>5000</v>
          </cell>
          <cell r="I1124">
            <v>2312811.1999999997</v>
          </cell>
        </row>
        <row r="1125">
          <cell r="B1125" t="str">
            <v>3521</v>
          </cell>
          <cell r="C1125" t="str">
            <v>DAMAR WINARNO</v>
          </cell>
          <cell r="D1125" t="str">
            <v>DRIVER</v>
          </cell>
          <cell r="E1125" t="str">
            <v>JOGJA ANTERAJA</v>
          </cell>
          <cell r="F1125" t="str">
            <v>JOGJA ANTERAJA</v>
          </cell>
          <cell r="G1125">
            <v>2662811.1999999997</v>
          </cell>
          <cell r="H1125">
            <v>5000</v>
          </cell>
          <cell r="I1125">
            <v>2657811.1999999997</v>
          </cell>
        </row>
        <row r="1126">
          <cell r="B1126" t="str">
            <v>3632</v>
          </cell>
          <cell r="C1126" t="str">
            <v>FAJAR CAHYONO</v>
          </cell>
          <cell r="D1126" t="str">
            <v>DRIVER</v>
          </cell>
          <cell r="E1126" t="str">
            <v>JOGJA ANTERAJA</v>
          </cell>
          <cell r="F1126" t="str">
            <v>JOGJA ANTERAJA</v>
          </cell>
          <cell r="G1126">
            <v>2965311.1999999997</v>
          </cell>
          <cell r="H1126">
            <v>5000</v>
          </cell>
          <cell r="I1126">
            <v>2960311.1999999997</v>
          </cell>
        </row>
        <row r="1127">
          <cell r="B1127" t="str">
            <v>3656</v>
          </cell>
          <cell r="C1127" t="str">
            <v>LINGGA ZULFIKAR AZAHI</v>
          </cell>
          <cell r="D1127" t="str">
            <v>DRIVER</v>
          </cell>
          <cell r="E1127" t="str">
            <v>JOGJA ANTERAJA</v>
          </cell>
          <cell r="F1127" t="str">
            <v>JOGJA ANTERAJA</v>
          </cell>
          <cell r="G1127">
            <v>2637811.1999999997</v>
          </cell>
          <cell r="H1127">
            <v>5000</v>
          </cell>
          <cell r="I1127">
            <v>2632811.1999999997</v>
          </cell>
        </row>
        <row r="1128">
          <cell r="B1128" t="str">
            <v>3587</v>
          </cell>
          <cell r="C1128" t="str">
            <v>BAYU KUNCARA JATI</v>
          </cell>
          <cell r="D1128" t="str">
            <v>DISPATCHER</v>
          </cell>
          <cell r="E1128" t="str">
            <v>JOGJA ANTERAJA</v>
          </cell>
          <cell r="F1128" t="str">
            <v>JOGJA ANTERAJA</v>
          </cell>
          <cell r="G1128">
            <v>3252811.1999999997</v>
          </cell>
          <cell r="H1128">
            <v>5000</v>
          </cell>
          <cell r="I1128">
            <v>3247811.1999999997</v>
          </cell>
        </row>
        <row r="1129">
          <cell r="B1129" t="str">
            <v>3685</v>
          </cell>
          <cell r="C1129" t="str">
            <v>BANGUN KURNIANTO</v>
          </cell>
          <cell r="D1129" t="str">
            <v>DRIVER</v>
          </cell>
          <cell r="E1129" t="str">
            <v>JOGJA ANTERAJA</v>
          </cell>
          <cell r="F1129" t="str">
            <v>JOGJA ANTERAJA</v>
          </cell>
          <cell r="G1129">
            <v>2742811.1999999997</v>
          </cell>
          <cell r="H1129">
            <v>5000</v>
          </cell>
          <cell r="I1129">
            <v>2737811.1999999997</v>
          </cell>
        </row>
        <row r="1130">
          <cell r="B1130" t="str">
            <v>3718</v>
          </cell>
          <cell r="C1130" t="str">
            <v xml:space="preserve">NUGROHO REKAR YUNIANTO </v>
          </cell>
          <cell r="D1130" t="str">
            <v>DRIVER</v>
          </cell>
          <cell r="E1130" t="str">
            <v>JOGJA ANTERAJA</v>
          </cell>
          <cell r="F1130" t="str">
            <v>JOGJA ANTERAJA</v>
          </cell>
          <cell r="G1130">
            <v>2834350.9</v>
          </cell>
          <cell r="H1130">
            <v>5000</v>
          </cell>
          <cell r="I1130">
            <v>2829350.9</v>
          </cell>
        </row>
        <row r="1131">
          <cell r="B1131" t="str">
            <v>3623</v>
          </cell>
          <cell r="C1131" t="str">
            <v>YUSUF DWIKI RAHMAWAN</v>
          </cell>
          <cell r="D1131" t="str">
            <v>DRIVER</v>
          </cell>
          <cell r="E1131" t="str">
            <v>JOGJA ANTERAJA</v>
          </cell>
          <cell r="F1131" t="str">
            <v>JOGJA ANTERAJA</v>
          </cell>
          <cell r="G1131">
            <v>2901850.9</v>
          </cell>
          <cell r="H1131">
            <v>5000</v>
          </cell>
          <cell r="I1131">
            <v>2896850.9</v>
          </cell>
        </row>
        <row r="1132">
          <cell r="B1132" t="str">
            <v>3533</v>
          </cell>
          <cell r="C1132" t="str">
            <v>TRI YULIARSO</v>
          </cell>
          <cell r="D1132" t="str">
            <v>DRIVER</v>
          </cell>
          <cell r="E1132" t="str">
            <v>JOGJA ANTERAJA</v>
          </cell>
          <cell r="F1132" t="str">
            <v>JOGJA ANTERAJA</v>
          </cell>
          <cell r="G1132">
            <v>2587811.1999999997</v>
          </cell>
          <cell r="H1132">
            <v>5000</v>
          </cell>
          <cell r="I1132">
            <v>2582811.1999999997</v>
          </cell>
        </row>
        <row r="1133">
          <cell r="B1133" t="str">
            <v>3572</v>
          </cell>
          <cell r="C1133" t="str">
            <v>FACHRUDIN</v>
          </cell>
          <cell r="D1133" t="str">
            <v>DRIVER</v>
          </cell>
          <cell r="E1133" t="str">
            <v>JOGJA ANTERAJA</v>
          </cell>
          <cell r="F1133" t="str">
            <v>JOGJA ANTERAJA</v>
          </cell>
          <cell r="G1133">
            <v>2670311.1999999997</v>
          </cell>
          <cell r="H1133">
            <v>5000</v>
          </cell>
          <cell r="I1133">
            <v>2665311.1999999997</v>
          </cell>
        </row>
        <row r="1134">
          <cell r="B1134" t="str">
            <v>3758</v>
          </cell>
          <cell r="C1134" t="str">
            <v>SUYITNO</v>
          </cell>
          <cell r="D1134" t="str">
            <v>DRIVER</v>
          </cell>
          <cell r="E1134" t="str">
            <v>JOGJA ANTERAJA</v>
          </cell>
          <cell r="F1134" t="str">
            <v>JOGJA ANTERAJA</v>
          </cell>
          <cell r="G1134">
            <v>2582811.1999999997</v>
          </cell>
          <cell r="H1134">
            <v>5000</v>
          </cell>
          <cell r="I1134">
            <v>2577811.1999999997</v>
          </cell>
        </row>
        <row r="1135">
          <cell r="B1135" t="str">
            <v>1430</v>
          </cell>
          <cell r="C1135" t="str">
            <v>TEGUH INDRA MULYANA</v>
          </cell>
          <cell r="D1135" t="str">
            <v>DRIVER</v>
          </cell>
          <cell r="E1135" t="str">
            <v>TEGAL</v>
          </cell>
          <cell r="F1135" t="str">
            <v>ANTERAJA</v>
          </cell>
          <cell r="G1135">
            <v>2957752.6044000001</v>
          </cell>
          <cell r="H1135">
            <v>5000</v>
          </cell>
          <cell r="I1135">
            <v>2952752.6044000001</v>
          </cell>
        </row>
        <row r="1136">
          <cell r="B1136" t="str">
            <v>1777</v>
          </cell>
          <cell r="C1136" t="str">
            <v>ACHMAD ZAKA MUCHAROM</v>
          </cell>
          <cell r="D1136" t="str">
            <v>DRIVER</v>
          </cell>
          <cell r="E1136" t="str">
            <v>TEGAL</v>
          </cell>
          <cell r="F1136" t="str">
            <v>ANTERAJA</v>
          </cell>
          <cell r="G1136">
            <v>3165752.6044000001</v>
          </cell>
          <cell r="H1136">
            <v>5000</v>
          </cell>
          <cell r="I1136">
            <v>3160752.6044000001</v>
          </cell>
        </row>
        <row r="1137">
          <cell r="B1137" t="str">
            <v>2220</v>
          </cell>
          <cell r="C1137" t="str">
            <v>UKAS SUHERLAN</v>
          </cell>
          <cell r="D1137" t="str">
            <v>DRIVER</v>
          </cell>
          <cell r="E1137" t="str">
            <v>TEGAL</v>
          </cell>
          <cell r="F1137" t="str">
            <v>ANTERAJA</v>
          </cell>
          <cell r="G1137">
            <v>3420693.2992000002</v>
          </cell>
          <cell r="H1137">
            <v>5000</v>
          </cell>
          <cell r="I1137">
            <v>3415693.2992000002</v>
          </cell>
        </row>
        <row r="1138">
          <cell r="B1138" t="str">
            <v>2261</v>
          </cell>
          <cell r="C1138" t="str">
            <v>TRESNO PALUPI</v>
          </cell>
          <cell r="D1138" t="str">
            <v>DRIVER</v>
          </cell>
          <cell r="E1138" t="str">
            <v>TEGAL</v>
          </cell>
          <cell r="F1138" t="str">
            <v>ANTERAJA</v>
          </cell>
          <cell r="G1138">
            <v>2930752.6044000001</v>
          </cell>
          <cell r="H1138">
            <v>5000</v>
          </cell>
          <cell r="I1138">
            <v>2925752.6044000001</v>
          </cell>
        </row>
        <row r="1139">
          <cell r="B1139" t="str">
            <v>2262</v>
          </cell>
          <cell r="C1139" t="str">
            <v>M. ADE IRVAN</v>
          </cell>
          <cell r="D1139" t="str">
            <v>DRIVER</v>
          </cell>
          <cell r="E1139" t="str">
            <v>TEGAL</v>
          </cell>
          <cell r="F1139" t="str">
            <v>ANTERAJA</v>
          </cell>
          <cell r="G1139">
            <v>3115752.6044000001</v>
          </cell>
          <cell r="H1139">
            <v>5000</v>
          </cell>
          <cell r="I1139">
            <v>3110752.6044000001</v>
          </cell>
        </row>
        <row r="1140">
          <cell r="B1140" t="str">
            <v>2368</v>
          </cell>
          <cell r="C1140" t="str">
            <v>AGUS ISWANTO</v>
          </cell>
          <cell r="D1140" t="str">
            <v>DRIVER</v>
          </cell>
          <cell r="E1140" t="str">
            <v>TEGAL</v>
          </cell>
          <cell r="F1140" t="str">
            <v>ANTERAJA</v>
          </cell>
          <cell r="G1140">
            <v>2983252.6044000001</v>
          </cell>
          <cell r="H1140">
            <v>5000</v>
          </cell>
          <cell r="I1140">
            <v>2978252.6044000001</v>
          </cell>
        </row>
        <row r="1141">
          <cell r="B1141" t="str">
            <v>2511</v>
          </cell>
          <cell r="C1141" t="str">
            <v>ANDI CAHYO NUGROHO</v>
          </cell>
          <cell r="D1141" t="str">
            <v>DRIVER</v>
          </cell>
          <cell r="E1141" t="str">
            <v>TEGAL</v>
          </cell>
          <cell r="F1141" t="str">
            <v>ANTERAJA</v>
          </cell>
          <cell r="G1141">
            <v>3280752.6044000001</v>
          </cell>
          <cell r="H1141">
            <v>5000</v>
          </cell>
          <cell r="I1141">
            <v>3275752.6044000001</v>
          </cell>
        </row>
        <row r="1142">
          <cell r="B1142" t="str">
            <v>2757</v>
          </cell>
          <cell r="C1142" t="str">
            <v>BUDI WIBOWO</v>
          </cell>
          <cell r="D1142" t="str">
            <v>DRIVER</v>
          </cell>
          <cell r="E1142" t="str">
            <v>TEGAL</v>
          </cell>
          <cell r="F1142" t="str">
            <v>ANTERAJA</v>
          </cell>
          <cell r="G1142">
            <v>3250693.2992000002</v>
          </cell>
          <cell r="H1142">
            <v>5000</v>
          </cell>
          <cell r="I1142">
            <v>3245693.2992000002</v>
          </cell>
        </row>
        <row r="1143">
          <cell r="B1143" t="str">
            <v>2888</v>
          </cell>
          <cell r="C1143" t="str">
            <v xml:space="preserve">NOVA DIKI WIDODO </v>
          </cell>
          <cell r="D1143" t="str">
            <v>DRIVER</v>
          </cell>
          <cell r="E1143" t="str">
            <v>TEGAL</v>
          </cell>
          <cell r="F1143" t="str">
            <v>ANTERAJA</v>
          </cell>
          <cell r="G1143">
            <v>3120693.2992000002</v>
          </cell>
          <cell r="H1143">
            <v>5000</v>
          </cell>
          <cell r="I1143">
            <v>3115693.2992000002</v>
          </cell>
        </row>
        <row r="1144">
          <cell r="B1144" t="str">
            <v>3050</v>
          </cell>
          <cell r="C1144" t="str">
            <v>TOMY IS PRATIKNO</v>
          </cell>
          <cell r="D1144" t="str">
            <v>DRIVER</v>
          </cell>
          <cell r="E1144" t="str">
            <v>TEGAL</v>
          </cell>
          <cell r="F1144" t="str">
            <v>ANTERAJA</v>
          </cell>
          <cell r="G1144">
            <v>2945693.2992000002</v>
          </cell>
          <cell r="H1144">
            <v>5000</v>
          </cell>
          <cell r="I1144">
            <v>2940693.2992000002</v>
          </cell>
        </row>
        <row r="1145">
          <cell r="B1145" t="str">
            <v>3166</v>
          </cell>
          <cell r="C1145" t="str">
            <v>UJANG SURYADI</v>
          </cell>
          <cell r="D1145" t="str">
            <v>DRIVER</v>
          </cell>
          <cell r="E1145" t="str">
            <v>TEGAL</v>
          </cell>
          <cell r="F1145" t="str">
            <v>ANTERAJA</v>
          </cell>
          <cell r="G1145">
            <v>2955693.2992000002</v>
          </cell>
          <cell r="H1145">
            <v>5000</v>
          </cell>
          <cell r="I1145">
            <v>2950693.2992000002</v>
          </cell>
        </row>
        <row r="1146">
          <cell r="B1146" t="str">
            <v>2966</v>
          </cell>
          <cell r="C1146" t="str">
            <v xml:space="preserve">MUHAMMAD NASHOCHA </v>
          </cell>
          <cell r="D1146" t="str">
            <v>DRIVER</v>
          </cell>
          <cell r="E1146" t="str">
            <v>TEGAL</v>
          </cell>
          <cell r="F1146" t="str">
            <v>ANTERAJA</v>
          </cell>
          <cell r="G1146">
            <v>2925693.2992000002</v>
          </cell>
          <cell r="H1146">
            <v>5000</v>
          </cell>
          <cell r="I1146">
            <v>2920693.2992000002</v>
          </cell>
        </row>
        <row r="1147">
          <cell r="B1147" t="str">
            <v>3666</v>
          </cell>
          <cell r="C1147" t="str">
            <v>MUFTIA DANI</v>
          </cell>
          <cell r="D1147" t="str">
            <v>DRIVER</v>
          </cell>
          <cell r="E1147" t="str">
            <v>TEGAL</v>
          </cell>
          <cell r="F1147" t="str">
            <v>ANTERAJA</v>
          </cell>
          <cell r="G1147">
            <v>2545693.2992000002</v>
          </cell>
          <cell r="H1147">
            <v>5000</v>
          </cell>
          <cell r="I1147">
            <v>2540693.2992000002</v>
          </cell>
        </row>
        <row r="1148">
          <cell r="B1148" t="str">
            <v>3729</v>
          </cell>
          <cell r="C1148" t="str">
            <v>YUSUF AJI SUNANTORO</v>
          </cell>
          <cell r="D1148" t="str">
            <v>DRIVER</v>
          </cell>
          <cell r="E1148" t="str">
            <v>TEGAL</v>
          </cell>
          <cell r="F1148" t="str">
            <v>ANTERAJA</v>
          </cell>
          <cell r="G1148">
            <v>2900693.2992000002</v>
          </cell>
          <cell r="H1148">
            <v>5000</v>
          </cell>
          <cell r="I1148">
            <v>2895693.2992000002</v>
          </cell>
        </row>
        <row r="1149">
          <cell r="B1149" t="str">
            <v>1531</v>
          </cell>
          <cell r="C1149" t="str">
            <v xml:space="preserve">AMUN SANTOSA </v>
          </cell>
          <cell r="D1149" t="str">
            <v>DRIVER</v>
          </cell>
          <cell r="E1149" t="str">
            <v>PEMALANG</v>
          </cell>
          <cell r="F1149" t="str">
            <v>ANTERAJA</v>
          </cell>
          <cell r="G1149">
            <v>2825754.7936000004</v>
          </cell>
          <cell r="H1149">
            <v>5000</v>
          </cell>
          <cell r="I1149">
            <v>2820754.7936000004</v>
          </cell>
        </row>
        <row r="1150">
          <cell r="B1150" t="str">
            <v>1532</v>
          </cell>
          <cell r="C1150" t="str">
            <v xml:space="preserve">UBAID BAHANAN </v>
          </cell>
          <cell r="D1150" t="str">
            <v>DRIVER</v>
          </cell>
          <cell r="E1150" t="str">
            <v>PEMALANG</v>
          </cell>
          <cell r="F1150" t="str">
            <v>ANTERAJA</v>
          </cell>
          <cell r="G1150">
            <v>2788254.7936000004</v>
          </cell>
          <cell r="H1150">
            <v>5000</v>
          </cell>
          <cell r="I1150">
            <v>2783254.7936000004</v>
          </cell>
        </row>
        <row r="1151">
          <cell r="B1151" t="str">
            <v>1596</v>
          </cell>
          <cell r="C1151" t="str">
            <v xml:space="preserve">AFENDI </v>
          </cell>
          <cell r="D1151" t="str">
            <v>DRIVER</v>
          </cell>
          <cell r="E1151" t="str">
            <v>KUDUS</v>
          </cell>
          <cell r="F1151" t="str">
            <v>ANTERAJA</v>
          </cell>
          <cell r="G1151">
            <v>3213335.9295999999</v>
          </cell>
          <cell r="H1151">
            <v>5000</v>
          </cell>
          <cell r="I1151">
            <v>3208335.9295999999</v>
          </cell>
        </row>
        <row r="1152">
          <cell r="B1152" t="str">
            <v>1740</v>
          </cell>
          <cell r="C1152" t="str">
            <v>LATUD MIFTAHUL CHOIR</v>
          </cell>
          <cell r="D1152" t="str">
            <v>DRIVER</v>
          </cell>
          <cell r="E1152" t="str">
            <v>KUDUS</v>
          </cell>
          <cell r="F1152" t="str">
            <v>ANTERAJA</v>
          </cell>
          <cell r="G1152">
            <v>2804266.5121999998</v>
          </cell>
          <cell r="H1152">
            <v>5000</v>
          </cell>
          <cell r="I1152">
            <v>2799266.5121999998</v>
          </cell>
        </row>
        <row r="1153">
          <cell r="B1153" t="str">
            <v>2221</v>
          </cell>
          <cell r="C1153" t="str">
            <v>RYAN ADI PRASETYO</v>
          </cell>
          <cell r="D1153" t="str">
            <v>DRIVER</v>
          </cell>
          <cell r="E1153" t="str">
            <v>KUDUS</v>
          </cell>
          <cell r="F1153" t="str">
            <v>ANTERAJA</v>
          </cell>
          <cell r="G1153">
            <v>2811335.9295999999</v>
          </cell>
          <cell r="H1153">
            <v>5000</v>
          </cell>
          <cell r="I1153">
            <v>2806335.9295999999</v>
          </cell>
        </row>
        <row r="1154">
          <cell r="B1154" t="str">
            <v>1763</v>
          </cell>
          <cell r="C1154" t="str">
            <v>ABDUL KHALIM</v>
          </cell>
          <cell r="D1154" t="str">
            <v>DRIVER</v>
          </cell>
          <cell r="E1154" t="str">
            <v>KUDUS</v>
          </cell>
          <cell r="F1154" t="str">
            <v>ANTERAJA</v>
          </cell>
          <cell r="G1154">
            <v>3041335.9295999999</v>
          </cell>
          <cell r="H1154">
            <v>5000</v>
          </cell>
          <cell r="I1154">
            <v>3036335.9295999999</v>
          </cell>
        </row>
        <row r="1155">
          <cell r="B1155" t="str">
            <v>1752</v>
          </cell>
          <cell r="C1155" t="str">
            <v>FEBRI YOGI PRADANA</v>
          </cell>
          <cell r="D1155" t="str">
            <v>DRIVER</v>
          </cell>
          <cell r="E1155" t="str">
            <v>KUDUS</v>
          </cell>
          <cell r="F1155" t="str">
            <v>ANTERAJA</v>
          </cell>
          <cell r="G1155">
            <v>3009266.5121999998</v>
          </cell>
          <cell r="H1155">
            <v>5000</v>
          </cell>
          <cell r="I1155">
            <v>3004266.5121999998</v>
          </cell>
        </row>
        <row r="1156">
          <cell r="B1156" t="str">
            <v>2118</v>
          </cell>
          <cell r="C1156" t="str">
            <v>LILIK PRASETYO ADI</v>
          </cell>
          <cell r="D1156" t="str">
            <v>DRIVER</v>
          </cell>
          <cell r="E1156" t="str">
            <v>KUDUS</v>
          </cell>
          <cell r="F1156" t="str">
            <v>ANTERAJA</v>
          </cell>
          <cell r="G1156">
            <v>3018835.9295999999</v>
          </cell>
          <cell r="H1156">
            <v>5000</v>
          </cell>
          <cell r="I1156">
            <v>3013835.9295999999</v>
          </cell>
        </row>
        <row r="1157">
          <cell r="B1157" t="str">
            <v>2381</v>
          </cell>
          <cell r="C1157" t="str">
            <v>ZAENAL ARIFIN</v>
          </cell>
          <cell r="D1157" t="str">
            <v>DRIVER</v>
          </cell>
          <cell r="E1157" t="str">
            <v>KUDUS</v>
          </cell>
          <cell r="F1157" t="str">
            <v>ANTERAJA</v>
          </cell>
          <cell r="G1157">
            <v>2946335.9295999999</v>
          </cell>
          <cell r="H1157">
            <v>5000</v>
          </cell>
          <cell r="I1157">
            <v>2941335.9295999999</v>
          </cell>
        </row>
        <row r="1158">
          <cell r="B1158" t="str">
            <v>2419</v>
          </cell>
          <cell r="C1158" t="str">
            <v>CHANDRA IBNU WARDANA</v>
          </cell>
          <cell r="D1158" t="str">
            <v>DRIVER</v>
          </cell>
          <cell r="E1158" t="str">
            <v>KUDUS</v>
          </cell>
          <cell r="F1158" t="str">
            <v>ANTERAJA</v>
          </cell>
          <cell r="G1158">
            <v>3066335.9295999999</v>
          </cell>
          <cell r="H1158">
            <v>5000</v>
          </cell>
          <cell r="I1158">
            <v>3061335.9295999999</v>
          </cell>
        </row>
        <row r="1159">
          <cell r="B1159" t="str">
            <v>2444</v>
          </cell>
          <cell r="C1159" t="str">
            <v>MOH MALCHAN</v>
          </cell>
          <cell r="D1159" t="str">
            <v>DRIVER</v>
          </cell>
          <cell r="E1159" t="str">
            <v>KUDUS</v>
          </cell>
          <cell r="F1159" t="str">
            <v>ANTERAJA</v>
          </cell>
          <cell r="G1159">
            <v>3144266.5121999998</v>
          </cell>
          <cell r="H1159">
            <v>5000</v>
          </cell>
          <cell r="I1159">
            <v>3139266.5121999998</v>
          </cell>
        </row>
        <row r="1160">
          <cell r="B1160" t="str">
            <v>2488</v>
          </cell>
          <cell r="C1160" t="str">
            <v>ANDI KURNIAWAN</v>
          </cell>
          <cell r="D1160" t="str">
            <v>DRIVER</v>
          </cell>
          <cell r="E1160" t="str">
            <v>KUDUS</v>
          </cell>
          <cell r="F1160" t="str">
            <v>ANTERAJA</v>
          </cell>
          <cell r="G1160">
            <v>2951335.9295999999</v>
          </cell>
          <cell r="H1160">
            <v>5000</v>
          </cell>
          <cell r="I1160">
            <v>2946335.9295999999</v>
          </cell>
        </row>
        <row r="1161">
          <cell r="B1161" t="str">
            <v>2307</v>
          </cell>
          <cell r="C1161" t="str">
            <v>HERI SUTIKNO</v>
          </cell>
          <cell r="D1161" t="str">
            <v>DRIVER</v>
          </cell>
          <cell r="E1161" t="str">
            <v>KUDUS</v>
          </cell>
          <cell r="F1161" t="str">
            <v>ANTERAJA</v>
          </cell>
          <cell r="G1161">
            <v>3381335.9295999999</v>
          </cell>
          <cell r="H1161">
            <v>5000</v>
          </cell>
          <cell r="I1161">
            <v>3376335.9295999999</v>
          </cell>
        </row>
        <row r="1162">
          <cell r="B1162" t="str">
            <v>2575</v>
          </cell>
          <cell r="C1162" t="str">
            <v>MUHAMMAD ABDUL SYAKUR</v>
          </cell>
          <cell r="D1162" t="str">
            <v>DRIVER</v>
          </cell>
          <cell r="E1162" t="str">
            <v>KUDUS</v>
          </cell>
          <cell r="F1162" t="str">
            <v>ANTERAJA</v>
          </cell>
          <cell r="G1162">
            <v>3188835.9295999999</v>
          </cell>
          <cell r="H1162">
            <v>5000</v>
          </cell>
          <cell r="I1162">
            <v>3183835.9295999999</v>
          </cell>
        </row>
        <row r="1163">
          <cell r="B1163" t="str">
            <v>1509</v>
          </cell>
          <cell r="C1163" t="str">
            <v>JUMADI B</v>
          </cell>
          <cell r="D1163" t="str">
            <v>DRIVER</v>
          </cell>
          <cell r="E1163" t="str">
            <v>KUDUS</v>
          </cell>
          <cell r="F1163" t="str">
            <v>ANTERAJA</v>
          </cell>
          <cell r="G1163">
            <v>3036335.9295999999</v>
          </cell>
          <cell r="H1163">
            <v>5000</v>
          </cell>
          <cell r="I1163">
            <v>3031335.9295999999</v>
          </cell>
        </row>
        <row r="1164">
          <cell r="B1164" t="str">
            <v>3377</v>
          </cell>
          <cell r="C1164" t="str">
            <v>SUBARKAH</v>
          </cell>
          <cell r="D1164" t="str">
            <v>DRIVER</v>
          </cell>
          <cell r="E1164" t="str">
            <v>KUDUS</v>
          </cell>
          <cell r="F1164" t="str">
            <v>ANTERAJA</v>
          </cell>
          <cell r="G1164">
            <v>3081335.9295999999</v>
          </cell>
          <cell r="H1164">
            <v>5000</v>
          </cell>
          <cell r="I1164">
            <v>3076335.9295999999</v>
          </cell>
        </row>
        <row r="1165">
          <cell r="B1165" t="str">
            <v>3470</v>
          </cell>
          <cell r="C1165" t="str">
            <v>SIGIT WIDODO</v>
          </cell>
          <cell r="D1165" t="str">
            <v>DRIVER</v>
          </cell>
          <cell r="E1165" t="str">
            <v>KUDUS</v>
          </cell>
          <cell r="F1165" t="str">
            <v>ANTERAJA</v>
          </cell>
          <cell r="G1165">
            <v>2994266.5121999998</v>
          </cell>
          <cell r="H1165">
            <v>5000</v>
          </cell>
          <cell r="I1165">
            <v>2989266.5121999998</v>
          </cell>
        </row>
        <row r="1166">
          <cell r="B1166" t="str">
            <v>3577</v>
          </cell>
          <cell r="C1166" t="str">
            <v>RIYAN AJI PANDUTAMA</v>
          </cell>
          <cell r="D1166" t="str">
            <v>DRIVER</v>
          </cell>
          <cell r="E1166" t="str">
            <v>KUDUS</v>
          </cell>
          <cell r="F1166" t="str">
            <v>ANTERAJA</v>
          </cell>
          <cell r="G1166">
            <v>2721396.8948666668</v>
          </cell>
          <cell r="H1166">
            <v>5000</v>
          </cell>
          <cell r="I1166">
            <v>2716396.8948666668</v>
          </cell>
        </row>
        <row r="1167">
          <cell r="B1167" t="str">
            <v>3669</v>
          </cell>
          <cell r="C1167" t="str">
            <v>AGUNG SENDI KURNIAWAN</v>
          </cell>
          <cell r="D1167" t="str">
            <v>DRIVER</v>
          </cell>
          <cell r="E1167" t="str">
            <v>KUDUS</v>
          </cell>
          <cell r="F1167" t="str">
            <v>ANTERAJA</v>
          </cell>
          <cell r="G1167">
            <v>3011336.9295999999</v>
          </cell>
          <cell r="H1167">
            <v>5000</v>
          </cell>
          <cell r="I1167">
            <v>3006336.9295999999</v>
          </cell>
        </row>
        <row r="1168">
          <cell r="B1168" t="str">
            <v>1809</v>
          </cell>
          <cell r="C1168" t="str">
            <v>SUPRIYANTO (TAB)</v>
          </cell>
          <cell r="D1168" t="str">
            <v>DRIVER</v>
          </cell>
          <cell r="E1168" t="str">
            <v>SOLO-ANTERAJA</v>
          </cell>
          <cell r="F1168" t="str">
            <v>SOLO-ANTERAJA</v>
          </cell>
          <cell r="G1168">
            <v>2819063.3631999996</v>
          </cell>
          <cell r="H1168">
            <v>5000</v>
          </cell>
          <cell r="I1168">
            <v>2814063.3631999996</v>
          </cell>
        </row>
        <row r="1169">
          <cell r="B1169" t="str">
            <v>2019</v>
          </cell>
          <cell r="C1169" t="str">
            <v>MARDIANSYAH</v>
          </cell>
          <cell r="D1169" t="str">
            <v>DRIVER</v>
          </cell>
          <cell r="E1169" t="str">
            <v>SOLO-ANTERAJA</v>
          </cell>
          <cell r="F1169" t="str">
            <v>SOLO-ANTERAJA</v>
          </cell>
          <cell r="G1169">
            <v>3052063.3631999996</v>
          </cell>
          <cell r="H1169">
            <v>5000</v>
          </cell>
          <cell r="I1169">
            <v>3047063.3631999996</v>
          </cell>
        </row>
        <row r="1170">
          <cell r="B1170" t="str">
            <v>2123</v>
          </cell>
          <cell r="C1170" t="str">
            <v>ENDA SEPTIYANTO</v>
          </cell>
          <cell r="D1170" t="str">
            <v>DRIVER</v>
          </cell>
          <cell r="E1170" t="str">
            <v>SOLO-ANTERAJA</v>
          </cell>
          <cell r="F1170" t="str">
            <v>SOLO-ANTERAJA</v>
          </cell>
          <cell r="G1170">
            <v>3356420.5648999996</v>
          </cell>
          <cell r="H1170">
            <v>5000</v>
          </cell>
          <cell r="I1170">
            <v>3351420.5648999996</v>
          </cell>
        </row>
        <row r="1171">
          <cell r="B1171" t="str">
            <v>1917</v>
          </cell>
          <cell r="C1171" t="str">
            <v>FEBRIAN SURYO WICAKSONO</v>
          </cell>
          <cell r="D1171" t="str">
            <v>DRIVER</v>
          </cell>
          <cell r="E1171" t="str">
            <v>SOLO-ANTERAJA</v>
          </cell>
          <cell r="F1171" t="str">
            <v>SOLO-ANTERAJA</v>
          </cell>
          <cell r="G1171">
            <v>2449063.3631999996</v>
          </cell>
          <cell r="H1171">
            <v>5000</v>
          </cell>
          <cell r="I1171">
            <v>2444063.3631999996</v>
          </cell>
        </row>
        <row r="1172">
          <cell r="B1172" t="str">
            <v>2822</v>
          </cell>
          <cell r="C1172" t="str">
            <v>JOYA ANDREAN</v>
          </cell>
          <cell r="D1172" t="str">
            <v>DRIVER</v>
          </cell>
          <cell r="E1172" t="str">
            <v>SOLO-ANTERAJA</v>
          </cell>
          <cell r="F1172" t="str">
            <v>SOLO-ANTERAJA</v>
          </cell>
          <cell r="G1172">
            <v>3034420.5648999996</v>
          </cell>
          <cell r="H1172">
            <v>5000</v>
          </cell>
          <cell r="I1172">
            <v>3029420.5648999996</v>
          </cell>
        </row>
        <row r="1173">
          <cell r="B1173" t="str">
            <v>2823</v>
          </cell>
          <cell r="C1173" t="str">
            <v>FANDY DWI CANDRA</v>
          </cell>
          <cell r="D1173" t="str">
            <v>DRIVER</v>
          </cell>
          <cell r="E1173" t="str">
            <v>SOLO-ANTERAJA</v>
          </cell>
          <cell r="F1173" t="str">
            <v>SOLO-ANTERAJA</v>
          </cell>
          <cell r="G1173">
            <v>2765063.3631999996</v>
          </cell>
          <cell r="H1173">
            <v>5000</v>
          </cell>
          <cell r="I1173">
            <v>2760063.3631999996</v>
          </cell>
        </row>
        <row r="1174">
          <cell r="B1174" t="str">
            <v>2600</v>
          </cell>
          <cell r="C1174" t="str">
            <v>YUDHISTIRA PRATAMA PUTRA</v>
          </cell>
          <cell r="D1174" t="str">
            <v>DRIVER</v>
          </cell>
          <cell r="E1174" t="str">
            <v>SOLO-ANTERAJA</v>
          </cell>
          <cell r="F1174" t="str">
            <v>SOLO-ANTERAJA</v>
          </cell>
          <cell r="G1174">
            <v>3219063.3631999996</v>
          </cell>
          <cell r="H1174">
            <v>5000</v>
          </cell>
          <cell r="I1174">
            <v>3214063.3631999996</v>
          </cell>
        </row>
        <row r="1175">
          <cell r="B1175" t="str">
            <v>3114</v>
          </cell>
          <cell r="C1175" t="str">
            <v>DEDI PRASETIO</v>
          </cell>
          <cell r="D1175" t="str">
            <v>DISPATCHER</v>
          </cell>
          <cell r="E1175" t="str">
            <v>SOLO-ANTERAJA</v>
          </cell>
          <cell r="F1175" t="str">
            <v>SOLO-ANTERAJA</v>
          </cell>
          <cell r="G1175">
            <v>3054291.3631999996</v>
          </cell>
          <cell r="H1175">
            <v>5000</v>
          </cell>
          <cell r="I1175">
            <v>3049291.3631999996</v>
          </cell>
        </row>
        <row r="1176">
          <cell r="B1176" t="str">
            <v>3048</v>
          </cell>
          <cell r="C1176" t="str">
            <v>HAFIDH ABIDIN</v>
          </cell>
          <cell r="D1176" t="str">
            <v>DRIVER</v>
          </cell>
          <cell r="E1176" t="str">
            <v>SOLO-ANTERAJA</v>
          </cell>
          <cell r="F1176" t="str">
            <v>SOLO-ANTERAJA</v>
          </cell>
          <cell r="G1176">
            <v>2969063.3631999996</v>
          </cell>
          <cell r="H1176">
            <v>5000</v>
          </cell>
          <cell r="I1176">
            <v>2964063.3631999996</v>
          </cell>
        </row>
        <row r="1177">
          <cell r="B1177" t="str">
            <v>3049</v>
          </cell>
          <cell r="C1177" t="str">
            <v>PION ARI WIJAYA</v>
          </cell>
          <cell r="D1177" t="str">
            <v>DRIVER</v>
          </cell>
          <cell r="E1177" t="str">
            <v>SOLO-ANTERAJA</v>
          </cell>
          <cell r="F1177" t="str">
            <v>SOLO-ANTERAJA</v>
          </cell>
          <cell r="G1177">
            <v>2849420.5648999996</v>
          </cell>
          <cell r="H1177">
            <v>5000</v>
          </cell>
          <cell r="I1177">
            <v>2844420.5648999996</v>
          </cell>
        </row>
        <row r="1178">
          <cell r="B1178" t="str">
            <v>2308</v>
          </cell>
          <cell r="C1178" t="str">
            <v>YULI ADI SANTOSO</v>
          </cell>
          <cell r="D1178" t="str">
            <v>DRIVER</v>
          </cell>
          <cell r="E1178" t="str">
            <v>SOLO-ANTERAJA</v>
          </cell>
          <cell r="F1178" t="str">
            <v>SOLO-ANTERAJA</v>
          </cell>
          <cell r="G1178">
            <v>3266920.5648999996</v>
          </cell>
          <cell r="H1178">
            <v>5000</v>
          </cell>
          <cell r="I1178">
            <v>3261920.5648999996</v>
          </cell>
        </row>
        <row r="1179">
          <cell r="B1179" t="str">
            <v>3757</v>
          </cell>
          <cell r="C1179" t="str">
            <v>SONY</v>
          </cell>
          <cell r="D1179" t="str">
            <v>DRIVER</v>
          </cell>
          <cell r="E1179" t="str">
            <v>SOLO-ANTERAJA</v>
          </cell>
          <cell r="F1179" t="str">
            <v>SOLO-ANTERAJA</v>
          </cell>
          <cell r="G1179">
            <v>3154063.3631999996</v>
          </cell>
          <cell r="H1179">
            <v>5000</v>
          </cell>
          <cell r="I1179">
            <v>3149063.3631999996</v>
          </cell>
        </row>
        <row r="1180">
          <cell r="B1180" t="str">
            <v>3273</v>
          </cell>
          <cell r="C1180" t="str">
            <v>FAJAR MAHMUDI</v>
          </cell>
          <cell r="D1180" t="str">
            <v>DRIVER</v>
          </cell>
          <cell r="E1180" t="str">
            <v>SOLO-ANTERAJA</v>
          </cell>
          <cell r="F1180" t="str">
            <v>SOLO-ANTERAJA</v>
          </cell>
          <cell r="G1180">
            <v>3364420.5648999996</v>
          </cell>
          <cell r="H1180">
            <v>5000</v>
          </cell>
          <cell r="I1180">
            <v>3359420.5648999996</v>
          </cell>
        </row>
        <row r="1181">
          <cell r="B1181" t="str">
            <v>3182</v>
          </cell>
          <cell r="C1181" t="str">
            <v>AGUNG SUJASWADI</v>
          </cell>
          <cell r="D1181" t="str">
            <v>DRIVER</v>
          </cell>
          <cell r="E1181" t="str">
            <v>SOLO-ANTERAJA</v>
          </cell>
          <cell r="F1181" t="str">
            <v>SOLO-ANTERAJA</v>
          </cell>
          <cell r="G1181">
            <v>2769063.3631999996</v>
          </cell>
          <cell r="H1181">
            <v>5000</v>
          </cell>
          <cell r="I1181">
            <v>2764063.3631999996</v>
          </cell>
        </row>
        <row r="1182">
          <cell r="B1182" t="str">
            <v>3645</v>
          </cell>
          <cell r="C1182" t="str">
            <v>CHOIRUL MUTTAQIN</v>
          </cell>
          <cell r="D1182" t="str">
            <v>DRIVER</v>
          </cell>
          <cell r="E1182" t="str">
            <v>SOLO-ANTERAJA</v>
          </cell>
          <cell r="F1182" t="str">
            <v>SOLO-ANTERAJA</v>
          </cell>
          <cell r="G1182">
            <v>3249063.3631999996</v>
          </cell>
          <cell r="H1182">
            <v>5000</v>
          </cell>
          <cell r="I1182">
            <v>3244063.3631999996</v>
          </cell>
        </row>
        <row r="1183">
          <cell r="B1183" t="str">
            <v>2512</v>
          </cell>
          <cell r="C1183" t="str">
            <v>ANANG MIYARSONO</v>
          </cell>
          <cell r="D1183" t="str">
            <v>DRIVER</v>
          </cell>
          <cell r="E1183" t="str">
            <v>SOLO-ANTERAJA</v>
          </cell>
          <cell r="F1183" t="str">
            <v>SOLO-ANTERAJA</v>
          </cell>
          <cell r="G1183">
            <v>3084420.5648999996</v>
          </cell>
          <cell r="H1183">
            <v>5000</v>
          </cell>
          <cell r="I1183">
            <v>3079420.5648999996</v>
          </cell>
        </row>
        <row r="1184">
          <cell r="B1184" t="str">
            <v>3633</v>
          </cell>
          <cell r="C1184" t="str">
            <v>BAYU DWI SASONGKO</v>
          </cell>
          <cell r="D1184" t="str">
            <v>DRIVER</v>
          </cell>
          <cell r="E1184" t="str">
            <v>SOLO-ANTERAJA</v>
          </cell>
          <cell r="F1184" t="str">
            <v>SOLO-ANTERAJA</v>
          </cell>
          <cell r="G1184">
            <v>2505063.3631999996</v>
          </cell>
          <cell r="H1184">
            <v>5000</v>
          </cell>
          <cell r="I1184">
            <v>2500063.3631999996</v>
          </cell>
        </row>
        <row r="1185">
          <cell r="B1185" t="str">
            <v>1533</v>
          </cell>
          <cell r="C1185" t="str">
            <v>RIDHO PUTRA NUGRAHA</v>
          </cell>
          <cell r="D1185" t="str">
            <v>DRIVER</v>
          </cell>
          <cell r="E1185" t="str">
            <v>SOLO-ANTERAJA</v>
          </cell>
          <cell r="F1185" t="str">
            <v>SOLO-ANTERAJA</v>
          </cell>
          <cell r="G1185">
            <v>1506203.2781999998</v>
          </cell>
          <cell r="H1185">
            <v>5000</v>
          </cell>
          <cell r="I1185">
            <v>1501203.2781999998</v>
          </cell>
        </row>
        <row r="1186">
          <cell r="B1186">
            <v>15331</v>
          </cell>
          <cell r="C1186" t="str">
            <v>RIDHO PUTRA NUGRAHA</v>
          </cell>
          <cell r="D1186" t="str">
            <v>DISPATCHER</v>
          </cell>
          <cell r="E1186" t="str">
            <v>SOLO-ANTERAJA</v>
          </cell>
          <cell r="F1186" t="str">
            <v>SOLO-ANTERAJA</v>
          </cell>
          <cell r="G1186">
            <v>360000</v>
          </cell>
          <cell r="H1186">
            <v>5000</v>
          </cell>
          <cell r="I1186">
            <v>355000</v>
          </cell>
        </row>
        <row r="1187">
          <cell r="B1187" t="str">
            <v>3783</v>
          </cell>
          <cell r="C1187" t="str">
            <v>IWAN</v>
          </cell>
          <cell r="D1187" t="str">
            <v>DRIVER</v>
          </cell>
          <cell r="E1187" t="str">
            <v>SOLO-ANTERAJA</v>
          </cell>
          <cell r="F1187" t="str">
            <v>SOLO-ANTERAJA</v>
          </cell>
          <cell r="G1187">
            <v>1920004.6681999997</v>
          </cell>
          <cell r="H1187">
            <v>5000</v>
          </cell>
          <cell r="I1187">
            <v>1915004.6681999997</v>
          </cell>
        </row>
        <row r="1188">
          <cell r="B1188" t="str">
            <v>3821</v>
          </cell>
          <cell r="C1188" t="str">
            <v>DANANG ADITIYO AGUNG NUGROHO</v>
          </cell>
          <cell r="D1188" t="str">
            <v>DRIVER</v>
          </cell>
          <cell r="E1188" t="str">
            <v>SOLO-ANTERAJA</v>
          </cell>
          <cell r="F1188" t="str">
            <v>SOLO-ANTERAJA</v>
          </cell>
          <cell r="G1188">
            <v>461429.90519999998</v>
          </cell>
          <cell r="H1188">
            <v>5000</v>
          </cell>
          <cell r="I1188">
            <v>456429.90519999998</v>
          </cell>
        </row>
        <row r="1189">
          <cell r="B1189" t="str">
            <v>3822</v>
          </cell>
          <cell r="C1189" t="str">
            <v>VERNANDO ARGA BENRIVO</v>
          </cell>
          <cell r="D1189" t="str">
            <v>DRIVER</v>
          </cell>
          <cell r="E1189" t="str">
            <v>SOLO-ANTERAJA</v>
          </cell>
          <cell r="F1189" t="str">
            <v>SOLO-ANTERAJA</v>
          </cell>
          <cell r="G1189">
            <v>1954291.3631999998</v>
          </cell>
          <cell r="H1189">
            <v>5000</v>
          </cell>
          <cell r="I1189">
            <v>1949291.3631999998</v>
          </cell>
        </row>
        <row r="1190">
          <cell r="B1190" t="str">
            <v>3046</v>
          </cell>
          <cell r="C1190" t="str">
            <v>MUJI WARSONO</v>
          </cell>
          <cell r="D1190" t="str">
            <v>DRIVER</v>
          </cell>
          <cell r="E1190" t="str">
            <v>JOGJA ANTERAJA</v>
          </cell>
          <cell r="F1190" t="str">
            <v>JOGJA ANTERAJA</v>
          </cell>
          <cell r="G1190">
            <v>608691</v>
          </cell>
          <cell r="H1190">
            <v>5000</v>
          </cell>
          <cell r="I1190">
            <v>603691</v>
          </cell>
        </row>
        <row r="1191">
          <cell r="B1191" t="str">
            <v>3226</v>
          </cell>
          <cell r="C1191" t="str">
            <v>AGUS SUNARTO</v>
          </cell>
          <cell r="D1191" t="str">
            <v>DRIVER</v>
          </cell>
          <cell r="E1191" t="str">
            <v>SOLO-ANTERAJA</v>
          </cell>
          <cell r="F1191" t="str">
            <v>SOLO-ANTERAJA</v>
          </cell>
          <cell r="G1191">
            <v>2110847.1748999995</v>
          </cell>
          <cell r="H1191">
            <v>5000</v>
          </cell>
          <cell r="I1191">
            <v>2105847.1748999995</v>
          </cell>
        </row>
        <row r="1192">
          <cell r="B1192" t="str">
            <v>3581</v>
          </cell>
          <cell r="C1192" t="str">
            <v>AGUS TRIYANTO</v>
          </cell>
          <cell r="D1192" t="str">
            <v>DRIVER</v>
          </cell>
          <cell r="E1192" t="str">
            <v>SOLO-ANTERAJA</v>
          </cell>
          <cell r="F1192" t="str">
            <v>SOLO-ANTERAJA</v>
          </cell>
          <cell r="G1192">
            <v>2310847.1748999995</v>
          </cell>
          <cell r="H1192">
            <v>5000</v>
          </cell>
          <cell r="I1192">
            <v>2305847.1748999995</v>
          </cell>
        </row>
        <row r="1193">
          <cell r="B1193" t="str">
            <v>3582</v>
          </cell>
          <cell r="C1193" t="str">
            <v>ADHITYA CANDRA MAHARDIKA</v>
          </cell>
          <cell r="D1193" t="str">
            <v>DRIVER</v>
          </cell>
          <cell r="E1193" t="str">
            <v>SOLO-ANTERAJA</v>
          </cell>
          <cell r="F1193" t="str">
            <v>SOLO-ANTERAJA</v>
          </cell>
          <cell r="G1193">
            <v>2100490.3918999992</v>
          </cell>
          <cell r="H1193">
            <v>5000</v>
          </cell>
          <cell r="I1193">
            <v>2095490.3918999992</v>
          </cell>
        </row>
        <row r="1194">
          <cell r="B1194" t="str">
            <v>3782</v>
          </cell>
          <cell r="C1194" t="str">
            <v>VICKY ARNANDA FEBYANTO</v>
          </cell>
          <cell r="D1194" t="str">
            <v>DRIVER</v>
          </cell>
          <cell r="E1194" t="str">
            <v>SOLO-ANTERAJA</v>
          </cell>
          <cell r="F1194" t="str">
            <v>SOLO-ANTERAJA</v>
          </cell>
          <cell r="G1194">
            <v>1262145.4069999999</v>
          </cell>
          <cell r="H1194">
            <v>5000</v>
          </cell>
          <cell r="I1194">
            <v>1257145.4069999999</v>
          </cell>
        </row>
        <row r="1195">
          <cell r="B1195" t="str">
            <v>3473</v>
          </cell>
          <cell r="C1195" t="str">
            <v>DEDY FIRMANSYAH</v>
          </cell>
          <cell r="D1195" t="str">
            <v>DRIVER</v>
          </cell>
          <cell r="E1195" t="str">
            <v xml:space="preserve">MALANG </v>
          </cell>
          <cell r="F1195" t="str">
            <v>CREDIBOOK</v>
          </cell>
          <cell r="G1195">
            <v>3488319.6606000001</v>
          </cell>
          <cell r="H1195">
            <v>5000</v>
          </cell>
          <cell r="I1195">
            <v>3483319.6606000001</v>
          </cell>
        </row>
        <row r="1196">
          <cell r="B1196" t="str">
            <v>3474</v>
          </cell>
          <cell r="C1196" t="str">
            <v>REZA ABHI ANDARA</v>
          </cell>
          <cell r="D1196" t="str">
            <v>DRIVER</v>
          </cell>
          <cell r="E1196" t="str">
            <v xml:space="preserve">MALANG </v>
          </cell>
          <cell r="F1196" t="str">
            <v>CREDIBOOK</v>
          </cell>
          <cell r="G1196">
            <v>3434378.2208000002</v>
          </cell>
          <cell r="H1196">
            <v>5000</v>
          </cell>
          <cell r="I1196">
            <v>3429378.2208000002</v>
          </cell>
        </row>
        <row r="1197">
          <cell r="B1197" t="str">
            <v>3515</v>
          </cell>
          <cell r="C1197" t="str">
            <v>SUTRISNO</v>
          </cell>
          <cell r="D1197" t="str">
            <v>DRIVER</v>
          </cell>
          <cell r="E1197" t="str">
            <v xml:space="preserve">MALANG </v>
          </cell>
          <cell r="F1197" t="str">
            <v>CREDIBOOK</v>
          </cell>
          <cell r="G1197">
            <v>3401378.2208000002</v>
          </cell>
          <cell r="H1197">
            <v>5000</v>
          </cell>
          <cell r="I1197">
            <v>3396378.2208000002</v>
          </cell>
        </row>
        <row r="1198">
          <cell r="B1198" t="str">
            <v>3548</v>
          </cell>
          <cell r="C1198" t="str">
            <v>KISMANTO</v>
          </cell>
          <cell r="D1198" t="str">
            <v>DRIVER</v>
          </cell>
          <cell r="E1198" t="str">
            <v>MOJOKERTO</v>
          </cell>
          <cell r="F1198" t="str">
            <v>CREDIBOOK</v>
          </cell>
          <cell r="G1198">
            <v>3235138.7892</v>
          </cell>
          <cell r="H1198">
            <v>5000</v>
          </cell>
          <cell r="I1198">
            <v>3230138.7892</v>
          </cell>
        </row>
        <row r="1199">
          <cell r="B1199" t="str">
            <v>3611</v>
          </cell>
          <cell r="C1199" t="str">
            <v>MOCHAMAD MAKRUF</v>
          </cell>
          <cell r="D1199" t="str">
            <v>DRIVER</v>
          </cell>
          <cell r="E1199" t="str">
            <v>MOJOKERTO</v>
          </cell>
          <cell r="F1199" t="str">
            <v>CREDIBOOK</v>
          </cell>
          <cell r="G1199">
            <v>3291034.2656</v>
          </cell>
          <cell r="H1199">
            <v>5000</v>
          </cell>
          <cell r="I1199">
            <v>3286034.2656</v>
          </cell>
        </row>
        <row r="1200">
          <cell r="B1200" t="str">
            <v>3654</v>
          </cell>
          <cell r="C1200" t="str">
            <v>ANWAR FARID</v>
          </cell>
          <cell r="D1200" t="str">
            <v>DRIVER</v>
          </cell>
          <cell r="E1200" t="str">
            <v>MOJOKERTO</v>
          </cell>
          <cell r="F1200" t="str">
            <v>CREDIBOOK</v>
          </cell>
          <cell r="G1200">
            <v>3242034.2656</v>
          </cell>
          <cell r="H1200">
            <v>5000</v>
          </cell>
          <cell r="I1200">
            <v>3237034.2656</v>
          </cell>
        </row>
        <row r="1201">
          <cell r="B1201" t="str">
            <v>1234</v>
          </cell>
          <cell r="C1201" t="str">
            <v xml:space="preserve">BUDHI SUSANTO </v>
          </cell>
          <cell r="D1201" t="str">
            <v>DRIVER</v>
          </cell>
          <cell r="E1201" t="str">
            <v xml:space="preserve">JOGJA </v>
          </cell>
          <cell r="F1201" t="str">
            <v>HMS</v>
          </cell>
          <cell r="G1201">
            <v>3017350.9</v>
          </cell>
          <cell r="H1201">
            <v>5000</v>
          </cell>
          <cell r="I1201">
            <v>3012350.9</v>
          </cell>
        </row>
        <row r="1202">
          <cell r="B1202" t="str">
            <v>3516</v>
          </cell>
          <cell r="C1202" t="str">
            <v>ARIFKI EKAPUTRA</v>
          </cell>
          <cell r="D1202" t="str">
            <v>DRIVER</v>
          </cell>
          <cell r="E1202" t="str">
            <v>SAMARINDA</v>
          </cell>
          <cell r="F1202" t="str">
            <v>AOP</v>
          </cell>
          <cell r="G1202">
            <v>600000</v>
          </cell>
          <cell r="H1202">
            <v>5000</v>
          </cell>
          <cell r="I1202">
            <v>595000</v>
          </cell>
        </row>
        <row r="1203">
          <cell r="B1203" t="str">
            <v>3518</v>
          </cell>
          <cell r="C1203" t="str">
            <v>EKA HENDRI</v>
          </cell>
          <cell r="D1203" t="str">
            <v>DRIVER</v>
          </cell>
          <cell r="E1203" t="str">
            <v>SAMARINDA</v>
          </cell>
          <cell r="F1203" t="str">
            <v>AOP</v>
          </cell>
          <cell r="G1203">
            <v>1568788</v>
          </cell>
          <cell r="H1203">
            <v>5000</v>
          </cell>
          <cell r="I1203">
            <v>1563788</v>
          </cell>
        </row>
        <row r="1204">
          <cell r="B1204" t="str">
            <v>3519</v>
          </cell>
          <cell r="C1204" t="str">
            <v>PAISAL</v>
          </cell>
          <cell r="D1204" t="str">
            <v>DRIVER</v>
          </cell>
          <cell r="E1204" t="str">
            <v>SAMARINDA</v>
          </cell>
          <cell r="F1204" t="str">
            <v>AOP</v>
          </cell>
          <cell r="G1204">
            <v>1568788</v>
          </cell>
          <cell r="H1204">
            <v>5000</v>
          </cell>
          <cell r="I1204">
            <v>1563788</v>
          </cell>
        </row>
        <row r="1205">
          <cell r="B1205" t="str">
            <v>3748</v>
          </cell>
          <cell r="C1205" t="str">
            <v xml:space="preserve">RYZKI PRASASTIAWAN </v>
          </cell>
          <cell r="D1205" t="str">
            <v>DRIVER</v>
          </cell>
          <cell r="E1205" t="str">
            <v>MAKASSAR</v>
          </cell>
          <cell r="F1205" t="str">
            <v>ANTERAJA</v>
          </cell>
          <cell r="G1205">
            <v>3162688.3200000003</v>
          </cell>
          <cell r="H1205">
            <v>5000</v>
          </cell>
          <cell r="I1205">
            <v>3157688.3200000003</v>
          </cell>
        </row>
        <row r="1206">
          <cell r="B1206" t="str">
            <v>1446</v>
          </cell>
          <cell r="C1206" t="str">
            <v xml:space="preserve">GUNTUR </v>
          </cell>
          <cell r="D1206" t="str">
            <v>DRIVER</v>
          </cell>
          <cell r="E1206" t="str">
            <v>MAKASSAR</v>
          </cell>
          <cell r="F1206" t="str">
            <v>ANTERAJA</v>
          </cell>
          <cell r="G1206">
            <v>1515454.82</v>
          </cell>
          <cell r="H1206">
            <v>5000</v>
          </cell>
          <cell r="I1206">
            <v>1510454.82</v>
          </cell>
        </row>
        <row r="1207">
          <cell r="B1207" t="str">
            <v>2148</v>
          </cell>
          <cell r="C1207" t="str">
            <v>ACHYAR MACHMUD</v>
          </cell>
          <cell r="D1207" t="str">
            <v>DRIVER</v>
          </cell>
          <cell r="E1207" t="str">
            <v>MAKASSAR</v>
          </cell>
          <cell r="F1207" t="str">
            <v>ANTERAJA</v>
          </cell>
          <cell r="G1207">
            <v>1515454.82</v>
          </cell>
          <cell r="H1207">
            <v>5000</v>
          </cell>
          <cell r="I1207">
            <v>1510454.82</v>
          </cell>
        </row>
        <row r="1208">
          <cell r="B1208" t="str">
            <v>2149</v>
          </cell>
          <cell r="C1208" t="str">
            <v>AGUS SALIM</v>
          </cell>
          <cell r="D1208" t="str">
            <v>DRIVER</v>
          </cell>
          <cell r="E1208" t="str">
            <v>MAKASSAR</v>
          </cell>
          <cell r="F1208" t="str">
            <v>ANTERAJA</v>
          </cell>
          <cell r="G1208">
            <v>1548399.49</v>
          </cell>
          <cell r="H1208">
            <v>5000</v>
          </cell>
          <cell r="I1208">
            <v>1543399.49</v>
          </cell>
        </row>
        <row r="1209">
          <cell r="B1209" t="str">
            <v>2280</v>
          </cell>
          <cell r="C1209" t="str">
            <v>HASBI HK</v>
          </cell>
          <cell r="D1209" t="str">
            <v>DRIVER</v>
          </cell>
          <cell r="E1209" t="str">
            <v>MAKASSAR</v>
          </cell>
          <cell r="F1209" t="str">
            <v>ANTERAJA</v>
          </cell>
          <cell r="G1209">
            <v>1515454.82</v>
          </cell>
          <cell r="H1209">
            <v>5000</v>
          </cell>
          <cell r="I1209">
            <v>1510454.82</v>
          </cell>
        </row>
        <row r="1210">
          <cell r="B1210" t="str">
            <v>2281</v>
          </cell>
          <cell r="C1210" t="str">
            <v>SUDARMIN</v>
          </cell>
          <cell r="D1210" t="str">
            <v>DRIVER</v>
          </cell>
          <cell r="E1210" t="str">
            <v>MAKASSAR</v>
          </cell>
          <cell r="F1210" t="str">
            <v>ANTERAJA</v>
          </cell>
          <cell r="G1210">
            <v>1515454.82</v>
          </cell>
          <cell r="H1210">
            <v>5000</v>
          </cell>
          <cell r="I1210">
            <v>1510454.82</v>
          </cell>
        </row>
        <row r="1211">
          <cell r="B1211" t="str">
            <v>2986</v>
          </cell>
          <cell r="C1211" t="str">
            <v>RAIS SAMPARA</v>
          </cell>
          <cell r="D1211" t="str">
            <v>DRIVER</v>
          </cell>
          <cell r="E1211" t="str">
            <v>MAKASSAR</v>
          </cell>
          <cell r="F1211" t="str">
            <v>ANTERAJA</v>
          </cell>
          <cell r="G1211">
            <v>1548399.49</v>
          </cell>
          <cell r="H1211">
            <v>5000</v>
          </cell>
          <cell r="I1211">
            <v>1543399.49</v>
          </cell>
        </row>
        <row r="1212">
          <cell r="B1212" t="str">
            <v>3647</v>
          </cell>
          <cell r="C1212" t="str">
            <v>ABDUL KAHAR</v>
          </cell>
          <cell r="D1212" t="str">
            <v>DRIVER</v>
          </cell>
          <cell r="E1212" t="str">
            <v>MAKASSAR</v>
          </cell>
          <cell r="F1212" t="str">
            <v>ANTERAJA</v>
          </cell>
          <cell r="G1212">
            <v>3162688.3200000003</v>
          </cell>
          <cell r="H1212">
            <v>5000</v>
          </cell>
          <cell r="I1212">
            <v>3157688.3200000003</v>
          </cell>
        </row>
        <row r="1213">
          <cell r="B1213" t="str">
            <v>3635</v>
          </cell>
          <cell r="C1213" t="str">
            <v>MUHAMMAD ANSAR</v>
          </cell>
          <cell r="D1213" t="str">
            <v>DRIVER</v>
          </cell>
          <cell r="E1213" t="str">
            <v>MAKASSAR</v>
          </cell>
          <cell r="F1213" t="str">
            <v>ANTERAJA</v>
          </cell>
          <cell r="G1213">
            <v>1548399.49</v>
          </cell>
          <cell r="H1213">
            <v>5000</v>
          </cell>
          <cell r="I1213">
            <v>1543399.49</v>
          </cell>
        </row>
        <row r="1214">
          <cell r="B1214" t="str">
            <v>3754</v>
          </cell>
          <cell r="C1214" t="str">
            <v>ANDI ILHAM</v>
          </cell>
          <cell r="D1214" t="str">
            <v>DRIVER</v>
          </cell>
          <cell r="E1214" t="str">
            <v>MAKASSAR</v>
          </cell>
          <cell r="F1214" t="str">
            <v>ANTERAJA</v>
          </cell>
          <cell r="G1214">
            <v>1548399.49</v>
          </cell>
          <cell r="H1214">
            <v>5000</v>
          </cell>
          <cell r="I1214">
            <v>1543399.49</v>
          </cell>
        </row>
        <row r="1215">
          <cell r="B1215" t="str">
            <v>3764</v>
          </cell>
          <cell r="C1215" t="str">
            <v>SYAFAR MUNADRI</v>
          </cell>
          <cell r="D1215" t="str">
            <v>DRIVER</v>
          </cell>
          <cell r="E1215" t="str">
            <v>MAKASSAR</v>
          </cell>
          <cell r="F1215" t="str">
            <v>ANTERAJA</v>
          </cell>
          <cell r="G1215">
            <v>1548399.49</v>
          </cell>
          <cell r="H1215">
            <v>5000</v>
          </cell>
          <cell r="I1215">
            <v>1543399.49</v>
          </cell>
        </row>
        <row r="1216">
          <cell r="B1216" t="str">
            <v>3794</v>
          </cell>
          <cell r="C1216" t="str">
            <v xml:space="preserve">IRHAM </v>
          </cell>
          <cell r="D1216" t="str">
            <v>DRIVER</v>
          </cell>
          <cell r="E1216" t="str">
            <v>MAKASSAR</v>
          </cell>
          <cell r="F1216" t="str">
            <v>ANTERAJA</v>
          </cell>
          <cell r="G1216">
            <v>1515454.82</v>
          </cell>
          <cell r="H1216">
            <v>5000</v>
          </cell>
          <cell r="I1216">
            <v>1510454.82</v>
          </cell>
        </row>
        <row r="1217">
          <cell r="B1217" t="str">
            <v>3799</v>
          </cell>
          <cell r="C1217" t="str">
            <v>ASINRA</v>
          </cell>
          <cell r="D1217" t="str">
            <v>DRIVER</v>
          </cell>
          <cell r="E1217" t="str">
            <v>MAKASSAR</v>
          </cell>
          <cell r="F1217" t="str">
            <v>ANTERAJA</v>
          </cell>
          <cell r="G1217">
            <v>1515454.82</v>
          </cell>
          <cell r="H1217">
            <v>5000</v>
          </cell>
          <cell r="I1217">
            <v>1510454.82</v>
          </cell>
        </row>
        <row r="1218">
          <cell r="B1218" t="str">
            <v>2312</v>
          </cell>
          <cell r="C1218" t="str">
            <v>NURHIDAYAT RAHMAN</v>
          </cell>
          <cell r="D1218" t="str">
            <v>DRIVER</v>
          </cell>
          <cell r="E1218" t="str">
            <v>PAREPARE</v>
          </cell>
          <cell r="F1218" t="str">
            <v>ANTERAJA</v>
          </cell>
          <cell r="G1218">
            <v>1487961.72</v>
          </cell>
          <cell r="H1218">
            <v>5000</v>
          </cell>
          <cell r="I1218">
            <v>1482961.72</v>
          </cell>
        </row>
        <row r="1219">
          <cell r="B1219" t="str">
            <v>2314</v>
          </cell>
          <cell r="C1219" t="str">
            <v>RUSMIN HUSNI</v>
          </cell>
          <cell r="D1219" t="str">
            <v>DRIVER</v>
          </cell>
          <cell r="E1219" t="str">
            <v>PAREPARE</v>
          </cell>
          <cell r="F1219" t="str">
            <v>ANTERAJA</v>
          </cell>
          <cell r="G1219">
            <v>1487961.72</v>
          </cell>
          <cell r="H1219">
            <v>5000</v>
          </cell>
          <cell r="I1219">
            <v>1482961.72</v>
          </cell>
        </row>
        <row r="1220">
          <cell r="B1220" t="str">
            <v>2900</v>
          </cell>
          <cell r="C1220" t="str">
            <v>MUHAMMAD RAFIUDDIN</v>
          </cell>
          <cell r="D1220" t="str">
            <v>DRIVER</v>
          </cell>
          <cell r="E1220" t="str">
            <v>PAREPARE</v>
          </cell>
          <cell r="F1220" t="str">
            <v>ANTERAJA</v>
          </cell>
          <cell r="G1220">
            <v>1456302.96</v>
          </cell>
          <cell r="H1220">
            <v>5000</v>
          </cell>
          <cell r="I1220">
            <v>1451302.96</v>
          </cell>
        </row>
        <row r="1221">
          <cell r="B1221" t="str">
            <v>2762</v>
          </cell>
          <cell r="C1221" t="str">
            <v>ANDI ZULFIKAR</v>
          </cell>
          <cell r="D1221" t="str">
            <v>DRIVER</v>
          </cell>
          <cell r="E1221" t="str">
            <v>PAREPARE</v>
          </cell>
          <cell r="F1221" t="str">
            <v>ANTERAJA</v>
          </cell>
          <cell r="G1221">
            <v>1456302.96</v>
          </cell>
          <cell r="H1221">
            <v>5000</v>
          </cell>
          <cell r="I1221">
            <v>1451302.96</v>
          </cell>
        </row>
        <row r="1222">
          <cell r="B1222" t="str">
            <v>2945</v>
          </cell>
          <cell r="C1222" t="str">
            <v xml:space="preserve">EMIL SALIM </v>
          </cell>
          <cell r="D1222" t="str">
            <v>DRIVER</v>
          </cell>
          <cell r="E1222" t="str">
            <v>PAREPARE</v>
          </cell>
          <cell r="F1222" t="str">
            <v>ANTERAJA</v>
          </cell>
          <cell r="G1222">
            <v>1456302.96</v>
          </cell>
          <cell r="H1222">
            <v>5000</v>
          </cell>
          <cell r="I1222">
            <v>1451302.96</v>
          </cell>
        </row>
        <row r="1223">
          <cell r="B1223" t="str">
            <v>2313</v>
          </cell>
          <cell r="C1223" t="str">
            <v>ANDI BOKI PAGGARU</v>
          </cell>
          <cell r="D1223" t="str">
            <v>DRIVER</v>
          </cell>
          <cell r="E1223" t="str">
            <v>PAREPARE</v>
          </cell>
          <cell r="F1223" t="str">
            <v>ANTERAJA</v>
          </cell>
          <cell r="G1223">
            <v>1456302.96</v>
          </cell>
          <cell r="H1223">
            <v>5000</v>
          </cell>
          <cell r="I1223">
            <v>1451302.96</v>
          </cell>
        </row>
        <row r="1224">
          <cell r="B1224" t="str">
            <v>2710</v>
          </cell>
          <cell r="C1224" t="str">
            <v>ROESMAN HERMAN</v>
          </cell>
          <cell r="D1224" t="str">
            <v>DRIVER</v>
          </cell>
          <cell r="E1224" t="str">
            <v>PAREPARE</v>
          </cell>
          <cell r="F1224" t="str">
            <v>ANTERAJA</v>
          </cell>
          <cell r="G1224">
            <v>1456302.96</v>
          </cell>
          <cell r="H1224">
            <v>5000</v>
          </cell>
          <cell r="I1224">
            <v>1451302.96</v>
          </cell>
        </row>
        <row r="1225">
          <cell r="B1225" t="str">
            <v>0830</v>
          </cell>
          <cell r="C1225" t="str">
            <v>RAHMAD MATINDAS</v>
          </cell>
          <cell r="D1225" t="str">
            <v>DRIVER</v>
          </cell>
          <cell r="E1225" t="str">
            <v>MANADO</v>
          </cell>
          <cell r="F1225" t="str">
            <v>SAT</v>
          </cell>
          <cell r="G1225">
            <v>3258709.4975999999</v>
          </cell>
          <cell r="H1225">
            <v>5000</v>
          </cell>
          <cell r="I1225">
            <v>3253709.4975999999</v>
          </cell>
        </row>
        <row r="1226">
          <cell r="B1226" t="str">
            <v>0831</v>
          </cell>
          <cell r="C1226" t="str">
            <v>MISRANDY BOLOTIO</v>
          </cell>
          <cell r="D1226" t="str">
            <v>DRIVER</v>
          </cell>
          <cell r="E1226" t="str">
            <v>MANADO</v>
          </cell>
          <cell r="F1226" t="str">
            <v>SAT</v>
          </cell>
          <cell r="G1226">
            <v>3258709.4975999999</v>
          </cell>
          <cell r="H1226">
            <v>5000</v>
          </cell>
          <cell r="I1226">
            <v>3253709.4975999999</v>
          </cell>
        </row>
        <row r="1227">
          <cell r="B1227" t="str">
            <v>0832</v>
          </cell>
          <cell r="C1227" t="str">
            <v>SWITLI MARKEL KASEGER</v>
          </cell>
          <cell r="D1227" t="str">
            <v>DRIVER</v>
          </cell>
          <cell r="E1227" t="str">
            <v>MANADO</v>
          </cell>
          <cell r="F1227" t="str">
            <v>SAT</v>
          </cell>
          <cell r="G1227">
            <v>3258709.4975999999</v>
          </cell>
          <cell r="H1227">
            <v>5000</v>
          </cell>
          <cell r="I1227">
            <v>3253709.4975999999</v>
          </cell>
        </row>
        <row r="1228">
          <cell r="B1228" t="str">
            <v>0834</v>
          </cell>
          <cell r="C1228" t="str">
            <v>MARCO ROTTY</v>
          </cell>
          <cell r="D1228" t="str">
            <v>DRIVER</v>
          </cell>
          <cell r="E1228" t="str">
            <v>MANADO</v>
          </cell>
          <cell r="F1228" t="str">
            <v>SAT</v>
          </cell>
          <cell r="G1228">
            <v>3258709.4975999999</v>
          </cell>
          <cell r="H1228">
            <v>5000</v>
          </cell>
          <cell r="I1228">
            <v>3253709.4975999999</v>
          </cell>
        </row>
        <row r="1229">
          <cell r="B1229" t="str">
            <v>0604</v>
          </cell>
          <cell r="C1229" t="str">
            <v>HENDRA SUMLANG</v>
          </cell>
          <cell r="D1229" t="str">
            <v>DRIVER</v>
          </cell>
          <cell r="E1229" t="str">
            <v>MANADO</v>
          </cell>
          <cell r="F1229" t="str">
            <v>SAT</v>
          </cell>
          <cell r="G1229">
            <v>1561464.9675999999</v>
          </cell>
          <cell r="H1229">
            <v>5000</v>
          </cell>
          <cell r="I1229">
            <v>1556464.9675999999</v>
          </cell>
        </row>
        <row r="1230">
          <cell r="B1230" t="str">
            <v>0610</v>
          </cell>
          <cell r="C1230" t="str">
            <v>JACKSON KANDOU</v>
          </cell>
          <cell r="D1230" t="str">
            <v>DRIVER</v>
          </cell>
          <cell r="E1230" t="str">
            <v>MANADO</v>
          </cell>
          <cell r="F1230" t="str">
            <v>SAT</v>
          </cell>
          <cell r="G1230">
            <v>1561464.9675999999</v>
          </cell>
          <cell r="H1230">
            <v>5000</v>
          </cell>
          <cell r="I1230">
            <v>1556464.9675999999</v>
          </cell>
        </row>
        <row r="1231">
          <cell r="B1231" t="str">
            <v>0612</v>
          </cell>
          <cell r="C1231" t="str">
            <v>YAHYA MAMONTO</v>
          </cell>
          <cell r="D1231" t="str">
            <v>DRIVER</v>
          </cell>
          <cell r="E1231" t="str">
            <v>MANADO</v>
          </cell>
          <cell r="F1231" t="str">
            <v>SAT</v>
          </cell>
          <cell r="G1231">
            <v>1595409.8581999999</v>
          </cell>
          <cell r="H1231">
            <v>5000</v>
          </cell>
          <cell r="I1231">
            <v>1590409.8581999999</v>
          </cell>
        </row>
        <row r="1232">
          <cell r="B1232" t="str">
            <v>0613</v>
          </cell>
          <cell r="C1232" t="str">
            <v>RICKY POSUMAH (AOP)</v>
          </cell>
          <cell r="D1232" t="str">
            <v>DRIVER</v>
          </cell>
          <cell r="E1232" t="str">
            <v>MANADO</v>
          </cell>
          <cell r="F1232" t="str">
            <v>SAT</v>
          </cell>
          <cell r="G1232">
            <v>1561464.9675999999</v>
          </cell>
          <cell r="H1232">
            <v>5000</v>
          </cell>
          <cell r="I1232">
            <v>1556464.9675999999</v>
          </cell>
        </row>
        <row r="1233">
          <cell r="B1233" t="str">
            <v>0615</v>
          </cell>
          <cell r="C1233" t="str">
            <v>ZAINUDIN DEMOLINGO</v>
          </cell>
          <cell r="D1233" t="str">
            <v>DRIVER</v>
          </cell>
          <cell r="E1233" t="str">
            <v>MANADO</v>
          </cell>
          <cell r="F1233" t="str">
            <v>SAT</v>
          </cell>
          <cell r="G1233">
            <v>3258709.4975999999</v>
          </cell>
          <cell r="H1233">
            <v>5000</v>
          </cell>
          <cell r="I1233">
            <v>3253709.4975999999</v>
          </cell>
        </row>
        <row r="1234">
          <cell r="B1234" t="str">
            <v>0618</v>
          </cell>
          <cell r="C1234" t="str">
            <v>JENLY REYNOLD LELEH</v>
          </cell>
          <cell r="D1234" t="str">
            <v>DRIVER</v>
          </cell>
          <cell r="E1234" t="str">
            <v>MANADO</v>
          </cell>
          <cell r="F1234" t="str">
            <v>SAT</v>
          </cell>
          <cell r="G1234">
            <v>1561464.9675999999</v>
          </cell>
          <cell r="H1234">
            <v>5000</v>
          </cell>
          <cell r="I1234">
            <v>1556464.9675999999</v>
          </cell>
        </row>
        <row r="1235">
          <cell r="B1235" t="str">
            <v>0626</v>
          </cell>
          <cell r="C1235" t="str">
            <v>EKO DANANG PRIATNA BAHARI</v>
          </cell>
          <cell r="D1235" t="str">
            <v>DRIVER</v>
          </cell>
          <cell r="E1235" t="str">
            <v>MANADO</v>
          </cell>
          <cell r="F1235" t="str">
            <v>SAT</v>
          </cell>
          <cell r="G1235">
            <v>1561464.9675999999</v>
          </cell>
          <cell r="H1235">
            <v>5000</v>
          </cell>
          <cell r="I1235">
            <v>1556464.9675999999</v>
          </cell>
        </row>
        <row r="1236">
          <cell r="B1236" t="str">
            <v>0629</v>
          </cell>
          <cell r="C1236" t="str">
            <v>REFLY REKY MANTIRI</v>
          </cell>
          <cell r="D1236" t="str">
            <v>DRIVER</v>
          </cell>
          <cell r="E1236" t="str">
            <v>MANADO</v>
          </cell>
          <cell r="F1236" t="str">
            <v>SAT</v>
          </cell>
          <cell r="G1236">
            <v>1561464.9675999999</v>
          </cell>
          <cell r="H1236">
            <v>5000</v>
          </cell>
          <cell r="I1236">
            <v>1556464.9675999999</v>
          </cell>
        </row>
        <row r="1237">
          <cell r="B1237" t="str">
            <v>0670</v>
          </cell>
          <cell r="C1237" t="str">
            <v>RISCHY RENALDO IROT</v>
          </cell>
          <cell r="D1237" t="str">
            <v>DRIVER</v>
          </cell>
          <cell r="E1237" t="str">
            <v>MANADO</v>
          </cell>
          <cell r="F1237" t="str">
            <v>SAT</v>
          </cell>
          <cell r="G1237">
            <v>1561464.9675999999</v>
          </cell>
          <cell r="H1237">
            <v>5000</v>
          </cell>
          <cell r="I1237">
            <v>1556464.9675999999</v>
          </cell>
        </row>
        <row r="1238">
          <cell r="B1238" t="str">
            <v>1033</v>
          </cell>
          <cell r="C1238" t="str">
            <v xml:space="preserve">BILLY ANGELO WENAS </v>
          </cell>
          <cell r="D1238" t="str">
            <v>DRIVER</v>
          </cell>
          <cell r="E1238" t="str">
            <v>MANADO</v>
          </cell>
          <cell r="F1238" t="str">
            <v>SAT</v>
          </cell>
          <cell r="G1238">
            <v>3258709.4975999999</v>
          </cell>
          <cell r="H1238">
            <v>5000</v>
          </cell>
          <cell r="I1238">
            <v>3253709.4975999999</v>
          </cell>
        </row>
        <row r="1239">
          <cell r="B1239" t="str">
            <v>1034</v>
          </cell>
          <cell r="C1239" t="str">
            <v xml:space="preserve">DONY YOHANES WALANGITANG </v>
          </cell>
          <cell r="D1239" t="str">
            <v>DRIVER</v>
          </cell>
          <cell r="E1239" t="str">
            <v>MANADO</v>
          </cell>
          <cell r="F1239" t="str">
            <v>SAT</v>
          </cell>
          <cell r="G1239">
            <v>1561464.9675999999</v>
          </cell>
          <cell r="H1239">
            <v>5000</v>
          </cell>
          <cell r="I1239">
            <v>1556464.9675999999</v>
          </cell>
        </row>
        <row r="1240">
          <cell r="B1240" t="str">
            <v>1035</v>
          </cell>
          <cell r="C1240" t="str">
            <v xml:space="preserve">FEBRIANO YOHANES KAUNANG </v>
          </cell>
          <cell r="D1240" t="str">
            <v>DRIVER</v>
          </cell>
          <cell r="E1240" t="str">
            <v>MANADO</v>
          </cell>
          <cell r="F1240" t="str">
            <v>SAT</v>
          </cell>
          <cell r="G1240">
            <v>1561464.9675999999</v>
          </cell>
          <cell r="H1240">
            <v>5000</v>
          </cell>
          <cell r="I1240">
            <v>1556464.9675999999</v>
          </cell>
        </row>
        <row r="1241">
          <cell r="B1241" t="str">
            <v>1451</v>
          </cell>
          <cell r="C1241" t="str">
            <v xml:space="preserve">SUARDI </v>
          </cell>
          <cell r="D1241" t="str">
            <v>DRIVER</v>
          </cell>
          <cell r="E1241" t="str">
            <v>MANADO</v>
          </cell>
          <cell r="F1241" t="str">
            <v>SAT</v>
          </cell>
          <cell r="G1241">
            <v>3258709.4975999999</v>
          </cell>
          <cell r="H1241">
            <v>5000</v>
          </cell>
          <cell r="I1241">
            <v>3253709.4975999999</v>
          </cell>
        </row>
        <row r="1242">
          <cell r="B1242" t="str">
            <v>1767</v>
          </cell>
          <cell r="C1242" t="str">
            <v>EBEN APRILIANO EMANUEL PONGOH</v>
          </cell>
          <cell r="D1242" t="str">
            <v>DRIVER</v>
          </cell>
          <cell r="E1242" t="str">
            <v>MANADO</v>
          </cell>
          <cell r="F1242" t="str">
            <v>SAT</v>
          </cell>
          <cell r="G1242">
            <v>1561464.9675999999</v>
          </cell>
          <cell r="H1242">
            <v>5000</v>
          </cell>
          <cell r="I1242">
            <v>1556464.9675999999</v>
          </cell>
        </row>
        <row r="1243">
          <cell r="B1243" t="str">
            <v>1795</v>
          </cell>
          <cell r="C1243" t="str">
            <v>HAYKRI LUKAS BOYOH</v>
          </cell>
          <cell r="D1243" t="str">
            <v>DRIVER</v>
          </cell>
          <cell r="E1243" t="str">
            <v>MANADO</v>
          </cell>
          <cell r="F1243" t="str">
            <v>SAT</v>
          </cell>
          <cell r="G1243">
            <v>1323849.8581999999</v>
          </cell>
          <cell r="H1243">
            <v>5000</v>
          </cell>
          <cell r="I1243">
            <v>1318849.8581999999</v>
          </cell>
        </row>
        <row r="1244">
          <cell r="B1244" t="str">
            <v>1977</v>
          </cell>
          <cell r="C1244" t="str">
            <v>DEVVIS JEN BAWOEL</v>
          </cell>
          <cell r="D1244" t="str">
            <v>DRIVER</v>
          </cell>
          <cell r="E1244" t="str">
            <v>MANADO</v>
          </cell>
          <cell r="F1244" t="str">
            <v>SAT</v>
          </cell>
          <cell r="G1244">
            <v>1561464.9675999999</v>
          </cell>
          <cell r="H1244">
            <v>5000</v>
          </cell>
          <cell r="I1244">
            <v>1556464.9675999999</v>
          </cell>
        </row>
        <row r="1245">
          <cell r="B1245" t="str">
            <v>2353</v>
          </cell>
          <cell r="C1245" t="str">
            <v>JOTAN RINCAS PANAMBA</v>
          </cell>
          <cell r="D1245" t="str">
            <v>DRIVER</v>
          </cell>
          <cell r="E1245" t="str">
            <v>MANADO</v>
          </cell>
          <cell r="F1245" t="str">
            <v>SAT</v>
          </cell>
          <cell r="G1245">
            <v>1289904.9675999999</v>
          </cell>
          <cell r="H1245">
            <v>5000</v>
          </cell>
          <cell r="I1245">
            <v>1284904.9675999999</v>
          </cell>
        </row>
        <row r="1246">
          <cell r="B1246" t="str">
            <v>2432</v>
          </cell>
          <cell r="C1246" t="str">
            <v>STENLY KASENGKANG</v>
          </cell>
          <cell r="D1246" t="str">
            <v>DRIVER</v>
          </cell>
          <cell r="E1246" t="str">
            <v>MANADO</v>
          </cell>
          <cell r="F1246" t="str">
            <v>SAT</v>
          </cell>
          <cell r="G1246">
            <v>1561464.9675999999</v>
          </cell>
          <cell r="H1246">
            <v>5000</v>
          </cell>
          <cell r="I1246">
            <v>1556464.9675999999</v>
          </cell>
        </row>
        <row r="1247">
          <cell r="B1247" t="str">
            <v>2587</v>
          </cell>
          <cell r="C1247" t="str">
            <v>THEO RANDI GOBEL</v>
          </cell>
          <cell r="D1247" t="str">
            <v>DRIVER</v>
          </cell>
          <cell r="E1247" t="str">
            <v>MANADO</v>
          </cell>
          <cell r="F1247" t="str">
            <v>SAT</v>
          </cell>
          <cell r="G1247">
            <v>1425684.9675999999</v>
          </cell>
          <cell r="H1247">
            <v>5000</v>
          </cell>
          <cell r="I1247">
            <v>1420684.9675999999</v>
          </cell>
        </row>
        <row r="1248">
          <cell r="B1248" t="str">
            <v>1661</v>
          </cell>
          <cell r="C1248" t="str">
            <v>SABJAN ANDISI</v>
          </cell>
          <cell r="D1248" t="str">
            <v>DRIVER</v>
          </cell>
          <cell r="E1248" t="str">
            <v>MANADO</v>
          </cell>
          <cell r="F1248" t="str">
            <v>SAT</v>
          </cell>
          <cell r="G1248">
            <v>1561464.9675999999</v>
          </cell>
          <cell r="H1248">
            <v>5000</v>
          </cell>
          <cell r="I1248">
            <v>1556464.9675999999</v>
          </cell>
        </row>
        <row r="1249">
          <cell r="B1249" t="str">
            <v>2717</v>
          </cell>
          <cell r="C1249" t="str">
            <v>CHRISTMAS GUNTUR</v>
          </cell>
          <cell r="D1249" t="str">
            <v>DRIVER</v>
          </cell>
          <cell r="E1249" t="str">
            <v>MANADO</v>
          </cell>
          <cell r="F1249" t="str">
            <v>SAT</v>
          </cell>
          <cell r="G1249">
            <v>1561464.9675999999</v>
          </cell>
          <cell r="H1249">
            <v>5000</v>
          </cell>
          <cell r="I1249">
            <v>1556464.9675999999</v>
          </cell>
        </row>
        <row r="1250">
          <cell r="B1250" t="str">
            <v>0631</v>
          </cell>
          <cell r="C1250" t="str">
            <v>RIVERSIUS MASAMBE</v>
          </cell>
          <cell r="D1250" t="str">
            <v>DRIVER</v>
          </cell>
          <cell r="E1250" t="str">
            <v>MANADO</v>
          </cell>
          <cell r="F1250" t="str">
            <v>SAT</v>
          </cell>
          <cell r="G1250">
            <v>1561464.9675999999</v>
          </cell>
          <cell r="H1250">
            <v>5000</v>
          </cell>
          <cell r="I1250">
            <v>1556464.9675999999</v>
          </cell>
        </row>
        <row r="1251">
          <cell r="B1251" t="str">
            <v>0630</v>
          </cell>
          <cell r="C1251" t="str">
            <v>SUKRI ABDULRAHMAN</v>
          </cell>
          <cell r="D1251" t="str">
            <v>DRIVER</v>
          </cell>
          <cell r="E1251" t="str">
            <v>MANADO</v>
          </cell>
          <cell r="F1251" t="str">
            <v>SAT</v>
          </cell>
          <cell r="G1251">
            <v>1561464.9675999999</v>
          </cell>
          <cell r="H1251">
            <v>5000</v>
          </cell>
          <cell r="I1251">
            <v>1556464.9675999999</v>
          </cell>
        </row>
        <row r="1252">
          <cell r="B1252" t="str">
            <v>3155</v>
          </cell>
          <cell r="C1252" t="str">
            <v>FRANGKI OSIMPU</v>
          </cell>
          <cell r="D1252" t="str">
            <v>DRIVER</v>
          </cell>
          <cell r="E1252" t="str">
            <v>MANADO</v>
          </cell>
          <cell r="F1252" t="str">
            <v>SAT</v>
          </cell>
          <cell r="G1252">
            <v>1561464.9675999999</v>
          </cell>
          <cell r="H1252">
            <v>5000</v>
          </cell>
          <cell r="I1252">
            <v>1556464.9675999999</v>
          </cell>
        </row>
        <row r="1253">
          <cell r="B1253" t="str">
            <v>3203</v>
          </cell>
          <cell r="C1253" t="str">
            <v>YANNI PARENGKUAN</v>
          </cell>
          <cell r="D1253" t="str">
            <v>DRIVER</v>
          </cell>
          <cell r="E1253" t="str">
            <v>MANADO</v>
          </cell>
          <cell r="F1253" t="str">
            <v>SAT</v>
          </cell>
          <cell r="G1253">
            <v>1018344.9675999999</v>
          </cell>
          <cell r="H1253">
            <v>5000</v>
          </cell>
          <cell r="I1253">
            <v>1013344.9675999999</v>
          </cell>
        </row>
        <row r="1254">
          <cell r="B1254" t="str">
            <v>3260</v>
          </cell>
          <cell r="C1254" t="str">
            <v>JIMMY STEVEN SUNDALANGI</v>
          </cell>
          <cell r="D1254" t="str">
            <v>DRIVER</v>
          </cell>
          <cell r="E1254" t="str">
            <v>MANADO</v>
          </cell>
          <cell r="F1254" t="str">
            <v>SAT</v>
          </cell>
          <cell r="G1254">
            <v>1561464.9675999999</v>
          </cell>
          <cell r="H1254">
            <v>5000</v>
          </cell>
          <cell r="I1254">
            <v>1556464.9675999999</v>
          </cell>
        </row>
        <row r="1255">
          <cell r="B1255" t="str">
            <v>3383</v>
          </cell>
          <cell r="C1255" t="str">
            <v>SOFYAN AMARA</v>
          </cell>
          <cell r="D1255" t="str">
            <v>DRIVER</v>
          </cell>
          <cell r="E1255" t="str">
            <v>MANADO</v>
          </cell>
          <cell r="F1255" t="str">
            <v>SAT</v>
          </cell>
          <cell r="G1255">
            <v>1561464.9675999999</v>
          </cell>
          <cell r="H1255">
            <v>5000</v>
          </cell>
          <cell r="I1255">
            <v>1556464.9675999999</v>
          </cell>
        </row>
        <row r="1256">
          <cell r="B1256" t="str">
            <v>3354</v>
          </cell>
          <cell r="C1256" t="str">
            <v>OVANLIS KOMENAUNG</v>
          </cell>
          <cell r="D1256" t="str">
            <v>DRIVER</v>
          </cell>
          <cell r="E1256" t="str">
            <v>MANADO</v>
          </cell>
          <cell r="F1256" t="str">
            <v>SAT</v>
          </cell>
          <cell r="G1256">
            <v>1561464.9675999999</v>
          </cell>
          <cell r="H1256">
            <v>5000</v>
          </cell>
          <cell r="I1256">
            <v>1556464.9675999999</v>
          </cell>
        </row>
        <row r="1257">
          <cell r="B1257" t="str">
            <v>3355</v>
          </cell>
          <cell r="C1257" t="str">
            <v>GEORGE GORBY SUMOLANG</v>
          </cell>
          <cell r="D1257" t="str">
            <v>DRIVER</v>
          </cell>
          <cell r="E1257" t="str">
            <v>MANADO</v>
          </cell>
          <cell r="F1257" t="str">
            <v>SAT</v>
          </cell>
          <cell r="G1257">
            <v>1561464.9675999999</v>
          </cell>
          <cell r="H1257">
            <v>5000</v>
          </cell>
          <cell r="I1257">
            <v>1556464.9675999999</v>
          </cell>
        </row>
        <row r="1258">
          <cell r="B1258" t="str">
            <v>3508</v>
          </cell>
          <cell r="C1258" t="str">
            <v>REHAN ANGGISTIAN WULUR</v>
          </cell>
          <cell r="D1258" t="str">
            <v>DRIVER</v>
          </cell>
          <cell r="E1258" t="str">
            <v>MANADO</v>
          </cell>
          <cell r="F1258" t="str">
            <v>SAT</v>
          </cell>
          <cell r="G1258">
            <v>1154124.9675999999</v>
          </cell>
          <cell r="H1258">
            <v>5000</v>
          </cell>
          <cell r="I1258">
            <v>1149124.9675999999</v>
          </cell>
        </row>
        <row r="1259">
          <cell r="B1259" t="str">
            <v>3512</v>
          </cell>
          <cell r="C1259" t="str">
            <v>MICHAEL KUMAMBOUW</v>
          </cell>
          <cell r="D1259" t="str">
            <v>DRIVER</v>
          </cell>
          <cell r="E1259" t="str">
            <v>MANADO</v>
          </cell>
          <cell r="F1259" t="str">
            <v>SAT</v>
          </cell>
          <cell r="G1259">
            <v>1561464.9675999999</v>
          </cell>
          <cell r="H1259">
            <v>5000</v>
          </cell>
          <cell r="I1259">
            <v>1556464.9675999999</v>
          </cell>
        </row>
        <row r="1260">
          <cell r="B1260" t="str">
            <v>3530</v>
          </cell>
          <cell r="C1260" t="str">
            <v>FANLY ANTE</v>
          </cell>
          <cell r="D1260" t="str">
            <v>DRIVER</v>
          </cell>
          <cell r="E1260" t="str">
            <v>MANADO</v>
          </cell>
          <cell r="F1260" t="str">
            <v>SAT</v>
          </cell>
          <cell r="G1260">
            <v>1561464.9675999999</v>
          </cell>
          <cell r="H1260">
            <v>5000</v>
          </cell>
          <cell r="I1260">
            <v>1556464.9675999999</v>
          </cell>
        </row>
        <row r="1261">
          <cell r="B1261" t="str">
            <v>3608</v>
          </cell>
          <cell r="C1261" t="str">
            <v>YOHANES LUMANAW WAROW</v>
          </cell>
          <cell r="D1261" t="str">
            <v>DRIVER</v>
          </cell>
          <cell r="E1261" t="str">
            <v>MANADO</v>
          </cell>
          <cell r="F1261" t="str">
            <v>SAT</v>
          </cell>
          <cell r="G1261">
            <v>1561464.9675999999</v>
          </cell>
          <cell r="H1261">
            <v>5000</v>
          </cell>
          <cell r="I1261">
            <v>1556464.9675999999</v>
          </cell>
        </row>
        <row r="1262">
          <cell r="B1262" t="str">
            <v>3609</v>
          </cell>
          <cell r="C1262" t="str">
            <v>CHRISTIAN LENGKONG</v>
          </cell>
          <cell r="D1262" t="str">
            <v>DRIVER</v>
          </cell>
          <cell r="E1262" t="str">
            <v>MANADO</v>
          </cell>
          <cell r="F1262" t="str">
            <v>SAT</v>
          </cell>
          <cell r="G1262">
            <v>1595409.8581999999</v>
          </cell>
          <cell r="H1262">
            <v>5000</v>
          </cell>
          <cell r="I1262">
            <v>1590409.8581999999</v>
          </cell>
        </row>
        <row r="1263">
          <cell r="B1263" t="str">
            <v>3637</v>
          </cell>
          <cell r="C1263" t="str">
            <v>YANLY H S PINATIK</v>
          </cell>
          <cell r="D1263" t="str">
            <v>DRIVER</v>
          </cell>
          <cell r="E1263" t="str">
            <v>MANADO</v>
          </cell>
          <cell r="F1263" t="str">
            <v>SAT</v>
          </cell>
          <cell r="G1263">
            <v>1595409.8581999999</v>
          </cell>
          <cell r="H1263">
            <v>5000</v>
          </cell>
          <cell r="I1263">
            <v>1590409.8581999999</v>
          </cell>
        </row>
        <row r="1264">
          <cell r="B1264" t="str">
            <v>3606</v>
          </cell>
          <cell r="C1264" t="str">
            <v>JOTHAM ALFREETS LUNTUNGAN</v>
          </cell>
          <cell r="D1264" t="str">
            <v>DRIVER</v>
          </cell>
          <cell r="E1264" t="str">
            <v>MANADO</v>
          </cell>
          <cell r="F1264" t="str">
            <v>SAT</v>
          </cell>
          <cell r="G1264">
            <v>1595409.8581999999</v>
          </cell>
          <cell r="H1264">
            <v>5000</v>
          </cell>
          <cell r="I1264">
            <v>1590409.8581999999</v>
          </cell>
        </row>
        <row r="1265">
          <cell r="B1265" t="str">
            <v>3755</v>
          </cell>
          <cell r="C1265" t="str">
            <v xml:space="preserve">SUPRIANTO BURHAN </v>
          </cell>
          <cell r="D1265" t="str">
            <v>DRIVER</v>
          </cell>
          <cell r="E1265" t="str">
            <v>MANADO</v>
          </cell>
          <cell r="F1265" t="str">
            <v>SAT</v>
          </cell>
          <cell r="G1265">
            <v>3258709.4975999999</v>
          </cell>
          <cell r="H1265">
            <v>5000</v>
          </cell>
          <cell r="I1265">
            <v>3253709.4975999999</v>
          </cell>
        </row>
        <row r="1266">
          <cell r="B1266" t="str">
            <v>3800</v>
          </cell>
          <cell r="C1266" t="str">
            <v>GABRIELA SAMBOW</v>
          </cell>
          <cell r="D1266" t="str">
            <v>DRIVER</v>
          </cell>
          <cell r="E1266" t="str">
            <v>MANADO</v>
          </cell>
          <cell r="F1266" t="str">
            <v>SAT</v>
          </cell>
          <cell r="G1266">
            <v>3258709.4975999999</v>
          </cell>
          <cell r="H1266">
            <v>5000</v>
          </cell>
          <cell r="I1266">
            <v>3253709.4975999999</v>
          </cell>
        </row>
        <row r="1267">
          <cell r="B1267" t="str">
            <v>3756</v>
          </cell>
          <cell r="C1267" t="str">
            <v>RIVO MANGOLONGSONGKE</v>
          </cell>
          <cell r="D1267" t="str">
            <v>DRIVER</v>
          </cell>
          <cell r="E1267" t="str">
            <v>MANADO</v>
          </cell>
          <cell r="F1267" t="str">
            <v>SAT</v>
          </cell>
          <cell r="G1267">
            <v>1561464.9675999999</v>
          </cell>
          <cell r="H1267">
            <v>5000</v>
          </cell>
          <cell r="I1267">
            <v>1556464.9675999999</v>
          </cell>
        </row>
        <row r="1268">
          <cell r="B1268" t="str">
            <v>3801</v>
          </cell>
          <cell r="C1268" t="str">
            <v>FILIPI JUNAIDI HARTMAN LOMBOK</v>
          </cell>
          <cell r="D1268" t="str">
            <v>DRIVER</v>
          </cell>
          <cell r="E1268" t="str">
            <v>MANADO</v>
          </cell>
          <cell r="F1268" t="str">
            <v>SAT</v>
          </cell>
          <cell r="G1268">
            <v>1561464.9675999999</v>
          </cell>
          <cell r="H1268">
            <v>5000</v>
          </cell>
          <cell r="I1268">
            <v>1556464.9675999999</v>
          </cell>
        </row>
        <row r="1269">
          <cell r="B1269" t="str">
            <v>3802</v>
          </cell>
          <cell r="C1269" t="str">
            <v>STIVLY FRANSAMBRO SUMAYKU</v>
          </cell>
          <cell r="D1269" t="str">
            <v>DRIVER</v>
          </cell>
          <cell r="E1269" t="str">
            <v>MANADO</v>
          </cell>
          <cell r="F1269" t="str">
            <v>SAT</v>
          </cell>
          <cell r="G1269">
            <v>1561464.9675999999</v>
          </cell>
          <cell r="H1269">
            <v>5000</v>
          </cell>
          <cell r="I1269">
            <v>1556464.9675999999</v>
          </cell>
        </row>
        <row r="1270">
          <cell r="B1270" t="str">
            <v>3803</v>
          </cell>
          <cell r="C1270" t="str">
            <v>JUNAIDI MOKODOMPIT</v>
          </cell>
          <cell r="D1270" t="str">
            <v>DRIVER</v>
          </cell>
          <cell r="E1270" t="str">
            <v>MANADO</v>
          </cell>
          <cell r="F1270" t="str">
            <v>SAT</v>
          </cell>
          <cell r="G1270">
            <v>1595409.8581999999</v>
          </cell>
          <cell r="H1270">
            <v>5000</v>
          </cell>
          <cell r="I1270">
            <v>1590409.8581999999</v>
          </cell>
        </row>
        <row r="1271">
          <cell r="B1271" t="str">
            <v>3804</v>
          </cell>
          <cell r="C1271" t="str">
            <v>JAMALUDIN LAPASAU</v>
          </cell>
          <cell r="D1271" t="str">
            <v>DRIVER</v>
          </cell>
          <cell r="E1271" t="str">
            <v>MANADO</v>
          </cell>
          <cell r="F1271" t="str">
            <v>SAT</v>
          </cell>
          <cell r="G1271">
            <v>1595409.8581999999</v>
          </cell>
          <cell r="H1271">
            <v>5000</v>
          </cell>
          <cell r="I1271">
            <v>1590409.8581999999</v>
          </cell>
        </row>
        <row r="1272">
          <cell r="B1272" t="str">
            <v>3525</v>
          </cell>
          <cell r="C1272" t="str">
            <v>RAHMAT DEMOLINGO</v>
          </cell>
          <cell r="D1272" t="str">
            <v>DRIVER</v>
          </cell>
          <cell r="E1272" t="str">
            <v>MANADO</v>
          </cell>
          <cell r="F1272" t="str">
            <v>SAT</v>
          </cell>
          <cell r="G1272">
            <v>1520409.8581999999</v>
          </cell>
          <cell r="H1272">
            <v>5000</v>
          </cell>
          <cell r="I1272">
            <v>1515409.8581999999</v>
          </cell>
        </row>
        <row r="1273">
          <cell r="B1273" t="str">
            <v>3202</v>
          </cell>
          <cell r="C1273" t="str">
            <v>FITMAN SURATE</v>
          </cell>
          <cell r="D1273" t="str">
            <v>DRIVER</v>
          </cell>
          <cell r="E1273" t="str">
            <v>MANADO</v>
          </cell>
          <cell r="F1273" t="str">
            <v>SAT</v>
          </cell>
          <cell r="G1273">
            <v>683101.68153333338</v>
          </cell>
          <cell r="H1273">
            <v>5000</v>
          </cell>
          <cell r="I1273">
            <v>678101.68153333338</v>
          </cell>
        </row>
        <row r="1274">
          <cell r="B1274" t="str">
            <v>1938</v>
          </cell>
          <cell r="C1274" t="str">
            <v>RINOL IDRIS</v>
          </cell>
          <cell r="D1274" t="str">
            <v>DRIVER</v>
          </cell>
          <cell r="E1274" t="str">
            <v>MANADO</v>
          </cell>
          <cell r="F1274" t="str">
            <v>ANTERAJA</v>
          </cell>
          <cell r="G1274">
            <v>1595409.8581999999</v>
          </cell>
          <cell r="H1274">
            <v>5000</v>
          </cell>
          <cell r="I1274">
            <v>1590409.8581999999</v>
          </cell>
        </row>
        <row r="1275">
          <cell r="B1275" t="str">
            <v>0409</v>
          </cell>
          <cell r="C1275" t="str">
            <v>RONALD RECKY SUMIGAR</v>
          </cell>
          <cell r="D1275" t="str">
            <v>DRIVER</v>
          </cell>
          <cell r="E1275" t="str">
            <v>MANADO</v>
          </cell>
          <cell r="F1275" t="str">
            <v>ANTERAJA</v>
          </cell>
          <cell r="G1275">
            <v>1561464.9675999999</v>
          </cell>
          <cell r="H1275">
            <v>5000</v>
          </cell>
          <cell r="I1275">
            <v>1556464.9675999999</v>
          </cell>
        </row>
        <row r="1276">
          <cell r="B1276" t="str">
            <v>1939</v>
          </cell>
          <cell r="C1276" t="str">
            <v>STEVIE MAMESAH</v>
          </cell>
          <cell r="D1276" t="str">
            <v>DRIVER</v>
          </cell>
          <cell r="E1276" t="str">
            <v>MANADO</v>
          </cell>
          <cell r="F1276" t="str">
            <v>ANTERAJA</v>
          </cell>
          <cell r="G1276">
            <v>1561464.9675999999</v>
          </cell>
          <cell r="H1276">
            <v>5000</v>
          </cell>
          <cell r="I1276">
            <v>1556464.9675999999</v>
          </cell>
        </row>
        <row r="1277">
          <cell r="B1277" t="str">
            <v>0607</v>
          </cell>
          <cell r="C1277" t="str">
            <v>SEALTIEL PIYEKE</v>
          </cell>
          <cell r="D1277" t="str">
            <v>DRIVER</v>
          </cell>
          <cell r="E1277" t="str">
            <v>MANADO</v>
          </cell>
          <cell r="F1277" t="str">
            <v>ANTERAJA</v>
          </cell>
          <cell r="G1277">
            <v>1561464.9675999999</v>
          </cell>
          <cell r="H1277">
            <v>5000</v>
          </cell>
          <cell r="I1277">
            <v>1556464.9675999999</v>
          </cell>
        </row>
        <row r="1278">
          <cell r="B1278" t="str">
            <v>0828</v>
          </cell>
          <cell r="C1278" t="str">
            <v>SANCHAI PRAYAMARK</v>
          </cell>
          <cell r="D1278" t="str">
            <v xml:space="preserve">DRIVER </v>
          </cell>
          <cell r="E1278" t="str">
            <v>GORONTALO</v>
          </cell>
          <cell r="F1278" t="str">
            <v>SAT</v>
          </cell>
          <cell r="G1278">
            <v>2688556.8000000003</v>
          </cell>
          <cell r="H1278">
            <v>5000</v>
          </cell>
          <cell r="I1278">
            <v>2683556.8000000003</v>
          </cell>
        </row>
        <row r="1279">
          <cell r="B1279" t="str">
            <v>0636</v>
          </cell>
          <cell r="C1279" t="str">
            <v>LUKMAN PODUNGGE</v>
          </cell>
          <cell r="D1279" t="str">
            <v xml:space="preserve">DRIVER </v>
          </cell>
          <cell r="E1279" t="str">
            <v>GORONTALO</v>
          </cell>
          <cell r="F1279" t="str">
            <v>SAT</v>
          </cell>
          <cell r="G1279">
            <v>1316272.5999999999</v>
          </cell>
          <cell r="H1279">
            <v>5000</v>
          </cell>
          <cell r="I1279">
            <v>1311272.5999999999</v>
          </cell>
        </row>
        <row r="1280">
          <cell r="B1280" t="str">
            <v>0641</v>
          </cell>
          <cell r="C1280" t="str">
            <v>ILHAM MAHADJANI</v>
          </cell>
          <cell r="D1280" t="str">
            <v xml:space="preserve">DRIVER </v>
          </cell>
          <cell r="E1280" t="str">
            <v>GORONTALO</v>
          </cell>
          <cell r="F1280" t="str">
            <v>SAT</v>
          </cell>
          <cell r="G1280">
            <v>1316272.5999999999</v>
          </cell>
          <cell r="H1280">
            <v>5000</v>
          </cell>
          <cell r="I1280">
            <v>1311272.5999999999</v>
          </cell>
        </row>
        <row r="1281">
          <cell r="B1281" t="str">
            <v>1007</v>
          </cell>
          <cell r="C1281" t="str">
            <v>RIMAN PARIS</v>
          </cell>
          <cell r="D1281" t="str">
            <v xml:space="preserve">DRIVER </v>
          </cell>
          <cell r="E1281" t="str">
            <v>GORONTALO</v>
          </cell>
          <cell r="F1281" t="str">
            <v>SAT</v>
          </cell>
          <cell r="G1281">
            <v>1288266.7999999998</v>
          </cell>
          <cell r="H1281">
            <v>5000</v>
          </cell>
          <cell r="I1281">
            <v>1283266.7999999998</v>
          </cell>
        </row>
        <row r="1282">
          <cell r="B1282" t="str">
            <v>1367</v>
          </cell>
          <cell r="C1282" t="str">
            <v xml:space="preserve">JOHAN LAKORU </v>
          </cell>
          <cell r="D1282" t="str">
            <v xml:space="preserve">DRIVER </v>
          </cell>
          <cell r="E1282" t="str">
            <v>GORONTALO</v>
          </cell>
          <cell r="F1282" t="str">
            <v>SAT</v>
          </cell>
          <cell r="G1282">
            <v>1316272.5999999999</v>
          </cell>
          <cell r="H1282">
            <v>5000</v>
          </cell>
          <cell r="I1282">
            <v>1311272.5999999999</v>
          </cell>
        </row>
        <row r="1283">
          <cell r="B1283" t="str">
            <v>1807</v>
          </cell>
          <cell r="C1283" t="str">
            <v>ZULKIFLI ISHAK</v>
          </cell>
          <cell r="D1283" t="str">
            <v xml:space="preserve">DRIVER </v>
          </cell>
          <cell r="E1283" t="str">
            <v>GORONTALO</v>
          </cell>
          <cell r="F1283" t="str">
            <v>SAT</v>
          </cell>
          <cell r="G1283">
            <v>1316272.5999999999</v>
          </cell>
          <cell r="H1283">
            <v>5000</v>
          </cell>
          <cell r="I1283">
            <v>1311272.5999999999</v>
          </cell>
        </row>
        <row r="1284">
          <cell r="B1284" t="str">
            <v>1368</v>
          </cell>
          <cell r="C1284" t="str">
            <v xml:space="preserve">RISZKY RINALDI SABA </v>
          </cell>
          <cell r="D1284" t="str">
            <v xml:space="preserve">DRIVER </v>
          </cell>
          <cell r="E1284" t="str">
            <v>GORONTALO</v>
          </cell>
          <cell r="F1284" t="str">
            <v>SAT</v>
          </cell>
          <cell r="G1284">
            <v>1316272.5999999999</v>
          </cell>
          <cell r="H1284">
            <v>5000</v>
          </cell>
          <cell r="I1284">
            <v>1311272.5999999999</v>
          </cell>
        </row>
        <row r="1285">
          <cell r="B1285" t="str">
            <v>2359</v>
          </cell>
          <cell r="C1285" t="str">
            <v>OKTAFIANUS F SAGENA</v>
          </cell>
          <cell r="D1285" t="str">
            <v>CHECKER</v>
          </cell>
          <cell r="E1285" t="str">
            <v>GORONTALO</v>
          </cell>
          <cell r="F1285" t="str">
            <v>SAT</v>
          </cell>
          <cell r="G1285">
            <v>2688556.8000000003</v>
          </cell>
          <cell r="H1285">
            <v>5000</v>
          </cell>
          <cell r="I1285">
            <v>2683556.8000000003</v>
          </cell>
        </row>
        <row r="1286">
          <cell r="B1286" t="str">
            <v>2447</v>
          </cell>
          <cell r="C1286" t="str">
            <v>MARTHO PAKAYA</v>
          </cell>
          <cell r="D1286" t="str">
            <v>DRIVER</v>
          </cell>
          <cell r="E1286" t="str">
            <v>GORONTALO</v>
          </cell>
          <cell r="F1286" t="str">
            <v>SAT</v>
          </cell>
          <cell r="G1286">
            <v>1288266.7999999998</v>
          </cell>
          <cell r="H1286">
            <v>5000</v>
          </cell>
          <cell r="I1286">
            <v>1283266.7999999998</v>
          </cell>
        </row>
        <row r="1287">
          <cell r="B1287" t="str">
            <v>3110</v>
          </cell>
          <cell r="C1287" t="str">
            <v>ANDRIYANTO HASIM</v>
          </cell>
          <cell r="D1287" t="str">
            <v>DISPATCHER</v>
          </cell>
          <cell r="E1287" t="str">
            <v>GORONTALO</v>
          </cell>
          <cell r="F1287" t="str">
            <v>SAT</v>
          </cell>
          <cell r="G1287">
            <v>2688556.8000000003</v>
          </cell>
          <cell r="H1287">
            <v>5000</v>
          </cell>
          <cell r="I1287">
            <v>2683556.8000000003</v>
          </cell>
        </row>
        <row r="1288">
          <cell r="B1288" t="str">
            <v>3012</v>
          </cell>
          <cell r="C1288" t="str">
            <v xml:space="preserve">ARIFIN MIOLO </v>
          </cell>
          <cell r="D1288" t="str">
            <v>DRIVER</v>
          </cell>
          <cell r="E1288" t="str">
            <v>GORONTALO</v>
          </cell>
          <cell r="F1288" t="str">
            <v>SAT</v>
          </cell>
          <cell r="G1288">
            <v>1288266.7999999998</v>
          </cell>
          <cell r="H1288">
            <v>5000</v>
          </cell>
          <cell r="I1288">
            <v>1283266.7999999998</v>
          </cell>
        </row>
        <row r="1289">
          <cell r="B1289" t="str">
            <v>3455</v>
          </cell>
          <cell r="C1289" t="str">
            <v>ZULMI GUNAWAN</v>
          </cell>
          <cell r="D1289" t="str">
            <v>DRIVER</v>
          </cell>
          <cell r="E1289" t="str">
            <v>GORONTALO</v>
          </cell>
          <cell r="F1289" t="str">
            <v>SAT</v>
          </cell>
          <cell r="G1289">
            <v>1288266.7999999998</v>
          </cell>
          <cell r="H1289">
            <v>5000</v>
          </cell>
          <cell r="I1289">
            <v>1283266.7999999998</v>
          </cell>
        </row>
        <row r="1290">
          <cell r="B1290" t="str">
            <v>2584</v>
          </cell>
          <cell r="C1290" t="str">
            <v>ZULKIFLI BAKARI</v>
          </cell>
          <cell r="D1290" t="str">
            <v>DRIVER</v>
          </cell>
          <cell r="E1290" t="str">
            <v>GORONTALO</v>
          </cell>
          <cell r="F1290" t="str">
            <v>SAT</v>
          </cell>
          <cell r="G1290">
            <v>1316272.5999999999</v>
          </cell>
          <cell r="H1290">
            <v>5000</v>
          </cell>
          <cell r="I1290">
            <v>1311272.5999999999</v>
          </cell>
        </row>
        <row r="1291">
          <cell r="B1291" t="str">
            <v>3636</v>
          </cell>
          <cell r="C1291" t="str">
            <v>TARIS TANTU</v>
          </cell>
          <cell r="D1291" t="str">
            <v>DRIVER</v>
          </cell>
          <cell r="E1291" t="str">
            <v>GORONTALO</v>
          </cell>
          <cell r="F1291" t="str">
            <v>SAT</v>
          </cell>
          <cell r="G1291">
            <v>1316272.5999999999</v>
          </cell>
          <cell r="H1291">
            <v>5000</v>
          </cell>
          <cell r="I1291">
            <v>1311272.5999999999</v>
          </cell>
        </row>
        <row r="1292">
          <cell r="B1292" t="str">
            <v>3456</v>
          </cell>
          <cell r="C1292" t="str">
            <v>DAVIT JHON WAWORUNTU</v>
          </cell>
          <cell r="D1292" t="str">
            <v>DRIVER</v>
          </cell>
          <cell r="E1292" t="str">
            <v>GORONTALO</v>
          </cell>
          <cell r="F1292" t="str">
            <v>SAT</v>
          </cell>
          <cell r="G1292">
            <v>1316272.5999999999</v>
          </cell>
          <cell r="H1292">
            <v>5000</v>
          </cell>
          <cell r="I1292">
            <v>1311272.5999999999</v>
          </cell>
        </row>
        <row r="1293">
          <cell r="B1293" t="str">
            <v>3430</v>
          </cell>
          <cell r="C1293" t="str">
            <v>SUBAIR LASONGKE</v>
          </cell>
          <cell r="D1293" t="str">
            <v>DRIVER</v>
          </cell>
          <cell r="E1293" t="str">
            <v>PALU</v>
          </cell>
          <cell r="F1293" t="str">
            <v>ANTERAJA</v>
          </cell>
          <cell r="G1293">
            <v>1338655.4099999999</v>
          </cell>
          <cell r="H1293">
            <v>5000</v>
          </cell>
          <cell r="I1293">
            <v>1333655.4099999999</v>
          </cell>
        </row>
        <row r="1294">
          <cell r="B1294" t="str">
            <v>2936</v>
          </cell>
          <cell r="C1294" t="str">
            <v xml:space="preserve">RAHMAT B TONDA </v>
          </cell>
          <cell r="D1294" t="str">
            <v>DRIVER</v>
          </cell>
          <cell r="E1294" t="str">
            <v>PALU</v>
          </cell>
          <cell r="F1294" t="str">
            <v>ANTERAJA</v>
          </cell>
          <cell r="G1294">
            <v>1310173.3799999999</v>
          </cell>
          <cell r="H1294">
            <v>5000</v>
          </cell>
          <cell r="I1294">
            <v>1305173.3799999999</v>
          </cell>
        </row>
        <row r="1295">
          <cell r="B1295" t="str">
            <v>3010</v>
          </cell>
          <cell r="C1295" t="str">
            <v>MUH NASRUN PRIANDANA</v>
          </cell>
          <cell r="D1295" t="str">
            <v>DRIVER</v>
          </cell>
          <cell r="E1295" t="str">
            <v>KENDARI</v>
          </cell>
          <cell r="F1295" t="str">
            <v>ANTERAJA</v>
          </cell>
          <cell r="G1295">
            <v>1326618.24</v>
          </cell>
          <cell r="H1295">
            <v>5000</v>
          </cell>
          <cell r="I1295">
            <v>1321618.24</v>
          </cell>
        </row>
        <row r="1296">
          <cell r="B1296" t="str">
            <v>3198</v>
          </cell>
          <cell r="C1296" t="str">
            <v>ANJAS KAROLINA TORADA</v>
          </cell>
          <cell r="D1296" t="str">
            <v>DRIVER</v>
          </cell>
          <cell r="E1296" t="str">
            <v>KENDARI</v>
          </cell>
          <cell r="F1296" t="str">
            <v>ANTERAJA</v>
          </cell>
          <cell r="G1296">
            <v>1298392.32</v>
          </cell>
          <cell r="H1296">
            <v>5000</v>
          </cell>
          <cell r="I1296">
            <v>1293392.32</v>
          </cell>
        </row>
        <row r="1297">
          <cell r="B1297" t="str">
            <v>3228</v>
          </cell>
          <cell r="C1297" t="str">
            <v xml:space="preserve">ZULFIKAR YUSUF </v>
          </cell>
          <cell r="D1297" t="str">
            <v>DRIVER</v>
          </cell>
          <cell r="E1297" t="str">
            <v>KENDARI</v>
          </cell>
          <cell r="F1297" t="str">
            <v>ANTERAJA</v>
          </cell>
          <cell r="G1297">
            <v>1298392.32</v>
          </cell>
          <cell r="H1297">
            <v>5000</v>
          </cell>
          <cell r="I1297">
            <v>1293392.32</v>
          </cell>
        </row>
        <row r="1298">
          <cell r="B1298" t="str">
            <v>2549</v>
          </cell>
          <cell r="C1298" t="str">
            <v>ABDUL RAHMAN</v>
          </cell>
          <cell r="D1298" t="str">
            <v>DRIVER</v>
          </cell>
          <cell r="E1298" t="str">
            <v>KENDARI</v>
          </cell>
          <cell r="F1298" t="str">
            <v>ANTERAJA</v>
          </cell>
          <cell r="G1298">
            <v>1298392.32</v>
          </cell>
          <cell r="H1298">
            <v>5000</v>
          </cell>
          <cell r="I1298">
            <v>1293392.32</v>
          </cell>
        </row>
        <row r="1299">
          <cell r="B1299" t="str">
            <v>2988</v>
          </cell>
          <cell r="C1299" t="str">
            <v>JEPRI D UTINA</v>
          </cell>
          <cell r="D1299" t="str">
            <v>DRIVER</v>
          </cell>
          <cell r="E1299" t="str">
            <v>GORONTALO</v>
          </cell>
          <cell r="F1299" t="str">
            <v>AGRIAKU</v>
          </cell>
          <cell r="G1299">
            <v>1288266.7999999998</v>
          </cell>
          <cell r="H1299">
            <v>5000</v>
          </cell>
          <cell r="I1299">
            <v>1283266.7999999998</v>
          </cell>
        </row>
        <row r="1300">
          <cell r="B1300" t="str">
            <v>0643</v>
          </cell>
          <cell r="C1300" t="str">
            <v>ANDIKA BILONDATU</v>
          </cell>
          <cell r="D1300" t="str">
            <v>DRIVER</v>
          </cell>
          <cell r="E1300" t="str">
            <v>GORONTALO</v>
          </cell>
          <cell r="F1300" t="str">
            <v>ANTERAJA</v>
          </cell>
          <cell r="G1300">
            <v>1288266.7999999998</v>
          </cell>
          <cell r="H1300">
            <v>5000</v>
          </cell>
          <cell r="I1300">
            <v>1283266.7999999998</v>
          </cell>
        </row>
        <row r="1301">
          <cell r="B1301" t="str">
            <v>3634</v>
          </cell>
          <cell r="C1301" t="str">
            <v>SUAIB SAFAR</v>
          </cell>
          <cell r="D1301" t="str">
            <v>DRIVER</v>
          </cell>
          <cell r="E1301" t="str">
            <v>GORONTALO</v>
          </cell>
          <cell r="F1301" t="str">
            <v>ANTERAJA</v>
          </cell>
          <cell r="G1301">
            <v>1316272.5999999999</v>
          </cell>
          <cell r="H1301">
            <v>5000</v>
          </cell>
          <cell r="I1301">
            <v>1311272.5999999999</v>
          </cell>
        </row>
        <row r="1302">
          <cell r="B1302" t="str">
            <v>0501</v>
          </cell>
          <cell r="C1302" t="str">
            <v>CANDRA KIRANA</v>
          </cell>
          <cell r="D1302" t="str">
            <v xml:space="preserve">DRIVER </v>
          </cell>
          <cell r="E1302" t="str">
            <v>MEDAN</v>
          </cell>
          <cell r="F1302" t="str">
            <v>MDR</v>
          </cell>
          <cell r="G1302">
            <v>3252868.6475999998</v>
          </cell>
          <cell r="H1302">
            <v>5000</v>
          </cell>
          <cell r="I1302">
            <v>3247868.6475999998</v>
          </cell>
        </row>
        <row r="1303">
          <cell r="B1303" t="str">
            <v>0502</v>
          </cell>
          <cell r="C1303" t="str">
            <v>SURYA MULYONO</v>
          </cell>
          <cell r="D1303" t="str">
            <v xml:space="preserve">DRIVER </v>
          </cell>
          <cell r="E1303" t="str">
            <v>MEDAN</v>
          </cell>
          <cell r="F1303" t="str">
            <v>MDR</v>
          </cell>
          <cell r="G1303">
            <v>3174382.1967999996</v>
          </cell>
          <cell r="H1303">
            <v>5000</v>
          </cell>
          <cell r="I1303">
            <v>3169382.1967999996</v>
          </cell>
        </row>
        <row r="1304">
          <cell r="B1304" t="str">
            <v>0508</v>
          </cell>
          <cell r="C1304" t="str">
            <v xml:space="preserve">MAI RAHMA DANI SAPUTRA </v>
          </cell>
          <cell r="D1304" t="str">
            <v xml:space="preserve">DRIVER </v>
          </cell>
          <cell r="E1304" t="str">
            <v>MEDAN</v>
          </cell>
          <cell r="F1304" t="str">
            <v>MDR</v>
          </cell>
          <cell r="G1304">
            <v>3235819.1967999996</v>
          </cell>
          <cell r="H1304">
            <v>5000</v>
          </cell>
          <cell r="I1304">
            <v>3230819.1967999996</v>
          </cell>
        </row>
        <row r="1305">
          <cell r="B1305" t="str">
            <v>0511</v>
          </cell>
          <cell r="C1305" t="str">
            <v xml:space="preserve">RICKY ARFINANDO </v>
          </cell>
          <cell r="D1305" t="str">
            <v xml:space="preserve">DRIVER </v>
          </cell>
          <cell r="E1305" t="str">
            <v>MEDAN</v>
          </cell>
          <cell r="F1305" t="str">
            <v>MDR</v>
          </cell>
          <cell r="G1305">
            <v>4075819.1967999996</v>
          </cell>
          <cell r="H1305">
            <v>5000</v>
          </cell>
          <cell r="I1305">
            <v>4070819.1967999996</v>
          </cell>
        </row>
        <row r="1306">
          <cell r="B1306" t="str">
            <v>0734</v>
          </cell>
          <cell r="C1306" t="str">
            <v>SURATMAN</v>
          </cell>
          <cell r="D1306" t="str">
            <v xml:space="preserve">DRIVER </v>
          </cell>
          <cell r="E1306" t="str">
            <v>MEDAN</v>
          </cell>
          <cell r="F1306" t="str">
            <v>MDR</v>
          </cell>
          <cell r="G1306">
            <v>3161270.1967999996</v>
          </cell>
          <cell r="H1306">
            <v>5000</v>
          </cell>
          <cell r="I1306">
            <v>3156270.1967999996</v>
          </cell>
        </row>
        <row r="1307">
          <cell r="B1307" t="str">
            <v>0579</v>
          </cell>
          <cell r="C1307" t="str">
            <v>SUROTO</v>
          </cell>
          <cell r="D1307" t="str">
            <v xml:space="preserve">DRIVER </v>
          </cell>
          <cell r="E1307" t="str">
            <v>MEDAN</v>
          </cell>
          <cell r="F1307" t="str">
            <v>MDR</v>
          </cell>
          <cell r="G1307">
            <v>3193187.1967999996</v>
          </cell>
          <cell r="H1307">
            <v>5000</v>
          </cell>
          <cell r="I1307">
            <v>3188187.1967999996</v>
          </cell>
        </row>
        <row r="1308">
          <cell r="B1308" t="str">
            <v>1193</v>
          </cell>
          <cell r="C1308" t="str">
            <v xml:space="preserve">JEFRI WILSON MANURUNG </v>
          </cell>
          <cell r="D1308" t="str">
            <v xml:space="preserve">DRIVER </v>
          </cell>
          <cell r="E1308" t="str">
            <v>MEDAN</v>
          </cell>
          <cell r="F1308" t="str">
            <v>MDR</v>
          </cell>
          <cell r="G1308">
            <v>3367259.6475999998</v>
          </cell>
          <cell r="H1308">
            <v>5000</v>
          </cell>
          <cell r="I1308">
            <v>3362259.6475999998</v>
          </cell>
        </row>
        <row r="1309">
          <cell r="B1309" t="str">
            <v>1554</v>
          </cell>
          <cell r="C1309" t="str">
            <v xml:space="preserve">EKO PRATAMA </v>
          </cell>
          <cell r="D1309" t="str">
            <v>DRIVER</v>
          </cell>
          <cell r="E1309" t="str">
            <v>MEDAN</v>
          </cell>
          <cell r="F1309" t="str">
            <v>MDR</v>
          </cell>
          <cell r="G1309">
            <v>3137815.1967999996</v>
          </cell>
          <cell r="H1309">
            <v>5000</v>
          </cell>
          <cell r="I1309">
            <v>3132815.1967999996</v>
          </cell>
        </row>
        <row r="1310">
          <cell r="B1310" t="str">
            <v>2352</v>
          </cell>
          <cell r="C1310" t="str">
            <v>JULHAM</v>
          </cell>
          <cell r="D1310" t="str">
            <v>DRIVER</v>
          </cell>
          <cell r="E1310" t="str">
            <v>MEDAN</v>
          </cell>
          <cell r="F1310" t="str">
            <v>MDR</v>
          </cell>
          <cell r="G1310">
            <v>3251798.6475999998</v>
          </cell>
          <cell r="H1310">
            <v>5000</v>
          </cell>
          <cell r="I1310">
            <v>3246798.6475999998</v>
          </cell>
        </row>
        <row r="1311">
          <cell r="B1311" t="str">
            <v>3420</v>
          </cell>
          <cell r="C1311" t="str">
            <v>ALDI ANSYAH</v>
          </cell>
          <cell r="D1311" t="str">
            <v>DRIVER</v>
          </cell>
          <cell r="E1311" t="str">
            <v>MEDAN</v>
          </cell>
          <cell r="F1311" t="str">
            <v>MDR</v>
          </cell>
          <cell r="G1311">
            <v>2682222.6475999998</v>
          </cell>
          <cell r="H1311">
            <v>5000</v>
          </cell>
          <cell r="I1311">
            <v>2677222.6475999998</v>
          </cell>
        </row>
        <row r="1312">
          <cell r="B1312" t="str">
            <v>3422</v>
          </cell>
          <cell r="C1312" t="str">
            <v>AGUAN</v>
          </cell>
          <cell r="D1312" t="str">
            <v>DRIVER</v>
          </cell>
          <cell r="E1312" t="str">
            <v>MEDAN</v>
          </cell>
          <cell r="F1312" t="str">
            <v>MDR</v>
          </cell>
          <cell r="G1312">
            <v>3227151.1967999996</v>
          </cell>
          <cell r="H1312">
            <v>5000</v>
          </cell>
          <cell r="I1312">
            <v>3222151.1967999996</v>
          </cell>
        </row>
        <row r="1313">
          <cell r="B1313" t="str">
            <v>3493</v>
          </cell>
          <cell r="C1313" t="str">
            <v>GUGUN RIDWAN PUTRA</v>
          </cell>
          <cell r="D1313" t="str">
            <v>DRIVER</v>
          </cell>
          <cell r="E1313" t="str">
            <v>MEDAN</v>
          </cell>
          <cell r="F1313" t="str">
            <v>MDR</v>
          </cell>
          <cell r="G1313">
            <v>3269525.6475999998</v>
          </cell>
          <cell r="H1313">
            <v>5000</v>
          </cell>
          <cell r="I1313">
            <v>3264525.6475999998</v>
          </cell>
        </row>
        <row r="1314">
          <cell r="B1314" t="str">
            <v>3093</v>
          </cell>
          <cell r="C1314" t="str">
            <v>MUHAMMAD RAMADHAN</v>
          </cell>
          <cell r="D1314" t="str">
            <v>DRIVER</v>
          </cell>
          <cell r="E1314" t="str">
            <v>MEDAN</v>
          </cell>
          <cell r="F1314" t="str">
            <v>MDR</v>
          </cell>
          <cell r="G1314">
            <v>3775819.1967999996</v>
          </cell>
          <cell r="H1314">
            <v>5000</v>
          </cell>
          <cell r="I1314">
            <v>3770819.1967999996</v>
          </cell>
        </row>
        <row r="1315">
          <cell r="B1315" t="str">
            <v>0506</v>
          </cell>
          <cell r="C1315" t="str">
            <v xml:space="preserve">DADI </v>
          </cell>
          <cell r="D1315" t="str">
            <v xml:space="preserve">DRIVER </v>
          </cell>
          <cell r="E1315" t="str">
            <v>MEDAN</v>
          </cell>
          <cell r="F1315" t="str">
            <v>MDR</v>
          </cell>
          <cell r="G1315">
            <v>1809198.1967999996</v>
          </cell>
          <cell r="H1315">
            <v>5000</v>
          </cell>
          <cell r="I1315">
            <v>1804198.1967999996</v>
          </cell>
        </row>
        <row r="1316">
          <cell r="B1316" t="str">
            <v>3615</v>
          </cell>
          <cell r="C1316" t="str">
            <v>AZIDAN LUBIS</v>
          </cell>
          <cell r="D1316" t="str">
            <v>DRIVER</v>
          </cell>
          <cell r="E1316" t="str">
            <v>MEDAN</v>
          </cell>
          <cell r="F1316" t="str">
            <v>MDR</v>
          </cell>
          <cell r="G1316">
            <v>3103132.1967999996</v>
          </cell>
          <cell r="H1316">
            <v>5000</v>
          </cell>
          <cell r="I1316">
            <v>3098132.1967999996</v>
          </cell>
        </row>
        <row r="1317">
          <cell r="B1317" t="str">
            <v>3816</v>
          </cell>
          <cell r="C1317" t="str">
            <v>AARON JORDAN SIMANJUNTAK</v>
          </cell>
          <cell r="D1317" t="str">
            <v>DRIVER</v>
          </cell>
          <cell r="E1317" t="str">
            <v>MEDAN</v>
          </cell>
          <cell r="F1317" t="str">
            <v>MDR</v>
          </cell>
          <cell r="G1317">
            <v>1919104.6476</v>
          </cell>
          <cell r="H1317">
            <v>5000</v>
          </cell>
          <cell r="I1317">
            <v>1914104.6476</v>
          </cell>
        </row>
        <row r="1318">
          <cell r="B1318" t="str">
            <v>3737</v>
          </cell>
          <cell r="C1318" t="str">
            <v xml:space="preserve">TRI FANDI MANULA </v>
          </cell>
          <cell r="D1318" t="str">
            <v>DRIVER</v>
          </cell>
          <cell r="E1318" t="str">
            <v>MEDAN</v>
          </cell>
          <cell r="F1318" t="str">
            <v>MDR</v>
          </cell>
          <cell r="G1318">
            <v>1646704.5</v>
          </cell>
          <cell r="H1318">
            <v>5000</v>
          </cell>
          <cell r="I1318">
            <v>1641704.5</v>
          </cell>
        </row>
        <row r="1319">
          <cell r="B1319" t="str">
            <v>3618</v>
          </cell>
          <cell r="C1319" t="str">
            <v>SUTRISNO</v>
          </cell>
          <cell r="D1319" t="str">
            <v>DRIVER</v>
          </cell>
          <cell r="E1319" t="str">
            <v>MEDAN</v>
          </cell>
          <cell r="F1319" t="str">
            <v>MDR</v>
          </cell>
          <cell r="G1319">
            <v>3235051.6475999998</v>
          </cell>
          <cell r="H1319">
            <v>5000</v>
          </cell>
          <cell r="I1319">
            <v>3230051.6475999998</v>
          </cell>
        </row>
        <row r="1320">
          <cell r="B1320" t="str">
            <v>0489</v>
          </cell>
          <cell r="C1320" t="str">
            <v>WARSAN SUKARNA BIN HAMAN</v>
          </cell>
          <cell r="D1320" t="str">
            <v xml:space="preserve">DRIVER </v>
          </cell>
          <cell r="E1320" t="str">
            <v>BATAM</v>
          </cell>
          <cell r="F1320" t="str">
            <v>SAT</v>
          </cell>
          <cell r="G1320">
            <v>5374904.6400000006</v>
          </cell>
          <cell r="H1320">
            <v>5000</v>
          </cell>
          <cell r="I1320">
            <v>5369904.6400000006</v>
          </cell>
        </row>
        <row r="1321">
          <cell r="B1321" t="str">
            <v>0490</v>
          </cell>
          <cell r="C1321" t="str">
            <v>PONIREN</v>
          </cell>
          <cell r="D1321" t="str">
            <v xml:space="preserve">DRIVER </v>
          </cell>
          <cell r="E1321" t="str">
            <v>BATAM</v>
          </cell>
          <cell r="F1321" t="str">
            <v>SAT</v>
          </cell>
          <cell r="G1321">
            <v>5314509.4080000008</v>
          </cell>
          <cell r="H1321">
            <v>5000</v>
          </cell>
          <cell r="I1321">
            <v>5309509.4080000008</v>
          </cell>
        </row>
        <row r="1322">
          <cell r="B1322" t="str">
            <v>0491</v>
          </cell>
          <cell r="C1322" t="str">
            <v>IKHSAN SYAFAAT</v>
          </cell>
          <cell r="D1322" t="str">
            <v xml:space="preserve">DRIVER </v>
          </cell>
          <cell r="E1322" t="str">
            <v>BATAM</v>
          </cell>
          <cell r="F1322" t="str">
            <v>SAT</v>
          </cell>
          <cell r="G1322">
            <v>5655309.4080000008</v>
          </cell>
          <cell r="H1322">
            <v>5000</v>
          </cell>
          <cell r="I1322">
            <v>5650309.4080000008</v>
          </cell>
        </row>
        <row r="1323">
          <cell r="B1323" t="str">
            <v>0493</v>
          </cell>
          <cell r="C1323" t="str">
            <v>EFENDI POHAN</v>
          </cell>
          <cell r="D1323" t="str">
            <v xml:space="preserve">DRIVER </v>
          </cell>
          <cell r="E1323" t="str">
            <v>BATAM</v>
          </cell>
          <cell r="F1323" t="str">
            <v>SAT</v>
          </cell>
          <cell r="G1323">
            <v>5474904.6400000006</v>
          </cell>
          <cell r="H1323">
            <v>5000</v>
          </cell>
          <cell r="I1323">
            <v>5469904.6400000006</v>
          </cell>
        </row>
        <row r="1324">
          <cell r="B1324" t="str">
            <v>0494</v>
          </cell>
          <cell r="C1324" t="str">
            <v>TRIMO</v>
          </cell>
          <cell r="D1324" t="str">
            <v xml:space="preserve">DRIVER </v>
          </cell>
          <cell r="E1324" t="str">
            <v>BATAM</v>
          </cell>
          <cell r="F1324" t="str">
            <v>SAT</v>
          </cell>
          <cell r="G1324">
            <v>5344909.4080000008</v>
          </cell>
          <cell r="H1324">
            <v>5000</v>
          </cell>
          <cell r="I1324">
            <v>5339909.4080000008</v>
          </cell>
        </row>
        <row r="1325">
          <cell r="B1325" t="str">
            <v>0495</v>
          </cell>
          <cell r="C1325" t="str">
            <v>YUSRIADIN</v>
          </cell>
          <cell r="D1325" t="str">
            <v xml:space="preserve">DRIVER </v>
          </cell>
          <cell r="E1325" t="str">
            <v>BATAM</v>
          </cell>
          <cell r="F1325" t="str">
            <v>SAT</v>
          </cell>
          <cell r="G1325">
            <v>5657459.4080000008</v>
          </cell>
          <cell r="H1325">
            <v>5000</v>
          </cell>
          <cell r="I1325">
            <v>5652459.4080000008</v>
          </cell>
        </row>
        <row r="1326">
          <cell r="B1326" t="str">
            <v>0496</v>
          </cell>
          <cell r="C1326" t="str">
            <v>YUHENDRI DONI</v>
          </cell>
          <cell r="D1326" t="str">
            <v xml:space="preserve">DRIVER </v>
          </cell>
          <cell r="E1326" t="str">
            <v>BATAM</v>
          </cell>
          <cell r="F1326" t="str">
            <v>SAT</v>
          </cell>
          <cell r="G1326">
            <v>5344209.4080000008</v>
          </cell>
          <cell r="H1326">
            <v>5000</v>
          </cell>
          <cell r="I1326">
            <v>5339209.4080000008</v>
          </cell>
        </row>
        <row r="1327">
          <cell r="B1327" t="str">
            <v>0497</v>
          </cell>
          <cell r="C1327" t="str">
            <v>HARI WIJAYA</v>
          </cell>
          <cell r="D1327" t="str">
            <v xml:space="preserve">DRIVER </v>
          </cell>
          <cell r="E1327" t="str">
            <v>BATAM</v>
          </cell>
          <cell r="F1327" t="str">
            <v>SAT</v>
          </cell>
          <cell r="G1327">
            <v>4555959.4080000008</v>
          </cell>
          <cell r="H1327">
            <v>5000</v>
          </cell>
          <cell r="I1327">
            <v>4550959.4080000008</v>
          </cell>
        </row>
        <row r="1328">
          <cell r="B1328" t="str">
            <v>0498</v>
          </cell>
          <cell r="C1328" t="str">
            <v>MUHAMMAD IDRIS</v>
          </cell>
          <cell r="D1328" t="str">
            <v xml:space="preserve">DRIVER </v>
          </cell>
          <cell r="E1328" t="str">
            <v>BATAM</v>
          </cell>
          <cell r="F1328" t="str">
            <v>SAT</v>
          </cell>
          <cell r="G1328">
            <v>5198859.4080000008</v>
          </cell>
          <cell r="H1328">
            <v>5000</v>
          </cell>
          <cell r="I1328">
            <v>5193859.4080000008</v>
          </cell>
        </row>
        <row r="1329">
          <cell r="B1329" t="str">
            <v>0725</v>
          </cell>
          <cell r="C1329" t="str">
            <v>KASRIAN CHANIAGO</v>
          </cell>
          <cell r="D1329" t="str">
            <v xml:space="preserve">DRIVER </v>
          </cell>
          <cell r="E1329" t="str">
            <v>BATAM</v>
          </cell>
          <cell r="F1329" t="str">
            <v>SAT</v>
          </cell>
          <cell r="G1329">
            <v>4992959.4080000008</v>
          </cell>
          <cell r="H1329">
            <v>5000</v>
          </cell>
          <cell r="I1329">
            <v>4987959.4080000008</v>
          </cell>
        </row>
        <row r="1330">
          <cell r="B1330" t="str">
            <v>1085</v>
          </cell>
          <cell r="C1330" t="str">
            <v xml:space="preserve">WAHYUDI </v>
          </cell>
          <cell r="D1330" t="str">
            <v xml:space="preserve">DRIVER </v>
          </cell>
          <cell r="E1330" t="str">
            <v>BATAM</v>
          </cell>
          <cell r="F1330" t="str">
            <v>SAT</v>
          </cell>
          <cell r="G1330">
            <v>5492159.4080000008</v>
          </cell>
          <cell r="H1330">
            <v>5000</v>
          </cell>
          <cell r="I1330">
            <v>5487159.4080000008</v>
          </cell>
        </row>
        <row r="1331">
          <cell r="B1331" t="str">
            <v>1084</v>
          </cell>
          <cell r="C1331" t="str">
            <v xml:space="preserve">REVALDO PRATAMA </v>
          </cell>
          <cell r="D1331" t="str">
            <v xml:space="preserve">DRIVER </v>
          </cell>
          <cell r="E1331" t="str">
            <v>BATAM</v>
          </cell>
          <cell r="F1331" t="str">
            <v>SAT</v>
          </cell>
          <cell r="G1331">
            <v>5585759.4080000008</v>
          </cell>
          <cell r="H1331">
            <v>5000</v>
          </cell>
          <cell r="I1331">
            <v>5580759.4080000008</v>
          </cell>
        </row>
        <row r="1332">
          <cell r="B1332" t="str">
            <v>1669</v>
          </cell>
          <cell r="C1332" t="str">
            <v>ISAN MUBARIK</v>
          </cell>
          <cell r="D1332" t="str">
            <v xml:space="preserve">DRIVER </v>
          </cell>
          <cell r="E1332" t="str">
            <v>BATAM</v>
          </cell>
          <cell r="F1332" t="str">
            <v>SAT</v>
          </cell>
          <cell r="G1332">
            <v>5530279.8185000001</v>
          </cell>
          <cell r="H1332">
            <v>5000</v>
          </cell>
          <cell r="I1332">
            <v>5525279.8185000001</v>
          </cell>
        </row>
        <row r="1333">
          <cell r="B1333" t="str">
            <v>2143</v>
          </cell>
          <cell r="C1333" t="str">
            <v>RUDI SUTOMO</v>
          </cell>
          <cell r="D1333" t="str">
            <v xml:space="preserve">DRIVER </v>
          </cell>
          <cell r="E1333" t="str">
            <v>BATAM</v>
          </cell>
          <cell r="F1333" t="str">
            <v>SAT</v>
          </cell>
          <cell r="G1333">
            <v>5287904.6400000006</v>
          </cell>
          <cell r="H1333">
            <v>5000</v>
          </cell>
          <cell r="I1333">
            <v>5282904.6400000006</v>
          </cell>
        </row>
        <row r="1334">
          <cell r="B1334" t="str">
            <v>1924</v>
          </cell>
          <cell r="C1334" t="str">
            <v>OKI HERMANTO</v>
          </cell>
          <cell r="D1334" t="str">
            <v xml:space="preserve">DRIVER </v>
          </cell>
          <cell r="E1334" t="str">
            <v>BATAM</v>
          </cell>
          <cell r="F1334" t="str">
            <v>SAT</v>
          </cell>
          <cell r="G1334">
            <v>5441904.6400000006</v>
          </cell>
          <cell r="H1334">
            <v>5000</v>
          </cell>
          <cell r="I1334">
            <v>5436904.6400000006</v>
          </cell>
        </row>
        <row r="1335">
          <cell r="B1335" t="str">
            <v>3090</v>
          </cell>
          <cell r="C1335" t="str">
            <v>MURSAL SAHERAN</v>
          </cell>
          <cell r="D1335" t="str">
            <v>DRIVER</v>
          </cell>
          <cell r="E1335" t="str">
            <v>BATAM</v>
          </cell>
          <cell r="F1335" t="str">
            <v>SAT</v>
          </cell>
          <cell r="G1335">
            <v>2571906.34</v>
          </cell>
          <cell r="H1335">
            <v>5000</v>
          </cell>
          <cell r="I1335">
            <v>2566906.34</v>
          </cell>
        </row>
        <row r="1336">
          <cell r="B1336" t="str">
            <v>3827</v>
          </cell>
          <cell r="C1336" t="str">
            <v>AHMAD HABIBI NASUTION</v>
          </cell>
          <cell r="D1336" t="str">
            <v xml:space="preserve">DRIVER </v>
          </cell>
          <cell r="E1336" t="str">
            <v>BATAM</v>
          </cell>
          <cell r="F1336" t="str">
            <v>SAT</v>
          </cell>
          <cell r="G1336">
            <v>1925725.1399999997</v>
          </cell>
          <cell r="H1336">
            <v>5000</v>
          </cell>
          <cell r="I1336">
            <v>1920725.1399999997</v>
          </cell>
        </row>
        <row r="1337">
          <cell r="B1337" t="str">
            <v>3828</v>
          </cell>
          <cell r="C1337" t="str">
            <v>WILLIAM HARFERI</v>
          </cell>
          <cell r="D1337" t="str">
            <v>DRIVER</v>
          </cell>
          <cell r="E1337" t="str">
            <v>BATAM</v>
          </cell>
          <cell r="F1337" t="str">
            <v>SAT</v>
          </cell>
          <cell r="G1337">
            <v>636326.56799999997</v>
          </cell>
          <cell r="H1337">
            <v>5000</v>
          </cell>
          <cell r="I1337">
            <v>631326.56799999997</v>
          </cell>
        </row>
        <row r="1338">
          <cell r="B1338" t="str">
            <v>3844</v>
          </cell>
          <cell r="C1338" t="str">
            <v>ARIE WIBOWO</v>
          </cell>
          <cell r="D1338" t="str">
            <v xml:space="preserve">DRIVER </v>
          </cell>
          <cell r="E1338" t="str">
            <v>BATAM</v>
          </cell>
          <cell r="F1338" t="str">
            <v>SAT</v>
          </cell>
          <cell r="G1338">
            <v>808665.01349999988</v>
          </cell>
          <cell r="H1338">
            <v>5000</v>
          </cell>
          <cell r="I1338">
            <v>803665.01349999988</v>
          </cell>
        </row>
        <row r="1339">
          <cell r="B1339" t="str">
            <v>0504</v>
          </cell>
          <cell r="C1339" t="str">
            <v xml:space="preserve">SANTOSO </v>
          </cell>
          <cell r="D1339" t="str">
            <v xml:space="preserve">DISPATCHER </v>
          </cell>
          <cell r="E1339" t="str">
            <v>MEDAN</v>
          </cell>
          <cell r="F1339" t="str">
            <v>LOG ASSA</v>
          </cell>
          <cell r="G1339">
            <v>4235819.1999999993</v>
          </cell>
          <cell r="H1339">
            <v>5000</v>
          </cell>
          <cell r="I1339">
            <v>4230819.1999999993</v>
          </cell>
        </row>
        <row r="1340">
          <cell r="B1340" t="str">
            <v>1432</v>
          </cell>
          <cell r="C1340" t="str">
            <v xml:space="preserve">ZULPAN HENDRI </v>
          </cell>
          <cell r="D1340" t="str">
            <v>FM</v>
          </cell>
          <cell r="E1340" t="str">
            <v>MEDAN</v>
          </cell>
          <cell r="F1340" t="str">
            <v>LOG ASSA</v>
          </cell>
          <cell r="G1340">
            <v>3809525.65</v>
          </cell>
          <cell r="H1340">
            <v>5000</v>
          </cell>
          <cell r="I1340">
            <v>3804525.65</v>
          </cell>
        </row>
        <row r="1341">
          <cell r="B1341" t="str">
            <v>1185</v>
          </cell>
          <cell r="C1341" t="str">
            <v xml:space="preserve">WAHIDIN SIRAIT </v>
          </cell>
          <cell r="D1341" t="str">
            <v xml:space="preserve">DRIVER </v>
          </cell>
          <cell r="E1341" t="str">
            <v>MEDAN-ANTERAJA</v>
          </cell>
          <cell r="F1341" t="str">
            <v>ANTERAJA</v>
          </cell>
          <cell r="G1341">
            <v>4305819.1968</v>
          </cell>
          <cell r="H1341">
            <v>5000</v>
          </cell>
          <cell r="I1341">
            <v>4300819.1968</v>
          </cell>
        </row>
        <row r="1342">
          <cell r="B1342" t="str">
            <v>1187</v>
          </cell>
          <cell r="C1342" t="str">
            <v>SAMSUL BAHRI</v>
          </cell>
          <cell r="D1342" t="str">
            <v xml:space="preserve">DRIVER </v>
          </cell>
          <cell r="E1342" t="str">
            <v>MEDAN-ANTERAJA</v>
          </cell>
          <cell r="F1342" t="str">
            <v>ANTERAJA</v>
          </cell>
          <cell r="G1342">
            <v>4135819.1967999991</v>
          </cell>
          <cell r="H1342">
            <v>5000</v>
          </cell>
          <cell r="I1342">
            <v>4130819.1967999991</v>
          </cell>
        </row>
        <row r="1343">
          <cell r="B1343" t="str">
            <v>1188</v>
          </cell>
          <cell r="C1343" t="str">
            <v>PANDI DIKI KURNIAWAN</v>
          </cell>
          <cell r="D1343" t="str">
            <v xml:space="preserve">DRIVER </v>
          </cell>
          <cell r="E1343" t="str">
            <v>MEDAN-ANTERAJA</v>
          </cell>
          <cell r="F1343" t="str">
            <v>ANTERAJA</v>
          </cell>
          <cell r="G1343">
            <v>4089525.6475999998</v>
          </cell>
          <cell r="H1343">
            <v>5000</v>
          </cell>
          <cell r="I1343">
            <v>4084525.6475999998</v>
          </cell>
        </row>
        <row r="1344">
          <cell r="B1344" t="str">
            <v>1189</v>
          </cell>
          <cell r="C1344" t="str">
            <v>NURLIANTO</v>
          </cell>
          <cell r="D1344" t="str">
            <v xml:space="preserve">DRIVER </v>
          </cell>
          <cell r="E1344" t="str">
            <v>MEDAN-ANTERAJA</v>
          </cell>
          <cell r="F1344" t="str">
            <v>ANTERAJA</v>
          </cell>
          <cell r="G1344">
            <v>4215819.1968</v>
          </cell>
          <cell r="H1344">
            <v>5000</v>
          </cell>
          <cell r="I1344">
            <v>4210819.1968</v>
          </cell>
        </row>
        <row r="1345">
          <cell r="B1345" t="str">
            <v>0507</v>
          </cell>
          <cell r="C1345" t="str">
            <v>HENRI S</v>
          </cell>
          <cell r="D1345" t="str">
            <v xml:space="preserve">DRIVER </v>
          </cell>
          <cell r="E1345" t="str">
            <v>MEDAN-ANTERAJA</v>
          </cell>
          <cell r="F1345" t="str">
            <v>ANTERAJA</v>
          </cell>
          <cell r="G1345">
            <v>4015819.1967999996</v>
          </cell>
          <cell r="H1345">
            <v>5000</v>
          </cell>
          <cell r="I1345">
            <v>4010819.1967999996</v>
          </cell>
        </row>
        <row r="1346">
          <cell r="B1346" t="str">
            <v>0510</v>
          </cell>
          <cell r="C1346" t="str">
            <v xml:space="preserve">DEDY SYAH PUTRA </v>
          </cell>
          <cell r="D1346" t="str">
            <v xml:space="preserve">DRIVER </v>
          </cell>
          <cell r="E1346" t="str">
            <v>MEDAN-ANTERAJA</v>
          </cell>
          <cell r="F1346" t="str">
            <v>ANTERAJA</v>
          </cell>
          <cell r="G1346">
            <v>4065819.1967999996</v>
          </cell>
          <cell r="H1346">
            <v>5000</v>
          </cell>
          <cell r="I1346">
            <v>4060819.1967999996</v>
          </cell>
        </row>
        <row r="1347">
          <cell r="B1347" t="str">
            <v>2373</v>
          </cell>
          <cell r="C1347" t="str">
            <v>ZULFIKAR</v>
          </cell>
          <cell r="D1347" t="str">
            <v xml:space="preserve">DRIVER </v>
          </cell>
          <cell r="E1347" t="str">
            <v>MEDAN-ANTERAJA</v>
          </cell>
          <cell r="F1347" t="str">
            <v>ANTERAJA</v>
          </cell>
          <cell r="G1347">
            <v>4104525.6475999998</v>
          </cell>
          <cell r="H1347">
            <v>5000</v>
          </cell>
          <cell r="I1347">
            <v>4099525.6475999998</v>
          </cell>
        </row>
        <row r="1348">
          <cell r="B1348" t="str">
            <v>2374</v>
          </cell>
          <cell r="C1348" t="str">
            <v>ZULHIDAYAT</v>
          </cell>
          <cell r="D1348" t="str">
            <v xml:space="preserve">DRIVER </v>
          </cell>
          <cell r="E1348" t="str">
            <v>MEDAN-ANTERAJA</v>
          </cell>
          <cell r="F1348" t="str">
            <v>ANTERAJA</v>
          </cell>
          <cell r="G1348">
            <v>4060819.1967999996</v>
          </cell>
          <cell r="H1348">
            <v>5000</v>
          </cell>
          <cell r="I1348">
            <v>4055819.1967999996</v>
          </cell>
        </row>
        <row r="1349">
          <cell r="B1349" t="str">
            <v>2375</v>
          </cell>
          <cell r="C1349" t="str">
            <v>RIKI ANDIKO</v>
          </cell>
          <cell r="D1349" t="str">
            <v xml:space="preserve">DRIVER </v>
          </cell>
          <cell r="E1349" t="str">
            <v>MEDAN-ANTERAJA</v>
          </cell>
          <cell r="F1349" t="str">
            <v>ANTERAJA</v>
          </cell>
          <cell r="G1349">
            <v>4100819.1967999996</v>
          </cell>
          <cell r="H1349">
            <v>5000</v>
          </cell>
          <cell r="I1349">
            <v>4095819.1967999996</v>
          </cell>
        </row>
        <row r="1350">
          <cell r="B1350" t="str">
            <v>2376</v>
          </cell>
          <cell r="C1350" t="str">
            <v>RONI SYAHPUTRA</v>
          </cell>
          <cell r="D1350" t="str">
            <v xml:space="preserve">DRIVER </v>
          </cell>
          <cell r="E1350" t="str">
            <v>MEDAN-ANTERAJA</v>
          </cell>
          <cell r="F1350" t="str">
            <v>ANTERAJA</v>
          </cell>
          <cell r="G1350">
            <v>4155819.1967999991</v>
          </cell>
          <cell r="H1350">
            <v>5000</v>
          </cell>
          <cell r="I1350">
            <v>4150819.1967999991</v>
          </cell>
        </row>
        <row r="1351">
          <cell r="B1351" t="str">
            <v>2303</v>
          </cell>
          <cell r="C1351" t="str">
            <v>CANDRA IRAWAN</v>
          </cell>
          <cell r="D1351" t="str">
            <v xml:space="preserve">DRIVER </v>
          </cell>
          <cell r="E1351" t="str">
            <v>MEDAN-ANTERAJA</v>
          </cell>
          <cell r="F1351" t="str">
            <v>ANTERAJA</v>
          </cell>
          <cell r="G1351">
            <v>4120819.1967999996</v>
          </cell>
          <cell r="H1351">
            <v>5000</v>
          </cell>
          <cell r="I1351">
            <v>4115819.1967999996</v>
          </cell>
        </row>
        <row r="1352">
          <cell r="B1352" t="str">
            <v>2304</v>
          </cell>
          <cell r="C1352" t="str">
            <v>KASMADI</v>
          </cell>
          <cell r="D1352" t="str">
            <v xml:space="preserve">DRIVER </v>
          </cell>
          <cell r="E1352" t="str">
            <v>MEDAN-ANTERAJA</v>
          </cell>
          <cell r="F1352" t="str">
            <v>ANTERAJA</v>
          </cell>
          <cell r="G1352">
            <v>4585819.1968</v>
          </cell>
          <cell r="H1352">
            <v>5000</v>
          </cell>
          <cell r="I1352">
            <v>4580819.1968</v>
          </cell>
        </row>
        <row r="1353">
          <cell r="B1353" t="str">
            <v>2688</v>
          </cell>
          <cell r="C1353" t="str">
            <v>DEDI SETIAWAN PANE</v>
          </cell>
          <cell r="D1353" t="str">
            <v xml:space="preserve">DRIVER </v>
          </cell>
          <cell r="E1353" t="str">
            <v>MEDAN-ANTERAJA</v>
          </cell>
          <cell r="F1353" t="str">
            <v>ANTERAJA</v>
          </cell>
          <cell r="G1353">
            <v>4100819.1967999996</v>
          </cell>
          <cell r="H1353">
            <v>5000</v>
          </cell>
          <cell r="I1353">
            <v>4095819.1967999996</v>
          </cell>
        </row>
        <row r="1354">
          <cell r="B1354" t="str">
            <v>2689</v>
          </cell>
          <cell r="C1354" t="str">
            <v>WANDI</v>
          </cell>
          <cell r="D1354" t="str">
            <v xml:space="preserve">DRIVER </v>
          </cell>
          <cell r="E1354" t="str">
            <v>MEDAN-ANTERAJA</v>
          </cell>
          <cell r="F1354" t="str">
            <v>ANTERAJA</v>
          </cell>
          <cell r="G1354">
            <v>4100819.1967999996</v>
          </cell>
          <cell r="H1354">
            <v>5000</v>
          </cell>
          <cell r="I1354">
            <v>4095819.1967999996</v>
          </cell>
        </row>
        <row r="1355">
          <cell r="B1355" t="str">
            <v>2692</v>
          </cell>
          <cell r="C1355" t="str">
            <v>AMIR MAHMUD LUBIS</v>
          </cell>
          <cell r="D1355" t="str">
            <v>DRIVER</v>
          </cell>
          <cell r="E1355" t="str">
            <v>MEDAN-ANTERAJA</v>
          </cell>
          <cell r="F1355" t="str">
            <v>ANTERAJA</v>
          </cell>
          <cell r="G1355">
            <v>4095819.1967999996</v>
          </cell>
          <cell r="H1355">
            <v>5000</v>
          </cell>
          <cell r="I1355">
            <v>4090819.1967999996</v>
          </cell>
        </row>
        <row r="1356">
          <cell r="B1356" t="str">
            <v>2690</v>
          </cell>
          <cell r="C1356" t="str">
            <v>PRAMUSTI VICKY SUKENDRO</v>
          </cell>
          <cell r="D1356" t="str">
            <v xml:space="preserve">DRIVER </v>
          </cell>
          <cell r="E1356" t="str">
            <v>MEDAN-ANTERAJA</v>
          </cell>
          <cell r="F1356" t="str">
            <v>ANTERAJA</v>
          </cell>
          <cell r="G1356">
            <v>4345819.1968</v>
          </cell>
          <cell r="H1356">
            <v>5000</v>
          </cell>
          <cell r="I1356">
            <v>4340819.1968</v>
          </cell>
        </row>
        <row r="1357">
          <cell r="B1357" t="str">
            <v>2693</v>
          </cell>
          <cell r="C1357" t="str">
            <v>RAHMADAN MARADONA</v>
          </cell>
          <cell r="D1357" t="str">
            <v xml:space="preserve">DRIVER </v>
          </cell>
          <cell r="E1357" t="str">
            <v>MEDAN-ANTERAJA</v>
          </cell>
          <cell r="F1357" t="str">
            <v>ANTERAJA</v>
          </cell>
          <cell r="G1357">
            <v>4015819.1967999996</v>
          </cell>
          <cell r="H1357">
            <v>5000</v>
          </cell>
          <cell r="I1357">
            <v>4010819.1967999996</v>
          </cell>
        </row>
        <row r="1358">
          <cell r="B1358" t="str">
            <v>0578</v>
          </cell>
          <cell r="C1358" t="str">
            <v>TONI</v>
          </cell>
          <cell r="D1358" t="str">
            <v xml:space="preserve">HELPER </v>
          </cell>
          <cell r="E1358" t="str">
            <v>MEDAN-ANTERAJA</v>
          </cell>
          <cell r="F1358" t="str">
            <v>ANTERAJA</v>
          </cell>
          <cell r="G1358">
            <v>4085819.1967999996</v>
          </cell>
          <cell r="H1358">
            <v>5000</v>
          </cell>
          <cell r="I1358">
            <v>4080819.1967999996</v>
          </cell>
        </row>
        <row r="1359">
          <cell r="B1359" t="str">
            <v>3017</v>
          </cell>
          <cell r="C1359" t="str">
            <v xml:space="preserve">DEDY AZWAR </v>
          </cell>
          <cell r="D1359" t="str">
            <v xml:space="preserve">DRIVER </v>
          </cell>
          <cell r="E1359" t="str">
            <v>MEDAN-ANTERAJA</v>
          </cell>
          <cell r="F1359" t="str">
            <v>ANTERAJA</v>
          </cell>
          <cell r="G1359">
            <v>4450819.1968</v>
          </cell>
          <cell r="H1359">
            <v>5000</v>
          </cell>
          <cell r="I1359">
            <v>4445819.1968</v>
          </cell>
        </row>
        <row r="1360">
          <cell r="B1360" t="str">
            <v>3023</v>
          </cell>
          <cell r="C1360" t="str">
            <v xml:space="preserve">MUHAMMAD ILHAM  BANGUN </v>
          </cell>
          <cell r="D1360" t="str">
            <v xml:space="preserve">DRIVER </v>
          </cell>
          <cell r="E1360" t="str">
            <v>MEDAN-ANTERAJA</v>
          </cell>
          <cell r="F1360" t="str">
            <v>ANTERAJA</v>
          </cell>
          <cell r="G1360">
            <v>4095819.1967999996</v>
          </cell>
          <cell r="H1360">
            <v>5000</v>
          </cell>
          <cell r="I1360">
            <v>4090819.1967999996</v>
          </cell>
        </row>
        <row r="1361">
          <cell r="B1361" t="str">
            <v>2917</v>
          </cell>
          <cell r="C1361" t="str">
            <v>ARIF PUJIANTO</v>
          </cell>
          <cell r="D1361" t="str">
            <v xml:space="preserve">DRIVER </v>
          </cell>
          <cell r="E1361" t="str">
            <v>MEDAN-ANTERAJA</v>
          </cell>
          <cell r="F1361" t="str">
            <v>ANTERAJA</v>
          </cell>
          <cell r="G1361">
            <v>3879525.6475999998</v>
          </cell>
          <cell r="H1361">
            <v>5000</v>
          </cell>
          <cell r="I1361">
            <v>3874525.6475999998</v>
          </cell>
        </row>
        <row r="1362">
          <cell r="B1362" t="str">
            <v>2918</v>
          </cell>
          <cell r="C1362" t="str">
            <v>FAISAL FADHIL BATUBARA</v>
          </cell>
          <cell r="D1362" t="str">
            <v xml:space="preserve">DRIVER </v>
          </cell>
          <cell r="E1362" t="str">
            <v>MEDAN-ANTERAJA</v>
          </cell>
          <cell r="F1362" t="str">
            <v>ANTERAJA</v>
          </cell>
          <cell r="G1362">
            <v>4695819.1968</v>
          </cell>
          <cell r="H1362">
            <v>5000</v>
          </cell>
          <cell r="I1362">
            <v>4690819.1968</v>
          </cell>
        </row>
        <row r="1363">
          <cell r="B1363" t="str">
            <v>3015</v>
          </cell>
          <cell r="C1363" t="str">
            <v xml:space="preserve">M.RADITYA AFRIZA ALDAN </v>
          </cell>
          <cell r="D1363" t="str">
            <v xml:space="preserve">DRIVER </v>
          </cell>
          <cell r="E1363" t="str">
            <v>MEDAN-ANTERAJA</v>
          </cell>
          <cell r="F1363" t="str">
            <v>ANTERAJA</v>
          </cell>
          <cell r="G1363">
            <v>4100819.1967999996</v>
          </cell>
          <cell r="H1363">
            <v>5000</v>
          </cell>
          <cell r="I1363">
            <v>4095819.1967999996</v>
          </cell>
        </row>
        <row r="1364">
          <cell r="B1364" t="str">
            <v>3016</v>
          </cell>
          <cell r="C1364" t="str">
            <v xml:space="preserve">ZULFAN EFENDI </v>
          </cell>
          <cell r="D1364" t="str">
            <v xml:space="preserve">DRIVER </v>
          </cell>
          <cell r="E1364" t="str">
            <v>MEDAN-ANTERAJA</v>
          </cell>
          <cell r="F1364" t="str">
            <v>ANTERAJA</v>
          </cell>
          <cell r="G1364">
            <v>3910819.1967999996</v>
          </cell>
          <cell r="H1364">
            <v>5000</v>
          </cell>
          <cell r="I1364">
            <v>3905819.1967999996</v>
          </cell>
        </row>
        <row r="1365">
          <cell r="B1365" t="str">
            <v>3018</v>
          </cell>
          <cell r="C1365" t="str">
            <v xml:space="preserve">YUHENDRA LUBIS </v>
          </cell>
          <cell r="D1365" t="str">
            <v xml:space="preserve">DRIVER </v>
          </cell>
          <cell r="E1365" t="str">
            <v>MEDAN-ANTERAJA</v>
          </cell>
          <cell r="F1365" t="str">
            <v>ANTERAJA</v>
          </cell>
          <cell r="G1365">
            <v>4035819.1967999996</v>
          </cell>
          <cell r="H1365">
            <v>5000</v>
          </cell>
          <cell r="I1365">
            <v>4030819.1967999996</v>
          </cell>
        </row>
        <row r="1366">
          <cell r="B1366" t="str">
            <v>3019</v>
          </cell>
          <cell r="C1366" t="str">
            <v xml:space="preserve">ABDUL MUIS </v>
          </cell>
          <cell r="D1366" t="str">
            <v xml:space="preserve">DRIVER </v>
          </cell>
          <cell r="E1366" t="str">
            <v>MEDAN-ANTERAJA</v>
          </cell>
          <cell r="F1366" t="str">
            <v>ANTERAJA</v>
          </cell>
          <cell r="G1366">
            <v>4270819.1968</v>
          </cell>
          <cell r="H1366">
            <v>5000</v>
          </cell>
          <cell r="I1366">
            <v>4265819.1968</v>
          </cell>
        </row>
        <row r="1367">
          <cell r="B1367" t="str">
            <v>3052</v>
          </cell>
          <cell r="C1367" t="str">
            <v>YOGI KURNIAWAN</v>
          </cell>
          <cell r="D1367" t="str">
            <v xml:space="preserve">DRIVER </v>
          </cell>
          <cell r="E1367" t="str">
            <v>MEDAN-ANTERAJA</v>
          </cell>
          <cell r="F1367" t="str">
            <v>ANTERAJA</v>
          </cell>
          <cell r="G1367">
            <v>4040819.1967999996</v>
          </cell>
          <cell r="H1367">
            <v>5000</v>
          </cell>
          <cell r="I1367">
            <v>4035819.1967999996</v>
          </cell>
        </row>
        <row r="1368">
          <cell r="B1368" t="str">
            <v>3054</v>
          </cell>
          <cell r="C1368" t="str">
            <v>SIMON MANGARAJA SITUMORANG</v>
          </cell>
          <cell r="D1368" t="str">
            <v xml:space="preserve">DRIVER </v>
          </cell>
          <cell r="E1368" t="str">
            <v>MEDAN-ANTERAJA</v>
          </cell>
          <cell r="F1368" t="str">
            <v>ANTERAJA</v>
          </cell>
          <cell r="G1368">
            <v>4759525.6475999998</v>
          </cell>
          <cell r="H1368">
            <v>5000</v>
          </cell>
          <cell r="I1368">
            <v>4754525.6475999998</v>
          </cell>
        </row>
        <row r="1369">
          <cell r="B1369" t="str">
            <v>3055</v>
          </cell>
          <cell r="C1369" t="str">
            <v>SUHERI</v>
          </cell>
          <cell r="D1369" t="str">
            <v xml:space="preserve">DRIVER </v>
          </cell>
          <cell r="E1369" t="str">
            <v>MEDAN-ANTERAJA</v>
          </cell>
          <cell r="F1369" t="str">
            <v>ANTERAJA</v>
          </cell>
          <cell r="G1369">
            <v>4730819.1968</v>
          </cell>
          <cell r="H1369">
            <v>5000</v>
          </cell>
          <cell r="I1369">
            <v>4725819.1968</v>
          </cell>
        </row>
        <row r="1370">
          <cell r="B1370" t="str">
            <v>3056</v>
          </cell>
          <cell r="C1370" t="str">
            <v>DENNY HIRDIANSYAH GINTING</v>
          </cell>
          <cell r="D1370" t="str">
            <v xml:space="preserve">DRIVER </v>
          </cell>
          <cell r="E1370" t="str">
            <v>MEDAN-ANTERAJA</v>
          </cell>
          <cell r="F1370" t="str">
            <v>ANTERAJA</v>
          </cell>
          <cell r="G1370">
            <v>4395819.1968</v>
          </cell>
          <cell r="H1370">
            <v>5000</v>
          </cell>
          <cell r="I1370">
            <v>4390819.1968</v>
          </cell>
        </row>
        <row r="1371">
          <cell r="B1371" t="str">
            <v>3057</v>
          </cell>
          <cell r="C1371" t="str">
            <v>HERDIK DAMANIK</v>
          </cell>
          <cell r="D1371" t="str">
            <v xml:space="preserve">DRIVER </v>
          </cell>
          <cell r="E1371" t="str">
            <v>MEDAN-ANTERAJA</v>
          </cell>
          <cell r="F1371" t="str">
            <v>ANTERAJA</v>
          </cell>
          <cell r="G1371">
            <v>4119525.6475999998</v>
          </cell>
          <cell r="H1371">
            <v>5000</v>
          </cell>
          <cell r="I1371">
            <v>4114525.6475999998</v>
          </cell>
        </row>
        <row r="1372">
          <cell r="B1372" t="str">
            <v>3058</v>
          </cell>
          <cell r="C1372" t="str">
            <v>YODHIA</v>
          </cell>
          <cell r="D1372" t="str">
            <v xml:space="preserve">DRIVER </v>
          </cell>
          <cell r="E1372" t="str">
            <v>MEDAN-ANTERAJA</v>
          </cell>
          <cell r="F1372" t="str">
            <v>ANTERAJA</v>
          </cell>
          <cell r="G1372">
            <v>4725819.1968</v>
          </cell>
          <cell r="H1372">
            <v>5000</v>
          </cell>
          <cell r="I1372">
            <v>4720819.1968</v>
          </cell>
        </row>
        <row r="1373">
          <cell r="B1373" t="str">
            <v>3059</v>
          </cell>
          <cell r="C1373" t="str">
            <v>ANDRI PUTRA KESUMA</v>
          </cell>
          <cell r="D1373" t="str">
            <v xml:space="preserve">DRIVER </v>
          </cell>
          <cell r="E1373" t="str">
            <v>MEDAN-ANTERAJA</v>
          </cell>
          <cell r="F1373" t="str">
            <v>ANTERAJA</v>
          </cell>
          <cell r="G1373">
            <v>4255819.1968</v>
          </cell>
          <cell r="H1373">
            <v>5000</v>
          </cell>
          <cell r="I1373">
            <v>4250819.1968</v>
          </cell>
        </row>
        <row r="1374">
          <cell r="B1374" t="str">
            <v>3060</v>
          </cell>
          <cell r="C1374" t="str">
            <v>ADI INDRA RAMBE</v>
          </cell>
          <cell r="D1374" t="str">
            <v xml:space="preserve">DRIVER </v>
          </cell>
          <cell r="E1374" t="str">
            <v>MEDAN-ANTERAJA</v>
          </cell>
          <cell r="F1374" t="str">
            <v>ANTERAJA</v>
          </cell>
          <cell r="G1374">
            <v>4450819.1968</v>
          </cell>
          <cell r="H1374">
            <v>5000</v>
          </cell>
          <cell r="I1374">
            <v>4445819.1968</v>
          </cell>
        </row>
        <row r="1375">
          <cell r="B1375" t="str">
            <v>3061</v>
          </cell>
          <cell r="C1375" t="str">
            <v>ERWIN SYAHPUTRA</v>
          </cell>
          <cell r="D1375" t="str">
            <v xml:space="preserve">DRIVER </v>
          </cell>
          <cell r="E1375" t="str">
            <v>MEDAN-ANTERAJA</v>
          </cell>
          <cell r="F1375" t="str">
            <v>ANTERAJA</v>
          </cell>
          <cell r="G1375">
            <v>4885528.2369600004</v>
          </cell>
          <cell r="H1375">
            <v>5000</v>
          </cell>
          <cell r="I1375">
            <v>4880528.2369600004</v>
          </cell>
        </row>
        <row r="1376">
          <cell r="B1376" t="str">
            <v>3062</v>
          </cell>
          <cell r="C1376" t="str">
            <v>SUWANDI</v>
          </cell>
          <cell r="D1376" t="str">
            <v xml:space="preserve">DRIVER </v>
          </cell>
          <cell r="E1376" t="str">
            <v>MEDAN-ANTERAJA</v>
          </cell>
          <cell r="F1376" t="str">
            <v>ANTERAJA</v>
          </cell>
          <cell r="G1376">
            <v>4040819.1967999996</v>
          </cell>
          <cell r="H1376">
            <v>5000</v>
          </cell>
          <cell r="I1376">
            <v>4035819.1967999996</v>
          </cell>
        </row>
        <row r="1377">
          <cell r="B1377" t="str">
            <v>3063</v>
          </cell>
          <cell r="C1377" t="str">
            <v>FAKIH AHMAD RAMDANI</v>
          </cell>
          <cell r="D1377" t="str">
            <v xml:space="preserve">DRIVER </v>
          </cell>
          <cell r="E1377" t="str">
            <v>MEDAN-ANTERAJA</v>
          </cell>
          <cell r="F1377" t="str">
            <v>ANTERAJA</v>
          </cell>
          <cell r="G1377">
            <v>4705819.1968</v>
          </cell>
          <cell r="H1377">
            <v>5000</v>
          </cell>
          <cell r="I1377">
            <v>4700819.1968</v>
          </cell>
        </row>
        <row r="1378">
          <cell r="B1378" t="str">
            <v>1192</v>
          </cell>
          <cell r="C1378" t="str">
            <v>HERU TRI HARDONO</v>
          </cell>
          <cell r="D1378" t="str">
            <v xml:space="preserve">DRIVER </v>
          </cell>
          <cell r="E1378" t="str">
            <v>MEDAN-ANTERAJA</v>
          </cell>
          <cell r="F1378" t="str">
            <v>ANTERAJA</v>
          </cell>
          <cell r="G1378">
            <v>4175819.1967999996</v>
          </cell>
          <cell r="H1378">
            <v>5000</v>
          </cell>
          <cell r="I1378">
            <v>4170819.1967999996</v>
          </cell>
        </row>
        <row r="1379">
          <cell r="B1379" t="str">
            <v>0577</v>
          </cell>
          <cell r="C1379" t="str">
            <v>RAMADHANI</v>
          </cell>
          <cell r="D1379" t="str">
            <v xml:space="preserve">DRIVER </v>
          </cell>
          <cell r="E1379" t="str">
            <v>MEDAN-ANTERAJA</v>
          </cell>
          <cell r="F1379" t="str">
            <v>ANTERAJA</v>
          </cell>
          <cell r="G1379">
            <v>4450819.1968</v>
          </cell>
          <cell r="H1379">
            <v>5000</v>
          </cell>
          <cell r="I1379">
            <v>4445819.1968</v>
          </cell>
        </row>
        <row r="1380">
          <cell r="B1380" t="str">
            <v>0509</v>
          </cell>
          <cell r="C1380" t="str">
            <v xml:space="preserve">SAFARUDDIN DAMANIK </v>
          </cell>
          <cell r="D1380" t="str">
            <v xml:space="preserve">DRIVER </v>
          </cell>
          <cell r="E1380" t="str">
            <v>MEDAN-ANTERAJA</v>
          </cell>
          <cell r="F1380" t="str">
            <v>ANTERAJA</v>
          </cell>
          <cell r="G1380">
            <v>4495819.1968</v>
          </cell>
          <cell r="H1380">
            <v>5000</v>
          </cell>
          <cell r="I1380">
            <v>4490819.1968</v>
          </cell>
        </row>
        <row r="1381">
          <cell r="B1381" t="str">
            <v>3552</v>
          </cell>
          <cell r="C1381" t="str">
            <v>RIFKI ANANDA</v>
          </cell>
          <cell r="D1381" t="str">
            <v>DISPATCHER</v>
          </cell>
          <cell r="E1381" t="str">
            <v>MEDAN-ANTERAJA</v>
          </cell>
          <cell r="F1381" t="str">
            <v>ANTERAJA</v>
          </cell>
          <cell r="G1381">
            <v>1859653.1967999996</v>
          </cell>
          <cell r="H1381">
            <v>5000</v>
          </cell>
          <cell r="I1381">
            <v>1854653.1967999996</v>
          </cell>
        </row>
        <row r="1382">
          <cell r="B1382" t="str">
            <v>2691</v>
          </cell>
          <cell r="C1382" t="str">
            <v>HUSNI THAMRIN</v>
          </cell>
          <cell r="D1382" t="str">
            <v xml:space="preserve">DRIVER </v>
          </cell>
          <cell r="E1382" t="str">
            <v>MEDAN-ANTERAJA</v>
          </cell>
          <cell r="F1382" t="str">
            <v>ANTERAJA</v>
          </cell>
          <cell r="G1382">
            <v>4275819.1968</v>
          </cell>
          <cell r="H1382">
            <v>5000</v>
          </cell>
          <cell r="I1382">
            <v>4270819.1968</v>
          </cell>
        </row>
        <row r="1383">
          <cell r="B1383" t="str">
            <v>3082</v>
          </cell>
          <cell r="C1383" t="str">
            <v>EKA PRAMANANDA SALAM PA S.Pd</v>
          </cell>
          <cell r="D1383" t="str">
            <v>DRIVER</v>
          </cell>
          <cell r="E1383" t="str">
            <v>MEDAN-ANTERAJA</v>
          </cell>
          <cell r="F1383" t="str">
            <v>ANTERAJA</v>
          </cell>
          <cell r="G1383">
            <v>4615819.1968</v>
          </cell>
          <cell r="H1383">
            <v>5000</v>
          </cell>
          <cell r="I1383">
            <v>4610819.1968</v>
          </cell>
        </row>
        <row r="1384">
          <cell r="B1384" t="str">
            <v>2479</v>
          </cell>
          <cell r="C1384" t="str">
            <v>MULYADI</v>
          </cell>
          <cell r="D1384" t="str">
            <v xml:space="preserve">DRIVER </v>
          </cell>
          <cell r="E1384" t="str">
            <v>MEDAN-ANTERAJA</v>
          </cell>
          <cell r="F1384" t="str">
            <v>ANTERAJA</v>
          </cell>
          <cell r="G1384">
            <v>1584203.1476</v>
          </cell>
          <cell r="H1384">
            <v>5000</v>
          </cell>
          <cell r="I1384">
            <v>1579203.1476</v>
          </cell>
        </row>
        <row r="1385">
          <cell r="B1385" t="str">
            <v>3817</v>
          </cell>
          <cell r="C1385" t="str">
            <v>IRWAN NABABAN</v>
          </cell>
          <cell r="D1385" t="str">
            <v xml:space="preserve">DRIVER </v>
          </cell>
          <cell r="E1385" t="str">
            <v>MEDAN-ANTERAJA</v>
          </cell>
          <cell r="F1385" t="str">
            <v>ANTERAJA</v>
          </cell>
          <cell r="G1385">
            <v>651658.03013333329</v>
          </cell>
          <cell r="H1385">
            <v>5000</v>
          </cell>
          <cell r="I1385">
            <v>646658.03013333329</v>
          </cell>
        </row>
        <row r="1386">
          <cell r="B1386" t="str">
            <v>1676</v>
          </cell>
          <cell r="C1386" t="str">
            <v xml:space="preserve">DANNY AHMAD </v>
          </cell>
          <cell r="D1386" t="str">
            <v xml:space="preserve">DRIVER </v>
          </cell>
          <cell r="E1386" t="str">
            <v>PEKANBARU</v>
          </cell>
          <cell r="F1386" t="str">
            <v>ANTERAJA</v>
          </cell>
          <cell r="G1386">
            <v>3467688.9600000004</v>
          </cell>
          <cell r="H1386">
            <v>5000</v>
          </cell>
          <cell r="I1386">
            <v>3462688.9600000004</v>
          </cell>
        </row>
        <row r="1387">
          <cell r="B1387" t="str">
            <v>2317</v>
          </cell>
          <cell r="C1387" t="str">
            <v>DONI RAHMAT</v>
          </cell>
          <cell r="D1387" t="str">
            <v xml:space="preserve">DRIVER </v>
          </cell>
          <cell r="E1387" t="str">
            <v>PEKANBARU</v>
          </cell>
          <cell r="F1387" t="str">
            <v>ANTERAJA</v>
          </cell>
          <cell r="G1387">
            <v>3987688.9600000004</v>
          </cell>
          <cell r="H1387">
            <v>5000</v>
          </cell>
          <cell r="I1387">
            <v>3982688.9600000004</v>
          </cell>
        </row>
        <row r="1388">
          <cell r="B1388" t="str">
            <v>2318</v>
          </cell>
          <cell r="C1388" t="str">
            <v>EKO SUSANTO</v>
          </cell>
          <cell r="D1388" t="str">
            <v xml:space="preserve">DRIVER </v>
          </cell>
          <cell r="E1388" t="str">
            <v>PEKANBARU</v>
          </cell>
          <cell r="F1388" t="str">
            <v>ANTERAJA</v>
          </cell>
          <cell r="G1388">
            <v>4067688.9600000004</v>
          </cell>
          <cell r="H1388">
            <v>5000</v>
          </cell>
          <cell r="I1388">
            <v>4062688.9600000004</v>
          </cell>
        </row>
        <row r="1389">
          <cell r="B1389" t="str">
            <v>2436</v>
          </cell>
          <cell r="C1389" t="str">
            <v>BAMBANG ASMADI</v>
          </cell>
          <cell r="D1389" t="str">
            <v xml:space="preserve">DRIVER </v>
          </cell>
          <cell r="E1389" t="str">
            <v>PEKANBARU</v>
          </cell>
          <cell r="F1389" t="str">
            <v>ANTERAJA</v>
          </cell>
          <cell r="G1389">
            <v>3647688.9600000004</v>
          </cell>
          <cell r="H1389">
            <v>5000</v>
          </cell>
          <cell r="I1389">
            <v>3642688.9600000004</v>
          </cell>
        </row>
        <row r="1390">
          <cell r="B1390" t="str">
            <v>3020</v>
          </cell>
          <cell r="C1390" t="str">
            <v>FAJAR SUHENDRA</v>
          </cell>
          <cell r="D1390" t="str">
            <v xml:space="preserve">DRIVER </v>
          </cell>
          <cell r="E1390" t="str">
            <v>PEKANBARU</v>
          </cell>
          <cell r="F1390" t="str">
            <v>ANTERAJA</v>
          </cell>
          <cell r="G1390">
            <v>4067688.9600000004</v>
          </cell>
          <cell r="H1390">
            <v>5000</v>
          </cell>
          <cell r="I1390">
            <v>4062688.9600000004</v>
          </cell>
        </row>
        <row r="1391">
          <cell r="B1391" t="str">
            <v>3022</v>
          </cell>
          <cell r="C1391" t="str">
            <v>APRISMAN NAZARA</v>
          </cell>
          <cell r="D1391" t="str">
            <v xml:space="preserve">DRIVER </v>
          </cell>
          <cell r="E1391" t="str">
            <v>PEKANBARU</v>
          </cell>
          <cell r="F1391" t="str">
            <v>ANTERAJA</v>
          </cell>
          <cell r="G1391">
            <v>4007688.9600000004</v>
          </cell>
          <cell r="H1391">
            <v>5000</v>
          </cell>
          <cell r="I1391">
            <v>4002688.9600000004</v>
          </cell>
        </row>
        <row r="1392">
          <cell r="B1392" t="str">
            <v>2841</v>
          </cell>
          <cell r="C1392" t="str">
            <v>SYAFRIZAL HUTAGAOL</v>
          </cell>
          <cell r="D1392" t="str">
            <v>DRIVER</v>
          </cell>
          <cell r="E1392" t="str">
            <v>PEKANBARU</v>
          </cell>
          <cell r="F1392" t="str">
            <v>ANTERAJA</v>
          </cell>
          <cell r="G1392">
            <v>3507688.9600000004</v>
          </cell>
          <cell r="H1392">
            <v>5000</v>
          </cell>
          <cell r="I1392">
            <v>3502688.9600000004</v>
          </cell>
        </row>
        <row r="1393">
          <cell r="B1393" t="str">
            <v>3080</v>
          </cell>
          <cell r="C1393" t="str">
            <v>RAMANA PUTRA</v>
          </cell>
          <cell r="D1393" t="str">
            <v>DRIVER</v>
          </cell>
          <cell r="E1393" t="str">
            <v>PEKANBARU</v>
          </cell>
          <cell r="F1393" t="str">
            <v>ANTERAJA</v>
          </cell>
          <cell r="G1393">
            <v>3947688.9600000004</v>
          </cell>
          <cell r="H1393">
            <v>5000</v>
          </cell>
          <cell r="I1393">
            <v>3942688.9600000004</v>
          </cell>
        </row>
        <row r="1394">
          <cell r="B1394" t="str">
            <v>3081</v>
          </cell>
          <cell r="C1394" t="str">
            <v>RAJA FERI NOVRIANDY</v>
          </cell>
          <cell r="D1394" t="str">
            <v>DRIVER</v>
          </cell>
          <cell r="E1394" t="str">
            <v>PEKANBARU</v>
          </cell>
          <cell r="F1394" t="str">
            <v>ANTERAJA</v>
          </cell>
          <cell r="G1394">
            <v>4107688.9600000004</v>
          </cell>
          <cell r="H1394">
            <v>5000</v>
          </cell>
          <cell r="I1394">
            <v>4102688.9600000004</v>
          </cell>
        </row>
        <row r="1395">
          <cell r="B1395" t="str">
            <v>3520</v>
          </cell>
          <cell r="C1395" t="str">
            <v>ISMAIL</v>
          </cell>
          <cell r="D1395" t="str">
            <v>DRIVER</v>
          </cell>
          <cell r="E1395" t="str">
            <v>PEKANBARU</v>
          </cell>
          <cell r="F1395" t="str">
            <v>ANTERAJA</v>
          </cell>
          <cell r="G1395">
            <v>3367688.9600000004</v>
          </cell>
          <cell r="H1395">
            <v>5000</v>
          </cell>
          <cell r="I1395">
            <v>3362688.9600000004</v>
          </cell>
        </row>
        <row r="1396">
          <cell r="B1396" t="str">
            <v>3021</v>
          </cell>
          <cell r="C1396" t="str">
            <v>KHAIRIL AMRI</v>
          </cell>
          <cell r="D1396" t="str">
            <v>DRIVER</v>
          </cell>
          <cell r="E1396" t="str">
            <v>PEKANBARU</v>
          </cell>
          <cell r="F1396" t="str">
            <v>ANTERAJA</v>
          </cell>
          <cell r="G1396">
            <v>3747688.9600000004</v>
          </cell>
          <cell r="H1396">
            <v>5000</v>
          </cell>
          <cell r="I1396">
            <v>3742688.9600000004</v>
          </cell>
        </row>
        <row r="1397">
          <cell r="B1397" t="str">
            <v>2479</v>
          </cell>
          <cell r="C1397" t="str">
            <v>MULYADI</v>
          </cell>
          <cell r="D1397" t="str">
            <v xml:space="preserve">DRIVER </v>
          </cell>
          <cell r="E1397" t="str">
            <v>PADANG</v>
          </cell>
          <cell r="F1397" t="str">
            <v>ANTERAJA</v>
          </cell>
          <cell r="G1397">
            <v>1930893.33</v>
          </cell>
          <cell r="H1397">
            <v>5000</v>
          </cell>
          <cell r="I1397">
            <v>1925893.33</v>
          </cell>
        </row>
        <row r="1398">
          <cell r="B1398" t="str">
            <v>2103</v>
          </cell>
          <cell r="C1398" t="str">
            <v>QEVIN FARZALLIX</v>
          </cell>
          <cell r="D1398" t="str">
            <v xml:space="preserve">DRIVER </v>
          </cell>
          <cell r="E1398" t="str">
            <v>PADANG</v>
          </cell>
          <cell r="F1398" t="str">
            <v>ANTERAJA</v>
          </cell>
          <cell r="G1398">
            <v>3067162.83</v>
          </cell>
          <cell r="H1398">
            <v>5000</v>
          </cell>
          <cell r="I1398">
            <v>3062162.83</v>
          </cell>
        </row>
        <row r="1399">
          <cell r="B1399" t="str">
            <v>3065</v>
          </cell>
          <cell r="C1399" t="str">
            <v>MUHAMMAD SANI</v>
          </cell>
          <cell r="D1399" t="str">
            <v>DRIVER</v>
          </cell>
          <cell r="E1399" t="str">
            <v>PADANG</v>
          </cell>
          <cell r="F1399" t="str">
            <v>ANTERAJA</v>
          </cell>
          <cell r="G1399">
            <v>3142162.83</v>
          </cell>
          <cell r="H1399">
            <v>5000</v>
          </cell>
          <cell r="I1399">
            <v>3137162.83</v>
          </cell>
        </row>
        <row r="1400">
          <cell r="B1400" t="str">
            <v>3066</v>
          </cell>
          <cell r="C1400" t="str">
            <v>FADLI ARIF PRENKI</v>
          </cell>
          <cell r="D1400" t="str">
            <v>DRIVER</v>
          </cell>
          <cell r="E1400" t="str">
            <v>PADANG</v>
          </cell>
          <cell r="F1400" t="str">
            <v>ANTERAJA</v>
          </cell>
          <cell r="G1400">
            <v>3087162.83</v>
          </cell>
          <cell r="H1400">
            <v>5000</v>
          </cell>
          <cell r="I1400">
            <v>3082162.83</v>
          </cell>
        </row>
        <row r="1401">
          <cell r="B1401" t="str">
            <v>3389</v>
          </cell>
          <cell r="C1401" t="str">
            <v>WADI SAPUTRA</v>
          </cell>
          <cell r="D1401" t="str">
            <v>DRIVER</v>
          </cell>
          <cell r="E1401" t="str">
            <v>PADANG</v>
          </cell>
          <cell r="F1401" t="str">
            <v>ANTERAJA</v>
          </cell>
          <cell r="G1401">
            <v>3022162.83</v>
          </cell>
          <cell r="H1401">
            <v>5000</v>
          </cell>
          <cell r="I1401">
            <v>3017162.83</v>
          </cell>
        </row>
        <row r="1402">
          <cell r="B1402" t="str">
            <v>3392</v>
          </cell>
          <cell r="C1402" t="str">
            <v>NICO PRATAMA PUTRA</v>
          </cell>
          <cell r="D1402" t="str">
            <v>DRIVER</v>
          </cell>
          <cell r="E1402" t="str">
            <v>PADANG</v>
          </cell>
          <cell r="F1402" t="str">
            <v>ANTERAJA</v>
          </cell>
          <cell r="G1402">
            <v>3187162.83</v>
          </cell>
          <cell r="H1402">
            <v>5000</v>
          </cell>
          <cell r="I1402">
            <v>3182162.83</v>
          </cell>
        </row>
        <row r="1403">
          <cell r="B1403" t="str">
            <v>2393</v>
          </cell>
          <cell r="C1403" t="str">
            <v>OKY HARIANTO</v>
          </cell>
          <cell r="D1403" t="str">
            <v>DRIVER</v>
          </cell>
          <cell r="E1403" t="str">
            <v>PADANG</v>
          </cell>
          <cell r="F1403" t="str">
            <v>ANTERAJA</v>
          </cell>
          <cell r="G1403">
            <v>2952037.44</v>
          </cell>
          <cell r="H1403">
            <v>5000</v>
          </cell>
          <cell r="I1403">
            <v>2947037.44</v>
          </cell>
        </row>
        <row r="1404">
          <cell r="B1404" t="str">
            <v>3617</v>
          </cell>
          <cell r="C1404" t="str">
            <v>FEBRIANTO</v>
          </cell>
          <cell r="D1404" t="str">
            <v>DRIVER</v>
          </cell>
          <cell r="E1404" t="str">
            <v>PADANG</v>
          </cell>
          <cell r="F1404" t="str">
            <v>ANTERAJA</v>
          </cell>
          <cell r="G1404">
            <v>2412037.44</v>
          </cell>
          <cell r="H1404">
            <v>5000</v>
          </cell>
          <cell r="I1404">
            <v>2407037.44</v>
          </cell>
        </row>
        <row r="1405">
          <cell r="B1405" t="str">
            <v>3829</v>
          </cell>
          <cell r="C1405" t="str">
            <v>FAUZANUL FAJRI</v>
          </cell>
          <cell r="D1405" t="str">
            <v>DRIVER</v>
          </cell>
          <cell r="E1405" t="str">
            <v>PADANG</v>
          </cell>
          <cell r="F1405" t="str">
            <v>ANTERAJA</v>
          </cell>
          <cell r="G1405">
            <v>737011.44</v>
          </cell>
          <cell r="H1405">
            <v>5000</v>
          </cell>
          <cell r="I1405">
            <v>732011.44</v>
          </cell>
        </row>
        <row r="1406">
          <cell r="B1406" t="str">
            <v>2477</v>
          </cell>
          <cell r="C1406" t="str">
            <v>ASHARI</v>
          </cell>
          <cell r="D1406" t="str">
            <v xml:space="preserve">DRIVER </v>
          </cell>
          <cell r="E1406" t="str">
            <v>BATAM</v>
          </cell>
          <cell r="F1406" t="str">
            <v>ANTERAJA</v>
          </cell>
          <cell r="G1406">
            <v>4498904.6400000006</v>
          </cell>
          <cell r="H1406">
            <v>5000</v>
          </cell>
          <cell r="I1406">
            <v>4493904.6400000006</v>
          </cell>
        </row>
        <row r="1407">
          <cell r="B1407" t="str">
            <v>3090</v>
          </cell>
          <cell r="C1407" t="str">
            <v>MURSAL SAHERAN</v>
          </cell>
          <cell r="D1407" t="str">
            <v>DRIVER</v>
          </cell>
          <cell r="E1407" t="str">
            <v>BATAM</v>
          </cell>
          <cell r="F1407" t="str">
            <v>ANTERAJA</v>
          </cell>
          <cell r="G1407">
            <v>1787543.9399999997</v>
          </cell>
          <cell r="H1407">
            <v>5000</v>
          </cell>
          <cell r="I1407">
            <v>1782543.9399999997</v>
          </cell>
        </row>
        <row r="1408">
          <cell r="B1408" t="str">
            <v>3274</v>
          </cell>
          <cell r="C1408" t="str">
            <v>DANIL</v>
          </cell>
          <cell r="D1408" t="str">
            <v>DRIVER</v>
          </cell>
          <cell r="E1408" t="str">
            <v>BATAM</v>
          </cell>
          <cell r="F1408" t="str">
            <v>ANTERAJA</v>
          </cell>
          <cell r="G1408">
            <v>4498904.6400000006</v>
          </cell>
          <cell r="H1408">
            <v>5000</v>
          </cell>
          <cell r="I1408">
            <v>4493904.6400000006</v>
          </cell>
        </row>
        <row r="1409">
          <cell r="B1409" t="str">
            <v>3322</v>
          </cell>
          <cell r="C1409" t="str">
            <v>APRIADI</v>
          </cell>
          <cell r="D1409" t="str">
            <v>DRIVER</v>
          </cell>
          <cell r="E1409" t="str">
            <v>BATAM</v>
          </cell>
          <cell r="F1409" t="str">
            <v>ANTERAJA</v>
          </cell>
          <cell r="G1409">
            <v>4498904.6400000006</v>
          </cell>
          <cell r="H1409">
            <v>5000</v>
          </cell>
          <cell r="I1409">
            <v>4493904.6400000006</v>
          </cell>
        </row>
        <row r="1410">
          <cell r="B1410" t="str">
            <v>3543</v>
          </cell>
          <cell r="C1410" t="str">
            <v>EKA PEBRIADI</v>
          </cell>
          <cell r="D1410" t="str">
            <v>DRIVER</v>
          </cell>
          <cell r="E1410" t="str">
            <v>BATAM</v>
          </cell>
          <cell r="F1410" t="str">
            <v>ANTERAJA</v>
          </cell>
          <cell r="G1410">
            <v>4498904.6400000006</v>
          </cell>
          <cell r="H1410">
            <v>5000</v>
          </cell>
          <cell r="I1410">
            <v>4493904.6400000006</v>
          </cell>
        </row>
        <row r="1411">
          <cell r="B1411" t="str">
            <v>3792</v>
          </cell>
          <cell r="C1411" t="str">
            <v>MEGI SAPUTRA</v>
          </cell>
          <cell r="D1411" t="str">
            <v>DRIVER</v>
          </cell>
          <cell r="E1411" t="str">
            <v>BATAM</v>
          </cell>
          <cell r="F1411" t="str">
            <v>ANTERAJA</v>
          </cell>
          <cell r="G1411">
            <v>2563906.34</v>
          </cell>
          <cell r="H1411">
            <v>5000</v>
          </cell>
          <cell r="I1411">
            <v>2558906.34</v>
          </cell>
        </row>
        <row r="1412">
          <cell r="B1412" t="str">
            <v>3043</v>
          </cell>
          <cell r="C1412" t="str">
            <v xml:space="preserve">HUGO MARADONA </v>
          </cell>
          <cell r="D1412" t="str">
            <v>DRIVER</v>
          </cell>
          <cell r="E1412" t="str">
            <v>ACEH</v>
          </cell>
          <cell r="F1412" t="str">
            <v>ANTERAJA</v>
          </cell>
          <cell r="G1412">
            <v>2674333.5333333332</v>
          </cell>
          <cell r="H1412">
            <v>5000</v>
          </cell>
          <cell r="I1412">
            <v>2669333.5333333332</v>
          </cell>
        </row>
        <row r="1413">
          <cell r="B1413" t="str">
            <v>2450</v>
          </cell>
          <cell r="C1413" t="str">
            <v>DHANI REZA MARISA</v>
          </cell>
          <cell r="D1413" t="str">
            <v xml:space="preserve">DRIVER </v>
          </cell>
          <cell r="E1413" t="str">
            <v>ACEH</v>
          </cell>
          <cell r="F1413" t="str">
            <v>ANTERAJA</v>
          </cell>
          <cell r="G1413">
            <v>4416466.2</v>
          </cell>
          <cell r="H1413">
            <v>5000</v>
          </cell>
          <cell r="I1413">
            <v>4411466.2</v>
          </cell>
        </row>
        <row r="1414">
          <cell r="B1414" t="str">
            <v>3737</v>
          </cell>
          <cell r="C1414" t="str">
            <v xml:space="preserve">TRI FANDI MANULA </v>
          </cell>
          <cell r="D1414" t="str">
            <v>DRIVER</v>
          </cell>
          <cell r="E1414" t="str">
            <v>MEDAN</v>
          </cell>
          <cell r="F1414" t="str">
            <v>MAYORA</v>
          </cell>
          <cell r="G1414">
            <v>1550496.7000000002</v>
          </cell>
          <cell r="H1414">
            <v>5000</v>
          </cell>
          <cell r="I1414">
            <v>1545496.7000000002</v>
          </cell>
        </row>
        <row r="1415">
          <cell r="B1415" t="str">
            <v>3417</v>
          </cell>
          <cell r="C1415" t="str">
            <v>BENI SYAHPUTRA</v>
          </cell>
          <cell r="D1415" t="str">
            <v>DRIVER</v>
          </cell>
          <cell r="E1415" t="str">
            <v>MEDAN</v>
          </cell>
          <cell r="F1415" t="str">
            <v>MAYORA</v>
          </cell>
          <cell r="G1415">
            <v>4598442.1999999993</v>
          </cell>
          <cell r="H1415">
            <v>5000</v>
          </cell>
          <cell r="I1415">
            <v>4593442.1999999993</v>
          </cell>
        </row>
        <row r="1416">
          <cell r="B1416" t="str">
            <v>0534</v>
          </cell>
          <cell r="C1416" t="str">
            <v xml:space="preserve">ANDRI DZULFIKAR </v>
          </cell>
          <cell r="D1416" t="str">
            <v>DISPATCHER</v>
          </cell>
          <cell r="E1416" t="str">
            <v>HMS KRW</v>
          </cell>
          <cell r="F1416" t="str">
            <v>HMS</v>
          </cell>
          <cell r="G1416">
            <v>7133380.5439999998</v>
          </cell>
          <cell r="H1416">
            <v>5000</v>
          </cell>
          <cell r="I1416">
            <v>7128380.5439999998</v>
          </cell>
        </row>
        <row r="1417">
          <cell r="B1417" t="str">
            <v>0521</v>
          </cell>
          <cell r="C1417" t="str">
            <v>ANWAR ARIEFIN</v>
          </cell>
          <cell r="D1417" t="str">
            <v>DRIVER</v>
          </cell>
          <cell r="E1417" t="str">
            <v>HMS KRW</v>
          </cell>
          <cell r="F1417" t="str">
            <v>HMS</v>
          </cell>
          <cell r="G1417">
            <v>6134750.5439999998</v>
          </cell>
          <cell r="H1417">
            <v>5000</v>
          </cell>
          <cell r="I1417">
            <v>6129750.5439999998</v>
          </cell>
        </row>
        <row r="1418">
          <cell r="B1418" t="str">
            <v>0522</v>
          </cell>
          <cell r="C1418" t="str">
            <v>DARYONO</v>
          </cell>
          <cell r="D1418" t="str">
            <v>DRIVER</v>
          </cell>
          <cell r="E1418" t="str">
            <v>HMS KRW</v>
          </cell>
          <cell r="F1418" t="str">
            <v>HMS</v>
          </cell>
          <cell r="G1418">
            <v>6168890.5439999998</v>
          </cell>
          <cell r="H1418">
            <v>5000</v>
          </cell>
          <cell r="I1418">
            <v>6163890.5439999998</v>
          </cell>
        </row>
        <row r="1419">
          <cell r="B1419" t="str">
            <v>0523</v>
          </cell>
          <cell r="C1419" t="str">
            <v>DADANG MULYANA</v>
          </cell>
          <cell r="D1419" t="str">
            <v>DRIVER</v>
          </cell>
          <cell r="E1419" t="str">
            <v>HMS KRW</v>
          </cell>
          <cell r="F1419" t="str">
            <v>HMS</v>
          </cell>
          <cell r="G1419">
            <v>6447860.5439999998</v>
          </cell>
          <cell r="H1419">
            <v>5000</v>
          </cell>
          <cell r="I1419">
            <v>6442860.5439999998</v>
          </cell>
        </row>
        <row r="1420">
          <cell r="B1420" t="str">
            <v>0526</v>
          </cell>
          <cell r="C1420" t="str">
            <v>SUKRON MA'MUN</v>
          </cell>
          <cell r="D1420" t="str">
            <v>DRIVER</v>
          </cell>
          <cell r="E1420" t="str">
            <v>HMS KRW</v>
          </cell>
          <cell r="F1420" t="str">
            <v>HMS</v>
          </cell>
          <cell r="G1420">
            <v>6278390.5439999998</v>
          </cell>
          <cell r="H1420">
            <v>5000</v>
          </cell>
          <cell r="I1420">
            <v>6273390.5439999998</v>
          </cell>
        </row>
        <row r="1421">
          <cell r="B1421" t="str">
            <v>0528</v>
          </cell>
          <cell r="C1421" t="str">
            <v>DENI NUGRAHA</v>
          </cell>
          <cell r="D1421" t="str">
            <v>DRIVER</v>
          </cell>
          <cell r="E1421" t="str">
            <v>HMS KRW</v>
          </cell>
          <cell r="F1421" t="str">
            <v>HMS</v>
          </cell>
          <cell r="G1421">
            <v>6546920.5439999998</v>
          </cell>
          <cell r="H1421">
            <v>5000</v>
          </cell>
          <cell r="I1421">
            <v>6541920.5439999998</v>
          </cell>
        </row>
        <row r="1422">
          <cell r="B1422" t="str">
            <v>0530</v>
          </cell>
          <cell r="C1422" t="str">
            <v>WAWAN</v>
          </cell>
          <cell r="D1422" t="str">
            <v>HELPER</v>
          </cell>
          <cell r="E1422" t="str">
            <v>HMS KRW</v>
          </cell>
          <cell r="F1422" t="str">
            <v>HMS</v>
          </cell>
          <cell r="G1422">
            <v>4606379.5199999996</v>
          </cell>
          <cell r="H1422">
            <v>5000</v>
          </cell>
          <cell r="I1422">
            <v>4601379.5199999996</v>
          </cell>
        </row>
        <row r="1423">
          <cell r="B1423" t="str">
            <v>0532</v>
          </cell>
          <cell r="C1423" t="str">
            <v>JUNAEDI</v>
          </cell>
          <cell r="D1423" t="str">
            <v>HELPER</v>
          </cell>
          <cell r="E1423" t="str">
            <v>HMS KRW</v>
          </cell>
          <cell r="F1423" t="str">
            <v>HMS</v>
          </cell>
          <cell r="G1423">
            <v>4606379.5199999996</v>
          </cell>
          <cell r="H1423">
            <v>5000</v>
          </cell>
          <cell r="I1423">
            <v>4601379.5199999996</v>
          </cell>
        </row>
        <row r="1424">
          <cell r="B1424" t="str">
            <v>0533</v>
          </cell>
          <cell r="C1424" t="str">
            <v>TARMA</v>
          </cell>
          <cell r="D1424" t="str">
            <v xml:space="preserve">DRIVER </v>
          </cell>
          <cell r="E1424" t="str">
            <v>HMS KRW</v>
          </cell>
          <cell r="F1424" t="str">
            <v>HMS</v>
          </cell>
          <cell r="G1424">
            <v>6244250.5439999998</v>
          </cell>
          <cell r="H1424">
            <v>5000</v>
          </cell>
          <cell r="I1424">
            <v>6239250.5439999998</v>
          </cell>
        </row>
        <row r="1425">
          <cell r="B1425" t="str">
            <v>0549</v>
          </cell>
          <cell r="C1425" t="str">
            <v>DWI DIAN SILOKA</v>
          </cell>
          <cell r="D1425" t="str">
            <v xml:space="preserve">DRIVER </v>
          </cell>
          <cell r="E1425" t="str">
            <v>HMS KRW</v>
          </cell>
          <cell r="F1425" t="str">
            <v>HMS</v>
          </cell>
          <cell r="G1425">
            <v>6546920.5439999998</v>
          </cell>
          <cell r="H1425">
            <v>5000</v>
          </cell>
          <cell r="I1425">
            <v>6541920.5439999998</v>
          </cell>
        </row>
        <row r="1426">
          <cell r="B1426" t="str">
            <v>0550</v>
          </cell>
          <cell r="C1426" t="str">
            <v>AHMAD RIPA'I</v>
          </cell>
          <cell r="D1426" t="str">
            <v xml:space="preserve">DRIVER </v>
          </cell>
          <cell r="E1426" t="str">
            <v>HMS KRW</v>
          </cell>
          <cell r="F1426" t="str">
            <v>HMS</v>
          </cell>
          <cell r="G1426">
            <v>6196310.5439999998</v>
          </cell>
          <cell r="H1426">
            <v>5000</v>
          </cell>
          <cell r="I1426">
            <v>6191310.5439999998</v>
          </cell>
        </row>
        <row r="1427">
          <cell r="B1427" t="str">
            <v>0551</v>
          </cell>
          <cell r="C1427" t="str">
            <v>AHMAD HABIBI</v>
          </cell>
          <cell r="D1427" t="str">
            <v xml:space="preserve">DRIVER </v>
          </cell>
          <cell r="E1427" t="str">
            <v>HMS KRW</v>
          </cell>
          <cell r="F1427" t="str">
            <v>HMS</v>
          </cell>
          <cell r="G1427">
            <v>4836644.5079999994</v>
          </cell>
          <cell r="H1427">
            <v>5000</v>
          </cell>
          <cell r="I1427">
            <v>4831644.5079999994</v>
          </cell>
        </row>
        <row r="1428">
          <cell r="B1428" t="str">
            <v>0552</v>
          </cell>
          <cell r="C1428" t="str">
            <v>AHMAD SYABANI</v>
          </cell>
          <cell r="D1428" t="str">
            <v xml:space="preserve">DRIVER </v>
          </cell>
          <cell r="E1428" t="str">
            <v>HMS KRW</v>
          </cell>
          <cell r="F1428" t="str">
            <v>HMS</v>
          </cell>
          <cell r="G1428">
            <v>4601060.5439999998</v>
          </cell>
          <cell r="H1428">
            <v>5000</v>
          </cell>
          <cell r="I1428">
            <v>4596060.5439999998</v>
          </cell>
        </row>
        <row r="1429">
          <cell r="B1429" t="str">
            <v>0553</v>
          </cell>
          <cell r="C1429" t="str">
            <v>HASYIM</v>
          </cell>
          <cell r="D1429" t="str">
            <v xml:space="preserve">DRIVER </v>
          </cell>
          <cell r="E1429" t="str">
            <v>HMS KRW</v>
          </cell>
          <cell r="F1429" t="str">
            <v>HMS</v>
          </cell>
          <cell r="G1429">
            <v>4836644.5079999994</v>
          </cell>
          <cell r="H1429">
            <v>5000</v>
          </cell>
          <cell r="I1429">
            <v>4831644.5079999994</v>
          </cell>
        </row>
        <row r="1430">
          <cell r="B1430" t="str">
            <v>0554</v>
          </cell>
          <cell r="C1430" t="str">
            <v>MUHAMAD FAHMI IZZUDIN</v>
          </cell>
          <cell r="D1430" t="str">
            <v xml:space="preserve">DRIVER </v>
          </cell>
          <cell r="E1430" t="str">
            <v>HMS KRW</v>
          </cell>
          <cell r="F1430" t="str">
            <v>HMS</v>
          </cell>
          <cell r="G1430">
            <v>4743560.5439999998</v>
          </cell>
          <cell r="H1430">
            <v>5000</v>
          </cell>
          <cell r="I1430">
            <v>4738560.5439999998</v>
          </cell>
        </row>
        <row r="1431">
          <cell r="B1431" t="str">
            <v>0555</v>
          </cell>
          <cell r="C1431" t="str">
            <v>SADIR</v>
          </cell>
          <cell r="D1431" t="str">
            <v xml:space="preserve">DRIVER </v>
          </cell>
          <cell r="E1431" t="str">
            <v>HMS KRW</v>
          </cell>
          <cell r="F1431" t="str">
            <v>HMS</v>
          </cell>
          <cell r="G1431">
            <v>4836644.5079999994</v>
          </cell>
          <cell r="H1431">
            <v>5000</v>
          </cell>
          <cell r="I1431">
            <v>4831644.5079999994</v>
          </cell>
        </row>
        <row r="1432">
          <cell r="B1432" t="str">
            <v>0674</v>
          </cell>
          <cell r="C1432" t="str">
            <v>JEJEN</v>
          </cell>
          <cell r="D1432" t="str">
            <v xml:space="preserve">DRIVER </v>
          </cell>
          <cell r="E1432" t="str">
            <v>HMS KRW</v>
          </cell>
          <cell r="F1432" t="str">
            <v>HMS</v>
          </cell>
          <cell r="G1432">
            <v>6961104.5079999994</v>
          </cell>
          <cell r="H1432">
            <v>5000</v>
          </cell>
          <cell r="I1432">
            <v>6956104.5079999994</v>
          </cell>
        </row>
        <row r="1433">
          <cell r="B1433" t="str">
            <v>0675</v>
          </cell>
          <cell r="C1433" t="str">
            <v>DENI USEP</v>
          </cell>
          <cell r="D1433" t="str">
            <v xml:space="preserve">DRIVER </v>
          </cell>
          <cell r="E1433" t="str">
            <v>HMS KRW</v>
          </cell>
          <cell r="F1433" t="str">
            <v>HMS</v>
          </cell>
          <cell r="G1433">
            <v>6485360.5439999998</v>
          </cell>
          <cell r="H1433">
            <v>5000</v>
          </cell>
          <cell r="I1433">
            <v>6480360.5439999998</v>
          </cell>
        </row>
        <row r="1434">
          <cell r="B1434" t="str">
            <v>0676</v>
          </cell>
          <cell r="C1434" t="str">
            <v>MUHAMAD RENALDY</v>
          </cell>
          <cell r="D1434" t="str">
            <v xml:space="preserve">DRIVER </v>
          </cell>
          <cell r="E1434" t="str">
            <v>HMS KRW</v>
          </cell>
          <cell r="F1434" t="str">
            <v>HMS</v>
          </cell>
          <cell r="G1434">
            <v>4601060.5439999998</v>
          </cell>
          <cell r="H1434">
            <v>5000</v>
          </cell>
          <cell r="I1434">
            <v>4596060.5439999998</v>
          </cell>
        </row>
        <row r="1435">
          <cell r="B1435" t="str">
            <v>0678</v>
          </cell>
          <cell r="C1435" t="str">
            <v>DEDE SURYANA</v>
          </cell>
          <cell r="D1435" t="str">
            <v xml:space="preserve">DRIVER </v>
          </cell>
          <cell r="E1435" t="str">
            <v>HMS KRW</v>
          </cell>
          <cell r="F1435" t="str">
            <v>HMS</v>
          </cell>
          <cell r="G1435">
            <v>4601060.5439999998</v>
          </cell>
          <cell r="H1435">
            <v>5000</v>
          </cell>
          <cell r="I1435">
            <v>4596060.5439999998</v>
          </cell>
        </row>
        <row r="1436">
          <cell r="B1436" t="str">
            <v>1050</v>
          </cell>
          <cell r="C1436" t="str">
            <v xml:space="preserve">MUHAMMAD DAMIN </v>
          </cell>
          <cell r="D1436" t="str">
            <v xml:space="preserve">DRIVER </v>
          </cell>
          <cell r="E1436" t="str">
            <v>HMS KRW</v>
          </cell>
          <cell r="F1436" t="str">
            <v>HMS</v>
          </cell>
          <cell r="G1436">
            <v>4601060.5439999998</v>
          </cell>
          <cell r="H1436">
            <v>5000</v>
          </cell>
          <cell r="I1436">
            <v>4596060.5439999998</v>
          </cell>
        </row>
        <row r="1437">
          <cell r="B1437" t="str">
            <v>0760</v>
          </cell>
          <cell r="C1437" t="str">
            <v>ENDANG RASIM</v>
          </cell>
          <cell r="D1437" t="str">
            <v xml:space="preserve">DRIVER </v>
          </cell>
          <cell r="E1437" t="str">
            <v>HMS KRW</v>
          </cell>
          <cell r="F1437" t="str">
            <v>HMS</v>
          </cell>
          <cell r="G1437">
            <v>5931320.5439999998</v>
          </cell>
          <cell r="H1437">
            <v>5000</v>
          </cell>
          <cell r="I1437">
            <v>5926320.5439999998</v>
          </cell>
        </row>
        <row r="1438">
          <cell r="B1438" t="str">
            <v>1305</v>
          </cell>
          <cell r="C1438" t="str">
            <v xml:space="preserve">NUNU NUGRAHA </v>
          </cell>
          <cell r="D1438" t="str">
            <v>DRIVER</v>
          </cell>
          <cell r="E1438" t="str">
            <v>HMS KRW</v>
          </cell>
          <cell r="F1438" t="str">
            <v>HMS</v>
          </cell>
          <cell r="G1438">
            <v>4606379.5199999996</v>
          </cell>
          <cell r="H1438">
            <v>5000</v>
          </cell>
          <cell r="I1438">
            <v>4601379.5199999996</v>
          </cell>
        </row>
        <row r="1439">
          <cell r="B1439" t="str">
            <v>1602</v>
          </cell>
          <cell r="C1439" t="str">
            <v>SARMAN</v>
          </cell>
          <cell r="D1439" t="str">
            <v>DRIVER</v>
          </cell>
          <cell r="E1439" t="str">
            <v>HMS KRW</v>
          </cell>
          <cell r="F1439" t="str">
            <v>HMS</v>
          </cell>
          <cell r="G1439">
            <v>4791060.5439999998</v>
          </cell>
          <cell r="H1439">
            <v>5000</v>
          </cell>
          <cell r="I1439">
            <v>4786060.5439999998</v>
          </cell>
        </row>
        <row r="1440">
          <cell r="B1440" t="str">
            <v>3139</v>
          </cell>
          <cell r="C1440" t="str">
            <v>MULYANA</v>
          </cell>
          <cell r="D1440" t="str">
            <v>DRIVER</v>
          </cell>
          <cell r="E1440" t="str">
            <v>HMS KRW</v>
          </cell>
          <cell r="F1440" t="str">
            <v>HMS</v>
          </cell>
          <cell r="G1440">
            <v>4791060.5439999998</v>
          </cell>
          <cell r="H1440">
            <v>5000</v>
          </cell>
          <cell r="I1440">
            <v>4786060.5439999998</v>
          </cell>
        </row>
        <row r="1441">
          <cell r="B1441" t="str">
            <v>3140</v>
          </cell>
          <cell r="C1441" t="str">
            <v>KARNADI</v>
          </cell>
          <cell r="D1441" t="str">
            <v>DRIVER</v>
          </cell>
          <cell r="E1441" t="str">
            <v>HMS KRW</v>
          </cell>
          <cell r="F1441" t="str">
            <v>HMS</v>
          </cell>
          <cell r="G1441">
            <v>4791060.5439999998</v>
          </cell>
          <cell r="H1441">
            <v>5000</v>
          </cell>
          <cell r="I1441">
            <v>4786060.5439999998</v>
          </cell>
        </row>
        <row r="1442">
          <cell r="B1442" t="str">
            <v>3141</v>
          </cell>
          <cell r="C1442" t="str">
            <v>IMRON ROSADI</v>
          </cell>
          <cell r="D1442" t="str">
            <v>DRIVER</v>
          </cell>
          <cell r="E1442" t="str">
            <v>HMS KRW</v>
          </cell>
          <cell r="F1442" t="str">
            <v>HMS</v>
          </cell>
          <cell r="G1442">
            <v>4806379.5199999996</v>
          </cell>
          <cell r="H1442">
            <v>5000</v>
          </cell>
          <cell r="I1442">
            <v>4801379.5199999996</v>
          </cell>
        </row>
        <row r="1443">
          <cell r="B1443" t="str">
            <v>3142</v>
          </cell>
          <cell r="C1443" t="str">
            <v>BAHRUL ALITIO</v>
          </cell>
          <cell r="D1443" t="str">
            <v>DRIVER</v>
          </cell>
          <cell r="E1443" t="str">
            <v>HMS KRW</v>
          </cell>
          <cell r="F1443" t="str">
            <v>HMS</v>
          </cell>
          <cell r="G1443">
            <v>4836644.5079999994</v>
          </cell>
          <cell r="H1443">
            <v>5000</v>
          </cell>
          <cell r="I1443">
            <v>4831644.5079999994</v>
          </cell>
        </row>
        <row r="1444">
          <cell r="B1444" t="str">
            <v>3143</v>
          </cell>
          <cell r="C1444" t="str">
            <v>SAID AJID</v>
          </cell>
          <cell r="D1444" t="str">
            <v>DRIVER</v>
          </cell>
          <cell r="E1444" t="str">
            <v>HMS KRW</v>
          </cell>
          <cell r="F1444" t="str">
            <v>HMS</v>
          </cell>
          <cell r="G1444">
            <v>6158810.5439999998</v>
          </cell>
          <cell r="H1444">
            <v>5000</v>
          </cell>
          <cell r="I1444">
            <v>6153810.5439999998</v>
          </cell>
        </row>
        <row r="1445">
          <cell r="B1445" t="str">
            <v>3144</v>
          </cell>
          <cell r="C1445" t="str">
            <v>AHMAD MAMAN</v>
          </cell>
          <cell r="D1445" t="str">
            <v>DRIVER</v>
          </cell>
          <cell r="E1445" t="str">
            <v>HMS KRW</v>
          </cell>
          <cell r="F1445" t="str">
            <v>HMS</v>
          </cell>
          <cell r="G1445">
            <v>6405050.5439999998</v>
          </cell>
          <cell r="H1445">
            <v>5000</v>
          </cell>
          <cell r="I1445">
            <v>6400050.5439999998</v>
          </cell>
        </row>
        <row r="1446">
          <cell r="B1446" t="str">
            <v>3145</v>
          </cell>
          <cell r="C1446" t="str">
            <v>IBROHIM</v>
          </cell>
          <cell r="D1446" t="str">
            <v>DRIVER</v>
          </cell>
          <cell r="E1446" t="str">
            <v>HMS KRW</v>
          </cell>
          <cell r="F1446" t="str">
            <v>HMS</v>
          </cell>
          <cell r="G1446">
            <v>6528170.5439999998</v>
          </cell>
          <cell r="H1446">
            <v>5000</v>
          </cell>
          <cell r="I1446">
            <v>6523170.5439999998</v>
          </cell>
        </row>
        <row r="1447">
          <cell r="B1447" t="str">
            <v>3146</v>
          </cell>
          <cell r="C1447" t="str">
            <v>ARI SUBIANTO</v>
          </cell>
          <cell r="D1447" t="str">
            <v>DRIVER</v>
          </cell>
          <cell r="E1447" t="str">
            <v>HMS KRW</v>
          </cell>
          <cell r="F1447" t="str">
            <v>HMS</v>
          </cell>
          <cell r="G1447">
            <v>6528170.5439999998</v>
          </cell>
          <cell r="H1447">
            <v>5000</v>
          </cell>
          <cell r="I1447">
            <v>6523170.5439999998</v>
          </cell>
        </row>
        <row r="1448">
          <cell r="B1448" t="str">
            <v>3147</v>
          </cell>
          <cell r="C1448" t="str">
            <v>ABDUS SALAM</v>
          </cell>
          <cell r="D1448" t="str">
            <v>DRIVER</v>
          </cell>
          <cell r="E1448" t="str">
            <v>HMS KRW</v>
          </cell>
          <cell r="F1448" t="str">
            <v>HMS</v>
          </cell>
          <cell r="G1448">
            <v>5773474.5079999994</v>
          </cell>
          <cell r="H1448">
            <v>5000</v>
          </cell>
          <cell r="I1448">
            <v>5768474.5079999994</v>
          </cell>
        </row>
        <row r="1449">
          <cell r="B1449" t="str">
            <v>3148</v>
          </cell>
          <cell r="C1449" t="str">
            <v>RASIDI</v>
          </cell>
          <cell r="D1449" t="str">
            <v>DRIVER</v>
          </cell>
          <cell r="E1449" t="str">
            <v>HMS KRW</v>
          </cell>
          <cell r="F1449" t="str">
            <v>HMS</v>
          </cell>
          <cell r="G1449">
            <v>6343490.5439999998</v>
          </cell>
          <cell r="H1449">
            <v>5000</v>
          </cell>
          <cell r="I1449">
            <v>6338490.5439999998</v>
          </cell>
        </row>
        <row r="1450">
          <cell r="B1450" t="str">
            <v>3149</v>
          </cell>
          <cell r="C1450" t="str">
            <v>ADI EKA SEPTIA</v>
          </cell>
          <cell r="D1450" t="str">
            <v>DRIVER</v>
          </cell>
          <cell r="E1450" t="str">
            <v>HMS KRW</v>
          </cell>
          <cell r="F1450" t="str">
            <v>HMS</v>
          </cell>
          <cell r="G1450">
            <v>6493444.5079999994</v>
          </cell>
          <cell r="H1450">
            <v>5000</v>
          </cell>
          <cell r="I1450">
            <v>6488444.5079999994</v>
          </cell>
        </row>
        <row r="1451">
          <cell r="B1451" t="str">
            <v>3502</v>
          </cell>
          <cell r="C1451" t="str">
            <v>TUBAGUS RAHMAN EFENDI</v>
          </cell>
          <cell r="D1451" t="str">
            <v>DRIVER</v>
          </cell>
          <cell r="E1451" t="str">
            <v>HMS KRW</v>
          </cell>
          <cell r="F1451" t="str">
            <v>HMS</v>
          </cell>
          <cell r="G1451">
            <v>4791060.5439999998</v>
          </cell>
          <cell r="H1451">
            <v>5000</v>
          </cell>
          <cell r="I1451">
            <v>4786060.5439999998</v>
          </cell>
        </row>
        <row r="1452">
          <cell r="B1452" t="str">
            <v>3568</v>
          </cell>
          <cell r="C1452" t="str">
            <v>FEBRI YOGA SUGAMA</v>
          </cell>
          <cell r="D1452" t="str">
            <v>DRIVER</v>
          </cell>
          <cell r="E1452" t="str">
            <v>HMS KRW</v>
          </cell>
          <cell r="F1452" t="str">
            <v>HMS</v>
          </cell>
          <cell r="G1452">
            <v>4806379.5199999996</v>
          </cell>
          <cell r="H1452">
            <v>5000</v>
          </cell>
          <cell r="I1452">
            <v>4801379.5199999996</v>
          </cell>
        </row>
        <row r="1453">
          <cell r="B1453" t="str">
            <v>3613</v>
          </cell>
          <cell r="C1453" t="str">
            <v>SUPRIYATNA</v>
          </cell>
          <cell r="D1453" t="str">
            <v>DRIVER</v>
          </cell>
          <cell r="E1453" t="str">
            <v>HMS KRW</v>
          </cell>
          <cell r="F1453" t="str">
            <v>HMS</v>
          </cell>
          <cell r="G1453">
            <v>6555004.5079999994</v>
          </cell>
          <cell r="H1453">
            <v>5000</v>
          </cell>
          <cell r="I1453">
            <v>6550004.5079999994</v>
          </cell>
        </row>
        <row r="1454">
          <cell r="B1454" t="str">
            <v>3614</v>
          </cell>
          <cell r="C1454" t="str">
            <v>ANDRIANSYAH</v>
          </cell>
          <cell r="D1454" t="str">
            <v>DRIVER</v>
          </cell>
          <cell r="E1454" t="str">
            <v>HMS KRW</v>
          </cell>
          <cell r="F1454" t="str">
            <v>HMS</v>
          </cell>
          <cell r="G1454">
            <v>4836644.5079999994</v>
          </cell>
          <cell r="H1454">
            <v>5000</v>
          </cell>
          <cell r="I1454">
            <v>4831644.5079999994</v>
          </cell>
        </row>
        <row r="1455">
          <cell r="B1455" t="str">
            <v>0436</v>
          </cell>
          <cell r="C1455" t="str">
            <v xml:space="preserve">MAWAN PRASETYO BUDI </v>
          </cell>
          <cell r="D1455" t="str">
            <v xml:space="preserve">DRIVER </v>
          </cell>
          <cell r="E1455" t="str">
            <v>AOP CIBITUNG</v>
          </cell>
          <cell r="F1455" t="str">
            <v>AOP</v>
          </cell>
          <cell r="G1455">
            <v>5586711.7279999992</v>
          </cell>
          <cell r="H1455">
            <v>5000</v>
          </cell>
          <cell r="I1455">
            <v>5581711.7279999992</v>
          </cell>
        </row>
        <row r="1456">
          <cell r="B1456" t="str">
            <v>1681</v>
          </cell>
          <cell r="C1456" t="str">
            <v>NOORMAN YUNARTO</v>
          </cell>
          <cell r="D1456" t="str">
            <v xml:space="preserve">DRIVER </v>
          </cell>
          <cell r="E1456" t="str">
            <v>AOP CIBITUNG</v>
          </cell>
          <cell r="F1456" t="str">
            <v>AOP</v>
          </cell>
          <cell r="G1456">
            <v>5567961.7279999992</v>
          </cell>
          <cell r="H1456">
            <v>5000</v>
          </cell>
          <cell r="I1456">
            <v>5562961.7279999992</v>
          </cell>
        </row>
        <row r="1457">
          <cell r="B1457" t="str">
            <v>0691</v>
          </cell>
          <cell r="C1457" t="str">
            <v>GOPAL DWI LESMANA</v>
          </cell>
          <cell r="D1457" t="str">
            <v>DISPATCHER</v>
          </cell>
          <cell r="E1457" t="str">
            <v>CAKUNG</v>
          </cell>
          <cell r="F1457" t="str">
            <v>CK</v>
          </cell>
          <cell r="G1457">
            <v>5579431.9520000005</v>
          </cell>
          <cell r="H1457">
            <v>5000</v>
          </cell>
          <cell r="I1457">
            <v>5574431.9520000005</v>
          </cell>
        </row>
        <row r="1458">
          <cell r="B1458" t="str">
            <v>3196</v>
          </cell>
          <cell r="C1458" t="str">
            <v>EHA SOLEHATI</v>
          </cell>
          <cell r="D1458" t="str">
            <v>DISPATCEHER</v>
          </cell>
          <cell r="E1458" t="str">
            <v>KARAWANG</v>
          </cell>
          <cell r="F1458" t="str">
            <v>ANTERAJA</v>
          </cell>
          <cell r="G1458">
            <v>5626794.5079999994</v>
          </cell>
          <cell r="H1458">
            <v>5000</v>
          </cell>
          <cell r="I1458">
            <v>5621794.5079999994</v>
          </cell>
        </row>
        <row r="1459">
          <cell r="B1459" t="str">
            <v>3452</v>
          </cell>
          <cell r="C1459" t="str">
            <v>M ALDI WIJAYA</v>
          </cell>
          <cell r="D1459" t="str">
            <v>DISPATCEHER</v>
          </cell>
          <cell r="E1459" t="str">
            <v>KARAWANG</v>
          </cell>
          <cell r="F1459" t="str">
            <v>ANTERAJA</v>
          </cell>
          <cell r="G1459">
            <v>5494060.5439999998</v>
          </cell>
          <cell r="H1459">
            <v>5000</v>
          </cell>
          <cell r="I1459">
            <v>5489060.5439999998</v>
          </cell>
        </row>
        <row r="1460">
          <cell r="B1460" t="str">
            <v>1102</v>
          </cell>
          <cell r="C1460" t="str">
            <v>TESAR MARA</v>
          </cell>
          <cell r="D1460" t="str">
            <v>DRIVER</v>
          </cell>
          <cell r="E1460" t="str">
            <v>CIREBON</v>
          </cell>
          <cell r="F1460" t="str">
            <v>ANTAR AJA</v>
          </cell>
          <cell r="G1460">
            <v>2962746.24</v>
          </cell>
          <cell r="H1460">
            <v>5000</v>
          </cell>
          <cell r="I1460">
            <v>2957746.24</v>
          </cell>
        </row>
        <row r="1461">
          <cell r="B1461" t="str">
            <v>1210</v>
          </cell>
          <cell r="C1461" t="str">
            <v xml:space="preserve">DATA KARTIKA SUDRAJAT </v>
          </cell>
          <cell r="D1461" t="str">
            <v>DRIVER</v>
          </cell>
          <cell r="E1461" t="str">
            <v>CIREBON</v>
          </cell>
          <cell r="F1461" t="str">
            <v>ANTAR AJA</v>
          </cell>
          <cell r="G1461">
            <v>3018814.6916129035</v>
          </cell>
          <cell r="H1461">
            <v>5000</v>
          </cell>
          <cell r="I1461">
            <v>3013814.6916129035</v>
          </cell>
        </row>
        <row r="1462">
          <cell r="B1462" t="str">
            <v>9999</v>
          </cell>
          <cell r="C1462" t="str">
            <v xml:space="preserve">DATA KARTIKA SUDRAJAT </v>
          </cell>
          <cell r="D1462" t="str">
            <v>DRIVER</v>
          </cell>
          <cell r="E1462" t="str">
            <v>CIREBON</v>
          </cell>
          <cell r="F1462" t="str">
            <v>ANTAR AJA</v>
          </cell>
          <cell r="G1462">
            <v>3356629.333333333</v>
          </cell>
          <cell r="H1462">
            <v>5000</v>
          </cell>
          <cell r="I1462">
            <v>3351629.333333333</v>
          </cell>
        </row>
        <row r="1463">
          <cell r="B1463" t="str">
            <v>1211</v>
          </cell>
          <cell r="C1463" t="str">
            <v xml:space="preserve">YAKUB </v>
          </cell>
          <cell r="D1463" t="str">
            <v>DRIVER</v>
          </cell>
          <cell r="E1463" t="str">
            <v>CIREBON</v>
          </cell>
          <cell r="F1463" t="str">
            <v>ANTAR AJA</v>
          </cell>
          <cell r="G1463">
            <v>3313746.24</v>
          </cell>
          <cell r="H1463">
            <v>5000</v>
          </cell>
          <cell r="I1463">
            <v>3308746.24</v>
          </cell>
        </row>
        <row r="1464">
          <cell r="B1464" t="str">
            <v>1143</v>
          </cell>
          <cell r="C1464" t="str">
            <v xml:space="preserve">ARIF RAHMAN </v>
          </cell>
          <cell r="D1464" t="str">
            <v>DRIVER</v>
          </cell>
          <cell r="E1464" t="str">
            <v>CIREBON</v>
          </cell>
          <cell r="F1464" t="str">
            <v>ANTAR AJA</v>
          </cell>
          <cell r="G1464">
            <v>3547746.24</v>
          </cell>
          <cell r="H1464">
            <v>5000</v>
          </cell>
          <cell r="I1464">
            <v>3542746.24</v>
          </cell>
        </row>
        <row r="1465">
          <cell r="B1465" t="str">
            <v>1460</v>
          </cell>
          <cell r="C1465" t="str">
            <v xml:space="preserve">MOHAMMAD AL HAMIR </v>
          </cell>
          <cell r="D1465" t="str">
            <v>DRIVER</v>
          </cell>
          <cell r="E1465" t="str">
            <v>CIREBON</v>
          </cell>
          <cell r="F1465" t="str">
            <v>ANTAR AJA</v>
          </cell>
          <cell r="G1465">
            <v>3587746.24</v>
          </cell>
          <cell r="H1465">
            <v>5000</v>
          </cell>
          <cell r="I1465">
            <v>3582746.24</v>
          </cell>
        </row>
        <row r="1466">
          <cell r="B1466" t="str">
            <v>1461</v>
          </cell>
          <cell r="C1466" t="str">
            <v xml:space="preserve">KARTONO </v>
          </cell>
          <cell r="D1466" t="str">
            <v>DRIVER</v>
          </cell>
          <cell r="E1466" t="str">
            <v>CIREBON</v>
          </cell>
          <cell r="F1466" t="str">
            <v>ANTAR AJA</v>
          </cell>
          <cell r="G1466">
            <v>2942746.24</v>
          </cell>
          <cell r="H1466">
            <v>5000</v>
          </cell>
          <cell r="I1466">
            <v>2937746.24</v>
          </cell>
        </row>
        <row r="1467">
          <cell r="B1467" t="str">
            <v>1462</v>
          </cell>
          <cell r="C1467" t="str">
            <v xml:space="preserve">JUNAEDI </v>
          </cell>
          <cell r="D1467" t="str">
            <v>DRIVER</v>
          </cell>
          <cell r="E1467" t="str">
            <v>CIREBON</v>
          </cell>
          <cell r="F1467" t="str">
            <v>ANTAR AJA</v>
          </cell>
          <cell r="G1467">
            <v>3942746.24</v>
          </cell>
          <cell r="H1467">
            <v>5000</v>
          </cell>
          <cell r="I1467">
            <v>3937746.24</v>
          </cell>
        </row>
        <row r="1468">
          <cell r="B1468" t="str">
            <v>1463</v>
          </cell>
          <cell r="C1468" t="str">
            <v xml:space="preserve">ASEP MUHAMAD HADI SUSANTO </v>
          </cell>
          <cell r="D1468" t="str">
            <v>DRIVER</v>
          </cell>
          <cell r="E1468" t="str">
            <v>CIREBON</v>
          </cell>
          <cell r="F1468" t="str">
            <v>ANTAR AJA</v>
          </cell>
          <cell r="G1468">
            <v>4292746.2399999993</v>
          </cell>
          <cell r="H1468">
            <v>5000</v>
          </cell>
          <cell r="I1468">
            <v>4287746.2399999993</v>
          </cell>
        </row>
        <row r="1469">
          <cell r="B1469" t="str">
            <v>1464</v>
          </cell>
          <cell r="C1469" t="str">
            <v xml:space="preserve">ANDI RUSTANDI </v>
          </cell>
          <cell r="D1469" t="str">
            <v>DRIVER</v>
          </cell>
          <cell r="E1469" t="str">
            <v>CIREBON</v>
          </cell>
          <cell r="F1469" t="str">
            <v>ANTAR AJA</v>
          </cell>
          <cell r="G1469">
            <v>2907746.24</v>
          </cell>
          <cell r="H1469">
            <v>5000</v>
          </cell>
          <cell r="I1469">
            <v>2902746.24</v>
          </cell>
        </row>
        <row r="1470">
          <cell r="B1470" t="str">
            <v>1706</v>
          </cell>
          <cell r="C1470" t="str">
            <v>ERDI RISTIADI</v>
          </cell>
          <cell r="D1470" t="str">
            <v>DRIVER</v>
          </cell>
          <cell r="E1470" t="str">
            <v>CIREBON</v>
          </cell>
          <cell r="F1470" t="str">
            <v>ANTAR AJA</v>
          </cell>
          <cell r="G1470">
            <v>4047746.24</v>
          </cell>
          <cell r="H1470">
            <v>5000</v>
          </cell>
          <cell r="I1470">
            <v>4042746.24</v>
          </cell>
        </row>
        <row r="1471">
          <cell r="B1471" t="str">
            <v>1707</v>
          </cell>
          <cell r="C1471" t="str">
            <v>ALIF ANGGRIAN</v>
          </cell>
          <cell r="D1471" t="str">
            <v>DRIVER</v>
          </cell>
          <cell r="E1471" t="str">
            <v>CIREBON</v>
          </cell>
          <cell r="F1471" t="str">
            <v>ANTAR AJA</v>
          </cell>
          <cell r="G1471">
            <v>4599608.9279999994</v>
          </cell>
          <cell r="H1471">
            <v>5000</v>
          </cell>
          <cell r="I1471">
            <v>4594608.9279999994</v>
          </cell>
        </row>
        <row r="1472">
          <cell r="B1472" t="str">
            <v>1812</v>
          </cell>
          <cell r="C1472" t="str">
            <v>FARID NUR SHOLIYADIE</v>
          </cell>
          <cell r="D1472" t="str">
            <v>DRIVER</v>
          </cell>
          <cell r="E1472" t="str">
            <v>CIREBON</v>
          </cell>
          <cell r="F1472" t="str">
            <v>ANTAR AJA</v>
          </cell>
          <cell r="G1472">
            <v>4694663.2399999993</v>
          </cell>
          <cell r="H1472">
            <v>5000</v>
          </cell>
          <cell r="I1472">
            <v>4689663.2399999993</v>
          </cell>
        </row>
        <row r="1473">
          <cell r="B1473" t="str">
            <v>1909</v>
          </cell>
          <cell r="C1473" t="str">
            <v>HASAN</v>
          </cell>
          <cell r="D1473" t="str">
            <v>DRIVER</v>
          </cell>
          <cell r="E1473" t="str">
            <v>CIREBON</v>
          </cell>
          <cell r="F1473" t="str">
            <v>ANTAR AJA</v>
          </cell>
          <cell r="G1473">
            <v>4537746.2399999993</v>
          </cell>
          <cell r="H1473">
            <v>5000</v>
          </cell>
          <cell r="I1473">
            <v>4532746.2399999993</v>
          </cell>
        </row>
        <row r="1474">
          <cell r="B1474" t="str">
            <v>1813</v>
          </cell>
          <cell r="C1474" t="str">
            <v>CHAERUL UMAM</v>
          </cell>
          <cell r="D1474" t="str">
            <v>DRIVER</v>
          </cell>
          <cell r="E1474" t="str">
            <v>CIREBON</v>
          </cell>
          <cell r="F1474" t="str">
            <v>ANTAR AJA</v>
          </cell>
          <cell r="G1474">
            <v>4187746.2399999993</v>
          </cell>
          <cell r="H1474">
            <v>5000</v>
          </cell>
          <cell r="I1474">
            <v>4182746.2399999993</v>
          </cell>
        </row>
        <row r="1475">
          <cell r="B1475" t="str">
            <v>1944</v>
          </cell>
          <cell r="C1475" t="str">
            <v>EKA OLAS</v>
          </cell>
          <cell r="D1475" t="str">
            <v>DRIVER</v>
          </cell>
          <cell r="E1475" t="str">
            <v>CIREBON</v>
          </cell>
          <cell r="F1475" t="str">
            <v>ANTAR AJA</v>
          </cell>
          <cell r="G1475">
            <v>5746708.9279999994</v>
          </cell>
          <cell r="H1475">
            <v>5000</v>
          </cell>
          <cell r="I1475">
            <v>5741708.9279999994</v>
          </cell>
        </row>
        <row r="1476">
          <cell r="B1476" t="str">
            <v>1945</v>
          </cell>
          <cell r="C1476" t="str">
            <v>AJI SAPTAJI</v>
          </cell>
          <cell r="D1476" t="str">
            <v>DRIVER</v>
          </cell>
          <cell r="E1476" t="str">
            <v>CIREBON</v>
          </cell>
          <cell r="F1476" t="str">
            <v>ANTAR AJA</v>
          </cell>
          <cell r="G1476">
            <v>4292746.2399999993</v>
          </cell>
          <cell r="H1476">
            <v>5000</v>
          </cell>
          <cell r="I1476">
            <v>4287746.2399999993</v>
          </cell>
        </row>
        <row r="1477">
          <cell r="B1477" t="str">
            <v>1972</v>
          </cell>
          <cell r="C1477" t="str">
            <v>ASEP</v>
          </cell>
          <cell r="D1477" t="str">
            <v>DRIVER</v>
          </cell>
          <cell r="E1477" t="str">
            <v>CIREBON</v>
          </cell>
          <cell r="F1477" t="str">
            <v>ANTAR AJA</v>
          </cell>
          <cell r="G1477">
            <v>3597746.24</v>
          </cell>
          <cell r="H1477">
            <v>5000</v>
          </cell>
          <cell r="I1477">
            <v>3592746.24</v>
          </cell>
        </row>
        <row r="1478">
          <cell r="B1478" t="str">
            <v>1976</v>
          </cell>
          <cell r="C1478" t="str">
            <v>AHMAD RAHADIAN</v>
          </cell>
          <cell r="D1478" t="str">
            <v>DRIVER</v>
          </cell>
          <cell r="E1478" t="str">
            <v>CIREBON</v>
          </cell>
          <cell r="F1478" t="str">
            <v>ANTAR AJA</v>
          </cell>
          <cell r="G1478">
            <v>4043746.24</v>
          </cell>
          <cell r="H1478">
            <v>5000</v>
          </cell>
          <cell r="I1478">
            <v>4038746.24</v>
          </cell>
        </row>
        <row r="1479">
          <cell r="B1479" t="str">
            <v>1996</v>
          </cell>
          <cell r="C1479" t="str">
            <v>MUKHAMAD USIN</v>
          </cell>
          <cell r="D1479" t="str">
            <v>DRIVER</v>
          </cell>
          <cell r="E1479" t="str">
            <v>CIREBON</v>
          </cell>
          <cell r="F1479" t="str">
            <v>ANTAR AJA</v>
          </cell>
          <cell r="G1479">
            <v>4210746.2399999993</v>
          </cell>
          <cell r="H1479">
            <v>5000</v>
          </cell>
          <cell r="I1479">
            <v>4205746.2399999993</v>
          </cell>
        </row>
        <row r="1480">
          <cell r="B1480" t="str">
            <v>1998</v>
          </cell>
          <cell r="C1480" t="str">
            <v>AYI SETIANA</v>
          </cell>
          <cell r="D1480" t="str">
            <v>DRIVER</v>
          </cell>
          <cell r="E1480" t="str">
            <v>CIREBON</v>
          </cell>
          <cell r="F1480" t="str">
            <v>ANTAR AJA</v>
          </cell>
          <cell r="G1480">
            <v>4082746.24</v>
          </cell>
          <cell r="H1480">
            <v>5000</v>
          </cell>
          <cell r="I1480">
            <v>4077746.24</v>
          </cell>
        </row>
        <row r="1481">
          <cell r="B1481" t="str">
            <v>1968</v>
          </cell>
          <cell r="C1481" t="str">
            <v>MAMAN KARMAN</v>
          </cell>
          <cell r="D1481" t="str">
            <v>DRIVER</v>
          </cell>
          <cell r="E1481" t="str">
            <v>CIREBON</v>
          </cell>
          <cell r="F1481" t="str">
            <v xml:space="preserve">ANTERAJA </v>
          </cell>
          <cell r="G1481">
            <v>4327746.2399999993</v>
          </cell>
          <cell r="H1481">
            <v>5000</v>
          </cell>
          <cell r="I1481">
            <v>4322746.2399999993</v>
          </cell>
        </row>
        <row r="1482">
          <cell r="B1482" t="str">
            <v>1994</v>
          </cell>
          <cell r="C1482" t="str">
            <v>MUHAMMAD FIRMAN SUBRATA</v>
          </cell>
          <cell r="D1482" t="str">
            <v>DRIVER</v>
          </cell>
          <cell r="E1482" t="str">
            <v>CIREBON</v>
          </cell>
          <cell r="F1482" t="str">
            <v xml:space="preserve">ANTERAJA </v>
          </cell>
          <cell r="G1482">
            <v>4012746.24</v>
          </cell>
          <cell r="H1482">
            <v>5000</v>
          </cell>
          <cell r="I1482">
            <v>4007746.24</v>
          </cell>
        </row>
        <row r="1483">
          <cell r="B1483" t="str">
            <v>2125</v>
          </cell>
          <cell r="C1483" t="str">
            <v>OPAN SAYDIN</v>
          </cell>
          <cell r="D1483" t="str">
            <v>DRIVER</v>
          </cell>
          <cell r="E1483" t="str">
            <v>CIREBON</v>
          </cell>
          <cell r="F1483" t="str">
            <v xml:space="preserve">ANTERAJA </v>
          </cell>
          <cell r="G1483">
            <v>3782746.24</v>
          </cell>
          <cell r="H1483">
            <v>5000</v>
          </cell>
          <cell r="I1483">
            <v>3777746.24</v>
          </cell>
        </row>
        <row r="1484">
          <cell r="B1484" t="str">
            <v>2126</v>
          </cell>
          <cell r="C1484" t="str">
            <v>SUNANDI</v>
          </cell>
          <cell r="D1484" t="str">
            <v>DRIVER</v>
          </cell>
          <cell r="E1484" t="str">
            <v>CIREBON</v>
          </cell>
          <cell r="F1484" t="str">
            <v xml:space="preserve">ANTERAJA </v>
          </cell>
          <cell r="G1484">
            <v>4281746.2399999993</v>
          </cell>
          <cell r="H1484">
            <v>5000</v>
          </cell>
          <cell r="I1484">
            <v>4276746.2399999993</v>
          </cell>
        </row>
        <row r="1485">
          <cell r="B1485" t="str">
            <v>1973</v>
          </cell>
          <cell r="C1485" t="str">
            <v>DENI OKTIANA</v>
          </cell>
          <cell r="D1485" t="str">
            <v>DRIVER</v>
          </cell>
          <cell r="E1485" t="str">
            <v>CIREBON</v>
          </cell>
          <cell r="F1485" t="str">
            <v>ANTERAJA</v>
          </cell>
          <cell r="G1485">
            <v>4012746.24</v>
          </cell>
          <cell r="H1485">
            <v>5000</v>
          </cell>
          <cell r="I1485">
            <v>4007746.24</v>
          </cell>
        </row>
        <row r="1486">
          <cell r="B1486" t="str">
            <v>1974</v>
          </cell>
          <cell r="C1486" t="str">
            <v>ASEP PERMANA</v>
          </cell>
          <cell r="D1486" t="str">
            <v>DRIVER</v>
          </cell>
          <cell r="E1486" t="str">
            <v>CIREBON</v>
          </cell>
          <cell r="F1486" t="str">
            <v>ANTERAJA</v>
          </cell>
          <cell r="G1486">
            <v>2857746.24</v>
          </cell>
          <cell r="H1486">
            <v>5000</v>
          </cell>
          <cell r="I1486">
            <v>2852746.24</v>
          </cell>
        </row>
        <row r="1487">
          <cell r="B1487" t="str">
            <v>2715</v>
          </cell>
          <cell r="C1487" t="str">
            <v>MIMIF MIFTAHUL HAKIM</v>
          </cell>
          <cell r="D1487" t="str">
            <v>DRIVER</v>
          </cell>
          <cell r="E1487" t="str">
            <v>CIREBON</v>
          </cell>
          <cell r="F1487" t="str">
            <v xml:space="preserve">ANTERAJA </v>
          </cell>
          <cell r="G1487">
            <v>4198746.2399999993</v>
          </cell>
          <cell r="H1487">
            <v>5000</v>
          </cell>
          <cell r="I1487">
            <v>4193746.2399999993</v>
          </cell>
        </row>
        <row r="1488">
          <cell r="B1488" t="str">
            <v>1997</v>
          </cell>
          <cell r="C1488" t="str">
            <v>RIZKY MULAWARMAN</v>
          </cell>
          <cell r="D1488" t="str">
            <v>DRIVER</v>
          </cell>
          <cell r="E1488" t="str">
            <v>CIREBON</v>
          </cell>
          <cell r="F1488" t="str">
            <v>ANTERAJA</v>
          </cell>
          <cell r="G1488">
            <v>2907746.24</v>
          </cell>
          <cell r="H1488">
            <v>5000</v>
          </cell>
          <cell r="I1488">
            <v>2902746.24</v>
          </cell>
        </row>
        <row r="1489">
          <cell r="B1489" t="str">
            <v>2716</v>
          </cell>
          <cell r="C1489" t="str">
            <v>HENDRA SUHARSONO</v>
          </cell>
          <cell r="D1489" t="str">
            <v>DRIVER</v>
          </cell>
          <cell r="E1489" t="str">
            <v>CIREBON</v>
          </cell>
          <cell r="F1489" t="str">
            <v xml:space="preserve">ANTERAJA </v>
          </cell>
          <cell r="G1489">
            <v>3697746.24</v>
          </cell>
          <cell r="H1489">
            <v>5000</v>
          </cell>
          <cell r="I1489">
            <v>3692746.24</v>
          </cell>
        </row>
        <row r="1490">
          <cell r="B1490" t="str">
            <v>1995</v>
          </cell>
          <cell r="C1490" t="str">
            <v>RAHMAT HIDAYAT</v>
          </cell>
          <cell r="D1490" t="str">
            <v>DRIVER</v>
          </cell>
          <cell r="E1490" t="str">
            <v>CIREBON</v>
          </cell>
          <cell r="F1490" t="str">
            <v>ANTERAJA</v>
          </cell>
          <cell r="G1490">
            <v>4547746.2399999993</v>
          </cell>
          <cell r="H1490">
            <v>5000</v>
          </cell>
          <cell r="I1490">
            <v>4542746.2399999993</v>
          </cell>
        </row>
        <row r="1491">
          <cell r="B1491" t="str">
            <v>3301</v>
          </cell>
          <cell r="C1491" t="str">
            <v>YAYAT SUYATNA</v>
          </cell>
          <cell r="D1491" t="str">
            <v>DRIVER</v>
          </cell>
          <cell r="E1491" t="str">
            <v>CIREBON</v>
          </cell>
          <cell r="F1491" t="str">
            <v>ANTERAJA</v>
          </cell>
          <cell r="G1491">
            <v>4008746.24</v>
          </cell>
          <cell r="H1491">
            <v>5000</v>
          </cell>
          <cell r="I1491">
            <v>4003746.24</v>
          </cell>
        </row>
        <row r="1492">
          <cell r="B1492" t="str">
            <v>3554</v>
          </cell>
          <cell r="C1492" t="str">
            <v>ABUZAR GHIVARI</v>
          </cell>
          <cell r="D1492" t="str">
            <v>DRIVER</v>
          </cell>
          <cell r="E1492" t="str">
            <v>CIREBON</v>
          </cell>
          <cell r="F1492" t="str">
            <v>ANTERAJA</v>
          </cell>
          <cell r="G1492">
            <v>4068746.24</v>
          </cell>
          <cell r="H1492">
            <v>5000</v>
          </cell>
          <cell r="I1492">
            <v>4063746.24</v>
          </cell>
        </row>
        <row r="1493">
          <cell r="B1493" t="str">
            <v>3500</v>
          </cell>
          <cell r="C1493" t="str">
            <v>MOHAMAD ROHILI</v>
          </cell>
          <cell r="D1493" t="str">
            <v>DRIVER</v>
          </cell>
          <cell r="E1493" t="str">
            <v>CIREBON</v>
          </cell>
          <cell r="F1493" t="str">
            <v>ANTERAJA</v>
          </cell>
          <cell r="G1493">
            <v>3985795.68</v>
          </cell>
          <cell r="H1493">
            <v>5000</v>
          </cell>
          <cell r="I1493">
            <v>3980795.68</v>
          </cell>
        </row>
        <row r="1494">
          <cell r="B1494" t="str">
            <v>3595</v>
          </cell>
          <cell r="C1494" t="str">
            <v>DENI HAERUDIN</v>
          </cell>
          <cell r="D1494" t="str">
            <v>DRIVER</v>
          </cell>
          <cell r="E1494" t="str">
            <v>CIREBON</v>
          </cell>
          <cell r="F1494" t="str">
            <v>ANTERAJA</v>
          </cell>
          <cell r="G1494">
            <v>3705795.68</v>
          </cell>
          <cell r="H1494">
            <v>5000</v>
          </cell>
          <cell r="I1494">
            <v>3700795.68</v>
          </cell>
        </row>
        <row r="1495">
          <cell r="B1495" t="str">
            <v>3619</v>
          </cell>
          <cell r="C1495" t="str">
            <v>KHAERUL NURIJA</v>
          </cell>
          <cell r="D1495" t="str">
            <v>DRIVER</v>
          </cell>
          <cell r="E1495" t="str">
            <v>CIREBON</v>
          </cell>
          <cell r="F1495" t="str">
            <v>ANTERAJA</v>
          </cell>
          <cell r="G1495">
            <v>3802746.24</v>
          </cell>
          <cell r="H1495">
            <v>5000</v>
          </cell>
          <cell r="I1495">
            <v>3797746.24</v>
          </cell>
        </row>
        <row r="1496">
          <cell r="B1496" t="str">
            <v>3628</v>
          </cell>
          <cell r="C1496" t="str">
            <v>HENDRA SUPARTO</v>
          </cell>
          <cell r="D1496" t="str">
            <v>DRIVER</v>
          </cell>
          <cell r="E1496" t="str">
            <v>CIREBON</v>
          </cell>
          <cell r="F1496" t="str">
            <v>ANTERAJA</v>
          </cell>
          <cell r="G1496">
            <v>3507746.24</v>
          </cell>
          <cell r="H1496">
            <v>5000</v>
          </cell>
          <cell r="I1496">
            <v>3502746.24</v>
          </cell>
        </row>
        <row r="1497">
          <cell r="B1497" t="str">
            <v>3646</v>
          </cell>
          <cell r="C1497" t="str">
            <v>WAHYU KURNIAWAN</v>
          </cell>
          <cell r="D1497" t="str">
            <v>DRIVER</v>
          </cell>
          <cell r="E1497" t="str">
            <v>CIREBON</v>
          </cell>
          <cell r="F1497" t="str">
            <v>ANTERAJA</v>
          </cell>
          <cell r="G1497">
            <v>3565795.68</v>
          </cell>
          <cell r="H1497">
            <v>5000</v>
          </cell>
          <cell r="I1497">
            <v>3560795.68</v>
          </cell>
        </row>
        <row r="1498">
          <cell r="B1498" t="str">
            <v>3678</v>
          </cell>
          <cell r="C1498" t="str">
            <v>HARIS JAHIDIN</v>
          </cell>
          <cell r="D1498" t="str">
            <v>DRIVER</v>
          </cell>
          <cell r="E1498" t="str">
            <v>CIREBON</v>
          </cell>
          <cell r="F1498" t="str">
            <v>ANTERAJA</v>
          </cell>
          <cell r="G1498">
            <v>3540746.2400000002</v>
          </cell>
          <cell r="H1498">
            <v>5000</v>
          </cell>
          <cell r="I1498">
            <v>3535746.24</v>
          </cell>
        </row>
        <row r="1499">
          <cell r="B1499" t="str">
            <v>3798</v>
          </cell>
          <cell r="C1499" t="str">
            <v>WAWAN SUGIANTO</v>
          </cell>
          <cell r="D1499" t="str">
            <v>DRIVER</v>
          </cell>
          <cell r="E1499" t="str">
            <v>CIREBON</v>
          </cell>
          <cell r="F1499" t="str">
            <v>ANTAR AJA</v>
          </cell>
          <cell r="G1499">
            <v>599285.44000000006</v>
          </cell>
          <cell r="H1499">
            <v>5000</v>
          </cell>
          <cell r="I1499">
            <v>594285.44000000006</v>
          </cell>
        </row>
        <row r="1500">
          <cell r="B1500" t="str">
            <v>1595</v>
          </cell>
          <cell r="C1500" t="str">
            <v xml:space="preserve">YUSEP FAIZAL CORY </v>
          </cell>
          <cell r="D1500" t="str">
            <v>DISPATCHER</v>
          </cell>
          <cell r="E1500" t="str">
            <v>CIREBON</v>
          </cell>
          <cell r="F1500" t="str">
            <v>ANTER AJA</v>
          </cell>
          <cell r="G1500">
            <v>817384.61538461503</v>
          </cell>
          <cell r="H1500">
            <v>5000</v>
          </cell>
          <cell r="I1500">
            <v>812384.61538461503</v>
          </cell>
        </row>
        <row r="1501">
          <cell r="B1501" t="str">
            <v>3763</v>
          </cell>
          <cell r="C1501" t="str">
            <v>ANDRIYANA</v>
          </cell>
          <cell r="D1501" t="str">
            <v>DRIVER</v>
          </cell>
          <cell r="E1501" t="str">
            <v>CIREBON</v>
          </cell>
          <cell r="F1501" t="str">
            <v>ANTAR AJA</v>
          </cell>
          <cell r="G1501">
            <v>2522801.2799999998</v>
          </cell>
          <cell r="H1501">
            <v>5000</v>
          </cell>
          <cell r="I1501">
            <v>2517801.2799999998</v>
          </cell>
        </row>
        <row r="1502">
          <cell r="B1502" t="str">
            <v>3671</v>
          </cell>
          <cell r="C1502" t="str">
            <v>MAULANA ISHKAK</v>
          </cell>
          <cell r="D1502" t="str">
            <v>DRIVER</v>
          </cell>
          <cell r="E1502" t="str">
            <v>CIREBON</v>
          </cell>
          <cell r="F1502" t="str">
            <v>SAT</v>
          </cell>
          <cell r="G1502">
            <v>3636795.68</v>
          </cell>
          <cell r="H1502">
            <v>5000</v>
          </cell>
          <cell r="I1502">
            <v>3631795.68</v>
          </cell>
        </row>
        <row r="1503">
          <cell r="B1503" t="str">
            <v>3686</v>
          </cell>
          <cell r="C1503" t="str">
            <v>RIKI HIDAYAT</v>
          </cell>
          <cell r="D1503" t="str">
            <v>DRIVER</v>
          </cell>
          <cell r="E1503" t="str">
            <v>CIREBON</v>
          </cell>
          <cell r="F1503" t="str">
            <v>SAT</v>
          </cell>
          <cell r="G1503">
            <v>2235795.6800000002</v>
          </cell>
          <cell r="H1503">
            <v>5000</v>
          </cell>
          <cell r="I1503">
            <v>2230795.6800000002</v>
          </cell>
        </row>
        <row r="1504">
          <cell r="B1504" t="str">
            <v>3691</v>
          </cell>
          <cell r="C1504" t="str">
            <v>ICHWAN NURKHOLIS</v>
          </cell>
          <cell r="D1504" t="str">
            <v>DRIVER</v>
          </cell>
          <cell r="E1504" t="str">
            <v>CIREBON</v>
          </cell>
          <cell r="F1504" t="str">
            <v>SAT</v>
          </cell>
          <cell r="G1504">
            <v>3804746.24</v>
          </cell>
          <cell r="H1504">
            <v>5000</v>
          </cell>
          <cell r="I1504">
            <v>3799746.24</v>
          </cell>
        </row>
        <row r="1505">
          <cell r="B1505" t="str">
            <v>3692</v>
          </cell>
          <cell r="C1505" t="str">
            <v>MOH EKA PRAYOGA</v>
          </cell>
          <cell r="D1505" t="str">
            <v>DRIVER</v>
          </cell>
          <cell r="E1505" t="str">
            <v>CIREBON</v>
          </cell>
          <cell r="F1505" t="str">
            <v>SAT</v>
          </cell>
          <cell r="G1505">
            <v>2212746.2400000002</v>
          </cell>
          <cell r="H1505">
            <v>5000</v>
          </cell>
          <cell r="I1505">
            <v>2207746.2400000002</v>
          </cell>
        </row>
        <row r="1506">
          <cell r="B1506" t="str">
            <v>3693</v>
          </cell>
          <cell r="C1506" t="str">
            <v>WARSIDI AGUNG</v>
          </cell>
          <cell r="D1506" t="str">
            <v>DRIVER</v>
          </cell>
          <cell r="E1506" t="str">
            <v>CIREBON</v>
          </cell>
          <cell r="F1506" t="str">
            <v>SAT</v>
          </cell>
          <cell r="G1506">
            <v>3641795.68</v>
          </cell>
          <cell r="H1506">
            <v>5000</v>
          </cell>
          <cell r="I1506">
            <v>3636795.68</v>
          </cell>
        </row>
        <row r="1507">
          <cell r="B1507" t="str">
            <v>3694</v>
          </cell>
          <cell r="C1507" t="str">
            <v>MUSLIM</v>
          </cell>
          <cell r="D1507" t="str">
            <v>DRIVER</v>
          </cell>
          <cell r="E1507" t="str">
            <v>CIREBON</v>
          </cell>
          <cell r="F1507" t="str">
            <v>SAT</v>
          </cell>
          <cell r="G1507">
            <v>3727746.24</v>
          </cell>
          <cell r="H1507">
            <v>5000</v>
          </cell>
          <cell r="I1507">
            <v>3722746.24</v>
          </cell>
        </row>
        <row r="1508">
          <cell r="B1508" t="str">
            <v>1308</v>
          </cell>
          <cell r="C1508" t="str">
            <v xml:space="preserve">MUHAMMAD ZAENUDIN </v>
          </cell>
          <cell r="D1508" t="str">
            <v>DRIVER</v>
          </cell>
          <cell r="E1508" t="str">
            <v>BEKASI ANTERAJA</v>
          </cell>
          <cell r="F1508" t="str">
            <v>ANTERAJA</v>
          </cell>
          <cell r="G1508">
            <v>5552511.7279999992</v>
          </cell>
          <cell r="H1508">
            <v>5000</v>
          </cell>
          <cell r="I1508">
            <v>5547511.7279999992</v>
          </cell>
        </row>
        <row r="1509">
          <cell r="B1509" t="str">
            <v>0295</v>
          </cell>
          <cell r="C1509" t="str">
            <v>HERMANSYAH</v>
          </cell>
          <cell r="D1509" t="str">
            <v>DRIVER</v>
          </cell>
          <cell r="E1509" t="str">
            <v>BEKASI ANTERAJA</v>
          </cell>
          <cell r="F1509" t="str">
            <v>ANTERAJA</v>
          </cell>
          <cell r="G1509">
            <v>5575311.7279999992</v>
          </cell>
          <cell r="H1509">
            <v>5000</v>
          </cell>
          <cell r="I1509">
            <v>5570311.7279999992</v>
          </cell>
        </row>
        <row r="1510">
          <cell r="B1510" t="str">
            <v>2020</v>
          </cell>
          <cell r="C1510" t="str">
            <v>RAFII RAMADHAN</v>
          </cell>
          <cell r="D1510" t="str">
            <v>ADMIN</v>
          </cell>
          <cell r="E1510" t="str">
            <v>BEKASI ANTERAJA</v>
          </cell>
          <cell r="F1510" t="str">
            <v xml:space="preserve">ANTERAJA </v>
          </cell>
          <cell r="G1510">
            <v>5488161.7279999992</v>
          </cell>
          <cell r="H1510">
            <v>5000</v>
          </cell>
          <cell r="I1510">
            <v>5483161.7279999992</v>
          </cell>
        </row>
        <row r="1511">
          <cell r="B1511" t="str">
            <v>2147</v>
          </cell>
          <cell r="C1511" t="str">
            <v>WAHYU HENDRAWAN</v>
          </cell>
          <cell r="D1511" t="str">
            <v>DISPATCHER</v>
          </cell>
          <cell r="E1511" t="str">
            <v>BEKASI ANTERAJA</v>
          </cell>
          <cell r="F1511" t="str">
            <v xml:space="preserve">ANTERAJA </v>
          </cell>
          <cell r="G1511">
            <v>5575311.7279999992</v>
          </cell>
          <cell r="H1511">
            <v>5000</v>
          </cell>
          <cell r="I1511">
            <v>5570311.7279999992</v>
          </cell>
        </row>
        <row r="1512">
          <cell r="B1512" t="str">
            <v>2142</v>
          </cell>
          <cell r="C1512" t="str">
            <v>ANDRIAN MUHAMAD PADLI</v>
          </cell>
          <cell r="D1512" t="str">
            <v>UC</v>
          </cell>
          <cell r="E1512" t="str">
            <v>BEKASI ANTERAJA</v>
          </cell>
          <cell r="F1512" t="str">
            <v xml:space="preserve">ANTERAJA </v>
          </cell>
          <cell r="G1512">
            <v>5575311.7279999992</v>
          </cell>
          <cell r="H1512">
            <v>5000</v>
          </cell>
          <cell r="I1512">
            <v>5570311.7279999992</v>
          </cell>
        </row>
        <row r="1513">
          <cell r="B1513" t="str">
            <v>2243</v>
          </cell>
          <cell r="C1513" t="str">
            <v>NIKIYANA DUL GOFUR</v>
          </cell>
          <cell r="D1513" t="str">
            <v>DISPATCHER</v>
          </cell>
          <cell r="E1513" t="str">
            <v>BEKASI ANTERAJA</v>
          </cell>
          <cell r="F1513" t="str">
            <v xml:space="preserve">ANTERAJA </v>
          </cell>
          <cell r="G1513">
            <v>5342357.7279999992</v>
          </cell>
          <cell r="H1513">
            <v>5000</v>
          </cell>
          <cell r="I1513">
            <v>5337357.7279999992</v>
          </cell>
        </row>
        <row r="1514">
          <cell r="B1514" t="str">
            <v>3447</v>
          </cell>
          <cell r="C1514" t="str">
            <v>MASTUR KURTUBI</v>
          </cell>
          <cell r="D1514" t="str">
            <v>DISPATCHER</v>
          </cell>
          <cell r="E1514" t="str">
            <v>BEKASI ANTERAJA</v>
          </cell>
          <cell r="F1514" t="str">
            <v>ANTAR AJA</v>
          </cell>
          <cell r="G1514">
            <v>5594061.7279999992</v>
          </cell>
          <cell r="H1514">
            <v>5000</v>
          </cell>
          <cell r="I1514">
            <v>5589061.7279999992</v>
          </cell>
        </row>
        <row r="1515">
          <cell r="B1515" t="str">
            <v>0954</v>
          </cell>
          <cell r="C1515" t="str">
            <v>MAMAT RAHMAT</v>
          </cell>
          <cell r="D1515" t="str">
            <v xml:space="preserve">DRIVER </v>
          </cell>
          <cell r="E1515" t="str">
            <v>BANDUNG-ANTERAJA</v>
          </cell>
          <cell r="F1515" t="str">
            <v>ANTERAJA</v>
          </cell>
          <cell r="G1515">
            <v>4873866.5599999996</v>
          </cell>
          <cell r="H1515">
            <v>5000</v>
          </cell>
          <cell r="I1515">
            <v>4868866.5599999996</v>
          </cell>
        </row>
        <row r="1516">
          <cell r="B1516" t="str">
            <v>0825</v>
          </cell>
          <cell r="C1516" t="str">
            <v>CECE CAHYANA</v>
          </cell>
          <cell r="D1516" t="str">
            <v xml:space="preserve">DRIVER </v>
          </cell>
          <cell r="E1516" t="str">
            <v>BANDUNG-ANTERAJA</v>
          </cell>
          <cell r="F1516" t="str">
            <v>ANTERAJA</v>
          </cell>
          <cell r="G1516">
            <v>4653534.4114999995</v>
          </cell>
          <cell r="H1516">
            <v>5000</v>
          </cell>
          <cell r="I1516">
            <v>4648534.4114999995</v>
          </cell>
        </row>
        <row r="1517">
          <cell r="B1517" t="str">
            <v>0911</v>
          </cell>
          <cell r="C1517" t="str">
            <v xml:space="preserve">SARIF HIDAYAT </v>
          </cell>
          <cell r="D1517" t="str">
            <v xml:space="preserve">DRIVER </v>
          </cell>
          <cell r="E1517" t="str">
            <v>BANDUNG-ANTERAJA</v>
          </cell>
          <cell r="F1517" t="str">
            <v>ANTERAJA</v>
          </cell>
          <cell r="G1517">
            <v>5491423.2319999998</v>
          </cell>
          <cell r="H1517">
            <v>5000</v>
          </cell>
          <cell r="I1517">
            <v>5486423.2319999998</v>
          </cell>
        </row>
        <row r="1518">
          <cell r="B1518" t="str">
            <v>0914</v>
          </cell>
          <cell r="C1518" t="str">
            <v xml:space="preserve">JAJANG KIKI </v>
          </cell>
          <cell r="D1518" t="str">
            <v xml:space="preserve">DRIVER </v>
          </cell>
          <cell r="E1518" t="str">
            <v>BANDUNG-ANTERAJA</v>
          </cell>
          <cell r="F1518" t="str">
            <v>ANTERAJA</v>
          </cell>
          <cell r="G1518">
            <v>4636673.2319999998</v>
          </cell>
          <cell r="H1518">
            <v>5000</v>
          </cell>
          <cell r="I1518">
            <v>4631673.2319999998</v>
          </cell>
        </row>
        <row r="1519">
          <cell r="B1519" t="str">
            <v>1010</v>
          </cell>
          <cell r="C1519" t="str">
            <v xml:space="preserve">RANDIAN </v>
          </cell>
          <cell r="D1519" t="str">
            <v xml:space="preserve">DRIVER </v>
          </cell>
          <cell r="E1519" t="str">
            <v>BANDUNG-ANTERAJA</v>
          </cell>
          <cell r="F1519" t="str">
            <v>ANTERAJA</v>
          </cell>
          <cell r="G1519">
            <v>4473866.5599999996</v>
          </cell>
          <cell r="H1519">
            <v>5000</v>
          </cell>
          <cell r="I1519">
            <v>4468866.5599999996</v>
          </cell>
        </row>
        <row r="1520">
          <cell r="B1520" t="str">
            <v>1011</v>
          </cell>
          <cell r="C1520" t="str">
            <v xml:space="preserve">FAUZI YUDA KARSONO </v>
          </cell>
          <cell r="D1520" t="str">
            <v xml:space="preserve">DRIVER </v>
          </cell>
          <cell r="E1520" t="str">
            <v>BANDUNG-ANTERAJA</v>
          </cell>
          <cell r="F1520" t="str">
            <v>ANTERAJA</v>
          </cell>
          <cell r="G1520">
            <v>5242534.4114999995</v>
          </cell>
          <cell r="H1520">
            <v>5000</v>
          </cell>
          <cell r="I1520">
            <v>5237534.4114999995</v>
          </cell>
        </row>
        <row r="1521">
          <cell r="B1521" t="str">
            <v>1103</v>
          </cell>
          <cell r="C1521" t="str">
            <v xml:space="preserve">RAHMAT NURHAKIM </v>
          </cell>
          <cell r="D1521" t="str">
            <v xml:space="preserve">DRIVER </v>
          </cell>
          <cell r="E1521" t="str">
            <v>BANDUNG-ANTERAJA</v>
          </cell>
          <cell r="F1521" t="str">
            <v>ANTERAJA</v>
          </cell>
          <cell r="G1521">
            <v>4473866.5599999996</v>
          </cell>
          <cell r="H1521">
            <v>5000</v>
          </cell>
          <cell r="I1521">
            <v>4468866.5599999996</v>
          </cell>
        </row>
        <row r="1522">
          <cell r="B1522" t="str">
            <v>1157</v>
          </cell>
          <cell r="C1522" t="str">
            <v>RUDI WIYONO</v>
          </cell>
          <cell r="D1522" t="str">
            <v>DRIVER</v>
          </cell>
          <cell r="E1522" t="str">
            <v>BANDUNG-ANTERAJA</v>
          </cell>
          <cell r="F1522" t="str">
            <v>ANTERAJA</v>
          </cell>
          <cell r="G1522">
            <v>4708866.5599999996</v>
          </cell>
          <cell r="H1522">
            <v>5000</v>
          </cell>
          <cell r="I1522">
            <v>4703866.5599999996</v>
          </cell>
        </row>
        <row r="1523">
          <cell r="B1523" t="str">
            <v>1158</v>
          </cell>
          <cell r="C1523" t="str">
            <v xml:space="preserve">INDRA RUSTANUDIN </v>
          </cell>
          <cell r="D1523" t="str">
            <v>DRIVER</v>
          </cell>
          <cell r="E1523" t="str">
            <v>BANDUNG-ANTERAJA</v>
          </cell>
          <cell r="F1523" t="str">
            <v>ANTERAJA</v>
          </cell>
          <cell r="G1523">
            <v>5586423.2319999998</v>
          </cell>
          <cell r="H1523">
            <v>5000</v>
          </cell>
          <cell r="I1523">
            <v>5581423.2319999998</v>
          </cell>
        </row>
        <row r="1524">
          <cell r="B1524" t="str">
            <v>1159</v>
          </cell>
          <cell r="C1524" t="str">
            <v xml:space="preserve">YAYAN HENDRIANA YUSUP </v>
          </cell>
          <cell r="D1524" t="str">
            <v>DRIVER</v>
          </cell>
          <cell r="E1524" t="str">
            <v>BANDUNG-ANTERAJA</v>
          </cell>
          <cell r="F1524" t="str">
            <v>ANTERAJA</v>
          </cell>
          <cell r="G1524">
            <v>5472423.2319999998</v>
          </cell>
          <cell r="H1524">
            <v>5000</v>
          </cell>
          <cell r="I1524">
            <v>5467423.2319999998</v>
          </cell>
        </row>
        <row r="1525">
          <cell r="B1525" t="str">
            <v>1160</v>
          </cell>
          <cell r="C1525" t="str">
            <v>BAMBANG MAHENDRA</v>
          </cell>
          <cell r="D1525" t="str">
            <v>DRIVER</v>
          </cell>
          <cell r="E1525" t="str">
            <v>BANDUNG-ANTERAJA</v>
          </cell>
          <cell r="F1525" t="str">
            <v>ANTERAJA</v>
          </cell>
          <cell r="G1525">
            <v>4498866.5599999996</v>
          </cell>
          <cell r="H1525">
            <v>5000</v>
          </cell>
          <cell r="I1525">
            <v>4493866.5599999996</v>
          </cell>
        </row>
        <row r="1526">
          <cell r="B1526" t="str">
            <v>1162</v>
          </cell>
          <cell r="C1526" t="str">
            <v xml:space="preserve">HENDRI </v>
          </cell>
          <cell r="D1526" t="str">
            <v>DRIVER</v>
          </cell>
          <cell r="E1526" t="str">
            <v>BANDUNG-ANTERAJA</v>
          </cell>
          <cell r="F1526" t="str">
            <v>ANTERAJA</v>
          </cell>
          <cell r="G1526">
            <v>5135173.2319999998</v>
          </cell>
          <cell r="H1526">
            <v>5000</v>
          </cell>
          <cell r="I1526">
            <v>5130173.2319999998</v>
          </cell>
        </row>
        <row r="1527">
          <cell r="B1527" t="str">
            <v>1163</v>
          </cell>
          <cell r="C1527" t="str">
            <v xml:space="preserve">HERI NURDIN </v>
          </cell>
          <cell r="D1527" t="str">
            <v>DRIVER</v>
          </cell>
          <cell r="E1527" t="str">
            <v>BANDUNG-ANTERAJA</v>
          </cell>
          <cell r="F1527" t="str">
            <v>ANTERAJA</v>
          </cell>
          <cell r="G1527">
            <v>4473866.5599999996</v>
          </cell>
          <cell r="H1527">
            <v>5000</v>
          </cell>
          <cell r="I1527">
            <v>4468866.5599999996</v>
          </cell>
        </row>
        <row r="1528">
          <cell r="B1528" t="str">
            <v>1259</v>
          </cell>
          <cell r="C1528" t="str">
            <v xml:space="preserve">YANTO HERMAWAN </v>
          </cell>
          <cell r="D1528" t="str">
            <v>DRIVER</v>
          </cell>
          <cell r="E1528" t="str">
            <v>BANDUNG-ANTERAJA</v>
          </cell>
          <cell r="F1528" t="str">
            <v>ANTERAJA</v>
          </cell>
          <cell r="G1528">
            <v>5510423.2319999998</v>
          </cell>
          <cell r="H1528">
            <v>5000</v>
          </cell>
          <cell r="I1528">
            <v>5505423.2319999998</v>
          </cell>
        </row>
        <row r="1529">
          <cell r="B1529" t="str">
            <v>1260</v>
          </cell>
          <cell r="C1529" t="str">
            <v xml:space="preserve">ISEP SURYANA </v>
          </cell>
          <cell r="D1529" t="str">
            <v>DRIVER</v>
          </cell>
          <cell r="E1529" t="str">
            <v>BANDUNG-ANTERAJA</v>
          </cell>
          <cell r="F1529" t="str">
            <v>ANTERAJA</v>
          </cell>
          <cell r="G1529">
            <v>4673866.5599999996</v>
          </cell>
          <cell r="H1529">
            <v>5000</v>
          </cell>
          <cell r="I1529">
            <v>4668866.5599999996</v>
          </cell>
        </row>
        <row r="1530">
          <cell r="B1530" t="str">
            <v>1264</v>
          </cell>
          <cell r="C1530" t="str">
            <v xml:space="preserve">PIAJI DARISMAN </v>
          </cell>
          <cell r="D1530" t="str">
            <v>DRIVER</v>
          </cell>
          <cell r="E1530" t="str">
            <v>BANDUNG-ANTERAJA</v>
          </cell>
          <cell r="F1530" t="str">
            <v>ANTERAJA</v>
          </cell>
          <cell r="G1530">
            <v>4408866.5599999996</v>
          </cell>
          <cell r="H1530">
            <v>5000</v>
          </cell>
          <cell r="I1530">
            <v>4403866.5599999996</v>
          </cell>
        </row>
        <row r="1531">
          <cell r="B1531" t="str">
            <v>0565</v>
          </cell>
          <cell r="C1531" t="str">
            <v>AGUS WAHYUDIN</v>
          </cell>
          <cell r="D1531" t="str">
            <v xml:space="preserve">DRIVER </v>
          </cell>
          <cell r="E1531" t="str">
            <v>BANDUNG-ANTERAJA</v>
          </cell>
          <cell r="F1531" t="str">
            <v>ANTERAJA</v>
          </cell>
          <cell r="G1531">
            <v>5832923.2319999998</v>
          </cell>
          <cell r="H1531">
            <v>5000</v>
          </cell>
          <cell r="I1531">
            <v>5827923.2319999998</v>
          </cell>
        </row>
        <row r="1532">
          <cell r="B1532" t="str">
            <v>1353</v>
          </cell>
          <cell r="C1532" t="str">
            <v>GUN-GUN GUNAWAN</v>
          </cell>
          <cell r="D1532" t="str">
            <v xml:space="preserve">DRIVER </v>
          </cell>
          <cell r="E1532" t="str">
            <v>BANDUNG-ANTERAJA</v>
          </cell>
          <cell r="F1532" t="str">
            <v>ANTERAJA</v>
          </cell>
          <cell r="G1532">
            <v>5282423.2319999998</v>
          </cell>
          <cell r="H1532">
            <v>5000</v>
          </cell>
          <cell r="I1532">
            <v>5277423.2319999998</v>
          </cell>
        </row>
        <row r="1533">
          <cell r="B1533" t="str">
            <v>1466</v>
          </cell>
          <cell r="C1533" t="str">
            <v xml:space="preserve">AGUNG WICAKSONO </v>
          </cell>
          <cell r="D1533" t="str">
            <v xml:space="preserve">DRIVER </v>
          </cell>
          <cell r="E1533" t="str">
            <v>BANDUNG-ANTERAJA</v>
          </cell>
          <cell r="F1533" t="str">
            <v>ANTERAJA</v>
          </cell>
          <cell r="G1533">
            <v>4323866.5599999996</v>
          </cell>
          <cell r="H1533">
            <v>5000</v>
          </cell>
          <cell r="I1533">
            <v>4318866.5599999996</v>
          </cell>
        </row>
        <row r="1534">
          <cell r="B1534" t="str">
            <v>1468</v>
          </cell>
          <cell r="C1534" t="str">
            <v xml:space="preserve">ARDAN CHRISTIANTO </v>
          </cell>
          <cell r="D1534" t="str">
            <v xml:space="preserve">DRIVER </v>
          </cell>
          <cell r="E1534" t="str">
            <v>BANDUNG-ANTERAJA</v>
          </cell>
          <cell r="F1534" t="str">
            <v>ANTERAJA</v>
          </cell>
          <cell r="G1534">
            <v>5434423.2319999998</v>
          </cell>
          <cell r="H1534">
            <v>5000</v>
          </cell>
          <cell r="I1534">
            <v>5429423.2319999998</v>
          </cell>
        </row>
        <row r="1535">
          <cell r="B1535" t="str">
            <v>1469</v>
          </cell>
          <cell r="C1535" t="str">
            <v xml:space="preserve">RICKY SUKMA SUTIARA </v>
          </cell>
          <cell r="D1535" t="str">
            <v xml:space="preserve">DRIVER </v>
          </cell>
          <cell r="E1535" t="str">
            <v>BANDUNG-ANTERAJA</v>
          </cell>
          <cell r="F1535" t="str">
            <v>ANTERAJA</v>
          </cell>
          <cell r="G1535">
            <v>5463173.2319999998</v>
          </cell>
          <cell r="H1535">
            <v>5000</v>
          </cell>
          <cell r="I1535">
            <v>5458173.2319999998</v>
          </cell>
        </row>
        <row r="1536">
          <cell r="B1536" t="str">
            <v>1470</v>
          </cell>
          <cell r="C1536" t="str">
            <v xml:space="preserve">TARYUDI </v>
          </cell>
          <cell r="D1536" t="str">
            <v xml:space="preserve">DRIVER </v>
          </cell>
          <cell r="E1536" t="str">
            <v>BANDUNG-ANTERAJA</v>
          </cell>
          <cell r="F1536" t="str">
            <v>ANTERAJA</v>
          </cell>
          <cell r="G1536">
            <v>5586423.2319999998</v>
          </cell>
          <cell r="H1536">
            <v>5000</v>
          </cell>
          <cell r="I1536">
            <v>5581423.2319999998</v>
          </cell>
        </row>
        <row r="1537">
          <cell r="B1537" t="str">
            <v>1472</v>
          </cell>
          <cell r="C1537" t="str">
            <v xml:space="preserve">SAMSUDIN </v>
          </cell>
          <cell r="D1537" t="str">
            <v xml:space="preserve">DRIVER </v>
          </cell>
          <cell r="E1537" t="str">
            <v>BANDUNG-ANTERAJA</v>
          </cell>
          <cell r="F1537" t="str">
            <v>ANTERAJA</v>
          </cell>
          <cell r="G1537">
            <v>5396423.2319999998</v>
          </cell>
          <cell r="H1537">
            <v>5000</v>
          </cell>
          <cell r="I1537">
            <v>5391423.2319999998</v>
          </cell>
        </row>
        <row r="1538">
          <cell r="B1538" t="str">
            <v>1473</v>
          </cell>
          <cell r="C1538" t="str">
            <v xml:space="preserve">IRFAN ARFIAN </v>
          </cell>
          <cell r="D1538" t="str">
            <v xml:space="preserve">DRIVER </v>
          </cell>
          <cell r="E1538" t="str">
            <v>BANDUNG-ANTERAJA</v>
          </cell>
          <cell r="F1538" t="str">
            <v>ANTERAJA</v>
          </cell>
          <cell r="G1538">
            <v>4665173.2319999998</v>
          </cell>
          <cell r="H1538">
            <v>5000</v>
          </cell>
          <cell r="I1538">
            <v>4660173.2319999998</v>
          </cell>
        </row>
        <row r="1539">
          <cell r="B1539" t="str">
            <v>1474</v>
          </cell>
          <cell r="C1539" t="str">
            <v xml:space="preserve">ANWAR SADAT </v>
          </cell>
          <cell r="D1539" t="str">
            <v xml:space="preserve">DRIVER </v>
          </cell>
          <cell r="E1539" t="str">
            <v>BANDUNG-ANTERAJA</v>
          </cell>
          <cell r="F1539" t="str">
            <v>ANTERAJA</v>
          </cell>
          <cell r="G1539">
            <v>5377423.2319999998</v>
          </cell>
          <cell r="H1539">
            <v>5000</v>
          </cell>
          <cell r="I1539">
            <v>5372423.2319999998</v>
          </cell>
        </row>
        <row r="1540">
          <cell r="B1540" t="str">
            <v>1475</v>
          </cell>
          <cell r="C1540" t="str">
            <v xml:space="preserve">REZA PAHLEVI </v>
          </cell>
          <cell r="D1540" t="str">
            <v xml:space="preserve">DRIVER </v>
          </cell>
          <cell r="E1540" t="str">
            <v>BANDUNG-ANTERAJA</v>
          </cell>
          <cell r="F1540" t="str">
            <v>ANTERAJA</v>
          </cell>
          <cell r="G1540">
            <v>4412872.1199999992</v>
          </cell>
          <cell r="H1540">
            <v>5000</v>
          </cell>
          <cell r="I1540">
            <v>4407872.1199999992</v>
          </cell>
        </row>
        <row r="1541">
          <cell r="B1541" t="str">
            <v>1476</v>
          </cell>
          <cell r="C1541" t="str">
            <v xml:space="preserve">IDRIS WAHYUDIN </v>
          </cell>
          <cell r="D1541" t="str">
            <v xml:space="preserve">DRIVER </v>
          </cell>
          <cell r="E1541" t="str">
            <v>BANDUNG-ANTERAJA</v>
          </cell>
          <cell r="F1541" t="str">
            <v>ANTERAJA</v>
          </cell>
          <cell r="G1541">
            <v>4473866.5599999996</v>
          </cell>
          <cell r="H1541">
            <v>5000</v>
          </cell>
          <cell r="I1541">
            <v>4468866.5599999996</v>
          </cell>
        </row>
        <row r="1542">
          <cell r="B1542" t="str">
            <v>1682</v>
          </cell>
          <cell r="C1542" t="str">
            <v xml:space="preserve">ASEP WARMAN </v>
          </cell>
          <cell r="D1542" t="str">
            <v xml:space="preserve">DRIVER </v>
          </cell>
          <cell r="E1542" t="str">
            <v>BANDUNG-ANTERAJA</v>
          </cell>
          <cell r="F1542" t="str">
            <v>ANTERAJA</v>
          </cell>
          <cell r="G1542">
            <v>5225423.2319999998</v>
          </cell>
          <cell r="H1542">
            <v>5000</v>
          </cell>
          <cell r="I1542">
            <v>5220423.2319999998</v>
          </cell>
        </row>
        <row r="1543">
          <cell r="B1543" t="str">
            <v>1683</v>
          </cell>
          <cell r="C1543" t="str">
            <v xml:space="preserve">BUDI GUNAWAN </v>
          </cell>
          <cell r="D1543" t="str">
            <v xml:space="preserve">DRIVER </v>
          </cell>
          <cell r="E1543" t="str">
            <v>BANDUNG-ANTERAJA</v>
          </cell>
          <cell r="F1543" t="str">
            <v>ANTERAJA</v>
          </cell>
          <cell r="G1543">
            <v>4303866.5599999996</v>
          </cell>
          <cell r="H1543">
            <v>5000</v>
          </cell>
          <cell r="I1543">
            <v>4298866.5599999996</v>
          </cell>
        </row>
        <row r="1544">
          <cell r="B1544" t="str">
            <v>1686</v>
          </cell>
          <cell r="C1544" t="str">
            <v xml:space="preserve">INDRA SUHENDAR </v>
          </cell>
          <cell r="D1544" t="str">
            <v xml:space="preserve">DRIVER </v>
          </cell>
          <cell r="E1544" t="str">
            <v>BANDUNG-ANTERAJA</v>
          </cell>
          <cell r="F1544" t="str">
            <v>ANTERAJA</v>
          </cell>
          <cell r="G1544">
            <v>4703866.5599999996</v>
          </cell>
          <cell r="H1544">
            <v>5000</v>
          </cell>
          <cell r="I1544">
            <v>4698866.5599999996</v>
          </cell>
        </row>
        <row r="1545">
          <cell r="B1545" t="str">
            <v>1687</v>
          </cell>
          <cell r="C1545" t="str">
            <v xml:space="preserve">NOVIAN ANDRIANSYAH </v>
          </cell>
          <cell r="D1545" t="str">
            <v xml:space="preserve">DRIVER </v>
          </cell>
          <cell r="E1545" t="str">
            <v>BANDUNG-ANTERAJA</v>
          </cell>
          <cell r="F1545" t="str">
            <v>ANTERAJA</v>
          </cell>
          <cell r="G1545">
            <v>5035423.2319999998</v>
          </cell>
          <cell r="H1545">
            <v>5000</v>
          </cell>
          <cell r="I1545">
            <v>5030423.2319999998</v>
          </cell>
        </row>
        <row r="1546">
          <cell r="B1546" t="str">
            <v>1688</v>
          </cell>
          <cell r="C1546" t="str">
            <v xml:space="preserve">MOH RIZKI </v>
          </cell>
          <cell r="D1546" t="str">
            <v xml:space="preserve">DRIVER </v>
          </cell>
          <cell r="E1546" t="str">
            <v>BANDUNG-ANTERAJA</v>
          </cell>
          <cell r="F1546" t="str">
            <v>ANTERAJA</v>
          </cell>
          <cell r="G1546">
            <v>5453673.2319999998</v>
          </cell>
          <cell r="H1546">
            <v>5000</v>
          </cell>
          <cell r="I1546">
            <v>5448673.2319999998</v>
          </cell>
        </row>
        <row r="1547">
          <cell r="B1547" t="str">
            <v>1690</v>
          </cell>
          <cell r="C1547" t="str">
            <v xml:space="preserve">TARYA </v>
          </cell>
          <cell r="D1547" t="str">
            <v xml:space="preserve">DRIVER </v>
          </cell>
          <cell r="E1547" t="str">
            <v>BANDUNG-ANTERAJA</v>
          </cell>
          <cell r="F1547" t="str">
            <v>ANTERAJA</v>
          </cell>
          <cell r="G1547">
            <v>4453866.5599999996</v>
          </cell>
          <cell r="H1547">
            <v>5000</v>
          </cell>
          <cell r="I1547">
            <v>4448866.5599999996</v>
          </cell>
        </row>
        <row r="1548">
          <cell r="B1548" t="str">
            <v>1692</v>
          </cell>
          <cell r="C1548" t="str">
            <v xml:space="preserve">SONI AGUSTIAN </v>
          </cell>
          <cell r="D1548" t="str">
            <v xml:space="preserve">DRIVER </v>
          </cell>
          <cell r="E1548" t="str">
            <v>BANDUNG-ANTERAJA</v>
          </cell>
          <cell r="F1548" t="str">
            <v>ANTERAJA</v>
          </cell>
          <cell r="G1548">
            <v>5282673.2319999998</v>
          </cell>
          <cell r="H1548">
            <v>5000</v>
          </cell>
          <cell r="I1548">
            <v>5277673.2319999998</v>
          </cell>
        </row>
        <row r="1549">
          <cell r="B1549" t="str">
            <v>1695</v>
          </cell>
          <cell r="C1549" t="str">
            <v xml:space="preserve">MOHAMMAD MAULANA FIRDAUS </v>
          </cell>
          <cell r="D1549" t="str">
            <v xml:space="preserve">DRIVER </v>
          </cell>
          <cell r="E1549" t="str">
            <v>BANDUNG-ANTERAJA</v>
          </cell>
          <cell r="F1549" t="str">
            <v>ANTERAJA</v>
          </cell>
          <cell r="G1549">
            <v>4027673.2319999998</v>
          </cell>
          <cell r="H1549">
            <v>5000</v>
          </cell>
          <cell r="I1549">
            <v>4022673.2319999998</v>
          </cell>
        </row>
        <row r="1550">
          <cell r="B1550" t="str">
            <v>1698</v>
          </cell>
          <cell r="C1550" t="str">
            <v xml:space="preserve">IMAN CAHYADI </v>
          </cell>
          <cell r="D1550" t="str">
            <v xml:space="preserve">DRIVER </v>
          </cell>
          <cell r="E1550" t="str">
            <v>BANDUNG-ANTERAJA</v>
          </cell>
          <cell r="F1550" t="str">
            <v>ANTERAJA</v>
          </cell>
          <cell r="G1550">
            <v>4593923.2319999998</v>
          </cell>
          <cell r="H1550">
            <v>5000</v>
          </cell>
          <cell r="I1550">
            <v>4588923.2319999998</v>
          </cell>
        </row>
        <row r="1551">
          <cell r="B1551" t="str">
            <v>1471</v>
          </cell>
          <cell r="C1551" t="str">
            <v xml:space="preserve">ROSADI FIRDAUS </v>
          </cell>
          <cell r="D1551" t="str">
            <v xml:space="preserve">DRIVER </v>
          </cell>
          <cell r="E1551" t="str">
            <v>BANDUNG-ANTERAJA</v>
          </cell>
          <cell r="F1551" t="str">
            <v>ANTERAJA</v>
          </cell>
          <cell r="G1551">
            <v>5434423.2319999998</v>
          </cell>
          <cell r="H1551">
            <v>5000</v>
          </cell>
          <cell r="I1551">
            <v>5429423.2319999998</v>
          </cell>
        </row>
        <row r="1552">
          <cell r="B1552" t="str">
            <v>1743</v>
          </cell>
          <cell r="C1552" t="str">
            <v>RIAN SOPIAN</v>
          </cell>
          <cell r="D1552" t="str">
            <v xml:space="preserve">DRIVER </v>
          </cell>
          <cell r="E1552" t="str">
            <v>BANDUNG-ANTERAJA</v>
          </cell>
          <cell r="F1552" t="str">
            <v>ANTERAJA</v>
          </cell>
          <cell r="G1552">
            <v>4438866.5599999996</v>
          </cell>
          <cell r="H1552">
            <v>5000</v>
          </cell>
          <cell r="I1552">
            <v>4433866.5599999996</v>
          </cell>
        </row>
        <row r="1553">
          <cell r="B1553" t="str">
            <v>1805</v>
          </cell>
          <cell r="C1553" t="str">
            <v>SOPIAN</v>
          </cell>
          <cell r="D1553" t="str">
            <v xml:space="preserve">DRIVER </v>
          </cell>
          <cell r="E1553" t="str">
            <v>BANDUNG-ANTERAJA</v>
          </cell>
          <cell r="F1553" t="str">
            <v>ANTERAJA</v>
          </cell>
          <cell r="G1553">
            <v>4774423.2319999998</v>
          </cell>
          <cell r="H1553">
            <v>5000</v>
          </cell>
          <cell r="I1553">
            <v>4769423.2319999998</v>
          </cell>
        </row>
        <row r="1554">
          <cell r="B1554" t="str">
            <v>1839</v>
          </cell>
          <cell r="C1554" t="str">
            <v>NANDANG SOPIAN</v>
          </cell>
          <cell r="D1554" t="str">
            <v xml:space="preserve">DRIVER </v>
          </cell>
          <cell r="E1554" t="str">
            <v>BANDUNG-ANTERAJA</v>
          </cell>
          <cell r="F1554" t="str">
            <v>ANTERAJA</v>
          </cell>
          <cell r="G1554">
            <v>5103866.5599999996</v>
          </cell>
          <cell r="H1554">
            <v>5000</v>
          </cell>
          <cell r="I1554">
            <v>5098866.5599999996</v>
          </cell>
        </row>
        <row r="1555">
          <cell r="B1555" t="str">
            <v>1840</v>
          </cell>
          <cell r="C1555" t="str">
            <v>SYAHIDAN SUNARYO</v>
          </cell>
          <cell r="D1555" t="str">
            <v xml:space="preserve">DRIVER </v>
          </cell>
          <cell r="E1555" t="str">
            <v>BANDUNG-ANTERAJA</v>
          </cell>
          <cell r="F1555" t="str">
            <v>ANTERAJA</v>
          </cell>
          <cell r="G1555">
            <v>5113866.5599999996</v>
          </cell>
          <cell r="H1555">
            <v>5000</v>
          </cell>
          <cell r="I1555">
            <v>5108866.5599999996</v>
          </cell>
        </row>
        <row r="1556">
          <cell r="B1556" t="str">
            <v>1819</v>
          </cell>
          <cell r="C1556" t="str">
            <v>W. WILLY FACHRIZAL ABDUL AZIS</v>
          </cell>
          <cell r="D1556" t="str">
            <v>UC</v>
          </cell>
          <cell r="E1556" t="str">
            <v>BANDUNG-ANTERAJA</v>
          </cell>
          <cell r="F1556" t="str">
            <v>ANTERAJA</v>
          </cell>
          <cell r="G1556">
            <v>4563866.5599999996</v>
          </cell>
          <cell r="H1556">
            <v>5000</v>
          </cell>
          <cell r="I1556">
            <v>4558866.5599999996</v>
          </cell>
        </row>
        <row r="1557">
          <cell r="B1557" t="str">
            <v>1709</v>
          </cell>
          <cell r="C1557" t="str">
            <v>RONALD ALAM AMARAL</v>
          </cell>
          <cell r="D1557" t="str">
            <v xml:space="preserve">DRIVER </v>
          </cell>
          <cell r="E1557" t="str">
            <v>BANDUNG-ANTERAJA</v>
          </cell>
          <cell r="F1557" t="str">
            <v>ANTERAJA</v>
          </cell>
          <cell r="G1557">
            <v>4640473.2319999998</v>
          </cell>
          <cell r="H1557">
            <v>5000</v>
          </cell>
          <cell r="I1557">
            <v>4635473.2319999998</v>
          </cell>
        </row>
        <row r="1558">
          <cell r="B1558" t="str">
            <v>1841</v>
          </cell>
          <cell r="C1558" t="str">
            <v>RIZAL HIDAYAT</v>
          </cell>
          <cell r="D1558" t="str">
            <v xml:space="preserve">DRIVER </v>
          </cell>
          <cell r="E1558" t="str">
            <v>BANDUNG-ANTERAJA</v>
          </cell>
          <cell r="F1558" t="str">
            <v>ANTERAJA</v>
          </cell>
          <cell r="G1558">
            <v>5513866.5599999996</v>
          </cell>
          <cell r="H1558">
            <v>5000</v>
          </cell>
          <cell r="I1558">
            <v>5508866.5599999996</v>
          </cell>
        </row>
        <row r="1559">
          <cell r="B1559" t="str">
            <v>1864</v>
          </cell>
          <cell r="C1559" t="str">
            <v>DIDIN DARAJAT</v>
          </cell>
          <cell r="D1559" t="str">
            <v xml:space="preserve">DRIVER </v>
          </cell>
          <cell r="E1559" t="str">
            <v>BANDUNG-ANTERAJA</v>
          </cell>
          <cell r="F1559" t="str">
            <v>ANTERAJA</v>
          </cell>
          <cell r="G1559">
            <v>4428866.5599999996</v>
          </cell>
          <cell r="H1559">
            <v>5000</v>
          </cell>
          <cell r="I1559">
            <v>4423866.5599999996</v>
          </cell>
        </row>
        <row r="1560">
          <cell r="B1560" t="str">
            <v>1865</v>
          </cell>
          <cell r="C1560" t="str">
            <v>HERYANA</v>
          </cell>
          <cell r="D1560" t="str">
            <v xml:space="preserve">DRIVER </v>
          </cell>
          <cell r="E1560" t="str">
            <v>BANDUNG-ANTERAJA</v>
          </cell>
          <cell r="F1560" t="str">
            <v>ANTERAJA</v>
          </cell>
          <cell r="G1560">
            <v>5006228.5139999995</v>
          </cell>
          <cell r="H1560">
            <v>5000</v>
          </cell>
          <cell r="I1560">
            <v>5001228.5139999995</v>
          </cell>
        </row>
        <row r="1561">
          <cell r="B1561" t="str">
            <v>1890</v>
          </cell>
          <cell r="C1561" t="str">
            <v>RIKI DIANA</v>
          </cell>
          <cell r="D1561" t="str">
            <v xml:space="preserve">DRIVER </v>
          </cell>
          <cell r="E1561" t="str">
            <v>BANDUNG-ANTERAJA</v>
          </cell>
          <cell r="F1561" t="str">
            <v>ANTERAJA</v>
          </cell>
          <cell r="G1561">
            <v>5093866.5599999996</v>
          </cell>
          <cell r="H1561">
            <v>5000</v>
          </cell>
          <cell r="I1561">
            <v>5088866.5599999996</v>
          </cell>
        </row>
        <row r="1562">
          <cell r="B1562" t="str">
            <v>1892</v>
          </cell>
          <cell r="C1562" t="str">
            <v>RADI PERMANA AGUNG</v>
          </cell>
          <cell r="D1562" t="str">
            <v xml:space="preserve">DRIVER </v>
          </cell>
          <cell r="E1562" t="str">
            <v>BANDUNG-ANTERAJA</v>
          </cell>
          <cell r="F1562" t="str">
            <v>ANTERAJA</v>
          </cell>
          <cell r="G1562">
            <v>4473866.5599999996</v>
          </cell>
          <cell r="H1562">
            <v>5000</v>
          </cell>
          <cell r="I1562">
            <v>4468866.5599999996</v>
          </cell>
        </row>
        <row r="1563">
          <cell r="B1563" t="str">
            <v>1893</v>
          </cell>
          <cell r="C1563" t="str">
            <v>ADINDA RIZKI WIRAWAN</v>
          </cell>
          <cell r="D1563" t="str">
            <v xml:space="preserve">DRIVER </v>
          </cell>
          <cell r="E1563" t="str">
            <v>BANDUNG-ANTERAJA</v>
          </cell>
          <cell r="F1563" t="str">
            <v>ANTERAJA</v>
          </cell>
          <cell r="G1563">
            <v>4628866.5599999996</v>
          </cell>
          <cell r="H1563">
            <v>5000</v>
          </cell>
          <cell r="I1563">
            <v>4623866.5599999996</v>
          </cell>
        </row>
        <row r="1564">
          <cell r="B1564" t="str">
            <v>1895</v>
          </cell>
          <cell r="C1564" t="str">
            <v>IWAN</v>
          </cell>
          <cell r="D1564" t="str">
            <v xml:space="preserve">DRIVER </v>
          </cell>
          <cell r="E1564" t="str">
            <v>BANDUNG-ANTERAJA</v>
          </cell>
          <cell r="F1564" t="str">
            <v>ANTERAJA</v>
          </cell>
          <cell r="G1564">
            <v>4438866.5599999996</v>
          </cell>
          <cell r="H1564">
            <v>5000</v>
          </cell>
          <cell r="I1564">
            <v>4433866.5599999996</v>
          </cell>
        </row>
        <row r="1565">
          <cell r="B1565" t="str">
            <v>1935</v>
          </cell>
          <cell r="C1565" t="str">
            <v>TATA SUPRIYATNA</v>
          </cell>
          <cell r="D1565" t="str">
            <v xml:space="preserve">DRIVER </v>
          </cell>
          <cell r="E1565" t="str">
            <v>BANDUNG-ANTERAJA</v>
          </cell>
          <cell r="F1565" t="str">
            <v>ANTERAJA</v>
          </cell>
          <cell r="G1565">
            <v>5203866.5599999996</v>
          </cell>
          <cell r="H1565">
            <v>5000</v>
          </cell>
          <cell r="I1565">
            <v>5198866.5599999996</v>
          </cell>
        </row>
        <row r="1566">
          <cell r="B1566" t="str">
            <v>1897</v>
          </cell>
          <cell r="C1566" t="str">
            <v>DEDE SOLIHIN</v>
          </cell>
          <cell r="D1566" t="str">
            <v xml:space="preserve">DRIVER </v>
          </cell>
          <cell r="E1566" t="str">
            <v>BANDUNG-ANTERAJA</v>
          </cell>
          <cell r="F1566" t="str">
            <v>ANTERAJA</v>
          </cell>
          <cell r="G1566">
            <v>5567673.2319999998</v>
          </cell>
          <cell r="H1566">
            <v>5000</v>
          </cell>
          <cell r="I1566">
            <v>5562673.2319999998</v>
          </cell>
        </row>
        <row r="1567">
          <cell r="B1567" t="str">
            <v>1850</v>
          </cell>
          <cell r="C1567" t="str">
            <v>ASEP SALMAN MA'MUN</v>
          </cell>
          <cell r="D1567" t="str">
            <v xml:space="preserve">DRIVER </v>
          </cell>
          <cell r="E1567" t="str">
            <v>BANDUNG-ANTERAJA</v>
          </cell>
          <cell r="F1567" t="str">
            <v>ANTERAJA</v>
          </cell>
          <cell r="G1567">
            <v>5453173.2319999998</v>
          </cell>
          <cell r="H1567">
            <v>5000</v>
          </cell>
          <cell r="I1567">
            <v>5448173.2319999998</v>
          </cell>
        </row>
        <row r="1568">
          <cell r="B1568" t="str">
            <v>1891</v>
          </cell>
          <cell r="C1568" t="str">
            <v>ASHARI SUHARYADI</v>
          </cell>
          <cell r="D1568" t="str">
            <v xml:space="preserve">DRIVER </v>
          </cell>
          <cell r="E1568" t="str">
            <v>BANDUNG-ANTERAJA</v>
          </cell>
          <cell r="F1568" t="str">
            <v>ANTERAJA</v>
          </cell>
          <cell r="G1568">
            <v>4498866.5599999996</v>
          </cell>
          <cell r="H1568">
            <v>5000</v>
          </cell>
          <cell r="I1568">
            <v>4493866.5599999996</v>
          </cell>
        </row>
        <row r="1569">
          <cell r="B1569" t="str">
            <v>1934</v>
          </cell>
          <cell r="C1569" t="str">
            <v>GAGAN ALIF VIRGIAWAN</v>
          </cell>
          <cell r="D1569" t="str">
            <v xml:space="preserve">DRIVER </v>
          </cell>
          <cell r="E1569" t="str">
            <v>BANDUNG-ANTERAJA</v>
          </cell>
          <cell r="F1569" t="str">
            <v>ANTERAJA</v>
          </cell>
          <cell r="G1569">
            <v>4428866.5599999996</v>
          </cell>
          <cell r="H1569">
            <v>5000</v>
          </cell>
          <cell r="I1569">
            <v>4423866.5599999996</v>
          </cell>
        </row>
        <row r="1570">
          <cell r="B1570" t="str">
            <v>1947</v>
          </cell>
          <cell r="C1570" t="str">
            <v>DANI</v>
          </cell>
          <cell r="D1570" t="str">
            <v>DRIVER</v>
          </cell>
          <cell r="E1570" t="str">
            <v>BANDUNG-ANTERAJA</v>
          </cell>
          <cell r="F1570" t="str">
            <v>ANTERAJA</v>
          </cell>
          <cell r="G1570">
            <v>5586423.2319999998</v>
          </cell>
          <cell r="H1570">
            <v>5000</v>
          </cell>
          <cell r="I1570">
            <v>5581423.2319999998</v>
          </cell>
        </row>
        <row r="1571">
          <cell r="B1571" t="str">
            <v>2033</v>
          </cell>
          <cell r="C1571" t="str">
            <v>OGI ADE MULYANA</v>
          </cell>
          <cell r="D1571" t="str">
            <v>DRIVER</v>
          </cell>
          <cell r="E1571" t="str">
            <v>BANDUNG-ANTERAJA</v>
          </cell>
          <cell r="F1571" t="str">
            <v>ANTERAJA</v>
          </cell>
          <cell r="G1571">
            <v>4728866.5599999996</v>
          </cell>
          <cell r="H1571">
            <v>5000</v>
          </cell>
          <cell r="I1571">
            <v>4723866.5599999996</v>
          </cell>
        </row>
        <row r="1572">
          <cell r="B1572" t="str">
            <v>1969</v>
          </cell>
          <cell r="C1572" t="str">
            <v>DANDI IKHSAN HARIANTO</v>
          </cell>
          <cell r="D1572" t="str">
            <v>DRIVER</v>
          </cell>
          <cell r="E1572" t="str">
            <v>BANDUNG-ANTERAJA</v>
          </cell>
          <cell r="F1572" t="str">
            <v>ANTERAJA</v>
          </cell>
          <cell r="G1572">
            <v>5282673.2319999998</v>
          </cell>
          <cell r="H1572">
            <v>5000</v>
          </cell>
          <cell r="I1572">
            <v>5277673.2319999998</v>
          </cell>
        </row>
        <row r="1573">
          <cell r="B1573" t="str">
            <v>2062</v>
          </cell>
          <cell r="C1573" t="str">
            <v>ANDI IRAWAN</v>
          </cell>
          <cell r="D1573" t="str">
            <v>DRIVER</v>
          </cell>
          <cell r="E1573" t="str">
            <v>BANDUNG-ANTERAJA</v>
          </cell>
          <cell r="F1573" t="str">
            <v xml:space="preserve">ANTERAJA </v>
          </cell>
          <cell r="G1573">
            <v>4498866.5599999996</v>
          </cell>
          <cell r="H1573">
            <v>5000</v>
          </cell>
          <cell r="I1573">
            <v>4493866.5599999996</v>
          </cell>
        </row>
        <row r="1574">
          <cell r="B1574" t="str">
            <v>2113</v>
          </cell>
          <cell r="C1574" t="str">
            <v>ANDRI SETIA LESMANA</v>
          </cell>
          <cell r="D1574" t="str">
            <v>DRIVER</v>
          </cell>
          <cell r="E1574" t="str">
            <v>BANDUNG-ANTERAJA</v>
          </cell>
          <cell r="F1574" t="str">
            <v xml:space="preserve">ANTERAJA </v>
          </cell>
          <cell r="G1574">
            <v>5415423.2319999998</v>
          </cell>
          <cell r="H1574">
            <v>5000</v>
          </cell>
          <cell r="I1574">
            <v>5410423.2319999998</v>
          </cell>
        </row>
        <row r="1575">
          <cell r="B1575" t="str">
            <v>1921</v>
          </cell>
          <cell r="C1575" t="str">
            <v>ANDRI SETIAWAN</v>
          </cell>
          <cell r="D1575" t="str">
            <v>DRIVER</v>
          </cell>
          <cell r="E1575" t="str">
            <v>BANDUNG-ANTERAJA</v>
          </cell>
          <cell r="F1575" t="str">
            <v xml:space="preserve">ANTERAJA </v>
          </cell>
          <cell r="G1575">
            <v>4343866.5599999996</v>
          </cell>
          <cell r="H1575">
            <v>5000</v>
          </cell>
          <cell r="I1575">
            <v>4338866.5599999996</v>
          </cell>
        </row>
        <row r="1576">
          <cell r="B1576" t="str">
            <v>2154</v>
          </cell>
          <cell r="C1576" t="str">
            <v>DEDI PRATOMO</v>
          </cell>
          <cell r="D1576" t="str">
            <v>DRIVER</v>
          </cell>
          <cell r="E1576" t="str">
            <v>BANDUNG-ANTERAJA</v>
          </cell>
          <cell r="F1576" t="str">
            <v xml:space="preserve">ANTERAJA </v>
          </cell>
          <cell r="G1576">
            <v>4683866.5599999996</v>
          </cell>
          <cell r="H1576">
            <v>5000</v>
          </cell>
          <cell r="I1576">
            <v>4678866.5599999996</v>
          </cell>
        </row>
        <row r="1577">
          <cell r="B1577" t="str">
            <v>2157</v>
          </cell>
          <cell r="C1577" t="str">
            <v>KIKI RIYANTO</v>
          </cell>
          <cell r="D1577" t="str">
            <v>DRIVER</v>
          </cell>
          <cell r="E1577" t="str">
            <v>BANDUNG-ANTERAJA</v>
          </cell>
          <cell r="F1577" t="str">
            <v xml:space="preserve">ANTERAJA </v>
          </cell>
          <cell r="G1577">
            <v>4493866.5599999996</v>
          </cell>
          <cell r="H1577">
            <v>5000</v>
          </cell>
          <cell r="I1577">
            <v>4488866.5599999996</v>
          </cell>
        </row>
        <row r="1578">
          <cell r="B1578" t="str">
            <v>2158</v>
          </cell>
          <cell r="C1578" t="str">
            <v>RAMDANI</v>
          </cell>
          <cell r="D1578" t="str">
            <v>DRIVER</v>
          </cell>
          <cell r="E1578" t="str">
            <v>BANDUNG-ANTERAJA</v>
          </cell>
          <cell r="F1578" t="str">
            <v xml:space="preserve">ANTERAJA </v>
          </cell>
          <cell r="G1578">
            <v>4498866.5599999996</v>
          </cell>
          <cell r="H1578">
            <v>5000</v>
          </cell>
          <cell r="I1578">
            <v>4493866.5599999996</v>
          </cell>
        </row>
        <row r="1579">
          <cell r="B1579" t="str">
            <v>2159</v>
          </cell>
          <cell r="C1579" t="str">
            <v>MUDA SARTIKA P</v>
          </cell>
          <cell r="D1579" t="str">
            <v>DRIVER</v>
          </cell>
          <cell r="E1579" t="str">
            <v>BANDUNG-ANTERAJA</v>
          </cell>
          <cell r="F1579" t="str">
            <v xml:space="preserve">ANTERAJA </v>
          </cell>
          <cell r="G1579">
            <v>4555923.2319999998</v>
          </cell>
          <cell r="H1579">
            <v>5000</v>
          </cell>
          <cell r="I1579">
            <v>4550923.2319999998</v>
          </cell>
        </row>
        <row r="1580">
          <cell r="B1580" t="str">
            <v>2231</v>
          </cell>
          <cell r="C1580" t="str">
            <v>OKI HERMAWAN</v>
          </cell>
          <cell r="D1580" t="str">
            <v>DRIVER</v>
          </cell>
          <cell r="E1580" t="str">
            <v>BANDUNG-ANTERAJA</v>
          </cell>
          <cell r="F1580" t="str">
            <v xml:space="preserve">ANTERAJA </v>
          </cell>
          <cell r="G1580">
            <v>4798866.5599999996</v>
          </cell>
          <cell r="H1580">
            <v>5000</v>
          </cell>
          <cell r="I1580">
            <v>4793866.5599999996</v>
          </cell>
        </row>
        <row r="1581">
          <cell r="B1581" t="str">
            <v>2234</v>
          </cell>
          <cell r="C1581" t="str">
            <v>OKTAVRIGIT DANICKO S</v>
          </cell>
          <cell r="D1581" t="str">
            <v>DRIVER</v>
          </cell>
          <cell r="E1581" t="str">
            <v>BANDUNG-ANTERAJA</v>
          </cell>
          <cell r="F1581" t="str">
            <v xml:space="preserve">ANTERAJA </v>
          </cell>
          <cell r="G1581">
            <v>4533866.5599999996</v>
          </cell>
          <cell r="H1581">
            <v>5000</v>
          </cell>
          <cell r="I1581">
            <v>4528866.5599999996</v>
          </cell>
        </row>
        <row r="1582">
          <cell r="B1582" t="str">
            <v>2237</v>
          </cell>
          <cell r="C1582" t="str">
            <v>YADI SOFIAN</v>
          </cell>
          <cell r="D1582" t="str">
            <v>DRIVER</v>
          </cell>
          <cell r="E1582" t="str">
            <v>BANDUNG-ANTERAJA</v>
          </cell>
          <cell r="F1582" t="str">
            <v xml:space="preserve">ANTERAJA </v>
          </cell>
          <cell r="G1582">
            <v>4815034.4114999995</v>
          </cell>
          <cell r="H1582">
            <v>5000</v>
          </cell>
          <cell r="I1582">
            <v>4810034.4114999995</v>
          </cell>
        </row>
        <row r="1583">
          <cell r="B1583" t="str">
            <v>2238</v>
          </cell>
          <cell r="C1583" t="str">
            <v>PEPEN EFENDI</v>
          </cell>
          <cell r="D1583" t="str">
            <v>DRIVER</v>
          </cell>
          <cell r="E1583" t="str">
            <v>BANDUNG-ANTERAJA</v>
          </cell>
          <cell r="F1583" t="str">
            <v xml:space="preserve">ANTERAJA </v>
          </cell>
          <cell r="G1583">
            <v>4828866.5599999996</v>
          </cell>
          <cell r="H1583">
            <v>5000</v>
          </cell>
          <cell r="I1583">
            <v>4823866.5599999996</v>
          </cell>
        </row>
        <row r="1584">
          <cell r="B1584" t="str">
            <v>2153</v>
          </cell>
          <cell r="C1584" t="str">
            <v>ALI NURJAMAN</v>
          </cell>
          <cell r="D1584" t="str">
            <v>DRIVER</v>
          </cell>
          <cell r="E1584" t="str">
            <v>BANDUNG-ANTERAJA</v>
          </cell>
          <cell r="F1584" t="str">
            <v xml:space="preserve">ANTERAJA </v>
          </cell>
          <cell r="G1584">
            <v>4953866.5599999996</v>
          </cell>
          <cell r="H1584">
            <v>5000</v>
          </cell>
          <cell r="I1584">
            <v>4948866.5599999996</v>
          </cell>
        </row>
        <row r="1585">
          <cell r="B1585" t="str">
            <v>1933</v>
          </cell>
          <cell r="C1585" t="str">
            <v>ADE SUPRIYADI</v>
          </cell>
          <cell r="D1585" t="str">
            <v xml:space="preserve">DRIVER </v>
          </cell>
          <cell r="E1585" t="str">
            <v>BANDUNG-ANTERAJA</v>
          </cell>
          <cell r="F1585" t="str">
            <v xml:space="preserve">ANTERAJA </v>
          </cell>
          <cell r="G1585">
            <v>5383866.5599999996</v>
          </cell>
          <cell r="H1585">
            <v>5000</v>
          </cell>
          <cell r="I1585">
            <v>5378866.5599999996</v>
          </cell>
        </row>
        <row r="1586">
          <cell r="B1586" t="str">
            <v>2232</v>
          </cell>
          <cell r="C1586" t="str">
            <v>SUPARMAN</v>
          </cell>
          <cell r="D1586" t="str">
            <v>DRIVER</v>
          </cell>
          <cell r="E1586" t="str">
            <v>BANDUNG-ANTERAJA</v>
          </cell>
          <cell r="F1586" t="str">
            <v xml:space="preserve">ANTERAJA </v>
          </cell>
          <cell r="G1586">
            <v>5368173.2319999998</v>
          </cell>
          <cell r="H1586">
            <v>5000</v>
          </cell>
          <cell r="I1586">
            <v>5363173.2319999998</v>
          </cell>
        </row>
        <row r="1587">
          <cell r="B1587" t="str">
            <v>2235</v>
          </cell>
          <cell r="C1587" t="str">
            <v>CHOERUN NASIHIN</v>
          </cell>
          <cell r="D1587" t="str">
            <v>DRIVER</v>
          </cell>
          <cell r="E1587" t="str">
            <v>BANDUNG-ANTERAJA</v>
          </cell>
          <cell r="F1587" t="str">
            <v xml:space="preserve">ANTERAJA </v>
          </cell>
          <cell r="G1587">
            <v>5228866.5599999996</v>
          </cell>
          <cell r="H1587">
            <v>5000</v>
          </cell>
          <cell r="I1587">
            <v>5223866.5599999996</v>
          </cell>
        </row>
        <row r="1588">
          <cell r="B1588" t="str">
            <v>2236</v>
          </cell>
          <cell r="C1588" t="str">
            <v>SUDRAJAT</v>
          </cell>
          <cell r="D1588" t="str">
            <v>DRIVER</v>
          </cell>
          <cell r="E1588" t="str">
            <v>BANDUNG-ANTERAJA</v>
          </cell>
          <cell r="F1588" t="str">
            <v xml:space="preserve">ANTERAJA </v>
          </cell>
          <cell r="G1588">
            <v>4603866.5599999996</v>
          </cell>
          <cell r="H1588">
            <v>5000</v>
          </cell>
          <cell r="I1588">
            <v>4598866.5599999996</v>
          </cell>
        </row>
        <row r="1589">
          <cell r="B1589" t="str">
            <v>2399</v>
          </cell>
          <cell r="C1589" t="str">
            <v>IBNU M RAMADAN</v>
          </cell>
          <cell r="D1589" t="str">
            <v>DRIVER</v>
          </cell>
          <cell r="E1589" t="str">
            <v>BANDUNG-ANTERAJA</v>
          </cell>
          <cell r="F1589" t="str">
            <v xml:space="preserve">ANTERAJA </v>
          </cell>
          <cell r="G1589">
            <v>4873866.5599999996</v>
          </cell>
          <cell r="H1589">
            <v>5000</v>
          </cell>
          <cell r="I1589">
            <v>4868866.5599999996</v>
          </cell>
        </row>
        <row r="1590">
          <cell r="B1590" t="str">
            <v>2400</v>
          </cell>
          <cell r="C1590" t="str">
            <v>JAJANG NURJAMAN</v>
          </cell>
          <cell r="D1590" t="str">
            <v>DRIVER</v>
          </cell>
          <cell r="E1590" t="str">
            <v>BANDUNG-ANTERAJA</v>
          </cell>
          <cell r="F1590" t="str">
            <v xml:space="preserve">ANTERAJA </v>
          </cell>
          <cell r="G1590">
            <v>5182673.2319999998</v>
          </cell>
          <cell r="H1590">
            <v>5000</v>
          </cell>
          <cell r="I1590">
            <v>5177673.2319999998</v>
          </cell>
        </row>
        <row r="1591">
          <cell r="B1591" t="str">
            <v>2402</v>
          </cell>
          <cell r="C1591" t="str">
            <v>YANA MULYANA</v>
          </cell>
          <cell r="D1591" t="str">
            <v>DRIVER</v>
          </cell>
          <cell r="E1591" t="str">
            <v>BANDUNG-ANTERAJA</v>
          </cell>
          <cell r="F1591" t="str">
            <v xml:space="preserve">ANTERAJA </v>
          </cell>
          <cell r="G1591">
            <v>4563866.5599999996</v>
          </cell>
          <cell r="H1591">
            <v>5000</v>
          </cell>
          <cell r="I1591">
            <v>4558866.5599999996</v>
          </cell>
        </row>
        <row r="1592">
          <cell r="B1592" t="str">
            <v>2403</v>
          </cell>
          <cell r="C1592" t="str">
            <v>NURDIN</v>
          </cell>
          <cell r="D1592" t="str">
            <v>DRIVER</v>
          </cell>
          <cell r="E1592" t="str">
            <v>BANDUNG-ANTERAJA</v>
          </cell>
          <cell r="F1592" t="str">
            <v xml:space="preserve">ANTERAJA </v>
          </cell>
          <cell r="G1592">
            <v>5130423.2319999998</v>
          </cell>
          <cell r="H1592">
            <v>5000</v>
          </cell>
          <cell r="I1592">
            <v>5125423.2319999998</v>
          </cell>
        </row>
        <row r="1593">
          <cell r="B1593" t="str">
            <v>2404</v>
          </cell>
          <cell r="C1593" t="str">
            <v>INDRA PRATAMA</v>
          </cell>
          <cell r="D1593" t="str">
            <v>DRIVER</v>
          </cell>
          <cell r="E1593" t="str">
            <v>BANDUNG-ANTERAJA</v>
          </cell>
          <cell r="F1593" t="str">
            <v xml:space="preserve">ANTERAJA </v>
          </cell>
          <cell r="G1593">
            <v>5048866.5599999996</v>
          </cell>
          <cell r="H1593">
            <v>5000</v>
          </cell>
          <cell r="I1593">
            <v>5043866.5599999996</v>
          </cell>
        </row>
        <row r="1594">
          <cell r="B1594" t="str">
            <v>2408</v>
          </cell>
          <cell r="C1594" t="str">
            <v>NANA HERI</v>
          </cell>
          <cell r="D1594" t="str">
            <v>DRIVER</v>
          </cell>
          <cell r="E1594" t="str">
            <v>BANDUNG-ANTERAJA</v>
          </cell>
          <cell r="F1594" t="str">
            <v xml:space="preserve">ANTERAJA </v>
          </cell>
          <cell r="G1594">
            <v>5377423.2319999998</v>
          </cell>
          <cell r="H1594">
            <v>5000</v>
          </cell>
          <cell r="I1594">
            <v>5372423.2319999998</v>
          </cell>
        </row>
        <row r="1595">
          <cell r="B1595" t="str">
            <v>2453</v>
          </cell>
          <cell r="C1595" t="str">
            <v>ADI SUMARDI</v>
          </cell>
          <cell r="D1595" t="str">
            <v>DRIVER</v>
          </cell>
          <cell r="E1595" t="str">
            <v>BANDUNG-ANTERAJA</v>
          </cell>
          <cell r="F1595" t="str">
            <v xml:space="preserve">ANTERAJA </v>
          </cell>
          <cell r="G1595">
            <v>5325173.2319999998</v>
          </cell>
          <cell r="H1595">
            <v>5000</v>
          </cell>
          <cell r="I1595">
            <v>5320173.2319999998</v>
          </cell>
        </row>
        <row r="1596">
          <cell r="B1596" t="str">
            <v>2454</v>
          </cell>
          <cell r="C1596" t="str">
            <v>BUNGSU RAMADAN</v>
          </cell>
          <cell r="D1596" t="str">
            <v>DRIVER</v>
          </cell>
          <cell r="E1596" t="str">
            <v>BANDUNG-ANTERAJA</v>
          </cell>
          <cell r="F1596" t="str">
            <v xml:space="preserve">ANTERAJA </v>
          </cell>
          <cell r="G1596">
            <v>5016423.2319999998</v>
          </cell>
          <cell r="H1596">
            <v>5000</v>
          </cell>
          <cell r="I1596">
            <v>5011423.2319999998</v>
          </cell>
        </row>
        <row r="1597">
          <cell r="B1597" t="str">
            <v>2457</v>
          </cell>
          <cell r="C1597" t="str">
            <v>FEBI SAEPUL RAMDAN</v>
          </cell>
          <cell r="D1597" t="str">
            <v>DRIVER</v>
          </cell>
          <cell r="E1597" t="str">
            <v>BANDUNG-ANTERAJA</v>
          </cell>
          <cell r="F1597" t="str">
            <v xml:space="preserve">ANTERAJA </v>
          </cell>
          <cell r="G1597">
            <v>5225423.2319999998</v>
          </cell>
          <cell r="H1597">
            <v>5000</v>
          </cell>
          <cell r="I1597">
            <v>5220423.2319999998</v>
          </cell>
        </row>
        <row r="1598">
          <cell r="B1598" t="str">
            <v>2459</v>
          </cell>
          <cell r="C1598" t="str">
            <v>YAYAT RUHIYAT</v>
          </cell>
          <cell r="D1598" t="str">
            <v>DRIVER</v>
          </cell>
          <cell r="E1598" t="str">
            <v>BANDUNG-ANTERAJA</v>
          </cell>
          <cell r="F1598" t="str">
            <v xml:space="preserve">ANTERAJA </v>
          </cell>
          <cell r="G1598">
            <v>5477173.2319999998</v>
          </cell>
          <cell r="H1598">
            <v>5000</v>
          </cell>
          <cell r="I1598">
            <v>5472173.2319999998</v>
          </cell>
        </row>
        <row r="1599">
          <cell r="B1599" t="str">
            <v>2461</v>
          </cell>
          <cell r="C1599" t="str">
            <v>ADE IHWAN NURHASAN</v>
          </cell>
          <cell r="D1599" t="str">
            <v>DRIVER</v>
          </cell>
          <cell r="E1599" t="str">
            <v>BANDUNG-ANTERAJA</v>
          </cell>
          <cell r="F1599" t="str">
            <v xml:space="preserve">ANTERAJA </v>
          </cell>
          <cell r="G1599">
            <v>4463866.5599999996</v>
          </cell>
          <cell r="H1599">
            <v>5000</v>
          </cell>
          <cell r="I1599">
            <v>4458866.5599999996</v>
          </cell>
        </row>
        <row r="1600">
          <cell r="B1600" t="str">
            <v>2462</v>
          </cell>
          <cell r="C1600" t="str">
            <v>PURMANA</v>
          </cell>
          <cell r="D1600" t="str">
            <v>DRIVER</v>
          </cell>
          <cell r="E1600" t="str">
            <v>BANDUNG-ANTERAJA</v>
          </cell>
          <cell r="F1600" t="str">
            <v xml:space="preserve">ANTERAJA </v>
          </cell>
          <cell r="G1600">
            <v>5467673.2319999998</v>
          </cell>
          <cell r="H1600">
            <v>5000</v>
          </cell>
          <cell r="I1600">
            <v>5462673.2319999998</v>
          </cell>
        </row>
        <row r="1601">
          <cell r="B1601" t="str">
            <v>2463</v>
          </cell>
          <cell r="C1601" t="str">
            <v>WAWAN SETIAWAN</v>
          </cell>
          <cell r="D1601" t="str">
            <v>DRIVER</v>
          </cell>
          <cell r="E1601" t="str">
            <v>BANDUNG-ANTERAJA</v>
          </cell>
          <cell r="F1601" t="str">
            <v xml:space="preserve">ANTERAJA </v>
          </cell>
          <cell r="G1601">
            <v>5087673.2319999998</v>
          </cell>
          <cell r="H1601">
            <v>5000</v>
          </cell>
          <cell r="I1601">
            <v>5082673.2319999998</v>
          </cell>
        </row>
        <row r="1602">
          <cell r="B1602" t="str">
            <v>2464</v>
          </cell>
          <cell r="C1602" t="str">
            <v>MARASI HASIHOLAN SIAHAAN</v>
          </cell>
          <cell r="D1602" t="str">
            <v>DRIVER</v>
          </cell>
          <cell r="E1602" t="str">
            <v>BANDUNG-ANTERAJA</v>
          </cell>
          <cell r="F1602" t="str">
            <v xml:space="preserve">ANTERAJA </v>
          </cell>
          <cell r="G1602">
            <v>5082923.2319999998</v>
          </cell>
          <cell r="H1602">
            <v>5000</v>
          </cell>
          <cell r="I1602">
            <v>5077923.2319999998</v>
          </cell>
        </row>
        <row r="1603">
          <cell r="B1603" t="str">
            <v>2466</v>
          </cell>
          <cell r="C1603" t="str">
            <v>ARIP PURNAMA RAMDHAN</v>
          </cell>
          <cell r="D1603" t="str">
            <v>DRIVER</v>
          </cell>
          <cell r="E1603" t="str">
            <v>BANDUNG-ANTERAJA</v>
          </cell>
          <cell r="F1603" t="str">
            <v xml:space="preserve">ANTERAJA </v>
          </cell>
          <cell r="G1603">
            <v>5054423.2319999998</v>
          </cell>
          <cell r="H1603">
            <v>5000</v>
          </cell>
          <cell r="I1603">
            <v>5049423.2319999998</v>
          </cell>
        </row>
        <row r="1604">
          <cell r="B1604" t="str">
            <v>2468</v>
          </cell>
          <cell r="C1604" t="str">
            <v>IRFAN FERDIANSYAH PRATAMA</v>
          </cell>
          <cell r="D1604" t="str">
            <v>DRIVER</v>
          </cell>
          <cell r="E1604" t="str">
            <v>BANDUNG-ANTERAJA</v>
          </cell>
          <cell r="F1604" t="str">
            <v xml:space="preserve">ANTERAJA </v>
          </cell>
          <cell r="G1604">
            <v>5195978.5139999995</v>
          </cell>
          <cell r="H1604">
            <v>5000</v>
          </cell>
          <cell r="I1604">
            <v>5190978.5139999995</v>
          </cell>
        </row>
        <row r="1605">
          <cell r="B1605" t="str">
            <v>2469</v>
          </cell>
          <cell r="C1605" t="str">
            <v>BUDIMAN SENTOSA</v>
          </cell>
          <cell r="D1605" t="str">
            <v>DRIVER</v>
          </cell>
          <cell r="E1605" t="str">
            <v>BANDUNG-ANTERAJA</v>
          </cell>
          <cell r="F1605" t="str">
            <v xml:space="preserve">ANTERAJA </v>
          </cell>
          <cell r="G1605">
            <v>4838866.5599999996</v>
          </cell>
          <cell r="H1605">
            <v>5000</v>
          </cell>
          <cell r="I1605">
            <v>4833866.5599999996</v>
          </cell>
        </row>
        <row r="1606">
          <cell r="B1606" t="str">
            <v>2470</v>
          </cell>
          <cell r="C1606" t="str">
            <v>JATNIKA</v>
          </cell>
          <cell r="D1606" t="str">
            <v>DRIVER</v>
          </cell>
          <cell r="E1606" t="str">
            <v>BANDUNG-ANTERAJA</v>
          </cell>
          <cell r="F1606" t="str">
            <v xml:space="preserve">ANTERAJA </v>
          </cell>
          <cell r="G1606">
            <v>5283866.5599999996</v>
          </cell>
          <cell r="H1606">
            <v>5000</v>
          </cell>
          <cell r="I1606">
            <v>5278866.5599999996</v>
          </cell>
        </row>
        <row r="1607">
          <cell r="B1607" t="str">
            <v>2471</v>
          </cell>
          <cell r="C1607" t="str">
            <v xml:space="preserve">JEJE SUDRAJAT </v>
          </cell>
          <cell r="D1607" t="str">
            <v>DRIVER</v>
          </cell>
          <cell r="E1607" t="str">
            <v>BANDUNG-ANTERAJA</v>
          </cell>
          <cell r="F1607" t="str">
            <v xml:space="preserve">ANTERAJA </v>
          </cell>
          <cell r="G1607">
            <v>3953866.56</v>
          </cell>
          <cell r="H1607">
            <v>5000</v>
          </cell>
          <cell r="I1607">
            <v>3948866.56</v>
          </cell>
        </row>
        <row r="1608">
          <cell r="B1608" t="str">
            <v>2472</v>
          </cell>
          <cell r="C1608" t="str">
            <v>MUHAMAD ISKANDAR ABDILLAH</v>
          </cell>
          <cell r="D1608" t="str">
            <v>DRIVER</v>
          </cell>
          <cell r="E1608" t="str">
            <v>BANDUNG-ANTERAJA</v>
          </cell>
          <cell r="F1608" t="str">
            <v xml:space="preserve">ANTERAJA </v>
          </cell>
          <cell r="G1608">
            <v>5103866.5599999996</v>
          </cell>
          <cell r="H1608">
            <v>5000</v>
          </cell>
          <cell r="I1608">
            <v>5098866.5599999996</v>
          </cell>
        </row>
        <row r="1609">
          <cell r="B1609" t="str">
            <v>2482</v>
          </cell>
          <cell r="C1609" t="str">
            <v>ALDI PURWANTO</v>
          </cell>
          <cell r="D1609" t="str">
            <v>DRIVER</v>
          </cell>
          <cell r="E1609" t="str">
            <v>BANDUNG-ANTERAJA</v>
          </cell>
          <cell r="F1609" t="str">
            <v xml:space="preserve">ANTERAJA </v>
          </cell>
          <cell r="G1609">
            <v>4778228.5139999995</v>
          </cell>
          <cell r="H1609">
            <v>5000</v>
          </cell>
          <cell r="I1609">
            <v>4773228.5139999995</v>
          </cell>
        </row>
        <row r="1610">
          <cell r="B1610" t="str">
            <v>2493</v>
          </cell>
          <cell r="C1610" t="str">
            <v>SAHRUL SAEBANI</v>
          </cell>
          <cell r="D1610" t="str">
            <v>DRIVER</v>
          </cell>
          <cell r="E1610" t="str">
            <v>BANDUNG-ANTERAJA</v>
          </cell>
          <cell r="F1610" t="str">
            <v xml:space="preserve">ANTERAJA </v>
          </cell>
          <cell r="G1610">
            <v>4750673.2319999998</v>
          </cell>
          <cell r="H1610">
            <v>5000</v>
          </cell>
          <cell r="I1610">
            <v>4745673.2319999998</v>
          </cell>
        </row>
        <row r="1611">
          <cell r="B1611" t="str">
            <v>2494</v>
          </cell>
          <cell r="C1611" t="str">
            <v>JAPAR SIDIK</v>
          </cell>
          <cell r="D1611" t="str">
            <v>DRIVER</v>
          </cell>
          <cell r="E1611" t="str">
            <v>BANDUNG-ANTERAJA</v>
          </cell>
          <cell r="F1611" t="str">
            <v xml:space="preserve">ANTERAJA </v>
          </cell>
          <cell r="G1611">
            <v>4631923.2319999998</v>
          </cell>
          <cell r="H1611">
            <v>5000</v>
          </cell>
          <cell r="I1611">
            <v>4626923.2319999998</v>
          </cell>
        </row>
        <row r="1612">
          <cell r="B1612" t="str">
            <v>2510</v>
          </cell>
          <cell r="C1612" t="str">
            <v>MUJIMAN</v>
          </cell>
          <cell r="D1612" t="str">
            <v>DRIVER</v>
          </cell>
          <cell r="E1612" t="str">
            <v>BANDUNG-ANTERAJA</v>
          </cell>
          <cell r="F1612" t="str">
            <v xml:space="preserve">ANTERAJA </v>
          </cell>
          <cell r="G1612">
            <v>4633866.5599999996</v>
          </cell>
          <cell r="H1612">
            <v>5000</v>
          </cell>
          <cell r="I1612">
            <v>4628866.5599999996</v>
          </cell>
        </row>
        <row r="1613">
          <cell r="B1613" t="str">
            <v>2455</v>
          </cell>
          <cell r="C1613" t="str">
            <v>AHMAD RAMADHAN AS'ARI</v>
          </cell>
          <cell r="D1613" t="str">
            <v>DRIVER</v>
          </cell>
          <cell r="E1613" t="str">
            <v>BANDUNG-ANTERAJA</v>
          </cell>
          <cell r="F1613" t="str">
            <v xml:space="preserve">ANTERAJA </v>
          </cell>
          <cell r="G1613">
            <v>4953866.5599999996</v>
          </cell>
          <cell r="H1613">
            <v>5000</v>
          </cell>
          <cell r="I1613">
            <v>4948866.5599999996</v>
          </cell>
        </row>
        <row r="1614">
          <cell r="B1614" t="str">
            <v>2406</v>
          </cell>
          <cell r="C1614" t="str">
            <v>DENI BAROKAH</v>
          </cell>
          <cell r="D1614" t="str">
            <v>DRIVER</v>
          </cell>
          <cell r="E1614" t="str">
            <v>BANDUNG-ANTERAJA</v>
          </cell>
          <cell r="F1614" t="str">
            <v xml:space="preserve">ANTERAJA </v>
          </cell>
          <cell r="G1614">
            <v>5230423.2319999998</v>
          </cell>
          <cell r="H1614">
            <v>5000</v>
          </cell>
          <cell r="I1614">
            <v>5225423.2319999998</v>
          </cell>
        </row>
        <row r="1615">
          <cell r="B1615" t="str">
            <v>2452</v>
          </cell>
          <cell r="C1615" t="str">
            <v>MUHAMMAD ROMLI</v>
          </cell>
          <cell r="D1615" t="str">
            <v>DRIVER</v>
          </cell>
          <cell r="E1615" t="str">
            <v>BANDUNG-ANTERAJA</v>
          </cell>
          <cell r="F1615" t="str">
            <v xml:space="preserve">ANTERAJA </v>
          </cell>
          <cell r="G1615">
            <v>4538866.5599999996</v>
          </cell>
          <cell r="H1615">
            <v>5000</v>
          </cell>
          <cell r="I1615">
            <v>4533866.5599999996</v>
          </cell>
        </row>
        <row r="1616">
          <cell r="B1616" t="str">
            <v>2465</v>
          </cell>
          <cell r="C1616" t="str">
            <v>JOHAR PERMANA</v>
          </cell>
          <cell r="D1616" t="str">
            <v>DRIVER</v>
          </cell>
          <cell r="E1616" t="str">
            <v>BANDUNG-ANTERAJA</v>
          </cell>
          <cell r="F1616" t="str">
            <v xml:space="preserve">ANTERAJA </v>
          </cell>
          <cell r="G1616">
            <v>4692872.1199999992</v>
          </cell>
          <cell r="H1616">
            <v>5000</v>
          </cell>
          <cell r="I1616">
            <v>4687872.1199999992</v>
          </cell>
        </row>
        <row r="1617">
          <cell r="B1617" t="str">
            <v>2534</v>
          </cell>
          <cell r="C1617" t="str">
            <v>DENNY RUSANDI</v>
          </cell>
          <cell r="D1617" t="str">
            <v>DRIVER</v>
          </cell>
          <cell r="E1617" t="str">
            <v>BANDUNG-ANTERAJA</v>
          </cell>
          <cell r="F1617" t="str">
            <v xml:space="preserve">ANTERAJA </v>
          </cell>
          <cell r="G1617">
            <v>5203866.5599999996</v>
          </cell>
          <cell r="H1617">
            <v>5000</v>
          </cell>
          <cell r="I1617">
            <v>5198866.5599999996</v>
          </cell>
        </row>
        <row r="1618">
          <cell r="B1618" t="str">
            <v>2536</v>
          </cell>
          <cell r="C1618" t="str">
            <v>SANDRO PERDAMAIAN S</v>
          </cell>
          <cell r="D1618" t="str">
            <v>DRIVER</v>
          </cell>
          <cell r="E1618" t="str">
            <v>BANDUNG-ANTERAJA</v>
          </cell>
          <cell r="F1618" t="str">
            <v xml:space="preserve">ANTERAJA </v>
          </cell>
          <cell r="G1618">
            <v>4938866.5599999996</v>
          </cell>
          <cell r="H1618">
            <v>5000</v>
          </cell>
          <cell r="I1618">
            <v>4933866.5599999996</v>
          </cell>
        </row>
        <row r="1619">
          <cell r="B1619" t="str">
            <v>2537</v>
          </cell>
          <cell r="C1619" t="str">
            <v>ASEP NURDIN RUSRIAWAN</v>
          </cell>
          <cell r="D1619" t="str">
            <v>DRIVER</v>
          </cell>
          <cell r="E1619" t="str">
            <v>BANDUNG-ANTERAJA</v>
          </cell>
          <cell r="F1619" t="str">
            <v xml:space="preserve">ANTERAJA </v>
          </cell>
          <cell r="G1619">
            <v>5228866.5599999996</v>
          </cell>
          <cell r="H1619">
            <v>5000</v>
          </cell>
          <cell r="I1619">
            <v>5223866.5599999996</v>
          </cell>
        </row>
        <row r="1620">
          <cell r="B1620" t="str">
            <v>2539</v>
          </cell>
          <cell r="C1620" t="str">
            <v>MUHAMMAD PRAMADANI</v>
          </cell>
          <cell r="D1620" t="str">
            <v>DRIVER</v>
          </cell>
          <cell r="E1620" t="str">
            <v>BANDUNG-ANTERAJA</v>
          </cell>
          <cell r="F1620" t="str">
            <v xml:space="preserve">ANTERAJA </v>
          </cell>
          <cell r="G1620">
            <v>4403866.5599999996</v>
          </cell>
          <cell r="H1620">
            <v>5000</v>
          </cell>
          <cell r="I1620">
            <v>4398866.5599999996</v>
          </cell>
        </row>
        <row r="1621">
          <cell r="B1621" t="str">
            <v>2558</v>
          </cell>
          <cell r="C1621" t="str">
            <v>MARYONO</v>
          </cell>
          <cell r="D1621" t="str">
            <v>DRIVER</v>
          </cell>
          <cell r="E1621" t="str">
            <v>BANDUNG-ANTERAJA</v>
          </cell>
          <cell r="F1621" t="str">
            <v xml:space="preserve">ANTERAJA </v>
          </cell>
          <cell r="G1621">
            <v>4123866.5600000005</v>
          </cell>
          <cell r="H1621">
            <v>5000</v>
          </cell>
          <cell r="I1621">
            <v>4118866.5600000005</v>
          </cell>
        </row>
        <row r="1622">
          <cell r="B1622" t="str">
            <v>2559</v>
          </cell>
          <cell r="C1622" t="str">
            <v xml:space="preserve">NURYAMAN </v>
          </cell>
          <cell r="D1622" t="str">
            <v>DRIVER</v>
          </cell>
          <cell r="E1622" t="str">
            <v>BANDUNG-ANTERAJA</v>
          </cell>
          <cell r="F1622" t="str">
            <v xml:space="preserve">ANTERAJA </v>
          </cell>
          <cell r="G1622">
            <v>4162872.1199999992</v>
          </cell>
          <cell r="H1622">
            <v>5000</v>
          </cell>
          <cell r="I1622">
            <v>4157872.1199999992</v>
          </cell>
        </row>
        <row r="1623">
          <cell r="B1623" t="str">
            <v>2560</v>
          </cell>
          <cell r="C1623" t="str">
            <v>IRSAN ARIANSYAH</v>
          </cell>
          <cell r="D1623" t="str">
            <v>DRIVER</v>
          </cell>
          <cell r="E1623" t="str">
            <v>BANDUNG-ANTERAJA</v>
          </cell>
          <cell r="F1623" t="str">
            <v xml:space="preserve">ANTERAJA </v>
          </cell>
          <cell r="G1623">
            <v>4821923.2319999998</v>
          </cell>
          <cell r="H1623">
            <v>5000</v>
          </cell>
          <cell r="I1623">
            <v>4816923.2319999998</v>
          </cell>
        </row>
        <row r="1624">
          <cell r="B1624" t="str">
            <v>2562</v>
          </cell>
          <cell r="C1624" t="str">
            <v xml:space="preserve">HILMAN SANJAYA </v>
          </cell>
          <cell r="D1624" t="str">
            <v>DRIVER</v>
          </cell>
          <cell r="E1624" t="str">
            <v>BANDUNG-ANTERAJA</v>
          </cell>
          <cell r="F1624" t="str">
            <v xml:space="preserve">ANTERAJA </v>
          </cell>
          <cell r="G1624">
            <v>5472173.2319999998</v>
          </cell>
          <cell r="H1624">
            <v>5000</v>
          </cell>
          <cell r="I1624">
            <v>5467173.2319999998</v>
          </cell>
        </row>
        <row r="1625">
          <cell r="B1625" t="str">
            <v>2563</v>
          </cell>
          <cell r="C1625" t="str">
            <v>YONO</v>
          </cell>
          <cell r="D1625" t="str">
            <v>DRIVER</v>
          </cell>
          <cell r="E1625" t="str">
            <v>BANDUNG-ANTERAJA</v>
          </cell>
          <cell r="F1625" t="str">
            <v xml:space="preserve">ANTERAJA </v>
          </cell>
          <cell r="G1625">
            <v>5338866.5599999996</v>
          </cell>
          <cell r="H1625">
            <v>5000</v>
          </cell>
          <cell r="I1625">
            <v>5333866.5599999996</v>
          </cell>
        </row>
        <row r="1626">
          <cell r="B1626" t="str">
            <v>2565</v>
          </cell>
          <cell r="C1626" t="str">
            <v>AHMAD JAELANI</v>
          </cell>
          <cell r="D1626" t="str">
            <v>DRIVER</v>
          </cell>
          <cell r="E1626" t="str">
            <v>BANDUNG-ANTERAJA</v>
          </cell>
          <cell r="F1626" t="str">
            <v xml:space="preserve">ANTERAJA </v>
          </cell>
          <cell r="G1626">
            <v>4608173.2319999998</v>
          </cell>
          <cell r="H1626">
            <v>5000</v>
          </cell>
          <cell r="I1626">
            <v>4603173.2319999998</v>
          </cell>
        </row>
        <row r="1627">
          <cell r="B1627" t="str">
            <v>2566</v>
          </cell>
          <cell r="C1627" t="str">
            <v xml:space="preserve">HENDI RAMDANI </v>
          </cell>
          <cell r="D1627" t="str">
            <v>DRIVER</v>
          </cell>
          <cell r="E1627" t="str">
            <v>BANDUNG-ANTERAJA</v>
          </cell>
          <cell r="F1627" t="str">
            <v xml:space="preserve">ANTERAJA </v>
          </cell>
          <cell r="G1627">
            <v>5106673.2319999998</v>
          </cell>
          <cell r="H1627">
            <v>5000</v>
          </cell>
          <cell r="I1627">
            <v>5101673.2319999998</v>
          </cell>
        </row>
        <row r="1628">
          <cell r="B1628" t="str">
            <v>2612</v>
          </cell>
          <cell r="C1628" t="str">
            <v>SANDITIYA HERMANSYAH</v>
          </cell>
          <cell r="D1628" t="str">
            <v>DRIVER</v>
          </cell>
          <cell r="E1628" t="str">
            <v>BANDUNG-ANTERAJA</v>
          </cell>
          <cell r="F1628" t="str">
            <v xml:space="preserve">ANTERAJA </v>
          </cell>
          <cell r="G1628">
            <v>4854228.5139999995</v>
          </cell>
          <cell r="H1628">
            <v>5000</v>
          </cell>
          <cell r="I1628">
            <v>4849228.5139999995</v>
          </cell>
        </row>
        <row r="1629">
          <cell r="B1629" t="str">
            <v>2613</v>
          </cell>
          <cell r="C1629" t="str">
            <v>RAMDANI O SAPUTRA</v>
          </cell>
          <cell r="D1629" t="str">
            <v>DRIVER</v>
          </cell>
          <cell r="E1629" t="str">
            <v>BANDUNG-ANTERAJA</v>
          </cell>
          <cell r="F1629" t="str">
            <v xml:space="preserve">ANTERAJA </v>
          </cell>
          <cell r="G1629">
            <v>5263423.2319999998</v>
          </cell>
          <cell r="H1629">
            <v>5000</v>
          </cell>
          <cell r="I1629">
            <v>5258423.2319999998</v>
          </cell>
        </row>
        <row r="1630">
          <cell r="B1630" t="str">
            <v>2614</v>
          </cell>
          <cell r="C1630" t="str">
            <v>UJANG SUMARNA</v>
          </cell>
          <cell r="D1630" t="str">
            <v>DRIVER</v>
          </cell>
          <cell r="E1630" t="str">
            <v>BANDUNG-ANTERAJA</v>
          </cell>
          <cell r="F1630" t="str">
            <v xml:space="preserve">ANTERAJA </v>
          </cell>
          <cell r="G1630">
            <v>5043866.5599999996</v>
          </cell>
          <cell r="H1630">
            <v>5000</v>
          </cell>
          <cell r="I1630">
            <v>5038866.5599999996</v>
          </cell>
        </row>
        <row r="1631">
          <cell r="B1631" t="str">
            <v>2619</v>
          </cell>
          <cell r="C1631" t="str">
            <v>SANDI</v>
          </cell>
          <cell r="D1631" t="str">
            <v>DRIVER</v>
          </cell>
          <cell r="E1631" t="str">
            <v>BANDUNG-ANTERAJA</v>
          </cell>
          <cell r="F1631" t="str">
            <v xml:space="preserve">ANTERAJA </v>
          </cell>
          <cell r="G1631">
            <v>4738866.5599999996</v>
          </cell>
          <cell r="H1631">
            <v>5000</v>
          </cell>
          <cell r="I1631">
            <v>4733866.5599999996</v>
          </cell>
        </row>
        <row r="1632">
          <cell r="B1632" t="str">
            <v>2622</v>
          </cell>
          <cell r="C1632" t="str">
            <v>ANDI KUSWANDI</v>
          </cell>
          <cell r="D1632" t="str">
            <v>DRIVER</v>
          </cell>
          <cell r="E1632" t="str">
            <v>BANDUNG-ANTERAJA</v>
          </cell>
          <cell r="F1632" t="str">
            <v xml:space="preserve">ANTERAJA </v>
          </cell>
          <cell r="G1632">
            <v>5495923.2319999998</v>
          </cell>
          <cell r="H1632">
            <v>5000</v>
          </cell>
          <cell r="I1632">
            <v>5490923.2319999998</v>
          </cell>
        </row>
        <row r="1633">
          <cell r="B1633" t="str">
            <v>2624</v>
          </cell>
          <cell r="C1633" t="str">
            <v>AAN ANANG SUMARNA</v>
          </cell>
          <cell r="D1633" t="str">
            <v>DRIVER</v>
          </cell>
          <cell r="E1633" t="str">
            <v>BANDUNG-ANTERAJA</v>
          </cell>
          <cell r="F1633" t="str">
            <v xml:space="preserve">ANTERAJA </v>
          </cell>
          <cell r="G1633">
            <v>5149423.2319999998</v>
          </cell>
          <cell r="H1633">
            <v>5000</v>
          </cell>
          <cell r="I1633">
            <v>5144423.2319999998</v>
          </cell>
        </row>
        <row r="1634">
          <cell r="B1634" t="str">
            <v>2626</v>
          </cell>
          <cell r="C1634" t="str">
            <v>AHMAD MARDIYANA</v>
          </cell>
          <cell r="D1634" t="str">
            <v>DRIVER</v>
          </cell>
          <cell r="E1634" t="str">
            <v>BANDUNG-ANTERAJA</v>
          </cell>
          <cell r="F1634" t="str">
            <v xml:space="preserve">ANTERAJA </v>
          </cell>
          <cell r="G1634">
            <v>4743866.5599999996</v>
          </cell>
          <cell r="H1634">
            <v>5000</v>
          </cell>
          <cell r="I1634">
            <v>4738866.5599999996</v>
          </cell>
        </row>
        <row r="1635">
          <cell r="B1635" t="str">
            <v>2632</v>
          </cell>
          <cell r="C1635" t="str">
            <v>RIKSA PRASULYSTYANTO</v>
          </cell>
          <cell r="D1635" t="str">
            <v>DRIVER</v>
          </cell>
          <cell r="E1635" t="str">
            <v>BANDUNG-ANTERAJA</v>
          </cell>
          <cell r="F1635" t="str">
            <v xml:space="preserve">ANTERAJA </v>
          </cell>
          <cell r="G1635">
            <v>4945173.2319999998</v>
          </cell>
          <cell r="H1635">
            <v>5000</v>
          </cell>
          <cell r="I1635">
            <v>4940173.2319999998</v>
          </cell>
        </row>
        <row r="1636">
          <cell r="B1636" t="str">
            <v>2152</v>
          </cell>
          <cell r="C1636" t="str">
            <v>CAHYA NURUL HUDA</v>
          </cell>
          <cell r="D1636" t="str">
            <v>DRIVER</v>
          </cell>
          <cell r="E1636" t="str">
            <v>BANDUNG-ANTERAJA</v>
          </cell>
          <cell r="F1636" t="str">
            <v xml:space="preserve">ANTERAJA </v>
          </cell>
          <cell r="G1636">
            <v>5163673.2319999998</v>
          </cell>
          <cell r="H1636">
            <v>5000</v>
          </cell>
          <cell r="I1636">
            <v>5158673.2319999998</v>
          </cell>
        </row>
        <row r="1637">
          <cell r="B1637" t="str">
            <v>2541</v>
          </cell>
          <cell r="C1637" t="str">
            <v>RURI RAMADAN</v>
          </cell>
          <cell r="D1637" t="str">
            <v>DRIVER</v>
          </cell>
          <cell r="E1637" t="str">
            <v>BANDUNG-ANTERAJA</v>
          </cell>
          <cell r="F1637" t="str">
            <v xml:space="preserve">ANTERAJA </v>
          </cell>
          <cell r="G1637">
            <v>5103866.5599999996</v>
          </cell>
          <cell r="H1637">
            <v>5000</v>
          </cell>
          <cell r="I1637">
            <v>5098866.5599999996</v>
          </cell>
        </row>
        <row r="1638">
          <cell r="B1638" t="str">
            <v>2623</v>
          </cell>
          <cell r="C1638" t="str">
            <v>LILI SUHELI</v>
          </cell>
          <cell r="D1638" t="str">
            <v>DRIVER</v>
          </cell>
          <cell r="E1638" t="str">
            <v>BANDUNG-ANTERAJA</v>
          </cell>
          <cell r="F1638" t="str">
            <v xml:space="preserve">ANTERAJA </v>
          </cell>
          <cell r="G1638">
            <v>5053866.5599999996</v>
          </cell>
          <cell r="H1638">
            <v>5000</v>
          </cell>
          <cell r="I1638">
            <v>5048866.5599999996</v>
          </cell>
        </row>
        <row r="1639">
          <cell r="B1639" t="str">
            <v>2615</v>
          </cell>
          <cell r="C1639" t="str">
            <v>FEBBYANTO FAIZAL</v>
          </cell>
          <cell r="D1639" t="str">
            <v>DRIVER</v>
          </cell>
          <cell r="E1639" t="str">
            <v>BANDUNG-ANTERAJA</v>
          </cell>
          <cell r="F1639" t="str">
            <v xml:space="preserve">ANTERAJA </v>
          </cell>
          <cell r="G1639">
            <v>5243866.5599999996</v>
          </cell>
          <cell r="H1639">
            <v>5000</v>
          </cell>
          <cell r="I1639">
            <v>5238866.5599999996</v>
          </cell>
        </row>
        <row r="1640">
          <cell r="B1640" t="str">
            <v>2630</v>
          </cell>
          <cell r="C1640" t="str">
            <v>SUNYOTO</v>
          </cell>
          <cell r="D1640" t="str">
            <v>DRIVER</v>
          </cell>
          <cell r="E1640" t="str">
            <v>BANDUNG-ANTERAJA</v>
          </cell>
          <cell r="F1640" t="str">
            <v xml:space="preserve">ANTERAJA </v>
          </cell>
          <cell r="G1640">
            <v>5043866.5599999996</v>
          </cell>
          <cell r="H1640">
            <v>5000</v>
          </cell>
          <cell r="I1640">
            <v>5038866.5599999996</v>
          </cell>
        </row>
        <row r="1641">
          <cell r="B1641" t="str">
            <v>2766</v>
          </cell>
          <cell r="C1641" t="str">
            <v>ABDULLAH</v>
          </cell>
          <cell r="D1641" t="str">
            <v>DRIVER</v>
          </cell>
          <cell r="E1641" t="str">
            <v>BANDUNG-ANTERAJA</v>
          </cell>
          <cell r="F1641" t="str">
            <v xml:space="preserve">ANTERAJA </v>
          </cell>
          <cell r="G1641">
            <v>4638866.5599999996</v>
          </cell>
          <cell r="H1641">
            <v>5000</v>
          </cell>
          <cell r="I1641">
            <v>4633866.5599999996</v>
          </cell>
        </row>
        <row r="1642">
          <cell r="B1642" t="str">
            <v>2767</v>
          </cell>
          <cell r="C1642" t="str">
            <v>DENI IRAWAN</v>
          </cell>
          <cell r="D1642" t="str">
            <v>DRIVER</v>
          </cell>
          <cell r="E1642" t="str">
            <v>BANDUNG-ANTERAJA</v>
          </cell>
          <cell r="F1642" t="str">
            <v xml:space="preserve">ANTERAJA </v>
          </cell>
          <cell r="G1642">
            <v>4798866.5599999996</v>
          </cell>
          <cell r="H1642">
            <v>5000</v>
          </cell>
          <cell r="I1642">
            <v>4793866.5599999996</v>
          </cell>
        </row>
        <row r="1643">
          <cell r="B1643" t="str">
            <v>2769</v>
          </cell>
          <cell r="C1643" t="str">
            <v>AGUSTIAN</v>
          </cell>
          <cell r="D1643" t="str">
            <v>DRIVER</v>
          </cell>
          <cell r="E1643" t="str">
            <v>BANDUNG-ANTERAJA</v>
          </cell>
          <cell r="F1643" t="str">
            <v xml:space="preserve">ANTERAJA </v>
          </cell>
          <cell r="G1643">
            <v>5003866.5599999996</v>
          </cell>
          <cell r="H1643">
            <v>5000</v>
          </cell>
          <cell r="I1643">
            <v>4998866.5599999996</v>
          </cell>
        </row>
        <row r="1644">
          <cell r="B1644" t="str">
            <v>2770</v>
          </cell>
          <cell r="C1644" t="str">
            <v>RIPAL SETIAWAN</v>
          </cell>
          <cell r="D1644" t="str">
            <v>DRIVER</v>
          </cell>
          <cell r="E1644" t="str">
            <v>BANDUNG-ANTERAJA</v>
          </cell>
          <cell r="F1644" t="str">
            <v xml:space="preserve">ANTERAJA </v>
          </cell>
          <cell r="G1644">
            <v>4831423.2319999998</v>
          </cell>
          <cell r="H1644">
            <v>5000</v>
          </cell>
          <cell r="I1644">
            <v>4826423.2319999998</v>
          </cell>
        </row>
        <row r="1645">
          <cell r="B1645" t="str">
            <v>2773</v>
          </cell>
          <cell r="C1645" t="str">
            <v>DELI RAMDANI</v>
          </cell>
          <cell r="D1645" t="str">
            <v>DRIVER</v>
          </cell>
          <cell r="E1645" t="str">
            <v>BANDUNG-ANTERAJA</v>
          </cell>
          <cell r="F1645" t="str">
            <v xml:space="preserve">ANTERAJA </v>
          </cell>
          <cell r="G1645">
            <v>5429923.2319999998</v>
          </cell>
          <cell r="H1645">
            <v>5000</v>
          </cell>
          <cell r="I1645">
            <v>5424923.2319999998</v>
          </cell>
        </row>
        <row r="1646">
          <cell r="B1646" t="str">
            <v>2774</v>
          </cell>
          <cell r="C1646" t="str">
            <v>ANDRI ROMADONI</v>
          </cell>
          <cell r="D1646" t="str">
            <v>DRIVER</v>
          </cell>
          <cell r="E1646" t="str">
            <v>BANDUNG-ANTERAJA</v>
          </cell>
          <cell r="F1646" t="str">
            <v xml:space="preserve">ANTERAJA </v>
          </cell>
          <cell r="G1646">
            <v>4736423.2319999998</v>
          </cell>
          <cell r="H1646">
            <v>5000</v>
          </cell>
          <cell r="I1646">
            <v>4731423.2319999998</v>
          </cell>
        </row>
        <row r="1647">
          <cell r="B1647" t="str">
            <v>2828</v>
          </cell>
          <cell r="C1647" t="str">
            <v>CECEP SURYADI</v>
          </cell>
          <cell r="D1647" t="str">
            <v>DRIVER</v>
          </cell>
          <cell r="E1647" t="str">
            <v>BANDUNG-ANTERAJA</v>
          </cell>
          <cell r="F1647" t="str">
            <v xml:space="preserve">ANTERAJA </v>
          </cell>
          <cell r="G1647">
            <v>5263866.5599999996</v>
          </cell>
          <cell r="H1647">
            <v>5000</v>
          </cell>
          <cell r="I1647">
            <v>5258866.5599999996</v>
          </cell>
        </row>
        <row r="1648">
          <cell r="B1648" t="str">
            <v>2829</v>
          </cell>
          <cell r="C1648" t="str">
            <v>MUHAMAD JUNAIDI</v>
          </cell>
          <cell r="D1648" t="str">
            <v>DRIVER</v>
          </cell>
          <cell r="E1648" t="str">
            <v>BANDUNG-ANTERAJA</v>
          </cell>
          <cell r="F1648" t="str">
            <v xml:space="preserve">ANTERAJA </v>
          </cell>
          <cell r="G1648">
            <v>5208173.2319999998</v>
          </cell>
          <cell r="H1648">
            <v>5000</v>
          </cell>
          <cell r="I1648">
            <v>5203173.2319999998</v>
          </cell>
        </row>
        <row r="1649">
          <cell r="B1649" t="str">
            <v>2830</v>
          </cell>
          <cell r="C1649" t="str">
            <v>BUDI RIYANTO</v>
          </cell>
          <cell r="D1649" t="str">
            <v>DRIVER</v>
          </cell>
          <cell r="E1649" t="str">
            <v>BANDUNG-ANTERAJA</v>
          </cell>
          <cell r="F1649" t="str">
            <v xml:space="preserve">ANTERAJA </v>
          </cell>
          <cell r="G1649">
            <v>4903866.5599999996</v>
          </cell>
          <cell r="H1649">
            <v>5000</v>
          </cell>
          <cell r="I1649">
            <v>4898866.5599999996</v>
          </cell>
        </row>
        <row r="1650">
          <cell r="B1650" t="str">
            <v>2832</v>
          </cell>
          <cell r="C1650" t="str">
            <v>DENI SOPPYANI</v>
          </cell>
          <cell r="D1650" t="str">
            <v>DRIVER</v>
          </cell>
          <cell r="E1650" t="str">
            <v>BANDUNG-ANTERAJA</v>
          </cell>
          <cell r="F1650" t="str">
            <v xml:space="preserve">ANTERAJA </v>
          </cell>
          <cell r="G1650">
            <v>5048866.5599999996</v>
          </cell>
          <cell r="H1650">
            <v>5000</v>
          </cell>
          <cell r="I1650">
            <v>5043866.5599999996</v>
          </cell>
        </row>
        <row r="1651">
          <cell r="B1651" t="str">
            <v>2834</v>
          </cell>
          <cell r="C1651" t="str">
            <v>RAHMAT BASUKI</v>
          </cell>
          <cell r="D1651" t="str">
            <v>DRIVER</v>
          </cell>
          <cell r="E1651" t="str">
            <v>BANDUNG-ANTERAJA</v>
          </cell>
          <cell r="F1651" t="str">
            <v xml:space="preserve">ANTERAJA </v>
          </cell>
          <cell r="G1651">
            <v>5103866.5599999996</v>
          </cell>
          <cell r="H1651">
            <v>5000</v>
          </cell>
          <cell r="I1651">
            <v>5098866.5599999996</v>
          </cell>
        </row>
        <row r="1652">
          <cell r="B1652" t="str">
            <v>2835</v>
          </cell>
          <cell r="C1652" t="str">
            <v>JUNAIDI PURBA</v>
          </cell>
          <cell r="D1652" t="str">
            <v>DRIVER</v>
          </cell>
          <cell r="E1652" t="str">
            <v>BANDUNG-ANTERAJA</v>
          </cell>
          <cell r="F1652" t="str">
            <v xml:space="preserve">ANTERAJA </v>
          </cell>
          <cell r="G1652">
            <v>4523866.5599999996</v>
          </cell>
          <cell r="H1652">
            <v>5000</v>
          </cell>
          <cell r="I1652">
            <v>4518866.5599999996</v>
          </cell>
        </row>
        <row r="1653">
          <cell r="B1653" t="str">
            <v>2837</v>
          </cell>
          <cell r="C1653" t="str">
            <v>KRISTIYADI ILLAFAT</v>
          </cell>
          <cell r="D1653" t="str">
            <v>DRIVER</v>
          </cell>
          <cell r="E1653" t="str">
            <v>BANDUNG-ANTERAJA</v>
          </cell>
          <cell r="F1653" t="str">
            <v xml:space="preserve">ANTERAJA </v>
          </cell>
          <cell r="G1653">
            <v>4926423.2319999998</v>
          </cell>
          <cell r="H1653">
            <v>5000</v>
          </cell>
          <cell r="I1653">
            <v>4921423.2319999998</v>
          </cell>
        </row>
        <row r="1654">
          <cell r="B1654" t="str">
            <v>2838</v>
          </cell>
          <cell r="C1654" t="str">
            <v>MUHAMMAD BAHRUL ULUM</v>
          </cell>
          <cell r="D1654" t="str">
            <v>DRIVER</v>
          </cell>
          <cell r="E1654" t="str">
            <v>BANDUNG-ANTERAJA</v>
          </cell>
          <cell r="F1654" t="str">
            <v xml:space="preserve">ANTERAJA </v>
          </cell>
          <cell r="G1654">
            <v>4748866.5599999996</v>
          </cell>
          <cell r="H1654">
            <v>5000</v>
          </cell>
          <cell r="I1654">
            <v>4743866.5599999996</v>
          </cell>
        </row>
        <row r="1655">
          <cell r="B1655" t="str">
            <v>2843</v>
          </cell>
          <cell r="C1655" t="str">
            <v>AMAT SANTOSA</v>
          </cell>
          <cell r="D1655" t="str">
            <v>DRIVER</v>
          </cell>
          <cell r="E1655" t="str">
            <v>BANDUNG-ANTERAJA</v>
          </cell>
          <cell r="F1655" t="str">
            <v xml:space="preserve">ANTERAJA </v>
          </cell>
          <cell r="G1655">
            <v>4218866.5599999996</v>
          </cell>
          <cell r="H1655">
            <v>5000</v>
          </cell>
          <cell r="I1655">
            <v>4213866.5599999996</v>
          </cell>
        </row>
        <row r="1656">
          <cell r="B1656" t="str">
            <v>2233</v>
          </cell>
          <cell r="C1656" t="str">
            <v>DEDI ROHMAN ABDUL ROSID</v>
          </cell>
          <cell r="D1656" t="str">
            <v>DRIVER</v>
          </cell>
          <cell r="E1656" t="str">
            <v>BANDUNG-ANTERAJA</v>
          </cell>
          <cell r="F1656" t="str">
            <v>ANTERAJA</v>
          </cell>
          <cell r="G1656">
            <v>4708866.5599999996</v>
          </cell>
          <cell r="H1656">
            <v>5000</v>
          </cell>
          <cell r="I1656">
            <v>4703866.5599999996</v>
          </cell>
        </row>
        <row r="1657">
          <cell r="B1657" t="str">
            <v>2846</v>
          </cell>
          <cell r="C1657" t="str">
            <v>DADANG SUGIWA</v>
          </cell>
          <cell r="D1657" t="str">
            <v>DRIVER</v>
          </cell>
          <cell r="E1657" t="str">
            <v>BANDUNG-ANTERAJA</v>
          </cell>
          <cell r="F1657" t="str">
            <v xml:space="preserve">ANTERAJA </v>
          </cell>
          <cell r="G1657">
            <v>4636673.2319999998</v>
          </cell>
          <cell r="H1657">
            <v>5000</v>
          </cell>
          <cell r="I1657">
            <v>4631673.2319999998</v>
          </cell>
        </row>
        <row r="1658">
          <cell r="B1658" t="str">
            <v>2836</v>
          </cell>
          <cell r="C1658" t="str">
            <v>ENDANG LOMRI</v>
          </cell>
          <cell r="D1658" t="str">
            <v>DRIVER</v>
          </cell>
          <cell r="E1658" t="str">
            <v>BANDUNG-ANTERAJA</v>
          </cell>
          <cell r="F1658" t="str">
            <v xml:space="preserve">ANTERAJA </v>
          </cell>
          <cell r="G1658">
            <v>4843866.5599999996</v>
          </cell>
          <cell r="H1658">
            <v>5000</v>
          </cell>
          <cell r="I1658">
            <v>4838866.5599999996</v>
          </cell>
        </row>
        <row r="1659">
          <cell r="B1659" t="str">
            <v>2825</v>
          </cell>
          <cell r="C1659" t="str">
            <v>MOCHAMAD RAFI</v>
          </cell>
          <cell r="D1659" t="str">
            <v>DISPATCHER</v>
          </cell>
          <cell r="E1659" t="str">
            <v>BANDUNG-ANTERAJA</v>
          </cell>
          <cell r="F1659" t="str">
            <v xml:space="preserve">ANTERAJA </v>
          </cell>
          <cell r="G1659">
            <v>4617673.2319999998</v>
          </cell>
          <cell r="H1659">
            <v>5000</v>
          </cell>
          <cell r="I1659">
            <v>4612673.2319999998</v>
          </cell>
        </row>
        <row r="1660">
          <cell r="B1660" t="str">
            <v>2831</v>
          </cell>
          <cell r="C1660" t="str">
            <v>TAUFIK KUSNADI</v>
          </cell>
          <cell r="D1660" t="str">
            <v>DRIVER</v>
          </cell>
          <cell r="E1660" t="str">
            <v>BANDUNG-ANTERAJA</v>
          </cell>
          <cell r="F1660" t="str">
            <v xml:space="preserve">ANTERAJA </v>
          </cell>
          <cell r="G1660">
            <v>4423866.5599999996</v>
          </cell>
          <cell r="H1660">
            <v>5000</v>
          </cell>
          <cell r="I1660">
            <v>4418866.5599999996</v>
          </cell>
        </row>
        <row r="1661">
          <cell r="B1661" t="str">
            <v>2827</v>
          </cell>
          <cell r="C1661" t="str">
            <v>LILI SOBARI</v>
          </cell>
          <cell r="D1661" t="str">
            <v>DRIVER</v>
          </cell>
          <cell r="E1661" t="str">
            <v>BANDUNG-ANTERAJA</v>
          </cell>
          <cell r="F1661" t="str">
            <v xml:space="preserve">ANTERAJA </v>
          </cell>
          <cell r="G1661">
            <v>4683866.5599999996</v>
          </cell>
          <cell r="H1661">
            <v>5000</v>
          </cell>
          <cell r="I1661">
            <v>4678866.5599999996</v>
          </cell>
        </row>
        <row r="1662">
          <cell r="B1662" t="str">
            <v>2839</v>
          </cell>
          <cell r="C1662" t="str">
            <v>PIPIN RUSMANA</v>
          </cell>
          <cell r="D1662" t="str">
            <v>DRIVER</v>
          </cell>
          <cell r="E1662" t="str">
            <v>BANDUNG-ANTERAJA</v>
          </cell>
          <cell r="F1662" t="str">
            <v xml:space="preserve">ANTERAJA </v>
          </cell>
          <cell r="G1662">
            <v>4823866.5599999996</v>
          </cell>
          <cell r="H1662">
            <v>5000</v>
          </cell>
          <cell r="I1662">
            <v>4818866.5599999996</v>
          </cell>
        </row>
        <row r="1663">
          <cell r="B1663" t="str">
            <v>2931</v>
          </cell>
          <cell r="C1663" t="str">
            <v>CATIM BIN SALIM</v>
          </cell>
          <cell r="D1663" t="str">
            <v>DRIVER</v>
          </cell>
          <cell r="E1663" t="str">
            <v>BANDUNG-ANTERAJA</v>
          </cell>
          <cell r="F1663" t="str">
            <v>ANTERAJA</v>
          </cell>
          <cell r="G1663">
            <v>4843866.5599999996</v>
          </cell>
          <cell r="H1663">
            <v>5000</v>
          </cell>
          <cell r="I1663">
            <v>4838866.5599999996</v>
          </cell>
        </row>
        <row r="1664">
          <cell r="B1664" t="str">
            <v>2944</v>
          </cell>
          <cell r="C1664" t="str">
            <v>DIKI RADIANSYAH</v>
          </cell>
          <cell r="D1664" t="str">
            <v>DRIVER</v>
          </cell>
          <cell r="E1664" t="str">
            <v>BANDUNG-ANTERAJA</v>
          </cell>
          <cell r="F1664" t="str">
            <v>ANTERAJA</v>
          </cell>
          <cell r="G1664">
            <v>5206423.2319999998</v>
          </cell>
          <cell r="H1664">
            <v>5000</v>
          </cell>
          <cell r="I1664">
            <v>5201423.2319999998</v>
          </cell>
        </row>
        <row r="1665">
          <cell r="B1665" t="str">
            <v>2771</v>
          </cell>
          <cell r="C1665" t="str">
            <v>MOCH MIFTAH FADIL</v>
          </cell>
          <cell r="D1665" t="str">
            <v>DRIVER</v>
          </cell>
          <cell r="E1665" t="str">
            <v>BANDUNG-ANTERAJA</v>
          </cell>
          <cell r="F1665" t="str">
            <v xml:space="preserve">ANTERAJA </v>
          </cell>
          <cell r="G1665">
            <v>4828866.5599999996</v>
          </cell>
          <cell r="H1665">
            <v>5000</v>
          </cell>
          <cell r="I1665">
            <v>4823866.5599999996</v>
          </cell>
        </row>
        <row r="1666">
          <cell r="B1666" t="str">
            <v>2954</v>
          </cell>
          <cell r="C1666" t="str">
            <v>AHMAD KURTUBI</v>
          </cell>
          <cell r="D1666" t="str">
            <v>DRIVER</v>
          </cell>
          <cell r="E1666" t="str">
            <v>BANDUNG-ANTERAJA</v>
          </cell>
          <cell r="F1666" t="str">
            <v>ANTERAJA</v>
          </cell>
          <cell r="G1666">
            <v>4398866.5599999996</v>
          </cell>
          <cell r="H1666">
            <v>5000</v>
          </cell>
          <cell r="I1666">
            <v>4393866.5599999996</v>
          </cell>
        </row>
        <row r="1667">
          <cell r="B1667" t="str">
            <v>2955</v>
          </cell>
          <cell r="C1667" t="str">
            <v>RIAN JAUHARI</v>
          </cell>
          <cell r="D1667" t="str">
            <v>DRIVER</v>
          </cell>
          <cell r="E1667" t="str">
            <v>BANDUNG-ANTERAJA</v>
          </cell>
          <cell r="F1667" t="str">
            <v>ANTERAJA</v>
          </cell>
          <cell r="G1667">
            <v>4458866.5599999996</v>
          </cell>
          <cell r="H1667">
            <v>5000</v>
          </cell>
          <cell r="I1667">
            <v>4453866.5599999996</v>
          </cell>
        </row>
        <row r="1668">
          <cell r="B1668" t="str">
            <v>2956</v>
          </cell>
          <cell r="C1668" t="str">
            <v>ASEP BADARUDIN</v>
          </cell>
          <cell r="D1668" t="str">
            <v>DRIVER</v>
          </cell>
          <cell r="E1668" t="str">
            <v>BANDUNG-ANTERAJA</v>
          </cell>
          <cell r="F1668" t="str">
            <v>ANTERAJA</v>
          </cell>
          <cell r="G1668">
            <v>4763866.5599999996</v>
          </cell>
          <cell r="H1668">
            <v>5000</v>
          </cell>
          <cell r="I1668">
            <v>4758866.5599999996</v>
          </cell>
        </row>
        <row r="1669">
          <cell r="B1669" t="str">
            <v>2481</v>
          </cell>
          <cell r="C1669" t="str">
            <v>RIO AHMAD RUDIANSYAH</v>
          </cell>
          <cell r="D1669" t="str">
            <v>DRIVER</v>
          </cell>
          <cell r="E1669" t="str">
            <v>BANDUNG-ANTERAJA</v>
          </cell>
          <cell r="F1669" t="str">
            <v>ANTERAJA</v>
          </cell>
          <cell r="G1669">
            <v>4838866.5599999996</v>
          </cell>
          <cell r="H1669">
            <v>5000</v>
          </cell>
          <cell r="I1669">
            <v>4833866.5599999996</v>
          </cell>
        </row>
        <row r="1670">
          <cell r="B1670" t="str">
            <v>2930</v>
          </cell>
          <cell r="C1670" t="str">
            <v>KUSNAEDI</v>
          </cell>
          <cell r="D1670" t="str">
            <v>DRIVER</v>
          </cell>
          <cell r="E1670" t="str">
            <v>BANDUNG-ANTERAJA</v>
          </cell>
          <cell r="F1670" t="str">
            <v>ANTERAJA</v>
          </cell>
          <cell r="G1670">
            <v>4958866.5599999996</v>
          </cell>
          <cell r="H1670">
            <v>5000</v>
          </cell>
          <cell r="I1670">
            <v>4953866.5599999996</v>
          </cell>
        </row>
        <row r="1671">
          <cell r="B1671" t="str">
            <v>3152</v>
          </cell>
          <cell r="C1671" t="str">
            <v>SENO CAHYO NUGROHO</v>
          </cell>
          <cell r="D1671" t="str">
            <v>DRIVER</v>
          </cell>
          <cell r="E1671" t="str">
            <v>BANDUNG-ANTERAJA</v>
          </cell>
          <cell r="F1671" t="str">
            <v>ANTERAJA</v>
          </cell>
          <cell r="G1671">
            <v>4341615.17</v>
          </cell>
          <cell r="H1671">
            <v>5000</v>
          </cell>
          <cell r="I1671">
            <v>4336615.17</v>
          </cell>
        </row>
        <row r="1672">
          <cell r="B1672" t="str">
            <v>3151</v>
          </cell>
          <cell r="C1672" t="str">
            <v>MUHAMAD ANSORI</v>
          </cell>
          <cell r="D1672" t="str">
            <v>DRIVER</v>
          </cell>
          <cell r="E1672" t="str">
            <v>BANDUNG-ANTERAJA</v>
          </cell>
          <cell r="F1672" t="str">
            <v>ANTERAJA</v>
          </cell>
          <cell r="G1672">
            <v>4686784.4114999995</v>
          </cell>
          <cell r="H1672">
            <v>5000</v>
          </cell>
          <cell r="I1672">
            <v>4681784.4114999995</v>
          </cell>
        </row>
        <row r="1673">
          <cell r="B1673" t="str">
            <v>3158</v>
          </cell>
          <cell r="C1673" t="str">
            <v>RAHMAN SALEH</v>
          </cell>
          <cell r="D1673" t="str">
            <v>DRIVER</v>
          </cell>
          <cell r="E1673" t="str">
            <v>BANDUNG-ANTERAJA</v>
          </cell>
          <cell r="F1673" t="str">
            <v>ANTERAJA</v>
          </cell>
          <cell r="G1673">
            <v>4063866.56</v>
          </cell>
          <cell r="H1673">
            <v>5000</v>
          </cell>
          <cell r="I1673">
            <v>4058866.56</v>
          </cell>
        </row>
        <row r="1674">
          <cell r="B1674" t="str">
            <v>3159</v>
          </cell>
          <cell r="C1674" t="str">
            <v>MOCH ELYAS FAISAL</v>
          </cell>
          <cell r="D1674" t="str">
            <v>DRIVER</v>
          </cell>
          <cell r="E1674" t="str">
            <v>BANDUNG-ANTERAJA</v>
          </cell>
          <cell r="F1674" t="str">
            <v>ANTERAJA</v>
          </cell>
          <cell r="G1674">
            <v>4363866.5599999996</v>
          </cell>
          <cell r="H1674">
            <v>5000</v>
          </cell>
          <cell r="I1674">
            <v>4358866.5599999996</v>
          </cell>
        </row>
        <row r="1675">
          <cell r="B1675" t="str">
            <v>3192</v>
          </cell>
          <cell r="C1675" t="str">
            <v>KRIDIANTORO</v>
          </cell>
          <cell r="D1675" t="str">
            <v>DRIVER</v>
          </cell>
          <cell r="E1675" t="str">
            <v>BANDUNG-ANTERAJA</v>
          </cell>
          <cell r="F1675" t="str">
            <v>ANTERAJA</v>
          </cell>
          <cell r="G1675">
            <v>4103866.56</v>
          </cell>
          <cell r="H1675">
            <v>5000</v>
          </cell>
          <cell r="I1675">
            <v>4098866.56</v>
          </cell>
        </row>
        <row r="1676">
          <cell r="B1676" t="str">
            <v>3194</v>
          </cell>
          <cell r="C1676" t="str">
            <v>DUJANG SUMITRA</v>
          </cell>
          <cell r="D1676" t="str">
            <v>DRIVER</v>
          </cell>
          <cell r="E1676" t="str">
            <v>BANDUNG-ANTERAJA</v>
          </cell>
          <cell r="F1676" t="str">
            <v>ANTERAJA</v>
          </cell>
          <cell r="G1676">
            <v>4352872.1199999992</v>
          </cell>
          <cell r="H1676">
            <v>5000</v>
          </cell>
          <cell r="I1676">
            <v>4347872.1199999992</v>
          </cell>
        </row>
        <row r="1677">
          <cell r="B1677" t="str">
            <v>3195</v>
          </cell>
          <cell r="C1677" t="str">
            <v>ROBBY</v>
          </cell>
          <cell r="D1677" t="str">
            <v>DRIVER</v>
          </cell>
          <cell r="E1677" t="str">
            <v>BANDUNG-ANTERAJA</v>
          </cell>
          <cell r="F1677" t="str">
            <v>ANTERAJA</v>
          </cell>
          <cell r="G1677">
            <v>4493866.5599999996</v>
          </cell>
          <cell r="H1677">
            <v>5000</v>
          </cell>
          <cell r="I1677">
            <v>4488866.5599999996</v>
          </cell>
        </row>
        <row r="1678">
          <cell r="B1678" t="str">
            <v>3217</v>
          </cell>
          <cell r="C1678" t="str">
            <v>HERRY IRIANSAH</v>
          </cell>
          <cell r="D1678" t="str">
            <v>DRIVER</v>
          </cell>
          <cell r="E1678" t="str">
            <v>BANDUNG-ANTERAJA</v>
          </cell>
          <cell r="F1678" t="str">
            <v>ANTERAJA</v>
          </cell>
          <cell r="G1678">
            <v>4635866.5599999996</v>
          </cell>
          <cell r="H1678">
            <v>5000</v>
          </cell>
          <cell r="I1678">
            <v>4630866.5599999996</v>
          </cell>
        </row>
        <row r="1679">
          <cell r="B1679" t="str">
            <v>3218</v>
          </cell>
          <cell r="C1679" t="str">
            <v>RIPALDI</v>
          </cell>
          <cell r="D1679" t="str">
            <v>DRIVER</v>
          </cell>
          <cell r="E1679" t="str">
            <v>BANDUNG-ANTERAJA</v>
          </cell>
          <cell r="F1679" t="str">
            <v>ANTERAJA</v>
          </cell>
          <cell r="G1679">
            <v>4032872.12</v>
          </cell>
          <cell r="H1679">
            <v>5000</v>
          </cell>
          <cell r="I1679">
            <v>4027872.12</v>
          </cell>
        </row>
        <row r="1680">
          <cell r="B1680" t="str">
            <v>3219</v>
          </cell>
          <cell r="C1680" t="str">
            <v>DENDI MARYADI SONJAYA</v>
          </cell>
          <cell r="D1680" t="str">
            <v>DRIVER</v>
          </cell>
          <cell r="E1680" t="str">
            <v>BANDUNG-ANTERAJA</v>
          </cell>
          <cell r="F1680" t="str">
            <v>ANTERAJA</v>
          </cell>
          <cell r="G1680">
            <v>4966784.4114999995</v>
          </cell>
          <cell r="H1680">
            <v>5000</v>
          </cell>
          <cell r="I1680">
            <v>4961784.4114999995</v>
          </cell>
        </row>
        <row r="1681">
          <cell r="B1681" t="str">
            <v>3220</v>
          </cell>
          <cell r="C1681" t="str">
            <v>AFIF SHOFIAN</v>
          </cell>
          <cell r="D1681" t="str">
            <v>DRIVER</v>
          </cell>
          <cell r="E1681" t="str">
            <v>BANDUNG-ANTERAJA</v>
          </cell>
          <cell r="F1681" t="str">
            <v>ANTERAJA</v>
          </cell>
          <cell r="G1681">
            <v>4002872.12</v>
          </cell>
          <cell r="H1681">
            <v>5000</v>
          </cell>
          <cell r="I1681">
            <v>3997872.12</v>
          </cell>
        </row>
        <row r="1682">
          <cell r="B1682" t="str">
            <v>3252</v>
          </cell>
          <cell r="C1682" t="str">
            <v>ODI SUPYADI</v>
          </cell>
          <cell r="D1682" t="str">
            <v>DRIVER</v>
          </cell>
          <cell r="E1682" t="str">
            <v>BANDUNG-ANTERAJA</v>
          </cell>
          <cell r="F1682" t="str">
            <v>ANTERAJA</v>
          </cell>
          <cell r="G1682">
            <v>4923866.5599999996</v>
          </cell>
          <cell r="H1682">
            <v>5000</v>
          </cell>
          <cell r="I1682">
            <v>4918866.5599999996</v>
          </cell>
        </row>
        <row r="1683">
          <cell r="B1683" t="str">
            <v>3253</v>
          </cell>
          <cell r="C1683" t="str">
            <v>DERI DARMAWAN</v>
          </cell>
          <cell r="D1683" t="str">
            <v>DRIVER</v>
          </cell>
          <cell r="E1683" t="str">
            <v>BANDUNG-ANTERAJA</v>
          </cell>
          <cell r="F1683" t="str">
            <v>ANTERAJA</v>
          </cell>
          <cell r="G1683">
            <v>4522673.2319999998</v>
          </cell>
          <cell r="H1683">
            <v>5000</v>
          </cell>
          <cell r="I1683">
            <v>4517673.2319999998</v>
          </cell>
        </row>
        <row r="1684">
          <cell r="B1684" t="str">
            <v>3254</v>
          </cell>
          <cell r="C1684" t="str">
            <v>DERRY FEBRIAN HERMAWAN</v>
          </cell>
          <cell r="D1684" t="str">
            <v>DRIVER</v>
          </cell>
          <cell r="E1684" t="str">
            <v>BANDUNG-ANTERAJA</v>
          </cell>
          <cell r="F1684" t="str">
            <v>ANTERAJA</v>
          </cell>
          <cell r="G1684">
            <v>3361877.68</v>
          </cell>
          <cell r="H1684">
            <v>5000</v>
          </cell>
          <cell r="I1684">
            <v>3356877.68</v>
          </cell>
        </row>
        <row r="1685">
          <cell r="B1685" t="str">
            <v>3255</v>
          </cell>
          <cell r="C1685" t="str">
            <v>HERWAN</v>
          </cell>
          <cell r="D1685" t="str">
            <v>DRIVER</v>
          </cell>
          <cell r="E1685" t="str">
            <v>BANDUNG-ANTERAJA</v>
          </cell>
          <cell r="F1685" t="str">
            <v>ANTERAJA</v>
          </cell>
          <cell r="G1685">
            <v>4212872.1199999992</v>
          </cell>
          <cell r="H1685">
            <v>5000</v>
          </cell>
          <cell r="I1685">
            <v>4207872.1199999992</v>
          </cell>
        </row>
        <row r="1686">
          <cell r="B1686" t="str">
            <v>3256</v>
          </cell>
          <cell r="C1686" t="str">
            <v>RIDWAN</v>
          </cell>
          <cell r="D1686" t="str">
            <v>DRIVER</v>
          </cell>
          <cell r="E1686" t="str">
            <v>BANDUNG-ANTERAJA</v>
          </cell>
          <cell r="F1686" t="str">
            <v>ANTERAJA</v>
          </cell>
          <cell r="G1686">
            <v>4343866.5599999996</v>
          </cell>
          <cell r="H1686">
            <v>5000</v>
          </cell>
          <cell r="I1686">
            <v>4338866.5599999996</v>
          </cell>
        </row>
        <row r="1687">
          <cell r="B1687" t="str">
            <v>3276</v>
          </cell>
          <cell r="C1687" t="str">
            <v>ERI AFRIAN GANI</v>
          </cell>
          <cell r="D1687" t="str">
            <v>DRIVER</v>
          </cell>
          <cell r="E1687" t="str">
            <v>BANDUNG-ANTERAJA</v>
          </cell>
          <cell r="F1687" t="str">
            <v>ANTERAJA</v>
          </cell>
          <cell r="G1687">
            <v>4372872.1199999992</v>
          </cell>
          <cell r="H1687">
            <v>5000</v>
          </cell>
          <cell r="I1687">
            <v>4367872.1199999992</v>
          </cell>
        </row>
        <row r="1688">
          <cell r="B1688" t="str">
            <v>3277</v>
          </cell>
          <cell r="C1688" t="str">
            <v>ARIFIN</v>
          </cell>
          <cell r="D1688" t="str">
            <v>DRIVER</v>
          </cell>
          <cell r="E1688" t="str">
            <v>BANDUNG-ANTERAJA</v>
          </cell>
          <cell r="F1688" t="str">
            <v>ANTERAJA</v>
          </cell>
          <cell r="G1688">
            <v>4523866.5599999996</v>
          </cell>
          <cell r="H1688">
            <v>5000</v>
          </cell>
          <cell r="I1688">
            <v>4518866.5599999996</v>
          </cell>
        </row>
        <row r="1689">
          <cell r="B1689" t="str">
            <v>3278</v>
          </cell>
          <cell r="C1689" t="str">
            <v>ANGGI PURNAMA</v>
          </cell>
          <cell r="D1689" t="str">
            <v>DRIVER</v>
          </cell>
          <cell r="E1689" t="str">
            <v>BANDUNG-ANTERAJA</v>
          </cell>
          <cell r="F1689" t="str">
            <v>ANTERAJA</v>
          </cell>
          <cell r="G1689">
            <v>4633866.5599999996</v>
          </cell>
          <cell r="H1689">
            <v>5000</v>
          </cell>
          <cell r="I1689">
            <v>4628866.5599999996</v>
          </cell>
        </row>
        <row r="1690">
          <cell r="B1690" t="str">
            <v>3280</v>
          </cell>
          <cell r="C1690" t="str">
            <v>SAEPUL AWALUDIN</v>
          </cell>
          <cell r="D1690" t="str">
            <v>DRIVER</v>
          </cell>
          <cell r="E1690" t="str">
            <v>BANDUNG-ANTERAJA</v>
          </cell>
          <cell r="F1690" t="str">
            <v>ANTERAJA</v>
          </cell>
          <cell r="G1690">
            <v>4423866.5599999996</v>
          </cell>
          <cell r="H1690">
            <v>5000</v>
          </cell>
          <cell r="I1690">
            <v>4418866.5599999996</v>
          </cell>
        </row>
        <row r="1691">
          <cell r="B1691" t="str">
            <v>3282</v>
          </cell>
          <cell r="C1691" t="str">
            <v>SULTAN BAHARI</v>
          </cell>
          <cell r="D1691" t="str">
            <v>DRIVER</v>
          </cell>
          <cell r="E1691" t="str">
            <v>BANDUNG-ANTERAJA</v>
          </cell>
          <cell r="F1691" t="str">
            <v>ANTERAJA</v>
          </cell>
          <cell r="G1691">
            <v>3922872.1199999996</v>
          </cell>
          <cell r="H1691">
            <v>5000</v>
          </cell>
          <cell r="I1691">
            <v>3917872.1199999996</v>
          </cell>
        </row>
        <row r="1692">
          <cell r="B1692" t="str">
            <v>3288</v>
          </cell>
          <cell r="C1692" t="str">
            <v>DENI MURDANI</v>
          </cell>
          <cell r="D1692" t="str">
            <v>DRIVER</v>
          </cell>
          <cell r="E1692" t="str">
            <v>BANDUNG-ANTERAJA</v>
          </cell>
          <cell r="F1692" t="str">
            <v>ANTERAJA</v>
          </cell>
          <cell r="G1692">
            <v>4172872.1199999996</v>
          </cell>
          <cell r="H1692">
            <v>5000</v>
          </cell>
          <cell r="I1692">
            <v>4167872.1199999996</v>
          </cell>
        </row>
        <row r="1693">
          <cell r="B1693" t="str">
            <v>3299</v>
          </cell>
          <cell r="C1693" t="str">
            <v>ASEP IRFAN PURNAMA</v>
          </cell>
          <cell r="D1693" t="str">
            <v>DRIVER</v>
          </cell>
          <cell r="E1693" t="str">
            <v>BANDUNG-ANTERAJA</v>
          </cell>
          <cell r="F1693" t="str">
            <v>ANTERAJA</v>
          </cell>
          <cell r="G1693">
            <v>4383866.5599999996</v>
          </cell>
          <cell r="H1693">
            <v>5000</v>
          </cell>
          <cell r="I1693">
            <v>4378866.5599999996</v>
          </cell>
        </row>
        <row r="1694">
          <cell r="B1694" t="str">
            <v>2768</v>
          </cell>
          <cell r="C1694" t="str">
            <v>SAMSUL TAUFIK KUDIN</v>
          </cell>
          <cell r="D1694" t="str">
            <v>DRIVER</v>
          </cell>
          <cell r="E1694" t="str">
            <v>BANDUNG-ANTERAJA</v>
          </cell>
          <cell r="F1694" t="str">
            <v>ANTERAJA</v>
          </cell>
          <cell r="G1694">
            <v>4498866.5599999996</v>
          </cell>
          <cell r="H1694">
            <v>5000</v>
          </cell>
          <cell r="I1694">
            <v>4493866.5599999996</v>
          </cell>
        </row>
        <row r="1695">
          <cell r="B1695" t="str">
            <v>2175</v>
          </cell>
          <cell r="C1695" t="str">
            <v>SAFA'ATUL UZMA</v>
          </cell>
          <cell r="D1695" t="str">
            <v>DRIVER</v>
          </cell>
          <cell r="E1695" t="str">
            <v>BANDUNG-ANTERAJA</v>
          </cell>
          <cell r="F1695" t="str">
            <v>ANTERAJA</v>
          </cell>
          <cell r="G1695">
            <v>5583866.5599999996</v>
          </cell>
          <cell r="H1695">
            <v>5000</v>
          </cell>
          <cell r="I1695">
            <v>5578866.5599999996</v>
          </cell>
        </row>
        <row r="1696">
          <cell r="B1696" t="str">
            <v>2942</v>
          </cell>
          <cell r="C1696" t="str">
            <v>HARIYADI</v>
          </cell>
          <cell r="D1696" t="str">
            <v>DRIVER</v>
          </cell>
          <cell r="E1696" t="str">
            <v>BANDUNG-ANTERAJA</v>
          </cell>
          <cell r="F1696" t="str">
            <v>ANTERAJA</v>
          </cell>
          <cell r="G1696">
            <v>4403866.5599999996</v>
          </cell>
          <cell r="H1696">
            <v>5000</v>
          </cell>
          <cell r="I1696">
            <v>4398866.5599999996</v>
          </cell>
        </row>
        <row r="1697">
          <cell r="B1697" t="str">
            <v>2943</v>
          </cell>
          <cell r="C1697" t="str">
            <v>HERDIANSYAH</v>
          </cell>
          <cell r="D1697" t="str">
            <v>DRIVER</v>
          </cell>
          <cell r="E1697" t="str">
            <v>BANDUNG-ANTERAJA</v>
          </cell>
          <cell r="F1697" t="str">
            <v>ANTERAJA</v>
          </cell>
          <cell r="G1697">
            <v>4272872.1199999992</v>
          </cell>
          <cell r="H1697">
            <v>5000</v>
          </cell>
          <cell r="I1697">
            <v>4267872.1199999992</v>
          </cell>
        </row>
        <row r="1698">
          <cell r="B1698" t="str">
            <v>2533</v>
          </cell>
          <cell r="C1698" t="str">
            <v>RUDI JAMALUDIN</v>
          </cell>
          <cell r="D1698" t="str">
            <v>DRIVER</v>
          </cell>
          <cell r="E1698" t="str">
            <v>BANDUNG-ANTERAJA</v>
          </cell>
          <cell r="F1698" t="str">
            <v>ANTERAJA</v>
          </cell>
          <cell r="G1698">
            <v>5249173.2319999998</v>
          </cell>
          <cell r="H1698">
            <v>5000</v>
          </cell>
          <cell r="I1698">
            <v>5244173.2319999998</v>
          </cell>
        </row>
        <row r="1699">
          <cell r="B1699" t="str">
            <v>1107</v>
          </cell>
          <cell r="C1699" t="str">
            <v>TAMMA SONIAWAN ILHAM</v>
          </cell>
          <cell r="D1699" t="str">
            <v>DRIVER</v>
          </cell>
          <cell r="E1699" t="str">
            <v>BANDUNG-ANTERAJA</v>
          </cell>
          <cell r="F1699" t="str">
            <v>ANTERAJA</v>
          </cell>
          <cell r="G1699">
            <v>4388866.5599999996</v>
          </cell>
          <cell r="H1699">
            <v>5000</v>
          </cell>
          <cell r="I1699">
            <v>4383866.5599999996</v>
          </cell>
        </row>
        <row r="1700">
          <cell r="B1700" t="str">
            <v>2029</v>
          </cell>
          <cell r="C1700" t="str">
            <v>ASEP HARIS MUNANDAR</v>
          </cell>
          <cell r="D1700" t="str">
            <v>DRIVER</v>
          </cell>
          <cell r="E1700" t="str">
            <v>BANDUNG-ANTERAJA</v>
          </cell>
          <cell r="F1700" t="str">
            <v>ANTERAJA</v>
          </cell>
          <cell r="G1700">
            <v>4641423.2319999998</v>
          </cell>
          <cell r="H1700">
            <v>5000</v>
          </cell>
          <cell r="I1700">
            <v>4636423.2319999998</v>
          </cell>
        </row>
        <row r="1701">
          <cell r="B1701" t="str">
            <v>2556</v>
          </cell>
          <cell r="C1701" t="str">
            <v xml:space="preserve">DZIKRI FAJAR PRATAMA </v>
          </cell>
          <cell r="D1701" t="str">
            <v>DISPATCHER</v>
          </cell>
          <cell r="E1701" t="str">
            <v>BANDUNG-ANTERAJA</v>
          </cell>
          <cell r="F1701" t="str">
            <v xml:space="preserve">ANTERAJA </v>
          </cell>
          <cell r="G1701">
            <v>4599866.5599999996</v>
          </cell>
          <cell r="H1701">
            <v>5000</v>
          </cell>
          <cell r="I1701">
            <v>4594866.5599999996</v>
          </cell>
        </row>
        <row r="1702">
          <cell r="B1702" t="str">
            <v>2620</v>
          </cell>
          <cell r="C1702" t="str">
            <v>ACENG MA'MUR</v>
          </cell>
          <cell r="D1702" t="str">
            <v>DRIVER</v>
          </cell>
          <cell r="E1702" t="str">
            <v>BANDUNG-ANTERAJA</v>
          </cell>
          <cell r="F1702" t="str">
            <v xml:space="preserve">ANTERAJA </v>
          </cell>
          <cell r="G1702">
            <v>4663866.5599999996</v>
          </cell>
          <cell r="H1702">
            <v>5000</v>
          </cell>
          <cell r="I1702">
            <v>4658866.5599999996</v>
          </cell>
        </row>
        <row r="1703">
          <cell r="B1703" t="str">
            <v>2844</v>
          </cell>
          <cell r="C1703" t="str">
            <v>DADANG SULAEMAN</v>
          </cell>
          <cell r="D1703" t="str">
            <v>DRIVER</v>
          </cell>
          <cell r="E1703" t="str">
            <v>BANDUNG-ANTERAJA</v>
          </cell>
          <cell r="F1703" t="str">
            <v xml:space="preserve">ANTERAJA </v>
          </cell>
          <cell r="G1703">
            <v>4866615.17</v>
          </cell>
          <cell r="H1703">
            <v>5000</v>
          </cell>
          <cell r="I1703">
            <v>4861615.17</v>
          </cell>
        </row>
        <row r="1704">
          <cell r="B1704" t="str">
            <v>2929</v>
          </cell>
          <cell r="C1704" t="str">
            <v>IRFAN KURNIAWAN</v>
          </cell>
          <cell r="D1704" t="str">
            <v>DRIVER</v>
          </cell>
          <cell r="E1704" t="str">
            <v>BANDUNG-ANTERAJA</v>
          </cell>
          <cell r="F1704" t="str">
            <v>ANTERAJA</v>
          </cell>
          <cell r="G1704">
            <v>4443866.5599999996</v>
          </cell>
          <cell r="H1704">
            <v>5000</v>
          </cell>
          <cell r="I1704">
            <v>4438866.5599999996</v>
          </cell>
        </row>
        <row r="1705">
          <cell r="B1705" t="str">
            <v>3290</v>
          </cell>
          <cell r="C1705" t="str">
            <v>DAVID SEPTIYANA RAHAYU</v>
          </cell>
          <cell r="D1705" t="str">
            <v>DRIVER</v>
          </cell>
          <cell r="E1705" t="str">
            <v>BANDUNG-ANTERAJA</v>
          </cell>
          <cell r="F1705" t="str">
            <v>ANTERAJA</v>
          </cell>
          <cell r="G1705">
            <v>4701615.17</v>
          </cell>
          <cell r="H1705">
            <v>5000</v>
          </cell>
          <cell r="I1705">
            <v>4696615.17</v>
          </cell>
        </row>
        <row r="1706">
          <cell r="B1706" t="str">
            <v>3289</v>
          </cell>
          <cell r="C1706" t="str">
            <v>RIDIAN PURNAMA</v>
          </cell>
          <cell r="D1706" t="str">
            <v>DRIVER</v>
          </cell>
          <cell r="E1706" t="str">
            <v>BANDUNG-ANTERAJA</v>
          </cell>
          <cell r="F1706" t="str">
            <v>ANTERAJA</v>
          </cell>
          <cell r="G1706">
            <v>4623866.5599999996</v>
          </cell>
          <cell r="H1706">
            <v>5000</v>
          </cell>
          <cell r="I1706">
            <v>4618866.5599999996</v>
          </cell>
        </row>
        <row r="1707">
          <cell r="B1707" t="str">
            <v>3313</v>
          </cell>
          <cell r="C1707" t="str">
            <v>AHYAR HIDAYAT</v>
          </cell>
          <cell r="D1707" t="str">
            <v>DRIVER</v>
          </cell>
          <cell r="E1707" t="str">
            <v>BANDUNG-ANTERAJA</v>
          </cell>
          <cell r="F1707" t="str">
            <v>ANTERAJA</v>
          </cell>
          <cell r="G1707">
            <v>4623866.5599999996</v>
          </cell>
          <cell r="H1707">
            <v>5000</v>
          </cell>
          <cell r="I1707">
            <v>4618866.5599999996</v>
          </cell>
        </row>
        <row r="1708">
          <cell r="B1708" t="str">
            <v>2596</v>
          </cell>
          <cell r="C1708" t="str">
            <v>HILDA NURUL KARTIKA PUTRI</v>
          </cell>
          <cell r="D1708" t="str">
            <v>DRIVER</v>
          </cell>
          <cell r="E1708" t="str">
            <v>BANDUNG-ANTERAJA</v>
          </cell>
          <cell r="F1708" t="str">
            <v>ANTERAJA</v>
          </cell>
          <cell r="G1708">
            <v>4664934.4114999995</v>
          </cell>
          <cell r="H1708">
            <v>5000</v>
          </cell>
          <cell r="I1708">
            <v>4659934.4114999995</v>
          </cell>
        </row>
        <row r="1709">
          <cell r="B1709" t="str">
            <v>3308</v>
          </cell>
          <cell r="C1709" t="str">
            <v>IQBAL SUHENDI</v>
          </cell>
          <cell r="D1709" t="str">
            <v>DRIVER</v>
          </cell>
          <cell r="E1709" t="str">
            <v>BANDUNG-ANTERAJA</v>
          </cell>
          <cell r="F1709" t="str">
            <v>ANTERAJA</v>
          </cell>
          <cell r="G1709">
            <v>4223866.5599999996</v>
          </cell>
          <cell r="H1709">
            <v>5000</v>
          </cell>
          <cell r="I1709">
            <v>4218866.5599999996</v>
          </cell>
        </row>
        <row r="1710">
          <cell r="B1710" t="str">
            <v>3309</v>
          </cell>
          <cell r="C1710" t="str">
            <v>DONI ARDIAN</v>
          </cell>
          <cell r="D1710" t="str">
            <v>DRIVER</v>
          </cell>
          <cell r="E1710" t="str">
            <v>BANDUNG-ANTERAJA</v>
          </cell>
          <cell r="F1710" t="str">
            <v>ANTERAJA</v>
          </cell>
          <cell r="G1710">
            <v>4603866.5599999996</v>
          </cell>
          <cell r="H1710">
            <v>5000</v>
          </cell>
          <cell r="I1710">
            <v>4598866.5599999996</v>
          </cell>
        </row>
        <row r="1711">
          <cell r="B1711" t="str">
            <v>3310</v>
          </cell>
          <cell r="C1711" t="str">
            <v>IMAM ABDUL KARIM</v>
          </cell>
          <cell r="D1711" t="str">
            <v>DRIVER</v>
          </cell>
          <cell r="E1711" t="str">
            <v>BANDUNG-ANTERAJA</v>
          </cell>
          <cell r="F1711" t="str">
            <v>ANTERAJA</v>
          </cell>
          <cell r="G1711">
            <v>3762872.12</v>
          </cell>
          <cell r="H1711">
            <v>5000</v>
          </cell>
          <cell r="I1711">
            <v>3757872.12</v>
          </cell>
        </row>
        <row r="1712">
          <cell r="B1712" t="str">
            <v>3311</v>
          </cell>
          <cell r="C1712" t="str">
            <v>PURWANA</v>
          </cell>
          <cell r="D1712" t="str">
            <v>DRIVER</v>
          </cell>
          <cell r="E1712" t="str">
            <v>BANDUNG-ANTERAJA</v>
          </cell>
          <cell r="F1712" t="str">
            <v>ANTERAJA</v>
          </cell>
          <cell r="G1712">
            <v>4427872.1199999992</v>
          </cell>
          <cell r="H1712">
            <v>5000</v>
          </cell>
          <cell r="I1712">
            <v>4422872.1199999992</v>
          </cell>
        </row>
        <row r="1713">
          <cell r="B1713" t="str">
            <v>3312</v>
          </cell>
          <cell r="C1713" t="str">
            <v>AGUS PURNAMA</v>
          </cell>
          <cell r="D1713" t="str">
            <v>DRIVER</v>
          </cell>
          <cell r="E1713" t="str">
            <v>BANDUNG-ANTERAJA</v>
          </cell>
          <cell r="F1713" t="str">
            <v>ANTERAJA</v>
          </cell>
          <cell r="G1713">
            <v>3961615.17</v>
          </cell>
          <cell r="H1713">
            <v>5000</v>
          </cell>
          <cell r="I1713">
            <v>3956615.17</v>
          </cell>
        </row>
        <row r="1714">
          <cell r="B1714" t="str">
            <v>3360</v>
          </cell>
          <cell r="C1714" t="str">
            <v>VERY PERMANA</v>
          </cell>
          <cell r="D1714" t="str">
            <v>DRIVER</v>
          </cell>
          <cell r="E1714" t="str">
            <v>BANDUNG-ANTERAJA</v>
          </cell>
          <cell r="F1714" t="str">
            <v>ANTERAJA</v>
          </cell>
          <cell r="G1714">
            <v>4503866.5599999996</v>
          </cell>
          <cell r="H1714">
            <v>5000</v>
          </cell>
          <cell r="I1714">
            <v>4498866.5599999996</v>
          </cell>
        </row>
        <row r="1715">
          <cell r="B1715" t="str">
            <v>3366</v>
          </cell>
          <cell r="C1715" t="str">
            <v>HELGI FERI HIDAYAT</v>
          </cell>
          <cell r="D1715" t="str">
            <v>DRIVER</v>
          </cell>
          <cell r="E1715" t="str">
            <v>BANDUNG-ANTERAJA</v>
          </cell>
          <cell r="F1715" t="str">
            <v>ANTERAJA</v>
          </cell>
          <cell r="G1715">
            <v>4553866.5599999996</v>
          </cell>
          <cell r="H1715">
            <v>5000</v>
          </cell>
          <cell r="I1715">
            <v>4548866.5599999996</v>
          </cell>
        </row>
        <row r="1716">
          <cell r="B1716" t="str">
            <v>3367</v>
          </cell>
          <cell r="C1716" t="str">
            <v>JAKA LESMANA</v>
          </cell>
          <cell r="D1716" t="str">
            <v>DRIVER</v>
          </cell>
          <cell r="E1716" t="str">
            <v>BANDUNG-ANTERAJA</v>
          </cell>
          <cell r="F1716" t="str">
            <v>ANTERAJA</v>
          </cell>
          <cell r="G1716">
            <v>4627872.1199999992</v>
          </cell>
          <cell r="H1716">
            <v>5000</v>
          </cell>
          <cell r="I1716">
            <v>4622872.1199999992</v>
          </cell>
        </row>
        <row r="1717">
          <cell r="B1717" t="str">
            <v>3368</v>
          </cell>
          <cell r="C1717" t="str">
            <v>ALIY DARAJAT AMIN</v>
          </cell>
          <cell r="D1717" t="str">
            <v>DRIVER</v>
          </cell>
          <cell r="E1717" t="str">
            <v>BANDUNG-ANTERAJA</v>
          </cell>
          <cell r="F1717" t="str">
            <v>ANTERAJA</v>
          </cell>
          <cell r="G1717">
            <v>4821923.2319999998</v>
          </cell>
          <cell r="H1717">
            <v>5000</v>
          </cell>
          <cell r="I1717">
            <v>4816923.2319999998</v>
          </cell>
        </row>
        <row r="1718">
          <cell r="B1718" t="str">
            <v>3369</v>
          </cell>
          <cell r="C1718" t="str">
            <v>INDRA MULYADI</v>
          </cell>
          <cell r="D1718" t="str">
            <v>DRIVER</v>
          </cell>
          <cell r="E1718" t="str">
            <v>BANDUNG-ANTERAJA</v>
          </cell>
          <cell r="F1718" t="str">
            <v>ANTERAJA</v>
          </cell>
          <cell r="G1718">
            <v>4401615.17</v>
          </cell>
          <cell r="H1718">
            <v>5000</v>
          </cell>
          <cell r="I1718">
            <v>4396615.17</v>
          </cell>
        </row>
        <row r="1719">
          <cell r="B1719" t="str">
            <v>3370</v>
          </cell>
          <cell r="C1719" t="str">
            <v>TOMMY PERDANA</v>
          </cell>
          <cell r="D1719" t="str">
            <v>DRIVER</v>
          </cell>
          <cell r="E1719" t="str">
            <v>BANDUNG-ANTERAJA</v>
          </cell>
          <cell r="F1719" t="str">
            <v>ANTERAJA</v>
          </cell>
          <cell r="G1719">
            <v>4141615.17</v>
          </cell>
          <cell r="H1719">
            <v>5000</v>
          </cell>
          <cell r="I1719">
            <v>4136615.17</v>
          </cell>
        </row>
        <row r="1720">
          <cell r="B1720" t="str">
            <v>3371</v>
          </cell>
          <cell r="C1720" t="str">
            <v>CANDRA GUNAWAN</v>
          </cell>
          <cell r="D1720" t="str">
            <v>DRIVER</v>
          </cell>
          <cell r="E1720" t="str">
            <v>BANDUNG-ANTERAJA</v>
          </cell>
          <cell r="F1720" t="str">
            <v>ANTERAJA</v>
          </cell>
          <cell r="G1720">
            <v>4792872.1199999992</v>
          </cell>
          <cell r="H1720">
            <v>5000</v>
          </cell>
          <cell r="I1720">
            <v>4787872.1199999992</v>
          </cell>
        </row>
        <row r="1721">
          <cell r="B1721" t="str">
            <v>3372</v>
          </cell>
          <cell r="C1721" t="str">
            <v>DANI FEBRIAN</v>
          </cell>
          <cell r="D1721" t="str">
            <v>DRIVER</v>
          </cell>
          <cell r="E1721" t="str">
            <v>BANDUNG-ANTERAJA</v>
          </cell>
          <cell r="F1721" t="str">
            <v>ANTERAJA</v>
          </cell>
          <cell r="G1721">
            <v>4943866.5599999996</v>
          </cell>
          <cell r="H1721">
            <v>5000</v>
          </cell>
          <cell r="I1721">
            <v>4938866.5599999996</v>
          </cell>
        </row>
        <row r="1722">
          <cell r="B1722" t="str">
            <v>3373</v>
          </cell>
          <cell r="C1722" t="str">
            <v>TIA SETIA NUGRAHA</v>
          </cell>
          <cell r="D1722" t="str">
            <v>DRIVER</v>
          </cell>
          <cell r="E1722" t="str">
            <v>BANDUNG-ANTERAJA</v>
          </cell>
          <cell r="F1722" t="str">
            <v>ANTERAJA</v>
          </cell>
          <cell r="G1722">
            <v>4578866.5599999996</v>
          </cell>
          <cell r="H1722">
            <v>5000</v>
          </cell>
          <cell r="I1722">
            <v>4573866.5599999996</v>
          </cell>
        </row>
        <row r="1723">
          <cell r="B1723" t="str">
            <v>3416</v>
          </cell>
          <cell r="C1723" t="str">
            <v>RUKMAN</v>
          </cell>
          <cell r="D1723" t="str">
            <v>DRIVER</v>
          </cell>
          <cell r="E1723" t="str">
            <v>BANDUNG-ANTERAJA</v>
          </cell>
          <cell r="F1723" t="str">
            <v>ANTERAJA</v>
          </cell>
          <cell r="G1723">
            <v>4243866.5599999996</v>
          </cell>
          <cell r="H1723">
            <v>5000</v>
          </cell>
          <cell r="I1723">
            <v>4238866.5599999996</v>
          </cell>
        </row>
        <row r="1724">
          <cell r="B1724" t="str">
            <v>3428</v>
          </cell>
          <cell r="C1724" t="str">
            <v>DANNY RACHMANSYAH</v>
          </cell>
          <cell r="D1724" t="str">
            <v>DRIVER</v>
          </cell>
          <cell r="E1724" t="str">
            <v>BANDUNG-ANTERAJA</v>
          </cell>
          <cell r="F1724" t="str">
            <v>ANTERAJA</v>
          </cell>
          <cell r="G1724">
            <v>4372872.1199999992</v>
          </cell>
          <cell r="H1724">
            <v>5000</v>
          </cell>
          <cell r="I1724">
            <v>4367872.1199999992</v>
          </cell>
        </row>
        <row r="1725">
          <cell r="B1725" t="str">
            <v>3457</v>
          </cell>
          <cell r="C1725" t="str">
            <v>WAHYU SUPRIADI YUSUF</v>
          </cell>
          <cell r="D1725" t="str">
            <v>DRIVER</v>
          </cell>
          <cell r="E1725" t="str">
            <v>BANDUNG-ANTERAJA</v>
          </cell>
          <cell r="F1725" t="str">
            <v>ANTERAJA</v>
          </cell>
          <cell r="G1725">
            <v>4143866.5600000005</v>
          </cell>
          <cell r="H1725">
            <v>5000</v>
          </cell>
          <cell r="I1725">
            <v>4138866.5600000005</v>
          </cell>
        </row>
        <row r="1726">
          <cell r="B1726" t="str">
            <v>3458</v>
          </cell>
          <cell r="C1726" t="str">
            <v>ABDUL HADI</v>
          </cell>
          <cell r="D1726" t="str">
            <v>DRIVER</v>
          </cell>
          <cell r="E1726" t="str">
            <v>BANDUNG-ANTERAJA</v>
          </cell>
          <cell r="F1726" t="str">
            <v>ANTERAJA</v>
          </cell>
          <cell r="G1726">
            <v>4443866.5599999996</v>
          </cell>
          <cell r="H1726">
            <v>5000</v>
          </cell>
          <cell r="I1726">
            <v>4438866.5599999996</v>
          </cell>
        </row>
        <row r="1727">
          <cell r="B1727" t="str">
            <v>3459</v>
          </cell>
          <cell r="C1727" t="str">
            <v>DEDEN ROHENDI</v>
          </cell>
          <cell r="D1727" t="str">
            <v>DRIVER</v>
          </cell>
          <cell r="E1727" t="str">
            <v>BANDUNG-ANTERAJA</v>
          </cell>
          <cell r="F1727" t="str">
            <v>ANTERAJA</v>
          </cell>
          <cell r="G1727">
            <v>4343866.5599999996</v>
          </cell>
          <cell r="H1727">
            <v>5000</v>
          </cell>
          <cell r="I1727">
            <v>4338866.5599999996</v>
          </cell>
        </row>
        <row r="1728">
          <cell r="B1728" t="str">
            <v>3460</v>
          </cell>
          <cell r="C1728" t="str">
            <v>ARIS HIDAYAT</v>
          </cell>
          <cell r="D1728" t="str">
            <v>DRIVER</v>
          </cell>
          <cell r="E1728" t="str">
            <v>BANDUNG-ANTERAJA</v>
          </cell>
          <cell r="F1728" t="str">
            <v>ANTERAJA</v>
          </cell>
          <cell r="G1728">
            <v>4596615.17</v>
          </cell>
          <cell r="H1728">
            <v>5000</v>
          </cell>
          <cell r="I1728">
            <v>4591615.17</v>
          </cell>
        </row>
        <row r="1729">
          <cell r="B1729" t="str">
            <v>3461</v>
          </cell>
          <cell r="C1729" t="str">
            <v>YADI SUPRIADI</v>
          </cell>
          <cell r="D1729" t="str">
            <v>DRIVER</v>
          </cell>
          <cell r="E1729" t="str">
            <v>BANDUNG-ANTERAJA</v>
          </cell>
          <cell r="F1729" t="str">
            <v>ANTERAJA</v>
          </cell>
          <cell r="G1729">
            <v>4803866.5599999996</v>
          </cell>
          <cell r="H1729">
            <v>5000</v>
          </cell>
          <cell r="I1729">
            <v>4798866.5599999996</v>
          </cell>
        </row>
        <row r="1730">
          <cell r="B1730" t="str">
            <v>3462</v>
          </cell>
          <cell r="C1730" t="str">
            <v>TRIANTO</v>
          </cell>
          <cell r="D1730" t="str">
            <v>DRIVER</v>
          </cell>
          <cell r="E1730" t="str">
            <v>BANDUNG-ANTERAJA</v>
          </cell>
          <cell r="F1730" t="str">
            <v>ANTERAJA</v>
          </cell>
          <cell r="G1730">
            <v>4263866.5599999996</v>
          </cell>
          <cell r="H1730">
            <v>5000</v>
          </cell>
          <cell r="I1730">
            <v>4258866.5599999996</v>
          </cell>
        </row>
        <row r="1731">
          <cell r="B1731" t="str">
            <v>3463</v>
          </cell>
          <cell r="C1731" t="str">
            <v>IJANG FUAD YUSUF</v>
          </cell>
          <cell r="D1731" t="str">
            <v>DRIVER</v>
          </cell>
          <cell r="E1731" t="str">
            <v>BANDUNG-ANTERAJA</v>
          </cell>
          <cell r="F1731" t="str">
            <v>ANTERAJA</v>
          </cell>
          <cell r="G1731">
            <v>4798866.5599999996</v>
          </cell>
          <cell r="H1731">
            <v>5000</v>
          </cell>
          <cell r="I1731">
            <v>4793866.5599999996</v>
          </cell>
        </row>
        <row r="1732">
          <cell r="B1732" t="str">
            <v>3464</v>
          </cell>
          <cell r="C1732" t="str">
            <v>DIKY IQBAL FIRMANSYAH</v>
          </cell>
          <cell r="D1732" t="str">
            <v>DRIVER</v>
          </cell>
          <cell r="E1732" t="str">
            <v>BANDUNG-ANTERAJA</v>
          </cell>
          <cell r="F1732" t="str">
            <v>ANTERAJA</v>
          </cell>
          <cell r="G1732">
            <v>4393866.5599999996</v>
          </cell>
          <cell r="H1732">
            <v>5000</v>
          </cell>
          <cell r="I1732">
            <v>4388866.5599999996</v>
          </cell>
        </row>
        <row r="1733">
          <cell r="B1733" t="str">
            <v>3465</v>
          </cell>
          <cell r="C1733" t="str">
            <v>ALI SURAHMAN</v>
          </cell>
          <cell r="D1733" t="str">
            <v>DRIVER</v>
          </cell>
          <cell r="E1733" t="str">
            <v>BANDUNG-ANTERAJA</v>
          </cell>
          <cell r="F1733" t="str">
            <v>ANTERAJA</v>
          </cell>
          <cell r="G1733">
            <v>4212872.1199999992</v>
          </cell>
          <cell r="H1733">
            <v>5000</v>
          </cell>
          <cell r="I1733">
            <v>4207872.1199999992</v>
          </cell>
        </row>
        <row r="1734">
          <cell r="B1734" t="str">
            <v>3466</v>
          </cell>
          <cell r="C1734" t="str">
            <v>DADAN SUDIANA</v>
          </cell>
          <cell r="D1734" t="str">
            <v>DRIVER</v>
          </cell>
          <cell r="E1734" t="str">
            <v>BANDUNG-ANTERAJA</v>
          </cell>
          <cell r="F1734" t="str">
            <v>ANTERAJA</v>
          </cell>
          <cell r="G1734">
            <v>4143866.5600000005</v>
          </cell>
          <cell r="H1734">
            <v>5000</v>
          </cell>
          <cell r="I1734">
            <v>4138866.5600000005</v>
          </cell>
        </row>
        <row r="1735">
          <cell r="B1735" t="str">
            <v>3467</v>
          </cell>
          <cell r="C1735" t="str">
            <v>HERMAN SUHERMAN</v>
          </cell>
          <cell r="D1735" t="str">
            <v>DRIVER</v>
          </cell>
          <cell r="E1735" t="str">
            <v>BANDUNG-ANTERAJA</v>
          </cell>
          <cell r="F1735" t="str">
            <v>ANTERAJA</v>
          </cell>
          <cell r="G1735">
            <v>4741615.17</v>
          </cell>
          <cell r="H1735">
            <v>5000</v>
          </cell>
          <cell r="I1735">
            <v>4736615.17</v>
          </cell>
        </row>
        <row r="1736">
          <cell r="B1736" t="str">
            <v>3468</v>
          </cell>
          <cell r="C1736" t="str">
            <v>SUBUR SUHENDAR</v>
          </cell>
          <cell r="D1736" t="str">
            <v>DRIVER</v>
          </cell>
          <cell r="E1736" t="str">
            <v>BANDUNG-ANTERAJA</v>
          </cell>
          <cell r="F1736" t="str">
            <v>ANTERAJA</v>
          </cell>
          <cell r="G1736">
            <v>4443866.5599999996</v>
          </cell>
          <cell r="H1736">
            <v>5000</v>
          </cell>
          <cell r="I1736">
            <v>4438866.5599999996</v>
          </cell>
        </row>
        <row r="1737">
          <cell r="B1737" t="str">
            <v>3546</v>
          </cell>
          <cell r="C1737" t="str">
            <v>LUKI ALPATAH</v>
          </cell>
          <cell r="D1737" t="str">
            <v>DRIVER</v>
          </cell>
          <cell r="E1737" t="str">
            <v>BANDUNG-ANTERAJA</v>
          </cell>
          <cell r="F1737" t="str">
            <v>ANTERAJA</v>
          </cell>
          <cell r="G1737">
            <v>4938866.5599999996</v>
          </cell>
          <cell r="H1737">
            <v>5000</v>
          </cell>
          <cell r="I1737">
            <v>4933866.5599999996</v>
          </cell>
        </row>
        <row r="1738">
          <cell r="B1738" t="str">
            <v>3547</v>
          </cell>
          <cell r="C1738" t="str">
            <v>AEP ABDUL AZIZ</v>
          </cell>
          <cell r="D1738" t="str">
            <v>DRIVER</v>
          </cell>
          <cell r="E1738" t="str">
            <v>BANDUNG-ANTERAJA</v>
          </cell>
          <cell r="F1738" t="str">
            <v>ANTERAJA</v>
          </cell>
          <cell r="G1738">
            <v>4481615.17</v>
          </cell>
          <cell r="H1738">
            <v>5000</v>
          </cell>
          <cell r="I1738">
            <v>4476615.17</v>
          </cell>
        </row>
        <row r="1739">
          <cell r="B1739" t="str">
            <v>3626</v>
          </cell>
          <cell r="C1739" t="str">
            <v>SENDI ARDIANSYAH</v>
          </cell>
          <cell r="D1739" t="str">
            <v>DRIVER</v>
          </cell>
          <cell r="E1739" t="str">
            <v>BANDUNG-ANTERAJA</v>
          </cell>
          <cell r="F1739" t="str">
            <v>ANTERAJA</v>
          </cell>
          <cell r="G1739">
            <v>4403866.5599999996</v>
          </cell>
          <cell r="H1739">
            <v>5000</v>
          </cell>
          <cell r="I1739">
            <v>4398866.5599999996</v>
          </cell>
        </row>
        <row r="1740">
          <cell r="B1740" t="str">
            <v>3688</v>
          </cell>
          <cell r="C1740" t="str">
            <v>AGI RIZKI RIYANDI</v>
          </cell>
          <cell r="D1740" t="str">
            <v>DRIVER</v>
          </cell>
          <cell r="E1740" t="str">
            <v>BANDUNG-ANTERAJA</v>
          </cell>
          <cell r="F1740" t="str">
            <v>ANTERAJA</v>
          </cell>
          <cell r="G1740">
            <v>4291615.17</v>
          </cell>
          <cell r="H1740">
            <v>5000</v>
          </cell>
          <cell r="I1740">
            <v>4286615.17</v>
          </cell>
        </row>
        <row r="1741">
          <cell r="B1741" t="str">
            <v>3724</v>
          </cell>
          <cell r="C1741" t="str">
            <v>DEDE BUDI</v>
          </cell>
          <cell r="D1741" t="str">
            <v>DRIVER</v>
          </cell>
          <cell r="E1741" t="str">
            <v>BANDUNG-ANTERAJA</v>
          </cell>
          <cell r="F1741" t="str">
            <v>ANTERAJA</v>
          </cell>
          <cell r="G1741">
            <v>4233866.5599999996</v>
          </cell>
          <cell r="H1741">
            <v>5000</v>
          </cell>
          <cell r="I1741">
            <v>4228866.5599999996</v>
          </cell>
        </row>
        <row r="1742">
          <cell r="B1742" t="str">
            <v>3725</v>
          </cell>
          <cell r="C1742" t="str">
            <v>EEP LUKMAN HAKIM</v>
          </cell>
          <cell r="D1742" t="str">
            <v>DRIVER</v>
          </cell>
          <cell r="E1742" t="str">
            <v>BANDUNG-ANTERAJA</v>
          </cell>
          <cell r="F1742" t="str">
            <v>ANTERAJA</v>
          </cell>
          <cell r="G1742">
            <v>4483866.5599999996</v>
          </cell>
          <cell r="H1742">
            <v>5000</v>
          </cell>
          <cell r="I1742">
            <v>4478866.5599999996</v>
          </cell>
        </row>
        <row r="1743">
          <cell r="B1743" t="str">
            <v>3726</v>
          </cell>
          <cell r="C1743" t="str">
            <v>OKI SYARIF KAMAL</v>
          </cell>
          <cell r="D1743" t="str">
            <v>DRIVER</v>
          </cell>
          <cell r="E1743" t="str">
            <v>BANDUNG-ANTERAJA</v>
          </cell>
          <cell r="F1743" t="str">
            <v>ANTERAJA</v>
          </cell>
          <cell r="G1743">
            <v>4543866.5599999996</v>
          </cell>
          <cell r="H1743">
            <v>5000</v>
          </cell>
          <cell r="I1743">
            <v>4538866.5599999996</v>
          </cell>
        </row>
        <row r="1744">
          <cell r="B1744" t="str">
            <v>3731</v>
          </cell>
          <cell r="C1744" t="str">
            <v>MUHAMAD ANDI RANO</v>
          </cell>
          <cell r="D1744" t="str">
            <v>DRIVER</v>
          </cell>
          <cell r="E1744" t="str">
            <v>BANDUNG-ANTERAJA</v>
          </cell>
          <cell r="F1744" t="str">
            <v>ANTERAJA</v>
          </cell>
          <cell r="G1744">
            <v>4183866.56</v>
          </cell>
          <cell r="H1744">
            <v>5000</v>
          </cell>
          <cell r="I1744">
            <v>4178866.56</v>
          </cell>
        </row>
        <row r="1745">
          <cell r="B1745" t="str">
            <v>3281</v>
          </cell>
          <cell r="C1745" t="str">
            <v>EGI ADRIADI</v>
          </cell>
          <cell r="D1745" t="str">
            <v>DRIVER</v>
          </cell>
          <cell r="E1745" t="str">
            <v>BANDUNG-ANTERAJA</v>
          </cell>
          <cell r="F1745" t="str">
            <v>ANTERAJA</v>
          </cell>
          <cell r="G1745">
            <v>4723866.5599999996</v>
          </cell>
          <cell r="H1745">
            <v>5000</v>
          </cell>
          <cell r="I1745">
            <v>4718866.5599999996</v>
          </cell>
        </row>
        <row r="1746">
          <cell r="B1746" t="str">
            <v>3687</v>
          </cell>
          <cell r="C1746" t="str">
            <v>IWAN SUHENDAR</v>
          </cell>
          <cell r="D1746" t="str">
            <v>DRIVER</v>
          </cell>
          <cell r="E1746" t="str">
            <v>BANDUNG-ANTERAJA</v>
          </cell>
          <cell r="F1746" t="str">
            <v>ANTERAJA</v>
          </cell>
          <cell r="G1746">
            <v>4263866.5599999996</v>
          </cell>
          <cell r="H1746">
            <v>5000</v>
          </cell>
          <cell r="I1746">
            <v>4258866.5599999996</v>
          </cell>
        </row>
        <row r="1747">
          <cell r="B1747" t="str">
            <v>3769</v>
          </cell>
          <cell r="C1747" t="str">
            <v>KIKI ADITYA</v>
          </cell>
          <cell r="D1747" t="str">
            <v>DRIVER</v>
          </cell>
          <cell r="E1747" t="str">
            <v>BANDUNG-ANTERAJA</v>
          </cell>
          <cell r="F1747" t="str">
            <v>ANTERAJA</v>
          </cell>
          <cell r="G1747">
            <v>4021615.17</v>
          </cell>
          <cell r="H1747">
            <v>5000</v>
          </cell>
          <cell r="I1747">
            <v>4016615.17</v>
          </cell>
        </row>
        <row r="1748">
          <cell r="B1748" t="str">
            <v>3770</v>
          </cell>
          <cell r="C1748" t="str">
            <v>SIGIT SULAEMAN</v>
          </cell>
          <cell r="D1748" t="str">
            <v>DRIVER</v>
          </cell>
          <cell r="E1748" t="str">
            <v>BANDUNG-ANTERAJA</v>
          </cell>
          <cell r="F1748" t="str">
            <v>ANTERAJA</v>
          </cell>
          <cell r="G1748">
            <v>3612209.16</v>
          </cell>
          <cell r="H1748">
            <v>5000</v>
          </cell>
          <cell r="I1748">
            <v>3607209.16</v>
          </cell>
        </row>
        <row r="1749">
          <cell r="B1749" t="str">
            <v>3771</v>
          </cell>
          <cell r="C1749" t="str">
            <v>AGUS NURDIANA</v>
          </cell>
          <cell r="D1749" t="str">
            <v>DRIVER</v>
          </cell>
          <cell r="E1749" t="str">
            <v>BANDUNG-ANTERAJA</v>
          </cell>
          <cell r="F1749" t="str">
            <v>ANTERAJA</v>
          </cell>
          <cell r="G1749">
            <v>3709957.77</v>
          </cell>
          <cell r="H1749">
            <v>5000</v>
          </cell>
          <cell r="I1749">
            <v>3704957.77</v>
          </cell>
        </row>
        <row r="1750">
          <cell r="B1750" t="str">
            <v>3772</v>
          </cell>
          <cell r="C1750" t="str">
            <v>RIN RIN HERDIYANSAH</v>
          </cell>
          <cell r="D1750" t="str">
            <v>DRIVER</v>
          </cell>
          <cell r="E1750" t="str">
            <v>BANDUNG-ANTERAJA</v>
          </cell>
          <cell r="F1750" t="str">
            <v>ANTERAJA</v>
          </cell>
          <cell r="G1750">
            <v>3732209.16</v>
          </cell>
          <cell r="H1750">
            <v>5000</v>
          </cell>
          <cell r="I1750">
            <v>3727209.16</v>
          </cell>
        </row>
        <row r="1751">
          <cell r="B1751" t="str">
            <v>3774</v>
          </cell>
          <cell r="C1751" t="str">
            <v>EKO ALQOMARU ROJAK</v>
          </cell>
          <cell r="D1751" t="str">
            <v>DRIVER</v>
          </cell>
          <cell r="E1751" t="str">
            <v>BANDUNG-ANTERAJA</v>
          </cell>
          <cell r="F1751" t="str">
            <v>ANTERAJA</v>
          </cell>
          <cell r="G1751">
            <v>3572209.16</v>
          </cell>
          <cell r="H1751">
            <v>5000</v>
          </cell>
          <cell r="I1751">
            <v>3567209.16</v>
          </cell>
        </row>
        <row r="1752">
          <cell r="B1752" t="str">
            <v>3775</v>
          </cell>
          <cell r="C1752" t="str">
            <v>AMIN PRASETYA</v>
          </cell>
          <cell r="D1752" t="str">
            <v>DRIVER</v>
          </cell>
          <cell r="E1752" t="str">
            <v>BANDUNG-ANTERAJA</v>
          </cell>
          <cell r="F1752" t="str">
            <v>ANTERAJA</v>
          </cell>
          <cell r="G1752">
            <v>3832209.16</v>
          </cell>
          <cell r="H1752">
            <v>5000</v>
          </cell>
          <cell r="I1752">
            <v>3827209.16</v>
          </cell>
        </row>
        <row r="1753">
          <cell r="B1753" t="str">
            <v>3776</v>
          </cell>
          <cell r="C1753" t="str">
            <v>YOGA PRAYOGA</v>
          </cell>
          <cell r="D1753" t="str">
            <v>DRIVER</v>
          </cell>
          <cell r="E1753" t="str">
            <v>BANDUNG-ANTERAJA</v>
          </cell>
          <cell r="F1753" t="str">
            <v>ANTERAJA</v>
          </cell>
          <cell r="G1753">
            <v>3772209.16</v>
          </cell>
          <cell r="H1753">
            <v>5000</v>
          </cell>
          <cell r="I1753">
            <v>3767209.16</v>
          </cell>
        </row>
        <row r="1754">
          <cell r="B1754" t="str">
            <v>3777</v>
          </cell>
          <cell r="C1754" t="str">
            <v>YUDI CAHYADI</v>
          </cell>
          <cell r="D1754" t="str">
            <v>DRIVER</v>
          </cell>
          <cell r="E1754" t="str">
            <v>BANDUNG-ANTERAJA</v>
          </cell>
          <cell r="F1754" t="str">
            <v>ANTERAJA</v>
          </cell>
          <cell r="G1754">
            <v>3480551.76</v>
          </cell>
          <cell r="H1754">
            <v>5000</v>
          </cell>
          <cell r="I1754">
            <v>3475551.76</v>
          </cell>
        </row>
        <row r="1755">
          <cell r="B1755" t="str">
            <v>3778</v>
          </cell>
          <cell r="C1755" t="str">
            <v>ASEP TAZUL ARIFIN</v>
          </cell>
          <cell r="D1755" t="str">
            <v>DRIVER</v>
          </cell>
          <cell r="E1755" t="str">
            <v>BANDUNG-ANTERAJA</v>
          </cell>
          <cell r="F1755" t="str">
            <v>ANTERAJA</v>
          </cell>
          <cell r="G1755">
            <v>3460551.76</v>
          </cell>
          <cell r="H1755">
            <v>5000</v>
          </cell>
          <cell r="I1755">
            <v>3455551.76</v>
          </cell>
        </row>
        <row r="1756">
          <cell r="B1756" t="str">
            <v>3826</v>
          </cell>
          <cell r="C1756" t="str">
            <v>SANDI ARI NUGRAHA</v>
          </cell>
          <cell r="D1756" t="str">
            <v>DRIVER</v>
          </cell>
          <cell r="E1756" t="str">
            <v>BANDUNG-ANTERAJA</v>
          </cell>
          <cell r="F1756" t="str">
            <v>ANTERAJA</v>
          </cell>
          <cell r="G1756">
            <v>478149.06000000006</v>
          </cell>
          <cell r="H1756">
            <v>5000</v>
          </cell>
          <cell r="I1756">
            <v>473149.06000000006</v>
          </cell>
        </row>
        <row r="1757">
          <cell r="B1757" t="str">
            <v>2032</v>
          </cell>
          <cell r="C1757" t="str">
            <v>ASEP ZAINUDIN</v>
          </cell>
          <cell r="D1757" t="str">
            <v>DRIVER</v>
          </cell>
          <cell r="E1757" t="str">
            <v>BANDUNG</v>
          </cell>
          <cell r="F1757" t="str">
            <v>CREDIBOOK</v>
          </cell>
          <cell r="G1757">
            <v>3908866.56</v>
          </cell>
          <cell r="H1757">
            <v>5000</v>
          </cell>
          <cell r="I1757">
            <v>3903866.56</v>
          </cell>
        </row>
        <row r="1758">
          <cell r="B1758" t="str">
            <v>2173</v>
          </cell>
          <cell r="C1758" t="str">
            <v>YADI MULYADI</v>
          </cell>
          <cell r="D1758" t="str">
            <v>DRIVER</v>
          </cell>
          <cell r="E1758" t="str">
            <v>BANDUNG</v>
          </cell>
          <cell r="F1758" t="str">
            <v>CREDIBOOK</v>
          </cell>
          <cell r="G1758">
            <v>3893866.56</v>
          </cell>
          <cell r="H1758">
            <v>5000</v>
          </cell>
          <cell r="I1758">
            <v>3888866.56</v>
          </cell>
        </row>
        <row r="1759">
          <cell r="B1759" t="str">
            <v>2397</v>
          </cell>
          <cell r="C1759" t="str">
            <v>TARYANA EFENDI</v>
          </cell>
          <cell r="D1759" t="str">
            <v>DRIVER</v>
          </cell>
          <cell r="E1759" t="str">
            <v>BANDUNG</v>
          </cell>
          <cell r="F1759" t="str">
            <v>CREDIBOOK</v>
          </cell>
          <cell r="G1759">
            <v>3878866.56</v>
          </cell>
          <cell r="H1759">
            <v>5000</v>
          </cell>
          <cell r="I1759">
            <v>3873866.56</v>
          </cell>
        </row>
        <row r="1760">
          <cell r="B1760" t="str">
            <v>2456</v>
          </cell>
          <cell r="C1760" t="str">
            <v>ATENG WAHYUDIN</v>
          </cell>
          <cell r="D1760" t="str">
            <v>DRIVER</v>
          </cell>
          <cell r="E1760" t="str">
            <v>BANDUNG</v>
          </cell>
          <cell r="F1760" t="str">
            <v>CREDIBOOK</v>
          </cell>
          <cell r="G1760">
            <v>3863866.56</v>
          </cell>
          <cell r="H1760">
            <v>5000</v>
          </cell>
          <cell r="I1760">
            <v>3858866.56</v>
          </cell>
        </row>
        <row r="1761">
          <cell r="B1761" t="str">
            <v>2569</v>
          </cell>
          <cell r="C1761" t="str">
            <v>NIZAR AHMAD FAUZAN</v>
          </cell>
          <cell r="D1761" t="str">
            <v>DRIVER</v>
          </cell>
          <cell r="E1761" t="str">
            <v>BANDUNG</v>
          </cell>
          <cell r="F1761" t="str">
            <v>CREDIBOOK</v>
          </cell>
          <cell r="G1761">
            <v>3893866.56</v>
          </cell>
          <cell r="H1761">
            <v>5000</v>
          </cell>
          <cell r="I1761">
            <v>3888866.56</v>
          </cell>
        </row>
        <row r="1762">
          <cell r="B1762" t="str">
            <v>1261</v>
          </cell>
          <cell r="C1762" t="str">
            <v>IRFAN HILMI</v>
          </cell>
          <cell r="D1762" t="str">
            <v>DRIVER</v>
          </cell>
          <cell r="E1762" t="str">
            <v>BANDUNG</v>
          </cell>
          <cell r="F1762" t="str">
            <v>CREDIBOOK</v>
          </cell>
          <cell r="G1762">
            <v>3878866.56</v>
          </cell>
          <cell r="H1762">
            <v>5000</v>
          </cell>
          <cell r="I1762">
            <v>3873866.56</v>
          </cell>
        </row>
        <row r="1763">
          <cell r="B1763" t="str">
            <v>2037</v>
          </cell>
          <cell r="C1763" t="str">
            <v>YUSEP RUSDIANA</v>
          </cell>
          <cell r="D1763" t="str">
            <v>DRIVER</v>
          </cell>
          <cell r="E1763" t="str">
            <v>GARUT</v>
          </cell>
          <cell r="F1763" t="str">
            <v>ANTERAJA</v>
          </cell>
          <cell r="G1763">
            <v>2376212.16</v>
          </cell>
          <cell r="H1763">
            <v>5000</v>
          </cell>
          <cell r="I1763">
            <v>2371212.16</v>
          </cell>
        </row>
        <row r="1764">
          <cell r="B1764" t="str">
            <v>2697</v>
          </cell>
          <cell r="C1764" t="str">
            <v>YUSUP BAHTIAR</v>
          </cell>
          <cell r="D1764" t="str">
            <v>DRIVER</v>
          </cell>
          <cell r="E1764" t="str">
            <v>GARUT</v>
          </cell>
          <cell r="F1764" t="str">
            <v>ANTERAJA</v>
          </cell>
          <cell r="G1764">
            <v>2396212.16</v>
          </cell>
          <cell r="H1764">
            <v>5000</v>
          </cell>
          <cell r="I1764">
            <v>2391212.16</v>
          </cell>
        </row>
        <row r="1765">
          <cell r="B1765" t="str">
            <v>2928</v>
          </cell>
          <cell r="C1765" t="str">
            <v>SONI GUNAWAM</v>
          </cell>
          <cell r="D1765" t="str">
            <v>DRIVER</v>
          </cell>
          <cell r="E1765" t="str">
            <v>GARUT</v>
          </cell>
          <cell r="F1765" t="str">
            <v>ANTERAJA</v>
          </cell>
          <cell r="G1765">
            <v>2356212.16</v>
          </cell>
          <cell r="H1765">
            <v>5000</v>
          </cell>
          <cell r="I1765">
            <v>2351212.16</v>
          </cell>
        </row>
        <row r="1766">
          <cell r="B1766" t="str">
            <v>3545</v>
          </cell>
          <cell r="C1766" t="str">
            <v>ASEP MUHAMAD MUHARAM</v>
          </cell>
          <cell r="D1766" t="str">
            <v>DRIVER</v>
          </cell>
          <cell r="E1766" t="str">
            <v>GARUT</v>
          </cell>
          <cell r="F1766" t="str">
            <v>ANTERAJA</v>
          </cell>
          <cell r="G1766">
            <v>2375964.37</v>
          </cell>
          <cell r="H1766">
            <v>5000</v>
          </cell>
          <cell r="I1766">
            <v>2370964.37</v>
          </cell>
        </row>
        <row r="1767">
          <cell r="B1767" t="str">
            <v>3727</v>
          </cell>
          <cell r="C1767" t="str">
            <v>ANDI LALA</v>
          </cell>
          <cell r="D1767" t="str">
            <v>DRIVER</v>
          </cell>
          <cell r="E1767" t="str">
            <v>GARUT</v>
          </cell>
          <cell r="F1767" t="str">
            <v>CREDIBOOK</v>
          </cell>
          <cell r="G1767">
            <v>2226212.16</v>
          </cell>
          <cell r="H1767">
            <v>5000</v>
          </cell>
          <cell r="I1767">
            <v>2221212.16</v>
          </cell>
        </row>
        <row r="1768">
          <cell r="B1768" t="str">
            <v>3627</v>
          </cell>
          <cell r="C1768" t="str">
            <v>AZRIEL OKTOBARANI MULYANA</v>
          </cell>
          <cell r="D1768" t="str">
            <v>DRIVER</v>
          </cell>
          <cell r="E1768" t="str">
            <v>GARUT</v>
          </cell>
          <cell r="F1768" t="str">
            <v>CREDIBOOK</v>
          </cell>
          <cell r="G1768">
            <v>2256212.16</v>
          </cell>
          <cell r="H1768">
            <v>5000</v>
          </cell>
          <cell r="I1768">
            <v>2251212.16</v>
          </cell>
        </row>
        <row r="1769">
          <cell r="B1769" t="str">
            <v>3591</v>
          </cell>
          <cell r="C1769" t="str">
            <v>BAYU APRIANSYAH</v>
          </cell>
          <cell r="D1769" t="str">
            <v>DRIVER</v>
          </cell>
          <cell r="E1769" t="str">
            <v>PURWAKARTA</v>
          </cell>
          <cell r="F1769" t="str">
            <v>CREDIBOOK</v>
          </cell>
          <cell r="G1769">
            <v>4169682.56</v>
          </cell>
          <cell r="H1769">
            <v>5000</v>
          </cell>
          <cell r="I1769">
            <v>4164682.56</v>
          </cell>
        </row>
        <row r="1770">
          <cell r="B1770" t="str">
            <v>0382</v>
          </cell>
          <cell r="C1770" t="str">
            <v>HERU</v>
          </cell>
          <cell r="D1770" t="str">
            <v>DRIVER</v>
          </cell>
          <cell r="E1770" t="str">
            <v>SUKABUMI</v>
          </cell>
          <cell r="F1770" t="str">
            <v>ANTERAJA</v>
          </cell>
          <cell r="G1770">
            <v>5456179.8399999999</v>
          </cell>
          <cell r="H1770">
            <v>5000</v>
          </cell>
          <cell r="I1770">
            <v>5451179.8399999999</v>
          </cell>
        </row>
        <row r="1771">
          <cell r="B1771" t="str">
            <v>2826</v>
          </cell>
          <cell r="C1771" t="str">
            <v>THUFAIL HDAYAT</v>
          </cell>
          <cell r="D1771" t="str">
            <v>DRIVER</v>
          </cell>
          <cell r="E1771" t="str">
            <v>SUKABUMI</v>
          </cell>
          <cell r="F1771" t="str">
            <v>ANTERAJA</v>
          </cell>
          <cell r="G1771">
            <v>5419770.8480000002</v>
          </cell>
          <cell r="H1771">
            <v>5000</v>
          </cell>
          <cell r="I1771">
            <v>5414770.8480000002</v>
          </cell>
        </row>
        <row r="1772">
          <cell r="B1772" t="str">
            <v>3323</v>
          </cell>
          <cell r="C1772" t="str">
            <v>PIPIN SUPRIATNA</v>
          </cell>
          <cell r="D1772" t="str">
            <v>DRIVER</v>
          </cell>
          <cell r="E1772" t="str">
            <v>SUKABUMI</v>
          </cell>
          <cell r="F1772" t="str">
            <v>ANTERAJA</v>
          </cell>
          <cell r="G1772">
            <v>5482618.4610000001</v>
          </cell>
          <cell r="H1772">
            <v>5000</v>
          </cell>
          <cell r="I1772">
            <v>5477618.4610000001</v>
          </cell>
        </row>
        <row r="1773">
          <cell r="B1773" t="str">
            <v>2506</v>
          </cell>
          <cell r="C1773" t="str">
            <v>HARDI SANTOSO</v>
          </cell>
          <cell r="D1773" t="str">
            <v>DRIVER</v>
          </cell>
          <cell r="E1773" t="str">
            <v>SUBANG</v>
          </cell>
          <cell r="F1773" t="str">
            <v>ANTERAJA</v>
          </cell>
          <cell r="G1773">
            <v>3432291.46</v>
          </cell>
          <cell r="H1773">
            <v>5000</v>
          </cell>
          <cell r="I1773">
            <v>3427291.46</v>
          </cell>
        </row>
        <row r="1774">
          <cell r="B1774" t="str">
            <v>3570</v>
          </cell>
          <cell r="C1774" t="str">
            <v>ENDANG JUNIAR SUTARNA</v>
          </cell>
          <cell r="D1774" t="str">
            <v>DRIVER</v>
          </cell>
          <cell r="E1774" t="str">
            <v>SUBANG</v>
          </cell>
          <cell r="F1774" t="str">
            <v>CREDIBOOK</v>
          </cell>
          <cell r="G1774">
            <v>3286649.28</v>
          </cell>
          <cell r="H1774">
            <v>5000</v>
          </cell>
          <cell r="I1774">
            <v>3281649.28</v>
          </cell>
        </row>
        <row r="1775">
          <cell r="B1775" t="str">
            <v>1703</v>
          </cell>
          <cell r="C1775" t="str">
            <v xml:space="preserve">AGUNG MAULANA </v>
          </cell>
          <cell r="D1775" t="str">
            <v>DRIVER</v>
          </cell>
          <cell r="E1775" t="str">
            <v>CIAMIS</v>
          </cell>
          <cell r="F1775" t="str">
            <v>ANTERAJA</v>
          </cell>
          <cell r="G1775">
            <v>2006952.3200000003</v>
          </cell>
          <cell r="H1775">
            <v>5000</v>
          </cell>
          <cell r="I1775">
            <v>2001952.3200000003</v>
          </cell>
        </row>
        <row r="1776">
          <cell r="B1776" t="str">
            <v>2021</v>
          </cell>
          <cell r="C1776" t="str">
            <v>RIYAN SYAMSUL FUAD</v>
          </cell>
          <cell r="D1776" t="str">
            <v>DRIVER</v>
          </cell>
          <cell r="E1776" t="str">
            <v>CIAMIS</v>
          </cell>
          <cell r="F1776" t="str">
            <v>ANTERAJA</v>
          </cell>
          <cell r="G1776">
            <v>2146952.3200000003</v>
          </cell>
          <cell r="H1776">
            <v>5000</v>
          </cell>
          <cell r="I1776">
            <v>2141952.3200000003</v>
          </cell>
        </row>
        <row r="1777">
          <cell r="B1777" t="str">
            <v>2034</v>
          </cell>
          <cell r="C1777" t="str">
            <v>RIKI</v>
          </cell>
          <cell r="D1777" t="str">
            <v>DRIVER</v>
          </cell>
          <cell r="E1777" t="str">
            <v>CIAMIS</v>
          </cell>
          <cell r="F1777" t="str">
            <v>ANTERAJA</v>
          </cell>
          <cell r="G1777">
            <v>2226952.3200000003</v>
          </cell>
          <cell r="H1777">
            <v>5000</v>
          </cell>
          <cell r="I1777">
            <v>2221952.3200000003</v>
          </cell>
        </row>
        <row r="1778">
          <cell r="B1778" t="str">
            <v>1702</v>
          </cell>
          <cell r="C1778" t="str">
            <v xml:space="preserve">YOGI GUNAWAN </v>
          </cell>
          <cell r="D1778" t="str">
            <v>DRIVER</v>
          </cell>
          <cell r="E1778" t="str">
            <v>CIANJUR</v>
          </cell>
          <cell r="F1778" t="str">
            <v>ANTERAJA</v>
          </cell>
          <cell r="G1778">
            <v>3111821.44</v>
          </cell>
          <cell r="H1778">
            <v>5000</v>
          </cell>
          <cell r="I1778">
            <v>3106821.44</v>
          </cell>
        </row>
        <row r="1779">
          <cell r="B1779" t="str">
            <v>2024</v>
          </cell>
          <cell r="C1779" t="str">
            <v>FANI ANDY SAPUTRA</v>
          </cell>
          <cell r="D1779" t="str">
            <v>DRIVER</v>
          </cell>
          <cell r="E1779" t="str">
            <v>CIANJUR</v>
          </cell>
          <cell r="F1779" t="str">
            <v>ANTERAJA</v>
          </cell>
          <cell r="G1779">
            <v>3071821.44</v>
          </cell>
          <cell r="H1779">
            <v>5000</v>
          </cell>
          <cell r="I1779">
            <v>3066821.44</v>
          </cell>
        </row>
        <row r="1780">
          <cell r="B1780" t="str">
            <v>2025</v>
          </cell>
          <cell r="C1780" t="str">
            <v>DEKI TOBER</v>
          </cell>
          <cell r="D1780" t="str">
            <v>DRIVER</v>
          </cell>
          <cell r="E1780" t="str">
            <v>CIANJUR</v>
          </cell>
          <cell r="F1780" t="str">
            <v>ANTERAJA</v>
          </cell>
          <cell r="G1780">
            <v>3091821.44</v>
          </cell>
          <cell r="H1780">
            <v>5000</v>
          </cell>
          <cell r="I1780">
            <v>3086821.44</v>
          </cell>
        </row>
        <row r="1781">
          <cell r="B1781" t="str">
            <v>2026</v>
          </cell>
          <cell r="C1781" t="str">
            <v>IDANG KOSADI</v>
          </cell>
          <cell r="D1781" t="str">
            <v>DRIVER</v>
          </cell>
          <cell r="E1781" t="str">
            <v>CIANJUR</v>
          </cell>
          <cell r="F1781" t="str">
            <v>ANTERAJA</v>
          </cell>
          <cell r="G1781">
            <v>3118819.58</v>
          </cell>
          <cell r="H1781">
            <v>5000</v>
          </cell>
          <cell r="I1781">
            <v>3113819.58</v>
          </cell>
        </row>
        <row r="1782">
          <cell r="B1782" t="str">
            <v>2023</v>
          </cell>
          <cell r="C1782" t="str">
            <v>M FAZRI</v>
          </cell>
          <cell r="D1782" t="str">
            <v>DRIVER</v>
          </cell>
          <cell r="E1782" t="str">
            <v>CIANJUR</v>
          </cell>
          <cell r="F1782" t="str">
            <v xml:space="preserve">ANTERAJA </v>
          </cell>
          <cell r="G1782">
            <v>3091821.44</v>
          </cell>
          <cell r="H1782">
            <v>5000</v>
          </cell>
          <cell r="I1782">
            <v>3086821.44</v>
          </cell>
        </row>
        <row r="1783">
          <cell r="B1783" t="str">
            <v>2460</v>
          </cell>
          <cell r="C1783" t="str">
            <v>ROJUDIN PALAH</v>
          </cell>
          <cell r="D1783" t="str">
            <v>DRIVER</v>
          </cell>
          <cell r="E1783" t="str">
            <v>CIANJUR</v>
          </cell>
          <cell r="F1783" t="str">
            <v xml:space="preserve">ANTERAJA </v>
          </cell>
          <cell r="G1783">
            <v>3071821.44</v>
          </cell>
          <cell r="H1783">
            <v>5000</v>
          </cell>
          <cell r="I1783">
            <v>3066821.44</v>
          </cell>
        </row>
        <row r="1784">
          <cell r="B1784" t="str">
            <v>3363</v>
          </cell>
          <cell r="C1784" t="str">
            <v>DEDE SURAHMAN</v>
          </cell>
          <cell r="D1784" t="str">
            <v>DRIVER</v>
          </cell>
          <cell r="E1784" t="str">
            <v>CIANJUR</v>
          </cell>
          <cell r="F1784" t="str">
            <v>CREDIBOOK</v>
          </cell>
          <cell r="G1784">
            <v>2936821.44</v>
          </cell>
          <cell r="H1784">
            <v>5000</v>
          </cell>
          <cell r="I1784">
            <v>2931821.44</v>
          </cell>
        </row>
        <row r="1785">
          <cell r="B1785" t="str">
            <v>3690</v>
          </cell>
          <cell r="C1785" t="str">
            <v>SANDI HIDAYAT</v>
          </cell>
          <cell r="D1785" t="str">
            <v>DRIVER</v>
          </cell>
          <cell r="E1785" t="str">
            <v>KUNINGAN</v>
          </cell>
          <cell r="F1785" t="str">
            <v>CREDIBOOK</v>
          </cell>
          <cell r="G1785">
            <v>2161777.92</v>
          </cell>
          <cell r="H1785">
            <v>5000</v>
          </cell>
          <cell r="I1785">
            <v>2156777.92</v>
          </cell>
        </row>
        <row r="1786">
          <cell r="B1786" t="str">
            <v>3593</v>
          </cell>
          <cell r="C1786" t="str">
            <v>ENDRI RIADI</v>
          </cell>
          <cell r="D1786" t="str">
            <v>DRIVER</v>
          </cell>
          <cell r="E1786" t="str">
            <v>INDRAMAYU</v>
          </cell>
          <cell r="F1786" t="str">
            <v>CREDIBOOK</v>
          </cell>
          <cell r="G1786">
            <v>2793819.99</v>
          </cell>
          <cell r="H1786">
            <v>5000</v>
          </cell>
          <cell r="I1786">
            <v>2788819.99</v>
          </cell>
        </row>
        <row r="1787">
          <cell r="B1787" t="str">
            <v>1104</v>
          </cell>
          <cell r="C1787" t="str">
            <v xml:space="preserve">BUDIAWAN </v>
          </cell>
          <cell r="D1787" t="str">
            <v xml:space="preserve">DRIVER </v>
          </cell>
          <cell r="E1787" t="str">
            <v>TASIKMALAYA</v>
          </cell>
          <cell r="F1787" t="str">
            <v>ANTERAJA</v>
          </cell>
          <cell r="G1787">
            <v>4704325.3999999994</v>
          </cell>
          <cell r="H1787">
            <v>5000</v>
          </cell>
          <cell r="I1787">
            <v>4699325.3999999994</v>
          </cell>
        </row>
        <row r="1788">
          <cell r="B1788" t="str">
            <v>1711</v>
          </cell>
          <cell r="C1788" t="str">
            <v xml:space="preserve">TONI IRAWAN </v>
          </cell>
          <cell r="D1788" t="str">
            <v>DRIVER</v>
          </cell>
          <cell r="E1788" t="str">
            <v>TASIKMALAYA</v>
          </cell>
          <cell r="F1788" t="str">
            <v>ANTERAJA</v>
          </cell>
          <cell r="G1788">
            <v>3998854.4000000004</v>
          </cell>
          <cell r="H1788">
            <v>5000</v>
          </cell>
          <cell r="I1788">
            <v>3993854.4000000004</v>
          </cell>
        </row>
        <row r="1789">
          <cell r="B1789" t="str">
            <v>2028</v>
          </cell>
          <cell r="C1789" t="str">
            <v>ALDI PERMADI MAULANA</v>
          </cell>
          <cell r="D1789" t="str">
            <v>DRIVER</v>
          </cell>
          <cell r="E1789" t="str">
            <v>TASIKMALAYA</v>
          </cell>
          <cell r="F1789" t="str">
            <v>ANTERAJA</v>
          </cell>
          <cell r="G1789">
            <v>4353854.3999999994</v>
          </cell>
          <cell r="H1789">
            <v>5000</v>
          </cell>
          <cell r="I1789">
            <v>4348854.3999999994</v>
          </cell>
        </row>
        <row r="1790">
          <cell r="B1790" t="str">
            <v>2036</v>
          </cell>
          <cell r="C1790" t="str">
            <v>RONI RISPANA</v>
          </cell>
          <cell r="D1790" t="str">
            <v>DRIVER</v>
          </cell>
          <cell r="E1790" t="str">
            <v>TASIKMALAYA</v>
          </cell>
          <cell r="F1790" t="str">
            <v>ANTERAJA</v>
          </cell>
          <cell r="G1790">
            <v>4053854.4000000004</v>
          </cell>
          <cell r="H1790">
            <v>5000</v>
          </cell>
          <cell r="I1790">
            <v>4048854.4000000004</v>
          </cell>
        </row>
        <row r="1791">
          <cell r="B1791" t="str">
            <v>2022</v>
          </cell>
          <cell r="C1791" t="str">
            <v>ANGGA WIBISANA</v>
          </cell>
          <cell r="D1791" t="str">
            <v>DRIVER</v>
          </cell>
          <cell r="E1791" t="str">
            <v>TASIKMALAYA</v>
          </cell>
          <cell r="F1791" t="str">
            <v>ANTERAJA</v>
          </cell>
          <cell r="G1791">
            <v>4248854.3999999994</v>
          </cell>
          <cell r="H1791">
            <v>5000</v>
          </cell>
          <cell r="I1791">
            <v>4243854.3999999994</v>
          </cell>
        </row>
        <row r="1792">
          <cell r="B1792" t="str">
            <v>3116</v>
          </cell>
          <cell r="C1792" t="str">
            <v>YOGA FEBRIANA</v>
          </cell>
          <cell r="D1792" t="str">
            <v>DRIVER</v>
          </cell>
          <cell r="E1792" t="str">
            <v>TASIKMALAYA</v>
          </cell>
          <cell r="F1792" t="str">
            <v>ANTERAJA</v>
          </cell>
          <cell r="G1792">
            <v>3892488.3000000003</v>
          </cell>
          <cell r="H1792">
            <v>5000</v>
          </cell>
          <cell r="I1792">
            <v>3887488.3000000003</v>
          </cell>
        </row>
        <row r="1793">
          <cell r="B1793" t="str">
            <v>3118</v>
          </cell>
          <cell r="C1793" t="str">
            <v>DAYAT</v>
          </cell>
          <cell r="D1793" t="str">
            <v>DRIVER</v>
          </cell>
          <cell r="E1793" t="str">
            <v>TASIKMALAYA</v>
          </cell>
          <cell r="F1793" t="str">
            <v>ANTERAJA</v>
          </cell>
          <cell r="G1793">
            <v>4393854.3999999994</v>
          </cell>
          <cell r="H1793">
            <v>5000</v>
          </cell>
          <cell r="I1793">
            <v>4388854.3999999994</v>
          </cell>
        </row>
        <row r="1794">
          <cell r="B1794" t="str">
            <v>3123</v>
          </cell>
          <cell r="C1794" t="str">
            <v>RIAN</v>
          </cell>
          <cell r="D1794" t="str">
            <v>DRIVER</v>
          </cell>
          <cell r="E1794" t="str">
            <v>TASIKMALAYA</v>
          </cell>
          <cell r="F1794" t="str">
            <v>ANTERAJA</v>
          </cell>
          <cell r="G1794">
            <v>4613854.3999999994</v>
          </cell>
          <cell r="H1794">
            <v>5000</v>
          </cell>
          <cell r="I1794">
            <v>4608854.3999999994</v>
          </cell>
        </row>
        <row r="1795">
          <cell r="B1795" t="str">
            <v>3124</v>
          </cell>
          <cell r="C1795" t="str">
            <v>RYAN SLAMET ADI PURA</v>
          </cell>
          <cell r="D1795" t="str">
            <v>DRIVER</v>
          </cell>
          <cell r="E1795" t="str">
            <v>TASIKMALAYA</v>
          </cell>
          <cell r="F1795" t="str">
            <v>ANTERAJA</v>
          </cell>
          <cell r="G1795">
            <v>3972488.3000000003</v>
          </cell>
          <cell r="H1795">
            <v>5000</v>
          </cell>
          <cell r="I1795">
            <v>3967488.3000000003</v>
          </cell>
        </row>
        <row r="1796">
          <cell r="B1796" t="str">
            <v>3101</v>
          </cell>
          <cell r="C1796" t="str">
            <v>NANDIKA</v>
          </cell>
          <cell r="D1796" t="str">
            <v>DRIVER</v>
          </cell>
          <cell r="E1796" t="str">
            <v>TASIKMALAYA</v>
          </cell>
          <cell r="F1796" t="str">
            <v>ANTERAJA</v>
          </cell>
          <cell r="G1796">
            <v>4368854.3999999994</v>
          </cell>
          <cell r="H1796">
            <v>5000</v>
          </cell>
          <cell r="I1796">
            <v>4363854.3999999994</v>
          </cell>
        </row>
        <row r="1797">
          <cell r="B1797" t="str">
            <v>1263</v>
          </cell>
          <cell r="C1797" t="str">
            <v xml:space="preserve">GUNGUN SAFARI TRIGUNA </v>
          </cell>
          <cell r="D1797" t="str">
            <v>DRIVER</v>
          </cell>
          <cell r="E1797" t="str">
            <v>TASIKMALAYA</v>
          </cell>
          <cell r="F1797" t="str">
            <v>ANTERAJA</v>
          </cell>
          <cell r="G1797">
            <v>3388854.4000000004</v>
          </cell>
          <cell r="H1797">
            <v>5000</v>
          </cell>
          <cell r="I1797">
            <v>3383854.4000000004</v>
          </cell>
        </row>
        <row r="1798">
          <cell r="B1798" t="str">
            <v>1354</v>
          </cell>
          <cell r="C1798" t="str">
            <v xml:space="preserve">ASEP JAJANG NURJAMAN </v>
          </cell>
          <cell r="D1798" t="str">
            <v>DRIVER</v>
          </cell>
          <cell r="E1798" t="str">
            <v>TASIKMALAYA</v>
          </cell>
          <cell r="F1798" t="str">
            <v>ANTERAJA</v>
          </cell>
          <cell r="G1798">
            <v>4823854.3999999994</v>
          </cell>
          <cell r="H1798">
            <v>5000</v>
          </cell>
          <cell r="I1798">
            <v>4818854.3999999994</v>
          </cell>
        </row>
        <row r="1799">
          <cell r="B1799" t="str">
            <v>1685</v>
          </cell>
          <cell r="C1799" t="str">
            <v xml:space="preserve">SEPTIO ADI VANA </v>
          </cell>
          <cell r="D1799" t="str">
            <v>DRIVER</v>
          </cell>
          <cell r="E1799" t="str">
            <v>TASIKMALAYA</v>
          </cell>
          <cell r="F1799" t="str">
            <v>ANTERAJA</v>
          </cell>
          <cell r="G1799">
            <v>3628854.4000000004</v>
          </cell>
          <cell r="H1799">
            <v>5000</v>
          </cell>
          <cell r="I1799">
            <v>3623854.4000000004</v>
          </cell>
        </row>
        <row r="1800">
          <cell r="B1800" t="str">
            <v>1694</v>
          </cell>
          <cell r="C1800" t="str">
            <v xml:space="preserve">APEP IKBAL MAULUDIN </v>
          </cell>
          <cell r="D1800" t="str">
            <v>DRIVER</v>
          </cell>
          <cell r="E1800" t="str">
            <v>TASIKMALAYA</v>
          </cell>
          <cell r="F1800" t="str">
            <v>ANTERAJA</v>
          </cell>
          <cell r="G1800">
            <v>3733854.4000000004</v>
          </cell>
          <cell r="H1800">
            <v>5000</v>
          </cell>
          <cell r="I1800">
            <v>3728854.4000000004</v>
          </cell>
        </row>
        <row r="1801">
          <cell r="B1801" t="str">
            <v>1696</v>
          </cell>
          <cell r="C1801" t="str">
            <v xml:space="preserve">IRPAN SOPANDI </v>
          </cell>
          <cell r="D1801" t="str">
            <v>DRIVER</v>
          </cell>
          <cell r="E1801" t="str">
            <v>TASIKMALAYA</v>
          </cell>
          <cell r="F1801" t="str">
            <v>ANTERAJA</v>
          </cell>
          <cell r="G1801">
            <v>3918854.4000000004</v>
          </cell>
          <cell r="H1801">
            <v>5000</v>
          </cell>
          <cell r="I1801">
            <v>3913854.4000000004</v>
          </cell>
        </row>
        <row r="1802">
          <cell r="B1802" t="str">
            <v>1697</v>
          </cell>
          <cell r="C1802" t="str">
            <v xml:space="preserve">DIAN KURNIA </v>
          </cell>
          <cell r="D1802" t="str">
            <v>DRIVER</v>
          </cell>
          <cell r="E1802" t="str">
            <v>TASIKMALAYA</v>
          </cell>
          <cell r="F1802" t="str">
            <v>ANTERAJA</v>
          </cell>
          <cell r="G1802">
            <v>4473854.3999999994</v>
          </cell>
          <cell r="H1802">
            <v>5000</v>
          </cell>
          <cell r="I1802">
            <v>4468854.3999999994</v>
          </cell>
        </row>
        <row r="1803">
          <cell r="B1803" t="str">
            <v>1699</v>
          </cell>
          <cell r="C1803" t="str">
            <v xml:space="preserve">USMAN MAULANA </v>
          </cell>
          <cell r="D1803" t="str">
            <v>DRIVER</v>
          </cell>
          <cell r="E1803" t="str">
            <v>TASIKMALAYA</v>
          </cell>
          <cell r="F1803" t="str">
            <v>ANTERAJA</v>
          </cell>
          <cell r="G1803">
            <v>3468854.4000000004</v>
          </cell>
          <cell r="H1803">
            <v>5000</v>
          </cell>
          <cell r="I1803">
            <v>3463854.4000000004</v>
          </cell>
        </row>
        <row r="1804">
          <cell r="B1804" t="str">
            <v>2174</v>
          </cell>
          <cell r="C1804" t="str">
            <v>AJAM ABDUL MANA</v>
          </cell>
          <cell r="D1804" t="str">
            <v>DRIVER</v>
          </cell>
          <cell r="E1804" t="str">
            <v>TASIKMALAYA</v>
          </cell>
          <cell r="F1804" t="str">
            <v>ANTERAJA</v>
          </cell>
          <cell r="G1804">
            <v>4323854.3999999994</v>
          </cell>
          <cell r="H1804">
            <v>5000</v>
          </cell>
          <cell r="I1804">
            <v>4318854.3999999994</v>
          </cell>
        </row>
        <row r="1805">
          <cell r="B1805" t="str">
            <v>2405</v>
          </cell>
          <cell r="C1805" t="str">
            <v>KOSWARA</v>
          </cell>
          <cell r="D1805" t="str">
            <v>DRIVER</v>
          </cell>
          <cell r="E1805" t="str">
            <v>TASIKMALAYA</v>
          </cell>
          <cell r="F1805" t="str">
            <v>ANTERAJA</v>
          </cell>
          <cell r="G1805">
            <v>4798854.3999999994</v>
          </cell>
          <cell r="H1805">
            <v>5000</v>
          </cell>
          <cell r="I1805">
            <v>4793854.3999999994</v>
          </cell>
        </row>
        <row r="1806">
          <cell r="B1806" t="str">
            <v>2467</v>
          </cell>
          <cell r="C1806" t="str">
            <v>KIKI AHMAD TAHKIK</v>
          </cell>
          <cell r="D1806" t="str">
            <v>DRIVER</v>
          </cell>
          <cell r="E1806" t="str">
            <v>TASIKMALAYA</v>
          </cell>
          <cell r="F1806" t="str">
            <v>ANTERAJA</v>
          </cell>
          <cell r="G1806">
            <v>4413854.3999999994</v>
          </cell>
          <cell r="H1806">
            <v>5000</v>
          </cell>
          <cell r="I1806">
            <v>4408854.3999999994</v>
          </cell>
        </row>
        <row r="1807">
          <cell r="B1807" t="str">
            <v>2538</v>
          </cell>
          <cell r="C1807" t="str">
            <v>ANGGI KURNIA</v>
          </cell>
          <cell r="D1807" t="str">
            <v>DRIVER</v>
          </cell>
          <cell r="E1807" t="str">
            <v>TASIKMALAYA</v>
          </cell>
          <cell r="F1807" t="str">
            <v>ANTERAJA</v>
          </cell>
          <cell r="G1807">
            <v>3447488.3000000003</v>
          </cell>
          <cell r="H1807">
            <v>5000</v>
          </cell>
          <cell r="I1807">
            <v>3442488.3000000003</v>
          </cell>
        </row>
        <row r="1808">
          <cell r="B1808" t="str">
            <v>2618</v>
          </cell>
          <cell r="C1808" t="str">
            <v>ISHAM NAYU BERMANA</v>
          </cell>
          <cell r="D1808" t="str">
            <v>DRIVER</v>
          </cell>
          <cell r="E1808" t="str">
            <v>TASIKMALAYA</v>
          </cell>
          <cell r="F1808" t="str">
            <v>ANTERAJA</v>
          </cell>
          <cell r="G1808">
            <v>4388854.3999999994</v>
          </cell>
          <cell r="H1808">
            <v>5000</v>
          </cell>
          <cell r="I1808">
            <v>4383854.3999999994</v>
          </cell>
        </row>
        <row r="1809">
          <cell r="B1809" t="str">
            <v>2631</v>
          </cell>
          <cell r="C1809" t="str">
            <v>NOVA SETYO PRIHANTORO</v>
          </cell>
          <cell r="D1809" t="str">
            <v>DRIVER</v>
          </cell>
          <cell r="E1809" t="str">
            <v>TASIKMALAYA</v>
          </cell>
          <cell r="F1809" t="str">
            <v>ANTERAJA</v>
          </cell>
          <cell r="G1809">
            <v>4538854.3999999994</v>
          </cell>
          <cell r="H1809">
            <v>5000</v>
          </cell>
          <cell r="I1809">
            <v>4533854.3999999994</v>
          </cell>
        </row>
        <row r="1810">
          <cell r="B1810" t="str">
            <v>2833</v>
          </cell>
          <cell r="C1810" t="str">
            <v>FARIZ FARDIANSYAH</v>
          </cell>
          <cell r="D1810" t="str">
            <v>DRIVER</v>
          </cell>
          <cell r="E1810" t="str">
            <v>TASIKMALAYA</v>
          </cell>
          <cell r="F1810" t="str">
            <v>ANTERAJA</v>
          </cell>
          <cell r="G1810">
            <v>4397488.3</v>
          </cell>
          <cell r="H1810">
            <v>5000</v>
          </cell>
          <cell r="I1810">
            <v>4392488.3</v>
          </cell>
        </row>
        <row r="1811">
          <cell r="B1811" t="str">
            <v>2038</v>
          </cell>
          <cell r="C1811" t="str">
            <v>TITIS FIRMANSYAH</v>
          </cell>
          <cell r="D1811" t="str">
            <v>DRIVER</v>
          </cell>
          <cell r="E1811" t="str">
            <v>TASIKMALAYA</v>
          </cell>
          <cell r="F1811" t="str">
            <v>ANTERAJA</v>
          </cell>
          <cell r="G1811">
            <v>4438854.3999999994</v>
          </cell>
          <cell r="H1811">
            <v>5000</v>
          </cell>
          <cell r="I1811">
            <v>4433854.3999999994</v>
          </cell>
        </row>
        <row r="1812">
          <cell r="B1812" t="str">
            <v>1712</v>
          </cell>
          <cell r="C1812" t="str">
            <v xml:space="preserve">FEBRI DIAN ASTRIANA HUSNI </v>
          </cell>
          <cell r="D1812" t="str">
            <v>DRIVER</v>
          </cell>
          <cell r="E1812" t="str">
            <v>TASIKMALAYA</v>
          </cell>
          <cell r="F1812" t="str">
            <v>ANTERAJA</v>
          </cell>
          <cell r="G1812">
            <v>4694109.13</v>
          </cell>
          <cell r="H1812">
            <v>5000</v>
          </cell>
          <cell r="I1812">
            <v>4689109.13</v>
          </cell>
        </row>
        <row r="1813">
          <cell r="B1813" t="str">
            <v>2027</v>
          </cell>
          <cell r="C1813" t="str">
            <v>AGUS PERMANA</v>
          </cell>
          <cell r="D1813" t="str">
            <v>DRIVER</v>
          </cell>
          <cell r="E1813" t="str">
            <v>TASIKMALAYA</v>
          </cell>
          <cell r="F1813" t="str">
            <v>ANTERAJA</v>
          </cell>
          <cell r="G1813">
            <v>4313854.3999999994</v>
          </cell>
          <cell r="H1813">
            <v>5000</v>
          </cell>
          <cell r="I1813">
            <v>4308854.3999999994</v>
          </cell>
        </row>
        <row r="1814">
          <cell r="B1814" t="str">
            <v>2035</v>
          </cell>
          <cell r="C1814" t="str">
            <v>ASEP RAHMAN</v>
          </cell>
          <cell r="D1814" t="str">
            <v>DRIVER</v>
          </cell>
          <cell r="E1814" t="str">
            <v>TASIKMALAYA</v>
          </cell>
          <cell r="F1814" t="str">
            <v>ANTERAJA</v>
          </cell>
          <cell r="G1814">
            <v>4403854.3999999994</v>
          </cell>
          <cell r="H1814">
            <v>5000</v>
          </cell>
          <cell r="I1814">
            <v>4398854.3999999994</v>
          </cell>
        </row>
        <row r="1815">
          <cell r="B1815" t="str">
            <v>3596</v>
          </cell>
          <cell r="C1815" t="str">
            <v>ASEP INDRA MAULANA</v>
          </cell>
          <cell r="D1815" t="str">
            <v>DRIVER</v>
          </cell>
          <cell r="E1815" t="str">
            <v>TASIKMALAYA</v>
          </cell>
          <cell r="F1815" t="str">
            <v>ANTERAJA</v>
          </cell>
          <cell r="G1815">
            <v>3097488.3000000003</v>
          </cell>
          <cell r="H1815">
            <v>5000</v>
          </cell>
          <cell r="I1815">
            <v>3092488.3000000003</v>
          </cell>
        </row>
        <row r="1816">
          <cell r="B1816" t="str">
            <v>3597</v>
          </cell>
          <cell r="C1816" t="str">
            <v>RIYEDI MOCH. JANWARI</v>
          </cell>
          <cell r="D1816" t="str">
            <v>DRIVER</v>
          </cell>
          <cell r="E1816" t="str">
            <v>TASIKMALAYA</v>
          </cell>
          <cell r="F1816" t="str">
            <v>ANTERAJA</v>
          </cell>
          <cell r="G1816">
            <v>3097488.3000000003</v>
          </cell>
          <cell r="H1816">
            <v>5000</v>
          </cell>
          <cell r="I1816">
            <v>3092488.3000000003</v>
          </cell>
        </row>
        <row r="1817">
          <cell r="B1817" t="str">
            <v>3599</v>
          </cell>
          <cell r="C1817" t="str">
            <v>ASEP SEPTIANA</v>
          </cell>
          <cell r="D1817" t="str">
            <v>DRIVER</v>
          </cell>
          <cell r="E1817" t="str">
            <v>TASIKMALAYA</v>
          </cell>
          <cell r="F1817" t="str">
            <v>ANTERAJA</v>
          </cell>
          <cell r="G1817">
            <v>3248854.4000000004</v>
          </cell>
          <cell r="H1817">
            <v>5000</v>
          </cell>
          <cell r="I1817">
            <v>3243854.4000000004</v>
          </cell>
        </row>
        <row r="1818">
          <cell r="B1818" t="str">
            <v>2959</v>
          </cell>
          <cell r="C1818" t="str">
            <v>DERI SETIAWAN</v>
          </cell>
          <cell r="D1818" t="str">
            <v>DRIVER</v>
          </cell>
          <cell r="E1818" t="str">
            <v>TASIKMALAYA</v>
          </cell>
          <cell r="F1818" t="str">
            <v>ANTERAJA</v>
          </cell>
          <cell r="G1818">
            <v>4418854.3999999994</v>
          </cell>
          <cell r="H1818">
            <v>5000</v>
          </cell>
          <cell r="I1818">
            <v>4413854.3999999994</v>
          </cell>
        </row>
        <row r="1819">
          <cell r="B1819" t="str">
            <v>3122</v>
          </cell>
          <cell r="C1819" t="str">
            <v>RONA CAHYA</v>
          </cell>
          <cell r="D1819" t="str">
            <v>DRIVER</v>
          </cell>
          <cell r="E1819" t="str">
            <v>TASIKMALAYA</v>
          </cell>
          <cell r="F1819" t="str">
            <v>ANTERAJA</v>
          </cell>
          <cell r="G1819">
            <v>3088854.4000000004</v>
          </cell>
          <cell r="H1819">
            <v>5000</v>
          </cell>
          <cell r="I1819">
            <v>3083854.4000000004</v>
          </cell>
        </row>
        <row r="1820">
          <cell r="B1820" t="str">
            <v>3125</v>
          </cell>
          <cell r="C1820" t="str">
            <v>MOH ILHAM ANNAHDI</v>
          </cell>
          <cell r="D1820" t="str">
            <v>DRIVER</v>
          </cell>
          <cell r="E1820" t="str">
            <v>TASIKMALAYA</v>
          </cell>
          <cell r="F1820" t="str">
            <v>ANTERAJA</v>
          </cell>
          <cell r="G1820">
            <v>3088854.4000000004</v>
          </cell>
          <cell r="H1820">
            <v>5000</v>
          </cell>
          <cell r="I1820">
            <v>3083854.4000000004</v>
          </cell>
        </row>
        <row r="1821">
          <cell r="B1821" t="str">
            <v>2932</v>
          </cell>
          <cell r="C1821" t="str">
            <v>ANDRIANSYAH</v>
          </cell>
          <cell r="D1821" t="str">
            <v>DRIVER</v>
          </cell>
          <cell r="E1821" t="str">
            <v>TASIKMALAYA KAB</v>
          </cell>
          <cell r="F1821" t="str">
            <v>ANTERAJA</v>
          </cell>
          <cell r="G1821">
            <v>2621968.84</v>
          </cell>
          <cell r="H1821">
            <v>5000</v>
          </cell>
          <cell r="I1821">
            <v>2616968.84</v>
          </cell>
        </row>
        <row r="1822">
          <cell r="B1822" t="str">
            <v>3117</v>
          </cell>
          <cell r="C1822" t="str">
            <v>SOPYAN ANSORI</v>
          </cell>
          <cell r="D1822" t="str">
            <v>DRIVER</v>
          </cell>
          <cell r="E1822" t="str">
            <v>TASIKMALAYA KAB</v>
          </cell>
          <cell r="F1822" t="str">
            <v>ANTERAJA</v>
          </cell>
          <cell r="G1822">
            <v>2638701.1199999996</v>
          </cell>
          <cell r="H1822">
            <v>5000</v>
          </cell>
          <cell r="I1822">
            <v>2633701.1199999996</v>
          </cell>
        </row>
        <row r="1823">
          <cell r="B1823" t="str">
            <v>3119</v>
          </cell>
          <cell r="C1823" t="str">
            <v>FERRY RISMANSYAH</v>
          </cell>
          <cell r="D1823" t="str">
            <v>DRIVER</v>
          </cell>
          <cell r="E1823" t="str">
            <v>TASIKMALAYA KAB</v>
          </cell>
          <cell r="F1823" t="str">
            <v>ANTERAJA</v>
          </cell>
          <cell r="G1823">
            <v>2618701.1199999996</v>
          </cell>
          <cell r="H1823">
            <v>5000</v>
          </cell>
          <cell r="I1823">
            <v>2613701.1199999996</v>
          </cell>
        </row>
        <row r="1824">
          <cell r="B1824" t="str">
            <v>3120</v>
          </cell>
          <cell r="C1824" t="str">
            <v>WAHYU HIDAYAT</v>
          </cell>
          <cell r="D1824" t="str">
            <v>DRIVER</v>
          </cell>
          <cell r="E1824" t="str">
            <v>TASIKMALAYA KAB</v>
          </cell>
          <cell r="F1824" t="str">
            <v>ANTERAJA</v>
          </cell>
          <cell r="G1824">
            <v>2618701.1199999996</v>
          </cell>
          <cell r="H1824">
            <v>5000</v>
          </cell>
          <cell r="I1824">
            <v>2613701.1199999996</v>
          </cell>
        </row>
        <row r="1825">
          <cell r="B1825" t="str">
            <v>3121</v>
          </cell>
          <cell r="C1825" t="str">
            <v>DIDIK TISNAWAN PERMANA</v>
          </cell>
          <cell r="D1825" t="str">
            <v>DRIVER</v>
          </cell>
          <cell r="E1825" t="str">
            <v>TASIKMALAYA KAB</v>
          </cell>
          <cell r="F1825" t="str">
            <v>ANTERAJA</v>
          </cell>
          <cell r="G1825">
            <v>2638701.1199999996</v>
          </cell>
          <cell r="H1825">
            <v>5000</v>
          </cell>
          <cell r="I1825">
            <v>2633701.1199999996</v>
          </cell>
        </row>
        <row r="1826">
          <cell r="B1826" t="str">
            <v>3598</v>
          </cell>
          <cell r="C1826" t="str">
            <v>JUNJUN JUNAEDI</v>
          </cell>
          <cell r="D1826" t="str">
            <v>DRIVER</v>
          </cell>
          <cell r="E1826" t="str">
            <v>TASIKMALAYA KAB</v>
          </cell>
          <cell r="F1826" t="str">
            <v>ANTERAJA</v>
          </cell>
          <cell r="G1826">
            <v>2716968.84</v>
          </cell>
          <cell r="H1826">
            <v>5000</v>
          </cell>
          <cell r="I1826">
            <v>2711968.84</v>
          </cell>
        </row>
        <row r="1827">
          <cell r="B1827" t="str">
            <v>3600</v>
          </cell>
          <cell r="C1827" t="str">
            <v>RIDWAN SAEPUL BAHRI</v>
          </cell>
          <cell r="D1827" t="str">
            <v>DRIVER</v>
          </cell>
          <cell r="E1827" t="str">
            <v>TASIKMALAYA KAB</v>
          </cell>
          <cell r="F1827" t="str">
            <v>ANTERAJA</v>
          </cell>
          <cell r="G1827">
            <v>2693701.1199999996</v>
          </cell>
          <cell r="H1827">
            <v>5000</v>
          </cell>
          <cell r="I1827">
            <v>2688701.1199999996</v>
          </cell>
        </row>
        <row r="1828">
          <cell r="B1828" t="str">
            <v>3490</v>
          </cell>
          <cell r="C1828" t="str">
            <v>SANDI WARDIANA</v>
          </cell>
          <cell r="D1828" t="str">
            <v>DRIVER</v>
          </cell>
          <cell r="E1828" t="str">
            <v>TASIKMALAYA KAB</v>
          </cell>
          <cell r="F1828" t="str">
            <v>ANTERAJA</v>
          </cell>
          <cell r="G1828">
            <v>2641968.84</v>
          </cell>
          <cell r="H1828">
            <v>5000</v>
          </cell>
          <cell r="I1828">
            <v>2636968.84</v>
          </cell>
        </row>
        <row r="1829">
          <cell r="B1829" t="str">
            <v>3429</v>
          </cell>
          <cell r="C1829" t="str">
            <v>NURJAYA SAPUTRA</v>
          </cell>
          <cell r="D1829" t="str">
            <v>DRIVER</v>
          </cell>
          <cell r="E1829" t="str">
            <v>TASIKMALAYA</v>
          </cell>
          <cell r="F1829" t="str">
            <v>CREDIBOOK</v>
          </cell>
          <cell r="G1829">
            <v>2538701.1199999996</v>
          </cell>
          <cell r="H1829">
            <v>5000</v>
          </cell>
          <cell r="I1829">
            <v>2533701.1199999996</v>
          </cell>
        </row>
        <row r="1830">
          <cell r="B1830" t="str">
            <v>3379</v>
          </cell>
          <cell r="C1830" t="str">
            <v>MAULANA YUSUF</v>
          </cell>
          <cell r="D1830" t="str">
            <v>DRIVER</v>
          </cell>
          <cell r="E1830" t="str">
            <v>SUMEDANG</v>
          </cell>
          <cell r="F1830" t="str">
            <v>CREDIBOOK</v>
          </cell>
          <cell r="G1830">
            <v>3472252.8000000003</v>
          </cell>
          <cell r="H1830">
            <v>5000</v>
          </cell>
          <cell r="I1830">
            <v>3467252.8000000003</v>
          </cell>
        </row>
        <row r="1831">
          <cell r="B1831" t="str">
            <v>2031</v>
          </cell>
          <cell r="C1831" t="str">
            <v>SURYADI</v>
          </cell>
          <cell r="D1831" t="str">
            <v>DRIVER</v>
          </cell>
          <cell r="E1831" t="str">
            <v>BANJAR</v>
          </cell>
          <cell r="F1831" t="str">
            <v xml:space="preserve">ANTERAJA </v>
          </cell>
          <cell r="G1831">
            <v>2243016</v>
          </cell>
          <cell r="H1831">
            <v>5000</v>
          </cell>
          <cell r="I1831">
            <v>2238016</v>
          </cell>
        </row>
        <row r="1832">
          <cell r="B1832" t="str">
            <v>0206</v>
          </cell>
          <cell r="C1832" t="str">
            <v>SUMARJA</v>
          </cell>
          <cell r="D1832" t="str">
            <v>DISPATCHER</v>
          </cell>
          <cell r="E1832" t="str">
            <v>BANDUNG-AOP</v>
          </cell>
          <cell r="F1832" t="str">
            <v>AOP</v>
          </cell>
          <cell r="G1832">
            <v>4635866.5599999996</v>
          </cell>
          <cell r="H1832">
            <v>5000</v>
          </cell>
          <cell r="I1832">
            <v>4630866.5599999996</v>
          </cell>
        </row>
        <row r="1833">
          <cell r="B1833" t="str">
            <v>0199</v>
          </cell>
          <cell r="C1833" t="str">
            <v>ACHMAD SAMSI ISMAIL</v>
          </cell>
          <cell r="D1833" t="str">
            <v>DRIVER</v>
          </cell>
          <cell r="E1833" t="str">
            <v>BANDUNG-AOP</v>
          </cell>
          <cell r="F1833" t="str">
            <v>AOP</v>
          </cell>
          <cell r="G1833">
            <v>4692866.5599999996</v>
          </cell>
          <cell r="H1833">
            <v>5000</v>
          </cell>
          <cell r="I1833">
            <v>4687866.5599999996</v>
          </cell>
        </row>
        <row r="1834">
          <cell r="B1834" t="str">
            <v>0200</v>
          </cell>
          <cell r="C1834" t="str">
            <v>ANDRI ANDANI</v>
          </cell>
          <cell r="D1834" t="str">
            <v>DRIVER</v>
          </cell>
          <cell r="E1834" t="str">
            <v>BANDUNG-AOP</v>
          </cell>
          <cell r="F1834" t="str">
            <v>AOP</v>
          </cell>
          <cell r="G1834">
            <v>4652866.5599999996</v>
          </cell>
          <cell r="H1834">
            <v>5000</v>
          </cell>
          <cell r="I1834">
            <v>4647866.5599999996</v>
          </cell>
        </row>
        <row r="1835">
          <cell r="B1835" t="str">
            <v>0202</v>
          </cell>
          <cell r="C1835" t="str">
            <v>DADAN DARMAWAN</v>
          </cell>
          <cell r="D1835" t="str">
            <v>DRIVER</v>
          </cell>
          <cell r="E1835" t="str">
            <v>BANDUNG-AOP</v>
          </cell>
          <cell r="F1835" t="str">
            <v>AOP</v>
          </cell>
          <cell r="G1835">
            <v>4597866.5599999996</v>
          </cell>
          <cell r="H1835">
            <v>5000</v>
          </cell>
          <cell r="I1835">
            <v>4592866.5599999996</v>
          </cell>
        </row>
        <row r="1836">
          <cell r="B1836" t="str">
            <v>0204</v>
          </cell>
          <cell r="C1836" t="str">
            <v>JAMAL APRIYANDI</v>
          </cell>
          <cell r="D1836" t="str">
            <v>DRIVER</v>
          </cell>
          <cell r="E1836" t="str">
            <v>BANDUNG-AOP</v>
          </cell>
          <cell r="F1836" t="str">
            <v>AOP</v>
          </cell>
          <cell r="G1836">
            <v>4745866.5599999996</v>
          </cell>
          <cell r="H1836">
            <v>5000</v>
          </cell>
          <cell r="I1836">
            <v>4740866.5599999996</v>
          </cell>
        </row>
        <row r="1837">
          <cell r="B1837" t="str">
            <v>0205</v>
          </cell>
          <cell r="C1837" t="str">
            <v>UNDANG WAHYANA</v>
          </cell>
          <cell r="D1837" t="str">
            <v>DRIVER</v>
          </cell>
          <cell r="E1837" t="str">
            <v>BANDUNG-AOP</v>
          </cell>
          <cell r="F1837" t="str">
            <v>AOP</v>
          </cell>
          <cell r="G1837">
            <v>4368866.5599999996</v>
          </cell>
          <cell r="H1837">
            <v>5000</v>
          </cell>
          <cell r="I1837">
            <v>4363866.5599999996</v>
          </cell>
        </row>
        <row r="1838">
          <cell r="B1838" t="str">
            <v>0271</v>
          </cell>
          <cell r="C1838" t="str">
            <v>ARIF SANTOSO</v>
          </cell>
          <cell r="D1838" t="str">
            <v>DRIVER</v>
          </cell>
          <cell r="E1838" t="str">
            <v>BANDUNG-AOP</v>
          </cell>
          <cell r="F1838" t="str">
            <v>AOP</v>
          </cell>
          <cell r="G1838">
            <v>4604866.5599999996</v>
          </cell>
          <cell r="H1838">
            <v>5000</v>
          </cell>
          <cell r="I1838">
            <v>4599866.5599999996</v>
          </cell>
        </row>
        <row r="1839">
          <cell r="B1839" t="str">
            <v>2516</v>
          </cell>
          <cell r="C1839" t="str">
            <v>SALIM RASWAN</v>
          </cell>
          <cell r="D1839" t="str">
            <v>DRIVER</v>
          </cell>
          <cell r="E1839" t="str">
            <v>BANDUNG-AOP</v>
          </cell>
          <cell r="F1839" t="str">
            <v>AOP</v>
          </cell>
          <cell r="G1839">
            <v>4707866.5599999996</v>
          </cell>
          <cell r="H1839">
            <v>5000</v>
          </cell>
          <cell r="I1839">
            <v>4702866.5599999996</v>
          </cell>
        </row>
        <row r="1840">
          <cell r="B1840" t="str">
            <v>3197</v>
          </cell>
          <cell r="C1840" t="str">
            <v>DODI AWALUDIN</v>
          </cell>
          <cell r="D1840" t="str">
            <v>DRIVER</v>
          </cell>
          <cell r="E1840" t="str">
            <v>BANDUNG-AOP</v>
          </cell>
          <cell r="F1840" t="str">
            <v>AOP</v>
          </cell>
          <cell r="G1840">
            <v>4464615.17</v>
          </cell>
          <cell r="H1840">
            <v>5000</v>
          </cell>
          <cell r="I1840">
            <v>4459615.17</v>
          </cell>
        </row>
        <row r="1841">
          <cell r="B1841" t="str">
            <v>0724</v>
          </cell>
          <cell r="C1841" t="str">
            <v>FITRI HARMONO</v>
          </cell>
          <cell r="D1841" t="str">
            <v>UC</v>
          </cell>
          <cell r="E1841" t="str">
            <v>TAMBUN</v>
          </cell>
          <cell r="F1841" t="str">
            <v>HO</v>
          </cell>
          <cell r="G1841">
            <v>5612170.2399999993</v>
          </cell>
          <cell r="H1841">
            <v>5000</v>
          </cell>
          <cell r="I1841">
            <v>5607170.2399999993</v>
          </cell>
        </row>
        <row r="1842">
          <cell r="B1842" t="str">
            <v>2302</v>
          </cell>
          <cell r="C1842" t="str">
            <v>SYARIFUDIN KARNADI</v>
          </cell>
          <cell r="D1842" t="str">
            <v>TMS</v>
          </cell>
          <cell r="E1842" t="str">
            <v>TAMBUN</v>
          </cell>
          <cell r="F1842" t="str">
            <v>HO</v>
          </cell>
          <cell r="G1842">
            <v>5609378.7719306359</v>
          </cell>
          <cell r="H1842">
            <v>5000</v>
          </cell>
          <cell r="I1842">
            <v>5604378.7719306359</v>
          </cell>
        </row>
        <row r="1843">
          <cell r="B1843" t="str">
            <v>2781</v>
          </cell>
          <cell r="C1843" t="str">
            <v xml:space="preserve">AHMAD RISKI </v>
          </cell>
          <cell r="D1843" t="str">
            <v xml:space="preserve">DISPATCHER </v>
          </cell>
          <cell r="E1843" t="str">
            <v>TAMBUN</v>
          </cell>
          <cell r="F1843" t="str">
            <v>HMS</v>
          </cell>
          <cell r="G1843">
            <v>5575311.7279999992</v>
          </cell>
          <cell r="H1843">
            <v>5000</v>
          </cell>
          <cell r="I1843">
            <v>5570311.7279999992</v>
          </cell>
        </row>
        <row r="1844">
          <cell r="B1844" t="str">
            <v>1049</v>
          </cell>
          <cell r="C1844" t="str">
            <v xml:space="preserve">SARKONI </v>
          </cell>
          <cell r="D1844" t="str">
            <v>DISPATCHER</v>
          </cell>
          <cell r="E1844" t="str">
            <v>TAMBUN</v>
          </cell>
          <cell r="F1844" t="str">
            <v>HO</v>
          </cell>
          <cell r="G1844">
            <v>5556561.7279999992</v>
          </cell>
          <cell r="H1844">
            <v>5000</v>
          </cell>
          <cell r="I1844">
            <v>5551561.7279999992</v>
          </cell>
        </row>
        <row r="1845">
          <cell r="B1845" t="str">
            <v>0289</v>
          </cell>
          <cell r="C1845" t="str">
            <v>MUHAMMAD RIDHO</v>
          </cell>
          <cell r="D1845" t="str">
            <v>DRIVER</v>
          </cell>
          <cell r="E1845" t="str">
            <v>TANGERANG</v>
          </cell>
          <cell r="F1845" t="str">
            <v>YAMAZAKI</v>
          </cell>
          <cell r="G1845">
            <v>5484120.8480000002</v>
          </cell>
          <cell r="H1845">
            <v>5000</v>
          </cell>
          <cell r="I1845">
            <v>5479120.8480000002</v>
          </cell>
        </row>
        <row r="1846">
          <cell r="B1846" t="str">
            <v>0903</v>
          </cell>
          <cell r="C1846" t="str">
            <v xml:space="preserve">IRAWAN  EFENDI </v>
          </cell>
          <cell r="D1846" t="str">
            <v>DRIVER</v>
          </cell>
          <cell r="E1846" t="str">
            <v>TANGERANG</v>
          </cell>
          <cell r="F1846" t="str">
            <v>YAMAZAKI</v>
          </cell>
          <cell r="G1846">
            <v>4493179.84</v>
          </cell>
          <cell r="H1846">
            <v>5000</v>
          </cell>
          <cell r="I1846">
            <v>4488179.84</v>
          </cell>
        </row>
        <row r="1847">
          <cell r="B1847" t="str">
            <v>2683</v>
          </cell>
          <cell r="C1847" t="str">
            <v>WAWAN R SETIAWAN</v>
          </cell>
          <cell r="D1847" t="str">
            <v>DRIVER</v>
          </cell>
          <cell r="E1847" t="str">
            <v>TANGERANG</v>
          </cell>
          <cell r="F1847" t="str">
            <v>YAMAZAKI</v>
          </cell>
          <cell r="G1847">
            <v>5468668.4610000001</v>
          </cell>
          <cell r="H1847">
            <v>5000</v>
          </cell>
          <cell r="I1847">
            <v>5463668.4610000001</v>
          </cell>
        </row>
        <row r="1848">
          <cell r="B1848" t="str">
            <v>3150</v>
          </cell>
          <cell r="C1848" t="str">
            <v>ACHMAD SAHRONI</v>
          </cell>
          <cell r="D1848" t="str">
            <v>DRIVER</v>
          </cell>
          <cell r="E1848" t="str">
            <v>TANGERANG</v>
          </cell>
          <cell r="F1848" t="str">
            <v>YAMAZAKI</v>
          </cell>
          <cell r="G1848">
            <v>5025270.8480000002</v>
          </cell>
          <cell r="H1848">
            <v>5000</v>
          </cell>
          <cell r="I1848">
            <v>5020270.8480000002</v>
          </cell>
        </row>
      </sheetData>
      <sheetData sheetId="1">
        <row r="6">
          <cell r="B6" t="str">
            <v>3450</v>
          </cell>
        </row>
        <row r="18">
          <cell r="B18" t="str">
            <v>3673</v>
          </cell>
          <cell r="C18" t="str">
            <v>RAHMAT ADHI PURWANTO</v>
          </cell>
          <cell r="D18" t="str">
            <v>DRIVER</v>
          </cell>
          <cell r="E18" t="str">
            <v>REMBANG</v>
          </cell>
          <cell r="F18" t="str">
            <v>SAT</v>
          </cell>
          <cell r="G18">
            <v>143000</v>
          </cell>
          <cell r="H18"/>
          <cell r="I18">
            <v>143000</v>
          </cell>
        </row>
        <row r="19">
          <cell r="B19" t="str">
            <v>3580</v>
          </cell>
          <cell r="C19" t="str">
            <v>DEVID CALLISTER MUHAMAD</v>
          </cell>
          <cell r="D19" t="str">
            <v>DRIVER</v>
          </cell>
          <cell r="E19" t="str">
            <v>REMBANG</v>
          </cell>
          <cell r="F19" t="str">
            <v>SAT</v>
          </cell>
          <cell r="G19">
            <v>602977.40166666661</v>
          </cell>
          <cell r="H19"/>
          <cell r="I19">
            <v>602977.40166666661</v>
          </cell>
        </row>
        <row r="20">
          <cell r="B20" t="str">
            <v>3340</v>
          </cell>
          <cell r="C20" t="str">
            <v>MOH. KAMIL MUSTOFA</v>
          </cell>
          <cell r="D20" t="str">
            <v>DRIVER</v>
          </cell>
          <cell r="E20" t="str">
            <v>REMBANG</v>
          </cell>
          <cell r="F20" t="str">
            <v>SAT</v>
          </cell>
          <cell r="G20">
            <v>941463.84266666672</v>
          </cell>
          <cell r="H20"/>
          <cell r="I20">
            <v>941463.84266666672</v>
          </cell>
        </row>
        <row r="21">
          <cell r="B21" t="str">
            <v>3404</v>
          </cell>
          <cell r="C21" t="str">
            <v>MOH. NURAZIS</v>
          </cell>
          <cell r="D21" t="str">
            <v>DRIVER</v>
          </cell>
          <cell r="E21" t="str">
            <v>REMBANG</v>
          </cell>
          <cell r="F21" t="str">
            <v>SAT</v>
          </cell>
          <cell r="G21">
            <v>1397909.6066666667</v>
          </cell>
          <cell r="H21"/>
          <cell r="I21">
            <v>1397909.6066666667</v>
          </cell>
        </row>
        <row r="22">
          <cell r="B22" t="str">
            <v>3643</v>
          </cell>
          <cell r="C22" t="str">
            <v>MUHAMMAD ALI KHOIRUDIN</v>
          </cell>
          <cell r="D22" t="str">
            <v>DRIVER</v>
          </cell>
          <cell r="E22" t="str">
            <v>REMBANG</v>
          </cell>
          <cell r="F22" t="str">
            <v>SAT</v>
          </cell>
          <cell r="G22">
            <v>1266409.6066666667</v>
          </cell>
          <cell r="H22"/>
          <cell r="I22">
            <v>1266409.6066666667</v>
          </cell>
        </row>
        <row r="23">
          <cell r="B23" t="str">
            <v>3244</v>
          </cell>
          <cell r="C23" t="str">
            <v>RIBUT BUDI SANTOSO</v>
          </cell>
          <cell r="D23" t="str">
            <v>DRIVER</v>
          </cell>
          <cell r="E23" t="str">
            <v>REMBANG</v>
          </cell>
          <cell r="F23" t="str">
            <v>SAT</v>
          </cell>
          <cell r="G23">
            <v>198409.60666666669</v>
          </cell>
          <cell r="H23"/>
          <cell r="I23">
            <v>198409.60666666669</v>
          </cell>
        </row>
        <row r="24">
          <cell r="B24" t="str">
            <v>1761</v>
          </cell>
          <cell r="C24" t="str">
            <v>ZAENURI</v>
          </cell>
          <cell r="D24" t="str">
            <v>DRIVER</v>
          </cell>
          <cell r="E24" t="str">
            <v>REMBANG</v>
          </cell>
          <cell r="F24" t="str">
            <v>SAT</v>
          </cell>
          <cell r="G24">
            <v>1181909.6066666667</v>
          </cell>
          <cell r="H24"/>
          <cell r="I24">
            <v>1181909.6066666667</v>
          </cell>
        </row>
        <row r="25">
          <cell r="B25" t="str">
            <v>3234</v>
          </cell>
          <cell r="C25" t="str">
            <v>JANUAR DWI AJI ERMAWAN</v>
          </cell>
          <cell r="D25" t="str">
            <v>DRIVER</v>
          </cell>
          <cell r="E25" t="str">
            <v>JOMBANG</v>
          </cell>
          <cell r="F25" t="str">
            <v>ANTERAJA</v>
          </cell>
          <cell r="G25">
            <v>-75788.5</v>
          </cell>
          <cell r="H25"/>
          <cell r="I25">
            <v>-75788.5</v>
          </cell>
        </row>
        <row r="26">
          <cell r="B26" t="str">
            <v>3811</v>
          </cell>
          <cell r="C26" t="str">
            <v>MOCH. TOFIQUR RAHMAN</v>
          </cell>
          <cell r="D26" t="str">
            <v>DRIVER</v>
          </cell>
          <cell r="E26" t="str">
            <v>JEMBER</v>
          </cell>
          <cell r="F26" t="str">
            <v>ANTERAJA</v>
          </cell>
          <cell r="G26">
            <v>298383.98</v>
          </cell>
          <cell r="H26"/>
          <cell r="I26">
            <v>298383.98</v>
          </cell>
        </row>
        <row r="27">
          <cell r="B27" t="str">
            <v>3833</v>
          </cell>
          <cell r="C27" t="str">
            <v>TENNY ERSA MANABUNG</v>
          </cell>
          <cell r="D27" t="str">
            <v>DRIVER</v>
          </cell>
          <cell r="E27" t="str">
            <v>MANADO</v>
          </cell>
          <cell r="F27" t="str">
            <v>SAT</v>
          </cell>
          <cell r="G27">
            <v>203669.34360000002</v>
          </cell>
          <cell r="H27"/>
          <cell r="I27">
            <v>203669.34360000002</v>
          </cell>
        </row>
        <row r="28">
          <cell r="B28" t="str">
            <v>35771</v>
          </cell>
          <cell r="C28" t="str">
            <v>RIYAN AJI PANDUTAMA</v>
          </cell>
          <cell r="D28" t="str">
            <v>DRIVER</v>
          </cell>
          <cell r="E28" t="str">
            <v>KUDUS</v>
          </cell>
          <cell r="F28" t="str">
            <v>ANTERAJA</v>
          </cell>
          <cell r="G28">
            <v>152870.61733333333</v>
          </cell>
          <cell r="H28"/>
          <cell r="I28">
            <v>152870.61733333333</v>
          </cell>
        </row>
        <row r="29">
          <cell r="B29" t="str">
            <v>3752</v>
          </cell>
          <cell r="C29" t="str">
            <v>ARI SANTOSO</v>
          </cell>
          <cell r="D29" t="str">
            <v>DRIVER</v>
          </cell>
          <cell r="E29" t="str">
            <v>SOLO-ANTERAJA</v>
          </cell>
          <cell r="F29" t="str">
            <v>SOLO-ANTERAJA</v>
          </cell>
          <cell r="G29">
            <v>200357.33899999998</v>
          </cell>
          <cell r="H29"/>
          <cell r="I29">
            <v>200357.33899999998</v>
          </cell>
        </row>
        <row r="30">
          <cell r="B30" t="str">
            <v>3603</v>
          </cell>
          <cell r="C30" t="str">
            <v>PYNGKY ARYA KUSUMA</v>
          </cell>
          <cell r="D30" t="str">
            <v>DRIVER</v>
          </cell>
          <cell r="E30" t="str">
            <v>SOLO-ANTERAJA</v>
          </cell>
          <cell r="F30" t="str">
            <v>SOLO-ANTERAJA</v>
          </cell>
          <cell r="G30">
            <v>334772</v>
          </cell>
          <cell r="H30">
            <v>6500</v>
          </cell>
          <cell r="I30">
            <v>328272</v>
          </cell>
        </row>
        <row r="31">
          <cell r="B31" t="str">
            <v>3781</v>
          </cell>
          <cell r="C31" t="str">
            <v>DWI BUDI ONO</v>
          </cell>
          <cell r="D31" t="str">
            <v>DRIVER</v>
          </cell>
          <cell r="E31" t="str">
            <v>SOLO-ANTERAJA</v>
          </cell>
          <cell r="F31" t="str">
            <v>SOLO-ANTERAJA</v>
          </cell>
          <cell r="G31">
            <v>-4642.6610000000073</v>
          </cell>
          <cell r="H31"/>
          <cell r="I31">
            <v>-4642.6610000000073</v>
          </cell>
        </row>
        <row r="32">
          <cell r="B32" t="str">
            <v>3677</v>
          </cell>
          <cell r="C32" t="str">
            <v>I PUTU AGUNG NOVA NASUTION</v>
          </cell>
          <cell r="D32" t="str">
            <v>DISPATCHER</v>
          </cell>
          <cell r="E32" t="str">
            <v>BALI-AOP</v>
          </cell>
          <cell r="F32" t="str">
            <v>AOP</v>
          </cell>
          <cell r="G32">
            <v>-840878.1</v>
          </cell>
          <cell r="H32"/>
          <cell r="I32">
            <v>-840878.1</v>
          </cell>
        </row>
        <row r="33">
          <cell r="B33"/>
          <cell r="C33"/>
          <cell r="D33"/>
          <cell r="E33"/>
          <cell r="F33"/>
          <cell r="G33">
            <v>6335823.6899333317</v>
          </cell>
          <cell r="H33">
            <v>6500</v>
          </cell>
          <cell r="I33">
            <v>6329323.6899333317</v>
          </cell>
        </row>
        <row r="34">
          <cell r="B34"/>
          <cell r="C34"/>
          <cell r="D34"/>
          <cell r="E34"/>
          <cell r="F34"/>
          <cell r="G34"/>
          <cell r="H34"/>
          <cell r="I34"/>
        </row>
        <row r="35">
          <cell r="B35"/>
          <cell r="C35"/>
          <cell r="D35"/>
          <cell r="E35"/>
          <cell r="F35"/>
          <cell r="G35"/>
          <cell r="H35"/>
          <cell r="I35"/>
        </row>
        <row r="36">
          <cell r="B36" t="str">
            <v>NIK</v>
          </cell>
          <cell r="C36" t="str">
            <v>NAMA</v>
          </cell>
          <cell r="D36" t="str">
            <v>JABATAN</v>
          </cell>
          <cell r="E36" t="str">
            <v>AREA</v>
          </cell>
          <cell r="F36" t="str">
            <v>CUSTOMER</v>
          </cell>
          <cell r="G36" t="str">
            <v>JUMLAH</v>
          </cell>
          <cell r="H36" t="str">
            <v>POTONGAN BANK</v>
          </cell>
          <cell r="I36" t="str">
            <v>DITERIMA</v>
          </cell>
        </row>
        <row r="37">
          <cell r="B37" t="str">
            <v>1595</v>
          </cell>
          <cell r="C37" t="str">
            <v xml:space="preserve">YUSEP FAIZAL CORY </v>
          </cell>
          <cell r="D37" t="str">
            <v>DISPATCHER</v>
          </cell>
          <cell r="E37" t="str">
            <v>CIREBON</v>
          </cell>
          <cell r="F37" t="str">
            <v>ANTER AJA</v>
          </cell>
          <cell r="G37">
            <v>3684295.5389419999</v>
          </cell>
          <cell r="H37">
            <v>6500</v>
          </cell>
          <cell r="I37">
            <v>3677795.5389419999</v>
          </cell>
        </row>
        <row r="38">
          <cell r="B38" t="str">
            <v>1632</v>
          </cell>
          <cell r="C38" t="str">
            <v>AHMAD KOMARA</v>
          </cell>
          <cell r="D38" t="str">
            <v>DRIVER</v>
          </cell>
          <cell r="E38" t="str">
            <v>BANDUNG-ANTERAJA</v>
          </cell>
          <cell r="F38" t="str">
            <v xml:space="preserve">ANTERAJA </v>
          </cell>
          <cell r="G38">
            <v>2635869.87</v>
          </cell>
          <cell r="H38">
            <v>6500</v>
          </cell>
          <cell r="I38">
            <v>2629369.87</v>
          </cell>
        </row>
        <row r="39">
          <cell r="B39" t="str">
            <v>1128</v>
          </cell>
          <cell r="C39" t="str">
            <v xml:space="preserve">ANDRI JAENAL </v>
          </cell>
          <cell r="D39" t="str">
            <v>DRIVER</v>
          </cell>
          <cell r="E39" t="str">
            <v>BANDUNG-ANTERAJA</v>
          </cell>
          <cell r="F39" t="str">
            <v>ANTERAJA</v>
          </cell>
          <cell r="G39">
            <v>2858121.2600000002</v>
          </cell>
          <cell r="H39">
            <v>6500</v>
          </cell>
          <cell r="I39">
            <v>2851621.2600000002</v>
          </cell>
        </row>
        <row r="40">
          <cell r="B40" t="str">
            <v>2172</v>
          </cell>
          <cell r="C40" t="str">
            <v>MOCHAMAD GUSTAF SASYADERA</v>
          </cell>
          <cell r="D40" t="str">
            <v>DRIVER</v>
          </cell>
          <cell r="E40" t="str">
            <v>BANDUNG-ANTERAJA</v>
          </cell>
          <cell r="F40" t="str">
            <v xml:space="preserve">ANTERAJA </v>
          </cell>
          <cell r="G40">
            <v>2798742.52</v>
          </cell>
          <cell r="H40">
            <v>6500</v>
          </cell>
          <cell r="I40">
            <v>2792242.52</v>
          </cell>
        </row>
        <row r="41">
          <cell r="B41" t="str">
            <v>3779</v>
          </cell>
          <cell r="C41" t="str">
            <v>HADI NUGRAHA</v>
          </cell>
          <cell r="D41" t="str">
            <v>DRIVER</v>
          </cell>
          <cell r="E41" t="str">
            <v>BANDUNG-ANTERAJA</v>
          </cell>
          <cell r="F41" t="str">
            <v xml:space="preserve">ANTERAJA </v>
          </cell>
          <cell r="G41">
            <v>20000</v>
          </cell>
          <cell r="H41">
            <v>6500</v>
          </cell>
          <cell r="I41">
            <v>13500</v>
          </cell>
        </row>
        <row r="42">
          <cell r="B42" t="str">
            <v>2030</v>
          </cell>
          <cell r="C42" t="str">
            <v>ANDIKA EKA PUTRA</v>
          </cell>
          <cell r="D42" t="str">
            <v>DRIVER</v>
          </cell>
          <cell r="E42" t="str">
            <v>GARUT</v>
          </cell>
          <cell r="F42" t="str">
            <v>ANTERAJA</v>
          </cell>
          <cell r="G42">
            <v>2255964.37</v>
          </cell>
          <cell r="H42">
            <v>6500</v>
          </cell>
          <cell r="I42">
            <v>2249464.37</v>
          </cell>
        </row>
        <row r="43">
          <cell r="B43">
            <v>0</v>
          </cell>
          <cell r="C43" t="str">
            <v>YANA RUSDIANA</v>
          </cell>
          <cell r="D43" t="str">
            <v>fico</v>
          </cell>
          <cell r="E43" t="str">
            <v>kuningan</v>
          </cell>
          <cell r="F43"/>
          <cell r="G43">
            <v>15000</v>
          </cell>
          <cell r="H43"/>
          <cell r="I43">
            <v>15000</v>
          </cell>
        </row>
        <row r="44">
          <cell r="B44" t="str">
            <v>3469</v>
          </cell>
          <cell r="C44" t="str">
            <v>MUHAMAD RIAN RUSDIANA</v>
          </cell>
          <cell r="D44" t="str">
            <v>DRIVER</v>
          </cell>
          <cell r="E44" t="str">
            <v>BANDUNG-ANTERAJA</v>
          </cell>
          <cell r="F44" t="str">
            <v xml:space="preserve">ANTERAJA </v>
          </cell>
          <cell r="G44">
            <v>-1826545.6451612902</v>
          </cell>
          <cell r="H44"/>
          <cell r="I44"/>
        </row>
        <row r="45">
          <cell r="B45"/>
          <cell r="C45"/>
          <cell r="D45"/>
          <cell r="E45"/>
          <cell r="F45"/>
          <cell r="G45"/>
          <cell r="H45"/>
          <cell r="I45"/>
        </row>
        <row r="46">
          <cell r="B46"/>
          <cell r="C46"/>
          <cell r="D46"/>
          <cell r="E46"/>
          <cell r="F46"/>
          <cell r="G46">
            <v>12441447.913780712</v>
          </cell>
          <cell r="H46">
            <v>39000</v>
          </cell>
          <cell r="I46">
            <v>14228993.558942001</v>
          </cell>
        </row>
        <row r="47">
          <cell r="E47"/>
          <cell r="F47"/>
          <cell r="G47"/>
          <cell r="H47"/>
          <cell r="I47"/>
        </row>
        <row r="48">
          <cell r="C48"/>
          <cell r="G48"/>
          <cell r="H48"/>
          <cell r="I48"/>
        </row>
        <row r="49">
          <cell r="B49" t="str">
            <v>NIK</v>
          </cell>
          <cell r="C49" t="str">
            <v>NAMA</v>
          </cell>
          <cell r="D49" t="str">
            <v>JABATAN</v>
          </cell>
          <cell r="E49" t="str">
            <v>AREA</v>
          </cell>
          <cell r="F49" t="str">
            <v>CUSTOMER</v>
          </cell>
          <cell r="G49" t="str">
            <v>JUMLAH</v>
          </cell>
          <cell r="H49" t="str">
            <v>POTONGAN BANK</v>
          </cell>
          <cell r="I49" t="str">
            <v>DITERIMA</v>
          </cell>
        </row>
        <row r="50">
          <cell r="B50" t="str">
            <v>3738</v>
          </cell>
          <cell r="C50" t="str">
            <v>BOB MARTIN</v>
          </cell>
          <cell r="D50" t="str">
            <v>DRIVER</v>
          </cell>
          <cell r="E50" t="str">
            <v>MEDAN</v>
          </cell>
          <cell r="F50" t="str">
            <v>MDR</v>
          </cell>
          <cell r="G50">
            <v>2356802.1666666665</v>
          </cell>
          <cell r="H50"/>
          <cell r="I50">
            <v>2356802.1666666665</v>
          </cell>
        </row>
        <row r="51">
          <cell r="B51" t="str">
            <v>0500</v>
          </cell>
          <cell r="C51" t="str">
            <v>SYAMSUL</v>
          </cell>
          <cell r="D51" t="str">
            <v>DRIVER</v>
          </cell>
          <cell r="E51" t="str">
            <v>MEDAN</v>
          </cell>
          <cell r="F51" t="str">
            <v>MDR</v>
          </cell>
          <cell r="G51">
            <v>1454297.6666666665</v>
          </cell>
          <cell r="H51"/>
          <cell r="I51">
            <v>1454297.6666666665</v>
          </cell>
        </row>
        <row r="52">
          <cell r="B52" t="str">
            <v>0499</v>
          </cell>
          <cell r="C52" t="str">
            <v>ADHI AMDHANI</v>
          </cell>
          <cell r="D52" t="str">
            <v xml:space="preserve">DRIVER </v>
          </cell>
          <cell r="E52" t="str">
            <v>BATAM</v>
          </cell>
          <cell r="F52" t="str">
            <v>SAT</v>
          </cell>
          <cell r="G52">
            <v>3377225.14</v>
          </cell>
          <cell r="H52"/>
          <cell r="I52">
            <v>3377225.14</v>
          </cell>
        </row>
        <row r="53">
          <cell r="B53" t="str">
            <v>3708</v>
          </cell>
          <cell r="C53" t="str">
            <v>LUTHFI AZHARI</v>
          </cell>
          <cell r="D53" t="str">
            <v xml:space="preserve">DRIVER </v>
          </cell>
          <cell r="E53" t="str">
            <v>MEDAN-ANTERAJA</v>
          </cell>
          <cell r="F53" t="str">
            <v>ANTERAJA</v>
          </cell>
          <cell r="G53">
            <v>1471703.1476</v>
          </cell>
          <cell r="H53"/>
          <cell r="I53">
            <v>1471703.1476</v>
          </cell>
        </row>
        <row r="54">
          <cell r="B54" t="str">
            <v>3053</v>
          </cell>
          <cell r="C54" t="str">
            <v>SUHARDI</v>
          </cell>
          <cell r="D54" t="str">
            <v xml:space="preserve">DRIVER </v>
          </cell>
          <cell r="E54" t="str">
            <v>MEDAN-ANTERAJA</v>
          </cell>
          <cell r="F54" t="str">
            <v>ANTERAJA</v>
          </cell>
          <cell r="G54">
            <v>2220496.6967999996</v>
          </cell>
          <cell r="H54"/>
          <cell r="I54">
            <v>2220496.6967999996</v>
          </cell>
        </row>
        <row r="55">
          <cell r="B55" t="str">
            <v>3390</v>
          </cell>
          <cell r="C55" t="str">
            <v>YANDHA ASEPMASTRA</v>
          </cell>
          <cell r="D55"/>
          <cell r="E55" t="str">
            <v>PEKANBARU</v>
          </cell>
          <cell r="F55" t="str">
            <v>ANTERAJA</v>
          </cell>
          <cell r="G55">
            <v>2363315.3200000003</v>
          </cell>
          <cell r="H55">
            <v>6500</v>
          </cell>
          <cell r="I55">
            <v>2356815.3200000003</v>
          </cell>
        </row>
        <row r="56">
          <cell r="B56" t="str">
            <v>3064</v>
          </cell>
          <cell r="C56" t="str">
            <v>NURHIDAYAT</v>
          </cell>
          <cell r="D56" t="str">
            <v xml:space="preserve">DRIVER </v>
          </cell>
          <cell r="E56" t="str">
            <v>PADANG</v>
          </cell>
          <cell r="F56" t="str">
            <v>ANTERAJA</v>
          </cell>
          <cell r="G56">
            <v>780000</v>
          </cell>
          <cell r="H56"/>
          <cell r="I56">
            <v>780000</v>
          </cell>
        </row>
        <row r="57">
          <cell r="B57"/>
          <cell r="C57"/>
          <cell r="D57"/>
          <cell r="E57"/>
          <cell r="F57"/>
          <cell r="G57"/>
          <cell r="H57"/>
          <cell r="I57"/>
        </row>
        <row r="58">
          <cell r="B58"/>
          <cell r="C58"/>
          <cell r="D58"/>
          <cell r="E58"/>
          <cell r="F58"/>
          <cell r="G58">
            <v>14023840.137733333</v>
          </cell>
          <cell r="H58">
            <v>6500</v>
          </cell>
          <cell r="I58">
            <v>14017340.137733333</v>
          </cell>
        </row>
        <row r="59">
          <cell r="B59"/>
          <cell r="C59"/>
          <cell r="D59"/>
          <cell r="E59"/>
          <cell r="F59"/>
          <cell r="G59"/>
          <cell r="H59"/>
          <cell r="I59"/>
        </row>
        <row r="60">
          <cell r="B60"/>
          <cell r="C60"/>
          <cell r="D60"/>
          <cell r="E60"/>
          <cell r="F60"/>
          <cell r="G60">
            <v>34200262.901447378</v>
          </cell>
          <cell r="H60"/>
          <cell r="I60"/>
        </row>
        <row r="62">
          <cell r="B62"/>
          <cell r="C62"/>
          <cell r="D62"/>
          <cell r="E62"/>
          <cell r="F62"/>
          <cell r="G62">
            <v>34200262.901447371</v>
          </cell>
          <cell r="H62">
            <v>52000</v>
          </cell>
          <cell r="I62">
            <v>35974808.546608672</v>
          </cell>
        </row>
        <row r="63">
          <cell r="B63"/>
          <cell r="C63"/>
          <cell r="D63"/>
          <cell r="E63"/>
          <cell r="F63"/>
          <cell r="G63"/>
          <cell r="H63"/>
          <cell r="I63"/>
        </row>
        <row r="65">
          <cell r="B65"/>
          <cell r="C65"/>
          <cell r="E65"/>
          <cell r="F65"/>
          <cell r="G65"/>
          <cell r="H65"/>
          <cell r="I65"/>
        </row>
        <row r="70">
          <cell r="B70"/>
          <cell r="C70"/>
          <cell r="D70"/>
          <cell r="E70"/>
          <cell r="F70"/>
          <cell r="G70"/>
          <cell r="H70"/>
          <cell r="I70"/>
        </row>
        <row r="71">
          <cell r="B71" t="str">
            <v>NIK</v>
          </cell>
          <cell r="C71" t="str">
            <v>NAMA</v>
          </cell>
          <cell r="D71" t="str">
            <v>JABATAN</v>
          </cell>
          <cell r="E71" t="str">
            <v>AREA</v>
          </cell>
          <cell r="F71" t="str">
            <v>CUSTOMER</v>
          </cell>
          <cell r="G71" t="str">
            <v>JUMLAH</v>
          </cell>
          <cell r="H71" t="str">
            <v>POTONGAN BANK</v>
          </cell>
          <cell r="I71" t="str">
            <v>DITERIMA</v>
          </cell>
        </row>
        <row r="72">
          <cell r="B72" t="str">
            <v>0899</v>
          </cell>
          <cell r="C72" t="str">
            <v>ANDRI HASUDUNGAN</v>
          </cell>
          <cell r="D72" t="str">
            <v>DRIVER</v>
          </cell>
          <cell r="E72" t="str">
            <v>APL CIKARANG</v>
          </cell>
          <cell r="F72" t="str">
            <v>APL</v>
          </cell>
          <cell r="G72">
            <v>5198088.68</v>
          </cell>
          <cell r="H72"/>
          <cell r="I72">
            <v>5198088.68</v>
          </cell>
        </row>
        <row r="73">
          <cell r="B73" t="str">
            <v>1012</v>
          </cell>
          <cell r="C73" t="str">
            <v xml:space="preserve">LISTON PURBA </v>
          </cell>
          <cell r="D73" t="str">
            <v>DRIVER</v>
          </cell>
          <cell r="E73" t="str">
            <v>APL CIKARANG</v>
          </cell>
          <cell r="F73" t="str">
            <v>APL</v>
          </cell>
          <cell r="G73">
            <v>4900161.7279999992</v>
          </cell>
          <cell r="H73"/>
          <cell r="I73">
            <v>4900161.7279999992</v>
          </cell>
        </row>
        <row r="74">
          <cell r="B74" t="str">
            <v>0902</v>
          </cell>
          <cell r="C74" t="str">
            <v>AHMAD MUTAQIN</v>
          </cell>
          <cell r="D74" t="str">
            <v>DRIVER</v>
          </cell>
          <cell r="E74" t="str">
            <v>APL CIKARANG</v>
          </cell>
          <cell r="F74" t="str">
            <v>APL</v>
          </cell>
          <cell r="G74">
            <v>4943911.7279999992</v>
          </cell>
          <cell r="H74"/>
          <cell r="I74">
            <v>4943911.7279999992</v>
          </cell>
        </row>
        <row r="75">
          <cell r="B75" t="str">
            <v>3795</v>
          </cell>
          <cell r="C75" t="str">
            <v>ADIRIRA</v>
          </cell>
          <cell r="D75" t="str">
            <v>DRIVER</v>
          </cell>
          <cell r="E75" t="str">
            <v>BANDUNG-ANTERAJA</v>
          </cell>
          <cell r="F75" t="str">
            <v xml:space="preserve">ANTERAJA </v>
          </cell>
          <cell r="G75">
            <v>2213922.16</v>
          </cell>
          <cell r="H75"/>
          <cell r="I75">
            <v>2213922.16</v>
          </cell>
        </row>
        <row r="76">
          <cell r="B76" t="str">
            <v>3796</v>
          </cell>
          <cell r="C76" t="str">
            <v>NUR ROCHMAT</v>
          </cell>
          <cell r="D76" t="str">
            <v>DRIVER</v>
          </cell>
          <cell r="E76" t="str">
            <v>BANDUNG-ANTERAJA</v>
          </cell>
          <cell r="F76" t="str">
            <v xml:space="preserve">ANTERAJA </v>
          </cell>
          <cell r="G76">
            <v>2193922.16</v>
          </cell>
          <cell r="H76"/>
          <cell r="I76">
            <v>2193922.16</v>
          </cell>
        </row>
        <row r="77">
          <cell r="B77" t="str">
            <v>3797</v>
          </cell>
          <cell r="C77" t="str">
            <v>MUHAMMAD RIZKY</v>
          </cell>
          <cell r="D77" t="str">
            <v>DRIVER</v>
          </cell>
          <cell r="E77" t="str">
            <v>BANDUNG-ANTERAJA</v>
          </cell>
          <cell r="F77" t="str">
            <v xml:space="preserve">ANTERAJA </v>
          </cell>
          <cell r="G77">
            <v>2088093.4599999997</v>
          </cell>
          <cell r="H77"/>
          <cell r="I77">
            <v>2088093.4599999997</v>
          </cell>
        </row>
        <row r="78">
          <cell r="B78"/>
          <cell r="C78"/>
          <cell r="D78"/>
          <cell r="E78"/>
          <cell r="F78"/>
          <cell r="G78">
            <v>21538099.916000001</v>
          </cell>
          <cell r="H78">
            <v>0</v>
          </cell>
          <cell r="I78">
            <v>21538099.916000001</v>
          </cell>
        </row>
        <row r="84">
          <cell r="B84"/>
          <cell r="C84"/>
          <cell r="E84"/>
          <cell r="F84"/>
          <cell r="G84"/>
          <cell r="H84"/>
          <cell r="I84"/>
        </row>
        <row r="85">
          <cell r="B85"/>
          <cell r="C85"/>
          <cell r="D85"/>
          <cell r="E85"/>
          <cell r="F85"/>
          <cell r="G85"/>
          <cell r="H85"/>
          <cell r="I85"/>
        </row>
        <row r="86">
          <cell r="B86" t="str">
            <v>NIK</v>
          </cell>
          <cell r="C86" t="str">
            <v>NAMA</v>
          </cell>
          <cell r="D86" t="str">
            <v>JABATAN</v>
          </cell>
          <cell r="E86" t="str">
            <v>AREA</v>
          </cell>
          <cell r="F86" t="str">
            <v>CUSTOMER</v>
          </cell>
          <cell r="G86" t="str">
            <v>JUMLAH</v>
          </cell>
          <cell r="H86" t="str">
            <v>POTONGAN BANK</v>
          </cell>
          <cell r="I86" t="str">
            <v>DITERIMA</v>
          </cell>
        </row>
        <row r="87">
          <cell r="B87" t="str">
            <v>3657</v>
          </cell>
          <cell r="C87" t="str">
            <v>MOH HARIS</v>
          </cell>
          <cell r="D87" t="str">
            <v>DRIVER</v>
          </cell>
          <cell r="E87" t="str">
            <v>SURABAYA</v>
          </cell>
          <cell r="F87" t="str">
            <v>ANTERAJA</v>
          </cell>
          <cell r="G87">
            <v>5224879.0735850008</v>
          </cell>
          <cell r="H87"/>
          <cell r="I87">
            <v>5224879.0735850008</v>
          </cell>
        </row>
        <row r="88">
          <cell r="B88"/>
          <cell r="C88"/>
          <cell r="D88"/>
          <cell r="E88"/>
          <cell r="F88"/>
          <cell r="G88">
            <v>5224879.0735850008</v>
          </cell>
          <cell r="H88">
            <v>0</v>
          </cell>
          <cell r="I88">
            <v>5224879.0735850008</v>
          </cell>
        </row>
        <row r="92">
          <cell r="B92"/>
          <cell r="C92"/>
          <cell r="E92"/>
          <cell r="F92"/>
          <cell r="G92"/>
          <cell r="H92"/>
          <cell r="I92"/>
        </row>
        <row r="93">
          <cell r="B93"/>
          <cell r="C93"/>
          <cell r="D93"/>
          <cell r="E93"/>
          <cell r="F93"/>
          <cell r="G93"/>
          <cell r="H93"/>
          <cell r="I93"/>
        </row>
        <row r="94">
          <cell r="B94" t="str">
            <v>NIK</v>
          </cell>
          <cell r="C94" t="str">
            <v>NAMA</v>
          </cell>
          <cell r="D94" t="str">
            <v>JABATAN</v>
          </cell>
          <cell r="E94" t="str">
            <v>AREA</v>
          </cell>
          <cell r="F94" t="str">
            <v>CUSTOMER</v>
          </cell>
          <cell r="G94" t="str">
            <v>JUMLAH</v>
          </cell>
          <cell r="H94" t="str">
            <v>POTONGAN BANK</v>
          </cell>
          <cell r="I94" t="str">
            <v>DITERIMA</v>
          </cell>
        </row>
        <row r="95">
          <cell r="B95" t="str">
            <v>2170</v>
          </cell>
          <cell r="C95" t="str">
            <v>BAGUS PRAYODI</v>
          </cell>
          <cell r="D95" t="str">
            <v>DRIVER</v>
          </cell>
          <cell r="E95" t="str">
            <v>PALEMBANG</v>
          </cell>
          <cell r="F95" t="str">
            <v>ANTERAJA</v>
          </cell>
          <cell r="G95">
            <v>3221785.8299999996</v>
          </cell>
          <cell r="H95"/>
          <cell r="I95">
            <v>3221785.8299999996</v>
          </cell>
        </row>
        <row r="96">
          <cell r="B96" t="str">
            <v>1672</v>
          </cell>
          <cell r="C96" t="str">
            <v xml:space="preserve">HARIANSYAH </v>
          </cell>
          <cell r="D96" t="str">
            <v>DRIVER</v>
          </cell>
          <cell r="E96" t="str">
            <v>PALEMBANG</v>
          </cell>
          <cell r="F96" t="str">
            <v>ANTERAJA</v>
          </cell>
          <cell r="G96">
            <v>1248140.43</v>
          </cell>
          <cell r="H96"/>
          <cell r="I96">
            <v>1248140.43</v>
          </cell>
        </row>
        <row r="97">
          <cell r="B97" t="str">
            <v>0642</v>
          </cell>
          <cell r="C97" t="str">
            <v>HAMSA ISMAIL</v>
          </cell>
          <cell r="D97" t="str">
            <v xml:space="preserve">DRIVER </v>
          </cell>
          <cell r="E97" t="str">
            <v>GORONTALO</v>
          </cell>
          <cell r="F97" t="str">
            <v>SAT</v>
          </cell>
          <cell r="G97">
            <v>1931584.6666666667</v>
          </cell>
          <cell r="H97"/>
          <cell r="I97">
            <v>1931584.6666666667</v>
          </cell>
        </row>
        <row r="98">
          <cell r="B98" t="str">
            <v>2311</v>
          </cell>
          <cell r="C98" t="str">
            <v>TUNTUNG JARRE</v>
          </cell>
          <cell r="D98" t="str">
            <v>DRIVER</v>
          </cell>
          <cell r="E98" t="str">
            <v>MAKASSAR</v>
          </cell>
          <cell r="F98" t="str">
            <v>ANTERAJA</v>
          </cell>
          <cell r="G98">
            <v>1992233.5</v>
          </cell>
          <cell r="H98"/>
          <cell r="I98">
            <v>1992233.5</v>
          </cell>
        </row>
        <row r="99">
          <cell r="B99" t="str">
            <v>3487</v>
          </cell>
          <cell r="C99" t="str">
            <v>ADI JAYA</v>
          </cell>
          <cell r="D99" t="str">
            <v>DRIVER</v>
          </cell>
          <cell r="E99" t="str">
            <v>MAKASSAR</v>
          </cell>
          <cell r="F99" t="str">
            <v>ANTERAJA</v>
          </cell>
          <cell r="G99">
            <v>1795102.3666666667</v>
          </cell>
          <cell r="H99"/>
          <cell r="I99">
            <v>1795102.3666666667</v>
          </cell>
        </row>
        <row r="100">
          <cell r="B100" t="str">
            <v>2987</v>
          </cell>
          <cell r="C100" t="str">
            <v>MUHAMAD REZA APRILLA WILLEM</v>
          </cell>
          <cell r="D100" t="str">
            <v>DRIVER</v>
          </cell>
          <cell r="E100" t="str">
            <v>MAKASSAR</v>
          </cell>
          <cell r="F100" t="str">
            <v>ANTERAJA</v>
          </cell>
          <cell r="G100">
            <v>1900102.3666666667</v>
          </cell>
          <cell r="H100"/>
          <cell r="I100">
            <v>1900102.3666666667</v>
          </cell>
        </row>
        <row r="101">
          <cell r="B101"/>
          <cell r="C101"/>
          <cell r="D101"/>
          <cell r="E101"/>
          <cell r="F101"/>
          <cell r="G101">
            <v>12088949.16</v>
          </cell>
          <cell r="H101">
            <v>0</v>
          </cell>
          <cell r="I101">
            <v>12088949.16</v>
          </cell>
        </row>
        <row r="103">
          <cell r="B103"/>
          <cell r="C103"/>
          <cell r="E103"/>
          <cell r="F103"/>
          <cell r="G103"/>
          <cell r="H103"/>
          <cell r="I103"/>
        </row>
        <row r="104">
          <cell r="B104"/>
          <cell r="C104"/>
          <cell r="D104"/>
          <cell r="E104"/>
          <cell r="F104"/>
          <cell r="G104"/>
          <cell r="H104"/>
          <cell r="I104"/>
        </row>
        <row r="105">
          <cell r="B105" t="str">
            <v>NIK</v>
          </cell>
          <cell r="C105" t="str">
            <v>NAMA</v>
          </cell>
          <cell r="D105" t="str">
            <v>JABATAN</v>
          </cell>
          <cell r="E105" t="str">
            <v>AREA</v>
          </cell>
          <cell r="F105" t="str">
            <v>CUSTOMER</v>
          </cell>
          <cell r="G105" t="str">
            <v>JUMLAH</v>
          </cell>
          <cell r="H105" t="str">
            <v>POTONGAN BANK</v>
          </cell>
          <cell r="I105" t="str">
            <v>DITERIMA</v>
          </cell>
        </row>
        <row r="106">
          <cell r="B106" t="str">
            <v>3815</v>
          </cell>
          <cell r="C106" t="str">
            <v>MHD. RIDUAN</v>
          </cell>
          <cell r="D106" t="str">
            <v>DRIVER</v>
          </cell>
          <cell r="E106" t="str">
            <v>MEDAN</v>
          </cell>
          <cell r="F106" t="str">
            <v>MDR</v>
          </cell>
          <cell r="G106">
            <v>1684866.13696</v>
          </cell>
          <cell r="H106"/>
          <cell r="I106">
            <v>1684866.13696</v>
          </cell>
        </row>
        <row r="107">
          <cell r="B107" t="str">
            <v>3814</v>
          </cell>
          <cell r="C107" t="str">
            <v>CHAIRULLAH</v>
          </cell>
          <cell r="D107" t="str">
            <v>DRIVER</v>
          </cell>
          <cell r="E107" t="str">
            <v>MEDAN</v>
          </cell>
          <cell r="F107" t="str">
            <v>MDR</v>
          </cell>
          <cell r="G107">
            <v>1887561.1968</v>
          </cell>
          <cell r="H107"/>
          <cell r="I107">
            <v>1887561.1968</v>
          </cell>
        </row>
        <row r="108">
          <cell r="B108" t="str">
            <v>3825</v>
          </cell>
          <cell r="C108" t="str">
            <v>ROBI DASMIKO</v>
          </cell>
          <cell r="D108" t="str">
            <v>OPERATING CHASIER</v>
          </cell>
          <cell r="E108" t="str">
            <v>MEDAN</v>
          </cell>
          <cell r="F108" t="str">
            <v>LOG ASSA</v>
          </cell>
          <cell r="G108">
            <v>5236432.2</v>
          </cell>
          <cell r="H108"/>
          <cell r="I108">
            <v>5236432.2</v>
          </cell>
        </row>
        <row r="109">
          <cell r="B109"/>
          <cell r="C109"/>
          <cell r="D109"/>
          <cell r="E109"/>
          <cell r="F109"/>
          <cell r="G109">
            <v>8808859.53376</v>
          </cell>
          <cell r="H109">
            <v>0</v>
          </cell>
          <cell r="I109">
            <v>8808859.53376</v>
          </cell>
        </row>
        <row r="112">
          <cell r="B112"/>
          <cell r="C112"/>
          <cell r="E112"/>
          <cell r="F112"/>
          <cell r="G112"/>
          <cell r="H112"/>
          <cell r="I112"/>
        </row>
        <row r="113">
          <cell r="B113"/>
          <cell r="C113"/>
          <cell r="D113"/>
          <cell r="E113"/>
          <cell r="F113"/>
          <cell r="G113"/>
          <cell r="H113"/>
          <cell r="I113"/>
        </row>
        <row r="114">
          <cell r="B114" t="str">
            <v>NIK</v>
          </cell>
          <cell r="C114" t="str">
            <v>NAMA</v>
          </cell>
          <cell r="D114" t="str">
            <v>JABATAN</v>
          </cell>
          <cell r="E114" t="str">
            <v>AREA</v>
          </cell>
          <cell r="F114" t="str">
            <v>CUSTOMER</v>
          </cell>
          <cell r="G114" t="str">
            <v>JUMLAH</v>
          </cell>
          <cell r="H114" t="str">
            <v>POTONGAN BANK</v>
          </cell>
          <cell r="I114" t="str">
            <v>DITERIMA</v>
          </cell>
        </row>
        <row r="115">
          <cell r="B115" t="str">
            <v>3477</v>
          </cell>
          <cell r="C115" t="str">
            <v>AHMAD EXSAN</v>
          </cell>
          <cell r="D115" t="str">
            <v>DRIVER</v>
          </cell>
          <cell r="E115" t="str">
            <v>REMBANG</v>
          </cell>
          <cell r="F115" t="str">
            <v>SAT</v>
          </cell>
          <cell r="G115">
            <v>174909.60666666666</v>
          </cell>
          <cell r="H115"/>
          <cell r="I115">
            <v>174909.60666666666</v>
          </cell>
        </row>
        <row r="116">
          <cell r="B116" t="str">
            <v>3189</v>
          </cell>
          <cell r="C116" t="str">
            <v>AKHMAD ABRODIN</v>
          </cell>
          <cell r="D116" t="str">
            <v>DRIVER</v>
          </cell>
          <cell r="E116" t="str">
            <v>REMBANG</v>
          </cell>
          <cell r="F116" t="str">
            <v>SAT</v>
          </cell>
          <cell r="G116">
            <v>1633909.6066666667</v>
          </cell>
          <cell r="H116"/>
          <cell r="I116">
            <v>1633909.6066666667</v>
          </cell>
        </row>
        <row r="117">
          <cell r="B117" t="str">
            <v>0053</v>
          </cell>
          <cell r="C117" t="str">
            <v>DANI KURNIAWAN</v>
          </cell>
          <cell r="D117" t="str">
            <v>DRIVER</v>
          </cell>
          <cell r="E117" t="str">
            <v>REMBANG</v>
          </cell>
          <cell r="F117" t="str">
            <v>SAT</v>
          </cell>
          <cell r="G117">
            <v>1842864.41</v>
          </cell>
          <cell r="H117"/>
          <cell r="I117">
            <v>1842864.41</v>
          </cell>
        </row>
        <row r="118">
          <cell r="B118" t="str">
            <v>3349</v>
          </cell>
          <cell r="C118" t="str">
            <v>ERNANDA EKA PUTRA</v>
          </cell>
          <cell r="D118" t="str">
            <v>DRIVER</v>
          </cell>
          <cell r="E118" t="str">
            <v>REMBANG</v>
          </cell>
          <cell r="F118" t="str">
            <v>SAT</v>
          </cell>
          <cell r="G118">
            <v>1736909.6066666667</v>
          </cell>
          <cell r="H118"/>
          <cell r="I118">
            <v>1736909.6066666667</v>
          </cell>
        </row>
        <row r="119">
          <cell r="B119" t="str">
            <v>3405</v>
          </cell>
          <cell r="C119" t="str">
            <v>JATMIKO HIDAYAT JAUHAR</v>
          </cell>
          <cell r="D119" t="str">
            <v>DRIVER</v>
          </cell>
          <cell r="E119" t="str">
            <v>REMBANG</v>
          </cell>
          <cell r="F119" t="str">
            <v>SAT</v>
          </cell>
          <cell r="G119">
            <v>1334909.6066666667</v>
          </cell>
          <cell r="H119"/>
          <cell r="I119">
            <v>1334909.6066666667</v>
          </cell>
        </row>
        <row r="120">
          <cell r="B120" t="str">
            <v>0589</v>
          </cell>
          <cell r="C120" t="str">
            <v>JUMADI</v>
          </cell>
          <cell r="D120" t="str">
            <v>DRIVER</v>
          </cell>
          <cell r="E120" t="str">
            <v>REMBANG</v>
          </cell>
          <cell r="F120" t="str">
            <v>SAT</v>
          </cell>
          <cell r="G120">
            <v>1639909.6066666667</v>
          </cell>
          <cell r="H120"/>
          <cell r="I120">
            <v>1639909.6066666667</v>
          </cell>
        </row>
        <row r="121">
          <cell r="B121" t="str">
            <v>0060</v>
          </cell>
          <cell r="C121" t="str">
            <v>M. ASHARI</v>
          </cell>
          <cell r="D121" t="str">
            <v>DRIVER</v>
          </cell>
          <cell r="E121" t="str">
            <v>REMBANG</v>
          </cell>
          <cell r="F121" t="str">
            <v>SAT</v>
          </cell>
          <cell r="G121">
            <v>1715909.6066666667</v>
          </cell>
          <cell r="H121"/>
          <cell r="I121">
            <v>1715909.6066666667</v>
          </cell>
        </row>
        <row r="122">
          <cell r="B122" t="str">
            <v>2759</v>
          </cell>
          <cell r="C122" t="str">
            <v>MIFTAHUL HUDA</v>
          </cell>
          <cell r="D122" t="str">
            <v>DRIVER</v>
          </cell>
          <cell r="E122" t="str">
            <v>REMBANG</v>
          </cell>
          <cell r="F122" t="str">
            <v>SAT</v>
          </cell>
          <cell r="G122">
            <v>1867409.6066666667</v>
          </cell>
          <cell r="H122"/>
          <cell r="I122">
            <v>1867409.6066666667</v>
          </cell>
        </row>
        <row r="123">
          <cell r="B123" t="str">
            <v>3271</v>
          </cell>
          <cell r="C123" t="str">
            <v>NUR ISRON</v>
          </cell>
          <cell r="D123" t="str">
            <v>DRIVER</v>
          </cell>
          <cell r="E123" t="str">
            <v>REMBANG</v>
          </cell>
          <cell r="F123" t="str">
            <v>SAT</v>
          </cell>
          <cell r="G123">
            <v>861990.96066666662</v>
          </cell>
          <cell r="H123"/>
          <cell r="I123">
            <v>861990.96066666662</v>
          </cell>
        </row>
        <row r="124">
          <cell r="B124" t="str">
            <v>3188</v>
          </cell>
          <cell r="C124" t="str">
            <v>SUMARMIN</v>
          </cell>
          <cell r="D124" t="str">
            <v>DRIVER</v>
          </cell>
          <cell r="E124" t="str">
            <v>REMBANG</v>
          </cell>
          <cell r="F124" t="str">
            <v>SAT</v>
          </cell>
          <cell r="G124">
            <v>1293909.6066666667</v>
          </cell>
          <cell r="H124"/>
          <cell r="I124">
            <v>1293909.6066666667</v>
          </cell>
        </row>
        <row r="125">
          <cell r="B125" t="str">
            <v>3222</v>
          </cell>
          <cell r="C125" t="str">
            <v>WAHYUDI SUPRAYITNO</v>
          </cell>
          <cell r="D125" t="str">
            <v>DRIVER</v>
          </cell>
          <cell r="E125" t="str">
            <v>REMBANG</v>
          </cell>
          <cell r="F125" t="str">
            <v>SAT</v>
          </cell>
          <cell r="G125">
            <v>1063963.8426666667</v>
          </cell>
          <cell r="H125"/>
          <cell r="I125">
            <v>1063963.8426666667</v>
          </cell>
        </row>
        <row r="126">
          <cell r="B126"/>
          <cell r="C126"/>
          <cell r="D126"/>
          <cell r="E126"/>
          <cell r="F126"/>
          <cell r="G126">
            <v>15166596.066666666</v>
          </cell>
          <cell r="H126">
            <v>0</v>
          </cell>
          <cell r="I126">
            <v>15166596.066666666</v>
          </cell>
        </row>
        <row r="128">
          <cell r="B128"/>
          <cell r="C128"/>
          <cell r="E128"/>
          <cell r="F128"/>
          <cell r="G128"/>
          <cell r="H128"/>
          <cell r="I128"/>
        </row>
        <row r="129">
          <cell r="B129"/>
          <cell r="C129"/>
          <cell r="D129"/>
          <cell r="E129"/>
          <cell r="F129"/>
          <cell r="G129"/>
          <cell r="H129"/>
          <cell r="I129"/>
        </row>
        <row r="130">
          <cell r="B130" t="str">
            <v>NIK</v>
          </cell>
          <cell r="C130" t="str">
            <v>NAMA</v>
          </cell>
          <cell r="D130" t="str">
            <v>JABATAN</v>
          </cell>
          <cell r="E130" t="str">
            <v>AREA</v>
          </cell>
          <cell r="F130" t="str">
            <v>CUSTOMER</v>
          </cell>
          <cell r="G130" t="str">
            <v>JUMLAH</v>
          </cell>
          <cell r="H130" t="str">
            <v>POTONGAN BANK</v>
          </cell>
          <cell r="I130" t="str">
            <v>DITERIMA</v>
          </cell>
        </row>
        <row r="131">
          <cell r="B131" t="str">
            <v>3732</v>
          </cell>
          <cell r="C131" t="str">
            <v>ANGGI FIRMANSYAH</v>
          </cell>
          <cell r="D131" t="str">
            <v>DRIVER</v>
          </cell>
          <cell r="E131" t="str">
            <v>BANDUNG-ANTERAJA</v>
          </cell>
          <cell r="F131" t="str">
            <v>ANTERAJA</v>
          </cell>
          <cell r="G131">
            <v>4483866.5599999996</v>
          </cell>
          <cell r="H131"/>
          <cell r="I131">
            <v>4483866.5599999996</v>
          </cell>
        </row>
        <row r="132">
          <cell r="B132" t="str">
            <v>3773</v>
          </cell>
          <cell r="C132" t="str">
            <v>SYAHRUL FAUZY</v>
          </cell>
          <cell r="D132" t="str">
            <v>DRIVER</v>
          </cell>
          <cell r="E132" t="str">
            <v>BANDUNG-ANTERAJA</v>
          </cell>
          <cell r="F132" t="str">
            <v>ANTERAJA</v>
          </cell>
          <cell r="G132">
            <v>3832209.16</v>
          </cell>
          <cell r="H132"/>
          <cell r="I132">
            <v>3832209.16</v>
          </cell>
        </row>
        <row r="133">
          <cell r="B133"/>
          <cell r="C133"/>
          <cell r="D133"/>
          <cell r="E133"/>
          <cell r="F133"/>
          <cell r="G133">
            <v>8316075.7199999997</v>
          </cell>
          <cell r="H133"/>
          <cell r="I133">
            <v>8316075.7199999997</v>
          </cell>
        </row>
        <row r="135">
          <cell r="D135" t="str">
            <v>Diajukan Oleh,</v>
          </cell>
          <cell r="E135"/>
          <cell r="F135" t="str">
            <v>Mengetahui,</v>
          </cell>
          <cell r="G135"/>
          <cell r="I135" t="str">
            <v>Menyetujui,</v>
          </cell>
        </row>
        <row r="136">
          <cell r="D136"/>
          <cell r="E136"/>
          <cell r="F136"/>
          <cell r="G136"/>
          <cell r="I136"/>
        </row>
        <row r="137">
          <cell r="D137"/>
          <cell r="E137"/>
          <cell r="F137"/>
          <cell r="G137"/>
          <cell r="I137"/>
        </row>
        <row r="138">
          <cell r="D138"/>
          <cell r="E138"/>
          <cell r="F138"/>
          <cell r="G138"/>
          <cell r="I138"/>
        </row>
        <row r="139">
          <cell r="D139" t="str">
            <v>Nursiti</v>
          </cell>
          <cell r="E139"/>
          <cell r="F139" t="str">
            <v>Santoso Adi S</v>
          </cell>
          <cell r="G139"/>
          <cell r="I139" t="str">
            <v>Fatria Riza</v>
          </cell>
        </row>
        <row r="140">
          <cell r="D140"/>
          <cell r="E140"/>
          <cell r="F140"/>
          <cell r="G140"/>
          <cell r="H140"/>
        </row>
      </sheetData>
      <sheetData sheetId="2">
        <row r="10">
          <cell r="B10" t="str">
            <v>1551</v>
          </cell>
        </row>
        <row r="24">
          <cell r="D24"/>
          <cell r="E24"/>
          <cell r="F24"/>
          <cell r="G24"/>
          <cell r="H24"/>
          <cell r="I24"/>
        </row>
        <row r="26">
          <cell r="B26" t="str">
            <v>Nik</v>
          </cell>
          <cell r="C26" t="str">
            <v xml:space="preserve">Name  </v>
          </cell>
          <cell r="D26" t="str">
            <v>Jabatan</v>
          </cell>
          <cell r="E26" t="str">
            <v>Lokasi</v>
          </cell>
          <cell r="F26" t="str">
            <v>Customer</v>
          </cell>
          <cell r="G26" t="str">
            <v>JUMLAH</v>
          </cell>
          <cell r="H26" t="str">
            <v>POT BANK</v>
          </cell>
          <cell r="I26" t="str">
            <v>TERIMA</v>
          </cell>
        </row>
        <row r="27">
          <cell r="B27" t="str">
            <v>3823</v>
          </cell>
          <cell r="C27" t="str">
            <v>YANUAR RAHMADANI</v>
          </cell>
          <cell r="D27" t="str">
            <v>DRIVER</v>
          </cell>
          <cell r="E27" t="str">
            <v>SURABAYA</v>
          </cell>
          <cell r="F27" t="str">
            <v>ANTERAJA</v>
          </cell>
          <cell r="G27">
            <v>700076.67040000006</v>
          </cell>
          <cell r="H27">
            <v>6500</v>
          </cell>
          <cell r="I27">
            <v>693576.67040000006</v>
          </cell>
        </row>
        <row r="28">
          <cell r="B28" t="str">
            <v>2904</v>
          </cell>
          <cell r="C28" t="str">
            <v>MUHAMMAD FAIZAL</v>
          </cell>
          <cell r="D28" t="str">
            <v>DRIVER</v>
          </cell>
          <cell r="E28" t="str">
            <v>JEMBER</v>
          </cell>
          <cell r="F28" t="str">
            <v>ANTERAJA</v>
          </cell>
          <cell r="G28">
            <v>2921436.4800000004</v>
          </cell>
          <cell r="H28">
            <v>6500</v>
          </cell>
          <cell r="I28">
            <v>2914936.4800000004</v>
          </cell>
        </row>
        <row r="29">
          <cell r="B29" t="str">
            <v>3709</v>
          </cell>
          <cell r="C29" t="str">
            <v>TRIHU SYAIFUL R</v>
          </cell>
          <cell r="D29" t="str">
            <v>DRIVER</v>
          </cell>
          <cell r="E29" t="str">
            <v>JEMBER</v>
          </cell>
          <cell r="F29" t="str">
            <v>ANTERAJA</v>
          </cell>
          <cell r="G29">
            <v>2926436.4800000004</v>
          </cell>
          <cell r="H29">
            <v>6500</v>
          </cell>
          <cell r="I29">
            <v>2919936.4800000004</v>
          </cell>
        </row>
        <row r="30">
          <cell r="B30" t="str">
            <v>3532</v>
          </cell>
          <cell r="C30" t="str">
            <v>YUSUP WASONO PUTRO</v>
          </cell>
          <cell r="D30" t="str">
            <v>DRIVER</v>
          </cell>
          <cell r="E30" t="str">
            <v>JOGJA ANTERAJA</v>
          </cell>
          <cell r="F30" t="str">
            <v>JOGJA ANTERAJA</v>
          </cell>
          <cell r="G30">
            <v>2592811.1999999997</v>
          </cell>
          <cell r="H30">
            <v>6500</v>
          </cell>
          <cell r="I30">
            <v>2586311.1999999997</v>
          </cell>
        </row>
        <row r="31">
          <cell r="B31" t="str">
            <v>3711</v>
          </cell>
          <cell r="C31" t="str">
            <v>PANDUTAMA TITAN JATI ASMORO</v>
          </cell>
          <cell r="D31" t="str">
            <v>DRIVER</v>
          </cell>
          <cell r="E31" t="str">
            <v>JOGJA ANTERAJA</v>
          </cell>
          <cell r="F31" t="str">
            <v>JOGJA ANTERAJA</v>
          </cell>
          <cell r="G31">
            <v>2662811.1999999997</v>
          </cell>
          <cell r="H31">
            <v>6500</v>
          </cell>
          <cell r="I31">
            <v>2656311.1999999997</v>
          </cell>
        </row>
        <row r="32">
          <cell r="B32" t="str">
            <v>3789</v>
          </cell>
          <cell r="C32" t="str">
            <v>BAYU FITRAYUDI</v>
          </cell>
          <cell r="D32" t="str">
            <v>DRIVER</v>
          </cell>
          <cell r="E32" t="str">
            <v>JOGJA ANTERAJA</v>
          </cell>
          <cell r="F32" t="str">
            <v>JOGJA ANTERAJA</v>
          </cell>
          <cell r="G32">
            <v>1305659.9000000001</v>
          </cell>
          <cell r="H32"/>
          <cell r="I32">
            <v>1305659.9000000001</v>
          </cell>
        </row>
        <row r="33">
          <cell r="B33" t="str">
            <v>3612</v>
          </cell>
          <cell r="C33" t="str">
            <v>SISKA HERMAWAN</v>
          </cell>
          <cell r="D33" t="str">
            <v>DRIVER</v>
          </cell>
          <cell r="E33" t="str">
            <v>KEDIRI</v>
          </cell>
          <cell r="F33" t="str">
            <v>CREDIBOOK</v>
          </cell>
          <cell r="G33">
            <v>2784392.3347999998</v>
          </cell>
          <cell r="H33">
            <v>6500</v>
          </cell>
          <cell r="I33">
            <v>2777892.3347999998</v>
          </cell>
        </row>
        <row r="34">
          <cell r="B34" t="str">
            <v>3441</v>
          </cell>
          <cell r="C34" t="str">
            <v>AHMAD ROBIANSYAH</v>
          </cell>
          <cell r="D34" t="str">
            <v>DRIVER</v>
          </cell>
          <cell r="E34" t="str">
            <v>SUMBAWA</v>
          </cell>
          <cell r="F34" t="str">
            <v>ANTERAJA</v>
          </cell>
          <cell r="G34">
            <v>4311790.63</v>
          </cell>
          <cell r="H34">
            <v>6500</v>
          </cell>
          <cell r="I34">
            <v>4305290.63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klak"/>
      <sheetName val="Database All Summary"/>
      <sheetName val="Data Reconcel"/>
      <sheetName val="Jkt 1-Anteraja Bandung"/>
      <sheetName val="Jkt 1-Anteraja Banjar"/>
      <sheetName val="Jkt 1-Anteraja Bekasi"/>
      <sheetName val="Jkt 1-Anteraja Ciamis"/>
      <sheetName val="Jkt 1-Anteraja Cianjur"/>
      <sheetName val="Jkt 1-Anteraja Cirebon"/>
      <sheetName val="Jkt 1-Anteraja Garut"/>
      <sheetName val="Jkt 1-Anteraja Karawang"/>
      <sheetName val="Jkt 1-Anteraja Subang"/>
      <sheetName val="Jkt 1-Anteraja Sukabumi"/>
      <sheetName val="Jkt 1-Anteraja Tasik"/>
      <sheetName val="Jkt 1-Anteraja Tasik Kota"/>
      <sheetName val="Jkt 1-AOP Bandung"/>
      <sheetName val="Jkt 1-AOP Cibitung"/>
      <sheetName val="Jkt 1-APL Cikarang"/>
      <sheetName val="Jkt 1-Cirkle-K Cakung"/>
      <sheetName val="Jkt 1-Credibook Bandung"/>
      <sheetName val="Jkt 1-CrediBook Cianjur"/>
      <sheetName val="Jkt 1-CrediBook Garut"/>
      <sheetName val="Jkt 1-CrediBook Indramayu"/>
      <sheetName val="Jkt 1-CrediBook Kuningan"/>
      <sheetName val="Jkt 1-CrediBook Purwakarta"/>
      <sheetName val="Jkt 1-CrediBook Subang"/>
      <sheetName val="Jkt 1-CrediBook Sumedang"/>
      <sheetName val="Jkt 1-CrediBook Tasik Kota"/>
      <sheetName val="Jkt 1-HMS Karawang"/>
      <sheetName val="Jkt 1-HMS Tambun"/>
      <sheetName val="Jkt 1-Assa Tambun"/>
      <sheetName val="Jkt 1-SAT Cirebon"/>
      <sheetName val="Jkt 1-Yamazaki Cikarang"/>
      <sheetName val="Jkt 1-Yamazaki Tangerang"/>
      <sheetName val="Jkt 2-Anteraja Balikpapan"/>
      <sheetName val="Jkt 2-Anteraja Banjarmasin"/>
      <sheetName val="Jkt 2-Anteraja Bogor"/>
      <sheetName val="Jkt 2-Anteraja Halim"/>
      <sheetName val="Jkt 2-Anteraja Palangkaraya"/>
      <sheetName val="Jkt 2-Anteraja Pontianak"/>
      <sheetName val="Jkt 2-Anteraja Rawa Buaya"/>
      <sheetName val="Jkt 2-Anteraja Samarinda"/>
      <sheetName val="Jkt 2-Anteraja Serang"/>
      <sheetName val="Jkt 2-Anteraja Sunter"/>
      <sheetName val="Jkt 2-Anteraja Taman Tekno"/>
      <sheetName val="Jkt 2-CrediBook Rawa Buaya"/>
      <sheetName val="Jkt 2-Assa Ponpin"/>
      <sheetName val="Jkt 2-Assa Tipar"/>
      <sheetName val="Jkt 2-Driver Leader"/>
      <sheetName val="Jkt 2-SAT Banjarmasin"/>
      <sheetName val="Jkt 2-SAT Pontianak"/>
      <sheetName val="Malang-Agriaku Gorontalo"/>
      <sheetName val="Malang-Anteraja Bima"/>
      <sheetName val="Malang-Anteraja Denpasar"/>
      <sheetName val="Malang-Anteraja Gorontalo"/>
      <sheetName val="Malang-Anteraja Jember"/>
      <sheetName val="Malang-Anteraja Jombang"/>
      <sheetName val="Malang-Anteraja Kendari"/>
      <sheetName val="Malang-Anteraja Lamongan"/>
      <sheetName val="Malang-Anteraja Madiun"/>
      <sheetName val="Malang-Anteraja Madura"/>
      <sheetName val="Jkt 2-Anteraja Makasar"/>
      <sheetName val="Malang-Anteraja Malang"/>
      <sheetName val="Malang-Anteraja Manado"/>
      <sheetName val="Malang-Anteraja Mataram"/>
      <sheetName val="Malang-Anteraja Palu"/>
      <sheetName val="Malang-Anteraja Pare Pare"/>
      <sheetName val="Malang-Anteraja Sumbawa"/>
      <sheetName val="Malang-Anteraja Surabaya"/>
      <sheetName val="Malang-AOP Denpasar"/>
      <sheetName val="Malang-AOP Samarinda"/>
      <sheetName val="Malang-BAT 1 Malang"/>
      <sheetName val="Malang-Cirkle K Denpasar"/>
      <sheetName val="Malang-Credibook Denpasar"/>
      <sheetName val="Malang-Credibook Kediri"/>
      <sheetName val="Malang-Credibook Madiun"/>
      <sheetName val="Malang-Credibook Malang"/>
      <sheetName val="Malang-Credibook Mojokerto"/>
      <sheetName val="Malang-Credibook Pasuruan"/>
      <sheetName val="Malang-Credibook Probolinggo"/>
      <sheetName val="Malang-Credibook Seririt"/>
      <sheetName val="Malang-Credibook Sidoarjo"/>
      <sheetName val="Malang-Credibook Singaraja"/>
      <sheetName val="Malang-Credibook TulungAgung"/>
      <sheetName val="Malang-Mayora Mojokerto"/>
      <sheetName val="Malang-Mayora Surabaya"/>
      <sheetName val="Malang-SAT Gorontalo"/>
      <sheetName val="Malang-SAT Manado"/>
      <sheetName val="Malang-SAT Rembang"/>
      <sheetName val="Malang-Yamazaki Jember"/>
      <sheetName val="Malang-Yamazaki Malang"/>
      <sheetName val="Medan-Anteraja Aceh"/>
      <sheetName val="Medan-Anteraja Batam"/>
      <sheetName val="Medan-Anteraja Medan"/>
      <sheetName val="Medan-Anteraja Padang"/>
      <sheetName val="Medan-Anteraja Pekanbaru"/>
      <sheetName val="Medan-Mayora Medan"/>
      <sheetName val="Medan-MDR Medan"/>
      <sheetName val="Medan-SAT Batam"/>
      <sheetName val="PLBG-Anteraja Belitung"/>
      <sheetName val="PLBG-Anteraja Bengkulu"/>
      <sheetName val="PLBG-Anteraja Jambi"/>
      <sheetName val="PLBG-Anteraja Lampung"/>
      <sheetName val="PLBG-Anteraja Palembang"/>
      <sheetName val="PLBG-Anteraja Pangkal Pinang"/>
      <sheetName val="Semarang-Anteraja Kudus"/>
      <sheetName val="Malang-Anteraja Pemalang"/>
      <sheetName val="Semarang-Anteraja Purwokerto"/>
      <sheetName val="Semarang-Anteraja Semarang"/>
      <sheetName val="Semarang-Anteraja Solo"/>
      <sheetName val="Semarang-Anteraja Tegal"/>
      <sheetName val="Semarang-Anteraja Yogjakarta"/>
      <sheetName val="Semarang-AOP Purwokerto"/>
      <sheetName val="Semarang-AOP Semarang"/>
      <sheetName val="Semarang-HMS Solo"/>
      <sheetName val="Semarang-HMS Purwokerto"/>
      <sheetName val="Semarang-HMS Yogjakar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>
        <row r="5">
          <cell r="C5" t="str">
            <v>1356</v>
          </cell>
          <cell r="D5" t="str">
            <v>SIMSON TANESIB</v>
          </cell>
          <cell r="E5" t="str">
            <v>PT. MBK</v>
          </cell>
          <cell r="I5">
            <v>44114</v>
          </cell>
          <cell r="J5" t="str">
            <v/>
          </cell>
          <cell r="K5" t="str">
            <v>085238979443</v>
          </cell>
          <cell r="L5" t="str">
            <v>DRIVER</v>
          </cell>
          <cell r="Q5" t="str">
            <v>DENPASAR</v>
          </cell>
          <cell r="R5" t="str">
            <v>ANTERAJA</v>
          </cell>
          <cell r="S5" t="str">
            <v>MALANG</v>
          </cell>
          <cell r="T5" t="str">
            <v>5302010312930005</v>
          </cell>
          <cell r="U5" t="str">
            <v>SEUMUR HIDUP</v>
          </cell>
          <cell r="V5" t="str">
            <v>PUTIH</v>
          </cell>
          <cell r="W5" t="str">
            <v>BI</v>
          </cell>
          <cell r="X5" t="str">
            <v>931216183412</v>
          </cell>
          <cell r="Y5">
            <v>45263</v>
          </cell>
          <cell r="Z5" t="str">
            <v>FATUULAN</v>
          </cell>
          <cell r="AA5">
            <v>34306</v>
          </cell>
          <cell r="AB5" t="str">
            <v>JL LETDA RETA UTARA GG. HARNUM NO 9X DPS, BR/LIN RT 006 RW 003, DANGIN PURI KELOD</v>
          </cell>
          <cell r="AC5" t="str">
            <v>K1</v>
          </cell>
          <cell r="AD5" t="str">
            <v>KRISTEN</v>
          </cell>
          <cell r="AE5" t="str">
            <v>L</v>
          </cell>
          <cell r="AF5" t="str">
            <v>SMA</v>
          </cell>
          <cell r="AG5" t="str">
            <v>SIMSON TANESIB</v>
          </cell>
          <cell r="AH5" t="str">
            <v>BCA</v>
          </cell>
          <cell r="AI5" t="str">
            <v>7680219219</v>
          </cell>
          <cell r="AJ5" t="str">
            <v>5171022811170002</v>
          </cell>
          <cell r="AL5">
            <v>44652</v>
          </cell>
          <cell r="AM5">
            <v>44742</v>
          </cell>
          <cell r="AN5" t="str">
            <v>PKWT I</v>
          </cell>
          <cell r="AO5" t="str">
            <v>44 hari</v>
          </cell>
          <cell r="AP5" t="str">
            <v>1 Tahun  7 Bulan 7 Hari</v>
          </cell>
          <cell r="AQ5" t="str">
            <v>SUDAH</v>
          </cell>
          <cell r="AR5">
            <v>44432</v>
          </cell>
          <cell r="AS5" t="str">
            <v>SUDAH</v>
          </cell>
          <cell r="AT5">
            <v>44432</v>
          </cell>
          <cell r="AU5" t="str">
            <v>SUDAH</v>
          </cell>
          <cell r="AV5">
            <v>44423</v>
          </cell>
          <cell r="AW5" t="str">
            <v>0 Tahun  9 Bulan 2 Hari</v>
          </cell>
          <cell r="AX5" t="str">
            <v>IN CLASS</v>
          </cell>
          <cell r="AY5">
            <v>75</v>
          </cell>
          <cell r="AZ5">
            <v>75</v>
          </cell>
          <cell r="BA5" t="str">
            <v>SUDAH</v>
          </cell>
          <cell r="BC5">
            <v>44399</v>
          </cell>
          <cell r="BD5" t="str">
            <v>PUSKESMAS I DENPASAR TIMUR</v>
          </cell>
          <cell r="BE5" t="str">
            <v>SUDAH</v>
          </cell>
          <cell r="BG5">
            <v>44483</v>
          </cell>
          <cell r="BH5" t="str">
            <v>PUSKESMAS I DENPASAR TIMUR</v>
          </cell>
          <cell r="BV5" t="str">
            <v>0000852950474</v>
          </cell>
          <cell r="BW5" t="str">
            <v>SUDAH</v>
          </cell>
          <cell r="BX5" t="str">
            <v>BU MBK</v>
          </cell>
          <cell r="BY5" t="str">
            <v>20082215912</v>
          </cell>
          <cell r="BZ5" t="str">
            <v>SUDAH</v>
          </cell>
          <cell r="CG5" t="str">
            <v>simsontanesib93@gmail.com</v>
          </cell>
        </row>
        <row r="6">
          <cell r="C6" t="str">
            <v>1663</v>
          </cell>
          <cell r="D6" t="str">
            <v>GUSTI AGUS YOGA PUTRA</v>
          </cell>
          <cell r="E6" t="str">
            <v>PT. MBK</v>
          </cell>
          <cell r="F6" t="str">
            <v>REPLACE</v>
          </cell>
          <cell r="G6" t="str">
            <v>DRIVER SWITCH DARI CK</v>
          </cell>
          <cell r="I6">
            <v>43344</v>
          </cell>
          <cell r="J6" t="str">
            <v/>
          </cell>
          <cell r="K6" t="str">
            <v>087862011843</v>
          </cell>
          <cell r="L6" t="str">
            <v>DRIVER</v>
          </cell>
          <cell r="Q6" t="str">
            <v>DENPASAR</v>
          </cell>
          <cell r="R6" t="str">
            <v>ANTERAJA</v>
          </cell>
          <cell r="S6" t="str">
            <v>MALANG</v>
          </cell>
          <cell r="T6" t="str">
            <v>5106021108880004</v>
          </cell>
          <cell r="U6" t="str">
            <v>SEUMUR HIDUP</v>
          </cell>
          <cell r="V6" t="str">
            <v>HIJAU</v>
          </cell>
          <cell r="W6" t="str">
            <v>BI</v>
          </cell>
          <cell r="X6" t="str">
            <v>881216230318</v>
          </cell>
          <cell r="Y6">
            <v>45149</v>
          </cell>
          <cell r="Z6" t="str">
            <v>BANGLI</v>
          </cell>
          <cell r="AA6">
            <v>32366</v>
          </cell>
          <cell r="AB6" t="str">
            <v>LINGKUNGAN BR SEDIT BEBALANG BANGLI</v>
          </cell>
          <cell r="AC6" t="str">
            <v>K2</v>
          </cell>
          <cell r="AD6" t="str">
            <v>HINDU</v>
          </cell>
          <cell r="AE6" t="str">
            <v>L</v>
          </cell>
          <cell r="AF6" t="str">
            <v>SMK</v>
          </cell>
          <cell r="AG6" t="str">
            <v>GUSTI AGUS YOGA PUTRA</v>
          </cell>
          <cell r="AH6" t="str">
            <v>BCA</v>
          </cell>
          <cell r="AI6" t="str">
            <v>4350289653</v>
          </cell>
          <cell r="AJ6" t="str">
            <v>5106020203110006</v>
          </cell>
          <cell r="AL6">
            <v>44652</v>
          </cell>
          <cell r="AM6">
            <v>44742</v>
          </cell>
          <cell r="AN6" t="str">
            <v>PKWT II</v>
          </cell>
          <cell r="AO6" t="str">
            <v>44 hari</v>
          </cell>
          <cell r="AP6" t="str">
            <v>3 Tahun  8 Bulan 16 Hari</v>
          </cell>
          <cell r="AQ6" t="str">
            <v>SUDAH</v>
          </cell>
          <cell r="AR6">
            <v>44432</v>
          </cell>
          <cell r="AS6" t="str">
            <v>SUDAH</v>
          </cell>
          <cell r="AT6">
            <v>44432</v>
          </cell>
          <cell r="AU6" t="str">
            <v>SUDAH</v>
          </cell>
          <cell r="AV6">
            <v>44423</v>
          </cell>
          <cell r="AW6" t="str">
            <v>0 Tahun  9 Bulan 2 Hari</v>
          </cell>
          <cell r="AX6" t="str">
            <v>IN CLASS</v>
          </cell>
          <cell r="AY6">
            <v>90</v>
          </cell>
          <cell r="AZ6">
            <v>75</v>
          </cell>
          <cell r="BA6" t="str">
            <v>SUDAH</v>
          </cell>
          <cell r="BC6">
            <v>44379</v>
          </cell>
          <cell r="BD6" t="str">
            <v>PUSKESMAS 1 DENPASAR</v>
          </cell>
          <cell r="BE6" t="str">
            <v>SUDAH</v>
          </cell>
          <cell r="BG6">
            <v>44446</v>
          </cell>
          <cell r="BH6" t="str">
            <v>PUSKESMAS 1 DENPASAR</v>
          </cell>
          <cell r="BV6" t="str">
            <v>0001617408887</v>
          </cell>
          <cell r="BW6" t="str">
            <v>SUDAH</v>
          </cell>
          <cell r="BX6" t="str">
            <v>BU MBK</v>
          </cell>
          <cell r="BY6" t="str">
            <v>19089244263</v>
          </cell>
          <cell r="BZ6" t="str">
            <v>SUDAH</v>
          </cell>
          <cell r="CG6" t="str">
            <v>gusyogaputra@gmail.com</v>
          </cell>
        </row>
        <row r="7">
          <cell r="C7" t="str">
            <v>1664</v>
          </cell>
          <cell r="D7" t="str">
            <v>I WAYAN EKA SANTOSA</v>
          </cell>
          <cell r="E7" t="str">
            <v>PT. MBK</v>
          </cell>
          <cell r="I7">
            <v>44020</v>
          </cell>
          <cell r="J7" t="str">
            <v/>
          </cell>
          <cell r="K7" t="str">
            <v>083115862233</v>
          </cell>
          <cell r="L7" t="str">
            <v>DRIVER</v>
          </cell>
          <cell r="Q7" t="str">
            <v>DENPASAR</v>
          </cell>
          <cell r="R7" t="str">
            <v>ANTERAJA</v>
          </cell>
          <cell r="S7" t="str">
            <v>MALANG</v>
          </cell>
          <cell r="T7" t="str">
            <v>5107040402880006</v>
          </cell>
          <cell r="U7" t="str">
            <v>SEUMUR HIDUP</v>
          </cell>
          <cell r="V7" t="str">
            <v>HIJAU</v>
          </cell>
          <cell r="W7" t="str">
            <v>BI</v>
          </cell>
          <cell r="X7" t="str">
            <v>880216185141</v>
          </cell>
          <cell r="Y7">
            <v>46154</v>
          </cell>
          <cell r="Z7" t="str">
            <v>TIMBRAH</v>
          </cell>
          <cell r="AA7">
            <v>32177</v>
          </cell>
          <cell r="AB7" t="str">
            <v>BR. DINAS TIMBRAH LAMBUAN, DS PERTIMA KEC. KARANGASEM, KAB. KARANGASEM</v>
          </cell>
          <cell r="AC7" t="str">
            <v>K1</v>
          </cell>
          <cell r="AD7" t="str">
            <v>HINDU</v>
          </cell>
          <cell r="AE7" t="str">
            <v>L</v>
          </cell>
          <cell r="AF7" t="str">
            <v>SMP</v>
          </cell>
          <cell r="AG7" t="str">
            <v>I WAYAN EKA SANTOSA</v>
          </cell>
          <cell r="AH7" t="str">
            <v>BCA</v>
          </cell>
          <cell r="AI7" t="str">
            <v>0402047435</v>
          </cell>
          <cell r="AJ7" t="str">
            <v>5107042312110001</v>
          </cell>
          <cell r="AL7">
            <v>44621</v>
          </cell>
          <cell r="AM7">
            <v>44712</v>
          </cell>
          <cell r="AN7" t="str">
            <v>PKWT I</v>
          </cell>
          <cell r="AO7" t="str">
            <v>14 hari</v>
          </cell>
          <cell r="AP7" t="str">
            <v>1 Tahun  10 Bulan 9 Hari</v>
          </cell>
          <cell r="AQ7" t="str">
            <v>SUDAH</v>
          </cell>
          <cell r="AR7">
            <v>44432</v>
          </cell>
          <cell r="AS7" t="str">
            <v>SUDAH</v>
          </cell>
          <cell r="AT7">
            <v>44432</v>
          </cell>
          <cell r="AU7" t="str">
            <v>SUDAH</v>
          </cell>
          <cell r="AV7">
            <v>44423</v>
          </cell>
          <cell r="AW7" t="str">
            <v>0 Tahun  9 Bulan 2 Hari</v>
          </cell>
          <cell r="AX7" t="str">
            <v>IN CLASS</v>
          </cell>
          <cell r="AY7">
            <v>100</v>
          </cell>
          <cell r="AZ7">
            <v>75</v>
          </cell>
          <cell r="BA7" t="str">
            <v>SUDAH</v>
          </cell>
          <cell r="BC7">
            <v>44382</v>
          </cell>
          <cell r="BD7" t="str">
            <v>PUSKESMAS PEMBANTU ASAK, KARANGASEM</v>
          </cell>
          <cell r="BE7" t="str">
            <v>SUDAH</v>
          </cell>
          <cell r="BG7">
            <v>44410</v>
          </cell>
          <cell r="BH7" t="str">
            <v>PUSKESMAS PEMBANTU ASAK, KARANGASEM</v>
          </cell>
          <cell r="BV7" t="str">
            <v>0002137275551</v>
          </cell>
          <cell r="BW7" t="str">
            <v>SUDAH</v>
          </cell>
          <cell r="BX7" t="str">
            <v>BU MBK</v>
          </cell>
          <cell r="BY7" t="str">
            <v>20051951745</v>
          </cell>
          <cell r="BZ7" t="str">
            <v>SUDAH</v>
          </cell>
          <cell r="CG7" t="str">
            <v>agede321@gmail.com</v>
          </cell>
        </row>
        <row r="8">
          <cell r="C8" t="str">
            <v>1851</v>
          </cell>
          <cell r="D8" t="str">
            <v>KIPRIANUS MARKION SAKAN</v>
          </cell>
          <cell r="E8" t="str">
            <v>PT. MBK</v>
          </cell>
          <cell r="F8" t="str">
            <v>PEMENUHAN PO</v>
          </cell>
          <cell r="G8" t="str">
            <v>04/PO/LOG-SBY/II/21</v>
          </cell>
          <cell r="H8">
            <v>44237</v>
          </cell>
          <cell r="I8">
            <v>44244</v>
          </cell>
          <cell r="J8">
            <v>7</v>
          </cell>
          <cell r="K8" t="str">
            <v>081236040844</v>
          </cell>
          <cell r="L8" t="str">
            <v>DRIVER</v>
          </cell>
          <cell r="Q8" t="str">
            <v>DENPASAR</v>
          </cell>
          <cell r="R8" t="str">
            <v>ANTERAJA</v>
          </cell>
          <cell r="S8" t="str">
            <v>MALANG</v>
          </cell>
          <cell r="T8" t="str">
            <v>5301062004810002</v>
          </cell>
          <cell r="U8" t="str">
            <v>SEUMUR HIDUP</v>
          </cell>
          <cell r="V8" t="str">
            <v>PUTIH</v>
          </cell>
          <cell r="W8" t="str">
            <v>BI UMUM</v>
          </cell>
          <cell r="X8" t="str">
            <v>16188104000272</v>
          </cell>
          <cell r="Y8">
            <v>45930</v>
          </cell>
          <cell r="Z8" t="str">
            <v>OETAMAN</v>
          </cell>
          <cell r="AA8">
            <v>29696</v>
          </cell>
          <cell r="AB8" t="str">
            <v>JL. TIMOR RAYA RT 015/005 KEL. OESAO KEC. KUPANG TIMUR KAB. KUPANG</v>
          </cell>
          <cell r="AC8" t="str">
            <v>K1</v>
          </cell>
          <cell r="AD8" t="str">
            <v>KRISTEN</v>
          </cell>
          <cell r="AE8" t="str">
            <v>L</v>
          </cell>
          <cell r="AF8" t="str">
            <v>SMA</v>
          </cell>
          <cell r="AG8" t="str">
            <v>KIPRIANUS MARKION SAKAN</v>
          </cell>
          <cell r="AH8" t="str">
            <v>BCA</v>
          </cell>
          <cell r="AI8" t="str">
            <v>6700446954</v>
          </cell>
          <cell r="AJ8" t="str">
            <v>5301060701148001</v>
          </cell>
          <cell r="AK8" t="str">
            <v>95.883.086.1-903.000</v>
          </cell>
          <cell r="AL8">
            <v>44621</v>
          </cell>
          <cell r="AM8">
            <v>44712</v>
          </cell>
          <cell r="AN8" t="str">
            <v>PKWT I</v>
          </cell>
          <cell r="AO8" t="str">
            <v>14 hari</v>
          </cell>
          <cell r="AP8" t="str">
            <v>1 Tahun  3 Bulan 0 Hari</v>
          </cell>
          <cell r="AQ8" t="str">
            <v>SUDAH</v>
          </cell>
          <cell r="AR8">
            <v>44432</v>
          </cell>
          <cell r="AS8" t="str">
            <v>SUDAH</v>
          </cell>
          <cell r="AT8">
            <v>44432</v>
          </cell>
          <cell r="AU8" t="str">
            <v>SUDAH</v>
          </cell>
          <cell r="AV8">
            <v>44423</v>
          </cell>
          <cell r="AW8" t="str">
            <v>0 Tahun  9 Bulan 2 Hari</v>
          </cell>
          <cell r="AX8" t="str">
            <v>IN CLASS</v>
          </cell>
          <cell r="AY8">
            <v>95</v>
          </cell>
          <cell r="AZ8">
            <v>70</v>
          </cell>
          <cell r="BA8" t="str">
            <v>SUDAH</v>
          </cell>
          <cell r="BC8">
            <v>44254</v>
          </cell>
          <cell r="BD8" t="str">
            <v>NUSA DUA BALI HOTEL</v>
          </cell>
          <cell r="BE8" t="str">
            <v>SUDAH</v>
          </cell>
          <cell r="BG8">
            <v>44273</v>
          </cell>
          <cell r="BH8" t="str">
            <v>NUSA DUA BALI HOTEL</v>
          </cell>
          <cell r="BV8" t="str">
            <v>0001149848739</v>
          </cell>
          <cell r="BW8" t="str">
            <v>SUDAH</v>
          </cell>
          <cell r="BX8" t="str">
            <v>BU MBK</v>
          </cell>
          <cell r="BY8" t="str">
            <v>21025507696</v>
          </cell>
          <cell r="BZ8" t="str">
            <v>SUDAH</v>
          </cell>
          <cell r="CG8" t="str">
            <v>kiprianussakan02@gmailcom</v>
          </cell>
        </row>
        <row r="9">
          <cell r="C9" t="str">
            <v>2074</v>
          </cell>
          <cell r="D9" t="str">
            <v>PANDE WAYAN WIRAWAN</v>
          </cell>
          <cell r="E9" t="str">
            <v>PT. MBK</v>
          </cell>
          <cell r="I9">
            <v>44295</v>
          </cell>
          <cell r="J9" t="str">
            <v/>
          </cell>
          <cell r="K9" t="str">
            <v>087805932734</v>
          </cell>
          <cell r="L9" t="str">
            <v>DRIVER</v>
          </cell>
          <cell r="Q9" t="str">
            <v>DENPASAR</v>
          </cell>
          <cell r="R9" t="str">
            <v>ANTERAJA</v>
          </cell>
          <cell r="S9" t="str">
            <v>MALANG</v>
          </cell>
          <cell r="T9" t="str">
            <v>5105040707830001</v>
          </cell>
          <cell r="U9" t="str">
            <v>SEUMUR HIDUP</v>
          </cell>
          <cell r="V9" t="str">
            <v>HIJAU</v>
          </cell>
          <cell r="W9" t="str">
            <v>BI</v>
          </cell>
          <cell r="X9" t="str">
            <v>821216220960</v>
          </cell>
          <cell r="Y9">
            <v>44926</v>
          </cell>
          <cell r="Z9" t="str">
            <v>KUSAMBA</v>
          </cell>
          <cell r="AA9">
            <v>30504</v>
          </cell>
          <cell r="AB9" t="str">
            <v>DUSUN PANDE RT 000/000 DESA KUSAMBA KEC. DAWAN KAB. KALUNGKUNG</v>
          </cell>
          <cell r="AC9" t="str">
            <v>K1</v>
          </cell>
          <cell r="AD9" t="str">
            <v>HINDU</v>
          </cell>
          <cell r="AE9" t="str">
            <v>L</v>
          </cell>
          <cell r="AF9" t="str">
            <v>SMA</v>
          </cell>
          <cell r="AG9" t="str">
            <v>PANDE WAYAN WIRAWAN</v>
          </cell>
          <cell r="AH9" t="str">
            <v>BCA</v>
          </cell>
          <cell r="AI9" t="str">
            <v>4350295211</v>
          </cell>
          <cell r="AJ9" t="str">
            <v>5105040709100008</v>
          </cell>
          <cell r="AK9" t="str">
            <v>67.439.967.0-907.000</v>
          </cell>
          <cell r="AL9">
            <v>44682</v>
          </cell>
          <cell r="AM9">
            <v>44773</v>
          </cell>
          <cell r="AN9" t="str">
            <v>PKWT I</v>
          </cell>
          <cell r="AO9" t="str">
            <v>75 hari</v>
          </cell>
          <cell r="AP9" t="str">
            <v>1 Tahun  1 Bulan 8 Hari</v>
          </cell>
          <cell r="AQ9" t="str">
            <v>SUDAH</v>
          </cell>
          <cell r="AR9">
            <v>44432</v>
          </cell>
          <cell r="AS9" t="str">
            <v>SUDAH</v>
          </cell>
          <cell r="AT9">
            <v>44432</v>
          </cell>
          <cell r="AU9" t="str">
            <v>SUDAH</v>
          </cell>
          <cell r="AV9">
            <v>44423</v>
          </cell>
          <cell r="AW9" t="str">
            <v>0 Tahun  9 Bulan 2 Hari</v>
          </cell>
          <cell r="AX9" t="str">
            <v>IN CLASS</v>
          </cell>
          <cell r="AY9">
            <v>85</v>
          </cell>
          <cell r="AZ9">
            <v>80</v>
          </cell>
          <cell r="BA9" t="str">
            <v>SUDAH</v>
          </cell>
          <cell r="BC9">
            <v>44284</v>
          </cell>
          <cell r="BD9" t="str">
            <v>PUSKESMAS 2 DENPASAR BARAT</v>
          </cell>
          <cell r="BE9" t="str">
            <v>SUDAH</v>
          </cell>
          <cell r="BG9">
            <v>44369</v>
          </cell>
          <cell r="BH9" t="str">
            <v>PUSKESMAS 2 DENPASAR BARAT</v>
          </cell>
          <cell r="BV9" t="str">
            <v>0003066552459</v>
          </cell>
          <cell r="BW9" t="str">
            <v>SUDAH</v>
          </cell>
          <cell r="BX9" t="str">
            <v>IKUT ISTRI</v>
          </cell>
          <cell r="BY9" t="str">
            <v>21032313393</v>
          </cell>
          <cell r="BZ9" t="str">
            <v>SUDAH</v>
          </cell>
          <cell r="CG9" t="str">
            <v>wirawanwayanpande@gmail.com</v>
          </cell>
        </row>
        <row r="10">
          <cell r="C10" t="str">
            <v>2448</v>
          </cell>
          <cell r="D10" t="str">
            <v>SAMRI DANIAL SUNBANU</v>
          </cell>
          <cell r="E10" t="str">
            <v>PT. MBK</v>
          </cell>
          <cell r="F10" t="str">
            <v>PEMENUHAN PO</v>
          </cell>
          <cell r="G10" t="str">
            <v>04/PO/LOG-SBY/II/21</v>
          </cell>
          <cell r="H10">
            <v>44237</v>
          </cell>
          <cell r="I10">
            <v>44350</v>
          </cell>
          <cell r="J10">
            <v>113</v>
          </cell>
          <cell r="K10" t="str">
            <v>081237095862</v>
          </cell>
          <cell r="L10" t="str">
            <v>DRIVER</v>
          </cell>
          <cell r="Q10" t="str">
            <v>DENPASAR</v>
          </cell>
          <cell r="R10" t="str">
            <v>ANTERAJA</v>
          </cell>
          <cell r="S10" t="str">
            <v>MALANG</v>
          </cell>
          <cell r="T10" t="str">
            <v>5302030309960003</v>
          </cell>
          <cell r="U10" t="str">
            <v>SEUMUR HIDUP</v>
          </cell>
          <cell r="V10" t="str">
            <v>PUTIH</v>
          </cell>
          <cell r="W10" t="str">
            <v>BI</v>
          </cell>
          <cell r="X10" t="str">
            <v>16189609000554</v>
          </cell>
          <cell r="Y10">
            <v>46063</v>
          </cell>
          <cell r="Z10" t="str">
            <v>FATUKOTO</v>
          </cell>
          <cell r="AA10">
            <v>35311</v>
          </cell>
          <cell r="AB10" t="str">
            <v>NEFOMTASA RT 002/015 KEL. FATUKOTO KEC. MOLLO UTARA KAB. TIMOR TENGAH SELATAN</v>
          </cell>
          <cell r="AC10" t="str">
            <v>L</v>
          </cell>
          <cell r="AD10" t="str">
            <v>KRISTEN</v>
          </cell>
          <cell r="AE10" t="str">
            <v>L</v>
          </cell>
          <cell r="AF10" t="str">
            <v>SMA</v>
          </cell>
          <cell r="AG10" t="str">
            <v>SAMRI DANIAL SUNBANU</v>
          </cell>
          <cell r="AH10" t="str">
            <v>BCA</v>
          </cell>
          <cell r="AI10" t="str">
            <v>6115353458</v>
          </cell>
          <cell r="AJ10" t="str">
            <v>5302032501082481</v>
          </cell>
          <cell r="AL10">
            <v>44621</v>
          </cell>
          <cell r="AM10">
            <v>44712</v>
          </cell>
          <cell r="AN10" t="str">
            <v>PKWT II</v>
          </cell>
          <cell r="AO10" t="str">
            <v>14 hari</v>
          </cell>
          <cell r="AP10" t="str">
            <v>0 Tahun  11 Bulan 14 Hari</v>
          </cell>
          <cell r="AQ10" t="str">
            <v>SUDAH</v>
          </cell>
          <cell r="AR10">
            <v>44432</v>
          </cell>
          <cell r="AS10" t="str">
            <v>SUDAH</v>
          </cell>
          <cell r="AT10">
            <v>44432</v>
          </cell>
          <cell r="AU10" t="str">
            <v>SUDAH</v>
          </cell>
          <cell r="AV10">
            <v>44438</v>
          </cell>
          <cell r="AW10" t="str">
            <v>0 Tahun  8 Bulan 17 Hari</v>
          </cell>
          <cell r="AX10" t="str">
            <v>ON LINE</v>
          </cell>
          <cell r="AY10">
            <v>90</v>
          </cell>
          <cell r="AZ10">
            <v>80</v>
          </cell>
          <cell r="BA10" t="str">
            <v>SUDAH</v>
          </cell>
          <cell r="BC10">
            <v>44398</v>
          </cell>
          <cell r="BD10" t="str">
            <v>POLRES KLUNGKUNG</v>
          </cell>
          <cell r="BE10" t="str">
            <v>SUDAH</v>
          </cell>
          <cell r="BG10">
            <v>44426</v>
          </cell>
          <cell r="BH10" t="str">
            <v>POLRES KLUNGKUNG</v>
          </cell>
          <cell r="BV10" t="str">
            <v>0000852941542</v>
          </cell>
          <cell r="BW10" t="str">
            <v>SUDAH</v>
          </cell>
          <cell r="BX10" t="str">
            <v>PBI APBN</v>
          </cell>
          <cell r="BY10" t="str">
            <v>21045999923</v>
          </cell>
          <cell r="BZ10" t="str">
            <v>SUDAH</v>
          </cell>
          <cell r="CG10" t="str">
            <v>samrydani451@gmail.com</v>
          </cell>
        </row>
        <row r="11">
          <cell r="C11" t="str">
            <v>2551</v>
          </cell>
          <cell r="D11" t="str">
            <v>ANAK AGUNG BAGUS INDRA JAYA</v>
          </cell>
          <cell r="E11" t="str">
            <v>PT. MBK</v>
          </cell>
          <cell r="F11" t="str">
            <v>PEMENUHAN PO</v>
          </cell>
          <cell r="G11" t="str">
            <v>23-2/PO/LOG SBY/VI/21</v>
          </cell>
          <cell r="H11">
            <v>44366</v>
          </cell>
          <cell r="I11">
            <v>44372</v>
          </cell>
          <cell r="J11">
            <v>6</v>
          </cell>
          <cell r="K11" t="str">
            <v>081238162855</v>
          </cell>
          <cell r="L11" t="str">
            <v>DRIVER</v>
          </cell>
          <cell r="Q11" t="str">
            <v>DENPASAR</v>
          </cell>
          <cell r="R11" t="str">
            <v>ANTERAJA</v>
          </cell>
          <cell r="S11" t="str">
            <v>MALANG</v>
          </cell>
          <cell r="T11" t="str">
            <v>5171020106880002</v>
          </cell>
          <cell r="U11" t="str">
            <v>SEUMUR HIDUP</v>
          </cell>
          <cell r="V11" t="str">
            <v>HIJAU</v>
          </cell>
          <cell r="W11" t="str">
            <v>BI UMUM</v>
          </cell>
          <cell r="X11" t="str">
            <v>16188806000267</v>
          </cell>
          <cell r="Y11">
            <v>45828</v>
          </cell>
          <cell r="Z11" t="str">
            <v>DENPASAR</v>
          </cell>
          <cell r="AA11">
            <v>32295</v>
          </cell>
          <cell r="AB11" t="str">
            <v>JL. I GUSTI NGURAH RAI NO. 68 BR ALANGKAJENG RT -/- KEL MENGWI KEC. MENGWI KAB. BANDUNG</v>
          </cell>
          <cell r="AC11" t="str">
            <v>K0</v>
          </cell>
          <cell r="AD11" t="str">
            <v>HINDU</v>
          </cell>
          <cell r="AE11" t="str">
            <v>L</v>
          </cell>
          <cell r="AF11" t="str">
            <v>SMA</v>
          </cell>
          <cell r="AG11" t="str">
            <v>ANAK AGUNG BAGUS INDRA JAYA MAYUN</v>
          </cell>
          <cell r="AH11" t="str">
            <v>BCA</v>
          </cell>
          <cell r="AI11" t="str">
            <v>6690568215</v>
          </cell>
          <cell r="AJ11" t="str">
            <v>5103022304200003</v>
          </cell>
          <cell r="AL11">
            <v>44652</v>
          </cell>
          <cell r="AM11">
            <v>44742</v>
          </cell>
          <cell r="AN11" t="str">
            <v>PKWT II</v>
          </cell>
          <cell r="AO11" t="str">
            <v>44 hari</v>
          </cell>
          <cell r="AP11" t="str">
            <v>0 Tahun  10 Bulan 22 Hari</v>
          </cell>
          <cell r="AQ11" t="str">
            <v>SUDAH</v>
          </cell>
          <cell r="AR11">
            <v>44432</v>
          </cell>
          <cell r="AS11" t="str">
            <v>SUDAH</v>
          </cell>
          <cell r="AT11">
            <v>44432</v>
          </cell>
          <cell r="AU11" t="str">
            <v>SUDAH</v>
          </cell>
          <cell r="AV11">
            <v>44438</v>
          </cell>
          <cell r="AW11" t="str">
            <v>0 Tahun  8 Bulan 17 Hari</v>
          </cell>
          <cell r="AX11" t="str">
            <v>ON LINE</v>
          </cell>
          <cell r="AY11">
            <v>85</v>
          </cell>
          <cell r="AZ11">
            <v>75</v>
          </cell>
          <cell r="BA11" t="str">
            <v>SUDAH</v>
          </cell>
          <cell r="BC11">
            <v>44289</v>
          </cell>
          <cell r="BD11" t="str">
            <v>PUSKESMAS 2 DENPASAR BARAT</v>
          </cell>
          <cell r="BE11" t="str">
            <v>SUDAH</v>
          </cell>
          <cell r="BG11">
            <v>44377</v>
          </cell>
          <cell r="BH11" t="str">
            <v>PUSKESMAS 2 DENPASAR BARAT</v>
          </cell>
          <cell r="BV11" t="str">
            <v>0001286991685</v>
          </cell>
          <cell r="BW11" t="str">
            <v>SUDAH</v>
          </cell>
          <cell r="BX11" t="str">
            <v>BU MBK</v>
          </cell>
          <cell r="BY11" t="str">
            <v>21055224642</v>
          </cell>
          <cell r="BZ11" t="str">
            <v>SUDAH</v>
          </cell>
          <cell r="CG11" t="str">
            <v>indramayun12555@gmail.com</v>
          </cell>
        </row>
        <row r="12">
          <cell r="C12" t="str">
            <v>2552</v>
          </cell>
          <cell r="D12" t="str">
            <v>BUCE LASSA</v>
          </cell>
          <cell r="E12" t="str">
            <v>PT. MBK</v>
          </cell>
          <cell r="F12" t="str">
            <v>PEMENUHAN PO</v>
          </cell>
          <cell r="G12" t="str">
            <v>23-2/PO/LOG SBY/VI/21</v>
          </cell>
          <cell r="H12">
            <v>44366</v>
          </cell>
          <cell r="I12">
            <v>44372</v>
          </cell>
          <cell r="J12">
            <v>6</v>
          </cell>
          <cell r="K12" t="str">
            <v>081294329897</v>
          </cell>
          <cell r="L12" t="str">
            <v>DRIVER</v>
          </cell>
          <cell r="Q12" t="str">
            <v>DENPASAR</v>
          </cell>
          <cell r="R12" t="str">
            <v>ANTERAJA</v>
          </cell>
          <cell r="S12" t="str">
            <v>MALANG</v>
          </cell>
          <cell r="T12" t="str">
            <v>5302031205960003</v>
          </cell>
          <cell r="U12" t="str">
            <v>SEUMUR HIDUP</v>
          </cell>
          <cell r="V12" t="str">
            <v>PUTIH</v>
          </cell>
          <cell r="W12" t="str">
            <v>BI</v>
          </cell>
          <cell r="X12" t="str">
            <v>1618960500064</v>
          </cell>
          <cell r="Y12">
            <v>46119</v>
          </cell>
          <cell r="Z12" t="str">
            <v>KIU'ANA</v>
          </cell>
          <cell r="AA12">
            <v>35197</v>
          </cell>
          <cell r="AB12" t="str">
            <v>HUAKNUTU RT 004/002 KEL. FATUKOTO KEC. MOLLO UTARA KAB. TOMIR TENGAH SELATAN</v>
          </cell>
          <cell r="AC12" t="str">
            <v>L</v>
          </cell>
          <cell r="AD12" t="str">
            <v>KRISTEN</v>
          </cell>
          <cell r="AE12" t="str">
            <v>L</v>
          </cell>
          <cell r="AF12" t="str">
            <v>SMA</v>
          </cell>
          <cell r="AG12" t="str">
            <v>BUCE LASSA</v>
          </cell>
          <cell r="AH12" t="str">
            <v>BCA</v>
          </cell>
          <cell r="AI12" t="str">
            <v>0490564179</v>
          </cell>
          <cell r="AJ12" t="str">
            <v>5302032501082563</v>
          </cell>
          <cell r="AL12">
            <v>44652</v>
          </cell>
          <cell r="AM12">
            <v>44742</v>
          </cell>
          <cell r="AN12" t="str">
            <v>PKWT II</v>
          </cell>
          <cell r="AO12" t="str">
            <v>44 hari</v>
          </cell>
          <cell r="AP12" t="str">
            <v>0 Tahun  10 Bulan 22 Hari</v>
          </cell>
          <cell r="AQ12" t="str">
            <v>SUDAH</v>
          </cell>
          <cell r="AR12">
            <v>44392</v>
          </cell>
          <cell r="AS12" t="str">
            <v>SUDAH</v>
          </cell>
          <cell r="AT12">
            <v>44392</v>
          </cell>
          <cell r="AU12" t="str">
            <v>SUDAH</v>
          </cell>
          <cell r="AV12">
            <v>44438</v>
          </cell>
          <cell r="AW12" t="str">
            <v>0 Tahun  8 Bulan 17 Hari</v>
          </cell>
          <cell r="AX12" t="str">
            <v>ON LINE</v>
          </cell>
          <cell r="AY12">
            <v>85</v>
          </cell>
          <cell r="AZ12">
            <v>75</v>
          </cell>
          <cell r="BA12" t="str">
            <v>SUDAH</v>
          </cell>
          <cell r="BC12">
            <v>44413</v>
          </cell>
          <cell r="BD12" t="str">
            <v>JLN TUKAD IRAWADI NO 66X PANJER</v>
          </cell>
          <cell r="BE12" t="str">
            <v>SUDAH</v>
          </cell>
          <cell r="BG12">
            <v>44506</v>
          </cell>
          <cell r="BV12" t="str">
            <v>0000852729513</v>
          </cell>
          <cell r="BW12" t="str">
            <v>SUDAH</v>
          </cell>
          <cell r="BX12" t="str">
            <v>PBI APBN</v>
          </cell>
          <cell r="BY12" t="str">
            <v>21055224477</v>
          </cell>
          <cell r="BZ12" t="str">
            <v>SUDAH</v>
          </cell>
          <cell r="CG12" t="str">
            <v>adilasabuce@gmail.com</v>
          </cell>
        </row>
        <row r="13">
          <cell r="C13" t="str">
            <v>2820</v>
          </cell>
          <cell r="D13" t="str">
            <v>GUSTI KADEK TRISNA WANA PRASTA</v>
          </cell>
          <cell r="E13" t="str">
            <v>PT. MBK</v>
          </cell>
          <cell r="F13" t="str">
            <v>REPLACE</v>
          </cell>
          <cell r="G13" t="str">
            <v>REPLACEMENT ADE ABI KAROMI</v>
          </cell>
          <cell r="I13">
            <v>44417</v>
          </cell>
          <cell r="J13" t="str">
            <v/>
          </cell>
          <cell r="K13" t="str">
            <v>085792941702</v>
          </cell>
          <cell r="L13" t="str">
            <v>DRIVER</v>
          </cell>
          <cell r="Q13" t="str">
            <v>DENPASAR</v>
          </cell>
          <cell r="R13" t="str">
            <v>ANTERAJA</v>
          </cell>
          <cell r="S13" t="str">
            <v>MALANG</v>
          </cell>
          <cell r="T13" t="str">
            <v>5104033008920003</v>
          </cell>
          <cell r="U13" t="str">
            <v>SEUMUR HIDUP</v>
          </cell>
          <cell r="V13" t="str">
            <v>PUTIH</v>
          </cell>
          <cell r="W13" t="str">
            <v>BI</v>
          </cell>
          <cell r="X13" t="str">
            <v>16189208000573</v>
          </cell>
          <cell r="Y13">
            <v>46226</v>
          </cell>
          <cell r="Z13" t="str">
            <v>GIANYAR</v>
          </cell>
          <cell r="AA13">
            <v>33846</v>
          </cell>
          <cell r="AB13" t="str">
            <v>LINGK KELOD KAUH RT 00/00 KEL ABIANSE KEC GIANYAR</v>
          </cell>
          <cell r="AC13" t="str">
            <v>L</v>
          </cell>
          <cell r="AD13" t="str">
            <v>HINDU</v>
          </cell>
          <cell r="AE13" t="str">
            <v>L</v>
          </cell>
          <cell r="AF13" t="str">
            <v>SMA</v>
          </cell>
          <cell r="AG13" t="str">
            <v>GUSTI KADEK TRISNA WANA PRASTA</v>
          </cell>
          <cell r="AH13" t="str">
            <v>BCA</v>
          </cell>
          <cell r="AI13" t="str">
            <v>6690623160</v>
          </cell>
          <cell r="AJ13" t="str">
            <v>5104030909090004</v>
          </cell>
          <cell r="AL13">
            <v>44682</v>
          </cell>
          <cell r="AM13">
            <v>44773</v>
          </cell>
          <cell r="AN13" t="str">
            <v>PKWT II</v>
          </cell>
          <cell r="AO13" t="str">
            <v>75 hari</v>
          </cell>
          <cell r="AP13" t="str">
            <v>0 Tahun  9 Bulan 8 Hari</v>
          </cell>
          <cell r="AQ13" t="str">
            <v>SUDAH</v>
          </cell>
          <cell r="AR13">
            <v>44432</v>
          </cell>
          <cell r="AS13" t="str">
            <v>SUDAH</v>
          </cell>
          <cell r="AT13">
            <v>44432</v>
          </cell>
          <cell r="AU13" t="str">
            <v>SUDAH</v>
          </cell>
          <cell r="AV13">
            <v>44438</v>
          </cell>
          <cell r="AW13" t="str">
            <v>0 Tahun  8 Bulan 17 Hari</v>
          </cell>
          <cell r="AX13" t="str">
            <v>ON LINE</v>
          </cell>
          <cell r="AY13">
            <v>90</v>
          </cell>
          <cell r="AZ13">
            <v>75</v>
          </cell>
          <cell r="BA13" t="str">
            <v>SUDAH</v>
          </cell>
          <cell r="BC13">
            <v>44388</v>
          </cell>
          <cell r="BD13" t="str">
            <v>PUSKESMAS 1 DENPASAR</v>
          </cell>
          <cell r="BE13" t="str">
            <v>SUDAH</v>
          </cell>
          <cell r="BG13">
            <v>44452</v>
          </cell>
          <cell r="BH13" t="str">
            <v>PUSKESMAS 1 DENPASAR</v>
          </cell>
          <cell r="BV13" t="str">
            <v>0000822036227</v>
          </cell>
          <cell r="BW13" t="str">
            <v>SUDAH</v>
          </cell>
          <cell r="BX13" t="str">
            <v>PBI APBN</v>
          </cell>
          <cell r="BY13" t="str">
            <v>21065975886</v>
          </cell>
          <cell r="BZ13" t="str">
            <v>SUDAH</v>
          </cell>
          <cell r="CG13" t="str">
            <v>ngurahrahdek@gmail.com</v>
          </cell>
        </row>
        <row r="14">
          <cell r="C14" t="str">
            <v>3000</v>
          </cell>
          <cell r="D14" t="str">
            <v>AGUSTINUS LEU</v>
          </cell>
          <cell r="E14" t="str">
            <v>PT. MBK</v>
          </cell>
          <cell r="F14" t="str">
            <v>PEMENUHAN PO</v>
          </cell>
          <cell r="G14" t="str">
            <v>41/PO/LOG SBY/IX/21</v>
          </cell>
          <cell r="H14">
            <v>44436</v>
          </cell>
          <cell r="I14">
            <v>44450</v>
          </cell>
          <cell r="J14">
            <v>14</v>
          </cell>
          <cell r="K14" t="str">
            <v>085776324802</v>
          </cell>
          <cell r="L14" t="str">
            <v>DRIVER</v>
          </cell>
          <cell r="Q14" t="str">
            <v>DENPASAR</v>
          </cell>
          <cell r="R14" t="str">
            <v>ANTERAJA</v>
          </cell>
          <cell r="S14" t="str">
            <v>MALANG</v>
          </cell>
          <cell r="T14" t="str">
            <v>5303080308920001</v>
          </cell>
          <cell r="U14" t="str">
            <v>SEUMUR HIDUP</v>
          </cell>
          <cell r="V14" t="str">
            <v>HIJAU</v>
          </cell>
          <cell r="W14" t="str">
            <v>BI UMUM</v>
          </cell>
          <cell r="X14" t="str">
            <v>16189208000359</v>
          </cell>
          <cell r="Y14">
            <v>45911</v>
          </cell>
          <cell r="Z14" t="str">
            <v>MAUBESI</v>
          </cell>
          <cell r="AA14">
            <v>33819</v>
          </cell>
          <cell r="AB14" t="str">
            <v>JL RAYA ULUWATU PECATU GG MERPATI NO 9 KEL UNGASAN KEC KUTA SELATAN KAB BANDUNG PROV BALI</v>
          </cell>
          <cell r="AC14" t="str">
            <v>K0</v>
          </cell>
          <cell r="AD14" t="str">
            <v>KHATOLIK</v>
          </cell>
          <cell r="AE14" t="str">
            <v>L</v>
          </cell>
          <cell r="AF14" t="str">
            <v>SMP</v>
          </cell>
          <cell r="AG14" t="str">
            <v>AGUSTINUS LEU</v>
          </cell>
          <cell r="AH14" t="str">
            <v>BCA</v>
          </cell>
          <cell r="AI14" t="str">
            <v>8580207457</v>
          </cell>
          <cell r="AJ14" t="str">
            <v>5303212904190001</v>
          </cell>
          <cell r="AL14">
            <v>44621</v>
          </cell>
          <cell r="AM14">
            <v>44712</v>
          </cell>
          <cell r="AN14" t="str">
            <v>PKWT I</v>
          </cell>
          <cell r="AO14" t="str">
            <v>14 hari</v>
          </cell>
          <cell r="AP14" t="str">
            <v>0 Tahun  8 Bulan 6 Hari</v>
          </cell>
          <cell r="AQ14" t="str">
            <v>SUDAH</v>
          </cell>
          <cell r="AR14">
            <v>44454</v>
          </cell>
          <cell r="AS14" t="str">
            <v>SUDAH</v>
          </cell>
          <cell r="AT14">
            <v>44454</v>
          </cell>
          <cell r="AU14" t="str">
            <v>SUDAH</v>
          </cell>
          <cell r="AV14">
            <v>44438</v>
          </cell>
          <cell r="AW14" t="str">
            <v>0 Tahun  8 Bulan 17 Hari</v>
          </cell>
          <cell r="AX14" t="str">
            <v>IN CLASS</v>
          </cell>
          <cell r="AY14">
            <v>95</v>
          </cell>
          <cell r="AZ14">
            <v>70</v>
          </cell>
          <cell r="BA14" t="str">
            <v>SUDAH</v>
          </cell>
          <cell r="BC14">
            <v>44371</v>
          </cell>
          <cell r="BD14" t="str">
            <v>RS UNIVERSITAS UDAYANA</v>
          </cell>
          <cell r="BE14" t="str">
            <v>SUDAH</v>
          </cell>
          <cell r="BG14">
            <v>44455</v>
          </cell>
          <cell r="BH14" t="str">
            <v>RS UNIVERSITAS UDAYANA</v>
          </cell>
          <cell r="BW14" t="str">
            <v>BELUM</v>
          </cell>
          <cell r="BY14" t="str">
            <v>21075601522</v>
          </cell>
          <cell r="BZ14" t="str">
            <v>SUDAH</v>
          </cell>
          <cell r="CG14" t="str">
            <v>agustinusleuengkol@gmail.com</v>
          </cell>
        </row>
        <row r="15">
          <cell r="C15" t="str">
            <v>3001</v>
          </cell>
          <cell r="D15" t="str">
            <v>I PUTU PEBI SUKRANADA</v>
          </cell>
          <cell r="E15" t="str">
            <v>PT. MBK</v>
          </cell>
          <cell r="F15" t="str">
            <v>PEMENUHAN PO</v>
          </cell>
          <cell r="G15" t="str">
            <v>41/PO/LOG SBY/IX/21</v>
          </cell>
          <cell r="H15">
            <v>44436</v>
          </cell>
          <cell r="I15">
            <v>44450</v>
          </cell>
          <cell r="J15">
            <v>14</v>
          </cell>
          <cell r="K15" t="str">
            <v>087713402952</v>
          </cell>
          <cell r="L15" t="str">
            <v>DRIVER</v>
          </cell>
          <cell r="Q15" t="str">
            <v>DENPASAR</v>
          </cell>
          <cell r="R15" t="str">
            <v>ANTERAJA</v>
          </cell>
          <cell r="S15" t="str">
            <v>MALANG</v>
          </cell>
          <cell r="T15" t="str">
            <v>5108061502890006</v>
          </cell>
          <cell r="U15" t="str">
            <v>SEUMUR HIDUP</v>
          </cell>
          <cell r="V15" t="str">
            <v>MERAH</v>
          </cell>
          <cell r="W15" t="str">
            <v>BII UMUM</v>
          </cell>
          <cell r="X15" t="str">
            <v>890232460045</v>
          </cell>
          <cell r="Y15">
            <v>45337</v>
          </cell>
          <cell r="Z15" t="str">
            <v>ALASANGKER</v>
          </cell>
          <cell r="AA15">
            <v>32554</v>
          </cell>
          <cell r="AB15" t="str">
            <v>LAMBELU RT00 RW00 KEL LAMBELU KEC BUMI RAYA KAB MOROWALI</v>
          </cell>
          <cell r="AC15" t="str">
            <v>L</v>
          </cell>
          <cell r="AD15" t="str">
            <v>HINDU</v>
          </cell>
          <cell r="AE15" t="str">
            <v>L</v>
          </cell>
          <cell r="AF15" t="str">
            <v>SMA</v>
          </cell>
          <cell r="AG15" t="str">
            <v>I PUTU PEBI SUKRANADA</v>
          </cell>
          <cell r="AH15" t="str">
            <v>BCA</v>
          </cell>
          <cell r="AI15" t="str">
            <v>6690627548</v>
          </cell>
          <cell r="AJ15" t="str">
            <v>7206091803081139</v>
          </cell>
          <cell r="AK15" t="str">
            <v>94.478.981.7-833.000</v>
          </cell>
          <cell r="AL15">
            <v>44621</v>
          </cell>
          <cell r="AM15">
            <v>44712</v>
          </cell>
          <cell r="AN15" t="str">
            <v>PKWT I</v>
          </cell>
          <cell r="AO15" t="str">
            <v>14 hari</v>
          </cell>
          <cell r="AP15" t="str">
            <v>0 Tahun  8 Bulan 6 Hari</v>
          </cell>
          <cell r="AQ15" t="str">
            <v>SUDAH</v>
          </cell>
          <cell r="AR15">
            <v>44454</v>
          </cell>
          <cell r="AS15" t="str">
            <v>SUDAH</v>
          </cell>
          <cell r="AT15">
            <v>44454</v>
          </cell>
          <cell r="AU15" t="str">
            <v>SUDAH</v>
          </cell>
          <cell r="AV15">
            <v>44456</v>
          </cell>
          <cell r="AW15" t="str">
            <v>0 Tahun  8 Bulan 0 Hari</v>
          </cell>
          <cell r="AX15" t="str">
            <v>IN CLASS</v>
          </cell>
          <cell r="AY15">
            <v>80</v>
          </cell>
          <cell r="AZ15">
            <v>85</v>
          </cell>
          <cell r="BA15" t="str">
            <v>SUDAH</v>
          </cell>
          <cell r="BC15">
            <v>44286</v>
          </cell>
          <cell r="BD15" t="str">
            <v>BAHONSUAI, MOROWALI</v>
          </cell>
          <cell r="BE15" t="str">
            <v>SUDAH</v>
          </cell>
          <cell r="BG15">
            <v>44263</v>
          </cell>
          <cell r="BH15" t="str">
            <v>BAHONSUAI, MOROWALI</v>
          </cell>
          <cell r="BW15" t="str">
            <v>BELUM</v>
          </cell>
          <cell r="BY15" t="str">
            <v>21075601548</v>
          </cell>
          <cell r="BZ15" t="str">
            <v>SUDAH</v>
          </cell>
        </row>
        <row r="16">
          <cell r="C16" t="str">
            <v>3097</v>
          </cell>
          <cell r="D16" t="str">
            <v>CHRISTIAN WABANG</v>
          </cell>
          <cell r="E16" t="str">
            <v>PT. MBK</v>
          </cell>
          <cell r="F16" t="str">
            <v>PEMENUHAN PO</v>
          </cell>
          <cell r="G16" t="str">
            <v>41/PO/LOG SBY/VIII/21 REPLACEMENT I NYOMAN GALUNG ARTAYASA - I WAYAN SUDIARTA</v>
          </cell>
          <cell r="H16">
            <v>44437</v>
          </cell>
          <cell r="I16">
            <v>44470</v>
          </cell>
          <cell r="J16">
            <v>33</v>
          </cell>
          <cell r="K16" t="str">
            <v>081239382394</v>
          </cell>
          <cell r="L16" t="str">
            <v>DRIVER</v>
          </cell>
          <cell r="Q16" t="str">
            <v>DENPASAR</v>
          </cell>
          <cell r="R16" t="str">
            <v>ANTERAJA</v>
          </cell>
          <cell r="S16" t="str">
            <v>MALANG</v>
          </cell>
          <cell r="T16" t="str">
            <v>5302102104840001</v>
          </cell>
          <cell r="U16" t="str">
            <v>SEUMUR HIDUP</v>
          </cell>
          <cell r="V16" t="str">
            <v>HIJAU</v>
          </cell>
          <cell r="W16" t="str">
            <v>BII UMUM</v>
          </cell>
          <cell r="X16" t="str">
            <v>16188404000669</v>
          </cell>
          <cell r="Y16">
            <v>46177</v>
          </cell>
          <cell r="Z16" t="str">
            <v>OINLASI</v>
          </cell>
          <cell r="AA16">
            <v>30793</v>
          </cell>
          <cell r="AB16" t="str">
            <v>OINLASI KAB TIMOR TENGAH SEL</v>
          </cell>
          <cell r="AC16" t="str">
            <v>L</v>
          </cell>
          <cell r="AD16" t="str">
            <v>KRISTEN</v>
          </cell>
          <cell r="AE16" t="str">
            <v>L</v>
          </cell>
          <cell r="AF16" t="str">
            <v>SMU</v>
          </cell>
          <cell r="AG16" t="str">
            <v>CHRISTIAN WABANG</v>
          </cell>
          <cell r="AH16" t="str">
            <v>BCA</v>
          </cell>
          <cell r="AI16" t="str">
            <v>6700464782</v>
          </cell>
          <cell r="AJ16" t="str">
            <v>5302102501081088</v>
          </cell>
          <cell r="AL16">
            <v>44652</v>
          </cell>
          <cell r="AM16">
            <v>44742</v>
          </cell>
          <cell r="AN16" t="str">
            <v>PKWT I</v>
          </cell>
          <cell r="AO16" t="str">
            <v>44 hari</v>
          </cell>
          <cell r="AP16" t="str">
            <v>0 Tahun  7 Bulan 16 Hari</v>
          </cell>
          <cell r="AQ16" t="str">
            <v>SUDAH</v>
          </cell>
          <cell r="AR16">
            <v>44487</v>
          </cell>
          <cell r="AS16" t="str">
            <v>SUDAH</v>
          </cell>
          <cell r="AT16">
            <v>44487</v>
          </cell>
          <cell r="AU16" t="str">
            <v>SUDAH</v>
          </cell>
          <cell r="AV16">
            <v>44478</v>
          </cell>
          <cell r="AW16" t="str">
            <v>0 Tahun  7 Bulan 8 Hari</v>
          </cell>
          <cell r="AX16" t="str">
            <v>IN CLASS</v>
          </cell>
          <cell r="AY16">
            <v>70</v>
          </cell>
          <cell r="AZ16">
            <v>80</v>
          </cell>
          <cell r="BA16" t="str">
            <v>SUDAH</v>
          </cell>
          <cell r="BC16">
            <v>44432</v>
          </cell>
          <cell r="BD16" t="str">
            <v>RS DHARMA KERTI</v>
          </cell>
          <cell r="BE16" t="str">
            <v>BELUM</v>
          </cell>
          <cell r="BW16" t="str">
            <v>BELUM</v>
          </cell>
          <cell r="BY16" t="str">
            <v>21086932544</v>
          </cell>
          <cell r="BZ16" t="str">
            <v>BELUM</v>
          </cell>
        </row>
        <row r="17">
          <cell r="C17" t="str">
            <v>3098</v>
          </cell>
          <cell r="D17" t="str">
            <v>HARNEFER HANIEL BEKE</v>
          </cell>
          <cell r="E17" t="str">
            <v>PT. MBK</v>
          </cell>
          <cell r="I17">
            <v>44474</v>
          </cell>
          <cell r="J17" t="str">
            <v/>
          </cell>
          <cell r="K17" t="str">
            <v>085239579392</v>
          </cell>
          <cell r="L17" t="str">
            <v>DRIVER</v>
          </cell>
          <cell r="Q17" t="str">
            <v>DENPASAR</v>
          </cell>
          <cell r="R17" t="str">
            <v>ANTERAJA</v>
          </cell>
          <cell r="S17" t="str">
            <v>MALANG</v>
          </cell>
          <cell r="T17" t="str">
            <v>5311012603810006</v>
          </cell>
          <cell r="U17" t="str">
            <v>SEUMUR HIDUP</v>
          </cell>
          <cell r="V17" t="str">
            <v>HIJAU</v>
          </cell>
          <cell r="W17" t="str">
            <v>BI UMUM</v>
          </cell>
          <cell r="X17" t="str">
            <v>810316182596</v>
          </cell>
          <cell r="Y17">
            <v>45377</v>
          </cell>
          <cell r="Z17" t="str">
            <v>WAINGAPU</v>
          </cell>
          <cell r="AA17">
            <v>29671</v>
          </cell>
          <cell r="AB17" t="str">
            <v>JLN JEND SOEHARTO 7 KAMPUNG BAHAT RT 013/004 DESA HAMBALA KOTA WAINGAPU</v>
          </cell>
          <cell r="AC17" t="str">
            <v>K0</v>
          </cell>
          <cell r="AD17" t="str">
            <v>KRISTEN</v>
          </cell>
          <cell r="AE17" t="str">
            <v>L</v>
          </cell>
          <cell r="AF17" t="str">
            <v>SMA</v>
          </cell>
          <cell r="AG17" t="str">
            <v>HARNEFER HANIEL BEKE</v>
          </cell>
          <cell r="AH17" t="str">
            <v>BCA</v>
          </cell>
          <cell r="AI17" t="str">
            <v>7445239917</v>
          </cell>
          <cell r="AJ17" t="str">
            <v>5311012201160002</v>
          </cell>
          <cell r="AL17">
            <v>44652</v>
          </cell>
          <cell r="AM17">
            <v>44742</v>
          </cell>
          <cell r="AN17" t="str">
            <v>PKWT I</v>
          </cell>
          <cell r="AO17" t="str">
            <v>44 hari</v>
          </cell>
          <cell r="AP17" t="str">
            <v>0 Tahun  7 Bulan 12 Hari</v>
          </cell>
          <cell r="AQ17" t="str">
            <v>SUDAH</v>
          </cell>
          <cell r="AR17">
            <v>44487</v>
          </cell>
          <cell r="AS17" t="str">
            <v>SUDAH</v>
          </cell>
          <cell r="AT17">
            <v>44487</v>
          </cell>
          <cell r="AU17" t="str">
            <v>SUDAH</v>
          </cell>
          <cell r="AV17">
            <v>44467</v>
          </cell>
          <cell r="AW17" t="str">
            <v>0 Tahun  7 Bulan 19 Hari</v>
          </cell>
          <cell r="AX17" t="str">
            <v>IN CLASS</v>
          </cell>
          <cell r="AY17">
            <v>75</v>
          </cell>
          <cell r="AZ17">
            <v>70</v>
          </cell>
          <cell r="BA17" t="str">
            <v>SUDAH</v>
          </cell>
          <cell r="BC17">
            <v>44338</v>
          </cell>
          <cell r="BD17" t="str">
            <v>WIHARA BUDHA PESANGGARAN</v>
          </cell>
          <cell r="BE17" t="str">
            <v>SUDAH</v>
          </cell>
          <cell r="BG17">
            <v>44429</v>
          </cell>
          <cell r="BH17" t="str">
            <v>WIHARA BUDHA PESANGGARAN</v>
          </cell>
          <cell r="BW17" t="str">
            <v>BELUM</v>
          </cell>
          <cell r="BY17" t="str">
            <v>21086932585</v>
          </cell>
          <cell r="BZ17" t="str">
            <v>BELUM</v>
          </cell>
        </row>
        <row r="18">
          <cell r="C18" t="str">
            <v>3099</v>
          </cell>
          <cell r="D18" t="str">
            <v>I GEDE EVA KRISNANTO</v>
          </cell>
          <cell r="E18" t="str">
            <v>PT. MBK</v>
          </cell>
          <cell r="I18">
            <v>44479</v>
          </cell>
          <cell r="J18" t="str">
            <v/>
          </cell>
          <cell r="K18" t="str">
            <v>087754453828</v>
          </cell>
          <cell r="L18" t="str">
            <v>DRIVER</v>
          </cell>
          <cell r="Q18" t="str">
            <v>DENPASAR</v>
          </cell>
          <cell r="R18" t="str">
            <v>ANTERAJA</v>
          </cell>
          <cell r="S18" t="str">
            <v>MALANG</v>
          </cell>
          <cell r="T18" t="str">
            <v>5102072605950001</v>
          </cell>
          <cell r="U18" t="str">
            <v>SEUMUR HIDUP</v>
          </cell>
          <cell r="V18" t="str">
            <v>HIJAU</v>
          </cell>
          <cell r="W18" t="str">
            <v>BI</v>
          </cell>
          <cell r="X18" t="str">
            <v>16209505000078</v>
          </cell>
          <cell r="Y18">
            <v>46146</v>
          </cell>
          <cell r="Z18" t="str">
            <v>ADENG</v>
          </cell>
          <cell r="AA18">
            <v>34845</v>
          </cell>
          <cell r="AB18" t="str">
            <v>BANJAR DINAS AGENG RT 00/00 TEGALJADI KEC MARGA</v>
          </cell>
          <cell r="AC18" t="str">
            <v>K2</v>
          </cell>
          <cell r="AD18" t="str">
            <v>HINDU</v>
          </cell>
          <cell r="AE18" t="str">
            <v>L</v>
          </cell>
          <cell r="AF18" t="str">
            <v>SMA</v>
          </cell>
          <cell r="AG18" t="str">
            <v>I GEDE EVA KRINANTO</v>
          </cell>
          <cell r="AH18" t="str">
            <v>BCA</v>
          </cell>
          <cell r="AI18" t="str">
            <v>1420636381</v>
          </cell>
          <cell r="AJ18" t="str">
            <v>5102072210200003</v>
          </cell>
          <cell r="AK18" t="str">
            <v>80.624.383.8-908.000</v>
          </cell>
          <cell r="AL18">
            <v>44652</v>
          </cell>
          <cell r="AM18">
            <v>44742</v>
          </cell>
          <cell r="AN18" t="str">
            <v>PKWT I</v>
          </cell>
          <cell r="AO18" t="str">
            <v>44 hari</v>
          </cell>
          <cell r="AP18" t="str">
            <v>0 Tahun  7 Bulan 7 Hari</v>
          </cell>
          <cell r="AQ18" t="str">
            <v>SUDAH</v>
          </cell>
          <cell r="AR18">
            <v>44487</v>
          </cell>
          <cell r="AS18" t="str">
            <v>SUDAH</v>
          </cell>
          <cell r="AT18">
            <v>44487</v>
          </cell>
          <cell r="AU18" t="str">
            <v>SUDAH</v>
          </cell>
          <cell r="AV18">
            <v>44480</v>
          </cell>
          <cell r="AW18" t="str">
            <v>0 Tahun  7 Bulan 6 Hari</v>
          </cell>
          <cell r="AX18" t="str">
            <v>IN CLASS</v>
          </cell>
          <cell r="AY18">
            <v>100</v>
          </cell>
          <cell r="AZ18">
            <v>85</v>
          </cell>
          <cell r="BA18" t="str">
            <v>SUDAH</v>
          </cell>
          <cell r="BC18">
            <v>44356</v>
          </cell>
          <cell r="BD18" t="str">
            <v>PUSKESMAS 1 DENPASAR</v>
          </cell>
          <cell r="BE18" t="str">
            <v>SUDAH</v>
          </cell>
          <cell r="BG18">
            <v>44236</v>
          </cell>
          <cell r="BH18" t="str">
            <v>PUSKESMAS 1 DENPASAR</v>
          </cell>
          <cell r="BW18" t="str">
            <v>BELUM</v>
          </cell>
          <cell r="BY18" t="str">
            <v>21086932502</v>
          </cell>
          <cell r="BZ18" t="str">
            <v>BELUM</v>
          </cell>
          <cell r="CG18" t="str">
            <v>gedeeva26@gmail.com</v>
          </cell>
        </row>
        <row r="19">
          <cell r="C19" t="str">
            <v>3176</v>
          </cell>
          <cell r="D19" t="str">
            <v>FAHRUL YAQIN</v>
          </cell>
          <cell r="E19" t="str">
            <v>PT. MBK</v>
          </cell>
          <cell r="F19" t="str">
            <v>REPLACE</v>
          </cell>
          <cell r="G19" t="str">
            <v>REPLACEMENT  IDA BAGUS NYOMAN PAWITRA</v>
          </cell>
          <cell r="I19">
            <v>44490</v>
          </cell>
          <cell r="J19" t="str">
            <v/>
          </cell>
          <cell r="K19" t="str">
            <v>085339120020</v>
          </cell>
          <cell r="L19" t="str">
            <v>DRIVER</v>
          </cell>
          <cell r="Q19" t="str">
            <v>DENPASAR</v>
          </cell>
          <cell r="R19" t="str">
            <v>ANTERAJA</v>
          </cell>
          <cell r="S19" t="str">
            <v>MALANG</v>
          </cell>
          <cell r="T19" t="str">
            <v>5108012307860001</v>
          </cell>
          <cell r="U19" t="str">
            <v>SEUMUR HIDUP</v>
          </cell>
          <cell r="V19" t="str">
            <v>HIJAU</v>
          </cell>
          <cell r="W19" t="str">
            <v>BI</v>
          </cell>
          <cell r="X19" t="str">
            <v>860716191477</v>
          </cell>
          <cell r="Y19">
            <v>45496</v>
          </cell>
          <cell r="Z19" t="str">
            <v>SERIRIT</v>
          </cell>
          <cell r="AA19">
            <v>31616</v>
          </cell>
          <cell r="AB19" t="str">
            <v>BANJAR DINAS BATU AGUNG</v>
          </cell>
          <cell r="AC19" t="str">
            <v>K3</v>
          </cell>
          <cell r="AD19" t="str">
            <v>ISLAM</v>
          </cell>
          <cell r="AE19" t="str">
            <v>L</v>
          </cell>
          <cell r="AF19" t="str">
            <v>SMA</v>
          </cell>
          <cell r="AG19" t="str">
            <v>FAHRUR YAQIN</v>
          </cell>
          <cell r="AH19" t="str">
            <v>BCA</v>
          </cell>
          <cell r="AI19">
            <v>8270548874</v>
          </cell>
          <cell r="AJ19" t="str">
            <v>5108012905120003</v>
          </cell>
          <cell r="AK19" t="str">
            <v>81.925.007.7-900.000</v>
          </cell>
          <cell r="AL19">
            <v>44652</v>
          </cell>
          <cell r="AM19">
            <v>44742</v>
          </cell>
          <cell r="AN19" t="str">
            <v>PKWT I</v>
          </cell>
          <cell r="AO19" t="str">
            <v>44 hari</v>
          </cell>
          <cell r="AP19" t="str">
            <v>0 Tahun  6 Bulan 26 Hari</v>
          </cell>
          <cell r="AQ19" t="str">
            <v>SUDAH</v>
          </cell>
          <cell r="AR19">
            <v>44503</v>
          </cell>
          <cell r="AS19" t="str">
            <v>SUDAH</v>
          </cell>
          <cell r="AT19">
            <v>44508</v>
          </cell>
          <cell r="AU19" t="str">
            <v>SUDAH</v>
          </cell>
          <cell r="AV19">
            <v>44497</v>
          </cell>
          <cell r="AW19" t="str">
            <v>0 Tahun  6 Bulan 19 Hari</v>
          </cell>
          <cell r="AX19" t="str">
            <v>ON LINE</v>
          </cell>
          <cell r="BA19" t="str">
            <v>SUDAH</v>
          </cell>
          <cell r="BB19" t="str">
            <v>DESA GRONGGA</v>
          </cell>
          <cell r="BC19">
            <v>44365</v>
          </cell>
          <cell r="BE19" t="str">
            <v>BELUM</v>
          </cell>
          <cell r="BW19" t="str">
            <v>BELUM</v>
          </cell>
          <cell r="BZ19" t="str">
            <v>BELUM</v>
          </cell>
          <cell r="CG19" t="str">
            <v>fahrulyaqin725@gmail.com</v>
          </cell>
        </row>
        <row r="20">
          <cell r="C20" t="str">
            <v>3177</v>
          </cell>
          <cell r="D20" t="str">
            <v>I GEDE INDRA SWASTIKA</v>
          </cell>
          <cell r="E20" t="str">
            <v>PT. MBK</v>
          </cell>
          <cell r="F20" t="str">
            <v>REPLACE</v>
          </cell>
          <cell r="G20" t="str">
            <v>REPLACEMENT BUNGARAN KURNIAWAN SISWOYO</v>
          </cell>
          <cell r="I20">
            <v>44497</v>
          </cell>
          <cell r="J20" t="str">
            <v/>
          </cell>
          <cell r="K20" t="str">
            <v>08523777183</v>
          </cell>
          <cell r="P20" t="str">
            <v>Dispatcher</v>
          </cell>
          <cell r="Q20" t="str">
            <v>DENPASAR</v>
          </cell>
          <cell r="R20" t="str">
            <v>ANTERAJA</v>
          </cell>
          <cell r="S20" t="str">
            <v>MALANG</v>
          </cell>
          <cell r="T20" t="str">
            <v>5171023010910005</v>
          </cell>
          <cell r="U20" t="str">
            <v>SEUMUR HIDUP</v>
          </cell>
          <cell r="V20" t="str">
            <v>NON DRIVER</v>
          </cell>
          <cell r="W20" t="str">
            <v>NON DRIVER</v>
          </cell>
          <cell r="X20" t="str">
            <v>NON DRIVER</v>
          </cell>
          <cell r="Y20" t="str">
            <v>NON DRIVER</v>
          </cell>
          <cell r="Z20" t="str">
            <v>DENPASAR</v>
          </cell>
          <cell r="AA20">
            <v>33541</v>
          </cell>
          <cell r="AB20" t="str">
            <v>JL TURI NO 35 DESA KESIMAN DENPASAR TIMUR</v>
          </cell>
          <cell r="AC20" t="str">
            <v>K2</v>
          </cell>
          <cell r="AD20" t="str">
            <v>HINDU</v>
          </cell>
          <cell r="AE20" t="str">
            <v>L</v>
          </cell>
          <cell r="AF20" t="str">
            <v>SMA</v>
          </cell>
          <cell r="AG20" t="str">
            <v>I GEDE INDRA SWASTIKA</v>
          </cell>
          <cell r="AH20" t="str">
            <v>BCA</v>
          </cell>
          <cell r="AI20" t="str">
            <v>7730466883</v>
          </cell>
          <cell r="AJ20" t="str">
            <v>5171022805120017</v>
          </cell>
          <cell r="AL20">
            <v>44652</v>
          </cell>
          <cell r="AM20">
            <v>44742</v>
          </cell>
          <cell r="AN20" t="str">
            <v>PKWT I</v>
          </cell>
          <cell r="AO20" t="str">
            <v>44 hari</v>
          </cell>
          <cell r="AP20" t="str">
            <v>0 Tahun  6 Bulan 19 Hari</v>
          </cell>
          <cell r="AQ20" t="str">
            <v>NON DRIVER</v>
          </cell>
          <cell r="AR20" t="str">
            <v>NON DRIVER</v>
          </cell>
          <cell r="AS20" t="str">
            <v>SUDAH</v>
          </cell>
          <cell r="AT20">
            <v>44508</v>
          </cell>
          <cell r="AU20" t="str">
            <v>NON DRIVER</v>
          </cell>
          <cell r="AV20" t="str">
            <v>NON DRIVER</v>
          </cell>
          <cell r="AW20" t="str">
            <v/>
          </cell>
          <cell r="AX20" t="str">
            <v>NON DRIVER</v>
          </cell>
          <cell r="AY20" t="str">
            <v>NON DRIVER</v>
          </cell>
          <cell r="AZ20" t="str">
            <v>NON DRIVER</v>
          </cell>
          <cell r="BA20" t="str">
            <v>SUDAH</v>
          </cell>
          <cell r="BC20">
            <v>44320</v>
          </cell>
          <cell r="BE20" t="str">
            <v>SUDAH</v>
          </cell>
          <cell r="BG20">
            <v>44376</v>
          </cell>
          <cell r="BW20" t="str">
            <v>BELUM</v>
          </cell>
          <cell r="BZ20" t="str">
            <v>BELUM</v>
          </cell>
        </row>
        <row r="21">
          <cell r="C21" t="str">
            <v>3268</v>
          </cell>
          <cell r="D21" t="str">
            <v>ADE WAHYU FERDIANSYAH</v>
          </cell>
          <cell r="E21" t="str">
            <v>PT. MBK</v>
          </cell>
          <cell r="F21" t="str">
            <v>PEMENUHAN PO</v>
          </cell>
          <cell r="G21" t="str">
            <v>PO DRIVER 47/PO/LOG-SBY/IX/21</v>
          </cell>
          <cell r="H21">
            <v>44524</v>
          </cell>
          <cell r="I21">
            <v>44531</v>
          </cell>
          <cell r="J21">
            <v>7</v>
          </cell>
          <cell r="K21" t="str">
            <v>085604401622</v>
          </cell>
          <cell r="L21" t="str">
            <v>DRIVER</v>
          </cell>
          <cell r="Q21" t="str">
            <v>DENPASAR</v>
          </cell>
          <cell r="R21" t="str">
            <v>ANTERAJA</v>
          </cell>
          <cell r="S21" t="str">
            <v>MALANG</v>
          </cell>
          <cell r="T21" t="str">
            <v>5101031002000005</v>
          </cell>
          <cell r="U21" t="str">
            <v>SEUMUR HIDUP</v>
          </cell>
          <cell r="V21" t="str">
            <v>PUTIH</v>
          </cell>
          <cell r="W21" t="str">
            <v>BI</v>
          </cell>
          <cell r="X21" t="str">
            <v>16190002000122</v>
          </cell>
          <cell r="Y21">
            <v>46348</v>
          </cell>
          <cell r="Z21" t="str">
            <v>PULUKAN</v>
          </cell>
          <cell r="AA21">
            <v>36566</v>
          </cell>
          <cell r="AB21" t="str">
            <v>BANJAR PULUKAN RT 000 RW 000 KEL PULUKAN KEC PEKUTATAN</v>
          </cell>
          <cell r="AC21" t="str">
            <v>L</v>
          </cell>
          <cell r="AD21" t="str">
            <v>ISLAM</v>
          </cell>
          <cell r="AE21" t="str">
            <v>L</v>
          </cell>
          <cell r="AF21" t="str">
            <v>SMA</v>
          </cell>
          <cell r="AJ21" t="str">
            <v>5101033004190002</v>
          </cell>
          <cell r="AL21">
            <v>44621</v>
          </cell>
          <cell r="AM21">
            <v>44712</v>
          </cell>
          <cell r="AN21" t="str">
            <v>PKWT II</v>
          </cell>
          <cell r="AO21" t="str">
            <v>14 hari</v>
          </cell>
          <cell r="AP21" t="str">
            <v>0 Tahun  5 Bulan 16 Hari</v>
          </cell>
          <cell r="AQ21" t="str">
            <v>SUDAH</v>
          </cell>
          <cell r="AR21">
            <v>44538</v>
          </cell>
          <cell r="AS21" t="str">
            <v>SUDAH</v>
          </cell>
          <cell r="AT21">
            <v>44538</v>
          </cell>
          <cell r="AU21" t="str">
            <v>SUDAH</v>
          </cell>
          <cell r="AV21">
            <v>44531</v>
          </cell>
          <cell r="AW21" t="str">
            <v>0 Tahun  5 Bulan 16 Hari</v>
          </cell>
          <cell r="BA21" t="str">
            <v>SUDAH</v>
          </cell>
          <cell r="BC21">
            <v>44322</v>
          </cell>
          <cell r="BE21" t="str">
            <v>BELUM</v>
          </cell>
          <cell r="BW21" t="str">
            <v>BELUM</v>
          </cell>
          <cell r="BZ21" t="str">
            <v>BELUM</v>
          </cell>
        </row>
        <row r="22">
          <cell r="C22" t="str">
            <v>3269</v>
          </cell>
          <cell r="D22" t="str">
            <v>I KOMANG WIRA ADNYANA</v>
          </cell>
          <cell r="E22" t="str">
            <v>PT. MBK</v>
          </cell>
          <cell r="F22" t="str">
            <v>PEMENUHAN PO</v>
          </cell>
          <cell r="G22" t="str">
            <v>PO DRIVER 47/PO/LOG-SBY/IX/21</v>
          </cell>
          <cell r="H22">
            <v>44524</v>
          </cell>
          <cell r="I22">
            <v>44531</v>
          </cell>
          <cell r="J22">
            <v>7</v>
          </cell>
          <cell r="K22" t="str">
            <v>081236352660</v>
          </cell>
          <cell r="L22" t="str">
            <v>DRIVER</v>
          </cell>
          <cell r="Q22" t="str">
            <v>DENPASAR</v>
          </cell>
          <cell r="R22" t="str">
            <v>ANTERAJA</v>
          </cell>
          <cell r="S22" t="str">
            <v>MALANG</v>
          </cell>
          <cell r="T22" t="str">
            <v>5104011012890002</v>
          </cell>
          <cell r="U22" t="str">
            <v>SEUMUR HIDUP</v>
          </cell>
          <cell r="V22" t="str">
            <v>HIJAU</v>
          </cell>
          <cell r="W22" t="str">
            <v>BII UMUM</v>
          </cell>
          <cell r="X22" t="str">
            <v>16178912000243</v>
          </cell>
          <cell r="Y22">
            <v>46355</v>
          </cell>
          <cell r="Z22" t="str">
            <v>BATUBULAN KANGI</v>
          </cell>
          <cell r="AA22">
            <v>32852</v>
          </cell>
          <cell r="AB22" t="str">
            <v>BR DINAS BATUAJI BATU BULANG ANGIN GIANYAR</v>
          </cell>
          <cell r="AC22" t="str">
            <v>K0</v>
          </cell>
          <cell r="AD22" t="str">
            <v>HINDU</v>
          </cell>
          <cell r="AE22" t="str">
            <v>L</v>
          </cell>
          <cell r="AF22" t="str">
            <v>SMA</v>
          </cell>
          <cell r="AJ22" t="str">
            <v>5104010112080032</v>
          </cell>
          <cell r="AL22">
            <v>44621</v>
          </cell>
          <cell r="AM22">
            <v>44712</v>
          </cell>
          <cell r="AN22" t="str">
            <v>PKWT II</v>
          </cell>
          <cell r="AO22" t="str">
            <v>14 hari</v>
          </cell>
          <cell r="AP22" t="str">
            <v>0 Tahun  5 Bulan 16 Hari</v>
          </cell>
          <cell r="AQ22" t="str">
            <v>SUDAH</v>
          </cell>
          <cell r="AR22">
            <v>44538</v>
          </cell>
          <cell r="AS22" t="str">
            <v>SUDAH</v>
          </cell>
          <cell r="AT22">
            <v>44538</v>
          </cell>
          <cell r="AU22" t="str">
            <v>SUDAH</v>
          </cell>
          <cell r="AV22">
            <v>44531</v>
          </cell>
          <cell r="AW22" t="str">
            <v>0 Tahun  5 Bulan 16 Hari</v>
          </cell>
          <cell r="BA22" t="str">
            <v>SUDAH</v>
          </cell>
          <cell r="BC22">
            <v>44364</v>
          </cell>
          <cell r="BD22" t="str">
            <v>SUKAWATI II</v>
          </cell>
          <cell r="BE22" t="str">
            <v>SUDAH</v>
          </cell>
          <cell r="BG22">
            <v>44454</v>
          </cell>
          <cell r="BH22" t="str">
            <v>SUKAWATI II</v>
          </cell>
          <cell r="BW22" t="str">
            <v>BELUM</v>
          </cell>
          <cell r="BZ22" t="str">
            <v>BELUM</v>
          </cell>
        </row>
        <row r="23">
          <cell r="C23" t="str">
            <v>3270</v>
          </cell>
          <cell r="D23" t="str">
            <v>I WAYAN SUDIADNYANA</v>
          </cell>
          <cell r="E23" t="str">
            <v>PT. MBK</v>
          </cell>
          <cell r="F23" t="str">
            <v>REPLACE</v>
          </cell>
          <cell r="G23" t="str">
            <v>REPLACEMENT RICHARD ALEXANDER USKONO</v>
          </cell>
          <cell r="I23">
            <v>44531</v>
          </cell>
          <cell r="J23" t="str">
            <v/>
          </cell>
          <cell r="K23" t="str">
            <v>087856425299</v>
          </cell>
          <cell r="L23" t="str">
            <v>DRIVER</v>
          </cell>
          <cell r="Q23" t="str">
            <v>DENPASAR</v>
          </cell>
          <cell r="R23" t="str">
            <v>ANTERAJA</v>
          </cell>
          <cell r="S23" t="str">
            <v>MALANG</v>
          </cell>
          <cell r="T23" t="str">
            <v>5107032107980002</v>
          </cell>
          <cell r="U23" t="str">
            <v>SEUMUR HIDUP</v>
          </cell>
          <cell r="V23" t="str">
            <v>HIJAU</v>
          </cell>
          <cell r="W23" t="str">
            <v>BI</v>
          </cell>
          <cell r="X23" t="str">
            <v>16249807000106</v>
          </cell>
          <cell r="Y23">
            <v>46042</v>
          </cell>
          <cell r="Z23" t="str">
            <v>SELUMBUNG</v>
          </cell>
          <cell r="AA23">
            <v>35997</v>
          </cell>
          <cell r="AB23" t="str">
            <v>BR DINAS KELODAN DS KELUMBUNG KEC MANGGIS KAB KARANG ASEM</v>
          </cell>
          <cell r="AC23" t="str">
            <v>K0</v>
          </cell>
          <cell r="AD23" t="str">
            <v>HINDU</v>
          </cell>
          <cell r="AE23" t="str">
            <v>L</v>
          </cell>
          <cell r="AF23" t="str">
            <v>DI</v>
          </cell>
          <cell r="AG23" t="str">
            <v> I WAYAN SUDIADNYANA</v>
          </cell>
          <cell r="AH23" t="str">
            <v>BCA</v>
          </cell>
          <cell r="AI23" t="str">
            <v>3950404166</v>
          </cell>
          <cell r="AJ23" t="str">
            <v>5107032804210001</v>
          </cell>
          <cell r="AL23">
            <v>44621</v>
          </cell>
          <cell r="AM23">
            <v>44712</v>
          </cell>
          <cell r="AN23" t="str">
            <v>PKWT II</v>
          </cell>
          <cell r="AO23" t="str">
            <v>14 hari</v>
          </cell>
          <cell r="AP23" t="str">
            <v>0 Tahun  5 Bulan 16 Hari</v>
          </cell>
          <cell r="AQ23" t="str">
            <v>SUDAH</v>
          </cell>
          <cell r="AR23">
            <v>44538</v>
          </cell>
          <cell r="AS23" t="str">
            <v>SUDAH</v>
          </cell>
          <cell r="AT23">
            <v>44538</v>
          </cell>
          <cell r="AU23" t="str">
            <v>SUDAH</v>
          </cell>
          <cell r="AV23">
            <v>44531</v>
          </cell>
          <cell r="AW23" t="str">
            <v>0 Tahun  5 Bulan 16 Hari</v>
          </cell>
          <cell r="BA23" t="str">
            <v>SUDAH</v>
          </cell>
          <cell r="BC23">
            <v>44292</v>
          </cell>
          <cell r="BE23" t="str">
            <v>SUDAH</v>
          </cell>
          <cell r="BG23">
            <v>44310</v>
          </cell>
          <cell r="BW23" t="str">
            <v>BELUM</v>
          </cell>
          <cell r="BZ23" t="str">
            <v>BELUM</v>
          </cell>
        </row>
        <row r="24">
          <cell r="C24" t="str">
            <v>3347</v>
          </cell>
          <cell r="D24" t="str">
            <v>A.A NGURAH RAI WIRAKUSUMA</v>
          </cell>
          <cell r="E24" t="str">
            <v>PT. MBK</v>
          </cell>
          <cell r="F24" t="str">
            <v>PEMENUHAN PO</v>
          </cell>
          <cell r="G24" t="str">
            <v>PO 49/PO/LOG-SBY/XII/21</v>
          </cell>
          <cell r="I24">
            <v>44550</v>
          </cell>
          <cell r="J24" t="str">
            <v/>
          </cell>
          <cell r="K24" t="str">
            <v>081995114400</v>
          </cell>
          <cell r="P24" t="str">
            <v>Dispatcher</v>
          </cell>
          <cell r="Q24" t="str">
            <v>DENPASAR</v>
          </cell>
          <cell r="R24" t="str">
            <v>ANTERAJA</v>
          </cell>
          <cell r="S24" t="str">
            <v>MALANG</v>
          </cell>
          <cell r="T24" t="str">
            <v>5171023105940003</v>
          </cell>
          <cell r="U24" t="str">
            <v>SEUMUR HIDUP</v>
          </cell>
          <cell r="V24" t="str">
            <v>NON DRIVER</v>
          </cell>
          <cell r="W24" t="str">
            <v>NON DRIVER</v>
          </cell>
          <cell r="X24" t="str">
            <v>NON DRIVER</v>
          </cell>
          <cell r="Y24" t="str">
            <v>NON DRIVER</v>
          </cell>
          <cell r="Z24" t="str">
            <v>DENPASAR</v>
          </cell>
          <cell r="AA24">
            <v>34485</v>
          </cell>
          <cell r="AB24" t="str">
            <v>JL SURABI NO.4 KESIMAN DENPASAR</v>
          </cell>
          <cell r="AC24" t="str">
            <v>K1</v>
          </cell>
          <cell r="AD24" t="str">
            <v>HINDU</v>
          </cell>
          <cell r="AE24" t="str">
            <v>L</v>
          </cell>
          <cell r="AF24" t="str">
            <v>S1</v>
          </cell>
          <cell r="AG24" t="str">
            <v>A.A NGURAH RAI WIRAKUSUMA</v>
          </cell>
          <cell r="AH24" t="str">
            <v>BCA</v>
          </cell>
          <cell r="AI24" t="str">
            <v>0402505981</v>
          </cell>
          <cell r="AJ24" t="str">
            <v>5171021607180003</v>
          </cell>
          <cell r="AL24">
            <v>44652</v>
          </cell>
          <cell r="AM24">
            <v>44742</v>
          </cell>
          <cell r="AN24" t="str">
            <v>PKWT II</v>
          </cell>
          <cell r="AO24" t="str">
            <v>44 hari</v>
          </cell>
          <cell r="AP24" t="str">
            <v>0 Tahun  4 Bulan 27 Hari</v>
          </cell>
          <cell r="AQ24" t="str">
            <v>BELUM</v>
          </cell>
          <cell r="AS24" t="str">
            <v>BELUM</v>
          </cell>
          <cell r="AU24" t="str">
            <v>SUDAH</v>
          </cell>
          <cell r="AV24">
            <v>44550</v>
          </cell>
          <cell r="AW24" t="str">
            <v>0 Tahun  4 Bulan 27 Hari</v>
          </cell>
          <cell r="BA24" t="str">
            <v>SUDAH</v>
          </cell>
          <cell r="BC24">
            <v>44320</v>
          </cell>
          <cell r="BD24" t="str">
            <v>PUSKESMAS III DENPASAR</v>
          </cell>
          <cell r="BE24" t="str">
            <v>SUDAH</v>
          </cell>
          <cell r="BG24">
            <v>44376</v>
          </cell>
          <cell r="BH24" t="str">
            <v>PUSKESMAS II DENPASAR</v>
          </cell>
          <cell r="BW24" t="str">
            <v>BELUM</v>
          </cell>
          <cell r="BZ24" t="str">
            <v>BELUM</v>
          </cell>
        </row>
        <row r="25">
          <cell r="C25" t="str">
            <v>3739</v>
          </cell>
          <cell r="D25" t="str">
            <v>KOMANG ARI ADI WAHYUNA</v>
          </cell>
          <cell r="E25" t="str">
            <v>PT. MBK</v>
          </cell>
          <cell r="F25" t="str">
            <v>PO</v>
          </cell>
          <cell r="G25" t="str">
            <v>11/PO/LOG-SBY/IV/22</v>
          </cell>
          <cell r="I25">
            <v>44662</v>
          </cell>
          <cell r="K25" t="str">
            <v>087772852957</v>
          </cell>
          <cell r="L25" t="str">
            <v>DRIVER</v>
          </cell>
          <cell r="Q25" t="str">
            <v>DENPASAR</v>
          </cell>
          <cell r="R25" t="str">
            <v>ANTERAJA</v>
          </cell>
          <cell r="S25" t="str">
            <v>MALANG</v>
          </cell>
          <cell r="T25" t="str">
            <v>5108070512960003</v>
          </cell>
          <cell r="U25" t="str">
            <v>SEUMUR HIDUP</v>
          </cell>
          <cell r="W25" t="str">
            <v>B1</v>
          </cell>
          <cell r="X25" t="str">
            <v>961216190735</v>
          </cell>
          <cell r="Y25">
            <v>45631</v>
          </cell>
          <cell r="Z25" t="str">
            <v>MENYALI</v>
          </cell>
          <cell r="AA25">
            <v>35404</v>
          </cell>
          <cell r="AB25" t="str">
            <v>BR. DINAS KANGINAN RT 00 RW 00 DS MENYALI KEC SAWAN KAB BULELENG</v>
          </cell>
          <cell r="AC25" t="str">
            <v>KAWIN ANAK 1</v>
          </cell>
          <cell r="AD25" t="str">
            <v>HINDU</v>
          </cell>
          <cell r="AE25" t="str">
            <v>LAKI-LAKI</v>
          </cell>
          <cell r="AF25" t="str">
            <v>SMA</v>
          </cell>
          <cell r="AH25" t="str">
            <v>BELUM</v>
          </cell>
          <cell r="AJ25" t="str">
            <v>5108072205180004</v>
          </cell>
          <cell r="AL25">
            <v>44662</v>
          </cell>
          <cell r="AM25">
            <v>44742</v>
          </cell>
          <cell r="AN25" t="str">
            <v>PKWT 1</v>
          </cell>
          <cell r="AO25" t="str">
            <v>44 hari</v>
          </cell>
          <cell r="AP25" t="str">
            <v>0 Tahun  1 Bulan 6 Hari</v>
          </cell>
          <cell r="AQ25" t="str">
            <v>BELUM</v>
          </cell>
          <cell r="AS25" t="str">
            <v>BELUM</v>
          </cell>
          <cell r="AU25" t="str">
            <v>SUDAH</v>
          </cell>
          <cell r="AV25">
            <v>44652</v>
          </cell>
          <cell r="AW25" t="str">
            <v>0 Tahun  1 Bulan 16 Hari</v>
          </cell>
          <cell r="AX25" t="str">
            <v>IN CLASS</v>
          </cell>
          <cell r="BA25" t="str">
            <v>SUDAH</v>
          </cell>
          <cell r="BC25">
            <v>44384</v>
          </cell>
          <cell r="BE25" t="str">
            <v>SUDAH</v>
          </cell>
          <cell r="BG25">
            <v>44468</v>
          </cell>
          <cell r="BI25" t="str">
            <v>BELUM</v>
          </cell>
          <cell r="BW25" t="str">
            <v>BELUM</v>
          </cell>
          <cell r="BZ25" t="str">
            <v>BELUM</v>
          </cell>
        </row>
        <row r="26">
          <cell r="C26" t="str">
            <v>3740</v>
          </cell>
          <cell r="D26" t="str">
            <v>FERRY WIDODO</v>
          </cell>
          <cell r="E26" t="str">
            <v>PT. MBK</v>
          </cell>
          <cell r="F26" t="str">
            <v>PO</v>
          </cell>
          <cell r="G26" t="str">
            <v>11/PO/LOG-SBY/IV/22</v>
          </cell>
          <cell r="I26">
            <v>44662</v>
          </cell>
          <cell r="K26" t="str">
            <v>087700934721</v>
          </cell>
          <cell r="L26" t="str">
            <v>DRIVER</v>
          </cell>
          <cell r="Q26" t="str">
            <v>DENPASAR</v>
          </cell>
          <cell r="R26" t="str">
            <v>ANTERAJA</v>
          </cell>
          <cell r="S26" t="str">
            <v>MALANG</v>
          </cell>
          <cell r="T26" t="str">
            <v>3505192302880001</v>
          </cell>
          <cell r="U26" t="str">
            <v>SEUMUR HIDUP</v>
          </cell>
          <cell r="W26" t="str">
            <v>B1</v>
          </cell>
          <cell r="X26" t="str">
            <v>16188802000713</v>
          </cell>
          <cell r="Y26">
            <v>46394</v>
          </cell>
          <cell r="Z26" t="str">
            <v>BLITAR</v>
          </cell>
          <cell r="AA26">
            <v>32196</v>
          </cell>
          <cell r="AB26" t="str">
            <v>DS PEHLUMBU RT 003 RW 002 DS PAGERGUNUNG KEC PESAMBEN KAB BLITAR</v>
          </cell>
          <cell r="AC26" t="str">
            <v>KAWIN ANAK 1</v>
          </cell>
          <cell r="AD26" t="str">
            <v>ISLAM</v>
          </cell>
          <cell r="AE26" t="str">
            <v>LAKI-LAKI</v>
          </cell>
          <cell r="AF26" t="str">
            <v>SMA</v>
          </cell>
          <cell r="AG26" t="str">
            <v>FERRY WIDODO</v>
          </cell>
          <cell r="AH26" t="str">
            <v>BCA</v>
          </cell>
          <cell r="AI26" t="str">
            <v>0403205360</v>
          </cell>
          <cell r="AJ26" t="str">
            <v>3505193012150005</v>
          </cell>
          <cell r="AL26">
            <v>44662</v>
          </cell>
          <cell r="AM26">
            <v>44742</v>
          </cell>
          <cell r="AN26" t="str">
            <v>PKWT 1</v>
          </cell>
          <cell r="AO26" t="str">
            <v>44 hari</v>
          </cell>
          <cell r="AP26" t="str">
            <v>0 Tahun  1 Bulan 6 Hari</v>
          </cell>
          <cell r="AQ26" t="str">
            <v>BELUM</v>
          </cell>
          <cell r="AS26" t="str">
            <v>BELUM</v>
          </cell>
          <cell r="AU26" t="str">
            <v>SUDAH</v>
          </cell>
          <cell r="AV26">
            <v>44652</v>
          </cell>
          <cell r="AW26" t="str">
            <v>0 Tahun  1 Bulan 16 Hari</v>
          </cell>
          <cell r="AX26" t="str">
            <v>IN CLASS</v>
          </cell>
          <cell r="BA26" t="str">
            <v>SUDAH</v>
          </cell>
          <cell r="BC26">
            <v>44391</v>
          </cell>
          <cell r="BE26" t="str">
            <v>SUDAH</v>
          </cell>
          <cell r="BG26">
            <v>44495</v>
          </cell>
          <cell r="BI26" t="str">
            <v>SUDAH</v>
          </cell>
          <cell r="BK26">
            <v>44648</v>
          </cell>
          <cell r="BW26" t="str">
            <v>BELUM</v>
          </cell>
          <cell r="BZ26" t="str">
            <v>BELUM</v>
          </cell>
        </row>
        <row r="27">
          <cell r="C27" t="str">
            <v>3760</v>
          </cell>
          <cell r="D27" t="str">
            <v>GEDE PRIMA ADHITAMA</v>
          </cell>
          <cell r="E27" t="str">
            <v>PT. MBK</v>
          </cell>
          <cell r="F27" t="str">
            <v>PO</v>
          </cell>
          <cell r="G27" t="str">
            <v>11/PO/LOG-SBY/IV/22</v>
          </cell>
          <cell r="I27">
            <v>44669</v>
          </cell>
          <cell r="K27" t="str">
            <v>081949602376</v>
          </cell>
          <cell r="P27" t="str">
            <v>DISPATCHER</v>
          </cell>
          <cell r="Q27" t="str">
            <v>DENPASAR</v>
          </cell>
          <cell r="R27" t="str">
            <v>ANTERAJA</v>
          </cell>
          <cell r="S27" t="str">
            <v>MALANG</v>
          </cell>
          <cell r="T27" t="str">
            <v>5108071701970004</v>
          </cell>
          <cell r="U27" t="str">
            <v>SEUMUR HIDUP</v>
          </cell>
          <cell r="W27" t="str">
            <v>NON DRIVER</v>
          </cell>
          <cell r="X27" t="str">
            <v>NON DRIVER</v>
          </cell>
          <cell r="Y27" t="str">
            <v>NON DRIVER</v>
          </cell>
          <cell r="Z27" t="str">
            <v>ATAMBUA</v>
          </cell>
          <cell r="AA27">
            <v>35447</v>
          </cell>
          <cell r="AB27" t="str">
            <v>BANJAR DINAS PEKEN DS SANGSIT KEC SAWAN KAB BULELENG</v>
          </cell>
          <cell r="AC27" t="str">
            <v>LAJANG</v>
          </cell>
          <cell r="AD27" t="str">
            <v>HINDU</v>
          </cell>
          <cell r="AE27" t="str">
            <v>LAKI-LAKI</v>
          </cell>
          <cell r="AF27" t="str">
            <v>SMA</v>
          </cell>
          <cell r="AG27" t="str">
            <v>GEDE PRIMA ADHITAMA</v>
          </cell>
          <cell r="AH27" t="str">
            <v>BCA</v>
          </cell>
          <cell r="AI27" t="str">
            <v>8270825274</v>
          </cell>
          <cell r="AJ27" t="str">
            <v>5108072010110009</v>
          </cell>
          <cell r="AL27">
            <v>44669</v>
          </cell>
          <cell r="AM27">
            <v>44742</v>
          </cell>
          <cell r="AN27" t="str">
            <v>PKWT 1</v>
          </cell>
          <cell r="AQ27" t="str">
            <v>BELUM</v>
          </cell>
          <cell r="AS27" t="str">
            <v>BELUM</v>
          </cell>
          <cell r="AU27" t="str">
            <v>NON DRIVER</v>
          </cell>
          <cell r="BA27" t="str">
            <v>SUDAH</v>
          </cell>
          <cell r="BC27">
            <v>44334</v>
          </cell>
          <cell r="BE27" t="str">
            <v>SUDAH</v>
          </cell>
          <cell r="BG27">
            <v>44422</v>
          </cell>
          <cell r="BI27" t="str">
            <v>BELUM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>
        <row r="5">
          <cell r="C5" t="str">
            <v>2127</v>
          </cell>
          <cell r="D5" t="str">
            <v>SLAMET HARIANTO</v>
          </cell>
          <cell r="E5" t="str">
            <v>PT. MBK</v>
          </cell>
          <cell r="I5">
            <v>44294</v>
          </cell>
          <cell r="J5" t="str">
            <v/>
          </cell>
          <cell r="K5" t="str">
            <v>082332309953</v>
          </cell>
          <cell r="L5" t="str">
            <v>DRIVER</v>
          </cell>
          <cell r="Q5" t="str">
            <v>MADURA</v>
          </cell>
          <cell r="R5" t="str">
            <v>ANTERAJA</v>
          </cell>
          <cell r="S5" t="str">
            <v>MALANG</v>
          </cell>
          <cell r="T5" t="str">
            <v>3528021801780001</v>
          </cell>
          <cell r="U5" t="str">
            <v>SEUMUR HIDUP</v>
          </cell>
          <cell r="V5" t="str">
            <v>HIJAU</v>
          </cell>
          <cell r="W5" t="str">
            <v>BI</v>
          </cell>
          <cell r="X5" t="str">
            <v>15497901000028</v>
          </cell>
          <cell r="Y5">
            <v>46036</v>
          </cell>
          <cell r="Z5" t="str">
            <v>PAMEKASAN</v>
          </cell>
          <cell r="AA5">
            <v>28498</v>
          </cell>
          <cell r="AB5" t="str">
            <v>JL. NYALABU INDAH  RT 01  RW 05 PAMEKASAN MADURA</v>
          </cell>
          <cell r="AC5" t="str">
            <v>K0</v>
          </cell>
          <cell r="AD5" t="str">
            <v>ISLAM</v>
          </cell>
          <cell r="AE5" t="str">
            <v>L</v>
          </cell>
          <cell r="AF5" t="str">
            <v>SMA</v>
          </cell>
          <cell r="AG5" t="str">
            <v>SLAMET HARIANTO</v>
          </cell>
          <cell r="AH5" t="str">
            <v>BCA</v>
          </cell>
          <cell r="AI5" t="str">
            <v>1921036472</v>
          </cell>
          <cell r="AJ5" t="str">
            <v>3528022504064858</v>
          </cell>
          <cell r="AL5">
            <v>44682</v>
          </cell>
          <cell r="AM5">
            <v>44773</v>
          </cell>
          <cell r="AN5" t="str">
            <v>PKWT I</v>
          </cell>
          <cell r="AO5" t="str">
            <v>75 hari</v>
          </cell>
          <cell r="AP5" t="str">
            <v>1 Tahun  1 Bulan 9 Hari</v>
          </cell>
          <cell r="AQ5" t="str">
            <v>SUDAH</v>
          </cell>
          <cell r="AR5">
            <v>44432</v>
          </cell>
          <cell r="AS5" t="str">
            <v>SUDAH</v>
          </cell>
          <cell r="AT5">
            <v>44432</v>
          </cell>
          <cell r="AU5" t="str">
            <v>SUDAH</v>
          </cell>
          <cell r="AV5">
            <v>44434</v>
          </cell>
          <cell r="AW5" t="str">
            <v>0 Tahun  8 Bulan 21 Hari</v>
          </cell>
          <cell r="AX5" t="str">
            <v>ON LINE</v>
          </cell>
          <cell r="BA5" t="str">
            <v>SUDAH</v>
          </cell>
          <cell r="BC5">
            <v>44384</v>
          </cell>
          <cell r="BD5" t="str">
            <v>PAMEKASAN</v>
          </cell>
          <cell r="BE5" t="str">
            <v>SUDAH</v>
          </cell>
          <cell r="BG5">
            <v>44417</v>
          </cell>
          <cell r="BH5" t="str">
            <v>PAMEKASAN</v>
          </cell>
          <cell r="BV5" t="str">
            <v>0001623210129</v>
          </cell>
          <cell r="BW5" t="str">
            <v>SUDAH</v>
          </cell>
          <cell r="BX5" t="str">
            <v>BU MBK</v>
          </cell>
          <cell r="BY5" t="str">
            <v>21032312858</v>
          </cell>
          <cell r="BZ5" t="str">
            <v>SUDAH</v>
          </cell>
          <cell r="CG5" t="str">
            <v>hslamet987@gmail.com</v>
          </cell>
          <cell r="CM5" t="str">
            <v>SLAMET HARIANTO</v>
          </cell>
        </row>
        <row r="6">
          <cell r="C6" t="str">
            <v>2128</v>
          </cell>
          <cell r="D6" t="str">
            <v>AHMAD SISWANTO</v>
          </cell>
          <cell r="E6" t="str">
            <v>PT. MBK</v>
          </cell>
          <cell r="I6">
            <v>44295</v>
          </cell>
          <cell r="J6" t="str">
            <v/>
          </cell>
          <cell r="K6" t="str">
            <v>085236423390</v>
          </cell>
          <cell r="L6" t="str">
            <v>DRIVER</v>
          </cell>
          <cell r="Q6" t="str">
            <v>MADURA</v>
          </cell>
          <cell r="R6" t="str">
            <v>ANTERAJA</v>
          </cell>
          <cell r="S6" t="str">
            <v>MALANG</v>
          </cell>
          <cell r="T6" t="str">
            <v>3528022110760003</v>
          </cell>
          <cell r="U6" t="str">
            <v>SEUMUR HIDUP</v>
          </cell>
          <cell r="V6" t="str">
            <v>HIJAU</v>
          </cell>
          <cell r="W6" t="str">
            <v>BI</v>
          </cell>
          <cell r="X6" t="str">
            <v>15497410000086</v>
          </cell>
          <cell r="Y6">
            <v>46120</v>
          </cell>
          <cell r="Z6" t="str">
            <v>SUMENEP</v>
          </cell>
          <cell r="AA6">
            <v>31580</v>
          </cell>
          <cell r="AB6" t="str">
            <v>JL. NUGROHO II NO.10  RT 02  RW 01DESA LAWANGAN DAYA KEC.PADEMAWU PAMEKASAN</v>
          </cell>
          <cell r="AC6" t="str">
            <v>K0</v>
          </cell>
          <cell r="AD6" t="str">
            <v>ISLAM</v>
          </cell>
          <cell r="AE6" t="str">
            <v>L</v>
          </cell>
          <cell r="AF6" t="str">
            <v>SMA</v>
          </cell>
          <cell r="AG6" t="str">
            <v>AGUS PRIYADI</v>
          </cell>
          <cell r="AH6" t="str">
            <v>BCA</v>
          </cell>
          <cell r="AI6" t="str">
            <v>1921031110</v>
          </cell>
          <cell r="AJ6" t="str">
            <v>3528020402071061</v>
          </cell>
          <cell r="AL6">
            <v>44682</v>
          </cell>
          <cell r="AM6">
            <v>44773</v>
          </cell>
          <cell r="AN6" t="str">
            <v>PKWT I</v>
          </cell>
          <cell r="AO6" t="str">
            <v>75 hari</v>
          </cell>
          <cell r="AP6" t="str">
            <v>1 Tahun  1 Bulan 8 Hari</v>
          </cell>
          <cell r="AQ6" t="str">
            <v>SUDAH</v>
          </cell>
          <cell r="AR6">
            <v>44432</v>
          </cell>
          <cell r="AS6" t="str">
            <v>SUDAH</v>
          </cell>
          <cell r="AT6">
            <v>44432</v>
          </cell>
          <cell r="AU6" t="str">
            <v>SUDAH</v>
          </cell>
          <cell r="AV6">
            <v>44434</v>
          </cell>
          <cell r="AW6" t="str">
            <v>0 Tahun  8 Bulan 21 Hari</v>
          </cell>
          <cell r="AX6" t="str">
            <v>ON LINE</v>
          </cell>
          <cell r="BA6" t="str">
            <v>SUDAH</v>
          </cell>
          <cell r="BC6">
            <v>44417</v>
          </cell>
          <cell r="BD6" t="str">
            <v>SAMPANG</v>
          </cell>
          <cell r="BE6" t="str">
            <v>SUDAH</v>
          </cell>
          <cell r="BG6">
            <v>44451</v>
          </cell>
          <cell r="BH6" t="str">
            <v>SAMPANG</v>
          </cell>
          <cell r="BV6" t="str">
            <v>0000773242659</v>
          </cell>
          <cell r="BW6" t="str">
            <v>SUDAH</v>
          </cell>
          <cell r="BX6" t="str">
            <v>PBI APBN</v>
          </cell>
          <cell r="BY6" t="str">
            <v>21032312833</v>
          </cell>
          <cell r="BZ6" t="str">
            <v>SUDAH</v>
          </cell>
          <cell r="CG6" t="str">
            <v>Siswantovivoy20@gmail.com</v>
          </cell>
          <cell r="CM6" t="str">
            <v>AHMAD SISWANTO</v>
          </cell>
        </row>
        <row r="7">
          <cell r="C7" t="str">
            <v>2385</v>
          </cell>
          <cell r="D7" t="str">
            <v>RIZAL AFINARDO</v>
          </cell>
          <cell r="E7" t="str">
            <v>PT. MBK</v>
          </cell>
          <cell r="F7" t="str">
            <v>PEMENUHAN PO</v>
          </cell>
          <cell r="G7" t="str">
            <v>14/PO/LOG-SBY/V/21</v>
          </cell>
          <cell r="H7">
            <v>44322</v>
          </cell>
          <cell r="I7">
            <v>44331</v>
          </cell>
          <cell r="J7">
            <v>9</v>
          </cell>
          <cell r="K7" t="str">
            <v>087750273629</v>
          </cell>
          <cell r="L7" t="str">
            <v>DRIVER</v>
          </cell>
          <cell r="Q7" t="str">
            <v>MADURA</v>
          </cell>
          <cell r="R7" t="str">
            <v>ANTERAJA</v>
          </cell>
          <cell r="S7" t="str">
            <v>MALANG</v>
          </cell>
          <cell r="T7" t="str">
            <v>3512142911950002</v>
          </cell>
          <cell r="U7" t="str">
            <v>SEUMUR HIDUP</v>
          </cell>
          <cell r="V7" t="str">
            <v>HIJAU</v>
          </cell>
          <cell r="W7" t="str">
            <v>BI</v>
          </cell>
          <cell r="X7" t="str">
            <v>15499511000128</v>
          </cell>
          <cell r="Y7">
            <v>45995</v>
          </cell>
          <cell r="Z7" t="str">
            <v>PAMEKASAN</v>
          </cell>
          <cell r="AA7">
            <v>35032</v>
          </cell>
          <cell r="AB7" t="str">
            <v>JL. LAWANGAN DAYA II RT 008/003 KEL. LAWANGAN DAYA KEC. PADEMAYU KEB. PAMEKASAN</v>
          </cell>
          <cell r="AC7" t="str">
            <v>L</v>
          </cell>
          <cell r="AD7" t="str">
            <v>ISLAM</v>
          </cell>
          <cell r="AE7" t="str">
            <v>L</v>
          </cell>
          <cell r="AF7" t="str">
            <v>SMA</v>
          </cell>
          <cell r="AG7" t="str">
            <v>RIZAL AFINARDO</v>
          </cell>
          <cell r="AH7" t="str">
            <v>BCA</v>
          </cell>
          <cell r="AI7" t="str">
            <v>1921056546</v>
          </cell>
          <cell r="AJ7" t="str">
            <v>3528022011130002</v>
          </cell>
          <cell r="AL7">
            <v>44682</v>
          </cell>
          <cell r="AM7">
            <v>44773</v>
          </cell>
          <cell r="AN7" t="str">
            <v>PKWT I</v>
          </cell>
          <cell r="AO7" t="str">
            <v>75 hari</v>
          </cell>
          <cell r="AP7" t="str">
            <v>1 Tahun  0 Bulan 2 Hari</v>
          </cell>
          <cell r="AQ7" t="str">
            <v>SUDAH</v>
          </cell>
          <cell r="AR7">
            <v>44432</v>
          </cell>
          <cell r="AS7" t="str">
            <v>SUDAH</v>
          </cell>
          <cell r="AT7">
            <v>44518</v>
          </cell>
          <cell r="AU7" t="str">
            <v>SUDAH</v>
          </cell>
          <cell r="AV7">
            <v>44434</v>
          </cell>
          <cell r="AW7" t="str">
            <v>0 Tahun  8 Bulan 21 Hari</v>
          </cell>
          <cell r="AX7" t="str">
            <v>ON LINE</v>
          </cell>
          <cell r="BA7" t="str">
            <v>SUDAH</v>
          </cell>
          <cell r="BC7">
            <v>44414</v>
          </cell>
          <cell r="BD7" t="str">
            <v>PAMEKASAN</v>
          </cell>
          <cell r="BE7" t="str">
            <v>SUDAH</v>
          </cell>
          <cell r="BG7">
            <v>44456</v>
          </cell>
          <cell r="BH7" t="str">
            <v>SAMPANG</v>
          </cell>
          <cell r="BV7" t="str">
            <v>0002075008138</v>
          </cell>
          <cell r="BW7" t="str">
            <v>SUDAH</v>
          </cell>
          <cell r="BX7" t="str">
            <v>BU MBK</v>
          </cell>
          <cell r="BY7" t="str">
            <v>21046000648</v>
          </cell>
          <cell r="BZ7" t="str">
            <v>SUDAH</v>
          </cell>
          <cell r="CG7" t="str">
            <v>rizal.afinardo@gmail.com</v>
          </cell>
          <cell r="CM7" t="str">
            <v>RIZAL AFINARDO</v>
          </cell>
        </row>
        <row r="8">
          <cell r="C8" t="str">
            <v>2386</v>
          </cell>
          <cell r="D8" t="str">
            <v>SANDI BUDIMAN</v>
          </cell>
          <cell r="E8" t="str">
            <v>PT. MBK</v>
          </cell>
          <cell r="F8" t="str">
            <v>PEMENUHAN PO</v>
          </cell>
          <cell r="G8" t="str">
            <v>14/PO/LOG-SBY/V/21</v>
          </cell>
          <cell r="H8">
            <v>44322</v>
          </cell>
          <cell r="I8">
            <v>44331</v>
          </cell>
          <cell r="J8">
            <v>9</v>
          </cell>
          <cell r="K8" t="str">
            <v>081217548525</v>
          </cell>
          <cell r="L8" t="str">
            <v>DRIVER</v>
          </cell>
          <cell r="Q8" t="str">
            <v>MADURA</v>
          </cell>
          <cell r="R8" t="str">
            <v>ANTERAJA</v>
          </cell>
          <cell r="S8" t="str">
            <v>MALANG</v>
          </cell>
          <cell r="T8" t="str">
            <v>3529011605900001</v>
          </cell>
          <cell r="U8" t="str">
            <v>SEUMUR HIDUP</v>
          </cell>
          <cell r="V8" t="str">
            <v>HIJAU</v>
          </cell>
          <cell r="W8" t="str">
            <v>BI UMUM</v>
          </cell>
          <cell r="X8" t="str">
            <v>15499005000067</v>
          </cell>
          <cell r="Y8">
            <v>46158</v>
          </cell>
          <cell r="Z8" t="str">
            <v>SUMENEP</v>
          </cell>
          <cell r="AA8">
            <v>33009</v>
          </cell>
          <cell r="AB8" t="str">
            <v>JL. LAWANGAN DAYA II RT 008/003 KEL. LAWANGAN DAYA KEC. PADEMAYU KEB. PAMEKASAN</v>
          </cell>
          <cell r="AC8" t="str">
            <v>L</v>
          </cell>
          <cell r="AD8" t="str">
            <v>ISLAM</v>
          </cell>
          <cell r="AE8" t="str">
            <v>L</v>
          </cell>
          <cell r="AF8" t="str">
            <v>SMA</v>
          </cell>
          <cell r="AG8" t="str">
            <v>SANDI BUDIMAN</v>
          </cell>
          <cell r="AH8" t="str">
            <v>BCA</v>
          </cell>
          <cell r="AI8" t="str">
            <v>1921056295</v>
          </cell>
          <cell r="AJ8" t="str">
            <v>3528022605110005</v>
          </cell>
          <cell r="AL8">
            <v>44682</v>
          </cell>
          <cell r="AM8">
            <v>44773</v>
          </cell>
          <cell r="AN8" t="str">
            <v>PKWT I</v>
          </cell>
          <cell r="AO8" t="str">
            <v>75 hari</v>
          </cell>
          <cell r="AP8" t="str">
            <v>1 Tahun  0 Bulan 2 Hari</v>
          </cell>
          <cell r="AQ8" t="str">
            <v>SUDAH</v>
          </cell>
          <cell r="AR8">
            <v>44432</v>
          </cell>
          <cell r="AS8" t="str">
            <v>SUDAH</v>
          </cell>
          <cell r="AT8">
            <v>44518</v>
          </cell>
          <cell r="AU8" t="str">
            <v>SUDAH</v>
          </cell>
          <cell r="AV8">
            <v>44434</v>
          </cell>
          <cell r="AW8" t="str">
            <v>0 Tahun  8 Bulan 21 Hari</v>
          </cell>
          <cell r="AX8" t="str">
            <v>ON LINE</v>
          </cell>
          <cell r="BA8" t="str">
            <v>SUDAH</v>
          </cell>
          <cell r="BC8">
            <v>44384</v>
          </cell>
          <cell r="BD8" t="str">
            <v>SAMPANG</v>
          </cell>
          <cell r="BE8" t="str">
            <v>SUDAH</v>
          </cell>
          <cell r="BG8">
            <v>44456</v>
          </cell>
          <cell r="BH8" t="str">
            <v>SAMPANG</v>
          </cell>
          <cell r="BV8" t="str">
            <v>0001542056883</v>
          </cell>
          <cell r="BW8" t="str">
            <v>SUDAH</v>
          </cell>
          <cell r="BX8" t="str">
            <v>BU MBK</v>
          </cell>
          <cell r="BY8" t="str">
            <v>21046000606</v>
          </cell>
          <cell r="BZ8" t="str">
            <v>SUDAH</v>
          </cell>
          <cell r="CG8" t="str">
            <v>sandybangbros804@gmail.com</v>
          </cell>
          <cell r="CM8" t="str">
            <v>SANDI BUDIMAN</v>
          </cell>
        </row>
        <row r="9">
          <cell r="C9" t="str">
            <v>2387</v>
          </cell>
          <cell r="D9" t="str">
            <v>MUHAMMAD ABUNAWAN</v>
          </cell>
          <cell r="E9" t="str">
            <v>PT. MBK</v>
          </cell>
          <cell r="I9">
            <v>44334</v>
          </cell>
          <cell r="J9" t="str">
            <v/>
          </cell>
          <cell r="K9" t="str">
            <v>082333904295</v>
          </cell>
          <cell r="L9" t="str">
            <v>DRIVER</v>
          </cell>
          <cell r="Q9" t="str">
            <v>MADURA</v>
          </cell>
          <cell r="R9" t="str">
            <v>ANTERAJA</v>
          </cell>
          <cell r="S9" t="str">
            <v>MALANG</v>
          </cell>
          <cell r="T9" t="str">
            <v>3512142712980006</v>
          </cell>
          <cell r="U9" t="str">
            <v>SEUMUR HIDUP</v>
          </cell>
          <cell r="V9" t="str">
            <v>HIJAU</v>
          </cell>
          <cell r="W9" t="str">
            <v>BI</v>
          </cell>
          <cell r="X9" t="str">
            <v>15499801000182</v>
          </cell>
          <cell r="Y9">
            <v>46152</v>
          </cell>
          <cell r="Z9" t="str">
            <v>PAMEKASAN</v>
          </cell>
          <cell r="AA9">
            <v>35816</v>
          </cell>
          <cell r="AB9" t="str">
            <v>JL. LAWANGAN DAYA II RT 008/003 KEL. LAWANGAN DAYA KEC. PADEMAYU KEB. PAMEKASAN</v>
          </cell>
          <cell r="AC9" t="str">
            <v>L</v>
          </cell>
          <cell r="AD9" t="str">
            <v>ISLAM</v>
          </cell>
          <cell r="AE9" t="str">
            <v>L</v>
          </cell>
          <cell r="AF9" t="str">
            <v>SMA</v>
          </cell>
          <cell r="AG9" t="str">
            <v>MUHAMMAD ABUNAWAN</v>
          </cell>
          <cell r="AH9" t="str">
            <v>BCA</v>
          </cell>
          <cell r="AI9" t="str">
            <v>1921056554</v>
          </cell>
          <cell r="AJ9" t="str">
            <v>'3528022011130002</v>
          </cell>
          <cell r="AL9">
            <v>44621</v>
          </cell>
          <cell r="AM9">
            <v>44712</v>
          </cell>
          <cell r="AN9" t="str">
            <v>PKWT II</v>
          </cell>
          <cell r="AO9" t="str">
            <v>14 hari</v>
          </cell>
          <cell r="AP9" t="str">
            <v>0 Tahun  11 Bulan 29 Hari</v>
          </cell>
          <cell r="AQ9" t="str">
            <v>SUDAH</v>
          </cell>
          <cell r="AR9">
            <v>44432</v>
          </cell>
          <cell r="AS9" t="str">
            <v>SUDAH</v>
          </cell>
          <cell r="AT9">
            <v>44518</v>
          </cell>
          <cell r="AU9" t="str">
            <v>SUDAH</v>
          </cell>
          <cell r="AV9">
            <v>44434</v>
          </cell>
          <cell r="AW9" t="str">
            <v>0 Tahun  8 Bulan 21 Hari</v>
          </cell>
          <cell r="AX9" t="str">
            <v>ON LINE</v>
          </cell>
          <cell r="BA9" t="str">
            <v>SUDAH</v>
          </cell>
          <cell r="BC9">
            <v>44417</v>
          </cell>
          <cell r="BD9" t="str">
            <v>PAMEKASAN</v>
          </cell>
          <cell r="BE9" t="str">
            <v>SUDAH</v>
          </cell>
          <cell r="BG9">
            <v>44410</v>
          </cell>
          <cell r="BH9" t="str">
            <v>SAMPANG</v>
          </cell>
          <cell r="BV9" t="str">
            <v>0002075009332</v>
          </cell>
          <cell r="BW9" t="str">
            <v>SUDAH</v>
          </cell>
          <cell r="BX9" t="str">
            <v>BU MBK</v>
          </cell>
          <cell r="BY9" t="str">
            <v>21046000754</v>
          </cell>
          <cell r="BZ9" t="str">
            <v>SUDAH</v>
          </cell>
          <cell r="CG9" t="str">
            <v>Wawanmaboekwawanjayen@gmail.com</v>
          </cell>
          <cell r="CM9" t="str">
            <v>MUHAMMAD ABUNAWAN</v>
          </cell>
        </row>
        <row r="10">
          <cell r="C10" t="str">
            <v>2388</v>
          </cell>
          <cell r="D10" t="str">
            <v>ZAINAL ARIFIN</v>
          </cell>
          <cell r="E10" t="str">
            <v>PT. MBK</v>
          </cell>
          <cell r="I10">
            <v>44338</v>
          </cell>
          <cell r="J10" t="str">
            <v/>
          </cell>
          <cell r="K10" t="str">
            <v>082333325182</v>
          </cell>
          <cell r="L10" t="str">
            <v>DRIVER</v>
          </cell>
          <cell r="Q10" t="str">
            <v>MADURA</v>
          </cell>
          <cell r="R10" t="str">
            <v>ANTERAJA</v>
          </cell>
          <cell r="S10" t="str">
            <v>MALANG</v>
          </cell>
          <cell r="T10" t="str">
            <v>3528021809790006</v>
          </cell>
          <cell r="U10" t="str">
            <v>SEUMUR HIDUP</v>
          </cell>
          <cell r="V10" t="str">
            <v>HIJAU</v>
          </cell>
          <cell r="W10" t="str">
            <v>BI</v>
          </cell>
          <cell r="X10" t="str">
            <v>15497909000127</v>
          </cell>
          <cell r="Y10">
            <v>46159</v>
          </cell>
          <cell r="Z10" t="str">
            <v>PAMEKASAN</v>
          </cell>
          <cell r="AA10">
            <v>29116</v>
          </cell>
          <cell r="AB10" t="str">
            <v>JLN.STADION GG.09 RT.07 RW.03 PAMEKASAN</v>
          </cell>
          <cell r="AC10" t="str">
            <v>K0</v>
          </cell>
          <cell r="AD10" t="str">
            <v>ISLAM</v>
          </cell>
          <cell r="AE10" t="str">
            <v>L</v>
          </cell>
          <cell r="AF10" t="str">
            <v>SMA</v>
          </cell>
          <cell r="AG10" t="str">
            <v>ZAINAL ARIFIN</v>
          </cell>
          <cell r="AH10" t="str">
            <v>BCA</v>
          </cell>
          <cell r="AI10" t="str">
            <v>1921057640</v>
          </cell>
          <cell r="AJ10" t="str">
            <v>3528021809790006</v>
          </cell>
          <cell r="AL10">
            <v>44621</v>
          </cell>
          <cell r="AM10">
            <v>44712</v>
          </cell>
          <cell r="AN10" t="str">
            <v>PKWT II</v>
          </cell>
          <cell r="AO10" t="str">
            <v>14 hari</v>
          </cell>
          <cell r="AP10" t="str">
            <v>0 Tahun  11 Bulan 25 Hari</v>
          </cell>
          <cell r="AQ10" t="str">
            <v>SUDAH</v>
          </cell>
          <cell r="AR10">
            <v>44432</v>
          </cell>
          <cell r="AS10" t="str">
            <v>SUDAH</v>
          </cell>
          <cell r="AT10">
            <v>44432</v>
          </cell>
          <cell r="AU10" t="str">
            <v>SUDAH</v>
          </cell>
          <cell r="AV10">
            <v>44253</v>
          </cell>
          <cell r="AW10" t="str">
            <v>1 Tahun  2 Bulan 21 Hari</v>
          </cell>
          <cell r="AX10" t="str">
            <v>ON LINE</v>
          </cell>
          <cell r="AY10">
            <v>85</v>
          </cell>
          <cell r="AZ10">
            <v>85</v>
          </cell>
          <cell r="BA10" t="str">
            <v>SUDAH</v>
          </cell>
          <cell r="BC10">
            <v>44378</v>
          </cell>
          <cell r="BD10" t="str">
            <v>SAMPANG</v>
          </cell>
          <cell r="BE10" t="str">
            <v>SUDAH</v>
          </cell>
          <cell r="BG10">
            <v>44410</v>
          </cell>
          <cell r="BV10" t="str">
            <v>0001048438067</v>
          </cell>
          <cell r="BW10" t="str">
            <v>SUDAH</v>
          </cell>
          <cell r="BX10" t="str">
            <v>PBI APBN</v>
          </cell>
          <cell r="BY10" t="str">
            <v>21045999733</v>
          </cell>
          <cell r="BZ10" t="str">
            <v>SUDAH</v>
          </cell>
          <cell r="CG10" t="str">
            <v>bfhaikal@gmail.com</v>
          </cell>
          <cell r="CM10" t="str">
            <v>ZAINAL ARIFIN</v>
          </cell>
        </row>
        <row r="11">
          <cell r="C11" t="str">
            <v>2729</v>
          </cell>
          <cell r="D11" t="str">
            <v>ZAINAL ABIDIN</v>
          </cell>
          <cell r="E11" t="str">
            <v>PT. MBK</v>
          </cell>
          <cell r="F11" t="str">
            <v>PEMENUHAN PO</v>
          </cell>
          <cell r="G11" t="str">
            <v>28/PO/LOG-SBY/VII/21</v>
          </cell>
          <cell r="H11">
            <v>44391</v>
          </cell>
          <cell r="I11">
            <v>44402</v>
          </cell>
          <cell r="J11">
            <v>11</v>
          </cell>
          <cell r="K11" t="str">
            <v>085608786696</v>
          </cell>
          <cell r="L11" t="str">
            <v>DRIVER</v>
          </cell>
          <cell r="Q11" t="str">
            <v>MADURA</v>
          </cell>
          <cell r="R11" t="str">
            <v>ANTERAJA</v>
          </cell>
          <cell r="S11" t="str">
            <v>MALANG</v>
          </cell>
          <cell r="T11" t="str">
            <v>3526021308960004</v>
          </cell>
          <cell r="U11" t="str">
            <v>SEUMUR HIDUP</v>
          </cell>
          <cell r="V11" t="str">
            <v>HIJAU</v>
          </cell>
          <cell r="W11" t="str">
            <v>BI</v>
          </cell>
          <cell r="X11" t="str">
            <v>15509608000132</v>
          </cell>
          <cell r="Y11">
            <v>46225</v>
          </cell>
          <cell r="Z11" t="str">
            <v>PANGKALAN</v>
          </cell>
          <cell r="AA11">
            <v>35290</v>
          </cell>
          <cell r="AB11" t="str">
            <v>DSN JADDIH BARAT II RT000 RW000 DESA JADDIH KEC SOCAH KAB BANGKALAN</v>
          </cell>
          <cell r="AC11" t="str">
            <v>L</v>
          </cell>
          <cell r="AD11" t="str">
            <v>ISLAM</v>
          </cell>
          <cell r="AE11" t="str">
            <v>L</v>
          </cell>
          <cell r="AF11" t="str">
            <v>SMA</v>
          </cell>
          <cell r="AG11" t="str">
            <v>ZAINAL ABIDIN</v>
          </cell>
          <cell r="AH11" t="str">
            <v>BCA</v>
          </cell>
          <cell r="AI11" t="str">
            <v>1851490111</v>
          </cell>
          <cell r="AJ11" t="str">
            <v>3526021104064038</v>
          </cell>
          <cell r="AL11">
            <v>44682</v>
          </cell>
          <cell r="AM11">
            <v>44773</v>
          </cell>
          <cell r="AN11" t="str">
            <v>PKWT II</v>
          </cell>
          <cell r="AO11" t="str">
            <v>75 hari</v>
          </cell>
          <cell r="AP11" t="str">
            <v>0 Tahun  9 Bulan 22 Hari</v>
          </cell>
          <cell r="AQ11" t="str">
            <v>SUDAH</v>
          </cell>
          <cell r="AR11">
            <v>44432</v>
          </cell>
          <cell r="AS11" t="str">
            <v>SUDAH</v>
          </cell>
          <cell r="AT11">
            <v>44432</v>
          </cell>
          <cell r="AU11" t="str">
            <v>SUDAH</v>
          </cell>
          <cell r="AV11">
            <v>44434</v>
          </cell>
          <cell r="AW11" t="str">
            <v>0 Tahun  8 Bulan 21 Hari</v>
          </cell>
          <cell r="AX11" t="str">
            <v>ON LINE</v>
          </cell>
          <cell r="BA11" t="str">
            <v>SUDAH</v>
          </cell>
          <cell r="BC11">
            <v>44417</v>
          </cell>
          <cell r="BD11" t="str">
            <v>SAMPANG</v>
          </cell>
          <cell r="BE11" t="str">
            <v>SUDAH</v>
          </cell>
          <cell r="BG11">
            <v>44451</v>
          </cell>
          <cell r="BH11" t="str">
            <v>SAMPANG</v>
          </cell>
          <cell r="BV11" t="str">
            <v>0002612763235</v>
          </cell>
          <cell r="BW11" t="str">
            <v>SUDAH</v>
          </cell>
          <cell r="BX11" t="str">
            <v>BU MBK</v>
          </cell>
          <cell r="BY11" t="str">
            <v>21065977460</v>
          </cell>
          <cell r="BZ11" t="str">
            <v>SUDAH</v>
          </cell>
          <cell r="CG11" t="str">
            <v>zain.abidinsembilanenam@gmail.com</v>
          </cell>
          <cell r="CM11" t="str">
            <v>ZAINAL ABIDIN</v>
          </cell>
        </row>
        <row r="12">
          <cell r="C12" t="str">
            <v>3240</v>
          </cell>
          <cell r="D12" t="str">
            <v>AKHMAD SUHAIRI</v>
          </cell>
          <cell r="E12" t="str">
            <v>PT. MBK</v>
          </cell>
          <cell r="I12">
            <v>44524</v>
          </cell>
          <cell r="J12" t="str">
            <v/>
          </cell>
          <cell r="K12" t="str">
            <v>085231801906</v>
          </cell>
          <cell r="L12" t="str">
            <v>DRIVER</v>
          </cell>
          <cell r="Q12" t="str">
            <v>MADURA</v>
          </cell>
          <cell r="R12" t="str">
            <v>ANTERAJA</v>
          </cell>
          <cell r="S12" t="str">
            <v>MALANG</v>
          </cell>
          <cell r="T12" t="str">
            <v>35280630006960003</v>
          </cell>
          <cell r="U12" t="str">
            <v>SEUMUR HIDUP</v>
          </cell>
          <cell r="V12" t="str">
            <v>HIJAU</v>
          </cell>
          <cell r="W12" t="str">
            <v>BI</v>
          </cell>
          <cell r="X12" t="str">
            <v>15499606000253</v>
          </cell>
          <cell r="Y12">
            <v>46327</v>
          </cell>
          <cell r="Z12" t="str">
            <v>PAMEKASAN</v>
          </cell>
          <cell r="AA12">
            <v>35246</v>
          </cell>
          <cell r="AB12" t="str">
            <v>JL PINTU GERBANG KEL BUGIH PAMEKASAN</v>
          </cell>
          <cell r="AC12" t="str">
            <v>K0</v>
          </cell>
          <cell r="AD12" t="str">
            <v>ISLAM</v>
          </cell>
          <cell r="AE12" t="str">
            <v>L</v>
          </cell>
          <cell r="AF12" t="str">
            <v>SMA</v>
          </cell>
          <cell r="AG12" t="str">
            <v>AKHMAD SUHAIRI</v>
          </cell>
          <cell r="AH12" t="str">
            <v>BCA</v>
          </cell>
          <cell r="AI12" t="str">
            <v>1920819814</v>
          </cell>
          <cell r="AJ12" t="str">
            <v>3528042805180001</v>
          </cell>
          <cell r="AK12" t="str">
            <v>TIDAK ADA NPWP</v>
          </cell>
          <cell r="AL12">
            <v>44682</v>
          </cell>
          <cell r="AM12">
            <v>44773</v>
          </cell>
          <cell r="AN12" t="str">
            <v>PKWT I</v>
          </cell>
          <cell r="AO12" t="str">
            <v>75 hari</v>
          </cell>
          <cell r="AP12" t="str">
            <v>0 Tahun  5 Bulan 23 Hari</v>
          </cell>
          <cell r="AQ12" t="str">
            <v>SUDAH</v>
          </cell>
          <cell r="AR12">
            <v>44526</v>
          </cell>
          <cell r="AS12" t="str">
            <v>SUDAH</v>
          </cell>
          <cell r="AT12">
            <v>44526</v>
          </cell>
          <cell r="AU12" t="str">
            <v>SUDAH</v>
          </cell>
          <cell r="AV12">
            <v>44524</v>
          </cell>
          <cell r="AW12" t="str">
            <v>0 Tahun  5 Bulan 23 Hari</v>
          </cell>
          <cell r="AX12" t="str">
            <v>ON LINE</v>
          </cell>
          <cell r="BA12" t="str">
            <v>SUDAH</v>
          </cell>
          <cell r="BC12">
            <v>44386</v>
          </cell>
          <cell r="BD12" t="str">
            <v>POSKES PAMEKASAN</v>
          </cell>
          <cell r="BE12" t="str">
            <v>SUDAH</v>
          </cell>
          <cell r="BG12">
            <v>44523</v>
          </cell>
          <cell r="BH12" t="str">
            <v>PALENGAN</v>
          </cell>
          <cell r="BW12" t="str">
            <v>BELUM</v>
          </cell>
          <cell r="BZ12" t="str">
            <v>BELUM</v>
          </cell>
          <cell r="CM12" t="str">
            <v>AKHMAD SUHAIRI</v>
          </cell>
        </row>
        <row r="13">
          <cell r="C13" t="str">
            <v>3446</v>
          </cell>
          <cell r="D13" t="str">
            <v>ARIF SHOLIHEN</v>
          </cell>
          <cell r="E13" t="str">
            <v>PT. MBK</v>
          </cell>
          <cell r="F13" t="str">
            <v>REPLACE</v>
          </cell>
          <cell r="G13" t="str">
            <v>BOBBY REIDIE ALVIAN</v>
          </cell>
          <cell r="I13">
            <v>44564</v>
          </cell>
          <cell r="J13" t="str">
            <v/>
          </cell>
          <cell r="K13" t="str">
            <v>082333492290</v>
          </cell>
          <cell r="L13" t="str">
            <v>DRIVER</v>
          </cell>
          <cell r="Q13" t="str">
            <v>MADURA</v>
          </cell>
          <cell r="R13" t="str">
            <v>ANTERAJA</v>
          </cell>
          <cell r="S13" t="str">
            <v>MALANG</v>
          </cell>
          <cell r="T13" t="str">
            <v>6402082411840003</v>
          </cell>
          <cell r="U13" t="str">
            <v>SEUMUR HIDUP</v>
          </cell>
          <cell r="V13" t="str">
            <v>HIJAU</v>
          </cell>
          <cell r="W13" t="str">
            <v>BI</v>
          </cell>
          <cell r="X13" t="str">
            <v>15498411000128</v>
          </cell>
          <cell r="Y13">
            <v>46208</v>
          </cell>
          <cell r="Z13" t="str">
            <v>PAMEKASAN</v>
          </cell>
          <cell r="AA13">
            <v>31010</v>
          </cell>
          <cell r="AB13" t="str">
            <v>DSN GLAGGA RT 006 RW 003 DS PLAGEGUR KEC TLANAKAN</v>
          </cell>
          <cell r="AC13" t="str">
            <v>K2</v>
          </cell>
          <cell r="AD13" t="str">
            <v>ISLAM</v>
          </cell>
          <cell r="AE13" t="str">
            <v>L</v>
          </cell>
          <cell r="AF13" t="str">
            <v>SMA</v>
          </cell>
          <cell r="AG13" t="str">
            <v>ARIF SHOLIHEN</v>
          </cell>
          <cell r="AH13" t="str">
            <v>BCA</v>
          </cell>
          <cell r="AI13" t="str">
            <v>1920923301</v>
          </cell>
          <cell r="AJ13" t="str">
            <v>3528010205160001</v>
          </cell>
          <cell r="AL13">
            <v>44652</v>
          </cell>
          <cell r="AM13">
            <v>44742</v>
          </cell>
          <cell r="AN13" t="str">
            <v>PKWT II</v>
          </cell>
          <cell r="AO13" t="str">
            <v>44 hari</v>
          </cell>
          <cell r="AP13" t="str">
            <v>0 Tahun  4 Bulan 14 Hari</v>
          </cell>
          <cell r="AQ13" t="str">
            <v>BELUM</v>
          </cell>
          <cell r="AS13" t="str">
            <v>BELUM</v>
          </cell>
          <cell r="AU13" t="str">
            <v>BELUM</v>
          </cell>
          <cell r="AW13" t="str">
            <v/>
          </cell>
          <cell r="BA13" t="str">
            <v>SUDAH</v>
          </cell>
          <cell r="BC13">
            <v>44476</v>
          </cell>
          <cell r="BD13" t="str">
            <v>TALANG</v>
          </cell>
          <cell r="BE13" t="str">
            <v>SUDAH</v>
          </cell>
          <cell r="BG13">
            <v>44506</v>
          </cell>
          <cell r="BH13" t="str">
            <v>TEJA</v>
          </cell>
          <cell r="BW13" t="str">
            <v>BELUM</v>
          </cell>
          <cell r="BZ13" t="str">
            <v>BELUM</v>
          </cell>
          <cell r="CL13" t="str">
            <v>Update tgl 10 Jan 2022</v>
          </cell>
          <cell r="CM13" t="str">
            <v>ARIF SHOLIHEN</v>
          </cell>
        </row>
        <row r="16">
          <cell r="C16" t="str">
            <v>NIK</v>
          </cell>
          <cell r="D16" t="str">
            <v>NAMA</v>
          </cell>
          <cell r="E16" t="str">
            <v>VENDOR</v>
          </cell>
          <cell r="F16" t="str">
            <v>KETERANGAN AKTIVASI KARYAWAN</v>
          </cell>
          <cell r="G16" t="str">
            <v>NOMOR PO / NAMA DRIVER YG DIGANTI</v>
          </cell>
          <cell r="H16" t="str">
            <v>TANGGAL PO</v>
          </cell>
          <cell r="I16" t="str">
            <v>TGL IN/AKTIF KERJA (TGL/BLN/THN)</v>
          </cell>
          <cell r="J16" t="str">
            <v>LEAD TIME</v>
          </cell>
          <cell r="K16" t="str">
            <v>NOMOR 
HANDPHONE ('08XXXXXXX)</v>
          </cell>
          <cell r="L16" t="str">
            <v>DRIVER</v>
          </cell>
          <cell r="M16" t="str">
            <v>FICO</v>
          </cell>
          <cell r="N16" t="str">
            <v>HELPER</v>
          </cell>
          <cell r="O16" t="str">
            <v>CHECKER</v>
          </cell>
          <cell r="P16" t="str">
            <v>NON DRIVER</v>
          </cell>
          <cell r="Q16" t="str">
            <v>OPERATION 
POIN</v>
          </cell>
          <cell r="R16" t="str">
            <v>CUSTOMER</v>
          </cell>
          <cell r="S16" t="str">
            <v>DISTRICT</v>
          </cell>
          <cell r="T16" t="str">
            <v>NO. KTP 
('317XXXXXXXX)</v>
          </cell>
          <cell r="U16" t="str">
            <v>MASA BERLAKU
KTP (TGL/BLN/THN, 
SEUMUR HIDUP)</v>
          </cell>
          <cell r="V16" t="str">
            <v>KLASIFIKASI
SKILL</v>
          </cell>
          <cell r="W16" t="str">
            <v>JENIS SIM</v>
          </cell>
          <cell r="X16" t="str">
            <v>NO SIM</v>
          </cell>
          <cell r="Y16" t="str">
            <v>MASA BERLAKU SIM
(TGL/BLN/THN)</v>
          </cell>
          <cell r="Z16" t="str">
            <v>TEMPAT 
LAHIR</v>
          </cell>
          <cell r="AA16" t="str">
            <v>TGL/BLN/THN 
LAHIR</v>
          </cell>
          <cell r="AB16" t="str">
            <v>ALAMAT</v>
          </cell>
          <cell r="AC16" t="str">
            <v>STATUS 
L-K0,K1,2,3</v>
          </cell>
          <cell r="AD16" t="str">
            <v>AGAMA</v>
          </cell>
          <cell r="AE16" t="str">
            <v>JENIS KELAMIN</v>
          </cell>
          <cell r="AF16" t="str">
            <v>PENDIDIKAN 
TERAKHIR</v>
          </cell>
          <cell r="AG16" t="str">
            <v>NAMA DI BANK</v>
          </cell>
          <cell r="AH16" t="str">
            <v>BANK</v>
          </cell>
          <cell r="AI16" t="str">
            <v>NO.ACCOUNT</v>
          </cell>
          <cell r="AJ16" t="str">
            <v>NOMOR KARTU KELUARGA
('317XXXXXXXXXXXXX)</v>
          </cell>
          <cell r="AK16" t="str">
            <v>NPWP</v>
          </cell>
          <cell r="AL16" t="str">
            <v>START</v>
          </cell>
          <cell r="AM16" t="str">
            <v>FINISH</v>
          </cell>
          <cell r="AN16" t="str">
            <v>STATUS KONTRAK</v>
          </cell>
          <cell r="AO16" t="str">
            <v>MASA KONTRAK
BERAKHIR (HARI)</v>
          </cell>
          <cell r="AP16" t="str">
            <v>LAMA KERJA</v>
          </cell>
          <cell r="AQ16" t="str">
            <v>SERAGAM</v>
          </cell>
          <cell r="AR16" t="str">
            <v>TANGGAL PENGIRIMAN SERAGAM</v>
          </cell>
          <cell r="AS16" t="str">
            <v>ID Card</v>
          </cell>
          <cell r="AT16" t="str">
            <v>TANGGAL PENGIRIMAN ID CARD</v>
          </cell>
          <cell r="AU16" t="str">
            <v>TRAINING SAFETY DRIVING</v>
          </cell>
          <cell r="AV16" t="str">
            <v>TGL/BLN/TAHUN
PELAKSANAAN TRAINING TERAKHIR</v>
          </cell>
          <cell r="AW16" t="str">
            <v>MASA TRAINING</v>
          </cell>
          <cell r="AX16" t="str">
            <v>STATUS TRAINING</v>
          </cell>
          <cell r="AY16" t="str">
            <v>NILAI TRAINING SAFETY DRIVING
(PREE TEST)</v>
          </cell>
          <cell r="AZ16" t="str">
            <v>NILAI TRAINING SAFETY DRIVERNG 
(POST TEST)</v>
          </cell>
          <cell r="BA16" t="str">
            <v>STATUS VAKSIN PERTAMA</v>
          </cell>
          <cell r="BB16" t="str">
            <v>MENGAPA BELUM VAKSIN PERTAMA</v>
          </cell>
          <cell r="BC16" t="str">
            <v>TANGGAL VAKSIN PERTAMA</v>
          </cell>
          <cell r="BD16" t="str">
            <v>LOKASI VAKSIN PERTAMA</v>
          </cell>
          <cell r="BE16" t="str">
            <v>STATUS VAKSIN KEDUA</v>
          </cell>
          <cell r="BF16" t="str">
            <v>MENGAPA BELUM VAKSIN KEDUA</v>
          </cell>
          <cell r="BG16" t="str">
            <v>TANGGAL VAKSIN KEDUA</v>
          </cell>
          <cell r="BH16" t="str">
            <v>LOKASI VAKSIN KEDUA</v>
          </cell>
          <cell r="BI16" t="str">
            <v>STATUS VAKSIN BOOSTER</v>
          </cell>
          <cell r="BJ16" t="str">
            <v>MENGAPA BELUM VAKSIN BOOSTER</v>
          </cell>
          <cell r="BK16" t="str">
            <v>TANGGAL VAKSIN BOOSTER</v>
          </cell>
          <cell r="BL16" t="str">
            <v>LOKASI VAKSIN BOOSTER</v>
          </cell>
          <cell r="BM16" t="str">
            <v>TGL Training Online
Part I</v>
          </cell>
          <cell r="BN16" t="str">
            <v>STATUS Training Online
Part I</v>
          </cell>
          <cell r="BO16" t="str">
            <v>POINT
Part I</v>
          </cell>
          <cell r="BP16" t="str">
            <v>TGL Training Online
Part II</v>
          </cell>
          <cell r="BQ16" t="str">
            <v>STATUS Training Online
Part II</v>
          </cell>
          <cell r="BR16" t="str">
            <v>POINT
Part II</v>
          </cell>
          <cell r="BS16" t="str">
            <v>TGL Training ATTITUDE &amp; KNOWLEDGE</v>
          </cell>
          <cell r="BT16" t="str">
            <v>STATUS Training ATTITUDE &amp; KNOWLEDGE</v>
          </cell>
          <cell r="BU16" t="str">
            <v>POINT
ATTITUDE &amp; KNOWLEDGE</v>
          </cell>
          <cell r="BV16" t="str">
            <v>NOMOR BPJS Kesehatan</v>
          </cell>
          <cell r="BW16" t="str">
            <v>Keterangan proses
BPJS Kesehatan</v>
          </cell>
          <cell r="BX16" t="str">
            <v>Keterangan status
BPJS Kesehatan</v>
          </cell>
          <cell r="BY16" t="str">
            <v>NOMOR Jamsostek</v>
          </cell>
          <cell r="BZ16" t="str">
            <v>Keterangan
Jamsostek</v>
          </cell>
          <cell r="CA16" t="str">
            <v>REWARD</v>
          </cell>
          <cell r="CB16" t="str">
            <v>TGL/BLN/THN PEMBERIAN REWARD</v>
          </cell>
          <cell r="CC16" t="str">
            <v>ACCIDENT
REPORT</v>
          </cell>
          <cell r="CD16" t="str">
            <v>TGL/BLN/THN
ACCIDENT</v>
          </cell>
          <cell r="CE16" t="str">
            <v>CASE</v>
          </cell>
          <cell r="CF16" t="str">
            <v>TGL/BLN/THN
CASE</v>
          </cell>
          <cell r="CG16" t="str">
            <v>EMAIL
ADDRESS</v>
          </cell>
          <cell r="CH16" t="str">
            <v>SP I</v>
          </cell>
          <cell r="CI16" t="str">
            <v>SP II</v>
          </cell>
          <cell r="CJ16" t="str">
            <v>SP III</v>
          </cell>
          <cell r="CK16" t="str">
            <v>KETERANGAN OUT DAN MUTASI</v>
          </cell>
        </row>
        <row r="17">
          <cell r="C17" t="str">
            <v>2130</v>
          </cell>
          <cell r="D17" t="str">
            <v>AGUS PRIYADI</v>
          </cell>
          <cell r="E17" t="str">
            <v>PT. MBK</v>
          </cell>
          <cell r="I17">
            <v>44302</v>
          </cell>
          <cell r="J17">
            <v>44302</v>
          </cell>
          <cell r="K17" t="str">
            <v>081808032225</v>
          </cell>
          <cell r="L17" t="str">
            <v>Driver</v>
          </cell>
          <cell r="Q17" t="str">
            <v>MADURA</v>
          </cell>
          <cell r="R17" t="str">
            <v>ANTERAJA</v>
          </cell>
          <cell r="S17" t="str">
            <v>MALANG</v>
          </cell>
          <cell r="T17" t="str">
            <v>3527031708830020</v>
          </cell>
          <cell r="U17" t="str">
            <v>SEUMUR HIDUP</v>
          </cell>
          <cell r="W17" t="str">
            <v>BI UMUM</v>
          </cell>
          <cell r="X17" t="str">
            <v>830815510442</v>
          </cell>
          <cell r="Y17">
            <v>45155</v>
          </cell>
          <cell r="Z17" t="str">
            <v>PAMEKASAN</v>
          </cell>
          <cell r="AA17">
            <v>27323</v>
          </cell>
          <cell r="AB17" t="str">
            <v>DS. KALIANGET BARAT 003/001 , KALIANGET  SUMENEP - MADURA</v>
          </cell>
          <cell r="AC17" t="str">
            <v>K0</v>
          </cell>
          <cell r="AD17" t="str">
            <v>ISLAM</v>
          </cell>
          <cell r="AE17" t="str">
            <v>L</v>
          </cell>
          <cell r="AF17" t="str">
            <v>SMA</v>
          </cell>
          <cell r="AG17" t="str">
            <v>ACHMAD SISWANTO</v>
          </cell>
          <cell r="AH17" t="str">
            <v>BCA</v>
          </cell>
          <cell r="AI17" t="str">
            <v>1930797011</v>
          </cell>
          <cell r="AJ17" t="str">
            <v>3529020203150003</v>
          </cell>
          <cell r="AL17">
            <v>44470</v>
          </cell>
          <cell r="AM17">
            <v>44592</v>
          </cell>
          <cell r="AN17" t="str">
            <v>PKWT I</v>
          </cell>
          <cell r="AO17" t="str">
            <v>-106 hari</v>
          </cell>
          <cell r="AP17" t="str">
            <v>1 Tahun  1 Bulan 1 Hari</v>
          </cell>
          <cell r="AQ17" t="str">
            <v>SUDAH</v>
          </cell>
          <cell r="AR17">
            <v>44432</v>
          </cell>
          <cell r="AS17" t="str">
            <v>SUDAH</v>
          </cell>
          <cell r="AT17">
            <v>44432</v>
          </cell>
          <cell r="AU17" t="str">
            <v>BELUM</v>
          </cell>
          <cell r="AW17" t="str">
            <v/>
          </cell>
          <cell r="BA17" t="str">
            <v>SUDAH</v>
          </cell>
          <cell r="BC17">
            <v>44417</v>
          </cell>
          <cell r="BD17" t="str">
            <v>PAMEKASAN</v>
          </cell>
          <cell r="BE17" t="str">
            <v>SUDAH</v>
          </cell>
          <cell r="BG17">
            <v>44451</v>
          </cell>
          <cell r="BH17" t="str">
            <v>SAMPANG</v>
          </cell>
          <cell r="BV17" t="str">
            <v>0003080896457</v>
          </cell>
          <cell r="BW17" t="str">
            <v>SUDAH</v>
          </cell>
          <cell r="BX17" t="str">
            <v>BU MBK</v>
          </cell>
          <cell r="BY17" t="str">
            <v>21041847035</v>
          </cell>
          <cell r="BZ17" t="str">
            <v>SUDAH</v>
          </cell>
          <cell r="CK17" t="str">
            <v>Resign 01 Nov 2021</v>
          </cell>
        </row>
        <row r="18">
          <cell r="C18" t="str">
            <v>2131</v>
          </cell>
          <cell r="D18" t="str">
            <v>EKO</v>
          </cell>
          <cell r="E18" t="str">
            <v>PT. MBK</v>
          </cell>
          <cell r="I18">
            <v>44302</v>
          </cell>
          <cell r="J18">
            <v>44302</v>
          </cell>
          <cell r="K18" t="str">
            <v>082302255321</v>
          </cell>
          <cell r="L18" t="str">
            <v>Driver</v>
          </cell>
          <cell r="Q18" t="str">
            <v>MADURA</v>
          </cell>
          <cell r="R18" t="str">
            <v>ANTERAJA</v>
          </cell>
          <cell r="S18" t="str">
            <v>MALANG</v>
          </cell>
          <cell r="T18" t="str">
            <v>3529060501880001</v>
          </cell>
          <cell r="U18" t="str">
            <v>SEUMUR HIDUP</v>
          </cell>
          <cell r="W18" t="str">
            <v>BI</v>
          </cell>
          <cell r="X18" t="str">
            <v>15498801000062</v>
          </cell>
          <cell r="Y18">
            <v>46577</v>
          </cell>
          <cell r="Z18" t="str">
            <v>SUMENEP</v>
          </cell>
          <cell r="AA18">
            <v>32264</v>
          </cell>
          <cell r="AB18" t="str">
            <v>JLN. SERSAN MESRUL gg. 3A no. 12  002/007  GLADAK ANYAR , PAMEKASAN - MADURA</v>
          </cell>
          <cell r="AC18" t="str">
            <v>K0</v>
          </cell>
          <cell r="AD18" t="str">
            <v>ISLAM</v>
          </cell>
          <cell r="AE18" t="str">
            <v>L</v>
          </cell>
          <cell r="AF18" t="str">
            <v>SMA</v>
          </cell>
          <cell r="AG18" t="str">
            <v>EKO</v>
          </cell>
          <cell r="AH18" t="str">
            <v>BCA</v>
          </cell>
          <cell r="AI18" t="str">
            <v>1920968798</v>
          </cell>
          <cell r="AJ18" t="str">
            <v>3528042304180002</v>
          </cell>
          <cell r="AL18">
            <v>44470</v>
          </cell>
          <cell r="AM18">
            <v>44592</v>
          </cell>
          <cell r="AN18" t="str">
            <v>PKWT I</v>
          </cell>
          <cell r="AO18" t="str">
            <v>-106 hari</v>
          </cell>
          <cell r="AP18" t="str">
            <v>1 Tahun  1 Bulan 1 Hari</v>
          </cell>
          <cell r="AQ18" t="str">
            <v>SUDAH</v>
          </cell>
          <cell r="AR18">
            <v>44432</v>
          </cell>
          <cell r="AS18" t="str">
            <v>SUDAH</v>
          </cell>
          <cell r="AT18">
            <v>44432</v>
          </cell>
          <cell r="AU18" t="str">
            <v>BELUM</v>
          </cell>
          <cell r="AW18" t="str">
            <v/>
          </cell>
          <cell r="BA18" t="str">
            <v>SUDAH</v>
          </cell>
          <cell r="BC18">
            <v>44417</v>
          </cell>
          <cell r="BD18" t="str">
            <v>SAMPANG</v>
          </cell>
          <cell r="BE18" t="str">
            <v>SUDAH</v>
          </cell>
          <cell r="BG18">
            <v>44494</v>
          </cell>
          <cell r="BH18" t="str">
            <v>KOWEL PAMEKASAN</v>
          </cell>
          <cell r="BV18" t="str">
            <v>0002157621388</v>
          </cell>
          <cell r="BW18" t="str">
            <v>SUDAH</v>
          </cell>
          <cell r="BX18" t="str">
            <v>BU MBK</v>
          </cell>
          <cell r="BY18" t="str">
            <v>21041846821</v>
          </cell>
          <cell r="BZ18" t="str">
            <v>SUDAH</v>
          </cell>
          <cell r="CK18" t="str">
            <v>Resign 15 Nov 2021</v>
          </cell>
        </row>
        <row r="19">
          <cell r="C19" t="str">
            <v>3210</v>
          </cell>
          <cell r="D19" t="str">
            <v>BOBBY S REIDIE ALVIAN</v>
          </cell>
          <cell r="E19" t="str">
            <v>PT. MBK</v>
          </cell>
          <cell r="I19">
            <v>44514</v>
          </cell>
          <cell r="J19" t="str">
            <v/>
          </cell>
          <cell r="K19" t="str">
            <v>082171460270</v>
          </cell>
          <cell r="L19" t="str">
            <v>DRIVER</v>
          </cell>
          <cell r="Q19" t="str">
            <v>MADURA</v>
          </cell>
          <cell r="R19" t="str">
            <v>ANTERAJA</v>
          </cell>
          <cell r="S19" t="str">
            <v>MALANG</v>
          </cell>
          <cell r="T19" t="str">
            <v>358043003730005</v>
          </cell>
          <cell r="U19" t="str">
            <v>SEUMUR HIDUP</v>
          </cell>
          <cell r="V19" t="str">
            <v>HIJAU</v>
          </cell>
          <cell r="W19" t="str">
            <v>BI</v>
          </cell>
          <cell r="X19" t="str">
            <v>940415490393</v>
          </cell>
          <cell r="Y19">
            <v>45412</v>
          </cell>
          <cell r="Z19" t="str">
            <v>PAMEKASAN</v>
          </cell>
          <cell r="AA19">
            <v>34454</v>
          </cell>
          <cell r="AB19" t="str">
            <v>JL GATOT KOCO 06 PAMEKASAN</v>
          </cell>
          <cell r="AC19" t="str">
            <v>L</v>
          </cell>
          <cell r="AD19" t="str">
            <v>ISLAM</v>
          </cell>
          <cell r="AE19" t="str">
            <v>L</v>
          </cell>
          <cell r="AF19" t="str">
            <v>SMA</v>
          </cell>
          <cell r="AG19" t="str">
            <v>BOBBY S REIDIE ALVIAN</v>
          </cell>
          <cell r="AH19" t="str">
            <v>BCA</v>
          </cell>
          <cell r="AI19" t="str">
            <v>1921100880</v>
          </cell>
          <cell r="AJ19" t="str">
            <v>3528042409200003</v>
          </cell>
          <cell r="AL19">
            <v>44514</v>
          </cell>
          <cell r="AM19">
            <v>44592</v>
          </cell>
          <cell r="AN19" t="str">
            <v>PKWT I</v>
          </cell>
          <cell r="AO19" t="str">
            <v>-106 hari</v>
          </cell>
          <cell r="AP19" t="str">
            <v>0 Tahun  6 Bulan 3 Hari</v>
          </cell>
          <cell r="AQ19" t="str">
            <v>SUDAH</v>
          </cell>
          <cell r="AR19">
            <v>44518</v>
          </cell>
          <cell r="AS19" t="str">
            <v>SUDAH</v>
          </cell>
          <cell r="AT19">
            <v>44518</v>
          </cell>
          <cell r="AU19" t="str">
            <v>SUDAH</v>
          </cell>
          <cell r="AV19">
            <v>44514</v>
          </cell>
          <cell r="AW19" t="str">
            <v>0 Tahun  6 Bulan 3 Hari</v>
          </cell>
          <cell r="AX19" t="str">
            <v>IN CLASS</v>
          </cell>
          <cell r="AY19">
            <v>80</v>
          </cell>
          <cell r="AZ19">
            <v>95</v>
          </cell>
          <cell r="BA19" t="str">
            <v>SUDAH</v>
          </cell>
          <cell r="BC19">
            <v>44441</v>
          </cell>
          <cell r="BE19" t="str">
            <v>SUDAH</v>
          </cell>
          <cell r="BG19">
            <v>44495</v>
          </cell>
          <cell r="BW19" t="str">
            <v>BELUM</v>
          </cell>
          <cell r="BZ19" t="str">
            <v>BELUM</v>
          </cell>
          <cell r="CG19" t="str">
            <v>Bobbysreidie@gmail.com</v>
          </cell>
          <cell r="CK19" t="str">
            <v>Resign 01 Januari 2022</v>
          </cell>
        </row>
      </sheetData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>
        <row r="5">
          <cell r="C5" t="str">
            <v>0600</v>
          </cell>
          <cell r="D5" t="str">
            <v>ADE ABI KAROMI</v>
          </cell>
          <cell r="E5" t="str">
            <v>PT. MBK</v>
          </cell>
          <cell r="F5" t="str">
            <v>REPLACE</v>
          </cell>
          <cell r="G5" t="str">
            <v>REPLACEMENT AGUNG HARIYANTO</v>
          </cell>
          <cell r="I5">
            <v>43350</v>
          </cell>
          <cell r="J5" t="str">
            <v/>
          </cell>
          <cell r="K5" t="str">
            <v>0895322982145</v>
          </cell>
          <cell r="L5" t="str">
            <v>DRIVER</v>
          </cell>
          <cell r="Q5" t="str">
            <v>DENPASAR</v>
          </cell>
          <cell r="R5" t="str">
            <v>AOP</v>
          </cell>
          <cell r="S5" t="str">
            <v>MALANG</v>
          </cell>
          <cell r="T5" t="str">
            <v>3172032005910007</v>
          </cell>
          <cell r="U5" t="str">
            <v>SEUMUR HIDUP</v>
          </cell>
          <cell r="V5" t="str">
            <v>HIJAU</v>
          </cell>
          <cell r="W5" t="str">
            <v>BI</v>
          </cell>
          <cell r="X5" t="str">
            <v>910516230204</v>
          </cell>
          <cell r="Y5">
            <v>45796</v>
          </cell>
          <cell r="Z5" t="str">
            <v>BOGOR</v>
          </cell>
          <cell r="AA5">
            <v>33378</v>
          </cell>
          <cell r="AB5" t="str">
            <v>JL GUNUNG SERAYA 1 A,NO 1 BR/LINK TEGAL SARI,TEGAL HARUM, DENPASAR BARAT</v>
          </cell>
          <cell r="AC5" t="str">
            <v>L</v>
          </cell>
          <cell r="AD5" t="str">
            <v>ISLAM</v>
          </cell>
          <cell r="AE5" t="str">
            <v>L</v>
          </cell>
          <cell r="AF5" t="str">
            <v>SMA</v>
          </cell>
          <cell r="AG5" t="str">
            <v>ADE ABI KAROMI</v>
          </cell>
          <cell r="AH5" t="str">
            <v>BCA</v>
          </cell>
          <cell r="AI5" t="str">
            <v>6115292114</v>
          </cell>
          <cell r="AJ5" t="str">
            <v>5171030203160014</v>
          </cell>
          <cell r="AL5">
            <v>44652</v>
          </cell>
          <cell r="AM5">
            <v>44742</v>
          </cell>
          <cell r="AN5" t="str">
            <v>PKWT II</v>
          </cell>
          <cell r="AO5" t="str">
            <v>44 hari</v>
          </cell>
          <cell r="AP5" t="str">
            <v>3 Tahun  8 Bulan 10 Hari</v>
          </cell>
          <cell r="AQ5" t="str">
            <v>SUDAH</v>
          </cell>
          <cell r="AR5">
            <v>44432</v>
          </cell>
          <cell r="AS5" t="str">
            <v>SUDAH</v>
          </cell>
          <cell r="AT5">
            <v>44432</v>
          </cell>
          <cell r="AU5" t="str">
            <v>SUDAH</v>
          </cell>
          <cell r="AV5">
            <v>44423</v>
          </cell>
          <cell r="AW5" t="str">
            <v>0 Tahun  9 Bulan 2 Hari</v>
          </cell>
          <cell r="AX5" t="str">
            <v>IN CLASS</v>
          </cell>
          <cell r="AY5">
            <v>90</v>
          </cell>
          <cell r="AZ5">
            <v>90</v>
          </cell>
          <cell r="BA5" t="str">
            <v>SUDAH</v>
          </cell>
          <cell r="BC5">
            <v>44376</v>
          </cell>
          <cell r="BD5" t="str">
            <v>PUSKESMAS 1 DENPASAR</v>
          </cell>
          <cell r="BE5" t="str">
            <v>SUDAH</v>
          </cell>
          <cell r="BF5" t="str">
            <v>BENTROK DENGAN JADWAL PENGIRIMAN, DAN AKAN DI ATUR ULANG KEMBALI</v>
          </cell>
          <cell r="BG5">
            <v>44502</v>
          </cell>
          <cell r="BH5" t="str">
            <v>PUSKESMAS 1 DENPASAR</v>
          </cell>
          <cell r="BV5" t="str">
            <v>0001580396275</v>
          </cell>
          <cell r="BW5" t="str">
            <v>SUDAH</v>
          </cell>
          <cell r="BX5" t="str">
            <v>BU MBK</v>
          </cell>
          <cell r="BY5" t="str">
            <v>19089244776</v>
          </cell>
          <cell r="BZ5" t="str">
            <v>SUDAH</v>
          </cell>
          <cell r="CG5" t="str">
            <v>abiemala25@gmail.com</v>
          </cell>
        </row>
        <row r="6">
          <cell r="C6" t="str">
            <v>1708</v>
          </cell>
          <cell r="D6" t="str">
            <v>JEFRY ARIYANTO NAHAK</v>
          </cell>
          <cell r="E6" t="str">
            <v>PT. MBK</v>
          </cell>
          <cell r="I6">
            <v>44197</v>
          </cell>
          <cell r="J6" t="str">
            <v/>
          </cell>
          <cell r="K6" t="str">
            <v>082237242237</v>
          </cell>
          <cell r="L6" t="str">
            <v>DRIVER</v>
          </cell>
          <cell r="Q6" t="str">
            <v>DENPASAR</v>
          </cell>
          <cell r="R6" t="str">
            <v>AOP</v>
          </cell>
          <cell r="S6" t="str">
            <v>MALANG</v>
          </cell>
          <cell r="T6" t="str">
            <v>5302031501940001</v>
          </cell>
          <cell r="U6" t="str">
            <v>SEUMUR HIDUP</v>
          </cell>
          <cell r="V6" t="str">
            <v>HIJAU</v>
          </cell>
          <cell r="W6" t="str">
            <v>BI</v>
          </cell>
          <cell r="X6" t="str">
            <v>9.40116E+11</v>
          </cell>
          <cell r="Y6">
            <v>45299</v>
          </cell>
          <cell r="Z6" t="str">
            <v>BES ONI</v>
          </cell>
          <cell r="AA6">
            <v>34349</v>
          </cell>
          <cell r="AB6" t="str">
            <v>TUBMETAN 004/002, FATUKOTO, MOLLO UTARA, TIMOR TENGAH SELATAN</v>
          </cell>
          <cell r="AC6" t="str">
            <v>K0</v>
          </cell>
          <cell r="AD6" t="str">
            <v>KRISTEN</v>
          </cell>
          <cell r="AE6" t="str">
            <v>L</v>
          </cell>
          <cell r="AF6" t="str">
            <v>SMA</v>
          </cell>
          <cell r="AG6" t="str">
            <v>JEFRY ARIYANTO NAHAK</v>
          </cell>
          <cell r="AH6" t="str">
            <v>BCA</v>
          </cell>
          <cell r="AI6" t="str">
            <v>4350347327</v>
          </cell>
          <cell r="AJ6" t="str">
            <v>5302032501082500</v>
          </cell>
          <cell r="AL6">
            <v>44682</v>
          </cell>
          <cell r="AM6">
            <v>44773</v>
          </cell>
          <cell r="AN6" t="str">
            <v>PKWT II</v>
          </cell>
          <cell r="AO6" t="str">
            <v>75 hari</v>
          </cell>
          <cell r="AP6" t="str">
            <v>1 Tahun  4 Bulan 16 Hari</v>
          </cell>
          <cell r="AQ6" t="str">
            <v>SUDAH</v>
          </cell>
          <cell r="AR6">
            <v>44432</v>
          </cell>
          <cell r="AS6" t="str">
            <v>SUDAH</v>
          </cell>
          <cell r="AT6">
            <v>44432</v>
          </cell>
          <cell r="AU6" t="str">
            <v>SUDAH</v>
          </cell>
          <cell r="AV6">
            <v>44423</v>
          </cell>
          <cell r="AW6" t="str">
            <v>0 Tahun  9 Bulan 2 Hari</v>
          </cell>
          <cell r="AX6" t="str">
            <v>IN CLASS</v>
          </cell>
          <cell r="AY6">
            <v>80</v>
          </cell>
          <cell r="AZ6">
            <v>80</v>
          </cell>
          <cell r="BA6" t="str">
            <v>SUDAH</v>
          </cell>
          <cell r="BC6">
            <v>44396</v>
          </cell>
          <cell r="BD6" t="str">
            <v>PUSKESMAS 1 DENPASAR</v>
          </cell>
          <cell r="BE6" t="str">
            <v>SUDAH</v>
          </cell>
          <cell r="BG6">
            <v>44424</v>
          </cell>
          <cell r="BH6" t="str">
            <v>PUSKESMAS 1 DENPASAR</v>
          </cell>
          <cell r="BV6" t="str">
            <v>0000851305511</v>
          </cell>
          <cell r="BW6" t="str">
            <v>SUDAH</v>
          </cell>
          <cell r="BX6" t="str">
            <v>BU MBK</v>
          </cell>
          <cell r="BY6" t="str">
            <v>21011322340</v>
          </cell>
          <cell r="BZ6" t="str">
            <v>SUDAH</v>
          </cell>
          <cell r="CG6" t="str">
            <v>adebzn13@gmail.com</v>
          </cell>
        </row>
        <row r="7">
          <cell r="C7" t="str">
            <v>2670</v>
          </cell>
          <cell r="D7" t="str">
            <v>IDA BAGUS SEBALI SEYANA</v>
          </cell>
          <cell r="E7" t="str">
            <v>PT. MBK</v>
          </cell>
          <cell r="I7">
            <v>44385</v>
          </cell>
          <cell r="J7" t="str">
            <v/>
          </cell>
          <cell r="K7" t="str">
            <v>082194268860</v>
          </cell>
          <cell r="L7" t="str">
            <v>DRIVER</v>
          </cell>
          <cell r="Q7" t="str">
            <v>DENPASAR</v>
          </cell>
          <cell r="R7" t="str">
            <v>CIRCLE K</v>
          </cell>
          <cell r="S7" t="str">
            <v>MALANG</v>
          </cell>
          <cell r="T7" t="str">
            <v>5107040807890001</v>
          </cell>
          <cell r="U7" t="str">
            <v>SEUMUR HIDUP</v>
          </cell>
          <cell r="V7" t="str">
            <v>PUTIH</v>
          </cell>
          <cell r="W7" t="str">
            <v>BI UMUM</v>
          </cell>
          <cell r="X7" t="str">
            <v>16248907000101</v>
          </cell>
          <cell r="Y7">
            <v>46197</v>
          </cell>
          <cell r="Z7" t="str">
            <v>AMLAPURA</v>
          </cell>
          <cell r="AA7">
            <v>32697</v>
          </cell>
          <cell r="AB7" t="str">
            <v>JL. SULTAN AGUNG LINGK PANDEM RT -/- KEL. KARANGASEM KEC. KARANGASEM KAB. KARANGASEM</v>
          </cell>
          <cell r="AC7" t="str">
            <v>L</v>
          </cell>
          <cell r="AD7" t="str">
            <v>HINDU</v>
          </cell>
          <cell r="AE7" t="str">
            <v>L</v>
          </cell>
          <cell r="AF7" t="str">
            <v>SMA</v>
          </cell>
          <cell r="AG7" t="str">
            <v>IDA BAGUS SEBALI SEYANA</v>
          </cell>
          <cell r="AH7" t="str">
            <v>BCA</v>
          </cell>
          <cell r="AI7" t="str">
            <v>0490565345</v>
          </cell>
          <cell r="AJ7" t="str">
            <v>5107040910090230</v>
          </cell>
          <cell r="AK7" t="str">
            <v>83.541.228.9-907.000</v>
          </cell>
          <cell r="AL7">
            <v>44652</v>
          </cell>
          <cell r="AM7">
            <v>44742</v>
          </cell>
          <cell r="AN7" t="str">
            <v>PKWT II</v>
          </cell>
          <cell r="AO7" t="str">
            <v>44 hari</v>
          </cell>
          <cell r="AP7" t="str">
            <v>0 Tahun  10 Bulan 9 Hari</v>
          </cell>
          <cell r="AQ7" t="str">
            <v>SUDAH</v>
          </cell>
          <cell r="AR7">
            <v>44392</v>
          </cell>
          <cell r="AS7" t="str">
            <v>SUDAH</v>
          </cell>
          <cell r="AT7">
            <v>44392</v>
          </cell>
          <cell r="AU7" t="str">
            <v>SUDAH</v>
          </cell>
          <cell r="AV7">
            <v>44438</v>
          </cell>
          <cell r="AW7" t="str">
            <v>0 Tahun  8 Bulan 17 Hari</v>
          </cell>
          <cell r="AX7" t="str">
            <v>ON LINE</v>
          </cell>
          <cell r="AY7">
            <v>95</v>
          </cell>
          <cell r="AZ7">
            <v>75</v>
          </cell>
          <cell r="BA7" t="str">
            <v>SUDAH</v>
          </cell>
          <cell r="BC7">
            <v>44352</v>
          </cell>
          <cell r="BD7" t="str">
            <v>PUSKESMAS 1 KARANGASEM</v>
          </cell>
          <cell r="BE7" t="str">
            <v>SUDAH</v>
          </cell>
          <cell r="BG7">
            <v>44436</v>
          </cell>
          <cell r="BH7" t="str">
            <v>PUSKESMAS 1 KARANGASEM</v>
          </cell>
          <cell r="BV7" t="str">
            <v>0001580339632</v>
          </cell>
          <cell r="BW7" t="str">
            <v>SUDAH</v>
          </cell>
          <cell r="BX7" t="str">
            <v>BU MBK</v>
          </cell>
          <cell r="BY7" t="str">
            <v>21055224758</v>
          </cell>
          <cell r="BZ7" t="str">
            <v>SUDAH</v>
          </cell>
          <cell r="CG7" t="str">
            <v>gusmangsayana0@gmail.com</v>
          </cell>
          <cell r="CK7" t="str">
            <v>MUTASI DARI CIRCLE K DENPASAR KE AOP DENPASAR 13 APRIL 2022</v>
          </cell>
        </row>
        <row r="8">
          <cell r="C8" t="str">
            <v>2787</v>
          </cell>
          <cell r="D8" t="str">
            <v>EDY SUGIARTO</v>
          </cell>
          <cell r="E8" t="str">
            <v>PT. MBK</v>
          </cell>
          <cell r="F8" t="str">
            <v>REPLACE</v>
          </cell>
          <cell r="G8" t="str">
            <v>REPLACEMENT JAVA DROLES ROSTATO</v>
          </cell>
          <cell r="I8">
            <v>44410</v>
          </cell>
          <cell r="J8" t="str">
            <v/>
          </cell>
          <cell r="K8" t="str">
            <v>082339671119</v>
          </cell>
          <cell r="L8" t="str">
            <v>DRIVER</v>
          </cell>
          <cell r="Q8" t="str">
            <v>DENPASAR</v>
          </cell>
          <cell r="R8" t="str">
            <v>AOP</v>
          </cell>
          <cell r="S8" t="str">
            <v>MALANG</v>
          </cell>
          <cell r="T8" t="str">
            <v>5101041512850003</v>
          </cell>
          <cell r="U8" t="str">
            <v>SEUMUR HIDUP</v>
          </cell>
          <cell r="V8" t="str">
            <v>HIJAU</v>
          </cell>
          <cell r="W8" t="str">
            <v>BI UMUM</v>
          </cell>
          <cell r="X8" t="str">
            <v>16188512000579</v>
          </cell>
          <cell r="Y8">
            <v>46008</v>
          </cell>
          <cell r="Z8" t="str">
            <v>TETELAN</v>
          </cell>
          <cell r="AA8">
            <v>31396</v>
          </cell>
          <cell r="AB8" t="str">
            <v>BANJAR TETELAN RT 00/00 DESA CANDIKUSUMA KEC MELAYA</v>
          </cell>
          <cell r="AC8" t="str">
            <v>K0</v>
          </cell>
          <cell r="AD8" t="str">
            <v>ISLAM</v>
          </cell>
          <cell r="AE8" t="str">
            <v>L</v>
          </cell>
          <cell r="AF8" t="str">
            <v>SMA</v>
          </cell>
          <cell r="AG8" t="str">
            <v>EDY SUGIARTO</v>
          </cell>
          <cell r="AH8" t="str">
            <v>BCA</v>
          </cell>
          <cell r="AI8" t="str">
            <v>6115042584</v>
          </cell>
          <cell r="AJ8" t="str">
            <v>5101042201130003</v>
          </cell>
          <cell r="AL8">
            <v>44682</v>
          </cell>
          <cell r="AM8">
            <v>44773</v>
          </cell>
          <cell r="AN8" t="str">
            <v>PKWT II</v>
          </cell>
          <cell r="AO8" t="str">
            <v>75 hari</v>
          </cell>
          <cell r="AP8" t="str">
            <v>0 Tahun  9 Bulan 15 Hari</v>
          </cell>
          <cell r="AQ8" t="str">
            <v>SUDAH</v>
          </cell>
          <cell r="AR8">
            <v>44414</v>
          </cell>
          <cell r="AS8" t="str">
            <v>SUDAH</v>
          </cell>
          <cell r="AT8">
            <v>44417</v>
          </cell>
          <cell r="AU8" t="str">
            <v>SUDAH</v>
          </cell>
          <cell r="AV8">
            <v>44423</v>
          </cell>
          <cell r="AW8" t="str">
            <v>0 Tahun  9 Bulan 2 Hari</v>
          </cell>
          <cell r="AX8" t="str">
            <v>IN CLASS</v>
          </cell>
          <cell r="AY8">
            <v>80</v>
          </cell>
          <cell r="AZ8">
            <v>80</v>
          </cell>
          <cell r="BA8" t="str">
            <v>SUDAH</v>
          </cell>
          <cell r="BC8">
            <v>44359</v>
          </cell>
          <cell r="BD8" t="str">
            <v>RS MANGUSADA</v>
          </cell>
          <cell r="BE8" t="str">
            <v>SUDAH</v>
          </cell>
          <cell r="BG8">
            <v>44389</v>
          </cell>
          <cell r="BH8" t="str">
            <v>RS MANGUSADA</v>
          </cell>
          <cell r="BV8" t="str">
            <v>0001791612505</v>
          </cell>
          <cell r="BW8" t="str">
            <v>SUDAH</v>
          </cell>
          <cell r="BX8" t="str">
            <v>BU MBK</v>
          </cell>
          <cell r="BY8" t="str">
            <v>21065975787</v>
          </cell>
          <cell r="BZ8" t="str">
            <v>SUDAH</v>
          </cell>
          <cell r="CG8" t="str">
            <v>edybajol@gmail.com</v>
          </cell>
        </row>
        <row r="9">
          <cell r="C9" t="str">
            <v>3813</v>
          </cell>
          <cell r="D9" t="str">
            <v>I WAYAN BENY SURYADI</v>
          </cell>
          <cell r="E9" t="str">
            <v>PT. MBK</v>
          </cell>
          <cell r="F9" t="str">
            <v>REPLACE</v>
          </cell>
          <cell r="G9" t="str">
            <v>I PUTU AGUNG NOVA NASUTION</v>
          </cell>
          <cell r="I9">
            <v>44680</v>
          </cell>
          <cell r="K9" t="str">
            <v>089602778692</v>
          </cell>
          <cell r="P9" t="str">
            <v>DISPATCHER</v>
          </cell>
          <cell r="Q9" t="str">
            <v>DENPASAR</v>
          </cell>
          <cell r="R9" t="str">
            <v>AOP</v>
          </cell>
          <cell r="S9" t="str">
            <v>MALANG</v>
          </cell>
          <cell r="T9" t="str">
            <v>5171021607900002</v>
          </cell>
          <cell r="U9" t="str">
            <v>SEUMUR HIDUP</v>
          </cell>
          <cell r="W9" t="str">
            <v>NON DRIVER</v>
          </cell>
          <cell r="X9" t="str">
            <v>NON DRIVER</v>
          </cell>
          <cell r="Y9" t="str">
            <v>NON DRIVER</v>
          </cell>
          <cell r="Z9" t="str">
            <v>DENPASAR</v>
          </cell>
          <cell r="AA9">
            <v>33070</v>
          </cell>
          <cell r="AB9" t="str">
            <v>JL TURI NO 22 DS KESIMAN KEC DENPASAR TIMUR KOTA DENPSAR</v>
          </cell>
          <cell r="AC9" t="str">
            <v>LAJANG</v>
          </cell>
          <cell r="AD9" t="str">
            <v>HINDU</v>
          </cell>
          <cell r="AE9" t="str">
            <v>LAKI-LAKI</v>
          </cell>
          <cell r="AF9" t="str">
            <v>S1</v>
          </cell>
          <cell r="AH9" t="str">
            <v>BELUM</v>
          </cell>
          <cell r="AJ9" t="str">
            <v>5171022007070200</v>
          </cell>
          <cell r="AL9">
            <v>44680</v>
          </cell>
          <cell r="AM9">
            <v>44773</v>
          </cell>
          <cell r="AN9" t="str">
            <v>PKWT 1</v>
          </cell>
          <cell r="AO9" t="str">
            <v>75 hari</v>
          </cell>
          <cell r="AP9" t="str">
            <v>0 Tahun  0 Bulan 18 Hari</v>
          </cell>
          <cell r="AQ9" t="str">
            <v>NON DRIVER</v>
          </cell>
          <cell r="AS9" t="str">
            <v>BELUM</v>
          </cell>
          <cell r="AU9" t="str">
            <v>NON DRIVER</v>
          </cell>
          <cell r="AV9" t="str">
            <v>NON DRIVER</v>
          </cell>
          <cell r="AW9" t="str">
            <v/>
          </cell>
          <cell r="AX9" t="str">
            <v>NON DRIVER</v>
          </cell>
          <cell r="AY9" t="str">
            <v>NON DRIVER</v>
          </cell>
          <cell r="AZ9" t="str">
            <v>NON DRIVER</v>
          </cell>
          <cell r="BA9" t="str">
            <v>SUDAH</v>
          </cell>
          <cell r="BC9">
            <v>44320</v>
          </cell>
          <cell r="BE9" t="str">
            <v>SUDAH</v>
          </cell>
          <cell r="BG9">
            <v>44376</v>
          </cell>
          <cell r="BI9" t="str">
            <v>SUDAH</v>
          </cell>
          <cell r="BJ9">
            <v>44606</v>
          </cell>
          <cell r="BW9" t="str">
            <v>BELUM</v>
          </cell>
          <cell r="BZ9" t="str">
            <v>BELUM</v>
          </cell>
          <cell r="CL9">
            <v>44680</v>
          </cell>
        </row>
      </sheetData>
      <sheetData sheetId="70" refreshError="1"/>
      <sheetData sheetId="71" refreshError="1">
        <row r="5">
          <cell r="C5" t="str">
            <v>0014</v>
          </cell>
          <cell r="D5" t="str">
            <v>EFFENDI</v>
          </cell>
          <cell r="E5" t="str">
            <v>PT. MBK</v>
          </cell>
          <cell r="I5">
            <v>43466</v>
          </cell>
          <cell r="J5" t="str">
            <v/>
          </cell>
          <cell r="K5" t="str">
            <v>085225611678</v>
          </cell>
          <cell r="L5" t="str">
            <v>DRIVER</v>
          </cell>
          <cell r="Q5" t="str">
            <v>MALANG</v>
          </cell>
          <cell r="R5" t="str">
            <v>BAT 1</v>
          </cell>
          <cell r="S5" t="str">
            <v>MALANG</v>
          </cell>
          <cell r="T5" t="str">
            <v>3517131301760001</v>
          </cell>
          <cell r="U5" t="str">
            <v>SEUMUR HIDUP</v>
          </cell>
          <cell r="V5" t="str">
            <v>HIJAU</v>
          </cell>
          <cell r="W5" t="str">
            <v>BII UMUM</v>
          </cell>
          <cell r="X5" t="str">
            <v>760115561498</v>
          </cell>
          <cell r="Y5">
            <v>44939</v>
          </cell>
          <cell r="Z5" t="str">
            <v>JOMBANG</v>
          </cell>
          <cell r="AA5">
            <v>27772</v>
          </cell>
          <cell r="AB5" t="str">
            <v>DSN SEMADEN RT 004/001 KEC. TEMBELANG KAB. JOMBANG</v>
          </cell>
          <cell r="AC5" t="str">
            <v>K2</v>
          </cell>
          <cell r="AD5" t="str">
            <v>ISLAM</v>
          </cell>
          <cell r="AE5" t="str">
            <v>L</v>
          </cell>
          <cell r="AF5" t="str">
            <v>SLTP</v>
          </cell>
          <cell r="AG5" t="str">
            <v>EFFENDI</v>
          </cell>
          <cell r="AH5" t="str">
            <v>BCA</v>
          </cell>
          <cell r="AI5" t="str">
            <v>7710176790</v>
          </cell>
          <cell r="AJ5" t="str">
            <v>3517132101060427</v>
          </cell>
          <cell r="AL5">
            <v>44621</v>
          </cell>
          <cell r="AM5">
            <v>44712</v>
          </cell>
          <cell r="AN5" t="str">
            <v>PKWT II</v>
          </cell>
          <cell r="AO5" t="str">
            <v>14 hari</v>
          </cell>
          <cell r="AP5" t="str">
            <v>3 Tahun  4 Bulan 16 Hari</v>
          </cell>
          <cell r="AQ5" t="str">
            <v>SUDAH</v>
          </cell>
          <cell r="AR5">
            <v>44432</v>
          </cell>
          <cell r="AS5" t="str">
            <v>SUDAH</v>
          </cell>
          <cell r="AT5">
            <v>44432</v>
          </cell>
          <cell r="AU5" t="str">
            <v>SUDAH</v>
          </cell>
          <cell r="AV5">
            <v>43887</v>
          </cell>
          <cell r="AW5" t="str">
            <v>2 Tahun  2 Bulan 21 Hari</v>
          </cell>
          <cell r="AX5" t="str">
            <v>IN CLASS</v>
          </cell>
          <cell r="AY5">
            <v>85</v>
          </cell>
          <cell r="AZ5">
            <v>75</v>
          </cell>
          <cell r="BA5" t="str">
            <v>SUDAH</v>
          </cell>
          <cell r="BC5">
            <v>44393</v>
          </cell>
          <cell r="BD5" t="str">
            <v>GAJAYANA</v>
          </cell>
          <cell r="BE5" t="str">
            <v>BELUM</v>
          </cell>
          <cell r="BV5" t="str">
            <v>0001706075741</v>
          </cell>
          <cell r="BW5" t="str">
            <v>SUDAH</v>
          </cell>
          <cell r="BX5" t="str">
            <v>PBI APBD</v>
          </cell>
          <cell r="BY5" t="str">
            <v>19011754595</v>
          </cell>
          <cell r="BZ5" t="str">
            <v>SUDAH</v>
          </cell>
        </row>
        <row r="6">
          <cell r="C6" t="str">
            <v>1228</v>
          </cell>
          <cell r="D6" t="str">
            <v>SANAJI</v>
          </cell>
          <cell r="E6" t="str">
            <v>PT. MBK</v>
          </cell>
          <cell r="I6">
            <v>44025</v>
          </cell>
          <cell r="J6" t="str">
            <v/>
          </cell>
          <cell r="K6" t="str">
            <v>082131721791</v>
          </cell>
          <cell r="L6" t="str">
            <v>DRIVER</v>
          </cell>
          <cell r="Q6" t="str">
            <v>MALANG</v>
          </cell>
          <cell r="R6" t="str">
            <v>BAT 1</v>
          </cell>
          <cell r="S6" t="str">
            <v>MALANG</v>
          </cell>
          <cell r="T6" t="str">
            <v>3578251201790002</v>
          </cell>
          <cell r="U6" t="str">
            <v>SEUMUR HIDUP</v>
          </cell>
          <cell r="V6" t="str">
            <v>MERAH</v>
          </cell>
          <cell r="W6" t="str">
            <v>BII UMUM</v>
          </cell>
          <cell r="X6" t="str">
            <v>790115143654</v>
          </cell>
          <cell r="Y6">
            <v>44998</v>
          </cell>
          <cell r="Z6" t="str">
            <v>JEMBER</v>
          </cell>
          <cell r="AA6">
            <v>28867</v>
          </cell>
          <cell r="AB6" t="str">
            <v>RUNGKUT TENGAH I / 09 RT 003 RW 004 SURABAYA</v>
          </cell>
          <cell r="AC6" t="str">
            <v>K2</v>
          </cell>
          <cell r="AD6" t="str">
            <v>ISLAM</v>
          </cell>
          <cell r="AE6" t="str">
            <v>L</v>
          </cell>
          <cell r="AF6" t="str">
            <v>SMK</v>
          </cell>
          <cell r="AG6" t="str">
            <v>SANAJI</v>
          </cell>
          <cell r="AH6" t="str">
            <v>BCA</v>
          </cell>
          <cell r="AI6" t="str">
            <v>7880653592</v>
          </cell>
          <cell r="AJ6" t="str">
            <v>3578250101082870</v>
          </cell>
          <cell r="AL6">
            <v>44621</v>
          </cell>
          <cell r="AM6">
            <v>44712</v>
          </cell>
          <cell r="AN6" t="str">
            <v>PKWT I</v>
          </cell>
          <cell r="AO6" t="str">
            <v>14 hari</v>
          </cell>
          <cell r="AP6" t="str">
            <v>1 Tahun  10 Bulan 4 Hari</v>
          </cell>
          <cell r="AQ6" t="str">
            <v>SUDAH</v>
          </cell>
          <cell r="AR6">
            <v>44432</v>
          </cell>
          <cell r="AS6" t="str">
            <v>SUDAH</v>
          </cell>
          <cell r="AT6">
            <v>44432</v>
          </cell>
          <cell r="AU6" t="str">
            <v>SUDAH</v>
          </cell>
          <cell r="AV6">
            <v>44286</v>
          </cell>
          <cell r="AW6" t="str">
            <v>1 Tahun  1 Bulan 16 Hari</v>
          </cell>
          <cell r="AX6" t="str">
            <v>IN CLASS</v>
          </cell>
          <cell r="AY6">
            <v>90</v>
          </cell>
          <cell r="AZ6">
            <v>75</v>
          </cell>
          <cell r="BA6" t="str">
            <v>SUDAH</v>
          </cell>
          <cell r="BC6">
            <v>44425</v>
          </cell>
          <cell r="BD6" t="str">
            <v>GAJAYANA</v>
          </cell>
          <cell r="BE6" t="str">
            <v>BELUM</v>
          </cell>
          <cell r="BV6" t="str">
            <v>0002042600387</v>
          </cell>
          <cell r="BW6" t="str">
            <v>SUDAH</v>
          </cell>
          <cell r="BX6" t="str">
            <v>BU MBK</v>
          </cell>
          <cell r="BY6" t="str">
            <v>20062338916</v>
          </cell>
          <cell r="BZ6" t="str">
            <v>SUDAH</v>
          </cell>
        </row>
        <row r="7">
          <cell r="C7" t="str">
            <v>1294</v>
          </cell>
          <cell r="D7" t="str">
            <v>MOHAMMAD AFIQ IRAWAN</v>
          </cell>
          <cell r="E7" t="str">
            <v>PT. MBK</v>
          </cell>
          <cell r="I7">
            <v>44074</v>
          </cell>
          <cell r="J7" t="str">
            <v/>
          </cell>
          <cell r="K7" t="str">
            <v>085648930489</v>
          </cell>
          <cell r="P7" t="str">
            <v>Monitoring GPS</v>
          </cell>
          <cell r="Q7" t="str">
            <v>MALANG</v>
          </cell>
          <cell r="R7" t="str">
            <v>BAT 1</v>
          </cell>
          <cell r="S7" t="str">
            <v>MALANG</v>
          </cell>
          <cell r="T7" t="str">
            <v>3504101611940001</v>
          </cell>
          <cell r="U7" t="str">
            <v>SEUMUR HIDUP</v>
          </cell>
          <cell r="V7" t="str">
            <v>NON DRIVER</v>
          </cell>
          <cell r="W7" t="str">
            <v>NON DRIVER</v>
          </cell>
          <cell r="X7" t="str">
            <v>NON DRIVER</v>
          </cell>
          <cell r="Y7" t="str">
            <v>NON DRIVER</v>
          </cell>
          <cell r="Z7" t="str">
            <v>TULUNGAGUNG</v>
          </cell>
          <cell r="AA7">
            <v>34654</v>
          </cell>
          <cell r="AB7" t="str">
            <v>DS SAMBIGEDE RT 003/006 DS SAMBIROBYONG KEC SUMBERGEMPOL KAB TULUNGAGUNG</v>
          </cell>
          <cell r="AC7" t="str">
            <v>L</v>
          </cell>
          <cell r="AD7" t="str">
            <v>ISLAM</v>
          </cell>
          <cell r="AE7" t="str">
            <v>L</v>
          </cell>
          <cell r="AF7" t="str">
            <v>S1</v>
          </cell>
          <cell r="AG7" t="str">
            <v>MOHAMMAD AFIQ IRAWAN</v>
          </cell>
          <cell r="AH7" t="str">
            <v>BCA</v>
          </cell>
          <cell r="AI7" t="str">
            <v>0113007971</v>
          </cell>
          <cell r="AJ7" t="str">
            <v>35004102312060045</v>
          </cell>
          <cell r="AL7">
            <v>44682</v>
          </cell>
          <cell r="AM7">
            <v>44773</v>
          </cell>
          <cell r="AN7" t="str">
            <v>PKWT I</v>
          </cell>
          <cell r="AO7" t="str">
            <v>75 hari</v>
          </cell>
          <cell r="AP7" t="str">
            <v>1 Tahun  8 Bulan 16 Hari</v>
          </cell>
          <cell r="AQ7" t="str">
            <v>NON DRIVER</v>
          </cell>
          <cell r="AR7" t="str">
            <v>NON DRIVER</v>
          </cell>
          <cell r="AS7" t="str">
            <v>SUDAH</v>
          </cell>
          <cell r="AT7">
            <v>44432</v>
          </cell>
          <cell r="AU7" t="str">
            <v>NON DRIVER</v>
          </cell>
          <cell r="AV7" t="str">
            <v>NON DRIVER</v>
          </cell>
          <cell r="AW7" t="str">
            <v/>
          </cell>
          <cell r="AX7" t="str">
            <v>NON DRIVER</v>
          </cell>
          <cell r="AY7" t="str">
            <v>NON DRIVER</v>
          </cell>
          <cell r="AZ7" t="str">
            <v>NON DRIVER</v>
          </cell>
          <cell r="BA7" t="str">
            <v>SUDAH</v>
          </cell>
          <cell r="BC7">
            <v>44427</v>
          </cell>
          <cell r="BD7" t="str">
            <v>BLIMBING</v>
          </cell>
          <cell r="BE7" t="str">
            <v>BELUM</v>
          </cell>
          <cell r="BV7" t="str">
            <v>0003049507034</v>
          </cell>
          <cell r="BW7" t="str">
            <v>SUDAH</v>
          </cell>
          <cell r="BX7" t="str">
            <v>BU MBK</v>
          </cell>
          <cell r="BY7" t="str">
            <v>20071956930</v>
          </cell>
          <cell r="BZ7" t="str">
            <v>SUDAH</v>
          </cell>
        </row>
        <row r="8">
          <cell r="C8" t="str">
            <v>3296</v>
          </cell>
          <cell r="D8" t="str">
            <v>NYOTO MOCHAMAD SALEH</v>
          </cell>
          <cell r="E8" t="str">
            <v>PT. MBK</v>
          </cell>
          <cell r="F8" t="str">
            <v>REPLACE</v>
          </cell>
          <cell r="G8" t="str">
            <v>M DENNY LASMANTO</v>
          </cell>
          <cell r="I8">
            <v>44531</v>
          </cell>
          <cell r="J8">
            <v>44531</v>
          </cell>
          <cell r="K8" t="str">
            <v>081390993000</v>
          </cell>
          <cell r="L8" t="str">
            <v>Driver</v>
          </cell>
          <cell r="Q8" t="str">
            <v>MALANG</v>
          </cell>
          <cell r="R8" t="str">
            <v>BAT 1</v>
          </cell>
          <cell r="S8" t="str">
            <v>MALANG</v>
          </cell>
          <cell r="T8" t="str">
            <v>3517092909780002</v>
          </cell>
          <cell r="U8" t="str">
            <v>SEUMUR HIDUP</v>
          </cell>
          <cell r="W8" t="str">
            <v>BII UMUM</v>
          </cell>
          <cell r="X8" t="str">
            <v>780915561067</v>
          </cell>
          <cell r="Y8">
            <v>45198</v>
          </cell>
          <cell r="Z8" t="str">
            <v>JOMBANG</v>
          </cell>
          <cell r="AA8">
            <v>28762</v>
          </cell>
          <cell r="AB8" t="str">
            <v>JL YOS SUDARSO GANG 4/3 RT 007 RW 004 KEL DENANYAR KEC JOMBANG</v>
          </cell>
          <cell r="AC8" t="str">
            <v>K2</v>
          </cell>
          <cell r="AD8" t="str">
            <v>ISLAM</v>
          </cell>
          <cell r="AE8" t="str">
            <v>L</v>
          </cell>
          <cell r="AF8" t="str">
            <v>SMA</v>
          </cell>
          <cell r="AG8" t="str">
            <v>NYOTO MOCHAMAD SALEH</v>
          </cell>
          <cell r="AH8" t="str">
            <v>BCA</v>
          </cell>
          <cell r="AI8" t="str">
            <v>3160285345</v>
          </cell>
          <cell r="AJ8" t="str">
            <v>3517092001066892</v>
          </cell>
          <cell r="AL8">
            <v>44621</v>
          </cell>
          <cell r="AM8">
            <v>44712</v>
          </cell>
          <cell r="AN8" t="str">
            <v>PKWT II</v>
          </cell>
          <cell r="AO8" t="str">
            <v>14 hari</v>
          </cell>
          <cell r="AP8" t="str">
            <v>0 Tahun  5 Bulan 16 Hari</v>
          </cell>
          <cell r="BA8" t="str">
            <v>SUDAH</v>
          </cell>
          <cell r="BC8">
            <v>44426</v>
          </cell>
          <cell r="BE8" t="str">
            <v>SUDAH</v>
          </cell>
          <cell r="BG8">
            <v>44454</v>
          </cell>
        </row>
        <row r="9">
          <cell r="C9" t="str">
            <v>3699</v>
          </cell>
          <cell r="D9" t="str">
            <v>MIA WAHYU NURAINI</v>
          </cell>
          <cell r="E9" t="str">
            <v>PT. MBK</v>
          </cell>
          <cell r="F9" t="str">
            <v>REPLACE</v>
          </cell>
          <cell r="G9" t="str">
            <v>AHMAD KAMAL</v>
          </cell>
          <cell r="I9">
            <v>44652</v>
          </cell>
          <cell r="K9" t="str">
            <v>085784433516</v>
          </cell>
          <cell r="P9" t="str">
            <v>ADMIN DISPATCHER</v>
          </cell>
          <cell r="Q9" t="str">
            <v>MALANG</v>
          </cell>
          <cell r="R9" t="str">
            <v>BAT 1</v>
          </cell>
          <cell r="S9" t="str">
            <v>MALANG</v>
          </cell>
          <cell r="T9" t="str">
            <v>3506085301990001</v>
          </cell>
          <cell r="U9" t="str">
            <v>SEUMUR HIDUP</v>
          </cell>
          <cell r="V9" t="str">
            <v>NON DRIVER</v>
          </cell>
          <cell r="W9" t="str">
            <v>NON DRIVER</v>
          </cell>
          <cell r="X9" t="str">
            <v>NON DRIVER</v>
          </cell>
          <cell r="Y9" t="str">
            <v>NON DRIVER</v>
          </cell>
          <cell r="Z9" t="str">
            <v>KEDIRI</v>
          </cell>
          <cell r="AA9">
            <v>36173</v>
          </cell>
          <cell r="AB9" t="str">
            <v>RT 002 RW 001 DS JAMBEAN MANGGIS</v>
          </cell>
          <cell r="AC9" t="str">
            <v>LAJANG</v>
          </cell>
          <cell r="AD9" t="str">
            <v>ISLAM</v>
          </cell>
          <cell r="AE9" t="str">
            <v>PEREMPUAN</v>
          </cell>
          <cell r="AF9" t="str">
            <v>S1</v>
          </cell>
          <cell r="AG9" t="str">
            <v>MIA WAHYU NURAINI</v>
          </cell>
          <cell r="AH9" t="str">
            <v>BTN</v>
          </cell>
          <cell r="AI9" t="str">
            <v>0103401560003936</v>
          </cell>
          <cell r="AJ9" t="str">
            <v>3506080401114943</v>
          </cell>
          <cell r="AL9">
            <v>44652</v>
          </cell>
          <cell r="AM9">
            <v>44742</v>
          </cell>
          <cell r="AN9" t="str">
            <v>PKWT 1</v>
          </cell>
          <cell r="AO9" t="str">
            <v>44 hari</v>
          </cell>
          <cell r="AP9" t="str">
            <v>0 Tahun  1 Bulan 16 Hari</v>
          </cell>
          <cell r="AQ9" t="str">
            <v>NON DRIVER</v>
          </cell>
          <cell r="AS9" t="str">
            <v>NON DRIVER</v>
          </cell>
          <cell r="AU9" t="str">
            <v>NON DRIVER</v>
          </cell>
          <cell r="AV9" t="str">
            <v>NON DRIVER</v>
          </cell>
          <cell r="AW9" t="e">
            <v>#VALUE!</v>
          </cell>
          <cell r="AX9" t="str">
            <v>NON DRIVER</v>
          </cell>
          <cell r="BA9" t="str">
            <v>SUDAH</v>
          </cell>
          <cell r="BC9">
            <v>44429</v>
          </cell>
          <cell r="BE9" t="str">
            <v>SUDAH</v>
          </cell>
          <cell r="BG9">
            <v>44485</v>
          </cell>
          <cell r="BI9" t="str">
            <v>BELUM</v>
          </cell>
          <cell r="BW9" t="str">
            <v>BELUM</v>
          </cell>
          <cell r="BZ9" t="str">
            <v>BELUM</v>
          </cell>
        </row>
      </sheetData>
      <sheetData sheetId="72" refreshError="1">
        <row r="5">
          <cell r="C5" t="str">
            <v>0737</v>
          </cell>
          <cell r="D5" t="str">
            <v>I GST PUTU OKA KUSUMA SARI</v>
          </cell>
          <cell r="E5" t="str">
            <v>PT. MBK</v>
          </cell>
          <cell r="I5">
            <v>43344</v>
          </cell>
          <cell r="J5" t="str">
            <v/>
          </cell>
          <cell r="K5" t="str">
            <v>085333776868</v>
          </cell>
          <cell r="P5" t="str">
            <v>Admin Dispatcher</v>
          </cell>
          <cell r="Q5" t="str">
            <v>DENPASAR</v>
          </cell>
          <cell r="R5" t="str">
            <v>CIRCLE K</v>
          </cell>
          <cell r="S5" t="str">
            <v>MALANG</v>
          </cell>
          <cell r="T5" t="str">
            <v>5171044811900001</v>
          </cell>
          <cell r="U5" t="str">
            <v>SEUMUR HIDUP</v>
          </cell>
          <cell r="V5" t="str">
            <v>NON DRIVER</v>
          </cell>
          <cell r="W5" t="str">
            <v>NON DRIVER</v>
          </cell>
          <cell r="X5" t="str">
            <v>NON DRIVER</v>
          </cell>
          <cell r="Y5" t="str">
            <v>NON DRIVER</v>
          </cell>
          <cell r="Z5" t="str">
            <v>DENPASAR</v>
          </cell>
          <cell r="AA5">
            <v>33185</v>
          </cell>
          <cell r="AB5" t="str">
            <v>JL KUNTI NO 5B WANGAYA KAJA, DAUH PURI KAJA, DENPASAR UTARA</v>
          </cell>
          <cell r="AC5" t="str">
            <v>L</v>
          </cell>
          <cell r="AD5" t="str">
            <v>HINDU</v>
          </cell>
          <cell r="AE5" t="str">
            <v>P</v>
          </cell>
          <cell r="AF5" t="str">
            <v>SMA</v>
          </cell>
          <cell r="AG5" t="str">
            <v>I GST PUTU OKA KUSUMA SARI</v>
          </cell>
          <cell r="AH5" t="str">
            <v>BCA</v>
          </cell>
          <cell r="AI5" t="str">
            <v>6110309463</v>
          </cell>
          <cell r="AJ5" t="str">
            <v>5171041710060058</v>
          </cell>
          <cell r="AL5">
            <v>44682</v>
          </cell>
          <cell r="AM5">
            <v>44773</v>
          </cell>
          <cell r="AN5" t="str">
            <v>PKWT II</v>
          </cell>
          <cell r="AO5" t="str">
            <v>75 hari</v>
          </cell>
          <cell r="AP5" t="str">
            <v>3 Tahun  8 Bulan 16 Hari</v>
          </cell>
          <cell r="AQ5" t="str">
            <v>NON DRIVER</v>
          </cell>
          <cell r="AR5" t="str">
            <v>NON DRIVER</v>
          </cell>
          <cell r="AS5" t="str">
            <v>SUDAH</v>
          </cell>
          <cell r="AT5">
            <v>44432</v>
          </cell>
          <cell r="AU5" t="str">
            <v>NON DRIVER</v>
          </cell>
          <cell r="AV5" t="str">
            <v>NON DRIVER</v>
          </cell>
          <cell r="AW5" t="str">
            <v/>
          </cell>
          <cell r="AX5" t="str">
            <v>NON DRIVER</v>
          </cell>
          <cell r="AY5" t="str">
            <v>NON DRIVER</v>
          </cell>
          <cell r="AZ5" t="str">
            <v>NON DRIVER</v>
          </cell>
          <cell r="BA5" t="str">
            <v>SUDAH</v>
          </cell>
          <cell r="BC5">
            <v>44326</v>
          </cell>
          <cell r="BD5" t="str">
            <v>PUSKESMAS 1 DENPASAR</v>
          </cell>
          <cell r="BE5" t="str">
            <v>SUDAH</v>
          </cell>
          <cell r="BG5">
            <v>44235</v>
          </cell>
          <cell r="BH5" t="str">
            <v>PUSKESMAS 1 DENPASAR</v>
          </cell>
          <cell r="BV5" t="str">
            <v>0001404903789</v>
          </cell>
          <cell r="BW5" t="str">
            <v>SUDAH</v>
          </cell>
          <cell r="BX5" t="str">
            <v>BU MBK</v>
          </cell>
          <cell r="BY5" t="str">
            <v>19098954191</v>
          </cell>
          <cell r="BZ5" t="str">
            <v>SUDAH</v>
          </cell>
        </row>
        <row r="6">
          <cell r="C6" t="str">
            <v>1242</v>
          </cell>
          <cell r="D6" t="str">
            <v>STEFRI MARKUS TUY</v>
          </cell>
          <cell r="E6" t="str">
            <v>PT. MBK</v>
          </cell>
          <cell r="I6">
            <v>44027</v>
          </cell>
          <cell r="J6" t="str">
            <v/>
          </cell>
          <cell r="K6" t="str">
            <v>085339274604</v>
          </cell>
          <cell r="L6" t="str">
            <v>DRIVER</v>
          </cell>
          <cell r="Q6" t="str">
            <v>DENPASAR</v>
          </cell>
          <cell r="R6" t="str">
            <v>CIRCLE K</v>
          </cell>
          <cell r="S6" t="str">
            <v>MALANG</v>
          </cell>
          <cell r="T6" t="str">
            <v>5301050509850001</v>
          </cell>
          <cell r="U6" t="str">
            <v>SEUMUR HIDUP</v>
          </cell>
          <cell r="V6" t="str">
            <v>PUTIH</v>
          </cell>
          <cell r="W6" t="str">
            <v>BI UMUM</v>
          </cell>
          <cell r="X6" t="str">
            <v>850916185440</v>
          </cell>
          <cell r="Y6">
            <v>45174</v>
          </cell>
          <cell r="Z6" t="str">
            <v>KUPANG</v>
          </cell>
          <cell r="AA6">
            <v>31295</v>
          </cell>
          <cell r="AB6" t="str">
            <v>TUADALE RT005 RW003 LIFULEO KUPANG BARAT</v>
          </cell>
          <cell r="AC6" t="str">
            <v>K3</v>
          </cell>
          <cell r="AD6" t="str">
            <v>KRISTEN</v>
          </cell>
          <cell r="AE6" t="str">
            <v>L</v>
          </cell>
          <cell r="AF6" t="str">
            <v>SMA</v>
          </cell>
          <cell r="AG6" t="str">
            <v>STEFRI MARKUS TUY</v>
          </cell>
          <cell r="AH6" t="str">
            <v>BCA</v>
          </cell>
          <cell r="AI6" t="str">
            <v>0402707346</v>
          </cell>
          <cell r="AJ6" t="str">
            <v>5301051207110009</v>
          </cell>
          <cell r="AL6">
            <v>44621</v>
          </cell>
          <cell r="AM6">
            <v>44712</v>
          </cell>
          <cell r="AN6" t="str">
            <v>PKWT I</v>
          </cell>
          <cell r="AO6" t="str">
            <v>14 hari</v>
          </cell>
          <cell r="AP6" t="str">
            <v>1 Tahun  10 Bulan 2 Hari</v>
          </cell>
          <cell r="AQ6" t="str">
            <v>SUDAH</v>
          </cell>
          <cell r="AR6">
            <v>44432</v>
          </cell>
          <cell r="AS6" t="str">
            <v>SUDAH</v>
          </cell>
          <cell r="AT6">
            <v>44432</v>
          </cell>
          <cell r="AU6" t="str">
            <v>SUDAH</v>
          </cell>
          <cell r="AV6">
            <v>44423</v>
          </cell>
          <cell r="AW6" t="str">
            <v>0 Tahun  9 Bulan 2 Hari</v>
          </cell>
          <cell r="AX6" t="str">
            <v>IN CLASS</v>
          </cell>
          <cell r="AY6">
            <v>75</v>
          </cell>
          <cell r="AZ6">
            <v>75</v>
          </cell>
          <cell r="BA6" t="str">
            <v>SUDAH</v>
          </cell>
          <cell r="BC6">
            <v>44421</v>
          </cell>
          <cell r="BD6" t="str">
            <v>DINKES PROVINSI BALI</v>
          </cell>
          <cell r="BE6" t="str">
            <v>SUDAH</v>
          </cell>
          <cell r="BG6">
            <v>44449</v>
          </cell>
          <cell r="BH6" t="str">
            <v>DINKES PROVINSI BALI</v>
          </cell>
          <cell r="BV6" t="str">
            <v>0002182174683</v>
          </cell>
          <cell r="BW6" t="str">
            <v>SUDAH</v>
          </cell>
          <cell r="BX6" t="str">
            <v>BU MBK</v>
          </cell>
          <cell r="BY6" t="str">
            <v>20062338601</v>
          </cell>
          <cell r="BZ6" t="str">
            <v>SUDAH</v>
          </cell>
          <cell r="CG6" t="str">
            <v>stefrimarkustuymarkus@gmail.com</v>
          </cell>
        </row>
        <row r="7">
          <cell r="C7" t="str">
            <v>1281</v>
          </cell>
          <cell r="D7" t="str">
            <v>KADEK YUDIARTANA</v>
          </cell>
          <cell r="E7" t="str">
            <v>PT. MBK</v>
          </cell>
          <cell r="I7">
            <v>44053</v>
          </cell>
          <cell r="J7" t="str">
            <v/>
          </cell>
          <cell r="K7" t="str">
            <v>087752079865</v>
          </cell>
          <cell r="L7" t="str">
            <v>DRIVER</v>
          </cell>
          <cell r="Q7" t="str">
            <v>DENPASAR</v>
          </cell>
          <cell r="R7" t="str">
            <v>CIRCLE K</v>
          </cell>
          <cell r="S7" t="str">
            <v>MALANG</v>
          </cell>
          <cell r="T7" t="str">
            <v>5108030605860001</v>
          </cell>
          <cell r="U7" t="str">
            <v>SEUMUR HIDUP</v>
          </cell>
          <cell r="V7" t="str">
            <v>PUTIH</v>
          </cell>
          <cell r="W7" t="str">
            <v>BI</v>
          </cell>
          <cell r="X7" t="str">
            <v>16188605000704</v>
          </cell>
          <cell r="Y7">
            <v>46360</v>
          </cell>
          <cell r="Z7" t="str">
            <v>BENGKEL</v>
          </cell>
          <cell r="AA7">
            <v>31538</v>
          </cell>
          <cell r="AB7" t="str">
            <v>BANJAR DINAS BUKIT TELU, BENGKEL, BUSUNG BIU</v>
          </cell>
          <cell r="AC7" t="str">
            <v>L</v>
          </cell>
          <cell r="AD7" t="str">
            <v>HINDU</v>
          </cell>
          <cell r="AE7" t="str">
            <v>L</v>
          </cell>
          <cell r="AF7" t="str">
            <v>SMA</v>
          </cell>
          <cell r="AG7" t="str">
            <v>KADEK YUDIARTANA</v>
          </cell>
          <cell r="AH7" t="str">
            <v>BCA</v>
          </cell>
          <cell r="AI7" t="str">
            <v>6690256027</v>
          </cell>
          <cell r="AJ7" t="str">
            <v>5108031711060137</v>
          </cell>
          <cell r="AL7">
            <v>44652</v>
          </cell>
          <cell r="AM7">
            <v>44742</v>
          </cell>
          <cell r="AN7" t="str">
            <v>PKWT I</v>
          </cell>
          <cell r="AO7" t="str">
            <v>44 hari</v>
          </cell>
          <cell r="AP7" t="str">
            <v>1 Tahun  9 Bulan 7 Hari</v>
          </cell>
          <cell r="AQ7" t="str">
            <v>SUDAH</v>
          </cell>
          <cell r="AR7">
            <v>44432</v>
          </cell>
          <cell r="AS7" t="str">
            <v>SUDAH</v>
          </cell>
          <cell r="AT7">
            <v>44432</v>
          </cell>
          <cell r="AU7" t="str">
            <v>SUDAH</v>
          </cell>
          <cell r="AV7">
            <v>44423</v>
          </cell>
          <cell r="AW7" t="str">
            <v>0 Tahun  9 Bulan 2 Hari</v>
          </cell>
          <cell r="AX7" t="str">
            <v>IN CLASS</v>
          </cell>
          <cell r="AY7">
            <v>85</v>
          </cell>
          <cell r="AZ7">
            <v>75</v>
          </cell>
          <cell r="BA7" t="str">
            <v>SUDAH</v>
          </cell>
          <cell r="BC7">
            <v>44404</v>
          </cell>
          <cell r="BD7" t="str">
            <v>BANJAR DINAS BUKIT TELU, BULELENG BUSUBG BIU</v>
          </cell>
          <cell r="BE7" t="str">
            <v>SUDAH</v>
          </cell>
          <cell r="BG7">
            <v>44487</v>
          </cell>
          <cell r="BH7" t="str">
            <v>BANJAR DINAS BUKIT TELU, BULELENG BUSUBG BIU</v>
          </cell>
          <cell r="BV7" t="str">
            <v>0001791219148</v>
          </cell>
          <cell r="BW7" t="str">
            <v>SUDAH</v>
          </cell>
          <cell r="BX7" t="str">
            <v>BU MBK</v>
          </cell>
          <cell r="BY7" t="str">
            <v>20062338957</v>
          </cell>
          <cell r="BZ7" t="str">
            <v>SUDAH</v>
          </cell>
          <cell r="CG7" t="str">
            <v>ykadek832@gmail.com</v>
          </cell>
        </row>
        <row r="8">
          <cell r="C8" t="str">
            <v>1543</v>
          </cell>
          <cell r="D8" t="str">
            <v>OSKAR NEDI KAUSE</v>
          </cell>
          <cell r="E8" t="str">
            <v>PT. MBK</v>
          </cell>
          <cell r="I8">
            <v>44158</v>
          </cell>
          <cell r="J8" t="str">
            <v/>
          </cell>
          <cell r="K8" t="str">
            <v>085237846750</v>
          </cell>
          <cell r="L8" t="str">
            <v>DRIVER</v>
          </cell>
          <cell r="Q8" t="str">
            <v>DENPASAR</v>
          </cell>
          <cell r="R8" t="str">
            <v>CIRCLE K</v>
          </cell>
          <cell r="S8" t="str">
            <v>MALANG</v>
          </cell>
          <cell r="T8" t="str">
            <v>5302030611950001</v>
          </cell>
          <cell r="U8" t="str">
            <v>SEUMUR HIDUP</v>
          </cell>
          <cell r="V8" t="str">
            <v>PUTIH</v>
          </cell>
          <cell r="W8" t="str">
            <v>BI</v>
          </cell>
          <cell r="X8" t="str">
            <v>951116185866</v>
          </cell>
          <cell r="Y8">
            <v>45239</v>
          </cell>
          <cell r="Z8" t="str">
            <v>PANA</v>
          </cell>
          <cell r="AA8">
            <v>35012</v>
          </cell>
          <cell r="AB8" t="str">
            <v>JL TUKAD PANCORAN NO.4 PANJER DENPASAR</v>
          </cell>
          <cell r="AC8" t="str">
            <v>K0</v>
          </cell>
          <cell r="AD8" t="str">
            <v>KRISTEN</v>
          </cell>
          <cell r="AE8" t="str">
            <v>L</v>
          </cell>
          <cell r="AF8" t="str">
            <v>SMK</v>
          </cell>
          <cell r="AG8" t="str">
            <v>OSKAR NEDI KAUSE</v>
          </cell>
          <cell r="AH8" t="str">
            <v>BCA</v>
          </cell>
          <cell r="AI8" t="str">
            <v>6115271303</v>
          </cell>
          <cell r="AJ8" t="str">
            <v>5302032501082270</v>
          </cell>
          <cell r="AL8">
            <v>44652</v>
          </cell>
          <cell r="AM8">
            <v>44742</v>
          </cell>
          <cell r="AN8" t="str">
            <v>PKWT II</v>
          </cell>
          <cell r="AO8" t="str">
            <v>44 hari</v>
          </cell>
          <cell r="AP8" t="str">
            <v>1 Tahun  5 Bulan 24 Hari</v>
          </cell>
          <cell r="AQ8" t="str">
            <v>SUDAH</v>
          </cell>
          <cell r="AR8">
            <v>44432</v>
          </cell>
          <cell r="AS8" t="str">
            <v>SUDAH</v>
          </cell>
          <cell r="AT8">
            <v>44432</v>
          </cell>
          <cell r="AU8" t="str">
            <v>SUDAH</v>
          </cell>
          <cell r="AV8">
            <v>44423</v>
          </cell>
          <cell r="AW8" t="str">
            <v>0 Tahun  9 Bulan 2 Hari</v>
          </cell>
          <cell r="AX8" t="str">
            <v>IN CLASS</v>
          </cell>
          <cell r="AY8">
            <v>75</v>
          </cell>
          <cell r="AZ8">
            <v>75</v>
          </cell>
          <cell r="BA8" t="str">
            <v>SUDAH</v>
          </cell>
          <cell r="BC8">
            <v>44436</v>
          </cell>
          <cell r="BD8" t="str">
            <v>POLRES KLUNGKUNG</v>
          </cell>
          <cell r="BE8" t="str">
            <v>SUDAH</v>
          </cell>
          <cell r="BG8">
            <v>44463</v>
          </cell>
          <cell r="BH8" t="str">
            <v>POLRES KLUNGKUNG</v>
          </cell>
          <cell r="BV8" t="str">
            <v>0002184067258</v>
          </cell>
          <cell r="BW8" t="str">
            <v>SUDAH</v>
          </cell>
          <cell r="BX8" t="str">
            <v>BU MBK</v>
          </cell>
          <cell r="BY8" t="str">
            <v>21004400764</v>
          </cell>
          <cell r="BZ8" t="str">
            <v>SUDAH</v>
          </cell>
          <cell r="CC8" t="str">
            <v>PROPERTY DAMAGE</v>
          </cell>
          <cell r="CD8">
            <v>44284</v>
          </cell>
          <cell r="CG8" t="str">
            <v>oscarnediobe@gmail.com</v>
          </cell>
        </row>
        <row r="9">
          <cell r="C9" t="str">
            <v>1545</v>
          </cell>
          <cell r="D9" t="str">
            <v>KALEB OPNIAL MALESI</v>
          </cell>
          <cell r="E9" t="str">
            <v>PT. MBK</v>
          </cell>
          <cell r="I9">
            <v>44179</v>
          </cell>
          <cell r="J9" t="str">
            <v/>
          </cell>
          <cell r="K9" t="str">
            <v>085338487449</v>
          </cell>
          <cell r="L9" t="str">
            <v>DRIVER</v>
          </cell>
          <cell r="Q9" t="str">
            <v>DENPASAR</v>
          </cell>
          <cell r="R9" t="str">
            <v>CIRCLE K</v>
          </cell>
          <cell r="S9" t="str">
            <v>MALANG</v>
          </cell>
          <cell r="T9" t="str">
            <v>5301161210920001</v>
          </cell>
          <cell r="U9" t="str">
            <v>SEUMUR HIDUP</v>
          </cell>
          <cell r="V9" t="str">
            <v>PUTIH</v>
          </cell>
          <cell r="W9" t="str">
            <v>BI</v>
          </cell>
          <cell r="X9" t="str">
            <v>921016182832</v>
          </cell>
          <cell r="Y9">
            <v>44846</v>
          </cell>
          <cell r="Z9" t="str">
            <v>AIDOLOAK</v>
          </cell>
          <cell r="AA9">
            <v>33889</v>
          </cell>
          <cell r="AB9" t="str">
            <v>SAKALAK RT3 RW2 TASIKONA</v>
          </cell>
          <cell r="AC9" t="str">
            <v>L</v>
          </cell>
          <cell r="AD9" t="str">
            <v>KRISTEN</v>
          </cell>
          <cell r="AE9" t="str">
            <v>L</v>
          </cell>
          <cell r="AF9" t="str">
            <v>SMP</v>
          </cell>
          <cell r="AG9" t="str">
            <v>KALEB OPNIAL MALESI</v>
          </cell>
          <cell r="AH9" t="str">
            <v>BCA</v>
          </cell>
          <cell r="AI9" t="str">
            <v>6115271338</v>
          </cell>
          <cell r="AJ9" t="str">
            <v>5301160207090018</v>
          </cell>
          <cell r="AL9">
            <v>44682</v>
          </cell>
          <cell r="AM9">
            <v>44773</v>
          </cell>
          <cell r="AN9" t="str">
            <v>PKWT II</v>
          </cell>
          <cell r="AO9" t="str">
            <v>75 hari</v>
          </cell>
          <cell r="AP9" t="str">
            <v>1 Tahun  5 Bulan 3 Hari</v>
          </cell>
          <cell r="AQ9" t="str">
            <v>SUDAH</v>
          </cell>
          <cell r="AR9">
            <v>44432</v>
          </cell>
          <cell r="AS9" t="str">
            <v>SUDAH</v>
          </cell>
          <cell r="AT9">
            <v>44432</v>
          </cell>
          <cell r="AU9" t="str">
            <v>SUDAH</v>
          </cell>
          <cell r="AV9">
            <v>44423</v>
          </cell>
          <cell r="AW9" t="str">
            <v>0 Tahun  9 Bulan 2 Hari</v>
          </cell>
          <cell r="AX9" t="str">
            <v>IN CLASS</v>
          </cell>
          <cell r="AY9">
            <v>90</v>
          </cell>
          <cell r="AZ9">
            <v>75</v>
          </cell>
          <cell r="BA9" t="str">
            <v>SUDAH</v>
          </cell>
          <cell r="BC9">
            <v>44415</v>
          </cell>
          <cell r="BD9" t="str">
            <v>DINKES PROVINSI BALI</v>
          </cell>
          <cell r="BE9" t="str">
            <v>SUDAH</v>
          </cell>
          <cell r="BF9" t="str">
            <v>MENUNGGU TANGGAL YG TELAH DI JADWALKAN (30 OKT 21)</v>
          </cell>
          <cell r="BG9">
            <v>44499</v>
          </cell>
          <cell r="BH9" t="str">
            <v>DINKES PROVINSI BALI</v>
          </cell>
          <cell r="BV9" t="str">
            <v>0001781352731</v>
          </cell>
          <cell r="BW9" t="str">
            <v>SUDAH</v>
          </cell>
          <cell r="BX9" t="str">
            <v>BU MBK</v>
          </cell>
          <cell r="BY9" t="str">
            <v>21017941929</v>
          </cell>
          <cell r="BZ9" t="str">
            <v>SUDAH</v>
          </cell>
          <cell r="CG9" t="str">
            <v>kaleb12345malesimadrid@gmail.com</v>
          </cell>
        </row>
        <row r="10">
          <cell r="C10" t="str">
            <v>1665</v>
          </cell>
          <cell r="D10" t="str">
            <v>LOURENS UMBU NGERA</v>
          </cell>
          <cell r="E10" t="str">
            <v>PT. MBK</v>
          </cell>
          <cell r="I10">
            <v>43344</v>
          </cell>
          <cell r="J10" t="str">
            <v/>
          </cell>
          <cell r="K10" t="str">
            <v>082247050117</v>
          </cell>
          <cell r="L10" t="str">
            <v>DRIVER</v>
          </cell>
          <cell r="Q10" t="str">
            <v>DENPASAR</v>
          </cell>
          <cell r="R10" t="str">
            <v>CIRCLE K</v>
          </cell>
          <cell r="S10" t="str">
            <v>MALANG</v>
          </cell>
          <cell r="T10" t="str">
            <v>5171013112780038</v>
          </cell>
          <cell r="U10" t="str">
            <v>SEUMUR HIDUP</v>
          </cell>
          <cell r="V10" t="str">
            <v>PUTIH</v>
          </cell>
          <cell r="W10" t="str">
            <v>BI</v>
          </cell>
          <cell r="X10" t="str">
            <v>781216260726</v>
          </cell>
          <cell r="Y10">
            <v>45166</v>
          </cell>
          <cell r="Z10" t="str">
            <v>WAINGAPU</v>
          </cell>
          <cell r="AA10">
            <v>28855</v>
          </cell>
          <cell r="AB10" t="str">
            <v>JL MERTASARI 134 PERUM. PALM MAS 06, DENPASAR. BR/LINK. SUWUNG KANGIN, SIDARKARYA</v>
          </cell>
          <cell r="AC10" t="str">
            <v>K1</v>
          </cell>
          <cell r="AD10" t="str">
            <v>KRISTEN</v>
          </cell>
          <cell r="AE10" t="str">
            <v>L</v>
          </cell>
          <cell r="AF10" t="str">
            <v>SMA</v>
          </cell>
          <cell r="AG10" t="str">
            <v>LOURENS UMBU NGERA</v>
          </cell>
          <cell r="AH10" t="str">
            <v>BCA</v>
          </cell>
          <cell r="AI10" t="str">
            <v>6130103748</v>
          </cell>
          <cell r="AJ10" t="str">
            <v>5171011802190008</v>
          </cell>
          <cell r="AL10">
            <v>44652</v>
          </cell>
          <cell r="AM10">
            <v>44742</v>
          </cell>
          <cell r="AN10" t="str">
            <v>PKWT II</v>
          </cell>
          <cell r="AO10" t="str">
            <v>44 hari</v>
          </cell>
          <cell r="AP10" t="str">
            <v>3 Tahun  8 Bulan 16 Hari</v>
          </cell>
          <cell r="AQ10" t="str">
            <v>SUDAH</v>
          </cell>
          <cell r="AR10">
            <v>44432</v>
          </cell>
          <cell r="AS10" t="str">
            <v>SUDAH</v>
          </cell>
          <cell r="AT10">
            <v>44432</v>
          </cell>
          <cell r="AU10" t="str">
            <v>SUDAH</v>
          </cell>
          <cell r="AV10">
            <v>44423</v>
          </cell>
          <cell r="AW10" t="str">
            <v>0 Tahun  9 Bulan 2 Hari</v>
          </cell>
          <cell r="AX10" t="str">
            <v>IN CLASS</v>
          </cell>
          <cell r="AY10">
            <v>100</v>
          </cell>
          <cell r="AZ10">
            <v>75</v>
          </cell>
          <cell r="BA10" t="str">
            <v>SUDAH</v>
          </cell>
          <cell r="BC10">
            <v>44338</v>
          </cell>
          <cell r="BD10" t="str">
            <v>RS BHAKTI RAHAYU</v>
          </cell>
          <cell r="BE10" t="str">
            <v>SUDAH</v>
          </cell>
          <cell r="BG10">
            <v>44422</v>
          </cell>
          <cell r="BH10" t="str">
            <v>RS BHAKTI RAHAYU</v>
          </cell>
          <cell r="BV10" t="str">
            <v>0002136401436</v>
          </cell>
          <cell r="BW10" t="str">
            <v>SUDAH</v>
          </cell>
          <cell r="BX10" t="str">
            <v>BU MBK</v>
          </cell>
          <cell r="BY10" t="str">
            <v>19089245005</v>
          </cell>
          <cell r="BZ10" t="str">
            <v>SUDAH</v>
          </cell>
          <cell r="CG10" t="str">
            <v>lorensumbu@gmail.com</v>
          </cell>
        </row>
        <row r="11">
          <cell r="C11" t="str">
            <v>1668</v>
          </cell>
          <cell r="D11" t="str">
            <v>RODI IRAWAN</v>
          </cell>
          <cell r="E11" t="str">
            <v>PT. MBK</v>
          </cell>
          <cell r="I11">
            <v>43344</v>
          </cell>
          <cell r="J11" t="str">
            <v/>
          </cell>
          <cell r="K11" t="str">
            <v>085339308144</v>
          </cell>
          <cell r="L11" t="str">
            <v>DRIVER</v>
          </cell>
          <cell r="Q11" t="str">
            <v>DENPASAR</v>
          </cell>
          <cell r="R11" t="str">
            <v>CIRCLE K</v>
          </cell>
          <cell r="S11" t="str">
            <v>MALANG</v>
          </cell>
          <cell r="T11" t="str">
            <v>5201070107930094</v>
          </cell>
          <cell r="U11" t="str">
            <v>SEUMUR HIDUP</v>
          </cell>
          <cell r="V11" t="str">
            <v>HIJAU</v>
          </cell>
          <cell r="W11" t="str">
            <v>BI</v>
          </cell>
          <cell r="X11" t="str">
            <v>930729320268</v>
          </cell>
          <cell r="Y11">
            <v>45835</v>
          </cell>
          <cell r="Z11" t="str">
            <v>LEMER</v>
          </cell>
          <cell r="AA11">
            <v>34151</v>
          </cell>
          <cell r="AB11" t="str">
            <v>DUSUN LEMER SELATAN, BUWUN MAS, SEKOTONG, LOMBOK BARAT</v>
          </cell>
          <cell r="AC11" t="str">
            <v>L</v>
          </cell>
          <cell r="AD11" t="str">
            <v>ISLAM</v>
          </cell>
          <cell r="AE11" t="str">
            <v>L</v>
          </cell>
          <cell r="AF11" t="str">
            <v>SMP</v>
          </cell>
          <cell r="AG11" t="str">
            <v>RODI IRAWAN</v>
          </cell>
          <cell r="AH11" t="str">
            <v>BCA</v>
          </cell>
          <cell r="AI11" t="str">
            <v>4160345590</v>
          </cell>
          <cell r="AJ11" t="str">
            <v>5201070810140012</v>
          </cell>
          <cell r="AL11">
            <v>44652</v>
          </cell>
          <cell r="AM11">
            <v>44742</v>
          </cell>
          <cell r="AN11" t="str">
            <v>PKWT II</v>
          </cell>
          <cell r="AO11" t="str">
            <v>44 hari</v>
          </cell>
          <cell r="AP11" t="str">
            <v>3 Tahun  8 Bulan 16 Hari</v>
          </cell>
          <cell r="AQ11" t="str">
            <v>SUDAH</v>
          </cell>
          <cell r="AR11">
            <v>44432</v>
          </cell>
          <cell r="AS11" t="str">
            <v>SUDAH</v>
          </cell>
          <cell r="AT11">
            <v>44432</v>
          </cell>
          <cell r="AU11" t="str">
            <v>SUDAH</v>
          </cell>
          <cell r="AV11">
            <v>44423</v>
          </cell>
          <cell r="AW11" t="str">
            <v>0 Tahun  9 Bulan 2 Hari</v>
          </cell>
          <cell r="AX11" t="str">
            <v>IN CLASS</v>
          </cell>
          <cell r="AY11">
            <v>100</v>
          </cell>
          <cell r="AZ11">
            <v>75</v>
          </cell>
          <cell r="BA11" t="str">
            <v>SUDAH</v>
          </cell>
          <cell r="BC11">
            <v>44405</v>
          </cell>
          <cell r="BD11" t="str">
            <v>RSUD BALI</v>
          </cell>
          <cell r="BE11" t="str">
            <v>SUDAH</v>
          </cell>
          <cell r="BG11">
            <v>44433</v>
          </cell>
          <cell r="BH11" t="str">
            <v>RSUD BALI</v>
          </cell>
          <cell r="BV11" t="str">
            <v>0002097915524</v>
          </cell>
          <cell r="BW11" t="str">
            <v>SUDAH</v>
          </cell>
          <cell r="BX11" t="str">
            <v>BU MBK</v>
          </cell>
          <cell r="BY11" t="str">
            <v>19089244925</v>
          </cell>
          <cell r="BZ11" t="str">
            <v>SUDAH</v>
          </cell>
          <cell r="CG11" t="str">
            <v>irawanrodi005@gmail.com</v>
          </cell>
        </row>
        <row r="12">
          <cell r="C12" t="str">
            <v>2060</v>
          </cell>
          <cell r="D12" t="str">
            <v>A.A. ADITYA FARMA</v>
          </cell>
          <cell r="E12" t="str">
            <v>PT. MBK</v>
          </cell>
          <cell r="F12" t="str">
            <v>PEMENUHAN PO</v>
          </cell>
          <cell r="G12" t="str">
            <v>22/PO/LOG-SBY/III/21</v>
          </cell>
          <cell r="H12">
            <v>44285</v>
          </cell>
          <cell r="I12">
            <v>44291</v>
          </cell>
          <cell r="J12">
            <v>6</v>
          </cell>
          <cell r="K12" t="str">
            <v>085904302764</v>
          </cell>
          <cell r="P12" t="str">
            <v>Dispatcher</v>
          </cell>
          <cell r="Q12" t="str">
            <v>DENPASAR</v>
          </cell>
          <cell r="R12" t="str">
            <v>CIRCLE K</v>
          </cell>
          <cell r="S12" t="str">
            <v>MALANG</v>
          </cell>
          <cell r="T12" t="str">
            <v>5171010609960005</v>
          </cell>
          <cell r="U12" t="str">
            <v>SEUMUR HIDUP</v>
          </cell>
          <cell r="V12" t="str">
            <v>NON DRIVER</v>
          </cell>
          <cell r="W12" t="str">
            <v>NON DRIVER</v>
          </cell>
          <cell r="X12" t="str">
            <v>NON DRIVER</v>
          </cell>
          <cell r="Y12" t="str">
            <v>NON DRIVER</v>
          </cell>
          <cell r="Z12" t="str">
            <v>TABANAN</v>
          </cell>
          <cell r="AA12">
            <v>35314</v>
          </cell>
          <cell r="AB12" t="str">
            <v>JL. TK. CITARUM C NO. 6 BR/LINK KERTASARI KEC. PANJER DENPASAR SELATAN</v>
          </cell>
          <cell r="AC12" t="str">
            <v>L</v>
          </cell>
          <cell r="AD12" t="str">
            <v>HINDU</v>
          </cell>
          <cell r="AE12" t="str">
            <v>L</v>
          </cell>
          <cell r="AF12" t="str">
            <v>S1</v>
          </cell>
          <cell r="AG12" t="str">
            <v>A.A. ADITYA FARMA</v>
          </cell>
          <cell r="AH12" t="str">
            <v>BCA</v>
          </cell>
          <cell r="AI12" t="str">
            <v>7720965814</v>
          </cell>
          <cell r="AJ12" t="str">
            <v>5171012502090006</v>
          </cell>
          <cell r="AL12">
            <v>44682</v>
          </cell>
          <cell r="AM12">
            <v>44773</v>
          </cell>
          <cell r="AN12" t="str">
            <v>PKWT I</v>
          </cell>
          <cell r="AO12" t="str">
            <v>75 hari</v>
          </cell>
          <cell r="AP12" t="str">
            <v>1 Tahun  1 Bulan 12 Hari</v>
          </cell>
          <cell r="AQ12" t="str">
            <v>NON DRIVER</v>
          </cell>
          <cell r="AR12" t="str">
            <v>NON DRIVER</v>
          </cell>
          <cell r="AS12" t="str">
            <v>SUDAH</v>
          </cell>
          <cell r="AT12">
            <v>44432</v>
          </cell>
          <cell r="AU12" t="str">
            <v>NON DRIVER</v>
          </cell>
          <cell r="AV12" t="str">
            <v>NON DRIVER</v>
          </cell>
          <cell r="AW12" t="str">
            <v/>
          </cell>
          <cell r="AX12" t="str">
            <v>NON DRIVER</v>
          </cell>
          <cell r="AY12" t="str">
            <v>NON DRIVER</v>
          </cell>
          <cell r="AZ12" t="str">
            <v>NON DRIVER</v>
          </cell>
          <cell r="BA12" t="str">
            <v>SUDAH</v>
          </cell>
          <cell r="BC12">
            <v>44386</v>
          </cell>
          <cell r="BD12" t="str">
            <v>BALAI BANJAR TABANAN</v>
          </cell>
          <cell r="BE12" t="str">
            <v>SUDAH</v>
          </cell>
          <cell r="BG12">
            <v>44469</v>
          </cell>
          <cell r="BH12" t="str">
            <v>BALAI BANJAR TABANAN</v>
          </cell>
          <cell r="BV12" t="str">
            <v>0001406002465</v>
          </cell>
          <cell r="BW12" t="str">
            <v>SUDAH</v>
          </cell>
          <cell r="BX12" t="str">
            <v>BU MBK</v>
          </cell>
          <cell r="BY12" t="str">
            <v>21032313708</v>
          </cell>
          <cell r="BZ12" t="str">
            <v>SUDAH</v>
          </cell>
          <cell r="CK12" t="str">
            <v>MUTASI DARI ANTERAJA DENPASAR KE CIRCLE K DENPASAR 13 APRIL 2022</v>
          </cell>
        </row>
        <row r="13">
          <cell r="C13" t="str">
            <v>2229</v>
          </cell>
          <cell r="D13" t="str">
            <v>I KADEK PUTRA ADNYANA</v>
          </cell>
          <cell r="E13" t="str">
            <v>PT. MBK</v>
          </cell>
          <cell r="I13">
            <v>44319</v>
          </cell>
          <cell r="J13" t="str">
            <v/>
          </cell>
          <cell r="K13" t="str">
            <v>082146791205</v>
          </cell>
          <cell r="L13" t="str">
            <v>DRIVER</v>
          </cell>
          <cell r="Q13" t="str">
            <v>DENPASAR</v>
          </cell>
          <cell r="R13" t="str">
            <v>CIRCLE K</v>
          </cell>
          <cell r="S13" t="str">
            <v>MALANG</v>
          </cell>
          <cell r="T13" t="str">
            <v>5171030809960003</v>
          </cell>
          <cell r="U13" t="str">
            <v>SEUMUR HIDUP</v>
          </cell>
          <cell r="V13" t="str">
            <v>HIJAU</v>
          </cell>
          <cell r="W13" t="str">
            <v>BI</v>
          </cell>
          <cell r="X13" t="str">
            <v>16179609000195</v>
          </cell>
          <cell r="Y13">
            <v>46139</v>
          </cell>
          <cell r="Z13" t="str">
            <v>DENPASAR</v>
          </cell>
          <cell r="AA13">
            <v>35316</v>
          </cell>
          <cell r="AB13" t="str">
            <v>JL. BUKIT TUNGGAL VIIB/5 DPS BRI LINK GLOGOR DUSUN CELOCOR DS. PEMECUTAN KEC. DENPASAR BARAT KOTA DENPASAR</v>
          </cell>
          <cell r="AC13" t="str">
            <v>L</v>
          </cell>
          <cell r="AD13" t="str">
            <v>HINDU</v>
          </cell>
          <cell r="AE13" t="str">
            <v>L</v>
          </cell>
          <cell r="AF13" t="str">
            <v>SMA</v>
          </cell>
          <cell r="AG13" t="str">
            <v>KADEK PUTRA ADNYANA</v>
          </cell>
          <cell r="AH13" t="str">
            <v>BCA</v>
          </cell>
          <cell r="AI13" t="str">
            <v>6485022493</v>
          </cell>
          <cell r="AJ13" t="str">
            <v>5171030304070100</v>
          </cell>
          <cell r="AL13">
            <v>44682</v>
          </cell>
          <cell r="AM13">
            <v>44773</v>
          </cell>
          <cell r="AN13" t="str">
            <v>PKWT I</v>
          </cell>
          <cell r="AO13" t="str">
            <v>75 hari</v>
          </cell>
          <cell r="AP13" t="str">
            <v>1 Tahun  0 Bulan 14 Hari</v>
          </cell>
          <cell r="AQ13" t="str">
            <v>SUDAH</v>
          </cell>
          <cell r="AR13">
            <v>44392</v>
          </cell>
          <cell r="AS13" t="str">
            <v>SUDAH</v>
          </cell>
          <cell r="AT13">
            <v>44392</v>
          </cell>
          <cell r="AU13" t="str">
            <v>SUDAH</v>
          </cell>
          <cell r="AV13">
            <v>44423</v>
          </cell>
          <cell r="AW13" t="str">
            <v>0 Tahun  9 Bulan 2 Hari</v>
          </cell>
          <cell r="AX13" t="str">
            <v>IN CLASS</v>
          </cell>
          <cell r="AY13">
            <v>95</v>
          </cell>
          <cell r="AZ13">
            <v>75</v>
          </cell>
          <cell r="BA13" t="str">
            <v>SUDAH</v>
          </cell>
          <cell r="BC13">
            <v>44380</v>
          </cell>
          <cell r="BD13" t="str">
            <v>PUSKESMAS 1 DENPASAR</v>
          </cell>
          <cell r="BE13" t="str">
            <v>SUDAH</v>
          </cell>
          <cell r="BG13">
            <v>44408</v>
          </cell>
          <cell r="BH13" t="str">
            <v>PUSKESMAS 1 DENPASAR</v>
          </cell>
          <cell r="BV13" t="str">
            <v>0002662802447</v>
          </cell>
          <cell r="BW13" t="str">
            <v>SUDAH</v>
          </cell>
          <cell r="BX13" t="str">
            <v>BU MBK</v>
          </cell>
          <cell r="BY13" t="str">
            <v>21041846185</v>
          </cell>
          <cell r="BZ13" t="str">
            <v>SUDAH</v>
          </cell>
          <cell r="CG13" t="str">
            <v>putraadnyana0809@gmail.com</v>
          </cell>
        </row>
        <row r="14">
          <cell r="C14" t="str">
            <v>3131</v>
          </cell>
          <cell r="D14" t="str">
            <v>IMANUEL BALLO</v>
          </cell>
          <cell r="E14" t="str">
            <v>PT. MBK</v>
          </cell>
          <cell r="F14" t="str">
            <v>REPLACE</v>
          </cell>
          <cell r="G14" t="str">
            <v>MUZZAWIR</v>
          </cell>
          <cell r="I14">
            <v>44484</v>
          </cell>
          <cell r="J14" t="str">
            <v/>
          </cell>
          <cell r="K14" t="str">
            <v>081238270562</v>
          </cell>
          <cell r="L14" t="str">
            <v>DRIVER</v>
          </cell>
          <cell r="Q14" t="str">
            <v>DENPASAR</v>
          </cell>
          <cell r="R14" t="str">
            <v>CIRCLE K</v>
          </cell>
          <cell r="S14" t="str">
            <v>MALANG</v>
          </cell>
          <cell r="T14" t="str">
            <v>5301062907850003</v>
          </cell>
          <cell r="U14" t="str">
            <v>SEUMUR HIDUP</v>
          </cell>
          <cell r="V14" t="str">
            <v>PUTIH</v>
          </cell>
          <cell r="W14" t="str">
            <v>BI</v>
          </cell>
          <cell r="X14" t="str">
            <v>850716185574</v>
          </cell>
          <cell r="Y14">
            <v>45136</v>
          </cell>
          <cell r="Z14" t="str">
            <v>OESAO</v>
          </cell>
          <cell r="AA14">
            <v>31257</v>
          </cell>
          <cell r="AB14" t="str">
            <v>OESAO RT 045 RW. 015 KUPANG TIMUR</v>
          </cell>
          <cell r="AC14" t="str">
            <v>K3</v>
          </cell>
          <cell r="AD14" t="str">
            <v>KRISTEN</v>
          </cell>
          <cell r="AE14" t="str">
            <v>L</v>
          </cell>
          <cell r="AF14" t="str">
            <v>SMA</v>
          </cell>
          <cell r="AG14" t="str">
            <v>IMANUEL BALLO</v>
          </cell>
          <cell r="AH14" t="str">
            <v>BCA</v>
          </cell>
          <cell r="AI14" t="str">
            <v>0422594339</v>
          </cell>
          <cell r="AJ14" t="str">
            <v>5301063003160008</v>
          </cell>
          <cell r="AL14">
            <v>44652</v>
          </cell>
          <cell r="AM14">
            <v>44742</v>
          </cell>
          <cell r="AN14" t="str">
            <v>PKWT I</v>
          </cell>
          <cell r="AO14" t="str">
            <v>44 hari</v>
          </cell>
          <cell r="AP14" t="str">
            <v>0 Tahun  7 Bulan 2 Hari</v>
          </cell>
          <cell r="AQ14" t="str">
            <v>SUDAH</v>
          </cell>
          <cell r="AR14">
            <v>44490</v>
          </cell>
          <cell r="AS14" t="str">
            <v>SUDAH</v>
          </cell>
          <cell r="AT14">
            <v>44490</v>
          </cell>
          <cell r="AU14" t="str">
            <v>SUDAH</v>
          </cell>
          <cell r="AV14">
            <v>44467</v>
          </cell>
          <cell r="AW14" t="str">
            <v>0 Tahun  7 Bulan 19 Hari</v>
          </cell>
          <cell r="AX14" t="str">
            <v>ON LINE</v>
          </cell>
          <cell r="AY14">
            <v>70</v>
          </cell>
          <cell r="AZ14">
            <v>75</v>
          </cell>
          <cell r="BA14" t="str">
            <v>SUDAH</v>
          </cell>
          <cell r="BC14">
            <v>44366</v>
          </cell>
          <cell r="BD14" t="str">
            <v>DINKES PROVINSI BALI</v>
          </cell>
          <cell r="BE14" t="str">
            <v>SUDAH</v>
          </cell>
          <cell r="BG14">
            <v>44450</v>
          </cell>
          <cell r="BH14" t="str">
            <v>DINKES PROVINSI BALI</v>
          </cell>
          <cell r="BV14" t="str">
            <v>0002138561392</v>
          </cell>
          <cell r="BW14" t="str">
            <v>SUDAH</v>
          </cell>
          <cell r="BX14" t="str">
            <v>BU MBK</v>
          </cell>
          <cell r="BZ14" t="str">
            <v>BELUM</v>
          </cell>
        </row>
        <row r="15">
          <cell r="C15" t="str">
            <v>3208</v>
          </cell>
          <cell r="D15" t="str">
            <v>I PUTU GEDE ANDIKA</v>
          </cell>
          <cell r="E15" t="str">
            <v>PT. MBK</v>
          </cell>
          <cell r="I15">
            <v>44512</v>
          </cell>
          <cell r="J15" t="str">
            <v/>
          </cell>
          <cell r="K15" t="str">
            <v>081999065443</v>
          </cell>
          <cell r="L15" t="str">
            <v>DRIVER</v>
          </cell>
          <cell r="Q15" t="str">
            <v>DENPASAR</v>
          </cell>
          <cell r="R15" t="str">
            <v>CIRCLE K</v>
          </cell>
          <cell r="S15" t="str">
            <v>MALANG</v>
          </cell>
          <cell r="T15" t="str">
            <v>5103022306910005</v>
          </cell>
          <cell r="U15" t="str">
            <v>SEUMUR HIDUP</v>
          </cell>
          <cell r="V15" t="str">
            <v>HIJAU</v>
          </cell>
          <cell r="W15" t="str">
            <v>BI</v>
          </cell>
          <cell r="X15" t="str">
            <v>16179106000196</v>
          </cell>
          <cell r="Y15">
            <v>46327</v>
          </cell>
          <cell r="Z15" t="str">
            <v>KAPAL</v>
          </cell>
          <cell r="AA15">
            <v>33412</v>
          </cell>
          <cell r="AB15" t="str">
            <v>BASANG TAMIANG KAPAL</v>
          </cell>
          <cell r="AC15" t="str">
            <v>K0</v>
          </cell>
          <cell r="AD15" t="str">
            <v>HINDU</v>
          </cell>
          <cell r="AE15" t="str">
            <v>L</v>
          </cell>
          <cell r="AF15" t="str">
            <v>SMA</v>
          </cell>
          <cell r="AG15" t="str">
            <v> I PUTU GEDE ANDIKA</v>
          </cell>
          <cell r="AH15" t="str">
            <v>BCA</v>
          </cell>
          <cell r="AI15">
            <v>6115261413</v>
          </cell>
          <cell r="AJ15" t="str">
            <v>5103022409210001</v>
          </cell>
          <cell r="AL15">
            <v>44682</v>
          </cell>
          <cell r="AM15">
            <v>44773</v>
          </cell>
          <cell r="AN15" t="str">
            <v>PKWT I</v>
          </cell>
          <cell r="AO15" t="str">
            <v>75 hari</v>
          </cell>
          <cell r="AP15" t="str">
            <v>0 Tahun  6 Bulan 5 Hari</v>
          </cell>
          <cell r="AQ15" t="str">
            <v>SUDAH</v>
          </cell>
          <cell r="AR15">
            <v>44518</v>
          </cell>
          <cell r="AS15" t="str">
            <v>SUDAH</v>
          </cell>
          <cell r="AT15">
            <v>44518</v>
          </cell>
          <cell r="AU15" t="str">
            <v>SUDAH</v>
          </cell>
          <cell r="AV15">
            <v>44512</v>
          </cell>
          <cell r="AW15" t="str">
            <v>0 Tahun  6 Bulan 5 Hari</v>
          </cell>
          <cell r="AX15" t="str">
            <v>IN CLASS</v>
          </cell>
          <cell r="AY15">
            <v>80</v>
          </cell>
          <cell r="AZ15">
            <v>85</v>
          </cell>
          <cell r="BA15" t="str">
            <v>SUDAH</v>
          </cell>
          <cell r="BC15">
            <v>44378</v>
          </cell>
          <cell r="BD15" t="str">
            <v>RSD MANGUSADA</v>
          </cell>
          <cell r="BE15" t="str">
            <v>SUDAH</v>
          </cell>
          <cell r="BG15">
            <v>44406</v>
          </cell>
          <cell r="BH15" t="str">
            <v>RSD MANGUSADA</v>
          </cell>
          <cell r="BW15" t="str">
            <v>BELUM</v>
          </cell>
          <cell r="BZ15" t="str">
            <v>BELUM</v>
          </cell>
        </row>
        <row r="16">
          <cell r="C16" t="str">
            <v>3209</v>
          </cell>
          <cell r="D16" t="str">
            <v>DIAZ IRIZANDI</v>
          </cell>
          <cell r="E16" t="str">
            <v>PT. MBK</v>
          </cell>
          <cell r="I16">
            <v>44512</v>
          </cell>
          <cell r="J16" t="str">
            <v/>
          </cell>
          <cell r="K16" t="str">
            <v>085333388822</v>
          </cell>
          <cell r="L16" t="str">
            <v>DRIVER</v>
          </cell>
          <cell r="Q16" t="str">
            <v>DENPASAR</v>
          </cell>
          <cell r="R16" t="str">
            <v>CIRCLE K</v>
          </cell>
          <cell r="S16" t="str">
            <v>MALANG</v>
          </cell>
          <cell r="T16" t="str">
            <v>3512101806890002</v>
          </cell>
          <cell r="U16" t="str">
            <v>SEUMUR HIDUP</v>
          </cell>
          <cell r="V16" t="str">
            <v>HIJAU</v>
          </cell>
          <cell r="W16" t="str">
            <v>BI UMUM</v>
          </cell>
          <cell r="X16" t="str">
            <v>890616182238</v>
          </cell>
          <cell r="Y16">
            <v>45095</v>
          </cell>
          <cell r="Z16" t="str">
            <v>SITUBONDO</v>
          </cell>
          <cell r="AA16">
            <v>32677</v>
          </cell>
          <cell r="AB16" t="str">
            <v>PELEYAN TIMUR RT 03 RW 01</v>
          </cell>
          <cell r="AC16" t="str">
            <v>K0</v>
          </cell>
          <cell r="AD16" t="str">
            <v>ISLAM</v>
          </cell>
          <cell r="AE16" t="str">
            <v>L</v>
          </cell>
          <cell r="AF16" t="str">
            <v>SMA</v>
          </cell>
          <cell r="AG16" t="str">
            <v>DIAZ IRIZANDI</v>
          </cell>
          <cell r="AH16" t="str">
            <v>BCA</v>
          </cell>
          <cell r="AI16" t="str">
            <v>0491603541</v>
          </cell>
          <cell r="AJ16" t="str">
            <v>3512100606170008</v>
          </cell>
          <cell r="AL16">
            <v>44682</v>
          </cell>
          <cell r="AM16">
            <v>44773</v>
          </cell>
          <cell r="AN16" t="str">
            <v>PKWT I</v>
          </cell>
          <cell r="AO16" t="str">
            <v>75 hari</v>
          </cell>
          <cell r="AP16" t="str">
            <v>0 Tahun  6 Bulan 5 Hari</v>
          </cell>
          <cell r="AQ16" t="str">
            <v>SUDAH</v>
          </cell>
          <cell r="AR16">
            <v>44518</v>
          </cell>
          <cell r="AS16" t="str">
            <v>SUDAH</v>
          </cell>
          <cell r="AT16">
            <v>44518</v>
          </cell>
          <cell r="AU16" t="str">
            <v>SUDAH</v>
          </cell>
          <cell r="AV16">
            <v>44512</v>
          </cell>
          <cell r="AW16" t="str">
            <v>0 Tahun  6 Bulan 5 Hari</v>
          </cell>
          <cell r="AX16" t="str">
            <v>IN CLASS</v>
          </cell>
          <cell r="AY16">
            <v>80</v>
          </cell>
          <cell r="AZ16">
            <v>55</v>
          </cell>
          <cell r="BA16" t="str">
            <v>SUDAH</v>
          </cell>
          <cell r="BC16">
            <v>44282</v>
          </cell>
          <cell r="BD16" t="str">
            <v>PUSKESMAS II DENPASAR</v>
          </cell>
          <cell r="BE16" t="str">
            <v>SUDAH</v>
          </cell>
          <cell r="BG16">
            <v>44370</v>
          </cell>
          <cell r="BH16" t="str">
            <v>PUSKESMAS III DENPASAR</v>
          </cell>
          <cell r="BW16" t="str">
            <v>BELUM</v>
          </cell>
          <cell r="BZ16" t="str">
            <v>BELUM</v>
          </cell>
        </row>
        <row r="17">
          <cell r="C17" t="str">
            <v>3248</v>
          </cell>
          <cell r="D17" t="str">
            <v>I GEDE ADITYA SANJAYA KESUMA</v>
          </cell>
          <cell r="E17" t="str">
            <v>PT. MBK</v>
          </cell>
          <cell r="F17" t="str">
            <v>PEMENUHAN PO</v>
          </cell>
          <cell r="G17" t="str">
            <v>47/PO/LOG-SBY/XI/21</v>
          </cell>
          <cell r="I17">
            <v>44526</v>
          </cell>
          <cell r="J17" t="str">
            <v/>
          </cell>
          <cell r="K17" t="str">
            <v>082339425634</v>
          </cell>
          <cell r="L17" t="str">
            <v>DRIVER</v>
          </cell>
          <cell r="Q17" t="str">
            <v>DENPASAR</v>
          </cell>
          <cell r="R17" t="str">
            <v>CIRCLE K</v>
          </cell>
          <cell r="S17" t="str">
            <v>MALANG</v>
          </cell>
          <cell r="T17" t="str">
            <v>5171012905890004</v>
          </cell>
          <cell r="U17" t="str">
            <v>SEUMUR HIDUP</v>
          </cell>
          <cell r="W17" t="str">
            <v>BI</v>
          </cell>
          <cell r="X17" t="str">
            <v>16178905000207</v>
          </cell>
          <cell r="Y17">
            <v>46339</v>
          </cell>
          <cell r="Z17" t="str">
            <v>SANGSIT</v>
          </cell>
          <cell r="AA17" t="str">
            <v>29-MEI-89</v>
          </cell>
          <cell r="AB17" t="str">
            <v>JL TUKAD PANCORAN GG IIIC PANJER</v>
          </cell>
          <cell r="AC17" t="str">
            <v>K1</v>
          </cell>
          <cell r="AD17" t="str">
            <v>HINDU</v>
          </cell>
          <cell r="AE17" t="str">
            <v>L</v>
          </cell>
          <cell r="AF17" t="str">
            <v>SMK</v>
          </cell>
          <cell r="AG17" t="str">
            <v>I GEDE ADITYA SANJAYA KESUMA</v>
          </cell>
          <cell r="AH17" t="str">
            <v>BCA</v>
          </cell>
          <cell r="AI17" t="str">
            <v>7445094781</v>
          </cell>
          <cell r="AJ17" t="str">
            <v>5171012901190003</v>
          </cell>
          <cell r="AK17" t="str">
            <v>92.476.210.7-903.000</v>
          </cell>
          <cell r="AL17">
            <v>44682</v>
          </cell>
          <cell r="AM17">
            <v>44773</v>
          </cell>
          <cell r="AN17" t="str">
            <v>PKWT I</v>
          </cell>
          <cell r="AO17" t="str">
            <v>75 hari</v>
          </cell>
          <cell r="AP17" t="str">
            <v>0 Tahun  5 Bulan 21 Hari</v>
          </cell>
          <cell r="AQ17" t="str">
            <v>SUDAH</v>
          </cell>
          <cell r="AR17">
            <v>44531</v>
          </cell>
          <cell r="AS17" t="str">
            <v>SUDAH</v>
          </cell>
          <cell r="AT17">
            <v>44531</v>
          </cell>
          <cell r="AU17" t="str">
            <v>SUDAH</v>
          </cell>
          <cell r="AV17">
            <v>44526</v>
          </cell>
          <cell r="AW17" t="str">
            <v>0 Tahun  5 Bulan 21 Hari</v>
          </cell>
          <cell r="BA17" t="str">
            <v>SUDAH</v>
          </cell>
          <cell r="BC17">
            <v>44495</v>
          </cell>
          <cell r="BD17" t="str">
            <v>RSU PRIMA MEDIKA</v>
          </cell>
          <cell r="BE17" t="str">
            <v>BELUM</v>
          </cell>
          <cell r="BW17" t="str">
            <v>BELUM</v>
          </cell>
          <cell r="BZ17" t="str">
            <v>BELUM</v>
          </cell>
        </row>
        <row r="18">
          <cell r="C18" t="str">
            <v>3424</v>
          </cell>
          <cell r="D18" t="str">
            <v>HIRONIMUS FUNAN</v>
          </cell>
          <cell r="E18" t="str">
            <v>PT. MBK</v>
          </cell>
          <cell r="F18" t="str">
            <v>PEMENUHAN PO</v>
          </cell>
          <cell r="G18" t="str">
            <v>51/PO/LOG-SBY/XII/21</v>
          </cell>
          <cell r="I18">
            <v>44566</v>
          </cell>
          <cell r="J18" t="str">
            <v/>
          </cell>
          <cell r="K18" t="str">
            <v>085338318507</v>
          </cell>
          <cell r="L18" t="str">
            <v>DRIVER</v>
          </cell>
          <cell r="Q18" t="str">
            <v>DENPASAR</v>
          </cell>
          <cell r="R18" t="str">
            <v>CIRCLE K</v>
          </cell>
          <cell r="S18" t="str">
            <v>MALANG</v>
          </cell>
          <cell r="T18" t="str">
            <v>2405031207850002</v>
          </cell>
          <cell r="U18" t="str">
            <v>SEUMUR HIDUP</v>
          </cell>
          <cell r="V18" t="str">
            <v>HIJAU</v>
          </cell>
          <cell r="W18" t="str">
            <v>BI UMUM</v>
          </cell>
          <cell r="X18" t="str">
            <v>16188507000023</v>
          </cell>
          <cell r="Y18">
            <v>45636</v>
          </cell>
          <cell r="Z18" t="str">
            <v>LEKUSENE</v>
          </cell>
          <cell r="AA18">
            <v>31240</v>
          </cell>
          <cell r="AB18" t="str">
            <v>LETNEO RT 003 RW 001 KEC INSANA KAB TTU</v>
          </cell>
          <cell r="AD18" t="str">
            <v>KHATOLIK</v>
          </cell>
          <cell r="AE18" t="str">
            <v>L</v>
          </cell>
          <cell r="AF18" t="str">
            <v>SMA</v>
          </cell>
          <cell r="AL18">
            <v>44652</v>
          </cell>
          <cell r="AM18">
            <v>44742</v>
          </cell>
          <cell r="AN18" t="str">
            <v>PKWT II</v>
          </cell>
          <cell r="AO18" t="str">
            <v>44 hari</v>
          </cell>
          <cell r="AP18" t="str">
            <v>0 Tahun  4 Bulan 12 Hari</v>
          </cell>
          <cell r="AQ18" t="str">
            <v>BELUM</v>
          </cell>
          <cell r="AS18" t="str">
            <v>BELUM</v>
          </cell>
          <cell r="AU18" t="str">
            <v>SUDAH</v>
          </cell>
          <cell r="AV18">
            <v>44566</v>
          </cell>
          <cell r="AW18" t="str">
            <v>0 Tahun  4 Bulan 12 Hari</v>
          </cell>
          <cell r="AX18" t="str">
            <v>ON LINE</v>
          </cell>
          <cell r="AY18">
            <v>70</v>
          </cell>
          <cell r="BA18" t="str">
            <v>SUDAH</v>
          </cell>
          <cell r="BC18">
            <v>44307</v>
          </cell>
          <cell r="BE18" t="str">
            <v>BELUM</v>
          </cell>
          <cell r="BW18" t="str">
            <v>BELUM</v>
          </cell>
          <cell r="BZ18" t="str">
            <v>BELUM</v>
          </cell>
        </row>
        <row r="19">
          <cell r="C19" t="str">
            <v>3425</v>
          </cell>
          <cell r="D19" t="str">
            <v>ANAK AGUNG KOMPYANG ARIANTA</v>
          </cell>
          <cell r="E19" t="str">
            <v>PT. MBK</v>
          </cell>
          <cell r="F19" t="str">
            <v>PEMENUHAN PO</v>
          </cell>
          <cell r="G19" t="str">
            <v>51/PO/LOG-SBY/XII/21</v>
          </cell>
          <cell r="I19">
            <v>44566</v>
          </cell>
          <cell r="J19" t="str">
            <v/>
          </cell>
          <cell r="K19" t="str">
            <v>0895805000440</v>
          </cell>
          <cell r="L19" t="str">
            <v>DRIVER</v>
          </cell>
          <cell r="Q19" t="str">
            <v>DENPASAR</v>
          </cell>
          <cell r="R19" t="str">
            <v>CIRCLE K</v>
          </cell>
          <cell r="S19" t="str">
            <v>MALANG</v>
          </cell>
          <cell r="T19" t="str">
            <v>5171033011830003</v>
          </cell>
          <cell r="U19" t="str">
            <v>SEUMUR HIDUP</v>
          </cell>
          <cell r="V19" t="str">
            <v>HIJAU</v>
          </cell>
          <cell r="W19" t="str">
            <v>BI</v>
          </cell>
          <cell r="X19" t="str">
            <v>821116184050</v>
          </cell>
          <cell r="Y19">
            <v>44895</v>
          </cell>
          <cell r="Z19" t="str">
            <v>DENPASAR</v>
          </cell>
          <cell r="AA19">
            <v>30650</v>
          </cell>
          <cell r="AB19" t="str">
            <v>JL BUANA RAYA GG WIDYA BUANA NO. 4 KEL PADANGSAMBIAN DENPASAR</v>
          </cell>
          <cell r="AD19" t="str">
            <v>HINDU</v>
          </cell>
          <cell r="AE19" t="str">
            <v>L</v>
          </cell>
          <cell r="AF19" t="str">
            <v>SMA</v>
          </cell>
          <cell r="AG19" t="str">
            <v>ANAK AGUNG KOMPYANG ARIANTA</v>
          </cell>
          <cell r="AH19" t="str">
            <v>BCA</v>
          </cell>
          <cell r="AI19" t="str">
            <v>6485379065</v>
          </cell>
          <cell r="AL19">
            <v>44652</v>
          </cell>
          <cell r="AM19">
            <v>44742</v>
          </cell>
          <cell r="AN19" t="str">
            <v>PKWT II</v>
          </cell>
          <cell r="AO19" t="str">
            <v>44 hari</v>
          </cell>
          <cell r="AP19" t="str">
            <v>0 Tahun  4 Bulan 12 Hari</v>
          </cell>
          <cell r="AQ19" t="str">
            <v>BELUM</v>
          </cell>
          <cell r="AS19" t="str">
            <v>BELUM</v>
          </cell>
          <cell r="AU19" t="str">
            <v>SUDAH</v>
          </cell>
          <cell r="AV19">
            <v>44566</v>
          </cell>
          <cell r="AW19" t="str">
            <v>0 Tahun  4 Bulan 12 Hari</v>
          </cell>
          <cell r="AX19" t="str">
            <v>ON LINE</v>
          </cell>
          <cell r="AY19">
            <v>85</v>
          </cell>
          <cell r="AZ19">
            <v>100</v>
          </cell>
          <cell r="BA19" t="str">
            <v>SUDAH</v>
          </cell>
          <cell r="BC19">
            <v>44427</v>
          </cell>
          <cell r="BD19" t="str">
            <v>KLINIK POLRESTA DENPASAR</v>
          </cell>
          <cell r="BE19" t="str">
            <v>SUDAH</v>
          </cell>
          <cell r="BG19">
            <v>44557</v>
          </cell>
          <cell r="BH19" t="str">
            <v>KLINIK POLRESTA DENPASAR</v>
          </cell>
          <cell r="BW19" t="str">
            <v>BELUM</v>
          </cell>
          <cell r="BZ19" t="str">
            <v>BELUM</v>
          </cell>
        </row>
        <row r="20">
          <cell r="C20" t="str">
            <v>3471</v>
          </cell>
          <cell r="D20" t="str">
            <v>YUVEN TALLAN</v>
          </cell>
          <cell r="E20" t="str">
            <v>PT. MBK</v>
          </cell>
          <cell r="F20" t="str">
            <v>PEMENUHAN PO</v>
          </cell>
          <cell r="I20">
            <v>44576</v>
          </cell>
          <cell r="J20" t="str">
            <v/>
          </cell>
          <cell r="K20" t="str">
            <v>082145072779</v>
          </cell>
          <cell r="L20" t="str">
            <v>DRIVER</v>
          </cell>
          <cell r="Q20" t="str">
            <v>DENPASAR</v>
          </cell>
          <cell r="R20" t="str">
            <v>CIRCLE K</v>
          </cell>
          <cell r="S20" t="str">
            <v>MALANG</v>
          </cell>
          <cell r="T20" t="str">
            <v>5371020403910005</v>
          </cell>
          <cell r="U20" t="str">
            <v>SEUMUR HIDUP</v>
          </cell>
          <cell r="W20" t="str">
            <v>B2</v>
          </cell>
          <cell r="X20" t="str">
            <v>890516185547</v>
          </cell>
          <cell r="Y20">
            <v>44691</v>
          </cell>
          <cell r="Z20" t="str">
            <v>LEONBOKO</v>
          </cell>
          <cell r="AA20">
            <v>33301</v>
          </cell>
          <cell r="AB20" t="str">
            <v>SEBOT RT 001 RW 001 KEC MOLO UTARA NUSA TENGGARA TIMUR</v>
          </cell>
          <cell r="AC20" t="str">
            <v>KAWIN ANAK 1</v>
          </cell>
          <cell r="AD20" t="str">
            <v>KRISTEN</v>
          </cell>
          <cell r="AE20" t="str">
            <v>LAKI-LAKI</v>
          </cell>
          <cell r="AF20" t="str">
            <v>SD</v>
          </cell>
          <cell r="AG20" t="str">
            <v>YUFEN TALLAN</v>
          </cell>
          <cell r="AH20" t="str">
            <v>BCA</v>
          </cell>
          <cell r="AI20" t="str">
            <v>7445254398</v>
          </cell>
          <cell r="AJ20" t="str">
            <v>5302032010210002</v>
          </cell>
          <cell r="AL20">
            <v>44652</v>
          </cell>
          <cell r="AM20">
            <v>44742</v>
          </cell>
          <cell r="AN20" t="str">
            <v>PKWT II</v>
          </cell>
          <cell r="AO20" t="str">
            <v>44 hari</v>
          </cell>
          <cell r="AP20" t="str">
            <v>0 Tahun  4 Bulan 2 Hari</v>
          </cell>
          <cell r="AQ20" t="str">
            <v>BELUM</v>
          </cell>
          <cell r="AS20" t="str">
            <v>BELUM</v>
          </cell>
          <cell r="AU20" t="str">
            <v>SUDAH</v>
          </cell>
          <cell r="AV20">
            <v>44566</v>
          </cell>
          <cell r="AW20" t="str">
            <v>0 Tahun  4 Bulan 12 Hari</v>
          </cell>
          <cell r="AX20" t="str">
            <v>ONLINE</v>
          </cell>
          <cell r="AY20">
            <v>75</v>
          </cell>
          <cell r="AZ20">
            <v>90</v>
          </cell>
          <cell r="BA20" t="str">
            <v>SUDAH</v>
          </cell>
          <cell r="BC20">
            <v>44512</v>
          </cell>
          <cell r="BE20" t="str">
            <v>BELUM</v>
          </cell>
          <cell r="BW20" t="str">
            <v>BELUM</v>
          </cell>
          <cell r="BZ20" t="str">
            <v>BELUM</v>
          </cell>
        </row>
        <row r="21">
          <cell r="C21" t="str">
            <v>3472</v>
          </cell>
          <cell r="D21" t="str">
            <v>KOMANG RIAN SASTRAWAN</v>
          </cell>
          <cell r="E21" t="str">
            <v>PT. MBK</v>
          </cell>
          <cell r="F21" t="str">
            <v>PEMENUHAN PO</v>
          </cell>
          <cell r="I21">
            <v>44576</v>
          </cell>
          <cell r="J21" t="str">
            <v/>
          </cell>
          <cell r="K21" t="str">
            <v>087761719687</v>
          </cell>
          <cell r="L21" t="str">
            <v>DRIVER</v>
          </cell>
          <cell r="Q21" t="str">
            <v>DENPASAR</v>
          </cell>
          <cell r="R21" t="str">
            <v>CIRCLE K</v>
          </cell>
          <cell r="S21" t="str">
            <v>MALANG</v>
          </cell>
          <cell r="T21" t="str">
            <v>5108072901920002</v>
          </cell>
          <cell r="U21" t="str">
            <v>SEUMUR HIDUP</v>
          </cell>
          <cell r="W21" t="str">
            <v>B1</v>
          </cell>
          <cell r="X21" t="str">
            <v>920116190834</v>
          </cell>
          <cell r="Y21">
            <v>44590</v>
          </cell>
          <cell r="Z21" t="str">
            <v>SANGSIT</v>
          </cell>
          <cell r="AA21">
            <v>33632</v>
          </cell>
          <cell r="AB21" t="str">
            <v>BR DINAS PEKEN DS SANGSIT KEC SAWAN KAB BULELENH</v>
          </cell>
          <cell r="AC21" t="str">
            <v>LAJANG</v>
          </cell>
          <cell r="AD21" t="str">
            <v>HINDU</v>
          </cell>
          <cell r="AE21" t="str">
            <v>LAKI-LAKI</v>
          </cell>
          <cell r="AF21" t="str">
            <v>SMA</v>
          </cell>
          <cell r="AG21" t="str">
            <v>KOMANG RIAN SASTRAWAN</v>
          </cell>
          <cell r="AH21" t="str">
            <v>BCA</v>
          </cell>
          <cell r="AI21" t="str">
            <v>0403184567</v>
          </cell>
          <cell r="AJ21" t="str">
            <v>5108079112090039</v>
          </cell>
          <cell r="AL21">
            <v>44652</v>
          </cell>
          <cell r="AM21">
            <v>44742</v>
          </cell>
          <cell r="AN21" t="str">
            <v>PKWT II</v>
          </cell>
          <cell r="AO21" t="str">
            <v>44 hari</v>
          </cell>
          <cell r="AP21" t="str">
            <v>0 Tahun  4 Bulan 2 Hari</v>
          </cell>
          <cell r="AQ21" t="str">
            <v>BELUM</v>
          </cell>
          <cell r="AS21" t="str">
            <v>BELUM</v>
          </cell>
          <cell r="AU21" t="str">
            <v>SUDAH</v>
          </cell>
          <cell r="AV21">
            <v>44566</v>
          </cell>
          <cell r="AW21" t="str">
            <v>0 Tahun  4 Bulan 12 Hari</v>
          </cell>
          <cell r="AX21" t="str">
            <v>ONLINE</v>
          </cell>
          <cell r="AY21">
            <v>75</v>
          </cell>
          <cell r="AZ21">
            <v>90</v>
          </cell>
          <cell r="BA21" t="str">
            <v>SUDAH</v>
          </cell>
          <cell r="BC21">
            <v>44387</v>
          </cell>
          <cell r="BD21" t="str">
            <v>SAWAN 1</v>
          </cell>
          <cell r="BE21" t="str">
            <v>SUDAH</v>
          </cell>
          <cell r="BG21">
            <v>44471</v>
          </cell>
          <cell r="BH21" t="str">
            <v>SAWAN 1</v>
          </cell>
          <cell r="BW21" t="str">
            <v>BELUM</v>
          </cell>
          <cell r="BZ21" t="str">
            <v>BELUM</v>
          </cell>
        </row>
        <row r="22">
          <cell r="C22" t="str">
            <v>3741</v>
          </cell>
          <cell r="D22" t="str">
            <v>I KADEK JULIARTA</v>
          </cell>
          <cell r="E22" t="str">
            <v>PT. MBK</v>
          </cell>
          <cell r="F22" t="str">
            <v>PO</v>
          </cell>
          <cell r="G22" t="str">
            <v>11/PO/LOG-SBY/IV/22</v>
          </cell>
          <cell r="I22">
            <v>44662</v>
          </cell>
          <cell r="K22" t="str">
            <v>081999983485</v>
          </cell>
          <cell r="L22" t="str">
            <v>DRIVER</v>
          </cell>
          <cell r="Q22" t="str">
            <v>DENPASAR</v>
          </cell>
          <cell r="R22" t="str">
            <v>CIRCLE K</v>
          </cell>
          <cell r="S22" t="str">
            <v>MALANG</v>
          </cell>
          <cell r="T22" t="str">
            <v>5171010304840003</v>
          </cell>
          <cell r="U22" t="str">
            <v>SEUMUR HIDUP</v>
          </cell>
          <cell r="W22" t="str">
            <v>B1 UMUM</v>
          </cell>
          <cell r="X22" t="str">
            <v>16188404000686</v>
          </cell>
          <cell r="Y22">
            <v>46198</v>
          </cell>
          <cell r="Z22" t="str">
            <v>DENPASAR</v>
          </cell>
          <cell r="AA22">
            <v>30775</v>
          </cell>
          <cell r="AB22" t="str">
            <v>JL BEDUGUL GANG GAGAK NO 6 DS SIDAKARYA KEC DENPASAR SELATAN KOTA DENPASAR</v>
          </cell>
          <cell r="AC22" t="str">
            <v>KAWIN ANAK 2</v>
          </cell>
          <cell r="AD22" t="str">
            <v>HINDU</v>
          </cell>
          <cell r="AE22" t="str">
            <v>LAKI-LAKI</v>
          </cell>
          <cell r="AF22" t="str">
            <v>SMA</v>
          </cell>
          <cell r="AH22" t="str">
            <v>BELUM</v>
          </cell>
          <cell r="AJ22" t="str">
            <v>5171011606070215</v>
          </cell>
          <cell r="AK22" t="str">
            <v>462806639903000</v>
          </cell>
          <cell r="AL22">
            <v>44662</v>
          </cell>
          <cell r="AM22">
            <v>44742</v>
          </cell>
          <cell r="AN22" t="str">
            <v>PKWT 1</v>
          </cell>
          <cell r="AO22" t="str">
            <v>44 hari</v>
          </cell>
          <cell r="AP22" t="str">
            <v>0 Tahun  1 Bulan 6 Hari</v>
          </cell>
          <cell r="AQ22" t="str">
            <v>BELUM</v>
          </cell>
          <cell r="AS22" t="str">
            <v>BELUM</v>
          </cell>
          <cell r="AU22" t="str">
            <v>SUDAH</v>
          </cell>
          <cell r="AV22">
            <v>44652</v>
          </cell>
          <cell r="AW22" t="str">
            <v>0 Tahun  1 Bulan 16 Hari</v>
          </cell>
          <cell r="AX22" t="str">
            <v>IN CLASS</v>
          </cell>
          <cell r="BA22" t="str">
            <v>SUDAH</v>
          </cell>
          <cell r="BC22">
            <v>44313</v>
          </cell>
          <cell r="BE22" t="str">
            <v>SUDAH</v>
          </cell>
          <cell r="BG22">
            <v>44341</v>
          </cell>
          <cell r="BI22" t="str">
            <v>SUDAH</v>
          </cell>
          <cell r="BK22">
            <v>44590</v>
          </cell>
          <cell r="BW22" t="str">
            <v>BELUM</v>
          </cell>
          <cell r="BZ22" t="str">
            <v>BELUM</v>
          </cell>
        </row>
        <row r="23">
          <cell r="C23" t="str">
            <v>3742</v>
          </cell>
          <cell r="D23" t="str">
            <v>MELKIANUS BOYMAU</v>
          </cell>
          <cell r="E23" t="str">
            <v>PT. MBK</v>
          </cell>
          <cell r="F23" t="str">
            <v>PO</v>
          </cell>
          <cell r="G23" t="str">
            <v>11/PO/LOG-SBY/IV/22</v>
          </cell>
          <cell r="I23">
            <v>44662</v>
          </cell>
          <cell r="K23" t="str">
            <v>085237942268</v>
          </cell>
          <cell r="L23" t="str">
            <v>DRIVER</v>
          </cell>
          <cell r="Q23" t="str">
            <v>DENPASAR</v>
          </cell>
          <cell r="R23" t="str">
            <v>CIRCLE K</v>
          </cell>
          <cell r="S23" t="str">
            <v>MALANG</v>
          </cell>
          <cell r="T23" t="str">
            <v>5301200505830002</v>
          </cell>
          <cell r="U23" t="str">
            <v>SEUMUR HIDUP</v>
          </cell>
          <cell r="W23" t="str">
            <v>B2 UMUM</v>
          </cell>
          <cell r="X23" t="str">
            <v>16188305000715</v>
          </cell>
          <cell r="Y23">
            <v>46418</v>
          </cell>
          <cell r="Z23" t="str">
            <v>OENUNUTONO</v>
          </cell>
          <cell r="AA23">
            <v>30443</v>
          </cell>
          <cell r="AB23" t="str">
            <v>RAKNAMO  RT 001 RW 001 KEC AMABI OEFETO KAB KUPANG</v>
          </cell>
          <cell r="AC23" t="str">
            <v>KAWIN ANAK 1</v>
          </cell>
          <cell r="AD23" t="str">
            <v>KRISTEN</v>
          </cell>
          <cell r="AE23" t="str">
            <v>LAKI-LAKI</v>
          </cell>
          <cell r="AF23" t="str">
            <v>SMA</v>
          </cell>
          <cell r="AH23" t="str">
            <v>BELUM</v>
          </cell>
          <cell r="AJ23" t="str">
            <v>5301252212160001</v>
          </cell>
          <cell r="AL23">
            <v>44662</v>
          </cell>
          <cell r="AM23">
            <v>44742</v>
          </cell>
          <cell r="AN23" t="str">
            <v>PKWT 1</v>
          </cell>
          <cell r="AO23" t="str">
            <v>44 hari</v>
          </cell>
          <cell r="AP23" t="str">
            <v>0 Tahun  1 Bulan 6 Hari</v>
          </cell>
          <cell r="AQ23" t="str">
            <v>BELUM</v>
          </cell>
          <cell r="AS23" t="str">
            <v>BELUM</v>
          </cell>
          <cell r="AU23" t="str">
            <v>SUDAH</v>
          </cell>
          <cell r="AV23">
            <v>44652</v>
          </cell>
          <cell r="AW23" t="str">
            <v>0 Tahun  1 Bulan 16 Hari</v>
          </cell>
          <cell r="AX23" t="str">
            <v>IN CLASS</v>
          </cell>
          <cell r="BA23" t="str">
            <v>SUDAH</v>
          </cell>
          <cell r="BC23">
            <v>44371</v>
          </cell>
          <cell r="BE23" t="str">
            <v>SUDAH</v>
          </cell>
          <cell r="BG23">
            <v>44455</v>
          </cell>
          <cell r="BI23" t="str">
            <v>BELUM</v>
          </cell>
          <cell r="BW23" t="str">
            <v>BELUM</v>
          </cell>
          <cell r="BZ23" t="str">
            <v>BELUM</v>
          </cell>
        </row>
        <row r="24">
          <cell r="C24" t="str">
            <v>3743</v>
          </cell>
          <cell r="D24" t="str">
            <v>I WAYAN ARJAWA</v>
          </cell>
          <cell r="E24" t="str">
            <v>PT. MBK</v>
          </cell>
          <cell r="F24" t="str">
            <v>PO</v>
          </cell>
          <cell r="G24" t="str">
            <v>11/PO/LOG-SBY/IV/22</v>
          </cell>
          <cell r="I24">
            <v>44662</v>
          </cell>
          <cell r="K24" t="str">
            <v>081999902081</v>
          </cell>
          <cell r="L24" t="str">
            <v>DRIVER</v>
          </cell>
          <cell r="Q24" t="str">
            <v>DENPASAR</v>
          </cell>
          <cell r="R24" t="str">
            <v>CIRCLE K</v>
          </cell>
          <cell r="S24" t="str">
            <v>MALANG</v>
          </cell>
          <cell r="T24" t="str">
            <v>5105041601940001</v>
          </cell>
          <cell r="U24" t="str">
            <v>SEUMUR HIDUP</v>
          </cell>
          <cell r="W24" t="str">
            <v>B1 UMUM</v>
          </cell>
          <cell r="X24" t="str">
            <v>16189401001060</v>
          </cell>
          <cell r="Y24">
            <v>46414</v>
          </cell>
          <cell r="Z24" t="str">
            <v>PESINGGAHAN</v>
          </cell>
          <cell r="AA24">
            <v>34350</v>
          </cell>
          <cell r="AB24" t="str">
            <v>DS SUKAHATI RT 000 RW 000 DS PESINGGAHAN KEC DAWAN KAB KLUNGKUNG</v>
          </cell>
          <cell r="AC24" t="str">
            <v>KAWIN</v>
          </cell>
          <cell r="AD24" t="str">
            <v>HINDU</v>
          </cell>
          <cell r="AE24" t="str">
            <v>LAKI-LAKI</v>
          </cell>
          <cell r="AF24" t="str">
            <v>SMA</v>
          </cell>
          <cell r="AG24" t="str">
            <v>I WAYAN ARJAWA</v>
          </cell>
          <cell r="AH24" t="str">
            <v>BCA</v>
          </cell>
          <cell r="AI24" t="str">
            <v>4350295751</v>
          </cell>
          <cell r="AJ24" t="str">
            <v>5105041510200001</v>
          </cell>
          <cell r="AL24">
            <v>44662</v>
          </cell>
          <cell r="AM24">
            <v>44742</v>
          </cell>
          <cell r="AN24" t="str">
            <v>PKWT 1</v>
          </cell>
          <cell r="AO24" t="str">
            <v>44 hari</v>
          </cell>
          <cell r="AP24" t="str">
            <v>0 Tahun  1 Bulan 6 Hari</v>
          </cell>
          <cell r="AQ24" t="str">
            <v>BELUM</v>
          </cell>
          <cell r="AS24" t="str">
            <v>BELUM</v>
          </cell>
          <cell r="AU24" t="str">
            <v>SUDAH</v>
          </cell>
          <cell r="AV24">
            <v>44652</v>
          </cell>
          <cell r="AW24" t="str">
            <v>0 Tahun  1 Bulan 16 Hari</v>
          </cell>
          <cell r="AX24" t="str">
            <v>IN CLASS</v>
          </cell>
          <cell r="BA24" t="str">
            <v>SUDAH</v>
          </cell>
          <cell r="BC24">
            <v>44363</v>
          </cell>
          <cell r="BE24" t="str">
            <v>SUDAH</v>
          </cell>
          <cell r="BG24">
            <v>44447</v>
          </cell>
          <cell r="BI24" t="str">
            <v>BELUM</v>
          </cell>
          <cell r="BW24" t="str">
            <v>BELUM</v>
          </cell>
          <cell r="BZ24" t="str">
            <v>BELUM</v>
          </cell>
        </row>
        <row r="25">
          <cell r="C25" t="str">
            <v>3744</v>
          </cell>
          <cell r="D25" t="str">
            <v>RIKO YANUARTO</v>
          </cell>
          <cell r="E25" t="str">
            <v>PT. MBK</v>
          </cell>
          <cell r="F25" t="str">
            <v>PO</v>
          </cell>
          <cell r="G25" t="str">
            <v>11/PO/LOG-SBY/IV/22</v>
          </cell>
          <cell r="I25">
            <v>44662</v>
          </cell>
          <cell r="K25" t="str">
            <v>085954704406</v>
          </cell>
          <cell r="L25" t="str">
            <v>DRIVER</v>
          </cell>
          <cell r="Q25" t="str">
            <v>DENPASAR</v>
          </cell>
          <cell r="R25" t="str">
            <v>CIRCLE K</v>
          </cell>
          <cell r="S25" t="str">
            <v>MALANG</v>
          </cell>
          <cell r="T25" t="str">
            <v>3507300107980001</v>
          </cell>
          <cell r="U25" t="str">
            <v>SEUMUR HIDUP</v>
          </cell>
          <cell r="W25" t="str">
            <v>B1</v>
          </cell>
          <cell r="X25" t="str">
            <v>970116170547</v>
          </cell>
          <cell r="Y25">
            <v>44928</v>
          </cell>
          <cell r="Z25" t="str">
            <v>MALANG</v>
          </cell>
          <cell r="AA25">
            <v>35432</v>
          </cell>
          <cell r="AB25" t="str">
            <v>DS ARJOYOSO RT 019 RW 002 DS AMPEL GADING KEC TIRTOYUDO KAB MALANG</v>
          </cell>
          <cell r="AC25" t="str">
            <v>LAJANG</v>
          </cell>
          <cell r="AD25" t="str">
            <v>ISLAM</v>
          </cell>
          <cell r="AE25" t="str">
            <v>LAKI-LAKI</v>
          </cell>
          <cell r="AF25" t="str">
            <v>SMA</v>
          </cell>
          <cell r="AH25" t="str">
            <v>BELUM</v>
          </cell>
          <cell r="AJ25" t="str">
            <v>3507301812030386</v>
          </cell>
          <cell r="AL25">
            <v>44662</v>
          </cell>
          <cell r="AM25">
            <v>44742</v>
          </cell>
          <cell r="AN25" t="str">
            <v>PKWT 1</v>
          </cell>
          <cell r="AO25" t="str">
            <v>44 hari</v>
          </cell>
          <cell r="AP25" t="str">
            <v>0 Tahun  1 Bulan 6 Hari</v>
          </cell>
          <cell r="AQ25" t="str">
            <v>BELUM</v>
          </cell>
          <cell r="AS25" t="str">
            <v>BELUM</v>
          </cell>
          <cell r="AU25" t="str">
            <v>SUDAH</v>
          </cell>
          <cell r="AV25">
            <v>44652</v>
          </cell>
          <cell r="AW25" t="str">
            <v>0 Tahun  1 Bulan 16 Hari</v>
          </cell>
          <cell r="AX25" t="str">
            <v>IN CLASS</v>
          </cell>
          <cell r="BA25" t="str">
            <v>SUDAH</v>
          </cell>
          <cell r="BC25" t="str">
            <v>SUDAH</v>
          </cell>
          <cell r="BE25" t="str">
            <v>BELUM</v>
          </cell>
          <cell r="BI25" t="str">
            <v>BELUM</v>
          </cell>
          <cell r="BW25" t="str">
            <v>BELUM</v>
          </cell>
          <cell r="BZ25" t="str">
            <v>BELUM</v>
          </cell>
        </row>
        <row r="26">
          <cell r="C26" t="str">
            <v>3745</v>
          </cell>
          <cell r="D26" t="str">
            <v>MELIANUS PALOIM</v>
          </cell>
          <cell r="E26" t="str">
            <v>PT. MBK</v>
          </cell>
          <cell r="F26" t="str">
            <v>PO</v>
          </cell>
          <cell r="G26" t="str">
            <v>11/PO/LOG-SBY/IV/22</v>
          </cell>
          <cell r="I26">
            <v>44662</v>
          </cell>
          <cell r="K26" t="str">
            <v>081236089500</v>
          </cell>
          <cell r="L26" t="str">
            <v>DRIVER</v>
          </cell>
          <cell r="Q26" t="str">
            <v>DENPASAR</v>
          </cell>
          <cell r="R26" t="str">
            <v>CIRCLE K</v>
          </cell>
          <cell r="S26" t="str">
            <v>MALANG</v>
          </cell>
          <cell r="T26" t="str">
            <v>5302011705900004</v>
          </cell>
          <cell r="U26" t="str">
            <v>SEUMUR HIDUP</v>
          </cell>
          <cell r="W26" t="str">
            <v>B1</v>
          </cell>
          <cell r="X26" t="str">
            <v>900516183981</v>
          </cell>
          <cell r="Y26">
            <v>45429</v>
          </cell>
          <cell r="Z26" t="str">
            <v>NONOHONIS</v>
          </cell>
          <cell r="AA26">
            <v>33010</v>
          </cell>
          <cell r="AB26" t="str">
            <v>NONOHONIS RT 004 RW 002 KEC KOTASOE KAB TIMUR TENGAH SELATAN</v>
          </cell>
          <cell r="AC26" t="str">
            <v>LAJANG</v>
          </cell>
          <cell r="AD26" t="str">
            <v>KRISTEN</v>
          </cell>
          <cell r="AE26" t="str">
            <v>LAKI-LAKI</v>
          </cell>
          <cell r="AF26" t="str">
            <v>SMA</v>
          </cell>
          <cell r="AH26" t="str">
            <v>BELUM</v>
          </cell>
          <cell r="AJ26" t="str">
            <v>5302012801080063</v>
          </cell>
          <cell r="AL26">
            <v>44662</v>
          </cell>
          <cell r="AM26">
            <v>44742</v>
          </cell>
          <cell r="AN26" t="str">
            <v>PKWT 1</v>
          </cell>
          <cell r="AO26" t="str">
            <v>44 hari</v>
          </cell>
          <cell r="AP26" t="str">
            <v>0 Tahun  1 Bulan 6 Hari</v>
          </cell>
          <cell r="AQ26" t="str">
            <v>BELUM</v>
          </cell>
          <cell r="AS26" t="str">
            <v>BELUM</v>
          </cell>
          <cell r="AU26" t="str">
            <v>SUDAH</v>
          </cell>
          <cell r="AV26">
            <v>44652</v>
          </cell>
          <cell r="AW26" t="str">
            <v>0 Tahun  1 Bulan 16 Hari</v>
          </cell>
          <cell r="AX26" t="str">
            <v>IN CLASS</v>
          </cell>
          <cell r="BA26" t="str">
            <v>SUDAH</v>
          </cell>
          <cell r="BC26" t="str">
            <v>SUDAH</v>
          </cell>
          <cell r="BE26" t="str">
            <v>BELUM</v>
          </cell>
          <cell r="BI26" t="str">
            <v>BELUM</v>
          </cell>
          <cell r="BW26" t="str">
            <v>BELUM</v>
          </cell>
          <cell r="BZ26" t="str">
            <v>BELUM</v>
          </cell>
        </row>
        <row r="27">
          <cell r="C27" t="str">
            <v>3746</v>
          </cell>
          <cell r="D27" t="str">
            <v>KETUT PUTRA YASA</v>
          </cell>
          <cell r="E27" t="str">
            <v>PT. MBK</v>
          </cell>
          <cell r="F27" t="str">
            <v>PO</v>
          </cell>
          <cell r="G27" t="str">
            <v>11/PO/LOG-SBY/IV/22</v>
          </cell>
          <cell r="I27">
            <v>44662</v>
          </cell>
          <cell r="K27" t="str">
            <v>081937228823</v>
          </cell>
          <cell r="P27" t="str">
            <v>DISPATCHER</v>
          </cell>
          <cell r="Q27" t="str">
            <v>DENPASAR</v>
          </cell>
          <cell r="R27" t="str">
            <v>CIRCLE K</v>
          </cell>
          <cell r="S27" t="str">
            <v>MALANG</v>
          </cell>
          <cell r="T27" t="str">
            <v>5108070903930005</v>
          </cell>
          <cell r="U27" t="str">
            <v>SEUMUR HIDUP</v>
          </cell>
          <cell r="W27" t="str">
            <v>NON DRIVER</v>
          </cell>
          <cell r="X27" t="str">
            <v>NON DRIVER</v>
          </cell>
          <cell r="Y27" t="str">
            <v>NON DRIVER</v>
          </cell>
          <cell r="Z27" t="str">
            <v>SANGIT</v>
          </cell>
          <cell r="AA27">
            <v>34037</v>
          </cell>
          <cell r="AB27" t="str">
            <v>BR DINAS ABASAN DS SANGIT KEC SAWAN KAB BULELENG</v>
          </cell>
          <cell r="AC27" t="str">
            <v>LAJANG</v>
          </cell>
          <cell r="AD27" t="str">
            <v>HINDU</v>
          </cell>
          <cell r="AE27" t="str">
            <v>LAKI-LAKI</v>
          </cell>
          <cell r="AF27" t="str">
            <v>SMA</v>
          </cell>
          <cell r="AH27" t="str">
            <v>BELUM</v>
          </cell>
          <cell r="AJ27" t="str">
            <v>5108072406100033</v>
          </cell>
          <cell r="AL27">
            <v>44662</v>
          </cell>
          <cell r="AM27">
            <v>44742</v>
          </cell>
          <cell r="AN27" t="str">
            <v>PKWT 1</v>
          </cell>
          <cell r="AO27" t="str">
            <v>44 hari</v>
          </cell>
          <cell r="AP27" t="str">
            <v>0 Tahun  1 Bulan 6 Hari</v>
          </cell>
          <cell r="AQ27" t="str">
            <v>BELUM</v>
          </cell>
          <cell r="AS27" t="str">
            <v>BELUM</v>
          </cell>
          <cell r="AU27" t="str">
            <v>NON DRIVER</v>
          </cell>
          <cell r="AV27" t="str">
            <v>NON DRIVER</v>
          </cell>
          <cell r="AW27" t="str">
            <v/>
          </cell>
          <cell r="AX27" t="str">
            <v>NON DRIVER</v>
          </cell>
          <cell r="AY27" t="str">
            <v>NON DRIVER</v>
          </cell>
          <cell r="AZ27" t="str">
            <v>NON DRIVER</v>
          </cell>
          <cell r="BA27" t="str">
            <v>SUDAH</v>
          </cell>
          <cell r="BC27">
            <v>44386</v>
          </cell>
          <cell r="BE27" t="str">
            <v>SUDAH</v>
          </cell>
          <cell r="BG27">
            <v>44432</v>
          </cell>
          <cell r="BI27" t="str">
            <v>BELUM</v>
          </cell>
          <cell r="BW27" t="str">
            <v>BELUM</v>
          </cell>
          <cell r="BZ27" t="str">
            <v>BELUM</v>
          </cell>
          <cell r="CK27" t="str">
            <v>MUTASI DARI AA DENPASAR KE CK DENPASAR 18 APRIL 2022</v>
          </cell>
        </row>
      </sheetData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klak"/>
      <sheetName val="Database All Summary"/>
      <sheetName val="Data Reconcel"/>
      <sheetName val="Jkt 1-Anteraja Bandung"/>
      <sheetName val="Jkt 1-Anteraja Banjar"/>
      <sheetName val="Jkt 1-Anteraja Bekasi"/>
      <sheetName val="Jkt 1-Anteraja Ciamis"/>
      <sheetName val="Jkt 1-Anteraja Cianjur"/>
      <sheetName val="Jkt 1-Anteraja Cirebon"/>
      <sheetName val="Jkt 1-Anteraja Garut"/>
      <sheetName val="Jkt 1-Anteraja Karawang"/>
      <sheetName val="Jkt 1-Anteraja Subang"/>
      <sheetName val="Jkt 1-Anteraja Sukabumi"/>
      <sheetName val="Jkt 1-Anteraja Tasik"/>
      <sheetName val="Jkt 1-Anteraja Tasik Kota"/>
      <sheetName val="Jkt 1-AOP Bandung"/>
      <sheetName val="Jkt 1-AOP Cibitung"/>
      <sheetName val="Jkt 1-APL Cikarang"/>
      <sheetName val="Jkt 1-Cirkle-K Cakung"/>
      <sheetName val="Jkt 1-Credibook Bandung"/>
      <sheetName val="Jkt 1-CrediBook Cianjur"/>
      <sheetName val="Jkt 1-CrediBook Garut"/>
      <sheetName val="Jkt 1-CrediBook Indramayu"/>
      <sheetName val="Jkt 1-CrediBook Kuningan"/>
      <sheetName val="Jkt 1-CrediBook Purwakarta"/>
      <sheetName val="Jkt 1-CrediBook Subang"/>
      <sheetName val="Jkt 1-CrediBook Sumedang"/>
      <sheetName val="Jkt 1-CrediBook Tasik Kota"/>
      <sheetName val="Jkt 1-HMS Karawang"/>
      <sheetName val="Jkt 1-HMS Tambun"/>
      <sheetName val="Jkt 1-Assa Tambun"/>
      <sheetName val="Jkt 1-SAT Cirebon"/>
      <sheetName val="Jkt 1-Yamazaki Cikarang"/>
      <sheetName val="Jkt 1-Yamazaki Tangerang"/>
      <sheetName val="Jkt 2-Anteraja Balikpapan"/>
      <sheetName val="Jkt 2-Anteraja Banjarmasin"/>
      <sheetName val="Jkt 2-Anteraja Bogor"/>
      <sheetName val="Jkt 2-Anteraja Halim"/>
      <sheetName val="Jkt 2-Anteraja Palangkaraya"/>
      <sheetName val="Jkt 2-Anteraja Pontianak"/>
      <sheetName val="Jkt 2-Anteraja Rawa Buaya"/>
      <sheetName val="Jkt 2-Anteraja Samarinda"/>
      <sheetName val="Jkt 2-Anteraja Serang"/>
      <sheetName val="Jkt 2-Anteraja Sunter"/>
      <sheetName val="Jkt 2-Anteraja Taman Tekno"/>
      <sheetName val="Jkt 2-CrediBook Rawa Buaya"/>
      <sheetName val="Jkt 2-Assa Ponpin"/>
      <sheetName val="Jkt 2-Assa Tipar"/>
      <sheetName val="Jkt 2-Driver Leader"/>
      <sheetName val="Jkt 2-SAT Banjarmasin"/>
      <sheetName val="Jkt 2-SAT Pontianak"/>
      <sheetName val="Malang-Agriaku Gorontalo"/>
      <sheetName val="Malang-Anteraja Bima"/>
      <sheetName val="Malang-Anteraja Denpasar"/>
      <sheetName val="Malang-Anteraja Gorontalo"/>
      <sheetName val="Malang-Anteraja Jember"/>
      <sheetName val="Malang-Anteraja Jombang"/>
      <sheetName val="Malang-Anteraja Kendari"/>
      <sheetName val="Malang-Anteraja Lamongan"/>
      <sheetName val="Malang-Anteraja Madiun"/>
      <sheetName val="Malang-Anteraja Madura"/>
      <sheetName val="Jkt 2-Anteraja Makasar"/>
      <sheetName val="Malang-Anteraja Malang"/>
      <sheetName val="Malang-Anteraja Manado"/>
      <sheetName val="Malang-Anteraja Mataram"/>
      <sheetName val="Malang-Anteraja Palu"/>
      <sheetName val="Malang-Anteraja Pare Pare"/>
      <sheetName val="Malang-Anteraja Sumbawa"/>
      <sheetName val="Malang-Anteraja Surabaya"/>
      <sheetName val="Malang-AOP Denpasar"/>
      <sheetName val="Malang-AOP Samarinda"/>
      <sheetName val="Malang-BAT 1 Malang"/>
      <sheetName val="Malang-Cirkle K Denpasar"/>
      <sheetName val="Malang-Credibook Denpasar"/>
      <sheetName val="Malang-Credibook Kediri"/>
      <sheetName val="Malang-Credibook Madiun"/>
      <sheetName val="Malang-Credibook Malang"/>
      <sheetName val="Malang-Credibook Mojokerto"/>
      <sheetName val="Malang-Credibook Pasuruan"/>
      <sheetName val="Malang-Credibook Probolinggo"/>
      <sheetName val="Malang-Credibook Seririt"/>
      <sheetName val="Malang-Credibook Sidoarjo"/>
      <sheetName val="Malang-Credibook Singaraja"/>
      <sheetName val="Malang-Credibook TulungAgung"/>
      <sheetName val="Malang-Mayora Mojokerto"/>
      <sheetName val="Malang-Mayora Surabaya"/>
      <sheetName val="Malang-SAT Gorontalo"/>
      <sheetName val="Malang-SAT Manado"/>
      <sheetName val="Malang-SAT Rembang"/>
      <sheetName val="Malang-Yamazaki Jember"/>
      <sheetName val="Malang-Yamazaki Malang"/>
      <sheetName val="Medan-Anteraja Aceh"/>
      <sheetName val="Medan-Anteraja Batam"/>
      <sheetName val="Medan-Anteraja Medan"/>
      <sheetName val="Medan-Anteraja Padang"/>
      <sheetName val="Medan-Anteraja Pekanbaru"/>
      <sheetName val="Medan-Mayora Medan"/>
      <sheetName val="Medan-MDR Medan"/>
      <sheetName val="Medan-SAT Batam"/>
      <sheetName val="PLBG-Anteraja Belitung"/>
      <sheetName val="PLBG-Anteraja Bengkulu"/>
      <sheetName val="PLBG-Anteraja Jambi"/>
      <sheetName val="PLBG-Anteraja Lampung"/>
      <sheetName val="PLBG-Anteraja Palembang"/>
      <sheetName val="PLBG-Anteraja Pangkal Pinang"/>
      <sheetName val="Semarang-Anteraja Kudus"/>
      <sheetName val="Semarang-Anteraja Pemalang"/>
      <sheetName val="Semarang-Anteraja Purwokerto"/>
      <sheetName val="Semarang-Anteraja Semarang"/>
      <sheetName val="Semarang-Anteraja Solo"/>
      <sheetName val="Semarang-Anteraja Tegal"/>
      <sheetName val="Semarang-Anteraja Yogjakarta"/>
      <sheetName val="Semarang-AOP Purwokerto"/>
      <sheetName val="Semarang-AOP Semarang"/>
      <sheetName val="Semarang-HMS Solo"/>
      <sheetName val="Semarang-HMS Purwokerto"/>
      <sheetName val="Semarang-HMS Yogjakar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>
        <row r="5">
          <cell r="C5" t="str">
            <v>0013</v>
          </cell>
          <cell r="D5" t="str">
            <v>EKO SUWANTO</v>
          </cell>
          <cell r="E5" t="str">
            <v>PT. MBK</v>
          </cell>
          <cell r="I5">
            <v>43466</v>
          </cell>
          <cell r="J5" t="str">
            <v/>
          </cell>
          <cell r="K5" t="str">
            <v>081333854106</v>
          </cell>
          <cell r="L5" t="str">
            <v>DRIVER</v>
          </cell>
          <cell r="Q5" t="str">
            <v>MALANG</v>
          </cell>
          <cell r="R5" t="str">
            <v>YAMAZAKI</v>
          </cell>
          <cell r="S5" t="str">
            <v>MALANG</v>
          </cell>
          <cell r="T5" t="str">
            <v>3275030310750027</v>
          </cell>
          <cell r="U5" t="str">
            <v>SEUMUR HIDUP</v>
          </cell>
          <cell r="V5">
            <v>0</v>
          </cell>
          <cell r="W5" t="str">
            <v>BII UMUM</v>
          </cell>
          <cell r="X5" t="str">
            <v>7510120512602</v>
          </cell>
          <cell r="Y5">
            <v>46189</v>
          </cell>
          <cell r="Z5" t="str">
            <v>BEKASI</v>
          </cell>
          <cell r="AA5">
            <v>27670</v>
          </cell>
          <cell r="AB5" t="str">
            <v>KP. PENGARENGAN NO 25 RT 002/007 DESA: KALIABANG TENGAH KEC: BEKASI UTARA</v>
          </cell>
          <cell r="AC5" t="str">
            <v>K3</v>
          </cell>
          <cell r="AD5" t="str">
            <v>ISLAM</v>
          </cell>
          <cell r="AE5" t="str">
            <v>L</v>
          </cell>
          <cell r="AF5" t="str">
            <v>SMK</v>
          </cell>
          <cell r="AG5" t="str">
            <v>EKO SUWANTO</v>
          </cell>
          <cell r="AH5" t="str">
            <v>BCA</v>
          </cell>
          <cell r="AI5" t="str">
            <v>5211131307</v>
          </cell>
          <cell r="AJ5" t="str">
            <v>3275031603090002</v>
          </cell>
          <cell r="AL5">
            <v>44621</v>
          </cell>
          <cell r="AM5">
            <v>44712</v>
          </cell>
          <cell r="AN5" t="str">
            <v>PKWT II</v>
          </cell>
          <cell r="AO5" t="str">
            <v>13 hari</v>
          </cell>
          <cell r="AP5" t="str">
            <v>3 Tahun  4 Bulan 17 Hari</v>
          </cell>
          <cell r="AQ5" t="str">
            <v>SUDAH</v>
          </cell>
          <cell r="AR5">
            <v>44432</v>
          </cell>
          <cell r="AS5" t="str">
            <v>SUDAH</v>
          </cell>
          <cell r="AT5">
            <v>44432</v>
          </cell>
          <cell r="AU5" t="str">
            <v>SUDAH</v>
          </cell>
          <cell r="AV5">
            <v>44286</v>
          </cell>
          <cell r="AW5" t="str">
            <v>1 Tahun  1 Bulan 17 Hari</v>
          </cell>
          <cell r="AX5" t="str">
            <v>IN CLASS</v>
          </cell>
          <cell r="AY5">
            <v>100</v>
          </cell>
          <cell r="AZ5">
            <v>90</v>
          </cell>
          <cell r="BA5" t="str">
            <v>SUDAH</v>
          </cell>
          <cell r="BC5">
            <v>44392</v>
          </cell>
          <cell r="BD5" t="str">
            <v>GAJAYANA</v>
          </cell>
          <cell r="BE5" t="str">
            <v>SUDAH</v>
          </cell>
          <cell r="BG5">
            <v>44421</v>
          </cell>
          <cell r="BH5" t="str">
            <v>Rumah Sakit Tentara Semarang</v>
          </cell>
          <cell r="BV5" t="str">
            <v>0001014084461</v>
          </cell>
          <cell r="BW5" t="str">
            <v>SUDAH</v>
          </cell>
          <cell r="BX5" t="str">
            <v>BU MBK</v>
          </cell>
          <cell r="BY5" t="str">
            <v>19011754603</v>
          </cell>
          <cell r="BZ5" t="str">
            <v>SUDAH</v>
          </cell>
          <cell r="CK5" t="str">
            <v>Mutasi dr BAT 1 ke AA Malang 21 Okt 2021</v>
          </cell>
        </row>
        <row r="6">
          <cell r="C6" t="str">
            <v>0016</v>
          </cell>
          <cell r="D6" t="str">
            <v>AMBAR HARIYANTO</v>
          </cell>
          <cell r="E6" t="str">
            <v>PT. MBK</v>
          </cell>
          <cell r="I6">
            <v>43466</v>
          </cell>
          <cell r="J6" t="str">
            <v/>
          </cell>
          <cell r="K6" t="str">
            <v>081335072001</v>
          </cell>
          <cell r="L6" t="str">
            <v>DRIVER</v>
          </cell>
          <cell r="Q6" t="str">
            <v>MALANG</v>
          </cell>
          <cell r="R6" t="str">
            <v>YAMAZAKI</v>
          </cell>
          <cell r="S6" t="str">
            <v>MALANG</v>
          </cell>
          <cell r="T6" t="str">
            <v>3515182903790005</v>
          </cell>
          <cell r="U6" t="str">
            <v>SEUMUR HIDUP</v>
          </cell>
          <cell r="V6">
            <v>0</v>
          </cell>
          <cell r="W6" t="str">
            <v>BII UMUM</v>
          </cell>
          <cell r="X6" t="str">
            <v>790315620137</v>
          </cell>
          <cell r="Y6">
            <v>45739</v>
          </cell>
          <cell r="Z6" t="str">
            <v>MOJOKERTO</v>
          </cell>
          <cell r="AA6">
            <v>28943</v>
          </cell>
          <cell r="AB6" t="str">
            <v>DSN, PASINAN RT001/002 DS, KEPUHANYAR KEC, MOJOANYAR KAB, MOJOKERTO</v>
          </cell>
          <cell r="AC6" t="str">
            <v>K2</v>
          </cell>
          <cell r="AD6" t="str">
            <v>ISLAM</v>
          </cell>
          <cell r="AE6" t="str">
            <v>L</v>
          </cell>
          <cell r="AF6" t="str">
            <v>SLTP</v>
          </cell>
          <cell r="AG6" t="str">
            <v>AMBAR HARIYANTO</v>
          </cell>
          <cell r="AH6" t="str">
            <v>BCA</v>
          </cell>
          <cell r="AI6" t="str">
            <v>0500457937</v>
          </cell>
          <cell r="AJ6" t="str">
            <v>3516181207180002</v>
          </cell>
          <cell r="AL6">
            <v>44621</v>
          </cell>
          <cell r="AM6">
            <v>44712</v>
          </cell>
          <cell r="AN6" t="str">
            <v>PKWT II</v>
          </cell>
          <cell r="AO6" t="str">
            <v>13 hari</v>
          </cell>
          <cell r="AP6" t="str">
            <v>3 Tahun  4 Bulan 17 Hari</v>
          </cell>
          <cell r="AQ6" t="str">
            <v>SUDAH</v>
          </cell>
          <cell r="AR6">
            <v>44432</v>
          </cell>
          <cell r="AS6" t="str">
            <v>SUDAH</v>
          </cell>
          <cell r="AT6">
            <v>44432</v>
          </cell>
          <cell r="AU6" t="str">
            <v>SUDAH</v>
          </cell>
          <cell r="AV6">
            <v>44096</v>
          </cell>
          <cell r="AW6" t="str">
            <v>1 Tahun  7 Bulan 26 Hari</v>
          </cell>
          <cell r="AX6" t="str">
            <v>IN CLASS</v>
          </cell>
          <cell r="AY6">
            <v>80</v>
          </cell>
          <cell r="AZ6">
            <v>90</v>
          </cell>
          <cell r="BA6" t="str">
            <v>SUDAH</v>
          </cell>
          <cell r="BC6">
            <v>44421</v>
          </cell>
          <cell r="BD6" t="str">
            <v>BLIMBING</v>
          </cell>
          <cell r="BE6" t="str">
            <v>BELUM</v>
          </cell>
          <cell r="BV6" t="str">
            <v>0002396677904</v>
          </cell>
          <cell r="BW6" t="str">
            <v>SUDAH</v>
          </cell>
          <cell r="BX6" t="str">
            <v>BU MBK</v>
          </cell>
          <cell r="BY6" t="str">
            <v>19011754645</v>
          </cell>
          <cell r="BZ6" t="str">
            <v>SUDAH</v>
          </cell>
          <cell r="CK6" t="str">
            <v>Mutasi dr BAT 1 ke AA Malang 21 Okt 2021</v>
          </cell>
        </row>
        <row r="7">
          <cell r="C7" t="str">
            <v>0022</v>
          </cell>
          <cell r="D7" t="str">
            <v>BUDI SLAMET</v>
          </cell>
          <cell r="E7" t="str">
            <v>PT. MBK</v>
          </cell>
          <cell r="I7">
            <v>43466</v>
          </cell>
          <cell r="J7" t="str">
            <v/>
          </cell>
          <cell r="K7" t="str">
            <v>082231541228</v>
          </cell>
          <cell r="L7" t="str">
            <v>DRIVER</v>
          </cell>
          <cell r="Q7" t="str">
            <v>MALANG</v>
          </cell>
          <cell r="R7" t="str">
            <v>YAMAZAKI</v>
          </cell>
          <cell r="S7" t="str">
            <v>MALANG</v>
          </cell>
          <cell r="T7" t="str">
            <v>3517091103790004</v>
          </cell>
          <cell r="U7" t="str">
            <v>SEUMUR HIDUP</v>
          </cell>
          <cell r="V7">
            <v>0</v>
          </cell>
          <cell r="W7" t="str">
            <v>BII UMUM</v>
          </cell>
          <cell r="X7" t="str">
            <v>790315561588</v>
          </cell>
          <cell r="Y7">
            <v>44631</v>
          </cell>
          <cell r="Z7" t="str">
            <v>JOMBANG</v>
          </cell>
          <cell r="AA7">
            <v>28925</v>
          </cell>
          <cell r="AB7" t="str">
            <v>DSN. DIWEK RT 004/003 KEC. DIWEK KAB. JOMBANG JAWA TIMUR</v>
          </cell>
          <cell r="AC7" t="str">
            <v>K2</v>
          </cell>
          <cell r="AD7" t="str">
            <v>ISLAM</v>
          </cell>
          <cell r="AE7" t="str">
            <v>L</v>
          </cell>
          <cell r="AF7" t="str">
            <v>SLTA</v>
          </cell>
          <cell r="AG7" t="str">
            <v>BUDI SLAMET</v>
          </cell>
          <cell r="AH7" t="str">
            <v>BCA</v>
          </cell>
          <cell r="AI7" t="str">
            <v>1131453880</v>
          </cell>
          <cell r="AJ7" t="str">
            <v>3517080111120005</v>
          </cell>
          <cell r="AL7">
            <v>44621</v>
          </cell>
          <cell r="AM7">
            <v>44712</v>
          </cell>
          <cell r="AN7" t="str">
            <v>PKWT II</v>
          </cell>
          <cell r="AO7" t="str">
            <v>13 hari</v>
          </cell>
          <cell r="AP7" t="str">
            <v>3 Tahun  4 Bulan 17 Hari</v>
          </cell>
          <cell r="AQ7" t="str">
            <v>SUDAH</v>
          </cell>
          <cell r="AR7">
            <v>44432</v>
          </cell>
          <cell r="AS7" t="str">
            <v>SUDAH</v>
          </cell>
          <cell r="AT7">
            <v>44432</v>
          </cell>
          <cell r="AU7" t="str">
            <v>SUDAH</v>
          </cell>
          <cell r="AV7">
            <v>43887</v>
          </cell>
          <cell r="AW7" t="str">
            <v>2 Tahun  2 Bulan 22 Hari</v>
          </cell>
          <cell r="AX7" t="str">
            <v>IN CLASS</v>
          </cell>
          <cell r="AY7">
            <v>100</v>
          </cell>
          <cell r="AZ7">
            <v>80</v>
          </cell>
          <cell r="BA7" t="str">
            <v>SUDAH</v>
          </cell>
          <cell r="BC7">
            <v>44422</v>
          </cell>
          <cell r="BD7" t="str">
            <v>BLIMBING</v>
          </cell>
          <cell r="BE7" t="str">
            <v>SUDAH</v>
          </cell>
          <cell r="BG7">
            <v>44387</v>
          </cell>
          <cell r="BV7" t="str">
            <v>0000730392671</v>
          </cell>
          <cell r="BW7" t="str">
            <v>SUDAH</v>
          </cell>
          <cell r="BX7" t="str">
            <v>PBI APBN</v>
          </cell>
          <cell r="BY7" t="str">
            <v>19011754504</v>
          </cell>
          <cell r="BZ7" t="str">
            <v>SUDAH</v>
          </cell>
          <cell r="CK7" t="str">
            <v>Mutasi dr BAT 1 ke AA Malang 21 Okt 2021</v>
          </cell>
        </row>
        <row r="8">
          <cell r="C8" t="str">
            <v>1226</v>
          </cell>
          <cell r="D8" t="str">
            <v>DIDIK ALFIANTO</v>
          </cell>
          <cell r="E8" t="str">
            <v>PT. MBK</v>
          </cell>
          <cell r="I8">
            <v>44023</v>
          </cell>
          <cell r="J8" t="str">
            <v/>
          </cell>
          <cell r="K8" t="str">
            <v>081232366635</v>
          </cell>
          <cell r="L8" t="str">
            <v>DRIVER</v>
          </cell>
          <cell r="Q8" t="str">
            <v>MALANG</v>
          </cell>
          <cell r="R8" t="str">
            <v>YAMAZAKI</v>
          </cell>
          <cell r="S8" t="str">
            <v>MALANG</v>
          </cell>
          <cell r="T8" t="str">
            <v>3576021001780001</v>
          </cell>
          <cell r="U8" t="str">
            <v>SEUMUR HIDUP</v>
          </cell>
          <cell r="V8">
            <v>0</v>
          </cell>
          <cell r="W8" t="str">
            <v>BII UMUM</v>
          </cell>
          <cell r="X8" t="str">
            <v>780115620034</v>
          </cell>
          <cell r="Y8">
            <v>45301</v>
          </cell>
          <cell r="Z8" t="str">
            <v>MOJOKERTO</v>
          </cell>
          <cell r="AA8">
            <v>28500</v>
          </cell>
          <cell r="AB8" t="str">
            <v>JL, SEKAPUR PUTIH 548 RT 004/001 KEL, KEDUNGDUNG KEC, MAGERSARI MOJOKERTO</v>
          </cell>
          <cell r="AC8" t="str">
            <v>K1</v>
          </cell>
          <cell r="AD8" t="str">
            <v>ISLAM</v>
          </cell>
          <cell r="AE8" t="str">
            <v>L</v>
          </cell>
          <cell r="AF8" t="str">
            <v>SMA</v>
          </cell>
          <cell r="AG8" t="str">
            <v>DIDIK ALFIANTO</v>
          </cell>
          <cell r="AH8" t="str">
            <v>BCA</v>
          </cell>
          <cell r="AI8" t="str">
            <v>0500580704</v>
          </cell>
          <cell r="AJ8" t="str">
            <v>3576020710090002</v>
          </cell>
          <cell r="AL8">
            <v>44621</v>
          </cell>
          <cell r="AM8">
            <v>44712</v>
          </cell>
          <cell r="AN8" t="str">
            <v>PKWT I</v>
          </cell>
          <cell r="AO8" t="str">
            <v>13 hari</v>
          </cell>
          <cell r="AP8" t="str">
            <v>1 Tahun  10 Bulan 7 Hari</v>
          </cell>
          <cell r="AQ8" t="str">
            <v>SUDAH</v>
          </cell>
          <cell r="AR8">
            <v>44432</v>
          </cell>
          <cell r="AS8" t="str">
            <v>SUDAH</v>
          </cell>
          <cell r="AT8">
            <v>44432</v>
          </cell>
          <cell r="AU8" t="str">
            <v>SUDAH</v>
          </cell>
          <cell r="AV8">
            <v>44286</v>
          </cell>
          <cell r="AW8" t="str">
            <v>1 Tahun  1 Bulan 17 Hari</v>
          </cell>
          <cell r="AX8" t="str">
            <v>IN CLASS</v>
          </cell>
          <cell r="AY8">
            <v>80</v>
          </cell>
          <cell r="AZ8">
            <v>85</v>
          </cell>
          <cell r="BA8" t="str">
            <v>SUDAH</v>
          </cell>
          <cell r="BC8">
            <v>44424</v>
          </cell>
          <cell r="BD8" t="str">
            <v>GAJAYANA</v>
          </cell>
          <cell r="BE8" t="str">
            <v>BELUM</v>
          </cell>
          <cell r="BV8" t="str">
            <v>0001544096248</v>
          </cell>
          <cell r="BW8" t="str">
            <v>SUDAH</v>
          </cell>
          <cell r="BX8" t="str">
            <v>PBI APBD</v>
          </cell>
          <cell r="BY8" t="str">
            <v>20062338981</v>
          </cell>
          <cell r="BZ8" t="str">
            <v>SUDAH</v>
          </cell>
          <cell r="CK8" t="str">
            <v>Mutasi dr BAT 1 ke AA Malang 21 Okt 2021</v>
          </cell>
        </row>
        <row r="9">
          <cell r="C9" t="str">
            <v>1229</v>
          </cell>
          <cell r="D9" t="str">
            <v>AMIN TOHARI</v>
          </cell>
          <cell r="E9" t="str">
            <v>PT. MBK</v>
          </cell>
          <cell r="I9">
            <v>44025</v>
          </cell>
          <cell r="J9" t="str">
            <v/>
          </cell>
          <cell r="K9" t="str">
            <v>082320987905</v>
          </cell>
          <cell r="L9" t="str">
            <v>DRIVER</v>
          </cell>
          <cell r="Q9" t="str">
            <v>MALANG</v>
          </cell>
          <cell r="R9" t="str">
            <v>YAMAZAKI</v>
          </cell>
          <cell r="S9" t="str">
            <v>MALANG</v>
          </cell>
          <cell r="T9" t="str">
            <v>3514130512770002</v>
          </cell>
          <cell r="U9" t="str">
            <v>SEUMUR HIDUP</v>
          </cell>
          <cell r="V9">
            <v>0</v>
          </cell>
          <cell r="W9" t="str">
            <v>BII UMUM</v>
          </cell>
          <cell r="X9" t="str">
            <v>771215281062</v>
          </cell>
          <cell r="Y9">
            <v>44573</v>
          </cell>
          <cell r="Z9" t="str">
            <v>PASURUAN</v>
          </cell>
          <cell r="AA9">
            <v>28464</v>
          </cell>
          <cell r="AB9" t="str">
            <v>SIDOWAYAH DESA SIDOWAYAH RT 001/001 KE CBEJI</v>
          </cell>
          <cell r="AC9" t="str">
            <v>K1</v>
          </cell>
          <cell r="AD9" t="str">
            <v>ISLAM</v>
          </cell>
          <cell r="AE9" t="str">
            <v>L</v>
          </cell>
          <cell r="AF9" t="str">
            <v>SMK</v>
          </cell>
          <cell r="AG9" t="str">
            <v>AMIN TOHIRI</v>
          </cell>
          <cell r="AH9" t="str">
            <v>BCA</v>
          </cell>
          <cell r="AI9" t="str">
            <v>2250768225</v>
          </cell>
          <cell r="AJ9" t="str">
            <v>3514130101054703</v>
          </cell>
          <cell r="AL9">
            <v>44621</v>
          </cell>
          <cell r="AM9">
            <v>44712</v>
          </cell>
          <cell r="AN9" t="str">
            <v>PKWT I</v>
          </cell>
          <cell r="AO9" t="str">
            <v>13 hari</v>
          </cell>
          <cell r="AP9" t="str">
            <v>1 Tahun  10 Bulan 5 Hari</v>
          </cell>
          <cell r="AQ9" t="str">
            <v>SUDAH</v>
          </cell>
          <cell r="AR9">
            <v>44432</v>
          </cell>
          <cell r="AS9" t="str">
            <v>SUDAH</v>
          </cell>
          <cell r="AT9">
            <v>44432</v>
          </cell>
          <cell r="AU9" t="str">
            <v>SUDAH</v>
          </cell>
          <cell r="AV9">
            <v>44286</v>
          </cell>
          <cell r="AW9" t="str">
            <v>1 Tahun  1 Bulan 17 Hari</v>
          </cell>
          <cell r="AX9" t="str">
            <v>IN CLASS</v>
          </cell>
          <cell r="AY9">
            <v>80</v>
          </cell>
          <cell r="AZ9">
            <v>80</v>
          </cell>
          <cell r="BA9" t="str">
            <v>SUDAH</v>
          </cell>
          <cell r="BC9">
            <v>44426</v>
          </cell>
          <cell r="BD9" t="str">
            <v>BLIMBING</v>
          </cell>
          <cell r="BE9" t="str">
            <v>BELUM</v>
          </cell>
          <cell r="BV9" t="str">
            <v>0001704544953</v>
          </cell>
          <cell r="BW9" t="str">
            <v>SUDAH</v>
          </cell>
          <cell r="BX9" t="str">
            <v>PBI APBN</v>
          </cell>
          <cell r="BY9" t="str">
            <v>20062338650</v>
          </cell>
          <cell r="BZ9" t="str">
            <v>SUDAH</v>
          </cell>
          <cell r="CK9" t="str">
            <v>Mutasi dr BAT 1 ke AA Malang 21 Okt 2021</v>
          </cell>
        </row>
        <row r="10">
          <cell r="C10" t="str">
            <v>1425</v>
          </cell>
          <cell r="D10" t="str">
            <v>DARMAWAN</v>
          </cell>
          <cell r="E10" t="str">
            <v>PT. MBK</v>
          </cell>
          <cell r="I10">
            <v>43825</v>
          </cell>
          <cell r="J10" t="str">
            <v/>
          </cell>
          <cell r="K10" t="str">
            <v>085648930486</v>
          </cell>
          <cell r="L10" t="str">
            <v>DRIVER</v>
          </cell>
          <cell r="Q10" t="str">
            <v>MALANG</v>
          </cell>
          <cell r="R10" t="str">
            <v>YAMAZAKI</v>
          </cell>
          <cell r="S10" t="str">
            <v>MALANG</v>
          </cell>
          <cell r="T10" t="str">
            <v>3514092608900002</v>
          </cell>
          <cell r="U10" t="str">
            <v>SEUMUR HIDUP</v>
          </cell>
          <cell r="V10">
            <v>0</v>
          </cell>
          <cell r="W10" t="str">
            <v>BI</v>
          </cell>
          <cell r="X10" t="str">
            <v>900815280750</v>
          </cell>
          <cell r="Y10">
            <v>44799</v>
          </cell>
          <cell r="Z10" t="str">
            <v>PASURUAN</v>
          </cell>
          <cell r="AA10">
            <v>33111</v>
          </cell>
          <cell r="AB10" t="str">
            <v>LAWATAN RT 003/008 DS, KALIREJO KEC, SUKOREJO PASURUAN</v>
          </cell>
          <cell r="AC10" t="str">
            <v>K0</v>
          </cell>
          <cell r="AD10" t="str">
            <v>ISLAM</v>
          </cell>
          <cell r="AE10" t="str">
            <v>L</v>
          </cell>
          <cell r="AF10" t="str">
            <v>SMA</v>
          </cell>
          <cell r="AG10" t="str">
            <v>DARMAWAN</v>
          </cell>
          <cell r="AH10" t="str">
            <v>BCA</v>
          </cell>
          <cell r="AI10" t="str">
            <v>1991271975</v>
          </cell>
          <cell r="AJ10" t="str">
            <v>3514041112170000</v>
          </cell>
          <cell r="AL10">
            <v>44682</v>
          </cell>
          <cell r="AM10">
            <v>44773</v>
          </cell>
          <cell r="AN10" t="str">
            <v>PKWT I</v>
          </cell>
          <cell r="AO10" t="str">
            <v>74 hari</v>
          </cell>
          <cell r="AP10" t="str">
            <v>2 Tahun  4 Bulan 22 Hari</v>
          </cell>
          <cell r="AQ10" t="str">
            <v>SUDAH</v>
          </cell>
          <cell r="AR10">
            <v>44432</v>
          </cell>
          <cell r="AS10" t="str">
            <v>SUDAH</v>
          </cell>
          <cell r="AT10">
            <v>44432</v>
          </cell>
          <cell r="AU10" t="str">
            <v>SUDAH</v>
          </cell>
          <cell r="AV10">
            <v>44115</v>
          </cell>
          <cell r="AW10" t="str">
            <v>1 Tahun  7 Bulan 7 Hari</v>
          </cell>
          <cell r="AX10" t="str">
            <v>IN CLASS</v>
          </cell>
          <cell r="AY10">
            <v>85</v>
          </cell>
          <cell r="AZ10">
            <v>80</v>
          </cell>
          <cell r="BA10" t="str">
            <v>SUDAH</v>
          </cell>
          <cell r="BC10">
            <v>44428</v>
          </cell>
          <cell r="BD10" t="str">
            <v>GAJAYANA</v>
          </cell>
          <cell r="BE10" t="str">
            <v>BELUM</v>
          </cell>
          <cell r="BV10" t="str">
            <v>0002143801214</v>
          </cell>
          <cell r="BW10" t="str">
            <v>SUDAH</v>
          </cell>
          <cell r="BX10" t="str">
            <v>BU MBK</v>
          </cell>
          <cell r="BY10" t="str">
            <v>20013717374</v>
          </cell>
          <cell r="BZ10" t="str">
            <v>SUDAH</v>
          </cell>
          <cell r="CH10">
            <v>44443</v>
          </cell>
          <cell r="CK10" t="str">
            <v>Mutasi dr BAT 1 ke AA Malang 21 Okt 2021</v>
          </cell>
        </row>
        <row r="11">
          <cell r="C11" t="str">
            <v>2635</v>
          </cell>
          <cell r="D11" t="str">
            <v>LUKMAN HAKIM</v>
          </cell>
          <cell r="E11" t="str">
            <v>PT. MBK</v>
          </cell>
          <cell r="F11" t="str">
            <v>PEMENUHAN PO</v>
          </cell>
          <cell r="G11" t="str">
            <v>26/PO/LOG-SBY.VI/21</v>
          </cell>
          <cell r="H11">
            <v>44356</v>
          </cell>
          <cell r="I11">
            <v>44389</v>
          </cell>
          <cell r="J11">
            <v>33</v>
          </cell>
          <cell r="K11" t="str">
            <v>083835733037</v>
          </cell>
          <cell r="L11" t="str">
            <v>DRIVER</v>
          </cell>
          <cell r="Q11" t="str">
            <v>MALANG</v>
          </cell>
          <cell r="R11" t="str">
            <v>YAMAZAKI</v>
          </cell>
          <cell r="S11" t="str">
            <v>MALANG</v>
          </cell>
          <cell r="T11" t="str">
            <v>3507181112960003</v>
          </cell>
          <cell r="U11" t="str">
            <v>SEUMUR HIDUP</v>
          </cell>
          <cell r="V11">
            <v>0</v>
          </cell>
          <cell r="W11" t="str">
            <v>BI</v>
          </cell>
          <cell r="X11" t="str">
            <v>15269612000027</v>
          </cell>
          <cell r="Y11">
            <v>45612</v>
          </cell>
          <cell r="Z11" t="str">
            <v>MALANG</v>
          </cell>
          <cell r="AA11">
            <v>35410</v>
          </cell>
          <cell r="AB11" t="str">
            <v>JL. JAMPARING DSN TREANJENG RT001 RW006 KEL PAKISJAJAR KEC PAKIS KAB MALANG</v>
          </cell>
          <cell r="AC11" t="str">
            <v>L</v>
          </cell>
          <cell r="AD11" t="str">
            <v>ISLAM</v>
          </cell>
          <cell r="AE11" t="str">
            <v>L</v>
          </cell>
          <cell r="AF11" t="str">
            <v>SMK</v>
          </cell>
          <cell r="AG11" t="str">
            <v>LUKMAN HAKIM</v>
          </cell>
          <cell r="AH11" t="str">
            <v>BCA</v>
          </cell>
          <cell r="AI11" t="str">
            <v>3660348769</v>
          </cell>
          <cell r="AJ11" t="str">
            <v>3507182107080477</v>
          </cell>
          <cell r="AL11">
            <v>44652</v>
          </cell>
          <cell r="AM11">
            <v>44742</v>
          </cell>
          <cell r="AN11" t="str">
            <v>PKWT II</v>
          </cell>
          <cell r="AO11" t="str">
            <v>43 hari</v>
          </cell>
          <cell r="AP11" t="str">
            <v>0 Tahun  10 Bulan 6 Hari</v>
          </cell>
          <cell r="AQ11" t="str">
            <v>SUDAH</v>
          </cell>
          <cell r="AR11">
            <v>44432</v>
          </cell>
          <cell r="AS11" t="str">
            <v>SUDAH</v>
          </cell>
          <cell r="AT11">
            <v>44432</v>
          </cell>
          <cell r="AU11" t="str">
            <v>SUDAH</v>
          </cell>
          <cell r="AV11">
            <v>44439</v>
          </cell>
          <cell r="AW11" t="str">
            <v>0 Tahun  8 Bulan 17 Hari</v>
          </cell>
          <cell r="AX11" t="str">
            <v>ON LINE</v>
          </cell>
          <cell r="AY11">
            <v>85</v>
          </cell>
          <cell r="AZ11">
            <v>85</v>
          </cell>
          <cell r="BA11" t="str">
            <v>SUDAH</v>
          </cell>
          <cell r="BC11">
            <v>44397</v>
          </cell>
          <cell r="BD11" t="str">
            <v>BALAI DESA BLIMBING</v>
          </cell>
          <cell r="BE11" t="str">
            <v>BELUM</v>
          </cell>
          <cell r="BV11" t="str">
            <v>0002910859626</v>
          </cell>
          <cell r="BW11" t="str">
            <v>SUDAH</v>
          </cell>
          <cell r="BX11" t="str">
            <v>BU MBK</v>
          </cell>
          <cell r="BY11" t="str">
            <v>21055224741</v>
          </cell>
          <cell r="BZ11" t="str">
            <v>SUDAH</v>
          </cell>
        </row>
        <row r="12">
          <cell r="C12" t="str">
            <v>2636</v>
          </cell>
          <cell r="D12" t="str">
            <v>AGUS SIYONO</v>
          </cell>
          <cell r="E12" t="str">
            <v>PT. MBK</v>
          </cell>
          <cell r="F12" t="str">
            <v>PEMENUHAN PO</v>
          </cell>
          <cell r="G12" t="str">
            <v>26/PO/LOG-SBY.VI/21</v>
          </cell>
          <cell r="H12">
            <v>44356</v>
          </cell>
          <cell r="I12">
            <v>44389</v>
          </cell>
          <cell r="J12">
            <v>33</v>
          </cell>
          <cell r="K12" t="str">
            <v>083111084536</v>
          </cell>
          <cell r="L12" t="str">
            <v>DRIVER</v>
          </cell>
          <cell r="Q12" t="str">
            <v>MALANG</v>
          </cell>
          <cell r="R12" t="str">
            <v>YAMAZAKI</v>
          </cell>
          <cell r="S12" t="str">
            <v>MALANG</v>
          </cell>
          <cell r="T12" t="str">
            <v>3507182108830005</v>
          </cell>
          <cell r="U12" t="str">
            <v>SEUMUR HIDUP</v>
          </cell>
          <cell r="V12">
            <v>0</v>
          </cell>
          <cell r="W12" t="str">
            <v>BI</v>
          </cell>
          <cell r="X12" t="str">
            <v>15268308000199</v>
          </cell>
          <cell r="Y12">
            <v>45865</v>
          </cell>
          <cell r="Z12" t="str">
            <v>MALANG</v>
          </cell>
          <cell r="AA12">
            <v>30549</v>
          </cell>
          <cell r="AB12" t="str">
            <v>MENDIT BARAT 56 RT03 RW02 DESA MANGLIAWAN KEC PAKIS KAB MALANG</v>
          </cell>
          <cell r="AC12" t="str">
            <v>K0</v>
          </cell>
          <cell r="AD12" t="str">
            <v>ISLAM</v>
          </cell>
          <cell r="AE12" t="str">
            <v>L</v>
          </cell>
          <cell r="AF12" t="str">
            <v>SMA</v>
          </cell>
          <cell r="AG12" t="str">
            <v>AGUS SIYONO</v>
          </cell>
          <cell r="AH12" t="str">
            <v>BCA</v>
          </cell>
          <cell r="AI12" t="str">
            <v>4390661512</v>
          </cell>
          <cell r="AJ12" t="str">
            <v>3507182708090013</v>
          </cell>
          <cell r="AL12">
            <v>44652</v>
          </cell>
          <cell r="AM12">
            <v>44742</v>
          </cell>
          <cell r="AN12" t="str">
            <v>PKWT II</v>
          </cell>
          <cell r="AO12" t="str">
            <v>43 hari</v>
          </cell>
          <cell r="AP12" t="str">
            <v>0 Tahun  10 Bulan 6 Hari</v>
          </cell>
          <cell r="AQ12" t="str">
            <v>SUDAH</v>
          </cell>
          <cell r="AR12">
            <v>44432</v>
          </cell>
          <cell r="AS12" t="str">
            <v>SUDAH</v>
          </cell>
          <cell r="AT12">
            <v>44432</v>
          </cell>
          <cell r="AU12" t="str">
            <v>SUDAH</v>
          </cell>
          <cell r="AV12">
            <v>44439</v>
          </cell>
          <cell r="AW12" t="str">
            <v>0 Tahun  8 Bulan 17 Hari</v>
          </cell>
          <cell r="AX12" t="str">
            <v>IN CLASS</v>
          </cell>
          <cell r="AY12">
            <v>90</v>
          </cell>
          <cell r="AZ12">
            <v>90</v>
          </cell>
          <cell r="BA12" t="str">
            <v>SUDAH</v>
          </cell>
          <cell r="BC12">
            <v>44391</v>
          </cell>
          <cell r="BD12" t="str">
            <v>RS TENTARA SOPRAOEN</v>
          </cell>
          <cell r="BE12" t="str">
            <v>BELUM</v>
          </cell>
          <cell r="BV12" t="str">
            <v>0001387377775</v>
          </cell>
          <cell r="BW12" t="str">
            <v>SUDAH</v>
          </cell>
          <cell r="BX12" t="str">
            <v>BU MBK</v>
          </cell>
          <cell r="BY12" t="str">
            <v>21055224519</v>
          </cell>
          <cell r="BZ12" t="str">
            <v>SUDAH</v>
          </cell>
        </row>
        <row r="13">
          <cell r="C13" t="str">
            <v>2637</v>
          </cell>
          <cell r="D13" t="str">
            <v>HARI SUYANTO</v>
          </cell>
          <cell r="E13" t="str">
            <v>PT. MBK</v>
          </cell>
          <cell r="F13" t="str">
            <v>PEMENUHAN PO</v>
          </cell>
          <cell r="G13" t="str">
            <v>26/PO/LOG-SBY.VI/21</v>
          </cell>
          <cell r="H13">
            <v>44356</v>
          </cell>
          <cell r="I13">
            <v>44389</v>
          </cell>
          <cell r="J13">
            <v>33</v>
          </cell>
          <cell r="K13" t="str">
            <v>087824501644</v>
          </cell>
          <cell r="L13" t="str">
            <v>DRIVER</v>
          </cell>
          <cell r="Q13" t="str">
            <v>MALANG</v>
          </cell>
          <cell r="R13" t="str">
            <v>YAMAZAKI</v>
          </cell>
          <cell r="S13" t="str">
            <v>MALANG</v>
          </cell>
          <cell r="T13" t="str">
            <v>3573010001800005</v>
          </cell>
          <cell r="U13" t="str">
            <v>SEUMUR HIDUP</v>
          </cell>
          <cell r="V13">
            <v>0</v>
          </cell>
          <cell r="W13" t="str">
            <v>BI</v>
          </cell>
          <cell r="X13" t="str">
            <v>800115251548</v>
          </cell>
          <cell r="Y13">
            <v>44930</v>
          </cell>
          <cell r="Z13" t="str">
            <v>MALANG</v>
          </cell>
          <cell r="AA13">
            <v>29224</v>
          </cell>
          <cell r="AB13" t="str">
            <v>JL LA SUCIPTO XIX 20 RT005 RW001 KEL PANDANWANGI KECC BLIMBING KOTA MALANG</v>
          </cell>
          <cell r="AC13" t="str">
            <v>K0</v>
          </cell>
          <cell r="AD13" t="str">
            <v>ISLAM</v>
          </cell>
          <cell r="AE13" t="str">
            <v>L</v>
          </cell>
          <cell r="AF13" t="str">
            <v>SMA</v>
          </cell>
          <cell r="AG13" t="str">
            <v>HARI SUYANTO</v>
          </cell>
          <cell r="AH13" t="str">
            <v>BCA</v>
          </cell>
          <cell r="AI13" t="str">
            <v>3317501121</v>
          </cell>
          <cell r="AJ13" t="str">
            <v>3573011108070175</v>
          </cell>
          <cell r="AL13">
            <v>44652</v>
          </cell>
          <cell r="AM13">
            <v>44742</v>
          </cell>
          <cell r="AN13" t="str">
            <v>PKWT II</v>
          </cell>
          <cell r="AO13" t="str">
            <v>43 hari</v>
          </cell>
          <cell r="AP13" t="str">
            <v>0 Tahun  10 Bulan 6 Hari</v>
          </cell>
          <cell r="AQ13" t="str">
            <v>SUDAH</v>
          </cell>
          <cell r="AR13">
            <v>44432</v>
          </cell>
          <cell r="AS13" t="str">
            <v>SUDAH</v>
          </cell>
          <cell r="AT13">
            <v>44432</v>
          </cell>
          <cell r="AU13" t="str">
            <v>SUDAH</v>
          </cell>
          <cell r="AV13">
            <v>44439</v>
          </cell>
          <cell r="AW13" t="str">
            <v>0 Tahun  8 Bulan 17 Hari</v>
          </cell>
          <cell r="AX13" t="str">
            <v>IN CLASS</v>
          </cell>
          <cell r="AY13">
            <v>85</v>
          </cell>
          <cell r="AZ13">
            <v>85</v>
          </cell>
          <cell r="BA13" t="str">
            <v>SUDAH</v>
          </cell>
          <cell r="BC13">
            <v>44391</v>
          </cell>
          <cell r="BE13" t="str">
            <v>BELUM</v>
          </cell>
          <cell r="BV13" t="str">
            <v>0003095514911</v>
          </cell>
          <cell r="BW13" t="str">
            <v>SUDAH</v>
          </cell>
          <cell r="BX13" t="str">
            <v>BU MBK</v>
          </cell>
          <cell r="BY13" t="str">
            <v>21055224592</v>
          </cell>
          <cell r="BZ13" t="str">
            <v>SUDAH</v>
          </cell>
        </row>
        <row r="14">
          <cell r="C14" t="str">
            <v>2641</v>
          </cell>
          <cell r="D14" t="str">
            <v>BENYAMIN NDUN</v>
          </cell>
          <cell r="E14" t="str">
            <v>PT. MBK</v>
          </cell>
          <cell r="F14" t="str">
            <v>PEMENUHAN PO</v>
          </cell>
          <cell r="G14" t="str">
            <v>26/PO/LOG-SBY.VI/21</v>
          </cell>
          <cell r="H14">
            <v>44356</v>
          </cell>
          <cell r="I14">
            <v>44389</v>
          </cell>
          <cell r="J14">
            <v>33</v>
          </cell>
          <cell r="K14" t="str">
            <v>081233941383</v>
          </cell>
          <cell r="P14" t="str">
            <v>Dispatcher</v>
          </cell>
          <cell r="Q14" t="str">
            <v>MALANG</v>
          </cell>
          <cell r="R14" t="str">
            <v>YAMAZAKI</v>
          </cell>
          <cell r="S14" t="str">
            <v>MALANG</v>
          </cell>
          <cell r="T14" t="str">
            <v>5303050508960001</v>
          </cell>
          <cell r="U14" t="str">
            <v>SEUMUR HIDUP</v>
          </cell>
          <cell r="V14" t="str">
            <v>NON DRIVER</v>
          </cell>
          <cell r="W14" t="str">
            <v>NON DRIVER</v>
          </cell>
          <cell r="X14" t="str">
            <v>NON DRIVER</v>
          </cell>
          <cell r="Y14" t="str">
            <v>NON DRIVER</v>
          </cell>
          <cell r="Z14" t="str">
            <v>KEFAMENANU</v>
          </cell>
          <cell r="AA14">
            <v>35282</v>
          </cell>
          <cell r="AB14" t="str">
            <v>JL. BOLA VOLY NO 7 TASIKMADU, MALANG</v>
          </cell>
          <cell r="AC14" t="str">
            <v>L</v>
          </cell>
          <cell r="AD14" t="str">
            <v>KHATOLIK</v>
          </cell>
          <cell r="AE14" t="str">
            <v>L</v>
          </cell>
          <cell r="AF14" t="str">
            <v>S1</v>
          </cell>
          <cell r="AG14" t="str">
            <v>BENYAMIN NDUN</v>
          </cell>
          <cell r="AH14" t="str">
            <v>BRI</v>
          </cell>
          <cell r="AI14" t="str">
            <v>027601022739501</v>
          </cell>
          <cell r="AJ14" t="str">
            <v>5303051903080183</v>
          </cell>
          <cell r="AL14">
            <v>44652</v>
          </cell>
          <cell r="AM14">
            <v>44742</v>
          </cell>
          <cell r="AN14" t="str">
            <v>PKWT II</v>
          </cell>
          <cell r="AO14" t="str">
            <v>43 hari</v>
          </cell>
          <cell r="AP14" t="str">
            <v>0 Tahun  10 Bulan 6 Hari</v>
          </cell>
          <cell r="AQ14" t="str">
            <v>NON DRIVER</v>
          </cell>
          <cell r="AR14" t="str">
            <v>NON DRIVER</v>
          </cell>
          <cell r="AS14" t="str">
            <v>SUDAH</v>
          </cell>
          <cell r="AT14">
            <v>44432</v>
          </cell>
          <cell r="AU14" t="str">
            <v>NON DRIVER</v>
          </cell>
          <cell r="AV14" t="str">
            <v>NON DRIVER</v>
          </cell>
          <cell r="AW14" t="str">
            <v/>
          </cell>
          <cell r="AX14" t="str">
            <v>NON DRIVER</v>
          </cell>
          <cell r="AY14" t="str">
            <v>NON DRIVER</v>
          </cell>
          <cell r="AZ14" t="str">
            <v>NON DRIVER</v>
          </cell>
          <cell r="BA14" t="str">
            <v>SUDAH</v>
          </cell>
          <cell r="BC14">
            <v>44453</v>
          </cell>
          <cell r="BE14" t="str">
            <v>BELUM</v>
          </cell>
          <cell r="BV14" t="str">
            <v>0000147239065</v>
          </cell>
          <cell r="BW14" t="str">
            <v>SUDAH</v>
          </cell>
          <cell r="BX14" t="str">
            <v>BU MBK</v>
          </cell>
          <cell r="BY14" t="str">
            <v>21055224543</v>
          </cell>
          <cell r="BZ14" t="str">
            <v>SUDAH</v>
          </cell>
        </row>
        <row r="15">
          <cell r="C15" t="str">
            <v>2642</v>
          </cell>
          <cell r="D15" t="str">
            <v>ELI ZENI WAHYUDI KUSDIONO</v>
          </cell>
          <cell r="E15" t="str">
            <v>PT. MBK</v>
          </cell>
          <cell r="F15" t="str">
            <v>PEMENUHAN PO</v>
          </cell>
          <cell r="G15" t="str">
            <v>26/PO/LOG-SBY.VI/21</v>
          </cell>
          <cell r="H15">
            <v>44356</v>
          </cell>
          <cell r="I15">
            <v>44389</v>
          </cell>
          <cell r="J15">
            <v>33</v>
          </cell>
          <cell r="K15" t="str">
            <v>083147833577</v>
          </cell>
          <cell r="L15" t="str">
            <v>DRIVER</v>
          </cell>
          <cell r="Q15" t="str">
            <v>MALANG</v>
          </cell>
          <cell r="R15" t="str">
            <v>YAMAZAKI</v>
          </cell>
          <cell r="S15" t="str">
            <v>MALANG</v>
          </cell>
          <cell r="T15" t="str">
            <v>3507231303830002</v>
          </cell>
          <cell r="U15" t="str">
            <v>SEUMUR HIDUP</v>
          </cell>
          <cell r="V15">
            <v>0</v>
          </cell>
          <cell r="W15" t="str">
            <v>BI</v>
          </cell>
          <cell r="X15" t="str">
            <v>15268303000277</v>
          </cell>
          <cell r="Y15">
            <v>45995</v>
          </cell>
          <cell r="Z15" t="str">
            <v>MALANG</v>
          </cell>
          <cell r="AA15">
            <v>30388</v>
          </cell>
          <cell r="AB15" t="str">
            <v>JL. TENAGA RT.RW 028/010 KEL.DESA KEPUHARJO KEC. KARANGPLOSO - MALANG</v>
          </cell>
          <cell r="AC15" t="str">
            <v>K3</v>
          </cell>
          <cell r="AD15" t="str">
            <v>ISLAM</v>
          </cell>
          <cell r="AE15" t="str">
            <v>L</v>
          </cell>
          <cell r="AF15" t="str">
            <v>SMA</v>
          </cell>
          <cell r="AG15" t="str">
            <v>ELI ZENI WAHYUDI KUSDIONO</v>
          </cell>
          <cell r="AH15" t="str">
            <v>BCA</v>
          </cell>
          <cell r="AI15" t="str">
            <v>3314111864</v>
          </cell>
          <cell r="AJ15" t="str">
            <v>3507231304150004</v>
          </cell>
          <cell r="AL15">
            <v>44652</v>
          </cell>
          <cell r="AM15">
            <v>44742</v>
          </cell>
          <cell r="AN15" t="str">
            <v>PKWT II</v>
          </cell>
          <cell r="AO15" t="str">
            <v>43 hari</v>
          </cell>
          <cell r="AP15" t="str">
            <v>0 Tahun  10 Bulan 6 Hari</v>
          </cell>
          <cell r="AQ15" t="str">
            <v>SUDAH</v>
          </cell>
          <cell r="AR15">
            <v>44432</v>
          </cell>
          <cell r="AS15" t="str">
            <v>SUDAH</v>
          </cell>
          <cell r="AT15">
            <v>44432</v>
          </cell>
          <cell r="AU15" t="str">
            <v>SUDAH</v>
          </cell>
          <cell r="AV15">
            <v>44439</v>
          </cell>
          <cell r="AW15" t="str">
            <v>0 Tahun  8 Bulan 17 Hari</v>
          </cell>
          <cell r="AX15" t="str">
            <v>IN CLASS</v>
          </cell>
          <cell r="AY15">
            <v>95</v>
          </cell>
          <cell r="AZ15">
            <v>95</v>
          </cell>
          <cell r="BA15" t="str">
            <v>SUDAH</v>
          </cell>
          <cell r="BC15">
            <v>44391</v>
          </cell>
          <cell r="BD15" t="str">
            <v>KANTOR CAMAT LAWANG</v>
          </cell>
          <cell r="BE15" t="str">
            <v>BELUM</v>
          </cell>
          <cell r="BV15" t="str">
            <v>0001643834013</v>
          </cell>
          <cell r="BW15" t="str">
            <v>SUDAH</v>
          </cell>
          <cell r="BX15" t="str">
            <v>BU MBK</v>
          </cell>
          <cell r="BY15" t="str">
            <v>21055224634</v>
          </cell>
          <cell r="BZ15" t="str">
            <v>SUDAH</v>
          </cell>
        </row>
        <row r="16">
          <cell r="C16" t="str">
            <v>2698</v>
          </cell>
          <cell r="D16" t="str">
            <v>ALIF WIDIATMOKO</v>
          </cell>
          <cell r="E16" t="str">
            <v>PT. MBK</v>
          </cell>
          <cell r="I16">
            <v>44397</v>
          </cell>
          <cell r="J16">
            <v>44397</v>
          </cell>
          <cell r="P16" t="str">
            <v>Dispatcher</v>
          </cell>
          <cell r="Q16" t="str">
            <v>CIKARANG</v>
          </cell>
          <cell r="R16" t="str">
            <v>YAMAZAKI</v>
          </cell>
          <cell r="S16" t="str">
            <v>MALANG</v>
          </cell>
          <cell r="T16" t="str">
            <v>3316062505970001</v>
          </cell>
          <cell r="U16" t="str">
            <v>SEUMUR HIDUP</v>
          </cell>
          <cell r="W16" t="str">
            <v>NON DRIVER</v>
          </cell>
          <cell r="X16" t="str">
            <v>Non Driver</v>
          </cell>
          <cell r="Y16" t="str">
            <v>Non Driver</v>
          </cell>
          <cell r="Z16" t="str">
            <v>BLORA</v>
          </cell>
          <cell r="AA16">
            <v>35575</v>
          </cell>
          <cell r="AB16" t="str">
            <v>GADU RT 002/006 KEL. GADU KEC. SAMBONG  KAB. BLORA</v>
          </cell>
          <cell r="AD16" t="str">
            <v>ISLAM</v>
          </cell>
          <cell r="AE16" t="str">
            <v>L</v>
          </cell>
          <cell r="AF16" t="str">
            <v>SMA</v>
          </cell>
          <cell r="AG16" t="str">
            <v>ALIF WIDIATMOKO</v>
          </cell>
          <cell r="AH16" t="str">
            <v>BCA</v>
          </cell>
          <cell r="AI16" t="str">
            <v>3540342503</v>
          </cell>
          <cell r="AL16">
            <v>44682</v>
          </cell>
          <cell r="AM16">
            <v>44773</v>
          </cell>
          <cell r="AN16" t="str">
            <v>PKWT II</v>
          </cell>
          <cell r="AO16" t="str">
            <v>74 hari</v>
          </cell>
          <cell r="AP16" t="str">
            <v>0 Tahun  9 Bulan 28 Hari</v>
          </cell>
          <cell r="AQ16" t="str">
            <v>Non Driver</v>
          </cell>
          <cell r="AR16" t="str">
            <v>Non Driver</v>
          </cell>
          <cell r="AS16" t="str">
            <v>Belum</v>
          </cell>
          <cell r="AU16" t="str">
            <v>Non Driver</v>
          </cell>
          <cell r="AW16" t="str">
            <v>122 Tahun  4 Bulan 18 Hari</v>
          </cell>
          <cell r="BD16" t="str">
            <v>BELUM</v>
          </cell>
        </row>
        <row r="17">
          <cell r="C17" t="str">
            <v>2777</v>
          </cell>
          <cell r="D17" t="str">
            <v>FAUNDRA RACHMA TRISNANTO</v>
          </cell>
          <cell r="E17" t="str">
            <v>PT. MBK</v>
          </cell>
          <cell r="I17">
            <v>44404</v>
          </cell>
          <cell r="J17" t="str">
            <v/>
          </cell>
          <cell r="K17" t="str">
            <v>081654992175</v>
          </cell>
          <cell r="P17" t="str">
            <v>Dispatcher</v>
          </cell>
          <cell r="Q17" t="str">
            <v>MALANG</v>
          </cell>
          <cell r="R17" t="str">
            <v>YAMAZAKI</v>
          </cell>
          <cell r="S17" t="str">
            <v>MALANG</v>
          </cell>
          <cell r="T17" t="str">
            <v>3525100307930003</v>
          </cell>
          <cell r="U17" t="str">
            <v>SEUMUR HIDUP</v>
          </cell>
          <cell r="V17" t="str">
            <v>NON DRIVER</v>
          </cell>
          <cell r="W17" t="str">
            <v>NON DRIVER</v>
          </cell>
          <cell r="X17" t="str">
            <v>NON DRIVER</v>
          </cell>
          <cell r="Y17" t="str">
            <v>NON DRIVER</v>
          </cell>
          <cell r="Z17" t="str">
            <v>GRESIK</v>
          </cell>
          <cell r="AA17">
            <v>34153</v>
          </cell>
          <cell r="AB17" t="str">
            <v>PASIR 4A/9 RT 001/005 KEL. PONGANGAN KEC. MANYAR KAB. GRESIK</v>
          </cell>
          <cell r="AC17" t="str">
            <v>L</v>
          </cell>
          <cell r="AD17" t="str">
            <v>ISLAM</v>
          </cell>
          <cell r="AE17" t="str">
            <v>L</v>
          </cell>
          <cell r="AF17" t="str">
            <v>SMA</v>
          </cell>
          <cell r="AG17" t="str">
            <v>FAUNDRA RACHMA TRISNANTO</v>
          </cell>
          <cell r="AH17" t="str">
            <v>BCA</v>
          </cell>
          <cell r="AI17" t="str">
            <v>7901055029</v>
          </cell>
          <cell r="AL17">
            <v>44682</v>
          </cell>
          <cell r="AM17">
            <v>44773</v>
          </cell>
          <cell r="AN17" t="str">
            <v>PKWT II</v>
          </cell>
          <cell r="AO17" t="str">
            <v>74 hari</v>
          </cell>
          <cell r="AP17" t="str">
            <v>0 Tahun  9 Bulan 21 Hari</v>
          </cell>
          <cell r="AQ17" t="str">
            <v>NON DRIVER</v>
          </cell>
          <cell r="AR17" t="str">
            <v>NON DRIVER</v>
          </cell>
          <cell r="AS17" t="str">
            <v>SUDAH</v>
          </cell>
          <cell r="AT17">
            <v>44432</v>
          </cell>
          <cell r="AU17" t="str">
            <v>NON DRIVER</v>
          </cell>
          <cell r="AV17" t="str">
            <v>NON DRIVER</v>
          </cell>
          <cell r="AW17" t="str">
            <v/>
          </cell>
          <cell r="AX17" t="str">
            <v>NON DRIVER</v>
          </cell>
          <cell r="AY17" t="str">
            <v>NON DRIVER</v>
          </cell>
          <cell r="AZ17" t="str">
            <v>NON DRIVER</v>
          </cell>
          <cell r="BA17" t="str">
            <v>SUDAH</v>
          </cell>
          <cell r="BC17">
            <v>44426</v>
          </cell>
          <cell r="BE17" t="str">
            <v>BELUM</v>
          </cell>
          <cell r="BV17" t="str">
            <v>0002693357875</v>
          </cell>
          <cell r="BW17" t="str">
            <v>SUDAH</v>
          </cell>
          <cell r="BX17" t="str">
            <v>BU MBK</v>
          </cell>
          <cell r="BY17" t="str">
            <v>21065976991</v>
          </cell>
          <cell r="BZ17" t="str">
            <v>SUDAH</v>
          </cell>
        </row>
        <row r="18">
          <cell r="C18" t="str">
            <v>2853</v>
          </cell>
          <cell r="D18" t="str">
            <v>ANDRIANTO</v>
          </cell>
          <cell r="E18" t="str">
            <v>PT. MBK</v>
          </cell>
          <cell r="F18" t="str">
            <v>PEMENUHAN PO</v>
          </cell>
          <cell r="G18" t="str">
            <v>34/PO/LOG-SBY-VIII/21</v>
          </cell>
          <cell r="H18">
            <v>44417</v>
          </cell>
          <cell r="I18">
            <v>44410</v>
          </cell>
          <cell r="J18">
            <v>-7</v>
          </cell>
          <cell r="K18" t="str">
            <v>081216147103</v>
          </cell>
          <cell r="L18" t="str">
            <v>DRIVER</v>
          </cell>
          <cell r="Q18" t="str">
            <v>MALANG</v>
          </cell>
          <cell r="R18" t="str">
            <v>YAMAZAKI</v>
          </cell>
          <cell r="S18" t="str">
            <v>MALANG</v>
          </cell>
          <cell r="T18" t="str">
            <v>3573040709800003</v>
          </cell>
          <cell r="U18" t="str">
            <v>SEUMUR HIDUP</v>
          </cell>
          <cell r="V18">
            <v>0</v>
          </cell>
          <cell r="W18" t="str">
            <v>BI UMUM</v>
          </cell>
          <cell r="X18" t="str">
            <v>15258009000175</v>
          </cell>
          <cell r="Y18">
            <v>45904</v>
          </cell>
          <cell r="Z18" t="str">
            <v>MALANG</v>
          </cell>
          <cell r="AA18">
            <v>29471</v>
          </cell>
          <cell r="AB18" t="str">
            <v>JL. MERGAN LORI IIA/6A RT/RW 005/006 KEL/DESA TANJUNGREJO KEC. SUKUN - MALANG</v>
          </cell>
          <cell r="AC18" t="str">
            <v>K2</v>
          </cell>
          <cell r="AD18" t="str">
            <v>ISLAM</v>
          </cell>
          <cell r="AE18" t="str">
            <v>L</v>
          </cell>
          <cell r="AF18" t="str">
            <v>SMK</v>
          </cell>
          <cell r="AG18" t="str">
            <v>ANDRIANTO</v>
          </cell>
          <cell r="AH18" t="str">
            <v>BCA</v>
          </cell>
          <cell r="AI18" t="str">
            <v>4480623008</v>
          </cell>
          <cell r="AJ18" t="str">
            <v>3573040609100003</v>
          </cell>
          <cell r="AL18">
            <v>44682</v>
          </cell>
          <cell r="AM18">
            <v>44773</v>
          </cell>
          <cell r="AN18" t="str">
            <v>PKWT II</v>
          </cell>
          <cell r="AO18" t="str">
            <v>74 hari</v>
          </cell>
          <cell r="AP18" t="str">
            <v>0 Tahun  9 Bulan 16 Hari</v>
          </cell>
          <cell r="AQ18" t="str">
            <v>SUDAH</v>
          </cell>
          <cell r="AR18">
            <v>44432</v>
          </cell>
          <cell r="AS18" t="str">
            <v>SUDAH</v>
          </cell>
          <cell r="AT18">
            <v>44432</v>
          </cell>
          <cell r="AU18" t="str">
            <v>SUDAH</v>
          </cell>
          <cell r="AV18">
            <v>44439</v>
          </cell>
          <cell r="AW18" t="str">
            <v>0 Tahun  8 Bulan 17 Hari</v>
          </cell>
          <cell r="AX18" t="str">
            <v>IN CLASS</v>
          </cell>
          <cell r="AY18">
            <v>80</v>
          </cell>
          <cell r="AZ18">
            <v>80</v>
          </cell>
          <cell r="BA18" t="str">
            <v>SUDAH</v>
          </cell>
          <cell r="BC18">
            <v>44397</v>
          </cell>
          <cell r="BD18" t="str">
            <v>UNIVERSITAS MERDEKA</v>
          </cell>
          <cell r="BE18" t="str">
            <v>BELUM</v>
          </cell>
          <cell r="BV18" t="str">
            <v>0001443893995</v>
          </cell>
          <cell r="BW18" t="str">
            <v>SUDAH</v>
          </cell>
          <cell r="BX18" t="str">
            <v>BU MBK</v>
          </cell>
          <cell r="BY18" t="str">
            <v>21065976348</v>
          </cell>
          <cell r="BZ18" t="str">
            <v>SUDAH</v>
          </cell>
        </row>
        <row r="19">
          <cell r="C19" t="str">
            <v>2854</v>
          </cell>
          <cell r="D19" t="str">
            <v>SHONIF FAISHOL YUSUF</v>
          </cell>
          <cell r="E19" t="str">
            <v>PT. MBK</v>
          </cell>
          <cell r="F19" t="str">
            <v>PEMENUHAN PO</v>
          </cell>
          <cell r="G19" t="str">
            <v>34/PO/LOG-SBY-VIII/21</v>
          </cell>
          <cell r="H19">
            <v>44417</v>
          </cell>
          <cell r="I19">
            <v>44417</v>
          </cell>
          <cell r="J19">
            <v>0</v>
          </cell>
          <cell r="K19" t="str">
            <v>081357368745</v>
          </cell>
          <cell r="L19" t="str">
            <v>DRIVER</v>
          </cell>
          <cell r="Q19" t="str">
            <v>MALANG</v>
          </cell>
          <cell r="R19" t="str">
            <v>YAMAZAKI</v>
          </cell>
          <cell r="S19" t="str">
            <v>MALANG</v>
          </cell>
          <cell r="T19" t="str">
            <v>3507160510450001</v>
          </cell>
          <cell r="U19" t="str">
            <v>SEUMUR HIDUP</v>
          </cell>
          <cell r="V19">
            <v>0</v>
          </cell>
          <cell r="W19" t="str">
            <v>BI</v>
          </cell>
          <cell r="X19" t="str">
            <v>951015260989</v>
          </cell>
          <cell r="Y19">
            <v>45204</v>
          </cell>
          <cell r="Z19" t="str">
            <v>MALANG</v>
          </cell>
          <cell r="AA19">
            <v>34977</v>
          </cell>
          <cell r="AB19" t="str">
            <v>JL. NUSA INDAH RT/RW 18/07 MALANG SUKO, KEC. TUMPANG, KAB. MALANG</v>
          </cell>
          <cell r="AC19" t="str">
            <v>K1</v>
          </cell>
          <cell r="AD19" t="str">
            <v>ISLAM</v>
          </cell>
          <cell r="AE19" t="str">
            <v>L</v>
          </cell>
          <cell r="AF19" t="str">
            <v>SMK</v>
          </cell>
          <cell r="AG19" t="str">
            <v>SHONIF FAISHOL YUSUF</v>
          </cell>
          <cell r="AH19" t="str">
            <v>BCA</v>
          </cell>
          <cell r="AI19" t="str">
            <v>3660416926</v>
          </cell>
          <cell r="AJ19" t="str">
            <v>3507163105170001</v>
          </cell>
          <cell r="AL19">
            <v>44682</v>
          </cell>
          <cell r="AM19">
            <v>44773</v>
          </cell>
          <cell r="AN19" t="str">
            <v>PKWT II</v>
          </cell>
          <cell r="AO19" t="str">
            <v>74 hari</v>
          </cell>
          <cell r="AP19" t="str">
            <v>0 Tahun  9 Bulan 9 Hari</v>
          </cell>
          <cell r="AQ19" t="str">
            <v>SUDAH</v>
          </cell>
          <cell r="AR19">
            <v>44432</v>
          </cell>
          <cell r="AS19" t="str">
            <v>SUDAH</v>
          </cell>
          <cell r="AT19">
            <v>44432</v>
          </cell>
          <cell r="AU19" t="str">
            <v>SUDAH</v>
          </cell>
          <cell r="AV19">
            <v>44439</v>
          </cell>
          <cell r="AW19" t="str">
            <v>0 Tahun  8 Bulan 17 Hari</v>
          </cell>
          <cell r="AX19" t="str">
            <v>IN CLASS</v>
          </cell>
          <cell r="AY19">
            <v>90</v>
          </cell>
          <cell r="AZ19">
            <v>90</v>
          </cell>
          <cell r="BA19" t="str">
            <v>SUDAH</v>
          </cell>
          <cell r="BC19">
            <v>44399</v>
          </cell>
          <cell r="BD19" t="str">
            <v>PUSKESMAS SEKARPURO</v>
          </cell>
          <cell r="BE19" t="str">
            <v>BELUM</v>
          </cell>
          <cell r="BV19" t="str">
            <v>0003101513545</v>
          </cell>
          <cell r="BW19" t="str">
            <v>SUDAH</v>
          </cell>
          <cell r="BX19" t="str">
            <v>BU MBK</v>
          </cell>
          <cell r="BY19" t="str">
            <v>21065976025</v>
          </cell>
          <cell r="BZ19" t="str">
            <v>SUDAH</v>
          </cell>
        </row>
        <row r="20">
          <cell r="C20" t="str">
            <v>2856</v>
          </cell>
          <cell r="D20" t="str">
            <v>ARI SUWARNO</v>
          </cell>
          <cell r="E20" t="str">
            <v>PT. MBK</v>
          </cell>
          <cell r="F20" t="str">
            <v>PEMENUHAN PO</v>
          </cell>
          <cell r="G20" t="str">
            <v>34/PO/LOG-SBY-VIII/21</v>
          </cell>
          <cell r="H20">
            <v>44417</v>
          </cell>
          <cell r="I20">
            <v>44417</v>
          </cell>
          <cell r="J20">
            <v>0</v>
          </cell>
          <cell r="K20" t="str">
            <v>082335451983</v>
          </cell>
          <cell r="L20" t="str">
            <v>DRIVER</v>
          </cell>
          <cell r="Q20" t="str">
            <v>MALANG</v>
          </cell>
          <cell r="R20" t="str">
            <v>YAMAZAKI</v>
          </cell>
          <cell r="S20" t="str">
            <v>MALANG</v>
          </cell>
          <cell r="T20" t="str">
            <v>3507241402830005</v>
          </cell>
          <cell r="U20" t="str">
            <v>SEUMUR HIDUP</v>
          </cell>
          <cell r="V20">
            <v>0</v>
          </cell>
          <cell r="W20" t="str">
            <v>BI</v>
          </cell>
          <cell r="X20" t="str">
            <v>15268302000386</v>
          </cell>
          <cell r="Y20">
            <v>46091</v>
          </cell>
          <cell r="Z20" t="str">
            <v>SURABAYA</v>
          </cell>
          <cell r="AA20">
            <v>30361</v>
          </cell>
          <cell r="AB20" t="str">
            <v>PERUM PONDOK MUTIARA ( DENGKOL ) SINGOSARI BLOK D6 NO 02</v>
          </cell>
          <cell r="AD20" t="str">
            <v>ISLAM</v>
          </cell>
          <cell r="AE20" t="str">
            <v>L</v>
          </cell>
          <cell r="AF20" t="str">
            <v>SMA</v>
          </cell>
          <cell r="AG20" t="str">
            <v>ARI SUWARNO</v>
          </cell>
          <cell r="AH20" t="str">
            <v>BCA</v>
          </cell>
          <cell r="AI20" t="str">
            <v>3680309816</v>
          </cell>
          <cell r="AJ20" t="str">
            <v>3507240909080026</v>
          </cell>
          <cell r="AL20">
            <v>44682</v>
          </cell>
          <cell r="AM20">
            <v>44773</v>
          </cell>
          <cell r="AN20" t="str">
            <v>PKWT II</v>
          </cell>
          <cell r="AO20" t="str">
            <v>74 hari</v>
          </cell>
          <cell r="AP20" t="str">
            <v>0 Tahun  9 Bulan 9 Hari</v>
          </cell>
          <cell r="AQ20" t="str">
            <v>SUDAH</v>
          </cell>
          <cell r="AR20">
            <v>44432</v>
          </cell>
          <cell r="AS20" t="str">
            <v>SUDAH</v>
          </cell>
          <cell r="AT20">
            <v>44432</v>
          </cell>
          <cell r="AU20" t="str">
            <v>SUDAH</v>
          </cell>
          <cell r="AV20">
            <v>44439</v>
          </cell>
          <cell r="AW20" t="str">
            <v>0 Tahun  8 Bulan 17 Hari</v>
          </cell>
          <cell r="AX20" t="str">
            <v>IN CLASS</v>
          </cell>
          <cell r="AY20">
            <v>90</v>
          </cell>
          <cell r="AZ20">
            <v>90</v>
          </cell>
          <cell r="BA20" t="str">
            <v>SUDAH</v>
          </cell>
          <cell r="BC20">
            <v>44401</v>
          </cell>
          <cell r="BD20" t="str">
            <v>RSI MALANG</v>
          </cell>
          <cell r="BE20" t="str">
            <v>BELUM</v>
          </cell>
          <cell r="BV20" t="str">
            <v>0001612635164</v>
          </cell>
          <cell r="BW20" t="str">
            <v>SUDAH</v>
          </cell>
          <cell r="BX20" t="str">
            <v>IKUT ISTRI</v>
          </cell>
          <cell r="BY20" t="str">
            <v>21065976074</v>
          </cell>
          <cell r="BZ20" t="str">
            <v>SUDAH</v>
          </cell>
        </row>
        <row r="21">
          <cell r="C21" t="str">
            <v>2884</v>
          </cell>
          <cell r="D21" t="str">
            <v>DWI PUJIONO</v>
          </cell>
          <cell r="E21" t="str">
            <v>PT. MBK</v>
          </cell>
          <cell r="I21">
            <v>44410</v>
          </cell>
          <cell r="J21" t="str">
            <v/>
          </cell>
          <cell r="K21" t="str">
            <v>085707991043</v>
          </cell>
          <cell r="L21" t="str">
            <v>DRIVER</v>
          </cell>
          <cell r="Q21" t="str">
            <v>MALANG</v>
          </cell>
          <cell r="R21" t="str">
            <v>YAMAZAKI</v>
          </cell>
          <cell r="S21" t="str">
            <v>MALANG</v>
          </cell>
          <cell r="T21" t="str">
            <v>3507230806850004</v>
          </cell>
          <cell r="U21" t="str">
            <v>SEUMUR HIDUP</v>
          </cell>
          <cell r="V21">
            <v>0</v>
          </cell>
          <cell r="W21" t="str">
            <v>BI</v>
          </cell>
          <cell r="X21" t="str">
            <v>850715590078</v>
          </cell>
          <cell r="Y21">
            <v>45481</v>
          </cell>
          <cell r="Z21" t="str">
            <v>MALANG</v>
          </cell>
          <cell r="AA21">
            <v>31206</v>
          </cell>
          <cell r="AB21" t="str">
            <v>JL. PRADA ABU ALI RT/RW 023/005 KEL/DESA GIRIMOYO KEC. KARANG PLOSO - MALANG</v>
          </cell>
          <cell r="AC21" t="str">
            <v>K2</v>
          </cell>
          <cell r="AD21" t="str">
            <v>ISLAM</v>
          </cell>
          <cell r="AE21" t="str">
            <v>L</v>
          </cell>
          <cell r="AF21" t="str">
            <v>SMA</v>
          </cell>
          <cell r="AG21" t="str">
            <v>DWI PUJIONO</v>
          </cell>
          <cell r="AH21" t="str">
            <v>BCA</v>
          </cell>
          <cell r="AI21" t="str">
            <v>8160915296</v>
          </cell>
          <cell r="AJ21" t="str">
            <v>3507232312100007</v>
          </cell>
          <cell r="AL21">
            <v>44682</v>
          </cell>
          <cell r="AM21">
            <v>44773</v>
          </cell>
          <cell r="AN21" t="str">
            <v>PKWT II</v>
          </cell>
          <cell r="AO21" t="str">
            <v>74 hari</v>
          </cell>
          <cell r="AP21" t="str">
            <v>0 Tahun  9 Bulan 16 Hari</v>
          </cell>
          <cell r="AQ21" t="str">
            <v>SUDAH</v>
          </cell>
          <cell r="AR21">
            <v>44432</v>
          </cell>
          <cell r="AS21" t="str">
            <v>SUDAH</v>
          </cell>
          <cell r="AT21">
            <v>44432</v>
          </cell>
          <cell r="AU21" t="str">
            <v>SUDAH</v>
          </cell>
          <cell r="AV21">
            <v>44439</v>
          </cell>
          <cell r="AW21" t="str">
            <v>0 Tahun  8 Bulan 17 Hari</v>
          </cell>
          <cell r="AX21" t="str">
            <v>IN CLASS</v>
          </cell>
          <cell r="AY21">
            <v>80</v>
          </cell>
          <cell r="AZ21">
            <v>80</v>
          </cell>
          <cell r="BA21" t="str">
            <v>SUDAH</v>
          </cell>
          <cell r="BC21">
            <v>44383</v>
          </cell>
          <cell r="BD21" t="str">
            <v>PUSKESMAS CISADEA</v>
          </cell>
          <cell r="BE21" t="str">
            <v>SUDAH</v>
          </cell>
          <cell r="BG21">
            <v>44418</v>
          </cell>
          <cell r="BH21" t="str">
            <v>PUSKESMAS CISADEA</v>
          </cell>
          <cell r="BV21" t="str">
            <v>0001643834057</v>
          </cell>
          <cell r="BW21" t="str">
            <v>SUDAH</v>
          </cell>
          <cell r="BX21" t="str">
            <v>BU MBK</v>
          </cell>
          <cell r="BY21" t="str">
            <v>21065976405</v>
          </cell>
          <cell r="BZ21" t="str">
            <v>SUDAH</v>
          </cell>
          <cell r="CK21" t="str">
            <v>MUTASI dr AA KE YAMAZAKI MALANG 4 NOV</v>
          </cell>
        </row>
        <row r="22">
          <cell r="C22" t="str">
            <v>2885</v>
          </cell>
          <cell r="D22" t="str">
            <v>DARMANTO</v>
          </cell>
          <cell r="E22" t="str">
            <v>PT. MBK</v>
          </cell>
          <cell r="I22">
            <v>44403</v>
          </cell>
          <cell r="J22" t="str">
            <v/>
          </cell>
          <cell r="K22" t="str">
            <v>081654992155</v>
          </cell>
          <cell r="L22" t="str">
            <v>DRIVER</v>
          </cell>
          <cell r="Q22" t="str">
            <v>MALANG</v>
          </cell>
          <cell r="R22" t="str">
            <v>YAMAZAKI</v>
          </cell>
          <cell r="S22" t="str">
            <v>MALANG</v>
          </cell>
          <cell r="T22" t="str">
            <v>3514080304170001</v>
          </cell>
          <cell r="U22" t="str">
            <v>SEUMUR HIDUP</v>
          </cell>
          <cell r="V22">
            <v>0</v>
          </cell>
          <cell r="W22" t="str">
            <v>BII UMUM</v>
          </cell>
          <cell r="X22" t="str">
            <v>900515280844</v>
          </cell>
          <cell r="Y22">
            <v>44702</v>
          </cell>
          <cell r="Z22" t="str">
            <v>PASURUAN</v>
          </cell>
          <cell r="AA22">
            <v>33014</v>
          </cell>
          <cell r="AB22" t="str">
            <v>DSN PURWO RT/RW 013/005 KEL/DESA SEKARMOJO KEC. PURWOSARI</v>
          </cell>
          <cell r="AC22" t="str">
            <v>K2</v>
          </cell>
          <cell r="AD22" t="str">
            <v>ISLAM</v>
          </cell>
          <cell r="AE22" t="str">
            <v>L</v>
          </cell>
          <cell r="AF22" t="str">
            <v>SMK</v>
          </cell>
          <cell r="AG22" t="str">
            <v>DARMANTO</v>
          </cell>
          <cell r="AH22" t="str">
            <v>BNI</v>
          </cell>
          <cell r="AI22" t="str">
            <v>916051592</v>
          </cell>
          <cell r="AJ22" t="str">
            <v>3514080304170000</v>
          </cell>
          <cell r="AL22">
            <v>44682</v>
          </cell>
          <cell r="AM22">
            <v>44773</v>
          </cell>
          <cell r="AN22" t="str">
            <v>PKWT II</v>
          </cell>
          <cell r="AO22" t="str">
            <v>74 hari</v>
          </cell>
          <cell r="AP22" t="str">
            <v>0 Tahun  9 Bulan 22 Hari</v>
          </cell>
          <cell r="AQ22" t="str">
            <v>SUDAH</v>
          </cell>
          <cell r="AR22">
            <v>44432</v>
          </cell>
          <cell r="AS22" t="str">
            <v>SUDAH</v>
          </cell>
          <cell r="AT22">
            <v>44432</v>
          </cell>
          <cell r="AU22" t="str">
            <v>SUDAH</v>
          </cell>
          <cell r="AV22">
            <v>44439</v>
          </cell>
          <cell r="AW22" t="str">
            <v>0 Tahun  8 Bulan 17 Hari</v>
          </cell>
          <cell r="AX22" t="str">
            <v>IN CLASS</v>
          </cell>
          <cell r="AY22">
            <v>95</v>
          </cell>
          <cell r="AZ22">
            <v>95</v>
          </cell>
          <cell r="BA22" t="str">
            <v>SUDAH</v>
          </cell>
          <cell r="BC22">
            <v>44391</v>
          </cell>
          <cell r="BD22" t="str">
            <v>RS TENTARA SOPRAOEN</v>
          </cell>
          <cell r="BE22" t="str">
            <v>BELUM</v>
          </cell>
          <cell r="BV22" t="str">
            <v>0002196012418</v>
          </cell>
          <cell r="BW22" t="str">
            <v>SUDAH</v>
          </cell>
          <cell r="BX22" t="str">
            <v>BU MBK</v>
          </cell>
          <cell r="BY22" t="str">
            <v>21065977189</v>
          </cell>
          <cell r="BZ22" t="str">
            <v>SUDAH</v>
          </cell>
        </row>
        <row r="23">
          <cell r="C23" t="str">
            <v>2887</v>
          </cell>
          <cell r="D23" t="str">
            <v>TRI WAHYUDI HIDAYAT</v>
          </cell>
          <cell r="E23" t="str">
            <v>PT. MBK</v>
          </cell>
          <cell r="I23">
            <v>44404</v>
          </cell>
          <cell r="J23" t="str">
            <v/>
          </cell>
          <cell r="K23" t="str">
            <v>081235427317</v>
          </cell>
          <cell r="L23" t="str">
            <v>DRIVER</v>
          </cell>
          <cell r="Q23" t="str">
            <v>MALANG</v>
          </cell>
          <cell r="R23" t="str">
            <v>YAMAZAKI</v>
          </cell>
          <cell r="S23" t="str">
            <v>MALANG</v>
          </cell>
          <cell r="T23" t="str">
            <v>1215232605820001</v>
          </cell>
          <cell r="U23" t="str">
            <v>SEUMUR HIDUP</v>
          </cell>
          <cell r="V23">
            <v>0</v>
          </cell>
          <cell r="W23" t="str">
            <v>BI</v>
          </cell>
          <cell r="X23" t="str">
            <v>820515262398</v>
          </cell>
          <cell r="Y23">
            <v>45438</v>
          </cell>
          <cell r="Z23" t="str">
            <v>PASURUAN</v>
          </cell>
          <cell r="AA23">
            <v>30097</v>
          </cell>
          <cell r="AB23" t="str">
            <v>JL SUROPATI 192 RT/RW 001/001 LOSARI - SINGOSARI ( MALANG )</v>
          </cell>
          <cell r="AC23" t="str">
            <v>K0</v>
          </cell>
          <cell r="AD23" t="str">
            <v>ISLAM</v>
          </cell>
          <cell r="AE23" t="str">
            <v>L</v>
          </cell>
          <cell r="AF23" t="str">
            <v>SMA</v>
          </cell>
          <cell r="AG23" t="str">
            <v>TRI WAHYUDI HIDAYAT</v>
          </cell>
          <cell r="AH23" t="str">
            <v>BNI</v>
          </cell>
          <cell r="AI23" t="str">
            <v>1134519142</v>
          </cell>
          <cell r="AJ23" t="str">
            <v>3507240108120010</v>
          </cell>
          <cell r="AL23">
            <v>44682</v>
          </cell>
          <cell r="AM23">
            <v>44773</v>
          </cell>
          <cell r="AN23" t="str">
            <v>PKWT II</v>
          </cell>
          <cell r="AO23" t="str">
            <v>74 hari</v>
          </cell>
          <cell r="AP23" t="str">
            <v>0 Tahun  9 Bulan 21 Hari</v>
          </cell>
          <cell r="AQ23" t="str">
            <v>SUDAH</v>
          </cell>
          <cell r="AR23">
            <v>44432</v>
          </cell>
          <cell r="AS23" t="str">
            <v>SUDAH</v>
          </cell>
          <cell r="AT23">
            <v>44432</v>
          </cell>
          <cell r="AU23" t="str">
            <v>SUDAH</v>
          </cell>
          <cell r="AV23">
            <v>44439</v>
          </cell>
          <cell r="AW23" t="str">
            <v>0 Tahun  8 Bulan 17 Hari</v>
          </cell>
          <cell r="AX23" t="str">
            <v>IN CLASS</v>
          </cell>
          <cell r="AY23">
            <v>100</v>
          </cell>
          <cell r="AZ23">
            <v>100</v>
          </cell>
          <cell r="BA23" t="str">
            <v>SUDAH</v>
          </cell>
          <cell r="BC23">
            <v>44397</v>
          </cell>
          <cell r="BD23" t="str">
            <v>RS SAIFUL ANWAR</v>
          </cell>
          <cell r="BE23" t="str">
            <v>BELUM</v>
          </cell>
          <cell r="BV23" t="str">
            <v>0001865980642</v>
          </cell>
          <cell r="BW23" t="str">
            <v>SUDAH</v>
          </cell>
          <cell r="BX23" t="str">
            <v>BU MBK</v>
          </cell>
          <cell r="BY23" t="str">
            <v>21065977387</v>
          </cell>
          <cell r="BZ23" t="str">
            <v>SUDAH</v>
          </cell>
        </row>
        <row r="24">
          <cell r="C24" t="str">
            <v>2922</v>
          </cell>
          <cell r="D24" t="str">
            <v>AHMAD FAIZIN</v>
          </cell>
          <cell r="E24" t="str">
            <v>PT. MBK</v>
          </cell>
          <cell r="I24">
            <v>44412</v>
          </cell>
          <cell r="J24" t="str">
            <v/>
          </cell>
          <cell r="K24" t="str">
            <v>081235963405</v>
          </cell>
          <cell r="L24" t="str">
            <v>DRIVER</v>
          </cell>
          <cell r="Q24" t="str">
            <v>MALANG</v>
          </cell>
          <cell r="R24" t="str">
            <v>YAMAZAKI</v>
          </cell>
          <cell r="S24" t="str">
            <v>MALANG</v>
          </cell>
          <cell r="T24" t="str">
            <v>3514131503740001</v>
          </cell>
          <cell r="U24" t="str">
            <v>SEUMUR HIDUP</v>
          </cell>
          <cell r="V24">
            <v>0</v>
          </cell>
          <cell r="W24" t="str">
            <v>BII UMUM</v>
          </cell>
          <cell r="X24" t="str">
            <v>740315351657</v>
          </cell>
          <cell r="Y24">
            <v>44635</v>
          </cell>
          <cell r="Z24" t="str">
            <v>JOMBANG</v>
          </cell>
          <cell r="AA24">
            <v>27103</v>
          </cell>
          <cell r="AB24" t="str">
            <v>NGAMPEL RT 032/010 DESA KEDUNGRINGIN KEC BEJI</v>
          </cell>
          <cell r="AC24" t="str">
            <v>K0</v>
          </cell>
          <cell r="AD24" t="str">
            <v>ISLAM</v>
          </cell>
          <cell r="AE24" t="str">
            <v>L</v>
          </cell>
          <cell r="AF24" t="str">
            <v>SMA</v>
          </cell>
          <cell r="AG24" t="str">
            <v>AHMAD FAIZIN</v>
          </cell>
          <cell r="AH24" t="str">
            <v>BCA</v>
          </cell>
          <cell r="AI24" t="str">
            <v>2251108520</v>
          </cell>
          <cell r="AJ24" t="str">
            <v>3514130101071127</v>
          </cell>
          <cell r="AL24">
            <v>44682</v>
          </cell>
          <cell r="AM24">
            <v>44773</v>
          </cell>
          <cell r="AN24" t="str">
            <v>PKWT II</v>
          </cell>
          <cell r="AO24" t="str">
            <v>74 hari</v>
          </cell>
          <cell r="AP24" t="str">
            <v>0 Tahun  9 Bulan 14 Hari</v>
          </cell>
          <cell r="AQ24" t="str">
            <v>SUDAH</v>
          </cell>
          <cell r="AR24">
            <v>44432</v>
          </cell>
          <cell r="AS24" t="str">
            <v>SUDAH</v>
          </cell>
          <cell r="AT24">
            <v>44432</v>
          </cell>
          <cell r="AU24" t="str">
            <v>SUDAH</v>
          </cell>
          <cell r="AV24">
            <v>44286</v>
          </cell>
          <cell r="AW24" t="str">
            <v>1 Tahun  1 Bulan 17 Hari</v>
          </cell>
          <cell r="AX24" t="str">
            <v>IN CLASS</v>
          </cell>
          <cell r="AY24">
            <v>75</v>
          </cell>
          <cell r="AZ24">
            <v>85</v>
          </cell>
          <cell r="BA24" t="str">
            <v>SUDAH</v>
          </cell>
          <cell r="BC24">
            <v>44429</v>
          </cell>
          <cell r="BD24" t="str">
            <v>GAJAYANA</v>
          </cell>
          <cell r="BE24" t="str">
            <v>BELUM</v>
          </cell>
          <cell r="BW24" t="str">
            <v>BELUM</v>
          </cell>
          <cell r="BY24" t="str">
            <v>21065976462</v>
          </cell>
          <cell r="BZ24" t="str">
            <v>SUDAH</v>
          </cell>
          <cell r="CK24" t="str">
            <v>Mutasi dr BAT 1 ke AA Malang 21 Okt 2021</v>
          </cell>
        </row>
        <row r="25">
          <cell r="C25" t="str">
            <v>2952</v>
          </cell>
          <cell r="D25" t="str">
            <v>ISMAIL MARZUKI</v>
          </cell>
          <cell r="E25" t="str">
            <v>PT. MBK</v>
          </cell>
          <cell r="I25">
            <v>44420</v>
          </cell>
          <cell r="J25" t="str">
            <v/>
          </cell>
          <cell r="K25" t="str">
            <v>082334323201</v>
          </cell>
          <cell r="L25" t="str">
            <v>DRIVER</v>
          </cell>
          <cell r="Q25" t="str">
            <v>MALANG</v>
          </cell>
          <cell r="R25" t="str">
            <v>YAMAZAKI</v>
          </cell>
          <cell r="S25" t="str">
            <v>MALANG</v>
          </cell>
          <cell r="T25" t="str">
            <v>3514080808870001</v>
          </cell>
          <cell r="U25" t="str">
            <v>SEUMUR HIDUP</v>
          </cell>
          <cell r="V25">
            <v>0</v>
          </cell>
          <cell r="W25" t="str">
            <v>BII UMUM</v>
          </cell>
          <cell r="X25" t="str">
            <v>870815280907</v>
          </cell>
          <cell r="Y25">
            <v>44781</v>
          </cell>
          <cell r="Z25" t="str">
            <v>PASURUAN</v>
          </cell>
          <cell r="AA25">
            <v>31997</v>
          </cell>
          <cell r="AB25" t="str">
            <v>DSN CANGGI KEL.DESA SEKARMOJO, KECAMATAN PURWOSARI - PASURUAN</v>
          </cell>
          <cell r="AC25" t="str">
            <v>K2</v>
          </cell>
          <cell r="AD25" t="str">
            <v>ISLAM</v>
          </cell>
          <cell r="AE25" t="str">
            <v>L</v>
          </cell>
          <cell r="AF25" t="str">
            <v>SMA</v>
          </cell>
          <cell r="AG25" t="str">
            <v>ISMAIL MARZUKI</v>
          </cell>
          <cell r="AH25" t="str">
            <v>BCA</v>
          </cell>
          <cell r="AI25" t="str">
            <v>8945065741</v>
          </cell>
          <cell r="AJ25" t="str">
            <v>3514081506120010</v>
          </cell>
          <cell r="AL25">
            <v>44621</v>
          </cell>
          <cell r="AM25">
            <v>44712</v>
          </cell>
          <cell r="AN25" t="str">
            <v>PKWT I</v>
          </cell>
          <cell r="AO25" t="str">
            <v>13 hari</v>
          </cell>
          <cell r="AP25" t="str">
            <v>0 Tahun  9 Bulan 6 Hari</v>
          </cell>
          <cell r="AQ25" t="str">
            <v>SUDAH</v>
          </cell>
          <cell r="AR25">
            <v>44432</v>
          </cell>
          <cell r="AS25" t="str">
            <v>SUDAH</v>
          </cell>
          <cell r="AT25">
            <v>44432</v>
          </cell>
          <cell r="AU25" t="str">
            <v>SUDAH</v>
          </cell>
          <cell r="AV25">
            <v>44439</v>
          </cell>
          <cell r="AW25" t="str">
            <v>0 Tahun  8 Bulan 17 Hari</v>
          </cell>
          <cell r="AX25" t="str">
            <v>IN CLASS</v>
          </cell>
          <cell r="AY25">
            <v>90</v>
          </cell>
          <cell r="AZ25">
            <v>90</v>
          </cell>
          <cell r="BA25" t="str">
            <v>SUDAH</v>
          </cell>
          <cell r="BC25">
            <v>44391</v>
          </cell>
          <cell r="BD25" t="str">
            <v>KANTOR CAMAT LAWANG</v>
          </cell>
          <cell r="BE25" t="str">
            <v>BELUM</v>
          </cell>
          <cell r="BV25" t="str">
            <v>0001539110395</v>
          </cell>
          <cell r="BW25" t="str">
            <v>SUDAH</v>
          </cell>
          <cell r="BX25" t="str">
            <v>BU MBK</v>
          </cell>
          <cell r="BY25" t="str">
            <v>21065977114</v>
          </cell>
          <cell r="BZ25" t="str">
            <v>SUDAH</v>
          </cell>
        </row>
        <row r="26">
          <cell r="C26" t="str">
            <v>2953</v>
          </cell>
          <cell r="D26" t="str">
            <v>NOFA RADIANTO</v>
          </cell>
          <cell r="E26" t="str">
            <v>PT. MBK</v>
          </cell>
          <cell r="I26">
            <v>44420</v>
          </cell>
          <cell r="J26" t="str">
            <v/>
          </cell>
          <cell r="K26" t="str">
            <v>08113040954</v>
          </cell>
          <cell r="L26" t="str">
            <v>DRIVER</v>
          </cell>
          <cell r="Q26" t="str">
            <v>MALANG</v>
          </cell>
          <cell r="R26" t="str">
            <v>YAMAZAKI</v>
          </cell>
          <cell r="S26" t="str">
            <v>MALANG</v>
          </cell>
          <cell r="T26" t="str">
            <v>3507252611820002</v>
          </cell>
          <cell r="U26" t="str">
            <v>SEUMUR HIDUP</v>
          </cell>
          <cell r="V26">
            <v>0</v>
          </cell>
          <cell r="W26" t="str">
            <v>BI UMUM</v>
          </cell>
          <cell r="X26" t="str">
            <v>821115261134</v>
          </cell>
          <cell r="Y26">
            <v>45256</v>
          </cell>
          <cell r="Z26" t="str">
            <v>MALANG</v>
          </cell>
          <cell r="AA26">
            <v>30281</v>
          </cell>
          <cell r="AB26" t="str">
            <v>DL. DR SOETOMO NO 12 RT 05 RW 06 DESA TURIREJO LAWANG MALANG</v>
          </cell>
          <cell r="AC26" t="str">
            <v>K0</v>
          </cell>
          <cell r="AD26" t="str">
            <v>ISLAM</v>
          </cell>
          <cell r="AE26" t="str">
            <v>L</v>
          </cell>
          <cell r="AF26" t="str">
            <v>SMA</v>
          </cell>
          <cell r="AG26" t="str">
            <v>NOFA RADIANTO</v>
          </cell>
          <cell r="AH26" t="str">
            <v>MANDIRI</v>
          </cell>
          <cell r="AI26" t="str">
            <v>1410018031393</v>
          </cell>
          <cell r="AJ26" t="str">
            <v>3507251103190001</v>
          </cell>
          <cell r="AL26">
            <v>44621</v>
          </cell>
          <cell r="AM26">
            <v>44712</v>
          </cell>
          <cell r="AN26" t="str">
            <v>PKWT I</v>
          </cell>
          <cell r="AO26" t="str">
            <v>13 hari</v>
          </cell>
          <cell r="AP26" t="str">
            <v>0 Tahun  9 Bulan 6 Hari</v>
          </cell>
          <cell r="AQ26" t="str">
            <v>SUDAH</v>
          </cell>
          <cell r="AR26">
            <v>44446</v>
          </cell>
          <cell r="AS26" t="str">
            <v>SUDAH</v>
          </cell>
          <cell r="AT26">
            <v>44432</v>
          </cell>
          <cell r="AU26" t="str">
            <v>SUDAH</v>
          </cell>
          <cell r="AV26">
            <v>44439</v>
          </cell>
          <cell r="AW26" t="str">
            <v>0 Tahun  8 Bulan 17 Hari</v>
          </cell>
          <cell r="AX26" t="str">
            <v>IN CLASS</v>
          </cell>
          <cell r="AY26">
            <v>90</v>
          </cell>
          <cell r="AZ26">
            <v>90</v>
          </cell>
          <cell r="BA26" t="str">
            <v>SUDAH</v>
          </cell>
          <cell r="BC26">
            <v>44391</v>
          </cell>
          <cell r="BD26" t="str">
            <v>UNIVERSITAS MERDEKA</v>
          </cell>
          <cell r="BE26" t="str">
            <v>BELUM</v>
          </cell>
          <cell r="BW26" t="str">
            <v>BELUM</v>
          </cell>
          <cell r="BY26" t="str">
            <v>21065977478</v>
          </cell>
          <cell r="BZ26" t="str">
            <v>SUDAH</v>
          </cell>
        </row>
      </sheetData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klak"/>
      <sheetName val="Summary Database"/>
      <sheetName val="Database Field Coordinator"/>
      <sheetName val="Database Out All Area"/>
      <sheetName val="Database In All Area"/>
      <sheetName val="Database Mutasi All Area"/>
      <sheetName val="Database All Area 2021"/>
      <sheetName val="Jkt 1-Anteraja Bandung"/>
      <sheetName val="Jkt 1-Anteraja Banjar"/>
      <sheetName val="Jkt 1-Anteraja Bekasi"/>
      <sheetName val="Jkt 1-Anteraja Ciamis"/>
      <sheetName val="Jkt 1-Anteraja Cianjur"/>
      <sheetName val="Jkt 1-Anteraja Cirebon"/>
      <sheetName val="Jkt 1-Anteraja Garut"/>
      <sheetName val="Jkt 1-Anteraja Karawang"/>
      <sheetName val="Jkt 1-Anteraja Pangandaran"/>
      <sheetName val="Jkt 1-Ateraja Subang"/>
      <sheetName val="Jkt 1-Anteraja Sumedang"/>
      <sheetName val="Jkt 1-Anteraja Tasik"/>
      <sheetName val="Jkt 1-Anteraja Tasik Kota"/>
      <sheetName val="Jkt 1-AOP Bandung"/>
      <sheetName val="Jkt 1-AOP Cibitung"/>
      <sheetName val="Jkt 1-APL Cikarang"/>
      <sheetName val="Jkt 1-Cirkle-K Cakung"/>
      <sheetName val="Jkt 1-HMS Karawang"/>
      <sheetName val="Jkt 1-HMS Tambun"/>
      <sheetName val="Jkt 1-Assa Tambun"/>
      <sheetName val="Jkt 1-Yamazaki Cikarang"/>
      <sheetName val="Jkt 1-Yamazaki Tangerang"/>
      <sheetName val="Jkt 2-Agriaku Gorontalo"/>
      <sheetName val="Jkt 2-Agriaku Lampung"/>
      <sheetName val="Jkt 2-Anteraja Balikpapan"/>
      <sheetName val="Jkt 2-Anteraja Banjarmasin"/>
      <sheetName val="Jkt 2-Anteraja Belitung"/>
      <sheetName val="Jkt 2-Anteraja Bengkulu"/>
      <sheetName val="Jkt 2-Anteraja Bogor"/>
      <sheetName val="Jkt 2-Anteraja Gorontalo"/>
      <sheetName val="Jkt 2-Anteraja Halim"/>
      <sheetName val="Jkt 2-Driver Leader"/>
      <sheetName val="Jkt 2-Anteraja Jambi"/>
      <sheetName val="Jkt 2-Anteraja Kendari"/>
      <sheetName val="Jkt 2-Anteraja Kolaka"/>
      <sheetName val="Jkt 2-Anteraja Lampung"/>
      <sheetName val="Jkt 2-Anteraja Makasar"/>
      <sheetName val="Jkt 2-Anteraja Manado"/>
      <sheetName val="Jkt 2-Anteraja Palangkaraya"/>
      <sheetName val="Jkt 2-Anteraja Palembang"/>
      <sheetName val="Jkt 2-Anteraja Palu"/>
      <sheetName val="Jkt 2-Anteraja Pangkal Pinang"/>
      <sheetName val="Jkt 2-Anteraja Rawa Buaya"/>
      <sheetName val="Jkt 2-Anteraja Pare Pare"/>
      <sheetName val="Jkt 2-Anteraja Pontianak"/>
      <sheetName val="Jkt 2-Anteraja Samarinda"/>
      <sheetName val="Jkt 2-Anteraja Serang"/>
      <sheetName val="Jkt 2-Anteraja Sunter"/>
      <sheetName val="Jkt 2-Anteraja Taman Tekno"/>
      <sheetName val="Jkt 2-Marunda Distribusindo"/>
      <sheetName val="Jkt 2-Assa Ponpin"/>
      <sheetName val="Jkt 2-Assa Tipar"/>
      <sheetName val="Jkt 2-SAT Banjarmasin"/>
      <sheetName val="Jkt 2-SAT Gorontalo"/>
      <sheetName val="Jkt 2-SAT Manado"/>
      <sheetName val="Jkt 2-SAT Pontianak"/>
      <sheetName val="Malang-Anteraja Bima"/>
      <sheetName val="Malang-Anteraja Cilacap"/>
      <sheetName val="Malang-Anteraja Denpasar"/>
      <sheetName val="Malang-Anteraja Jember"/>
      <sheetName val="Malang-Anteraja Jombang"/>
      <sheetName val="Malang-Anteraja Kudus"/>
      <sheetName val="Malang-Anteraja Lamongan"/>
      <sheetName val="Malang-Anteraja Madiun"/>
      <sheetName val="Malang-Anteraja Madura"/>
      <sheetName val="Malang-Anteraja Malang"/>
      <sheetName val="Malang-Anteraja Mataram"/>
      <sheetName val="Malang-Anteraja Pemalang"/>
      <sheetName val="Malang-Anteraja Purwokerta"/>
      <sheetName val="Malang-Anteraja Semarang"/>
      <sheetName val="Malang-Anteraja Solo"/>
      <sheetName val="Malang-Anteraja Sumbawa"/>
      <sheetName val="Malang-Anteraja Surabaya"/>
      <sheetName val="Malang-Anteraja Tegal"/>
      <sheetName val="Malang-Anteraja Yogjakarta"/>
      <sheetName val="Malang-AOP Denpasar"/>
      <sheetName val="Malang-AOP Purwokerta"/>
      <sheetName val="Malang-AOP Semarang"/>
      <sheetName val="Malang-BAT 1 Malang"/>
      <sheetName val="Malang-BAT 2 Malang"/>
      <sheetName val="Malang-Cirkle K Denpasar"/>
      <sheetName val="Malang-Mayora Surabaya"/>
      <sheetName val="Malang-SAT Rembang"/>
      <sheetName val="Malang-Yamazaki Jember"/>
      <sheetName val="Malang-Yamazaki Malang"/>
      <sheetName val="Medan-Anteraja Aceh"/>
      <sheetName val="Medan-Anteraja Batam"/>
      <sheetName val="Medan-Anteraja Medan"/>
      <sheetName val="Medan-Anteraja Padang"/>
      <sheetName val="Medan-Anteraja Pekanbaru"/>
      <sheetName val="Medan-MDR Medan"/>
      <sheetName val="Medan-SAT Batam"/>
      <sheetName val="Jkt 1-Nirles Narogong"/>
      <sheetName val="Database Sept 2021"/>
      <sheetName val="Sheet1"/>
      <sheetName val="Sheet2"/>
      <sheetName val="Sheet3"/>
      <sheetName val="terbilang"/>
      <sheetName val="RecoveredExternalLink1"/>
      <sheetName val="LHD"/>
      <sheetName val="DBU"/>
      <sheetName val="DBD"/>
      <sheetName val="DBR"/>
      <sheetName val="Monitoring SLA"/>
      <sheetName val="AOH"/>
      <sheetName val="Chart-Time"/>
      <sheetName val="APH"/>
      <sheetName val="UUR"/>
      <sheetName val="PRO"/>
      <sheetName val="Insentif Drv"/>
      <sheetName val="Rasio BBM"/>
      <sheetName val="Week"/>
      <sheetName val="Event 12.12"/>
      <sheetName val="print_UJP"/>
      <sheetName val="LUM"/>
      <sheetName val="DBT"/>
      <sheetName val="UUD"/>
      <sheetName val="Rute"/>
      <sheetName val="Database All Summary"/>
      <sheetName val="Data Reconcel"/>
      <sheetName val="Jkt 1-Anteraja Subang"/>
      <sheetName val="Jkt 1-Anteraja Sukabumi"/>
      <sheetName val="Jkt 1-Credibook Bandung"/>
      <sheetName val="Jkt 1-CrediBook Cianjur"/>
      <sheetName val="Jkt 1-CrediBook Garut"/>
      <sheetName val="Jkt 1-CrediBook Indramayu"/>
      <sheetName val="Jkt 1-CrediBook Kuningan"/>
      <sheetName val="Jkt 1-CrediBook Purwakarta"/>
      <sheetName val="Jkt 1-CrediBook Rawa Buaya"/>
      <sheetName val="Jkt 1-CrediBook Subang"/>
      <sheetName val="Jkt 1-CrediBook Sumedang"/>
      <sheetName val="Jkt 1-CrediBook Tasik Kota"/>
      <sheetName val="Jkt 1-SAT Cirebon"/>
      <sheetName val="Malang-Anteraja Purwokerto"/>
      <sheetName val="Malang-AOP Purwokerto"/>
      <sheetName val="Malang-AOP Samarinda"/>
      <sheetName val="Malang-Credibook Banyuwangi"/>
      <sheetName val="Malang-Credibook Denpasar"/>
      <sheetName val="Malang-Credibook Kediri"/>
      <sheetName val="Malang-Credibook Madiun"/>
      <sheetName val="Malang-Credibook Malang"/>
      <sheetName val="Malang-Credibook Mojokerto"/>
      <sheetName val="Malang-Credibook Probolinggo"/>
      <sheetName val="Malang-Credibook Pasuruan"/>
      <sheetName val="Malang-Credibook Seririt"/>
      <sheetName val="Malang-Credibook Singaraja"/>
      <sheetName val="Malang-Credibook TulungAgung"/>
      <sheetName val="Malang-HMS Purwokerto"/>
      <sheetName val="Malang-HMS Yogjakarta"/>
      <sheetName val="Malang-Mayora Mojokerto"/>
      <sheetName val="Medan-Mayora Med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>
        <row r="5">
          <cell r="C5" t="str">
            <v>1149</v>
          </cell>
        </row>
      </sheetData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mbur BM"/>
      <sheetName val="BANJARMASIN "/>
      <sheetName val="PONTIANAK"/>
      <sheetName val="lembur pontianak"/>
      <sheetName val="LEMBUR HALIM"/>
      <sheetName val="DRIVER LEADER"/>
      <sheetName val="HALIM "/>
      <sheetName val="TIPAR"/>
      <sheetName val="RAWA BUAYA"/>
      <sheetName val="LEMBUR RAWA BUAYA"/>
      <sheetName val="TAMAN TECHNO"/>
      <sheetName val="ANTERAJA -BOGOR"/>
      <sheetName val="ANTERAJA -SERANG"/>
      <sheetName val="ANTERAJA - SUNTER"/>
      <sheetName val="PONDOK PINANG"/>
      <sheetName val="MAKASSAR "/>
      <sheetName val="lembur manado"/>
      <sheetName val="PARE-PARE"/>
      <sheetName val="MANADO"/>
      <sheetName val="anteraja MANADO"/>
      <sheetName val="GORONTALO"/>
      <sheetName val="ANTERAJA PALU"/>
      <sheetName val="ANTERAJA KENDARI"/>
      <sheetName val="AGRIAKU  GORONTALO "/>
      <sheetName val="ANTERAJA GORONTALO"/>
      <sheetName val="BENGKULU"/>
      <sheetName val="PALEMBANG"/>
      <sheetName val="ANTERAJA LAMPUNG"/>
      <sheetName val="ANTERAJA JAMBI"/>
      <sheetName val="ANTERAJA PONTIANAK"/>
      <sheetName val="ANTERAJA BALIKPAPAN"/>
      <sheetName val="BELITUNG"/>
      <sheetName val="PANGKAL PINANG"/>
      <sheetName val="BANJARMASIN ANTERAJA"/>
      <sheetName val="ANTERAJA PALANGKARAYA"/>
      <sheetName val="IN OUT "/>
      <sheetName val="ANTERAJA SAMARINDA"/>
      <sheetName val="RAWA BUAYA CREDIBOOK"/>
      <sheetName val="INVOICE APRIL"/>
      <sheetName val="lembur gorontalo"/>
      <sheetName val="INVOICE MARET"/>
      <sheetName val="sharing budget"/>
      <sheetName val="sharing budget invoice"/>
      <sheetName val="INVOICE DESEMBER (2)"/>
      <sheetName val="Sheet2"/>
    </sheetNames>
    <sheetDataSet>
      <sheetData sheetId="0" refreshError="1"/>
      <sheetData sheetId="1">
        <row r="3">
          <cell r="A3" t="str">
            <v>Periode Bulan Mei 2022</v>
          </cell>
        </row>
      </sheetData>
      <sheetData sheetId="2">
        <row r="3">
          <cell r="A3" t="str">
            <v>Periode Bulan Mei 2022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mbur BM"/>
      <sheetName val="BANJARMASIN "/>
      <sheetName val="BANJARMASIN  APR"/>
      <sheetName val="PONTIANAK"/>
      <sheetName val="lembur pontianak"/>
      <sheetName val="LEMBUR HALIM"/>
      <sheetName val="DRIVER LEADER"/>
      <sheetName val="HALIM "/>
      <sheetName val="HALIM  APR"/>
      <sheetName val="TIPAR"/>
      <sheetName val="RAWA BUAYA"/>
      <sheetName val="LEMBUR RAWA BUAYA"/>
      <sheetName val="TAMAN TECHNO"/>
      <sheetName val="ANTERAJA -BOGOR"/>
      <sheetName val="ANTERAJA -BOGOR APR"/>
      <sheetName val="ANTERAJA -SERANG"/>
      <sheetName val="ANTERAJA - SUNTER"/>
      <sheetName val="PONDOK PINANG"/>
      <sheetName val="lembur manado"/>
      <sheetName val="ANTERAJA PONTIANAK"/>
      <sheetName val="ANTERAJA BALIKPAPAN"/>
      <sheetName val="AOP SAMARINDA "/>
      <sheetName val="ANTERAJA SAMARINDA"/>
      <sheetName val="ANTERAJA SAMARINDA apr"/>
      <sheetName val="BANJARMASIN ANTERAJA"/>
      <sheetName val="ANTERAJA PALANGKARAYA"/>
      <sheetName val="IN OUT "/>
      <sheetName val="RAWA BUAYA CREDIBOOK"/>
      <sheetName val="MUTASI KE DISTRICT MALANG-&gt;"/>
      <sheetName val="MAKASSAR "/>
      <sheetName val="PARE-PARE"/>
      <sheetName val="MANADO"/>
      <sheetName val="MANADO APR"/>
      <sheetName val="anteraja MANADO"/>
      <sheetName val="GORONTALO"/>
      <sheetName val="ANTERAJA PALU"/>
      <sheetName val="ANTERAJA KENDARI"/>
      <sheetName val="AGRIAKU  GORONTALO "/>
      <sheetName val="ANTERAJA GORONTALO"/>
      <sheetName val="MUTASI KE DISTRICT PLBNG-&gt; (2"/>
      <sheetName val="BENGKULU"/>
      <sheetName val="PALEMBANG"/>
      <sheetName val="ANTERAJA LAMPUNG"/>
      <sheetName val="ANTERAJA LAMPUNG APR"/>
      <sheetName val="ANTERAJA JAMBI"/>
      <sheetName val="BELITUNG"/>
      <sheetName val="PANGKAL PINANG"/>
      <sheetName val="INVOICE APRIL"/>
      <sheetName val="lembur gorontalo"/>
      <sheetName val="INVOICE MARET"/>
      <sheetName val="sharing budget"/>
      <sheetName val="sharing budget invoice"/>
      <sheetName val="INVOICE DESEMBER (2)"/>
      <sheetName val="Sheet2"/>
    </sheetNames>
    <sheetDataSet>
      <sheetData sheetId="0"/>
      <sheetData sheetId="1">
        <row r="113">
          <cell r="C113" t="str">
            <v>Karawang,  16 Mei 2022</v>
          </cell>
        </row>
      </sheetData>
      <sheetData sheetId="2"/>
      <sheetData sheetId="3">
        <row r="3">
          <cell r="A3" t="str">
            <v>Periode Bulan Mei 2022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4">
          <cell r="G4">
            <v>2800580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klak"/>
      <sheetName val="Summary Database"/>
      <sheetName val="Database Field Coordinator"/>
      <sheetName val="Database Out All Area"/>
      <sheetName val="Database In All Area"/>
      <sheetName val="Database Mutasi All Area"/>
      <sheetName val="Database All Area 2021"/>
      <sheetName val="Jkt 1-Anteraja Bandung"/>
      <sheetName val="Jkt 1-Anteraja Banjar"/>
      <sheetName val="Jkt 1-Anteraja Bekasi"/>
      <sheetName val="Jkt 1-Anteraja Ciamis"/>
      <sheetName val="Jkt 1-Anteraja Cianjur"/>
      <sheetName val="Jkt 1-Anteraja Cirebon"/>
      <sheetName val="Jkt 1-Anteraja Garut"/>
      <sheetName val="Jkt 1-Anteraja Karawang"/>
      <sheetName val="Jkt 1-Ateraja Subang"/>
      <sheetName val="Jkt 2-Anteraja Sukabumi"/>
      <sheetName val="Jkt 1-Anteraja Sumedang"/>
      <sheetName val="Jkt 1-Anteraja Tasik"/>
      <sheetName val="Jkt 1-Anteraja Tasik Kota"/>
      <sheetName val="Jkt 1-AOP Bandung"/>
      <sheetName val="Jkt 1-AOP Cibitung"/>
      <sheetName val="Jkt 1-APL Cikarang"/>
      <sheetName val="Jkt 1-Cirkle-K Cakung"/>
      <sheetName val="Jkt 1-Credibook Bandung"/>
      <sheetName val="Jkt 1-CrediBook Cirebon"/>
      <sheetName val="Jkt 1-HMS Karawang"/>
      <sheetName val="Jkt 1-HMS Tambun"/>
      <sheetName val="Jkt 1-Assa Tambun"/>
      <sheetName val="Jkt 1-Yamazaki Cikarang"/>
      <sheetName val="Jkt 1-Yamazaki Tangerang"/>
      <sheetName val="Jkt 2-Agriaku Gorontalo"/>
      <sheetName val="Jkt 2-Anteraja Balikpapan"/>
      <sheetName val="Jkt 2-Anteraja Banjarmasin"/>
      <sheetName val="Jkt 2-Anteraja Belitung"/>
      <sheetName val="Jkt 2-Anteraja Bengkulu"/>
      <sheetName val="Jkt 2-Anteraja Bogor"/>
      <sheetName val="Jkt 2-Anteraja Gorontalo"/>
      <sheetName val="Jkt 2-Anteraja Jambi"/>
      <sheetName val="Jkt 2-Anteraja Halim"/>
      <sheetName val="Jkt 2-Driver Leader"/>
      <sheetName val="Jkt 2-Anteraja Kendari"/>
      <sheetName val="Jkt 2-Anteraja Kolaka"/>
      <sheetName val="Jkt 2-Anteraja Lampung"/>
      <sheetName val="Jkt 2-Anteraja Makasar"/>
      <sheetName val="Jkt 2-Anteraja Manado"/>
      <sheetName val="Jkt 2-Anteraja Palangkaraya"/>
      <sheetName val="Jkt 2-Anteraja Palembang"/>
      <sheetName val="Jkt 2-Anteraja Palu"/>
      <sheetName val="Jkt 2-Anteraja Pangkal Pinang"/>
      <sheetName val="Jkt 2-Anteraja Pare Pare"/>
      <sheetName val="Jkt 2-Anteraja Pontianak"/>
      <sheetName val="Jkt 2-Anteraja Rawa Buaya"/>
      <sheetName val="Jkt 2-Anteraja Samarinda"/>
      <sheetName val="Jkt 2-Anteraja Serang"/>
      <sheetName val="Jkt 2-Anteraja Sunter"/>
      <sheetName val="Jkt 2-Anteraja Taman Tekno"/>
      <sheetName val="Jkt 2-Marunda Distribusindo"/>
      <sheetName val="Jkt 2-Assa Ponpin"/>
      <sheetName val="Jkt 2-Assa Tipar"/>
      <sheetName val="Jkt 2-SAT Banjarmasin"/>
      <sheetName val="Jkt 2-SAT Gorontalo"/>
      <sheetName val="Jkt 2-SAT Manado"/>
      <sheetName val="Jkt 2-SAT Pontianak"/>
      <sheetName val="Malang-Anteraja Bima"/>
      <sheetName val="Malang-Anteraja Cilacap"/>
      <sheetName val="Malang-Anteraja Denpasar"/>
      <sheetName val="Malang-Anteraja Jember"/>
      <sheetName val="Malang-Anteraja Jombang"/>
      <sheetName val="Malang-Anteraja Kudus"/>
      <sheetName val="Malang-Anteraja Lamongan"/>
      <sheetName val="Malang-Anteraja Madiun"/>
      <sheetName val="Malang-Anteraja Madura"/>
      <sheetName val="Malang-Anteraja Malang"/>
      <sheetName val="Malang-Anteraja Mataram"/>
      <sheetName val="Malang-Anteraja Pemalang"/>
      <sheetName val="Malang-Anteraja Purwokerta"/>
      <sheetName val="Malang-Anteraja Semarang"/>
      <sheetName val="Malang-Anteraja Solo"/>
      <sheetName val="Malang-Anteraja Sumbawa"/>
      <sheetName val="Malang-Anteraja Surabaya"/>
      <sheetName val="Malang-Anteraja Tegal"/>
      <sheetName val="Malang-Anteraja Yogjakarta"/>
      <sheetName val="Malang-AOP Denpasar"/>
      <sheetName val="Malang-AOP Purwokerta"/>
      <sheetName val="Malang-AOP Semarang"/>
      <sheetName val="Malang-BAT 1 Malang"/>
      <sheetName val="Malang-BAT 2 Malang"/>
      <sheetName val="Malang-Cirkle K Denpasar"/>
      <sheetName val="Malang-Mayora Surabaya"/>
      <sheetName val="Malang-SAT Rembang"/>
      <sheetName val="Malang-Yamazaki Jember"/>
      <sheetName val="Malang-Yamazaki Malang"/>
      <sheetName val="Medan-Anteraja Aceh"/>
      <sheetName val="Medan-Anteraja Batam"/>
      <sheetName val="Medan-Anteraja Medan"/>
      <sheetName val="Medan-Anteraja Padang"/>
      <sheetName val="Medan-Anteraja Pekanbaru"/>
      <sheetName val="Medan-MDR Medan"/>
      <sheetName val="Medan-SAT Batam"/>
      <sheetName val="MalangAnteraja Surabay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>
        <row r="5">
          <cell r="C5" t="str">
            <v>1164</v>
          </cell>
          <cell r="D5" t="str">
            <v>TRI DANANG SAPUTRA</v>
          </cell>
          <cell r="E5" t="str">
            <v>PT. MBK</v>
          </cell>
          <cell r="F5" t="str">
            <v>PEMENUHAN PO</v>
          </cell>
          <cell r="G5" t="str">
            <v>86/PO/LOG-SBY/I/21</v>
          </cell>
          <cell r="H5">
            <v>44215</v>
          </cell>
          <cell r="I5">
            <v>43999</v>
          </cell>
          <cell r="J5">
            <v>-216</v>
          </cell>
          <cell r="K5" t="str">
            <v>085337223927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Dispatcher</v>
          </cell>
          <cell r="Q5" t="str">
            <v>JEMBER</v>
          </cell>
          <cell r="R5" t="str">
            <v>ANTERAJA</v>
          </cell>
          <cell r="S5" t="str">
            <v>MALANG</v>
          </cell>
          <cell r="T5" t="str">
            <v>3510110906960004</v>
          </cell>
          <cell r="U5" t="str">
            <v>SEUMUR HIDUP</v>
          </cell>
          <cell r="V5" t="str">
            <v>NON DRIVER</v>
          </cell>
          <cell r="W5" t="str">
            <v>NON DRIVER</v>
          </cell>
          <cell r="X5" t="str">
            <v>NON DRIVER</v>
          </cell>
          <cell r="Y5" t="str">
            <v>NON DRIVER</v>
          </cell>
          <cell r="Z5" t="str">
            <v>BLITAR</v>
          </cell>
          <cell r="AA5">
            <v>35225</v>
          </cell>
          <cell r="AB5" t="str">
            <v>DSN, KRAJAN RT 001/005 KEL, KALIBARU KULON KEC, KALIBARU</v>
          </cell>
          <cell r="AC5" t="str">
            <v>L</v>
          </cell>
          <cell r="AD5" t="str">
            <v>ISLAM</v>
          </cell>
          <cell r="AE5" t="str">
            <v>L</v>
          </cell>
          <cell r="AF5" t="str">
            <v>SMA</v>
          </cell>
          <cell r="AG5" t="str">
            <v>TRI DANANG SAPUTRA</v>
          </cell>
          <cell r="AH5" t="str">
            <v>BCA</v>
          </cell>
          <cell r="AI5" t="str">
            <v>1801310562</v>
          </cell>
          <cell r="AJ5" t="str">
            <v>3510111503070005</v>
          </cell>
          <cell r="AK5">
            <v>0</v>
          </cell>
          <cell r="AL5">
            <v>44531</v>
          </cell>
          <cell r="AM5">
            <v>44620</v>
          </cell>
          <cell r="AN5" t="str">
            <v>PKWT II</v>
          </cell>
          <cell r="AO5" t="str">
            <v>77 hari</v>
          </cell>
          <cell r="AP5" t="str">
            <v>1 Tahun  5 Bulan 26 Hari</v>
          </cell>
          <cell r="AQ5" t="str">
            <v>NON DRIVER</v>
          </cell>
          <cell r="AR5" t="str">
            <v>NON DRIVER</v>
          </cell>
          <cell r="AS5" t="str">
            <v>SUDAH</v>
          </cell>
          <cell r="AT5">
            <v>44432</v>
          </cell>
          <cell r="AU5" t="str">
            <v>NON DRIVER</v>
          </cell>
          <cell r="AV5" t="str">
            <v>NON DRIVER</v>
          </cell>
          <cell r="AW5" t="str">
            <v/>
          </cell>
          <cell r="AX5" t="str">
            <v>NON DRIVER</v>
          </cell>
          <cell r="AY5" t="str">
            <v>NON DRIVER</v>
          </cell>
          <cell r="AZ5" t="str">
            <v>NON DRIVER</v>
          </cell>
          <cell r="BA5" t="str">
            <v>SUDAH</v>
          </cell>
          <cell r="BB5">
            <v>0</v>
          </cell>
          <cell r="BC5">
            <v>44428</v>
          </cell>
          <cell r="BD5" t="str">
            <v>PURWOREJO</v>
          </cell>
          <cell r="BE5" t="str">
            <v>BELUM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 t="str">
            <v>0002658135205</v>
          </cell>
          <cell r="BS5" t="str">
            <v>SUDAH</v>
          </cell>
          <cell r="BT5" t="str">
            <v>BU MBK</v>
          </cell>
          <cell r="BU5" t="str">
            <v>20051951711</v>
          </cell>
          <cell r="BV5" t="str">
            <v>SUDAH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J5" t="str">
            <v>TRI DANANG SAPUTRA</v>
          </cell>
        </row>
        <row r="6">
          <cell r="C6" t="str">
            <v>1165</v>
          </cell>
          <cell r="D6" t="str">
            <v>PRADANA NUGRAHA</v>
          </cell>
          <cell r="E6" t="str">
            <v>PT. MBK</v>
          </cell>
          <cell r="F6">
            <v>0</v>
          </cell>
          <cell r="G6">
            <v>0</v>
          </cell>
          <cell r="H6">
            <v>0</v>
          </cell>
          <cell r="I6">
            <v>43999</v>
          </cell>
          <cell r="J6" t="str">
            <v/>
          </cell>
          <cell r="K6" t="str">
            <v>0895410907917</v>
          </cell>
          <cell r="L6" t="str">
            <v>DRIVER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 t="str">
            <v>JEMBER</v>
          </cell>
          <cell r="R6" t="str">
            <v>ANTERAJA</v>
          </cell>
          <cell r="S6" t="str">
            <v>MALANG</v>
          </cell>
          <cell r="T6" t="str">
            <v>3574040507930003</v>
          </cell>
          <cell r="U6" t="str">
            <v>SEUMUR HIDUP</v>
          </cell>
          <cell r="V6" t="str">
            <v>HIJAU</v>
          </cell>
          <cell r="W6" t="str">
            <v>BI</v>
          </cell>
          <cell r="X6" t="str">
            <v>15609307000088</v>
          </cell>
          <cell r="Y6">
            <v>45894</v>
          </cell>
          <cell r="Z6" t="str">
            <v>PROBOLINGGO</v>
          </cell>
          <cell r="AA6">
            <v>34155</v>
          </cell>
          <cell r="AB6" t="str">
            <v>JL, CIPTO MANGUN KUSUMO NO 20 RT 004/007 KEL, SUKABUMI KEC, MAYANGAN</v>
          </cell>
          <cell r="AC6" t="str">
            <v>L</v>
          </cell>
          <cell r="AD6" t="str">
            <v>ISLAM</v>
          </cell>
          <cell r="AE6" t="str">
            <v>L</v>
          </cell>
          <cell r="AF6" t="str">
            <v>SMK</v>
          </cell>
          <cell r="AG6" t="str">
            <v>PRADANA NUGRAHA</v>
          </cell>
          <cell r="AH6" t="str">
            <v>BCA</v>
          </cell>
          <cell r="AI6" t="str">
            <v>1200560708</v>
          </cell>
          <cell r="AJ6" t="str">
            <v>3574030701190015</v>
          </cell>
          <cell r="AK6">
            <v>0</v>
          </cell>
          <cell r="AL6">
            <v>44531</v>
          </cell>
          <cell r="AM6">
            <v>44620</v>
          </cell>
          <cell r="AN6" t="str">
            <v>PKWT II</v>
          </cell>
          <cell r="AO6" t="str">
            <v>77 hari</v>
          </cell>
          <cell r="AP6" t="str">
            <v>1 Tahun  5 Bulan 26 Hari</v>
          </cell>
          <cell r="AQ6" t="str">
            <v>SUDAH</v>
          </cell>
          <cell r="AR6">
            <v>44432</v>
          </cell>
          <cell r="AS6" t="str">
            <v>SUDAH</v>
          </cell>
          <cell r="AT6">
            <v>44432</v>
          </cell>
          <cell r="AU6" t="str">
            <v>SUDAH</v>
          </cell>
          <cell r="AV6">
            <v>44465</v>
          </cell>
          <cell r="AW6" t="str">
            <v>0 Tahun  2 Bulan 17 Hari</v>
          </cell>
          <cell r="AX6" t="str">
            <v>IN CLASS</v>
          </cell>
          <cell r="AY6">
            <v>100</v>
          </cell>
          <cell r="AZ6">
            <v>100</v>
          </cell>
          <cell r="BA6" t="str">
            <v>SUDAH</v>
          </cell>
          <cell r="BB6">
            <v>0</v>
          </cell>
          <cell r="BC6">
            <v>44415</v>
          </cell>
          <cell r="BD6" t="str">
            <v>PUSKESMAS BANTARAN</v>
          </cell>
          <cell r="BE6" t="str">
            <v>BELUM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 t="str">
            <v>0002938767693</v>
          </cell>
          <cell r="BS6" t="str">
            <v>SUDAH</v>
          </cell>
          <cell r="BT6" t="str">
            <v>BU MBK</v>
          </cell>
          <cell r="BU6" t="str">
            <v>20051951604</v>
          </cell>
          <cell r="BV6" t="str">
            <v>SUDAH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44372</v>
          </cell>
          <cell r="CE6">
            <v>0</v>
          </cell>
          <cell r="CF6">
            <v>0</v>
          </cell>
          <cell r="CG6">
            <v>0</v>
          </cell>
          <cell r="CJ6" t="str">
            <v>PRADANA NUGRAHA</v>
          </cell>
        </row>
        <row r="7">
          <cell r="C7" t="str">
            <v>1166</v>
          </cell>
          <cell r="D7" t="str">
            <v>IRVAN KHOERI</v>
          </cell>
          <cell r="E7" t="str">
            <v>PT. MBK</v>
          </cell>
          <cell r="F7">
            <v>0</v>
          </cell>
          <cell r="G7">
            <v>0</v>
          </cell>
          <cell r="H7">
            <v>0</v>
          </cell>
          <cell r="I7">
            <v>44001</v>
          </cell>
          <cell r="J7" t="str">
            <v/>
          </cell>
          <cell r="K7" t="str">
            <v>082330180454</v>
          </cell>
          <cell r="L7" t="str">
            <v>DRIVER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 t="str">
            <v>JEMBER</v>
          </cell>
          <cell r="R7" t="str">
            <v>ANTERAJA</v>
          </cell>
          <cell r="S7" t="str">
            <v>MALANG</v>
          </cell>
          <cell r="T7" t="str">
            <v>3509022810900001</v>
          </cell>
          <cell r="U7" t="str">
            <v>SEUMUR HIDUP</v>
          </cell>
          <cell r="V7" t="str">
            <v>HIJAU</v>
          </cell>
          <cell r="W7" t="str">
            <v>BI</v>
          </cell>
          <cell r="X7" t="str">
            <v>25269110000715</v>
          </cell>
          <cell r="Y7">
            <v>45827</v>
          </cell>
          <cell r="Z7" t="str">
            <v>JEMBER</v>
          </cell>
          <cell r="AA7">
            <v>33538</v>
          </cell>
          <cell r="AB7" t="str">
            <v>DUSUN BULUREJO RT 004/001 KEL, PASEBAN KEC, KENCONG</v>
          </cell>
          <cell r="AC7" t="str">
            <v>K1</v>
          </cell>
          <cell r="AD7" t="str">
            <v>ISLAM</v>
          </cell>
          <cell r="AE7" t="str">
            <v>L</v>
          </cell>
          <cell r="AF7" t="str">
            <v>SLTA</v>
          </cell>
          <cell r="AG7" t="str">
            <v>IRVAN KHOERI</v>
          </cell>
          <cell r="AH7" t="str">
            <v>BCA</v>
          </cell>
          <cell r="AI7" t="str">
            <v>0391441871</v>
          </cell>
          <cell r="AJ7" t="str">
            <v>3509021608160000</v>
          </cell>
          <cell r="AK7">
            <v>0</v>
          </cell>
          <cell r="AL7">
            <v>44531</v>
          </cell>
          <cell r="AM7">
            <v>44620</v>
          </cell>
          <cell r="AN7" t="str">
            <v>PKWT II</v>
          </cell>
          <cell r="AO7" t="str">
            <v>77 hari</v>
          </cell>
          <cell r="AP7" t="str">
            <v>1 Tahun  5 Bulan 24 Hari</v>
          </cell>
          <cell r="AQ7" t="str">
            <v>SUDAH</v>
          </cell>
          <cell r="AR7">
            <v>44432</v>
          </cell>
          <cell r="AS7" t="str">
            <v>SUDAH</v>
          </cell>
          <cell r="AT7">
            <v>44432</v>
          </cell>
          <cell r="AU7" t="str">
            <v>SUDAH</v>
          </cell>
          <cell r="AV7">
            <v>44288</v>
          </cell>
          <cell r="AW7" t="str">
            <v>0 Tahun  8 Bulan 11 Hari</v>
          </cell>
          <cell r="AX7" t="str">
            <v>IN CLASS</v>
          </cell>
          <cell r="AY7">
            <v>85</v>
          </cell>
          <cell r="AZ7">
            <v>100</v>
          </cell>
          <cell r="BA7" t="str">
            <v>SUDAH</v>
          </cell>
          <cell r="BB7">
            <v>0</v>
          </cell>
          <cell r="BC7">
            <v>44427</v>
          </cell>
          <cell r="BD7" t="str">
            <v>RSU PRIMA HUSADA</v>
          </cell>
          <cell r="BE7" t="str">
            <v>SUDAH</v>
          </cell>
          <cell r="BF7">
            <v>0</v>
          </cell>
          <cell r="BG7">
            <v>44457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 t="str">
            <v>0001704283176</v>
          </cell>
          <cell r="BS7" t="str">
            <v>SUDAH</v>
          </cell>
          <cell r="BT7" t="str">
            <v>BU MBK</v>
          </cell>
          <cell r="BU7" t="str">
            <v>20051951679</v>
          </cell>
          <cell r="BV7" t="str">
            <v>SUDAH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 t="str">
            <v>irvankhoiri376@gmail.com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J7" t="str">
            <v>IRVAN KHOERI</v>
          </cell>
        </row>
        <row r="8">
          <cell r="C8" t="str">
            <v>1243</v>
          </cell>
          <cell r="D8" t="str">
            <v>PRIYO AGUNG BAGUS WICAKSONO</v>
          </cell>
          <cell r="E8" t="str">
            <v>PT. MBK</v>
          </cell>
          <cell r="F8">
            <v>0</v>
          </cell>
          <cell r="G8">
            <v>0</v>
          </cell>
          <cell r="H8">
            <v>0</v>
          </cell>
          <cell r="I8">
            <v>44138</v>
          </cell>
          <cell r="J8" t="str">
            <v/>
          </cell>
          <cell r="K8" t="str">
            <v>081331277526</v>
          </cell>
          <cell r="L8" t="str">
            <v>DRIVER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str">
            <v>JEMBER</v>
          </cell>
          <cell r="R8" t="str">
            <v>ANTERAJA</v>
          </cell>
          <cell r="S8" t="str">
            <v>MALANG</v>
          </cell>
          <cell r="T8" t="str">
            <v>3509190307910001</v>
          </cell>
          <cell r="U8" t="str">
            <v>SEUMUR HIDUP</v>
          </cell>
          <cell r="V8" t="str">
            <v>HIJAU</v>
          </cell>
          <cell r="W8" t="str">
            <v>BI</v>
          </cell>
          <cell r="X8" t="str">
            <v>15329107000133</v>
          </cell>
          <cell r="Y8">
            <v>45841</v>
          </cell>
          <cell r="Z8" t="str">
            <v>JEMBER</v>
          </cell>
          <cell r="AA8">
            <v>33422</v>
          </cell>
          <cell r="AB8" t="str">
            <v>JL TANJUNG NO.30 LINGK KRAJAN</v>
          </cell>
          <cell r="AC8" t="str">
            <v>L</v>
          </cell>
          <cell r="AD8" t="str">
            <v>ISLAM</v>
          </cell>
          <cell r="AE8" t="str">
            <v>L</v>
          </cell>
          <cell r="AF8" t="str">
            <v>SMA</v>
          </cell>
          <cell r="AG8" t="str">
            <v>PRIYO AGUNG</v>
          </cell>
          <cell r="AH8" t="str">
            <v>BCA</v>
          </cell>
          <cell r="AI8" t="str">
            <v>0244169127</v>
          </cell>
          <cell r="AJ8" t="str">
            <v>3509191106200002</v>
          </cell>
          <cell r="AK8">
            <v>0</v>
          </cell>
          <cell r="AL8">
            <v>44531</v>
          </cell>
          <cell r="AM8">
            <v>44620</v>
          </cell>
          <cell r="AN8" t="str">
            <v>PKWT I</v>
          </cell>
          <cell r="AO8" t="str">
            <v>77 hari</v>
          </cell>
          <cell r="AP8" t="str">
            <v>1 Tahun  1 Bulan 10 Hari</v>
          </cell>
          <cell r="AQ8" t="str">
            <v>SUDAH</v>
          </cell>
          <cell r="AR8">
            <v>44432</v>
          </cell>
          <cell r="AS8" t="str">
            <v>SUDAH</v>
          </cell>
          <cell r="AT8">
            <v>44432</v>
          </cell>
          <cell r="AU8" t="str">
            <v>SUDAH</v>
          </cell>
          <cell r="AV8">
            <v>44465</v>
          </cell>
          <cell r="AW8" t="str">
            <v>0 Tahun  2 Bulan 17 Hari</v>
          </cell>
          <cell r="AX8" t="str">
            <v>IN CLASS</v>
          </cell>
          <cell r="AY8">
            <v>90</v>
          </cell>
          <cell r="AZ8">
            <v>90</v>
          </cell>
          <cell r="BA8" t="str">
            <v>SUDAH</v>
          </cell>
          <cell r="BB8">
            <v>0</v>
          </cell>
          <cell r="BC8">
            <v>44476</v>
          </cell>
          <cell r="BD8" t="str">
            <v>MANGLI</v>
          </cell>
          <cell r="BE8" t="str">
            <v>BELUM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 t="str">
            <v>0001645439962</v>
          </cell>
          <cell r="BS8" t="str">
            <v>SUDAH</v>
          </cell>
          <cell r="BT8" t="str">
            <v>BU MBK</v>
          </cell>
          <cell r="BU8" t="str">
            <v>20092336310</v>
          </cell>
          <cell r="BV8" t="str">
            <v>SUDAH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J8" t="str">
            <v>PRIYO AGUNG BAGUS WICAKSONO</v>
          </cell>
        </row>
        <row r="9">
          <cell r="C9" t="str">
            <v>1244</v>
          </cell>
          <cell r="D9" t="str">
            <v>SUMANTRI</v>
          </cell>
          <cell r="E9" t="str">
            <v>PT. MBK</v>
          </cell>
          <cell r="F9">
            <v>0</v>
          </cell>
          <cell r="G9">
            <v>0</v>
          </cell>
          <cell r="H9">
            <v>0</v>
          </cell>
          <cell r="I9">
            <v>44109</v>
          </cell>
          <cell r="J9" t="str">
            <v/>
          </cell>
          <cell r="K9" t="str">
            <v>082331738605</v>
          </cell>
          <cell r="L9" t="str">
            <v>DRIVER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 t="str">
            <v>JEMBER</v>
          </cell>
          <cell r="R9" t="str">
            <v>ANTERAJA</v>
          </cell>
          <cell r="S9" t="str">
            <v>MALANG</v>
          </cell>
          <cell r="T9" t="str">
            <v>3509190903840003</v>
          </cell>
          <cell r="U9" t="str">
            <v>SEUMUR HIDUP</v>
          </cell>
          <cell r="V9" t="str">
            <v>HIJAU</v>
          </cell>
          <cell r="W9" t="str">
            <v>BI</v>
          </cell>
          <cell r="X9" t="str">
            <v>15328403000135</v>
          </cell>
          <cell r="Y9">
            <v>45930</v>
          </cell>
          <cell r="Z9" t="str">
            <v>JEMBER</v>
          </cell>
          <cell r="AA9">
            <v>30750</v>
          </cell>
          <cell r="AB9" t="str">
            <v>MELATI V/222 LINGKAR PATIMURA</v>
          </cell>
          <cell r="AC9" t="str">
            <v>K0</v>
          </cell>
          <cell r="AD9" t="str">
            <v>ISLAM</v>
          </cell>
          <cell r="AE9" t="str">
            <v>L</v>
          </cell>
          <cell r="AF9" t="str">
            <v>SMA</v>
          </cell>
          <cell r="AG9" t="str">
            <v>SUMANTRI</v>
          </cell>
          <cell r="AH9" t="str">
            <v>BCA</v>
          </cell>
          <cell r="AI9" t="str">
            <v>1470528849</v>
          </cell>
          <cell r="AJ9" t="str">
            <v>3509192105100006</v>
          </cell>
          <cell r="AK9">
            <v>0</v>
          </cell>
          <cell r="AL9">
            <v>44470</v>
          </cell>
          <cell r="AM9">
            <v>44592</v>
          </cell>
          <cell r="AN9" t="str">
            <v>PKWT I</v>
          </cell>
          <cell r="AO9" t="str">
            <v>49 hari</v>
          </cell>
          <cell r="AP9" t="str">
            <v>1 Tahun  2 Bulan 8 Hari</v>
          </cell>
          <cell r="AQ9" t="str">
            <v>SUDAH</v>
          </cell>
          <cell r="AR9">
            <v>44432</v>
          </cell>
          <cell r="AS9" t="str">
            <v>SUDAH</v>
          </cell>
          <cell r="AT9">
            <v>44432</v>
          </cell>
          <cell r="AU9" t="str">
            <v>SUDAH</v>
          </cell>
          <cell r="AV9">
            <v>44465</v>
          </cell>
          <cell r="AW9" t="str">
            <v>0 Tahun  2 Bulan 17 Hari</v>
          </cell>
          <cell r="AX9" t="str">
            <v>IN CLASS</v>
          </cell>
          <cell r="AY9">
            <v>80</v>
          </cell>
          <cell r="AZ9">
            <v>80</v>
          </cell>
          <cell r="BA9" t="str">
            <v>SUDAH</v>
          </cell>
          <cell r="BB9">
            <v>0</v>
          </cell>
          <cell r="BC9">
            <v>44398</v>
          </cell>
          <cell r="BD9" t="str">
            <v>RSU BALADHIKA HUSADA</v>
          </cell>
          <cell r="BE9" t="str">
            <v>SUDAH</v>
          </cell>
          <cell r="BF9">
            <v>0</v>
          </cell>
          <cell r="BG9">
            <v>44421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 t="str">
            <v>0002510998569</v>
          </cell>
          <cell r="BS9" t="str">
            <v>SUDAH</v>
          </cell>
          <cell r="BT9" t="str">
            <v>BU MBK</v>
          </cell>
          <cell r="BU9" t="str">
            <v>20082215839</v>
          </cell>
          <cell r="BV9" t="str">
            <v>SUDAH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J9" t="str">
            <v>SUMANTRI</v>
          </cell>
        </row>
        <row r="10">
          <cell r="C10" t="str">
            <v>1424</v>
          </cell>
          <cell r="D10" t="str">
            <v>ARISANDI TIAWARMAN</v>
          </cell>
          <cell r="E10" t="str">
            <v>PT. MBK</v>
          </cell>
          <cell r="F10">
            <v>0</v>
          </cell>
          <cell r="G10">
            <v>0</v>
          </cell>
          <cell r="H10">
            <v>0</v>
          </cell>
          <cell r="I10">
            <v>44144</v>
          </cell>
          <cell r="J10" t="str">
            <v/>
          </cell>
          <cell r="K10" t="str">
            <v>082331082384</v>
          </cell>
          <cell r="L10" t="str">
            <v>DRIVER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 t="str">
            <v>JEMBER</v>
          </cell>
          <cell r="R10" t="str">
            <v>ANTERAJA</v>
          </cell>
          <cell r="S10" t="str">
            <v>MALANG</v>
          </cell>
          <cell r="T10" t="str">
            <v>3510120202900006</v>
          </cell>
          <cell r="U10" t="str">
            <v>SEUMUR HIDUP</v>
          </cell>
          <cell r="V10" t="str">
            <v>PUTIH</v>
          </cell>
          <cell r="W10" t="str">
            <v>BI</v>
          </cell>
          <cell r="X10" t="str">
            <v>15339002000165</v>
          </cell>
          <cell r="Y10">
            <v>46062</v>
          </cell>
          <cell r="Z10" t="str">
            <v>BANYUWANGI</v>
          </cell>
          <cell r="AA10">
            <v>32906</v>
          </cell>
          <cell r="AB10" t="str">
            <v>DUSUN GURIT RT 002/002 DESA PENGATIGAN KEC ROGOJAMPI</v>
          </cell>
          <cell r="AC10" t="str">
            <v>K0</v>
          </cell>
          <cell r="AD10" t="str">
            <v>ISLAM</v>
          </cell>
          <cell r="AE10" t="str">
            <v>L</v>
          </cell>
          <cell r="AF10" t="str">
            <v>SMA</v>
          </cell>
          <cell r="AG10" t="str">
            <v>ARISANDI TIAWARMAN</v>
          </cell>
          <cell r="AH10" t="str">
            <v>BCA</v>
          </cell>
          <cell r="AI10" t="str">
            <v>2640505942</v>
          </cell>
          <cell r="AJ10" t="str">
            <v>3510132604160003</v>
          </cell>
          <cell r="AK10">
            <v>0</v>
          </cell>
          <cell r="AL10">
            <v>44531</v>
          </cell>
          <cell r="AM10">
            <v>44620</v>
          </cell>
          <cell r="AN10" t="str">
            <v>PKWT I</v>
          </cell>
          <cell r="AO10" t="str">
            <v>77 hari</v>
          </cell>
          <cell r="AP10" t="str">
            <v>1 Tahun  1 Bulan 4 Hari</v>
          </cell>
          <cell r="AQ10" t="str">
            <v>SUDAH</v>
          </cell>
          <cell r="AR10">
            <v>44432</v>
          </cell>
          <cell r="AS10" t="str">
            <v>SUDAH</v>
          </cell>
          <cell r="AT10">
            <v>44432</v>
          </cell>
          <cell r="AU10" t="str">
            <v>SUDAH</v>
          </cell>
          <cell r="AV10">
            <v>44465</v>
          </cell>
          <cell r="AW10" t="str">
            <v>0 Tahun  2 Bulan 17 Hari</v>
          </cell>
          <cell r="AX10" t="str">
            <v>IN CLASS</v>
          </cell>
          <cell r="AY10">
            <v>90</v>
          </cell>
          <cell r="AZ10">
            <v>90</v>
          </cell>
          <cell r="BA10" t="str">
            <v>SUDAH</v>
          </cell>
          <cell r="BB10">
            <v>0</v>
          </cell>
          <cell r="BC10">
            <v>44361</v>
          </cell>
          <cell r="BD10" t="str">
            <v>PUSKESMAS AJONG</v>
          </cell>
          <cell r="BE10" t="str">
            <v>BELUM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 t="str">
            <v>0001040693725</v>
          </cell>
          <cell r="BS10" t="str">
            <v>SUDAH</v>
          </cell>
          <cell r="BT10" t="str">
            <v>PBI APBN</v>
          </cell>
          <cell r="BU10" t="str">
            <v>20092336062</v>
          </cell>
          <cell r="BV10" t="str">
            <v>SUDAH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J10" t="str">
            <v>ARISANDI TIAWARMAN</v>
          </cell>
        </row>
        <row r="11">
          <cell r="C11" t="str">
            <v>1804</v>
          </cell>
          <cell r="D11" t="str">
            <v>ANGGA SHOLEH EFENDY</v>
          </cell>
          <cell r="E11" t="str">
            <v>PT. MBK</v>
          </cell>
          <cell r="F11">
            <v>0</v>
          </cell>
          <cell r="G11">
            <v>0</v>
          </cell>
          <cell r="H11">
            <v>0</v>
          </cell>
          <cell r="I11">
            <v>44228</v>
          </cell>
          <cell r="J11" t="str">
            <v/>
          </cell>
          <cell r="K11" t="str">
            <v>085331259490</v>
          </cell>
          <cell r="L11" t="str">
            <v>DRIVER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 t="str">
            <v>JEMBER</v>
          </cell>
          <cell r="R11" t="str">
            <v>ANTERAJA</v>
          </cell>
          <cell r="S11" t="str">
            <v>MALANG</v>
          </cell>
          <cell r="T11" t="str">
            <v>3509030107880557</v>
          </cell>
          <cell r="U11" t="str">
            <v>SEUMUR HIDUP</v>
          </cell>
          <cell r="V11" t="str">
            <v>KUNING</v>
          </cell>
          <cell r="W11" t="str">
            <v>BII UMUM</v>
          </cell>
          <cell r="X11" t="str">
            <v>880715385788</v>
          </cell>
          <cell r="Y11">
            <v>45474</v>
          </cell>
          <cell r="Z11" t="str">
            <v>PROBOLINGGO</v>
          </cell>
          <cell r="AA11">
            <v>32325</v>
          </cell>
          <cell r="AB11" t="str">
            <v>DSN GONDOSARI RT001 RW11 ROWO TENGAH SUMBER BARU KAB JEMBER</v>
          </cell>
          <cell r="AC11" t="str">
            <v>L</v>
          </cell>
          <cell r="AD11" t="str">
            <v>ISLAM</v>
          </cell>
          <cell r="AE11" t="str">
            <v>L</v>
          </cell>
          <cell r="AF11" t="str">
            <v>SMA</v>
          </cell>
          <cell r="AG11" t="str">
            <v>ANGGA SHOLEH EFENDY</v>
          </cell>
          <cell r="AH11" t="str">
            <v>BCA</v>
          </cell>
          <cell r="AI11" t="str">
            <v>1470615831</v>
          </cell>
          <cell r="AJ11" t="str">
            <v>3509032005140003</v>
          </cell>
          <cell r="AK11">
            <v>0</v>
          </cell>
          <cell r="AL11">
            <v>44531</v>
          </cell>
          <cell r="AM11">
            <v>44620</v>
          </cell>
          <cell r="AN11" t="str">
            <v>PKWT II</v>
          </cell>
          <cell r="AO11" t="str">
            <v>77 hari</v>
          </cell>
          <cell r="AP11" t="str">
            <v>0 Tahun  10 Bulan 12 Hari</v>
          </cell>
          <cell r="AQ11" t="str">
            <v>SUDAH</v>
          </cell>
          <cell r="AR11">
            <v>44432</v>
          </cell>
          <cell r="AS11" t="str">
            <v>SUDAH</v>
          </cell>
          <cell r="AT11">
            <v>44432</v>
          </cell>
          <cell r="AU11" t="str">
            <v>SUDAH</v>
          </cell>
          <cell r="AV11">
            <v>44465</v>
          </cell>
          <cell r="AW11" t="str">
            <v>0 Tahun  2 Bulan 17 Hari</v>
          </cell>
          <cell r="AX11" t="str">
            <v>IN CLASS</v>
          </cell>
          <cell r="AY11">
            <v>80</v>
          </cell>
          <cell r="AZ11">
            <v>80</v>
          </cell>
          <cell r="BA11" t="str">
            <v>SUDAH</v>
          </cell>
          <cell r="BB11">
            <v>0</v>
          </cell>
          <cell r="BC11">
            <v>44399</v>
          </cell>
          <cell r="BD11" t="str">
            <v>PURWOREJO</v>
          </cell>
          <cell r="BE11" t="str">
            <v>BELUM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 t="str">
            <v>0002934474862</v>
          </cell>
          <cell r="BS11" t="str">
            <v>SUDAH</v>
          </cell>
          <cell r="BT11" t="str">
            <v>BU MBK</v>
          </cell>
          <cell r="BU11" t="str">
            <v>21017941572</v>
          </cell>
          <cell r="BV11" t="str">
            <v>SUDAH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J11" t="str">
            <v>ANGGA SHOLEH EFENDY</v>
          </cell>
        </row>
        <row r="12">
          <cell r="C12" t="str">
            <v>1990</v>
          </cell>
          <cell r="D12" t="str">
            <v>JULIYANTA ROHMAN</v>
          </cell>
          <cell r="E12" t="str">
            <v>PT. MBK</v>
          </cell>
          <cell r="F12" t="str">
            <v>PEMENUHAN PO</v>
          </cell>
          <cell r="G12" t="str">
            <v>39/PO/LOG-SBY/VIII/21</v>
          </cell>
          <cell r="H12">
            <v>44415</v>
          </cell>
          <cell r="I12">
            <v>44283</v>
          </cell>
          <cell r="J12">
            <v>-132</v>
          </cell>
          <cell r="K12" t="str">
            <v>085236062874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Dispatcher</v>
          </cell>
          <cell r="Q12" t="str">
            <v>JEMBER</v>
          </cell>
          <cell r="R12" t="str">
            <v>ANTERAJA</v>
          </cell>
          <cell r="S12" t="str">
            <v>MALANG</v>
          </cell>
          <cell r="T12" t="str">
            <v>3510110607960004</v>
          </cell>
          <cell r="U12" t="str">
            <v>SEUMUR HIDUP</v>
          </cell>
          <cell r="V12" t="str">
            <v>NON DRIVER</v>
          </cell>
          <cell r="W12" t="str">
            <v>NON DRIVER</v>
          </cell>
          <cell r="X12" t="str">
            <v>NON DRIVER</v>
          </cell>
          <cell r="Y12" t="str">
            <v>NON DRIVER</v>
          </cell>
          <cell r="Z12" t="str">
            <v>JEMBER</v>
          </cell>
          <cell r="AA12">
            <v>35252</v>
          </cell>
          <cell r="AB12" t="str">
            <v>DSN GUNUNG RAUNG RT01 RW03 KEL KAJARIHARJO KEC KALIBARU KAB BANYUWANGI</v>
          </cell>
          <cell r="AC12" t="str">
            <v>K0</v>
          </cell>
          <cell r="AD12" t="str">
            <v>ISLAM</v>
          </cell>
          <cell r="AE12" t="str">
            <v>L</v>
          </cell>
          <cell r="AF12" t="str">
            <v>SMA</v>
          </cell>
          <cell r="AG12" t="str">
            <v>JULIYANTA ROHMAN</v>
          </cell>
          <cell r="AH12" t="str">
            <v>BCA</v>
          </cell>
          <cell r="AI12" t="str">
            <v>2630831761</v>
          </cell>
          <cell r="AJ12" t="str">
            <v>3510110207200000</v>
          </cell>
          <cell r="AK12">
            <v>0</v>
          </cell>
          <cell r="AL12">
            <v>44470</v>
          </cell>
          <cell r="AM12">
            <v>44592</v>
          </cell>
          <cell r="AN12" t="str">
            <v>PKWT I</v>
          </cell>
          <cell r="AO12" t="str">
            <v>49 hari</v>
          </cell>
          <cell r="AP12" t="str">
            <v>0 Tahun  8 Bulan 15 Hari</v>
          </cell>
          <cell r="AQ12" t="str">
            <v>NON DRIVER</v>
          </cell>
          <cell r="AR12" t="str">
            <v>NON DRIVER</v>
          </cell>
          <cell r="AS12" t="str">
            <v>SUDAH</v>
          </cell>
          <cell r="AT12">
            <v>44432</v>
          </cell>
          <cell r="AU12" t="str">
            <v>NON DRIVER</v>
          </cell>
          <cell r="AV12" t="str">
            <v>NON DRIVER</v>
          </cell>
          <cell r="AW12" t="str">
            <v/>
          </cell>
          <cell r="AX12" t="str">
            <v>NON DRIVER</v>
          </cell>
          <cell r="AY12" t="str">
            <v>NON DRIVER</v>
          </cell>
          <cell r="AZ12" t="str">
            <v>NON DRIVER</v>
          </cell>
          <cell r="BA12" t="str">
            <v>SUDAH</v>
          </cell>
          <cell r="BB12">
            <v>0</v>
          </cell>
          <cell r="BC12">
            <v>44399</v>
          </cell>
          <cell r="BD12" t="str">
            <v>PURWOREJO</v>
          </cell>
          <cell r="BE12" t="str">
            <v>BELUM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 t="str">
            <v>0002243873946</v>
          </cell>
          <cell r="BS12" t="str">
            <v>SUDAH</v>
          </cell>
          <cell r="BT12" t="str">
            <v>BU MBK</v>
          </cell>
          <cell r="BU12" t="str">
            <v>21032312841</v>
          </cell>
          <cell r="BV12" t="str">
            <v>SUDAH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J12" t="str">
            <v>JULIYANTA ROHMAN</v>
          </cell>
        </row>
        <row r="13">
          <cell r="C13" t="str">
            <v>2053</v>
          </cell>
          <cell r="D13" t="str">
            <v>MUHAMMAD MUHLISIN AFANDI</v>
          </cell>
          <cell r="E13" t="str">
            <v>PT. MBK</v>
          </cell>
          <cell r="F13" t="str">
            <v>PEMENUHAN PO</v>
          </cell>
          <cell r="G13" t="str">
            <v>08/PO/LOG-SBY/III/21</v>
          </cell>
          <cell r="H13">
            <v>44286</v>
          </cell>
          <cell r="I13">
            <v>44286</v>
          </cell>
          <cell r="J13">
            <v>0</v>
          </cell>
          <cell r="K13" t="str">
            <v>082337883767</v>
          </cell>
          <cell r="L13" t="str">
            <v>DRIVER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 t="str">
            <v>JEMBER</v>
          </cell>
          <cell r="R13" t="str">
            <v>ANTERAJA</v>
          </cell>
          <cell r="S13" t="str">
            <v>MALANG</v>
          </cell>
          <cell r="T13" t="str">
            <v>3509031507880010</v>
          </cell>
          <cell r="U13" t="str">
            <v>SEUMUR HIDUP</v>
          </cell>
          <cell r="V13" t="str">
            <v>HIJAU</v>
          </cell>
          <cell r="W13" t="str">
            <v>BI</v>
          </cell>
          <cell r="X13" t="str">
            <v>15328807000248</v>
          </cell>
          <cell r="Y13">
            <v>46098</v>
          </cell>
          <cell r="Z13" t="str">
            <v>PROBOLINGGO</v>
          </cell>
          <cell r="AA13">
            <v>32339</v>
          </cell>
          <cell r="AB13" t="str">
            <v>DSN SADENGAN RT 1 RW 7 ROWOTENGAH SUMBERBARU KAB JEMBER</v>
          </cell>
          <cell r="AC13" t="str">
            <v>K0</v>
          </cell>
          <cell r="AD13" t="str">
            <v>ISLAM</v>
          </cell>
          <cell r="AE13" t="str">
            <v>L</v>
          </cell>
          <cell r="AF13" t="str">
            <v>SMA</v>
          </cell>
          <cell r="AG13" t="str">
            <v>MUHAMMAD MUHLISIN AFANDI</v>
          </cell>
          <cell r="AH13" t="str">
            <v>BCA</v>
          </cell>
          <cell r="AI13" t="str">
            <v>1470661832</v>
          </cell>
          <cell r="AJ13" t="str">
            <v>3509031909052039</v>
          </cell>
          <cell r="AK13">
            <v>0</v>
          </cell>
          <cell r="AL13">
            <v>44470</v>
          </cell>
          <cell r="AM13">
            <v>44592</v>
          </cell>
          <cell r="AN13" t="str">
            <v>PKWT I</v>
          </cell>
          <cell r="AO13" t="str">
            <v>49 hari</v>
          </cell>
          <cell r="AP13" t="str">
            <v>0 Tahun  8 Bulan 12 Hari</v>
          </cell>
          <cell r="AQ13" t="str">
            <v>SUDAH</v>
          </cell>
          <cell r="AR13">
            <v>44432</v>
          </cell>
          <cell r="AS13" t="str">
            <v>SUDAH</v>
          </cell>
          <cell r="AT13">
            <v>44432</v>
          </cell>
          <cell r="AU13" t="str">
            <v>SUDAH</v>
          </cell>
          <cell r="AV13">
            <v>44465</v>
          </cell>
          <cell r="AW13" t="str">
            <v>0 Tahun  2 Bulan 17 Hari</v>
          </cell>
          <cell r="AX13" t="str">
            <v>IN CLASS</v>
          </cell>
          <cell r="AY13">
            <v>95</v>
          </cell>
          <cell r="AZ13">
            <v>95</v>
          </cell>
          <cell r="BA13" t="str">
            <v>SUDAH</v>
          </cell>
          <cell r="BB13">
            <v>0</v>
          </cell>
          <cell r="BC13">
            <v>44399</v>
          </cell>
          <cell r="BD13">
            <v>0</v>
          </cell>
          <cell r="BE13" t="str">
            <v>BELUM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 t="str">
            <v>0003079470699</v>
          </cell>
          <cell r="BS13" t="str">
            <v>SUDAH</v>
          </cell>
          <cell r="BT13" t="str">
            <v>BU MBK</v>
          </cell>
          <cell r="BU13" t="str">
            <v>21032313120</v>
          </cell>
          <cell r="BV13" t="str">
            <v>SUDAH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J13" t="str">
            <v>MUHAMMAD MUHLISIN AFANDI</v>
          </cell>
        </row>
        <row r="14">
          <cell r="C14" t="str">
            <v>2054</v>
          </cell>
          <cell r="D14" t="str">
            <v>DIDIK ABDULLAH</v>
          </cell>
          <cell r="E14" t="str">
            <v>PT. MBK</v>
          </cell>
          <cell r="F14" t="str">
            <v>PEMENUHAN PO</v>
          </cell>
          <cell r="G14" t="str">
            <v>08/PO/LOG-SBY/III/21</v>
          </cell>
          <cell r="H14">
            <v>44286</v>
          </cell>
          <cell r="I14">
            <v>44286</v>
          </cell>
          <cell r="J14">
            <v>0</v>
          </cell>
          <cell r="K14" t="str">
            <v>085233201186</v>
          </cell>
          <cell r="L14" t="str">
            <v>DRIVER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 t="str">
            <v>JEMBER</v>
          </cell>
          <cell r="R14" t="str">
            <v>ANTERAJA</v>
          </cell>
          <cell r="S14" t="str">
            <v>MALANG</v>
          </cell>
          <cell r="T14" t="str">
            <v>3513062802860004</v>
          </cell>
          <cell r="U14" t="str">
            <v>SEUMUR HIDUP</v>
          </cell>
          <cell r="V14" t="str">
            <v>KUNING</v>
          </cell>
          <cell r="W14" t="str">
            <v>BII UMUM</v>
          </cell>
          <cell r="X14" t="str">
            <v>860215270522</v>
          </cell>
          <cell r="Y14">
            <v>45350</v>
          </cell>
          <cell r="Z14" t="str">
            <v>PROBOLINGGO</v>
          </cell>
          <cell r="AA14">
            <v>31471</v>
          </cell>
          <cell r="AB14" t="str">
            <v>DSN KRAJAN RT01 RW01 ALASSAPI BANYUANYAR KAB PROBOLINGGO</v>
          </cell>
          <cell r="AC14" t="str">
            <v>K0</v>
          </cell>
          <cell r="AD14" t="str">
            <v>ISLAM</v>
          </cell>
          <cell r="AE14" t="str">
            <v>L</v>
          </cell>
          <cell r="AF14" t="str">
            <v>SMA</v>
          </cell>
          <cell r="AG14" t="str">
            <v>DIDIK BADULLAH</v>
          </cell>
          <cell r="AH14" t="str">
            <v>BCA</v>
          </cell>
          <cell r="AI14" t="str">
            <v>0391296811</v>
          </cell>
          <cell r="AJ14" t="str">
            <v>3513061109170016</v>
          </cell>
          <cell r="AK14">
            <v>0</v>
          </cell>
          <cell r="AL14">
            <v>44470</v>
          </cell>
          <cell r="AM14">
            <v>44592</v>
          </cell>
          <cell r="AN14" t="str">
            <v>PKWT I</v>
          </cell>
          <cell r="AO14" t="str">
            <v>49 hari</v>
          </cell>
          <cell r="AP14" t="str">
            <v>0 Tahun  8 Bulan 12 Hari</v>
          </cell>
          <cell r="AQ14" t="str">
            <v>SUDAH</v>
          </cell>
          <cell r="AR14">
            <v>44432</v>
          </cell>
          <cell r="AS14" t="str">
            <v>SUDAH</v>
          </cell>
          <cell r="AT14">
            <v>44432</v>
          </cell>
          <cell r="AU14" t="str">
            <v>SUDAH</v>
          </cell>
          <cell r="AV14">
            <v>44465</v>
          </cell>
          <cell r="AW14" t="str">
            <v>0 Tahun  2 Bulan 17 Hari</v>
          </cell>
          <cell r="AX14" t="str">
            <v>IN CLASS</v>
          </cell>
          <cell r="AY14">
            <v>80</v>
          </cell>
          <cell r="AZ14">
            <v>80</v>
          </cell>
          <cell r="BA14" t="str">
            <v>SUDAH</v>
          </cell>
          <cell r="BB14">
            <v>0</v>
          </cell>
          <cell r="BC14">
            <v>44506</v>
          </cell>
          <cell r="BD14" t="str">
            <v>MAYANG</v>
          </cell>
          <cell r="BE14" t="str">
            <v>BELUM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 t="str">
            <v>0001429520275</v>
          </cell>
          <cell r="BS14" t="str">
            <v>SUDAH</v>
          </cell>
          <cell r="BT14" t="str">
            <v>BU MBK</v>
          </cell>
          <cell r="BU14" t="str">
            <v>21032313104</v>
          </cell>
          <cell r="BV14" t="str">
            <v>SUDAH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J14" t="str">
            <v>DIDIK ABDULLAH</v>
          </cell>
        </row>
        <row r="15">
          <cell r="C15" t="str">
            <v>2104</v>
          </cell>
          <cell r="D15" t="str">
            <v>NUR AHMAD</v>
          </cell>
          <cell r="E15" t="str">
            <v>PT. MBK</v>
          </cell>
          <cell r="F15">
            <v>0</v>
          </cell>
          <cell r="G15">
            <v>0</v>
          </cell>
          <cell r="H15">
            <v>0</v>
          </cell>
          <cell r="I15">
            <v>44296</v>
          </cell>
          <cell r="J15" t="str">
            <v/>
          </cell>
          <cell r="K15" t="str">
            <v>081807746141</v>
          </cell>
          <cell r="L15" t="str">
            <v>DRIVER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 t="str">
            <v>JEMBER</v>
          </cell>
          <cell r="R15" t="str">
            <v>ANTERAJA</v>
          </cell>
          <cell r="S15" t="str">
            <v>MALANG</v>
          </cell>
          <cell r="T15" t="str">
            <v>3513211011930003</v>
          </cell>
          <cell r="U15" t="str">
            <v>SEUMUR HIDUP</v>
          </cell>
          <cell r="V15" t="str">
            <v>HIJAU</v>
          </cell>
          <cell r="W15" t="str">
            <v>BI</v>
          </cell>
          <cell r="X15" t="str">
            <v>15609311000054</v>
          </cell>
          <cell r="Y15">
            <v>45879</v>
          </cell>
          <cell r="Z15" t="str">
            <v>PROBOLINGGO</v>
          </cell>
          <cell r="AA15">
            <v>34283</v>
          </cell>
          <cell r="AB15" t="str">
            <v>DSN KRAJAN RT04 RW02 POHSANGITLERES SUMBERASIH KAB PROBOLINGGO</v>
          </cell>
          <cell r="AC15" t="str">
            <v>K0</v>
          </cell>
          <cell r="AD15" t="str">
            <v>ISLAM</v>
          </cell>
          <cell r="AE15" t="str">
            <v>L</v>
          </cell>
          <cell r="AF15" t="str">
            <v>SMA</v>
          </cell>
          <cell r="AG15" t="str">
            <v>NUR AHMAD</v>
          </cell>
          <cell r="AH15" t="str">
            <v>BCA</v>
          </cell>
          <cell r="AI15" t="str">
            <v>0391536863</v>
          </cell>
          <cell r="AJ15" t="str">
            <v>3513211712150001</v>
          </cell>
          <cell r="AK15">
            <v>0</v>
          </cell>
          <cell r="AL15">
            <v>44470</v>
          </cell>
          <cell r="AM15">
            <v>44592</v>
          </cell>
          <cell r="AN15" t="str">
            <v>PKWT I</v>
          </cell>
          <cell r="AO15" t="str">
            <v>49 hari</v>
          </cell>
          <cell r="AP15" t="str">
            <v>0 Tahun  8 Bulan 3 Hari</v>
          </cell>
          <cell r="AQ15" t="str">
            <v>SUDAH</v>
          </cell>
          <cell r="AR15">
            <v>44432</v>
          </cell>
          <cell r="AS15" t="str">
            <v>SUDAH</v>
          </cell>
          <cell r="AT15">
            <v>44432</v>
          </cell>
          <cell r="AU15" t="str">
            <v>SUDAH</v>
          </cell>
          <cell r="AV15">
            <v>44465</v>
          </cell>
          <cell r="AW15" t="str">
            <v>0 Tahun  2 Bulan 17 Hari</v>
          </cell>
          <cell r="AX15" t="str">
            <v>IN CLASS</v>
          </cell>
          <cell r="AY15">
            <v>95</v>
          </cell>
          <cell r="AZ15">
            <v>95</v>
          </cell>
          <cell r="BA15" t="str">
            <v>SUDAH</v>
          </cell>
          <cell r="BB15">
            <v>0</v>
          </cell>
          <cell r="BC15">
            <v>44361</v>
          </cell>
          <cell r="BD15" t="str">
            <v>MAYANG</v>
          </cell>
          <cell r="BE15" t="str">
            <v>BELUM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 t="str">
            <v>0001274358982</v>
          </cell>
          <cell r="BS15" t="str">
            <v>SUDAH</v>
          </cell>
          <cell r="BT15" t="str">
            <v>BU MBK</v>
          </cell>
          <cell r="BU15" t="str">
            <v>21032313260</v>
          </cell>
          <cell r="BV15" t="str">
            <v>SUDAH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J15" t="str">
            <v>NUR AHMAD</v>
          </cell>
        </row>
        <row r="16">
          <cell r="C16" t="str">
            <v>2110</v>
          </cell>
          <cell r="D16" t="str">
            <v>MUHAMMAD SUKRON HADI</v>
          </cell>
          <cell r="E16" t="str">
            <v>PT. MBK</v>
          </cell>
          <cell r="F16" t="str">
            <v>PEMENUHAN PO</v>
          </cell>
          <cell r="G16" t="str">
            <v>08/PO/LOG-SBY/III/21</v>
          </cell>
          <cell r="H16">
            <v>44286</v>
          </cell>
          <cell r="I16">
            <v>44295</v>
          </cell>
          <cell r="J16">
            <v>9</v>
          </cell>
          <cell r="K16" t="str">
            <v>0895410923160</v>
          </cell>
          <cell r="L16" t="str">
            <v>DRIVER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 t="str">
            <v>JEMBER</v>
          </cell>
          <cell r="R16" t="str">
            <v>ANTERAJA</v>
          </cell>
          <cell r="S16" t="str">
            <v>MALANG</v>
          </cell>
          <cell r="T16" t="str">
            <v>3510132001970001</v>
          </cell>
          <cell r="U16" t="str">
            <v>SEUMUR HIDUP</v>
          </cell>
          <cell r="V16" t="str">
            <v>HIJAU</v>
          </cell>
          <cell r="W16" t="str">
            <v>BI</v>
          </cell>
          <cell r="X16" t="str">
            <v>25299702000073</v>
          </cell>
          <cell r="Y16">
            <v>45862</v>
          </cell>
          <cell r="Z16" t="str">
            <v>BANYUWANGI</v>
          </cell>
          <cell r="AA16">
            <v>35481</v>
          </cell>
          <cell r="AB16" t="str">
            <v>DSN KEBON DALEM RT02 RW 01 KEDALEMAN RONGGOJAMPI KAB BANYUWANGI</v>
          </cell>
          <cell r="AC16" t="str">
            <v>K0</v>
          </cell>
          <cell r="AD16" t="str">
            <v>ISLAM</v>
          </cell>
          <cell r="AE16" t="str">
            <v>L</v>
          </cell>
          <cell r="AF16" t="str">
            <v>SMA</v>
          </cell>
          <cell r="AG16" t="str">
            <v>MUHAMMAD SUKRON HADI</v>
          </cell>
          <cell r="AH16" t="str">
            <v>BCA</v>
          </cell>
          <cell r="AI16" t="str">
            <v>2640457638</v>
          </cell>
          <cell r="AJ16" t="str">
            <v>3510132707200004</v>
          </cell>
          <cell r="AK16">
            <v>0</v>
          </cell>
          <cell r="AL16">
            <v>44470</v>
          </cell>
          <cell r="AM16">
            <v>44592</v>
          </cell>
          <cell r="AN16" t="str">
            <v>PKWT I</v>
          </cell>
          <cell r="AO16" t="str">
            <v>49 hari</v>
          </cell>
          <cell r="AP16" t="str">
            <v>0 Tahun  8 Bulan 4 Hari</v>
          </cell>
          <cell r="AQ16" t="str">
            <v>SUDAH</v>
          </cell>
          <cell r="AR16">
            <v>44432</v>
          </cell>
          <cell r="AS16" t="str">
            <v>SUDAH</v>
          </cell>
          <cell r="AT16">
            <v>44432</v>
          </cell>
          <cell r="AU16" t="str">
            <v>SUDAH</v>
          </cell>
          <cell r="AV16">
            <v>44465</v>
          </cell>
          <cell r="AW16" t="str">
            <v>0 Tahun  2 Bulan 17 Hari</v>
          </cell>
          <cell r="AX16" t="str">
            <v>IN CLASS</v>
          </cell>
          <cell r="AY16">
            <v>80</v>
          </cell>
          <cell r="AZ16">
            <v>80</v>
          </cell>
          <cell r="BA16" t="str">
            <v>SUDAH</v>
          </cell>
          <cell r="BB16">
            <v>0</v>
          </cell>
          <cell r="BC16">
            <v>44447</v>
          </cell>
          <cell r="BD16" t="str">
            <v>ROWO TENGAH</v>
          </cell>
          <cell r="BE16" t="str">
            <v>BELUM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 t="str">
            <v>0003079761603</v>
          </cell>
          <cell r="BS16" t="str">
            <v>SUDAH</v>
          </cell>
          <cell r="BT16" t="str">
            <v>BU MBK</v>
          </cell>
          <cell r="BU16" t="str">
            <v>21032313583</v>
          </cell>
          <cell r="BV16" t="str">
            <v>SUDAH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J16" t="str">
            <v>MUHAMMAD SUKRON HADI</v>
          </cell>
        </row>
        <row r="17">
          <cell r="C17" t="str">
            <v>2241</v>
          </cell>
          <cell r="D17" t="str">
            <v>FIRAS AINUR RIZQI SAPUTRA</v>
          </cell>
          <cell r="E17" t="str">
            <v>PT. MBK</v>
          </cell>
          <cell r="F17" t="str">
            <v>PEMENUHAN PO</v>
          </cell>
          <cell r="G17" t="str">
            <v>08/PO/LOG-SBY/III/21</v>
          </cell>
          <cell r="H17">
            <v>44286</v>
          </cell>
          <cell r="I17">
            <v>44309</v>
          </cell>
          <cell r="J17">
            <v>23</v>
          </cell>
          <cell r="K17" t="str">
            <v>082245715043</v>
          </cell>
          <cell r="L17" t="str">
            <v>DRIVER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 t="str">
            <v>JEMBER</v>
          </cell>
          <cell r="R17" t="str">
            <v>ANTERAJA</v>
          </cell>
          <cell r="S17" t="str">
            <v>MALANG</v>
          </cell>
          <cell r="T17" t="str">
            <v>3509130404930003</v>
          </cell>
          <cell r="U17" t="str">
            <v>SEUMUR HIDUP</v>
          </cell>
          <cell r="V17" t="str">
            <v>HIJAU</v>
          </cell>
          <cell r="W17" t="str">
            <v>BI</v>
          </cell>
          <cell r="X17" t="str">
            <v>9304-15320897</v>
          </cell>
          <cell r="Y17">
            <v>44655</v>
          </cell>
          <cell r="Z17" t="str">
            <v>JEMBER</v>
          </cell>
          <cell r="AA17">
            <v>34063</v>
          </cell>
          <cell r="AB17" t="str">
            <v>JL. DHARMAWANGSA 125 RT.3 RW.3 KRAJAN DESA KALIWINING KEC. RAMBIPUJI - JEMBER</v>
          </cell>
          <cell r="AC17" t="str">
            <v>K0</v>
          </cell>
          <cell r="AD17" t="str">
            <v>ISLAM</v>
          </cell>
          <cell r="AE17" t="str">
            <v>L</v>
          </cell>
          <cell r="AF17" t="str">
            <v>SMA</v>
          </cell>
          <cell r="AG17" t="str">
            <v>FIRAS AINUR RIZQI SAPUTRA</v>
          </cell>
          <cell r="AH17" t="str">
            <v>BCA</v>
          </cell>
          <cell r="AI17" t="str">
            <v>3330324871</v>
          </cell>
          <cell r="AJ17" t="str">
            <v>3509132407210001</v>
          </cell>
          <cell r="AK17">
            <v>0</v>
          </cell>
          <cell r="AL17">
            <v>44501</v>
          </cell>
          <cell r="AM17">
            <v>44592</v>
          </cell>
          <cell r="AN17" t="str">
            <v>PKWT I</v>
          </cell>
          <cell r="AO17" t="str">
            <v>49 hari</v>
          </cell>
          <cell r="AP17" t="str">
            <v>0 Tahun  7 Bulan 20 Hari</v>
          </cell>
          <cell r="AQ17" t="str">
            <v>SUDAH</v>
          </cell>
          <cell r="AR17">
            <v>44432</v>
          </cell>
          <cell r="AS17" t="str">
            <v>SUDAH</v>
          </cell>
          <cell r="AT17">
            <v>44432</v>
          </cell>
          <cell r="AU17" t="str">
            <v>SUDAH</v>
          </cell>
          <cell r="AV17">
            <v>44465</v>
          </cell>
          <cell r="AW17" t="str">
            <v>0 Tahun  2 Bulan 17 Hari</v>
          </cell>
          <cell r="AX17" t="str">
            <v>IN CLASS</v>
          </cell>
          <cell r="AY17">
            <v>85</v>
          </cell>
          <cell r="AZ17">
            <v>85</v>
          </cell>
          <cell r="BA17" t="str">
            <v>SUDAH</v>
          </cell>
          <cell r="BB17">
            <v>0</v>
          </cell>
          <cell r="BC17">
            <v>44384</v>
          </cell>
          <cell r="BD17" t="str">
            <v>RSU BALADHIKA HUSADA</v>
          </cell>
          <cell r="BE17" t="str">
            <v>BELUM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 t="str">
            <v>0001312551516</v>
          </cell>
          <cell r="BS17" t="str">
            <v>SUDAH</v>
          </cell>
          <cell r="BT17" t="str">
            <v>BU MBK</v>
          </cell>
          <cell r="BU17" t="str">
            <v>21041847167</v>
          </cell>
          <cell r="BV17" t="str">
            <v>SUDAH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J17" t="str">
            <v>FIRAS AINUR RIZQI SAPUTRA</v>
          </cell>
        </row>
        <row r="18">
          <cell r="C18" t="str">
            <v>2253</v>
          </cell>
          <cell r="D18" t="str">
            <v>RISQI DWI SETYAWAN</v>
          </cell>
          <cell r="E18" t="str">
            <v>PT. MBK</v>
          </cell>
          <cell r="F18">
            <v>0</v>
          </cell>
          <cell r="G18">
            <v>0</v>
          </cell>
          <cell r="H18">
            <v>0</v>
          </cell>
          <cell r="I18">
            <v>44143</v>
          </cell>
          <cell r="J18" t="str">
            <v/>
          </cell>
          <cell r="K18" t="str">
            <v>08813573351</v>
          </cell>
          <cell r="L18" t="str">
            <v>DRIVER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 t="str">
            <v>JEMBER</v>
          </cell>
          <cell r="R18" t="str">
            <v>ANTERAJA</v>
          </cell>
          <cell r="S18" t="str">
            <v>MALANG</v>
          </cell>
          <cell r="T18" t="str">
            <v>3511160709950001</v>
          </cell>
          <cell r="U18" t="str">
            <v>SEUMUR HIDUP</v>
          </cell>
          <cell r="V18" t="str">
            <v>HIJAU</v>
          </cell>
          <cell r="W18" t="str">
            <v>BI</v>
          </cell>
          <cell r="X18" t="str">
            <v>15309509000082</v>
          </cell>
          <cell r="Y18">
            <v>45979</v>
          </cell>
          <cell r="Z18" t="str">
            <v>BONDOWOSO</v>
          </cell>
          <cell r="AA18">
            <v>34949</v>
          </cell>
          <cell r="AB18" t="str">
            <v>KRAJAN 02 RT 003/008 DESA PRAJEKAN KIDUL KEC PRAJEKAN</v>
          </cell>
          <cell r="AC18" t="str">
            <v>L</v>
          </cell>
          <cell r="AD18" t="str">
            <v>ISLAM</v>
          </cell>
          <cell r="AE18" t="str">
            <v>L</v>
          </cell>
          <cell r="AF18" t="str">
            <v>SMA</v>
          </cell>
          <cell r="AG18" t="str">
            <v>RISQI DWI SETYAWAN</v>
          </cell>
          <cell r="AH18" t="str">
            <v>BCA</v>
          </cell>
          <cell r="AI18" t="str">
            <v>0391085667</v>
          </cell>
          <cell r="AJ18" t="str">
            <v>3511162908180001</v>
          </cell>
          <cell r="AK18">
            <v>0</v>
          </cell>
          <cell r="AL18">
            <v>44501</v>
          </cell>
          <cell r="AM18">
            <v>44592</v>
          </cell>
          <cell r="AN18" t="str">
            <v>PKWT I</v>
          </cell>
          <cell r="AO18" t="str">
            <v>49 hari</v>
          </cell>
          <cell r="AP18" t="str">
            <v>1 Tahun  1 Bulan 5 Hari</v>
          </cell>
          <cell r="AQ18" t="str">
            <v>SUDAH</v>
          </cell>
          <cell r="AR18">
            <v>44432</v>
          </cell>
          <cell r="AS18" t="str">
            <v>SUDAH</v>
          </cell>
          <cell r="AT18">
            <v>44432</v>
          </cell>
          <cell r="AU18" t="str">
            <v>SUDAH</v>
          </cell>
          <cell r="AV18">
            <v>44465</v>
          </cell>
          <cell r="AW18" t="str">
            <v>0 Tahun  2 Bulan 17 Hari</v>
          </cell>
          <cell r="AX18" t="str">
            <v>IN CLASS</v>
          </cell>
          <cell r="AY18">
            <v>90</v>
          </cell>
          <cell r="AZ18">
            <v>90</v>
          </cell>
          <cell r="BA18" t="str">
            <v>SUDAH</v>
          </cell>
          <cell r="BB18">
            <v>0</v>
          </cell>
          <cell r="BC18">
            <v>44507</v>
          </cell>
          <cell r="BD18" t="str">
            <v>PUSKESMAS BESUKI</v>
          </cell>
          <cell r="BE18" t="str">
            <v>BELUM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 t="str">
            <v>0001537842036</v>
          </cell>
          <cell r="BS18" t="str">
            <v>SUDAH</v>
          </cell>
          <cell r="BT18" t="str">
            <v>BU MBK</v>
          </cell>
          <cell r="BU18" t="str">
            <v>20092336344</v>
          </cell>
          <cell r="BV18" t="str">
            <v>SUDAH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J18" t="str">
            <v>RISQI DWI SETYAWAN</v>
          </cell>
        </row>
        <row r="19">
          <cell r="C19" t="str">
            <v>2270</v>
          </cell>
          <cell r="D19" t="str">
            <v>BAMBANG SUTRISNO</v>
          </cell>
          <cell r="E19" t="str">
            <v>PT. MBK</v>
          </cell>
          <cell r="F19">
            <v>0</v>
          </cell>
          <cell r="G19">
            <v>0</v>
          </cell>
          <cell r="H19">
            <v>0</v>
          </cell>
          <cell r="I19">
            <v>44326</v>
          </cell>
          <cell r="J19" t="str">
            <v/>
          </cell>
          <cell r="K19" t="str">
            <v>087884890427</v>
          </cell>
          <cell r="L19" t="str">
            <v>DRIVER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 t="str">
            <v>JEMBER</v>
          </cell>
          <cell r="R19" t="str">
            <v>ANTERAJA</v>
          </cell>
          <cell r="S19" t="str">
            <v>MALANG</v>
          </cell>
          <cell r="T19" t="str">
            <v>3509120704850010</v>
          </cell>
          <cell r="U19" t="str">
            <v>SEUMUR HIDUP</v>
          </cell>
          <cell r="V19" t="str">
            <v>HIJAU</v>
          </cell>
          <cell r="W19" t="str">
            <v>BI</v>
          </cell>
          <cell r="X19" t="str">
            <v>8504-1532-3206</v>
          </cell>
          <cell r="Y19">
            <v>45389</v>
          </cell>
          <cell r="Z19" t="str">
            <v>KARAWANG</v>
          </cell>
          <cell r="AA19">
            <v>31144</v>
          </cell>
          <cell r="AB19" t="str">
            <v>DUSUN TEGAL REJO RT 01 RW 019 SABRANG AMBULU KAB.JEMBER</v>
          </cell>
          <cell r="AC19" t="str">
            <v>K0</v>
          </cell>
          <cell r="AD19" t="str">
            <v>ISLAM</v>
          </cell>
          <cell r="AE19" t="str">
            <v>L</v>
          </cell>
          <cell r="AF19" t="str">
            <v>SMA</v>
          </cell>
          <cell r="AG19" t="str">
            <v>BAMBANG  SUTRISNO</v>
          </cell>
          <cell r="AH19" t="str">
            <v>BCA</v>
          </cell>
          <cell r="AI19" t="str">
            <v>3320468026</v>
          </cell>
          <cell r="AJ19" t="str">
            <v>3509122904140001</v>
          </cell>
          <cell r="AK19">
            <v>0</v>
          </cell>
          <cell r="AL19">
            <v>44501</v>
          </cell>
          <cell r="AM19">
            <v>44592</v>
          </cell>
          <cell r="AN19" t="str">
            <v>PKWT I</v>
          </cell>
          <cell r="AO19" t="str">
            <v>49 hari</v>
          </cell>
          <cell r="AP19" t="str">
            <v>0 Tahun  7 Bulan 3 Hari</v>
          </cell>
          <cell r="AQ19" t="str">
            <v>SUDAH</v>
          </cell>
          <cell r="AR19">
            <v>44432</v>
          </cell>
          <cell r="AS19" t="str">
            <v>SUDAH</v>
          </cell>
          <cell r="AT19">
            <v>44432</v>
          </cell>
          <cell r="AU19" t="str">
            <v>SUDAH</v>
          </cell>
          <cell r="AV19">
            <v>44465</v>
          </cell>
          <cell r="AW19" t="str">
            <v>0 Tahun  2 Bulan 17 Hari</v>
          </cell>
          <cell r="AX19" t="str">
            <v>IN CLASS</v>
          </cell>
          <cell r="AY19">
            <v>80</v>
          </cell>
          <cell r="AZ19">
            <v>80</v>
          </cell>
          <cell r="BA19" t="str">
            <v>SUDAH</v>
          </cell>
          <cell r="BB19">
            <v>0</v>
          </cell>
          <cell r="BC19">
            <v>44399</v>
          </cell>
          <cell r="BD19" t="str">
            <v>PURWOREJO</v>
          </cell>
          <cell r="BE19" t="str">
            <v>BELUM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 t="str">
            <v>0002143457739</v>
          </cell>
          <cell r="BS19" t="str">
            <v>SUDAH</v>
          </cell>
          <cell r="BT19" t="str">
            <v>BU MBK</v>
          </cell>
          <cell r="BU19" t="str">
            <v>21011322274</v>
          </cell>
          <cell r="BV19" t="str">
            <v>SUDAH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J19" t="str">
            <v>BAMBANG SUTRISNO</v>
          </cell>
        </row>
        <row r="20">
          <cell r="C20" t="str">
            <v>2294</v>
          </cell>
          <cell r="D20" t="str">
            <v>ABDULLAH ZAINI</v>
          </cell>
          <cell r="E20" t="str">
            <v>PT. MBK</v>
          </cell>
          <cell r="F20">
            <v>0</v>
          </cell>
          <cell r="G20">
            <v>0</v>
          </cell>
          <cell r="H20">
            <v>0</v>
          </cell>
          <cell r="I20">
            <v>44328</v>
          </cell>
          <cell r="J20" t="str">
            <v/>
          </cell>
          <cell r="K20" t="str">
            <v>082330512446</v>
          </cell>
          <cell r="L20" t="str">
            <v>DRIVER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 t="str">
            <v>JEMBER</v>
          </cell>
          <cell r="R20" t="str">
            <v>ANTERAJA</v>
          </cell>
          <cell r="S20" t="str">
            <v>MALANG</v>
          </cell>
          <cell r="T20" t="str">
            <v>3513113015930002</v>
          </cell>
          <cell r="U20" t="str">
            <v>SEUMUR HIDUP</v>
          </cell>
          <cell r="V20" t="str">
            <v>HIJAU</v>
          </cell>
          <cell r="W20" t="str">
            <v>BI</v>
          </cell>
          <cell r="X20" t="str">
            <v>1527-9305-000525</v>
          </cell>
          <cell r="Y20">
            <v>45629</v>
          </cell>
          <cell r="Z20" t="str">
            <v>PROBOLINGGO</v>
          </cell>
          <cell r="AA20">
            <v>34119</v>
          </cell>
          <cell r="AB20" t="str">
            <v>KP BATAAN RT.02 RW.01 BESUKI</v>
          </cell>
          <cell r="AC20" t="str">
            <v>K0</v>
          </cell>
          <cell r="AD20" t="str">
            <v>ISLAM</v>
          </cell>
          <cell r="AE20" t="str">
            <v>L</v>
          </cell>
          <cell r="AF20" t="str">
            <v>SMA</v>
          </cell>
          <cell r="AG20" t="str">
            <v>ABDULLAH ZAINI</v>
          </cell>
          <cell r="AH20" t="str">
            <v>BCA</v>
          </cell>
          <cell r="AI20" t="str">
            <v>0391551765</v>
          </cell>
          <cell r="AJ20" t="str">
            <v>3512022406200003</v>
          </cell>
          <cell r="AK20">
            <v>0</v>
          </cell>
          <cell r="AL20">
            <v>44501</v>
          </cell>
          <cell r="AM20">
            <v>44592</v>
          </cell>
          <cell r="AN20" t="str">
            <v>PKWT I</v>
          </cell>
          <cell r="AO20" t="str">
            <v>49 hari</v>
          </cell>
          <cell r="AP20" t="str">
            <v>0 Tahun  7 Bulan 1 Hari</v>
          </cell>
          <cell r="AQ20" t="str">
            <v>SUDAH</v>
          </cell>
          <cell r="AR20">
            <v>44432</v>
          </cell>
          <cell r="AS20" t="str">
            <v>SUDAH</v>
          </cell>
          <cell r="AT20">
            <v>44432</v>
          </cell>
          <cell r="AU20" t="str">
            <v>SUDAH</v>
          </cell>
          <cell r="AV20">
            <v>44465</v>
          </cell>
          <cell r="AW20" t="str">
            <v>0 Tahun  2 Bulan 17 Hari</v>
          </cell>
          <cell r="AX20" t="str">
            <v>IN CLASS</v>
          </cell>
          <cell r="AY20">
            <v>90</v>
          </cell>
          <cell r="AZ20">
            <v>90</v>
          </cell>
          <cell r="BA20" t="str">
            <v>SUDAH</v>
          </cell>
          <cell r="BB20">
            <v>0</v>
          </cell>
          <cell r="BC20">
            <v>44406</v>
          </cell>
          <cell r="BD20" t="str">
            <v>KALIBARU BANYUWANGI</v>
          </cell>
          <cell r="BE20" t="str">
            <v>SUDAH</v>
          </cell>
          <cell r="BF20">
            <v>0</v>
          </cell>
          <cell r="BG20">
            <v>44417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 t="str">
            <v>0003090819925</v>
          </cell>
          <cell r="BS20" t="str">
            <v>SUDAH</v>
          </cell>
          <cell r="BT20" t="str">
            <v>BU MBK</v>
          </cell>
          <cell r="BU20" t="str">
            <v>21045999618</v>
          </cell>
          <cell r="BV20" t="str">
            <v>SUDAH</v>
          </cell>
          <cell r="BW20">
            <v>0</v>
          </cell>
          <cell r="BX20">
            <v>0</v>
          </cell>
          <cell r="BY20" t="str">
            <v>PROPERTY DAMAGE</v>
          </cell>
          <cell r="BZ20">
            <v>44350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J20" t="str">
            <v>ABDULLAH ZAINI</v>
          </cell>
        </row>
        <row r="21">
          <cell r="C21" t="str">
            <v>2384</v>
          </cell>
          <cell r="D21" t="str">
            <v>ARMAN SILO</v>
          </cell>
          <cell r="E21" t="str">
            <v>PT. MBK</v>
          </cell>
          <cell r="F21">
            <v>0</v>
          </cell>
          <cell r="G21">
            <v>0</v>
          </cell>
          <cell r="H21">
            <v>0</v>
          </cell>
          <cell r="I21">
            <v>44341</v>
          </cell>
          <cell r="J21" t="str">
            <v/>
          </cell>
          <cell r="K21" t="str">
            <v>081237168424</v>
          </cell>
          <cell r="L21" t="str">
            <v>DRIVER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 t="str">
            <v>JEMBER</v>
          </cell>
          <cell r="R21" t="str">
            <v>ANTERAJA</v>
          </cell>
          <cell r="S21" t="str">
            <v>MALANG</v>
          </cell>
          <cell r="T21" t="str">
            <v>3510141001000002</v>
          </cell>
          <cell r="U21" t="str">
            <v>SEUMUR HIDUP</v>
          </cell>
          <cell r="V21" t="str">
            <v>HIJAU</v>
          </cell>
          <cell r="W21" t="str">
            <v>BI</v>
          </cell>
          <cell r="X21" t="str">
            <v>15330001000161</v>
          </cell>
          <cell r="Y21">
            <v>46166</v>
          </cell>
          <cell r="Z21" t="str">
            <v>BANYUWANGI</v>
          </cell>
          <cell r="AA21">
            <v>36535</v>
          </cell>
          <cell r="AB21" t="str">
            <v>DSN KAMBPUNG TENGAH RT 002/001/SUKOJATI BLIMBINGSARI</v>
          </cell>
          <cell r="AC21" t="str">
            <v>L</v>
          </cell>
          <cell r="AD21" t="str">
            <v>ISLAM</v>
          </cell>
          <cell r="AE21" t="str">
            <v>L</v>
          </cell>
          <cell r="AF21" t="str">
            <v>SMA</v>
          </cell>
          <cell r="AG21" t="str">
            <v>ARMAN SILO</v>
          </cell>
          <cell r="AH21" t="str">
            <v>BCA</v>
          </cell>
          <cell r="AI21" t="str">
            <v>2640507643</v>
          </cell>
          <cell r="AJ21" t="str">
            <v>3510252811190005</v>
          </cell>
          <cell r="AK21">
            <v>0</v>
          </cell>
          <cell r="AL21">
            <v>44531</v>
          </cell>
          <cell r="AM21">
            <v>44620</v>
          </cell>
          <cell r="AN21" t="str">
            <v>PKWT I</v>
          </cell>
          <cell r="AO21" t="str">
            <v>77 hari</v>
          </cell>
          <cell r="AP21" t="str">
            <v>0 Tahun  6 Bulan 18 Hari</v>
          </cell>
          <cell r="AQ21" t="str">
            <v>SUDAH</v>
          </cell>
          <cell r="AR21">
            <v>44432</v>
          </cell>
          <cell r="AS21" t="str">
            <v>SUDAH</v>
          </cell>
          <cell r="AT21">
            <v>44432</v>
          </cell>
          <cell r="AU21" t="str">
            <v>SUDAH</v>
          </cell>
          <cell r="AV21">
            <v>44465</v>
          </cell>
          <cell r="AW21" t="str">
            <v>0 Tahun  2 Bulan 17 Hari</v>
          </cell>
          <cell r="AX21" t="str">
            <v>IN CLASS</v>
          </cell>
          <cell r="AY21">
            <v>90</v>
          </cell>
          <cell r="AZ21">
            <v>90</v>
          </cell>
          <cell r="BA21" t="str">
            <v>SUDAH</v>
          </cell>
          <cell r="BB21">
            <v>0</v>
          </cell>
          <cell r="BC21">
            <v>44384</v>
          </cell>
          <cell r="BD21" t="str">
            <v>TK ABA PENDIL</v>
          </cell>
          <cell r="BE21" t="str">
            <v>SUDAH</v>
          </cell>
          <cell r="BF21">
            <v>0</v>
          </cell>
          <cell r="BG21">
            <v>44414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 t="str">
            <v>0003089042368</v>
          </cell>
          <cell r="BS21" t="str">
            <v>SUDAH</v>
          </cell>
          <cell r="BT21" t="str">
            <v>BU MBK</v>
          </cell>
          <cell r="BU21" t="str">
            <v>21046000366</v>
          </cell>
          <cell r="BV21" t="str">
            <v>SUDAH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J21" t="str">
            <v>ARMAN SILO</v>
          </cell>
        </row>
        <row r="22">
          <cell r="C22" t="str">
            <v>2524</v>
          </cell>
          <cell r="D22" t="str">
            <v>FENDIK AGUS SETYAWAN</v>
          </cell>
          <cell r="E22" t="str">
            <v>PT. MBK</v>
          </cell>
          <cell r="F22">
            <v>0</v>
          </cell>
          <cell r="G22">
            <v>0</v>
          </cell>
          <cell r="H22">
            <v>0</v>
          </cell>
          <cell r="I22">
            <v>44348</v>
          </cell>
          <cell r="J22" t="str">
            <v/>
          </cell>
          <cell r="K22" t="str">
            <v>085236336170</v>
          </cell>
          <cell r="L22" t="str">
            <v>DRIVER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 t="str">
            <v>JEMBER</v>
          </cell>
          <cell r="R22" t="str">
            <v>ANTERAJA</v>
          </cell>
          <cell r="S22" t="str">
            <v>MALANG</v>
          </cell>
          <cell r="T22" t="str">
            <v>3509042608890001</v>
          </cell>
          <cell r="U22" t="str">
            <v>SEUMUR HIDUP</v>
          </cell>
          <cell r="V22" t="str">
            <v>HIJAU</v>
          </cell>
          <cell r="W22" t="str">
            <v>BI</v>
          </cell>
          <cell r="X22" t="str">
            <v>8908-15320955</v>
          </cell>
          <cell r="Y22">
            <v>46259</v>
          </cell>
          <cell r="Z22" t="str">
            <v>JEMBER</v>
          </cell>
          <cell r="AA22">
            <v>32746</v>
          </cell>
          <cell r="AB22" t="str">
            <v>Dsn. Rejosari RT/RW 02/05 desa Tembokrejo Kec. GumukMas</v>
          </cell>
          <cell r="AC22" t="str">
            <v>K1</v>
          </cell>
          <cell r="AD22" t="str">
            <v>ISLAM</v>
          </cell>
          <cell r="AE22" t="str">
            <v>L</v>
          </cell>
          <cell r="AF22" t="str">
            <v>SMA</v>
          </cell>
          <cell r="AG22" t="str">
            <v>FENDIK AGUS SETYAWAN</v>
          </cell>
          <cell r="AH22" t="str">
            <v>BRI</v>
          </cell>
          <cell r="AI22" t="str">
            <v>621401026011537</v>
          </cell>
          <cell r="AJ22" t="str">
            <v>3509042802180007</v>
          </cell>
          <cell r="AK22">
            <v>0</v>
          </cell>
          <cell r="AL22">
            <v>44531</v>
          </cell>
          <cell r="AM22">
            <v>44620</v>
          </cell>
          <cell r="AN22" t="str">
            <v>PKWT I</v>
          </cell>
          <cell r="AO22" t="str">
            <v>77 hari</v>
          </cell>
          <cell r="AP22" t="str">
            <v>0 Tahun  6 Bulan 12 Hari</v>
          </cell>
          <cell r="AQ22" t="str">
            <v>SUDAH</v>
          </cell>
          <cell r="AR22">
            <v>44432</v>
          </cell>
          <cell r="AS22" t="str">
            <v>SUDAH</v>
          </cell>
          <cell r="AT22">
            <v>44432</v>
          </cell>
          <cell r="AU22" t="str">
            <v>SUDAH</v>
          </cell>
          <cell r="AV22">
            <v>44465</v>
          </cell>
          <cell r="AW22" t="str">
            <v>0 Tahun  2 Bulan 17 Hari</v>
          </cell>
          <cell r="AX22" t="str">
            <v>IN CLASS</v>
          </cell>
          <cell r="AY22">
            <v>85</v>
          </cell>
          <cell r="AZ22">
            <v>85</v>
          </cell>
          <cell r="BA22" t="str">
            <v>SUDAH</v>
          </cell>
          <cell r="BB22">
            <v>0</v>
          </cell>
          <cell r="BC22">
            <v>44354</v>
          </cell>
          <cell r="BD22" t="str">
            <v>RSU PKU MUHAMMADIYAH ROGOJAMPI</v>
          </cell>
          <cell r="BE22" t="str">
            <v>BELUM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 t="str">
            <v>0002217726314</v>
          </cell>
          <cell r="BS22" t="str">
            <v>SUDAH</v>
          </cell>
          <cell r="BT22" t="str">
            <v>BU MBK</v>
          </cell>
          <cell r="BU22" t="str">
            <v>21055225599</v>
          </cell>
          <cell r="BV22" t="str">
            <v>SUDAH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J22" t="str">
            <v>FENDIK AGUS SETYAWAN</v>
          </cell>
        </row>
        <row r="23">
          <cell r="C23" t="str">
            <v>2702</v>
          </cell>
          <cell r="D23" t="str">
            <v>MOH. ASADULLOH</v>
          </cell>
          <cell r="E23" t="str">
            <v>PT. MBK</v>
          </cell>
          <cell r="F23">
            <v>0</v>
          </cell>
          <cell r="G23">
            <v>0</v>
          </cell>
          <cell r="H23">
            <v>0</v>
          </cell>
          <cell r="I23">
            <v>44400</v>
          </cell>
          <cell r="J23" t="str">
            <v/>
          </cell>
          <cell r="K23" t="str">
            <v>085203802561</v>
          </cell>
          <cell r="L23" t="str">
            <v>DRIVER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 t="str">
            <v>JEMBER</v>
          </cell>
          <cell r="R23" t="str">
            <v>ANTERAJA</v>
          </cell>
          <cell r="S23" t="str">
            <v>MALANG</v>
          </cell>
          <cell r="T23" t="str">
            <v>3510140307960005</v>
          </cell>
          <cell r="U23" t="str">
            <v>SEUMUR HIDUP</v>
          </cell>
          <cell r="V23" t="str">
            <v>HIJAU</v>
          </cell>
          <cell r="W23" t="str">
            <v>BI</v>
          </cell>
          <cell r="X23" t="str">
            <v>15339407000112</v>
          </cell>
          <cell r="Y23">
            <v>45835</v>
          </cell>
          <cell r="Z23" t="str">
            <v>BANYUWANGI</v>
          </cell>
          <cell r="AA23">
            <v>35249</v>
          </cell>
          <cell r="AB23" t="str">
            <v>DUSUN POPONGAN RT.01 RW.01 DESA BENELAN LOR</v>
          </cell>
          <cell r="AC23" t="str">
            <v>K0</v>
          </cell>
          <cell r="AD23" t="str">
            <v>ISLAM</v>
          </cell>
          <cell r="AE23" t="str">
            <v>L</v>
          </cell>
          <cell r="AF23" t="str">
            <v>SMK</v>
          </cell>
          <cell r="AG23" t="str">
            <v>MOH. ASADULLOH</v>
          </cell>
          <cell r="AH23" t="str">
            <v>BCA</v>
          </cell>
          <cell r="AI23" t="str">
            <v>2640537453</v>
          </cell>
          <cell r="AJ23" t="str">
            <v>3510140412190005</v>
          </cell>
          <cell r="AK23">
            <v>0</v>
          </cell>
          <cell r="AL23">
            <v>44501</v>
          </cell>
          <cell r="AM23">
            <v>44592</v>
          </cell>
          <cell r="AN23" t="str">
            <v>PKWT II</v>
          </cell>
          <cell r="AO23" t="str">
            <v>49 hari</v>
          </cell>
          <cell r="AP23" t="str">
            <v>0 Tahun  4 Bulan 20 Hari</v>
          </cell>
          <cell r="AQ23" t="str">
            <v>SUDAH</v>
          </cell>
          <cell r="AR23">
            <v>44432</v>
          </cell>
          <cell r="AS23" t="str">
            <v>SUDAH</v>
          </cell>
          <cell r="AT23">
            <v>44432</v>
          </cell>
          <cell r="AU23" t="str">
            <v>SUDAH</v>
          </cell>
          <cell r="AV23">
            <v>44465</v>
          </cell>
          <cell r="AW23" t="str">
            <v>0 Tahun  2 Bulan 17 Hari</v>
          </cell>
          <cell r="AX23" t="str">
            <v>IN CLASS</v>
          </cell>
          <cell r="AY23">
            <v>75</v>
          </cell>
          <cell r="AZ23">
            <v>75</v>
          </cell>
          <cell r="BA23" t="str">
            <v>SUDAH</v>
          </cell>
          <cell r="BB23">
            <v>0</v>
          </cell>
          <cell r="BC23">
            <v>44415</v>
          </cell>
          <cell r="BD23" t="str">
            <v>KLINIK POLKES SITUBONDO</v>
          </cell>
          <cell r="BE23" t="str">
            <v>BELUM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 t="str">
            <v>0002696254367</v>
          </cell>
          <cell r="BS23" t="str">
            <v>SUDAH</v>
          </cell>
          <cell r="BT23" t="str">
            <v>BU MBK</v>
          </cell>
          <cell r="BU23" t="str">
            <v>21065977296</v>
          </cell>
          <cell r="BV23" t="str">
            <v>SUDAH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J23" t="str">
            <v>MOH. ASADULLOH</v>
          </cell>
        </row>
        <row r="24">
          <cell r="C24" t="str">
            <v>2703</v>
          </cell>
          <cell r="D24" t="str">
            <v>FARHANI DAHLAN</v>
          </cell>
          <cell r="E24" t="str">
            <v>PT. MBK</v>
          </cell>
          <cell r="F24">
            <v>0</v>
          </cell>
          <cell r="G24">
            <v>0</v>
          </cell>
          <cell r="H24">
            <v>0</v>
          </cell>
          <cell r="I24">
            <v>44394</v>
          </cell>
          <cell r="J24" t="str">
            <v/>
          </cell>
          <cell r="K24" t="str">
            <v>082332582828</v>
          </cell>
          <cell r="L24" t="str">
            <v>DRIVER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 t="str">
            <v>JEMBER</v>
          </cell>
          <cell r="R24" t="str">
            <v>ANTERAJA</v>
          </cell>
          <cell r="S24" t="str">
            <v>MALANG</v>
          </cell>
          <cell r="T24" t="str">
            <v>3509133112870001</v>
          </cell>
          <cell r="U24" t="str">
            <v>SEUMUR HIDUP</v>
          </cell>
          <cell r="V24" t="str">
            <v>HIJAU</v>
          </cell>
          <cell r="W24" t="str">
            <v>BI UMUM</v>
          </cell>
          <cell r="X24" t="str">
            <v>1618-8712-000110</v>
          </cell>
          <cell r="Y24">
            <v>45642</v>
          </cell>
          <cell r="Z24" t="str">
            <v>JEMBER</v>
          </cell>
          <cell r="AA24">
            <v>32142</v>
          </cell>
          <cell r="AB24" t="str">
            <v>JL. ARGOPURO RT 001/027 KEC. RAMBIPUJI</v>
          </cell>
          <cell r="AC24" t="str">
            <v>K0</v>
          </cell>
          <cell r="AD24" t="str">
            <v>ISLAM</v>
          </cell>
          <cell r="AE24" t="str">
            <v>L</v>
          </cell>
          <cell r="AF24" t="str">
            <v>SMA</v>
          </cell>
          <cell r="AG24" t="str">
            <v>FARHANI DAHLAN</v>
          </cell>
          <cell r="AH24" t="str">
            <v>BNI</v>
          </cell>
          <cell r="AI24" t="str">
            <v>0477-261969</v>
          </cell>
          <cell r="AJ24" t="str">
            <v>3509132808150001</v>
          </cell>
          <cell r="AK24">
            <v>0</v>
          </cell>
          <cell r="AL24">
            <v>44501</v>
          </cell>
          <cell r="AM24">
            <v>44592</v>
          </cell>
          <cell r="AN24" t="str">
            <v>PKWT II</v>
          </cell>
          <cell r="AO24" t="str">
            <v>49 hari</v>
          </cell>
          <cell r="AP24" t="str">
            <v>0 Tahun  4 Bulan 26 Hari</v>
          </cell>
          <cell r="AQ24" t="str">
            <v>SUDAH</v>
          </cell>
          <cell r="AR24">
            <v>44432</v>
          </cell>
          <cell r="AS24" t="str">
            <v>SUDAH</v>
          </cell>
          <cell r="AT24">
            <v>44432</v>
          </cell>
          <cell r="AU24" t="str">
            <v>SUDAH</v>
          </cell>
          <cell r="AV24">
            <v>44465</v>
          </cell>
          <cell r="AW24" t="str">
            <v>0 Tahun  2 Bulan 17 Hari</v>
          </cell>
          <cell r="AX24" t="str">
            <v>IN CLASS</v>
          </cell>
          <cell r="AY24">
            <v>75</v>
          </cell>
          <cell r="AZ24">
            <v>75</v>
          </cell>
          <cell r="BA24" t="str">
            <v>SUDAH</v>
          </cell>
          <cell r="BB24">
            <v>0</v>
          </cell>
          <cell r="BC24">
            <v>44506</v>
          </cell>
          <cell r="BD24" t="str">
            <v>MAYANG</v>
          </cell>
          <cell r="BE24" t="str">
            <v>BELUM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 t="str">
            <v>0001648551385</v>
          </cell>
          <cell r="BS24" t="str">
            <v>SUDAH</v>
          </cell>
          <cell r="BT24" t="str">
            <v>BU MBK</v>
          </cell>
          <cell r="BU24" t="str">
            <v>21065975597</v>
          </cell>
          <cell r="BV24" t="str">
            <v>SUDAH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J24" t="str">
            <v>FARHANI DAHLAN</v>
          </cell>
        </row>
        <row r="25">
          <cell r="C25" t="str">
            <v>2807</v>
          </cell>
          <cell r="D25" t="str">
            <v>NUR MUHAMMAD HABIBI</v>
          </cell>
          <cell r="E25" t="str">
            <v>PT. MBK</v>
          </cell>
          <cell r="F25">
            <v>0</v>
          </cell>
          <cell r="G25">
            <v>0</v>
          </cell>
          <cell r="H25">
            <v>0</v>
          </cell>
          <cell r="I25">
            <v>44400</v>
          </cell>
          <cell r="J25" t="str">
            <v/>
          </cell>
          <cell r="K25" t="str">
            <v>082229393900</v>
          </cell>
          <cell r="L25" t="str">
            <v>DRIVER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 t="str">
            <v>JEMBER</v>
          </cell>
          <cell r="R25" t="str">
            <v>ANTERAJA</v>
          </cell>
          <cell r="S25" t="str">
            <v>MALANG</v>
          </cell>
          <cell r="T25" t="str">
            <v>3510030411890000</v>
          </cell>
          <cell r="U25" t="str">
            <v>SEUMUR HIDUP</v>
          </cell>
          <cell r="V25" t="str">
            <v>KUNING</v>
          </cell>
          <cell r="W25" t="str">
            <v>BII UMUM</v>
          </cell>
          <cell r="X25" t="str">
            <v>1533-8911-000096</v>
          </cell>
          <cell r="Y25">
            <v>45624</v>
          </cell>
          <cell r="Z25" t="str">
            <v>BANYUWANGI</v>
          </cell>
          <cell r="AA25">
            <v>32816</v>
          </cell>
          <cell r="AB25" t="str">
            <v>DUSUN CURAH PECAK RT.02 RW.02 DESA PURWOHARJO</v>
          </cell>
          <cell r="AC25" t="str">
            <v>K1</v>
          </cell>
          <cell r="AD25" t="str">
            <v>ISLAM</v>
          </cell>
          <cell r="AE25" t="str">
            <v>L</v>
          </cell>
          <cell r="AF25" t="str">
            <v>SMK</v>
          </cell>
          <cell r="AG25" t="str">
            <v>NUR MUHAMMAD HABIBI</v>
          </cell>
          <cell r="AH25" t="str">
            <v>BCA</v>
          </cell>
          <cell r="AI25" t="str">
            <v>8980605451</v>
          </cell>
          <cell r="AJ25" t="str">
            <v>3510030611130002</v>
          </cell>
          <cell r="AK25">
            <v>0</v>
          </cell>
          <cell r="AL25">
            <v>44501</v>
          </cell>
          <cell r="AM25">
            <v>44592</v>
          </cell>
          <cell r="AN25" t="str">
            <v>PKWT II</v>
          </cell>
          <cell r="AO25" t="str">
            <v>49 hari</v>
          </cell>
          <cell r="AP25" t="str">
            <v>0 Tahun  4 Bulan 20 Hari</v>
          </cell>
          <cell r="AQ25" t="str">
            <v>SUDAH</v>
          </cell>
          <cell r="AR25">
            <v>44432</v>
          </cell>
          <cell r="AS25" t="str">
            <v>SUDAH</v>
          </cell>
          <cell r="AT25">
            <v>44432</v>
          </cell>
          <cell r="AU25" t="str">
            <v>SUDAH</v>
          </cell>
          <cell r="AV25">
            <v>44465</v>
          </cell>
          <cell r="AW25" t="str">
            <v>0 Tahun  2 Bulan 17 Hari</v>
          </cell>
          <cell r="AX25" t="str">
            <v>IN CLASS</v>
          </cell>
          <cell r="AY25">
            <v>85</v>
          </cell>
          <cell r="AZ25">
            <v>85</v>
          </cell>
          <cell r="BA25" t="str">
            <v>SUDAH</v>
          </cell>
          <cell r="BB25">
            <v>0</v>
          </cell>
          <cell r="BC25">
            <v>44323</v>
          </cell>
          <cell r="BD25" t="str">
            <v>BALAI DESA BOTO</v>
          </cell>
          <cell r="BE25" t="str">
            <v>BELUM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 t="str">
            <v>0001641011714</v>
          </cell>
          <cell r="BS25" t="str">
            <v>SUDAH</v>
          </cell>
          <cell r="BT25" t="str">
            <v>BU MBK</v>
          </cell>
          <cell r="BU25" t="str">
            <v>21065975399</v>
          </cell>
          <cell r="BV25" t="str">
            <v>SUDAH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J25" t="str">
            <v>NUR MUHAMMAD HABIBI</v>
          </cell>
        </row>
        <row r="26">
          <cell r="C26" t="str">
            <v>2816</v>
          </cell>
          <cell r="D26" t="str">
            <v>MUHAMMAD ZAINURI</v>
          </cell>
          <cell r="E26" t="str">
            <v>PT. MBK</v>
          </cell>
          <cell r="F26">
            <v>0</v>
          </cell>
          <cell r="G26">
            <v>0</v>
          </cell>
          <cell r="H26">
            <v>0</v>
          </cell>
          <cell r="I26">
            <v>44417</v>
          </cell>
          <cell r="J26" t="str">
            <v/>
          </cell>
          <cell r="K26" t="str">
            <v>082144545092</v>
          </cell>
          <cell r="L26" t="str">
            <v>DRIVER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 t="str">
            <v>JEMBER</v>
          </cell>
          <cell r="R26" t="str">
            <v>ANTERAJA</v>
          </cell>
          <cell r="S26" t="str">
            <v>MALANG</v>
          </cell>
          <cell r="T26" t="str">
            <v>3510110201850005</v>
          </cell>
          <cell r="U26" t="str">
            <v>SEUMUR HIDUP</v>
          </cell>
          <cell r="V26" t="str">
            <v>HIJAU</v>
          </cell>
          <cell r="W26" t="str">
            <v>BI</v>
          </cell>
          <cell r="X26" t="str">
            <v>1533-8501-000202</v>
          </cell>
          <cell r="Y26">
            <v>46035</v>
          </cell>
          <cell r="Z26" t="str">
            <v>BANYUWANGI</v>
          </cell>
          <cell r="AA26">
            <v>31049</v>
          </cell>
          <cell r="AB26" t="str">
            <v>DUSUN KOTOKAN RT/RW 03/09 JATIROTO KECAMATAN JATIROTO</v>
          </cell>
          <cell r="AC26" t="str">
            <v>K0</v>
          </cell>
          <cell r="AD26" t="str">
            <v>ISLAM</v>
          </cell>
          <cell r="AE26" t="str">
            <v>L</v>
          </cell>
          <cell r="AF26" t="str">
            <v>SMA</v>
          </cell>
          <cell r="AG26" t="str">
            <v>MUHAMMAD ZAINURI</v>
          </cell>
          <cell r="AH26" t="str">
            <v>MANDIRI</v>
          </cell>
          <cell r="AI26" t="str">
            <v>143-00-1595874-5</v>
          </cell>
          <cell r="AJ26" t="str">
            <v>3508170505210006</v>
          </cell>
          <cell r="AK26">
            <v>0</v>
          </cell>
          <cell r="AL26">
            <v>44501</v>
          </cell>
          <cell r="AM26">
            <v>44592</v>
          </cell>
          <cell r="AN26" t="str">
            <v>PKWT II</v>
          </cell>
          <cell r="AO26" t="str">
            <v>49 hari</v>
          </cell>
          <cell r="AP26" t="str">
            <v>0 Tahun  4 Bulan 4 Hari</v>
          </cell>
          <cell r="AQ26" t="str">
            <v>SUDAH</v>
          </cell>
          <cell r="AR26">
            <v>44432</v>
          </cell>
          <cell r="AS26" t="str">
            <v>SUDAH</v>
          </cell>
          <cell r="AT26">
            <v>44432</v>
          </cell>
          <cell r="AU26" t="str">
            <v>SUDAH</v>
          </cell>
          <cell r="AV26">
            <v>44465</v>
          </cell>
          <cell r="AW26" t="str">
            <v>0 Tahun  2 Bulan 17 Hari</v>
          </cell>
          <cell r="AX26" t="str">
            <v>IN CLASS</v>
          </cell>
          <cell r="AY26">
            <v>100</v>
          </cell>
          <cell r="AZ26">
            <v>100</v>
          </cell>
          <cell r="BA26" t="str">
            <v>SUDAH</v>
          </cell>
          <cell r="BB26">
            <v>0</v>
          </cell>
          <cell r="BC26">
            <v>44446</v>
          </cell>
          <cell r="BD26" t="str">
            <v>RS. YASMIN</v>
          </cell>
          <cell r="BE26" t="str">
            <v>BELUM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 t="str">
            <v>0003100422789</v>
          </cell>
          <cell r="BS26" t="str">
            <v>SUDAH</v>
          </cell>
          <cell r="BT26" t="str">
            <v>BU MBK</v>
          </cell>
          <cell r="BU26" t="str">
            <v>21065975563</v>
          </cell>
          <cell r="BV26" t="str">
            <v>SUDAH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J26" t="str">
            <v>MUHAMMAD ZAINURI</v>
          </cell>
        </row>
        <row r="27">
          <cell r="C27" t="str">
            <v>2904</v>
          </cell>
          <cell r="D27" t="str">
            <v>MUHAMMAD FAIZAL</v>
          </cell>
          <cell r="E27" t="str">
            <v>PT. MBK</v>
          </cell>
          <cell r="F27">
            <v>0</v>
          </cell>
          <cell r="G27">
            <v>0</v>
          </cell>
          <cell r="H27">
            <v>0</v>
          </cell>
          <cell r="I27">
            <v>44423</v>
          </cell>
          <cell r="J27" t="str">
            <v/>
          </cell>
          <cell r="K27" t="str">
            <v>085708526061</v>
          </cell>
          <cell r="L27" t="str">
            <v>DRIVER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 t="str">
            <v>JEMBER</v>
          </cell>
          <cell r="R27" t="str">
            <v>ANTERAJA</v>
          </cell>
          <cell r="S27" t="str">
            <v>MALANG</v>
          </cell>
          <cell r="T27" t="str">
            <v>3509140602940002</v>
          </cell>
          <cell r="U27" t="str">
            <v>SEUMUR HIDUP</v>
          </cell>
          <cell r="V27" t="str">
            <v>HIJAU</v>
          </cell>
          <cell r="W27" t="str">
            <v>BI</v>
          </cell>
          <cell r="X27" t="str">
            <v>9401-2526-6106</v>
          </cell>
          <cell r="Y27">
            <v>45328</v>
          </cell>
          <cell r="Z27" t="str">
            <v>JEMBER</v>
          </cell>
          <cell r="AA27">
            <v>34371</v>
          </cell>
          <cell r="AB27" t="str">
            <v>PRAPAH PANTI RT/RW 01/16KEC. PANTI</v>
          </cell>
          <cell r="AC27" t="str">
            <v>L</v>
          </cell>
          <cell r="AD27" t="str">
            <v>ISLAM</v>
          </cell>
          <cell r="AE27" t="str">
            <v>L</v>
          </cell>
          <cell r="AF27" t="str">
            <v>SMA</v>
          </cell>
          <cell r="AG27" t="str">
            <v>MUHAMMAD FAIZAL</v>
          </cell>
          <cell r="AH27" t="str">
            <v>BNI</v>
          </cell>
          <cell r="AI27" t="str">
            <v>0589-425911</v>
          </cell>
          <cell r="AJ27" t="str">
            <v>3509142309056452</v>
          </cell>
          <cell r="AK27">
            <v>0</v>
          </cell>
          <cell r="AL27">
            <v>44501</v>
          </cell>
          <cell r="AM27">
            <v>44592</v>
          </cell>
          <cell r="AN27" t="str">
            <v>PKWT II</v>
          </cell>
          <cell r="AO27" t="str">
            <v>49 hari</v>
          </cell>
          <cell r="AP27" t="str">
            <v>0 Tahun  3 Bulan 28 Hari</v>
          </cell>
          <cell r="AQ27" t="str">
            <v>SUDAH</v>
          </cell>
          <cell r="AR27">
            <v>44432</v>
          </cell>
          <cell r="AS27" t="str">
            <v>SUDAH</v>
          </cell>
          <cell r="AT27">
            <v>44432</v>
          </cell>
          <cell r="AU27" t="str">
            <v>SUDAH</v>
          </cell>
          <cell r="AV27">
            <v>44465</v>
          </cell>
          <cell r="AW27" t="str">
            <v>0 Tahun  2 Bulan 17 Hari</v>
          </cell>
          <cell r="AX27" t="str">
            <v>IN CLASS</v>
          </cell>
          <cell r="AY27">
            <v>80</v>
          </cell>
          <cell r="AZ27">
            <v>80</v>
          </cell>
          <cell r="BA27" t="str">
            <v>SUDAH</v>
          </cell>
          <cell r="BB27">
            <v>0</v>
          </cell>
          <cell r="BC27">
            <v>44448</v>
          </cell>
          <cell r="BD27">
            <v>0</v>
          </cell>
          <cell r="BE27" t="str">
            <v>BELUM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 t="str">
            <v>0001542496318</v>
          </cell>
          <cell r="BS27" t="str">
            <v>SUDAH</v>
          </cell>
          <cell r="BT27" t="str">
            <v>BU MBK</v>
          </cell>
          <cell r="BU27" t="str">
            <v>21065975605</v>
          </cell>
          <cell r="BV27" t="str">
            <v>SUDAH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J27" t="str">
            <v>MUHAMMAD FAIZAL</v>
          </cell>
        </row>
        <row r="28">
          <cell r="C28" t="str">
            <v>2905</v>
          </cell>
          <cell r="D28" t="str">
            <v>TINO TRIO BEKTI</v>
          </cell>
          <cell r="E28" t="str">
            <v>PT. MBK</v>
          </cell>
          <cell r="F28">
            <v>0</v>
          </cell>
          <cell r="G28">
            <v>0</v>
          </cell>
          <cell r="H28">
            <v>0</v>
          </cell>
          <cell r="I28">
            <v>44423</v>
          </cell>
          <cell r="J28" t="str">
            <v/>
          </cell>
          <cell r="K28" t="str">
            <v>085695063198</v>
          </cell>
          <cell r="L28" t="str">
            <v>DRIVER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 t="str">
            <v>JEMBER</v>
          </cell>
          <cell r="R28" t="str">
            <v>ANTERAJA</v>
          </cell>
          <cell r="S28" t="str">
            <v>MALANG</v>
          </cell>
          <cell r="T28" t="str">
            <v>3574032101970002</v>
          </cell>
          <cell r="U28" t="str">
            <v>SEUMUR HIDUP</v>
          </cell>
          <cell r="V28" t="str">
            <v>HIJAU</v>
          </cell>
          <cell r="W28" t="str">
            <v>BI</v>
          </cell>
          <cell r="X28" t="str">
            <v>9701-15600305</v>
          </cell>
          <cell r="Y28">
            <v>45312</v>
          </cell>
          <cell r="Z28" t="str">
            <v>PROBOLINGGO</v>
          </cell>
          <cell r="AA28">
            <v>35451</v>
          </cell>
          <cell r="AB28" t="str">
            <v>JL. NOYO GENGGONG RT/RW 03/02 DESA JATI KEC MAYANGAN</v>
          </cell>
          <cell r="AC28" t="str">
            <v>L</v>
          </cell>
          <cell r="AD28" t="str">
            <v>ISLAM</v>
          </cell>
          <cell r="AE28" t="str">
            <v>L</v>
          </cell>
          <cell r="AF28" t="str">
            <v>SMA</v>
          </cell>
          <cell r="AG28" t="str">
            <v>TINO TRIO BEKTI</v>
          </cell>
          <cell r="AH28" t="str">
            <v>BCA</v>
          </cell>
          <cell r="AI28" t="str">
            <v>0391099901</v>
          </cell>
          <cell r="AJ28" t="str">
            <v>3574030506065096</v>
          </cell>
          <cell r="AK28">
            <v>0</v>
          </cell>
          <cell r="AL28">
            <v>44501</v>
          </cell>
          <cell r="AM28">
            <v>44592</v>
          </cell>
          <cell r="AN28" t="str">
            <v>PKWT II</v>
          </cell>
          <cell r="AO28" t="str">
            <v>49 hari</v>
          </cell>
          <cell r="AP28" t="str">
            <v>0 Tahun  3 Bulan 28 Hari</v>
          </cell>
          <cell r="AQ28" t="str">
            <v>SUDAH</v>
          </cell>
          <cell r="AR28">
            <v>44432</v>
          </cell>
          <cell r="AS28" t="str">
            <v>SUDAH</v>
          </cell>
          <cell r="AT28">
            <v>44432</v>
          </cell>
          <cell r="AU28" t="str">
            <v>SUDAH</v>
          </cell>
          <cell r="AV28">
            <v>44465</v>
          </cell>
          <cell r="AW28" t="str">
            <v>0 Tahun  2 Bulan 17 Hari</v>
          </cell>
          <cell r="AX28" t="str">
            <v>IN CLASS</v>
          </cell>
          <cell r="AY28">
            <v>95</v>
          </cell>
          <cell r="AZ28">
            <v>95</v>
          </cell>
          <cell r="BA28" t="str">
            <v>SUDAH</v>
          </cell>
          <cell r="BB28">
            <v>0</v>
          </cell>
          <cell r="BC28">
            <v>44428</v>
          </cell>
          <cell r="BD28" t="str">
            <v>DESA AGUNG</v>
          </cell>
          <cell r="BE28" t="str">
            <v>BELUM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 t="str">
            <v>0002297813376</v>
          </cell>
          <cell r="BS28" t="str">
            <v>SUDAH</v>
          </cell>
          <cell r="BT28" t="str">
            <v>BU MBK</v>
          </cell>
          <cell r="BU28" t="str">
            <v>21065977403</v>
          </cell>
          <cell r="BV28" t="str">
            <v>SUDAH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J28" t="str">
            <v>TINO TRIO BEKTI</v>
          </cell>
        </row>
        <row r="29">
          <cell r="C29" t="str">
            <v>2906</v>
          </cell>
          <cell r="D29" t="str">
            <v>DIDIK DARMADI</v>
          </cell>
          <cell r="E29" t="str">
            <v>PT. MBK</v>
          </cell>
          <cell r="F29" t="str">
            <v>PEMENUHAN PO</v>
          </cell>
          <cell r="G29" t="str">
            <v>38/PO/LOG-SBY/VIII/21</v>
          </cell>
          <cell r="H29">
            <v>44415</v>
          </cell>
          <cell r="I29">
            <v>44423</v>
          </cell>
          <cell r="J29">
            <v>8</v>
          </cell>
          <cell r="K29" t="str">
            <v>081286185086</v>
          </cell>
          <cell r="L29" t="str">
            <v>DRIVER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 t="str">
            <v>JEMBER</v>
          </cell>
          <cell r="R29" t="str">
            <v>ANTERAJA</v>
          </cell>
          <cell r="S29" t="str">
            <v>MALANG</v>
          </cell>
          <cell r="T29" t="str">
            <v>3509170802900003</v>
          </cell>
          <cell r="U29" t="str">
            <v>SEUMUR HIDUP</v>
          </cell>
          <cell r="V29" t="str">
            <v>HIJAU</v>
          </cell>
          <cell r="W29" t="str">
            <v>BI</v>
          </cell>
          <cell r="X29" t="str">
            <v>1532-9002-000215</v>
          </cell>
          <cell r="Y29">
            <v>46070</v>
          </cell>
          <cell r="Z29" t="str">
            <v>JEMBER</v>
          </cell>
          <cell r="AA29">
            <v>32912</v>
          </cell>
          <cell r="AB29" t="str">
            <v>DUSUN ROWO RT/RW 02/05 DESA ROWO INDAH KEC AJUNG</v>
          </cell>
          <cell r="AC29" t="str">
            <v>K0</v>
          </cell>
          <cell r="AD29" t="str">
            <v>ISLAM</v>
          </cell>
          <cell r="AE29" t="str">
            <v>L</v>
          </cell>
          <cell r="AF29" t="str">
            <v>SMA</v>
          </cell>
          <cell r="AG29" t="str">
            <v>DIDIK DARMADI</v>
          </cell>
          <cell r="AH29" t="str">
            <v>BCA</v>
          </cell>
          <cell r="AI29" t="str">
            <v>0240960141</v>
          </cell>
          <cell r="AJ29" t="str">
            <v>3509170610110005</v>
          </cell>
          <cell r="AK29">
            <v>0</v>
          </cell>
          <cell r="AL29">
            <v>44501</v>
          </cell>
          <cell r="AM29">
            <v>44592</v>
          </cell>
          <cell r="AN29" t="str">
            <v>PKWT II</v>
          </cell>
          <cell r="AO29" t="str">
            <v>49 hari</v>
          </cell>
          <cell r="AP29" t="str">
            <v>0 Tahun  3 Bulan 28 Hari</v>
          </cell>
          <cell r="AQ29" t="str">
            <v>SUDAH</v>
          </cell>
          <cell r="AR29">
            <v>44432</v>
          </cell>
          <cell r="AS29" t="str">
            <v>SUDAH</v>
          </cell>
          <cell r="AT29">
            <v>44432</v>
          </cell>
          <cell r="AU29" t="str">
            <v>SUDAH</v>
          </cell>
          <cell r="AV29">
            <v>44465</v>
          </cell>
          <cell r="AW29" t="str">
            <v>0 Tahun  2 Bulan 17 Hari</v>
          </cell>
          <cell r="AX29" t="str">
            <v>IN CLASS</v>
          </cell>
          <cell r="AY29">
            <v>90</v>
          </cell>
          <cell r="AZ29">
            <v>90</v>
          </cell>
          <cell r="BA29" t="str">
            <v>SUDAH</v>
          </cell>
          <cell r="BB29">
            <v>0</v>
          </cell>
          <cell r="BC29">
            <v>44390</v>
          </cell>
          <cell r="BD29" t="str">
            <v>PUSKESMAS BESUKI</v>
          </cell>
          <cell r="BE29" t="str">
            <v>BELUM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 t="str">
            <v>0001150529343</v>
          </cell>
          <cell r="BS29" t="str">
            <v>SUDAH</v>
          </cell>
          <cell r="BT29" t="str">
            <v>PBI APBN</v>
          </cell>
          <cell r="BU29" t="str">
            <v>21065977205</v>
          </cell>
          <cell r="BV29" t="str">
            <v>SUDAH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J29" t="str">
            <v>DIDIK DARMADI</v>
          </cell>
        </row>
        <row r="30">
          <cell r="C30" t="str">
            <v>2909</v>
          </cell>
          <cell r="D30" t="str">
            <v>MOCH. YACUB</v>
          </cell>
          <cell r="E30" t="str">
            <v>PT. MBK</v>
          </cell>
          <cell r="F30" t="str">
            <v>PEMENUHAN PO</v>
          </cell>
          <cell r="G30" t="str">
            <v>38/PO/LOG-SBY/VIII/21</v>
          </cell>
          <cell r="H30">
            <v>44415</v>
          </cell>
          <cell r="I30">
            <v>44423</v>
          </cell>
          <cell r="J30">
            <v>8</v>
          </cell>
          <cell r="K30" t="str">
            <v>082257771700</v>
          </cell>
          <cell r="L30" t="str">
            <v>DRIVER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 t="str">
            <v>JEMBER</v>
          </cell>
          <cell r="R30" t="str">
            <v>ANTERAJA</v>
          </cell>
          <cell r="S30" t="str">
            <v>MALANG</v>
          </cell>
          <cell r="T30" t="str">
            <v>3509102701940002</v>
          </cell>
          <cell r="U30" t="str">
            <v>SEUMUR HIDUP</v>
          </cell>
          <cell r="V30" t="str">
            <v>HIJAU</v>
          </cell>
          <cell r="W30" t="str">
            <v>BI</v>
          </cell>
          <cell r="X30" t="str">
            <v>9401-15320824</v>
          </cell>
          <cell r="Y30">
            <v>44588</v>
          </cell>
          <cell r="Z30" t="str">
            <v>JEMBER</v>
          </cell>
          <cell r="AA30">
            <v>34361</v>
          </cell>
          <cell r="AB30" t="str">
            <v>DUSUN KRAJAN RT/RW 02/07 BALUNG LOR, BALUNG</v>
          </cell>
          <cell r="AC30" t="str">
            <v>K0</v>
          </cell>
          <cell r="AD30" t="str">
            <v>ISLAM</v>
          </cell>
          <cell r="AE30" t="str">
            <v>L</v>
          </cell>
          <cell r="AF30" t="str">
            <v>SMA</v>
          </cell>
          <cell r="AG30" t="str">
            <v>MOCH. YACUB</v>
          </cell>
          <cell r="AH30" t="str">
            <v>BCA</v>
          </cell>
          <cell r="AI30" t="str">
            <v>8910473582</v>
          </cell>
          <cell r="AJ30" t="str">
            <v>3509102203181008</v>
          </cell>
          <cell r="AK30">
            <v>0</v>
          </cell>
          <cell r="AL30">
            <v>44501</v>
          </cell>
          <cell r="AM30">
            <v>44592</v>
          </cell>
          <cell r="AN30" t="str">
            <v>PKWT II</v>
          </cell>
          <cell r="AO30" t="str">
            <v>49 hari</v>
          </cell>
          <cell r="AP30" t="str">
            <v>0 Tahun  3 Bulan 28 Hari</v>
          </cell>
          <cell r="AQ30" t="str">
            <v>SUDAH</v>
          </cell>
          <cell r="AR30">
            <v>44432</v>
          </cell>
          <cell r="AS30" t="str">
            <v>SUDAH</v>
          </cell>
          <cell r="AT30">
            <v>44432</v>
          </cell>
          <cell r="AU30" t="str">
            <v>SUDAH</v>
          </cell>
          <cell r="AV30">
            <v>44465</v>
          </cell>
          <cell r="AW30" t="str">
            <v>0 Tahun  2 Bulan 17 Hari</v>
          </cell>
          <cell r="AX30" t="str">
            <v>IN CLASS</v>
          </cell>
          <cell r="AY30">
            <v>80</v>
          </cell>
          <cell r="AZ30">
            <v>80</v>
          </cell>
          <cell r="BA30" t="str">
            <v>SUDAH</v>
          </cell>
          <cell r="BB30">
            <v>0</v>
          </cell>
          <cell r="BC30">
            <v>44390</v>
          </cell>
          <cell r="BD30" t="str">
            <v>MAYANG</v>
          </cell>
          <cell r="BE30" t="str">
            <v>BELUM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 t="str">
            <v>0001408110219</v>
          </cell>
          <cell r="BS30" t="str">
            <v>SUDAH</v>
          </cell>
          <cell r="BT30" t="str">
            <v>BU MBK</v>
          </cell>
          <cell r="BU30" t="str">
            <v>21065977239</v>
          </cell>
          <cell r="BV30" t="str">
            <v>SUDAH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J30" t="str">
            <v>MOCH. YACUB</v>
          </cell>
        </row>
        <row r="31">
          <cell r="C31" t="str">
            <v>2910</v>
          </cell>
          <cell r="D31" t="str">
            <v>ABDUL LATIF ANAS</v>
          </cell>
          <cell r="E31" t="str">
            <v>PT. MBK</v>
          </cell>
          <cell r="F31" t="str">
            <v>PEMENUHAN PO</v>
          </cell>
          <cell r="G31" t="str">
            <v>38/PO/LOG-SBY/VIII/21</v>
          </cell>
          <cell r="H31">
            <v>44415</v>
          </cell>
          <cell r="I31">
            <v>44426</v>
          </cell>
          <cell r="J31">
            <v>11</v>
          </cell>
          <cell r="K31" t="str">
            <v>083820887126</v>
          </cell>
          <cell r="L31" t="str">
            <v>DRIVER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 t="str">
            <v>JEMBER</v>
          </cell>
          <cell r="R31" t="str">
            <v>ANTERAJA</v>
          </cell>
          <cell r="S31" t="str">
            <v>MALANG</v>
          </cell>
          <cell r="T31" t="str">
            <v>3509302808960000</v>
          </cell>
          <cell r="U31" t="str">
            <v>SEUMUR HIDUP</v>
          </cell>
          <cell r="V31" t="str">
            <v>HIJAU</v>
          </cell>
          <cell r="W31" t="str">
            <v>BI</v>
          </cell>
          <cell r="X31" t="str">
            <v>1625-9611-000130</v>
          </cell>
          <cell r="Y31">
            <v>46203</v>
          </cell>
          <cell r="Z31" t="str">
            <v>JEMBER</v>
          </cell>
          <cell r="AA31">
            <v>35379</v>
          </cell>
          <cell r="AB31" t="str">
            <v>DUSUN KRAJAN RT/RW 01/05 KALIBARUKULON - KALIBARU</v>
          </cell>
          <cell r="AC31" t="str">
            <v>K1</v>
          </cell>
          <cell r="AD31" t="str">
            <v>ISLAM</v>
          </cell>
          <cell r="AE31" t="str">
            <v>L</v>
          </cell>
          <cell r="AF31" t="str">
            <v>SMA</v>
          </cell>
          <cell r="AG31" t="str">
            <v>ABDUL LATIF ANAS</v>
          </cell>
          <cell r="AH31" t="str">
            <v>BCA</v>
          </cell>
          <cell r="AI31" t="str">
            <v>2630876462</v>
          </cell>
          <cell r="AJ31" t="str">
            <v>3510111502180002</v>
          </cell>
          <cell r="AK31">
            <v>0</v>
          </cell>
          <cell r="AL31">
            <v>44531</v>
          </cell>
          <cell r="AM31">
            <v>44620</v>
          </cell>
          <cell r="AN31" t="str">
            <v>PKWT II</v>
          </cell>
          <cell r="AO31" t="str">
            <v>77 hari</v>
          </cell>
          <cell r="AP31" t="str">
            <v>0 Tahun  3 Bulan 25 Hari</v>
          </cell>
          <cell r="AQ31" t="str">
            <v>SUDAH</v>
          </cell>
          <cell r="AR31">
            <v>44432</v>
          </cell>
          <cell r="AS31" t="str">
            <v>SUDAH</v>
          </cell>
          <cell r="AT31">
            <v>44432</v>
          </cell>
          <cell r="AU31" t="str">
            <v>SUDAH</v>
          </cell>
          <cell r="AV31">
            <v>44465</v>
          </cell>
          <cell r="AW31" t="str">
            <v>0 Tahun  2 Bulan 17 Hari</v>
          </cell>
          <cell r="AX31" t="str">
            <v>IN CLASS</v>
          </cell>
          <cell r="AY31">
            <v>90</v>
          </cell>
          <cell r="AZ31">
            <v>90</v>
          </cell>
          <cell r="BA31" t="str">
            <v>SUDAH</v>
          </cell>
          <cell r="BB31">
            <v>0</v>
          </cell>
          <cell r="BC31">
            <v>44428</v>
          </cell>
          <cell r="BD31" t="str">
            <v>MAYANG</v>
          </cell>
          <cell r="BE31" t="str">
            <v>BELUM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 t="str">
            <v>0002378818541</v>
          </cell>
          <cell r="BS31" t="str">
            <v>SUDAH</v>
          </cell>
          <cell r="BT31" t="str">
            <v>BU MBK</v>
          </cell>
          <cell r="BU31" t="str">
            <v>21075601480</v>
          </cell>
          <cell r="BV31" t="str">
            <v>SUDAH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J31" t="str">
            <v>ABDUL LATIF ANAS</v>
          </cell>
        </row>
        <row r="32">
          <cell r="C32" t="str">
            <v>2912</v>
          </cell>
          <cell r="D32" t="str">
            <v>SALIM ACHMAD</v>
          </cell>
          <cell r="E32" t="str">
            <v>PT. MBK</v>
          </cell>
          <cell r="F32">
            <v>0</v>
          </cell>
          <cell r="G32">
            <v>0</v>
          </cell>
          <cell r="H32">
            <v>0</v>
          </cell>
          <cell r="I32">
            <v>44428</v>
          </cell>
          <cell r="J32" t="str">
            <v/>
          </cell>
          <cell r="K32" t="str">
            <v>085236363521</v>
          </cell>
          <cell r="L32" t="str">
            <v>DRIVER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 t="str">
            <v>JEMBER</v>
          </cell>
          <cell r="R32" t="str">
            <v>ANTERAJA</v>
          </cell>
          <cell r="S32" t="str">
            <v>MALANG</v>
          </cell>
          <cell r="T32" t="str">
            <v>3508152608870000</v>
          </cell>
          <cell r="U32" t="str">
            <v>SEUMUR HIDUP</v>
          </cell>
          <cell r="V32" t="str">
            <v>HIJAU</v>
          </cell>
          <cell r="W32" t="str">
            <v>BI</v>
          </cell>
          <cell r="X32" t="str">
            <v>1532-8708-000317</v>
          </cell>
          <cell r="Y32">
            <v>46220</v>
          </cell>
          <cell r="Z32" t="str">
            <v>MALANG</v>
          </cell>
          <cell r="AA32">
            <v>32015</v>
          </cell>
          <cell r="AB32" t="str">
            <v>PERUM ARJASA NO. 5 BLOK D3 - ARJASA</v>
          </cell>
          <cell r="AC32" t="str">
            <v>K0</v>
          </cell>
          <cell r="AD32" t="str">
            <v>ISLAM</v>
          </cell>
          <cell r="AE32" t="str">
            <v>L</v>
          </cell>
          <cell r="AF32" t="str">
            <v>SMA</v>
          </cell>
          <cell r="AG32" t="str">
            <v>ACHMAD SALIM</v>
          </cell>
          <cell r="AH32" t="str">
            <v>BCA</v>
          </cell>
          <cell r="AI32" t="str">
            <v>0240477408</v>
          </cell>
          <cell r="AJ32" t="str">
            <v>3509221605190007</v>
          </cell>
          <cell r="AK32">
            <v>0</v>
          </cell>
          <cell r="AL32">
            <v>44531</v>
          </cell>
          <cell r="AM32">
            <v>44620</v>
          </cell>
          <cell r="AN32" t="str">
            <v>PKWT II</v>
          </cell>
          <cell r="AO32" t="str">
            <v>77 hari</v>
          </cell>
          <cell r="AP32" t="str">
            <v>0 Tahun  3 Bulan 23 Hari</v>
          </cell>
          <cell r="AQ32" t="str">
            <v>SUDAH</v>
          </cell>
          <cell r="AR32">
            <v>44432</v>
          </cell>
          <cell r="AS32" t="str">
            <v>SUDAH</v>
          </cell>
          <cell r="AT32">
            <v>44432</v>
          </cell>
          <cell r="AU32" t="str">
            <v>SUDAH</v>
          </cell>
          <cell r="AV32">
            <v>44465</v>
          </cell>
          <cell r="AW32" t="str">
            <v>0 Tahun  2 Bulan 17 Hari</v>
          </cell>
          <cell r="AX32" t="str">
            <v>IN CLASS</v>
          </cell>
          <cell r="AY32">
            <v>80</v>
          </cell>
          <cell r="AZ32">
            <v>80</v>
          </cell>
          <cell r="BA32" t="str">
            <v>SUDAH</v>
          </cell>
          <cell r="BB32">
            <v>0</v>
          </cell>
          <cell r="BC32">
            <v>44428</v>
          </cell>
          <cell r="BD32" t="str">
            <v>DESA AGUNG</v>
          </cell>
          <cell r="BE32" t="str">
            <v>BELUM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 t="str">
            <v>0002094115228</v>
          </cell>
          <cell r="BS32" t="str">
            <v>SUDAH</v>
          </cell>
          <cell r="BT32" t="str">
            <v>BU MBK</v>
          </cell>
          <cell r="BU32" t="str">
            <v>21075601407</v>
          </cell>
          <cell r="BV32" t="str">
            <v>SUDAH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J32" t="str">
            <v>ACHMAD SALIM</v>
          </cell>
        </row>
        <row r="33">
          <cell r="C33" t="str">
            <v>2913</v>
          </cell>
          <cell r="D33" t="str">
            <v>SUKMA SIDHARTA</v>
          </cell>
          <cell r="E33" t="str">
            <v>PT. MBK</v>
          </cell>
          <cell r="F33" t="str">
            <v>PEMENUHAN PO</v>
          </cell>
          <cell r="G33" t="str">
            <v>38/PO/LOG-SBY/VIII/21</v>
          </cell>
          <cell r="H33">
            <v>44415</v>
          </cell>
          <cell r="I33">
            <v>44428</v>
          </cell>
          <cell r="J33">
            <v>13</v>
          </cell>
          <cell r="K33" t="str">
            <v>089638863131</v>
          </cell>
          <cell r="L33" t="str">
            <v>DRIVER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 t="str">
            <v>JEMBER</v>
          </cell>
          <cell r="R33" t="str">
            <v>ANTERAJA</v>
          </cell>
          <cell r="S33" t="str">
            <v>MALANG</v>
          </cell>
          <cell r="T33" t="str">
            <v>3574023009880000</v>
          </cell>
          <cell r="U33" t="str">
            <v>SEUMUR HIDUP</v>
          </cell>
          <cell r="V33" t="str">
            <v>HIJAU</v>
          </cell>
          <cell r="W33" t="str">
            <v>BI</v>
          </cell>
          <cell r="X33" t="str">
            <v>1560-8809-000077</v>
          </cell>
          <cell r="Y33">
            <v>45942</v>
          </cell>
          <cell r="Z33" t="str">
            <v>PROBOLINGGO</v>
          </cell>
          <cell r="AA33">
            <v>32416</v>
          </cell>
          <cell r="AB33" t="str">
            <v>PERUM STI BLOK BS KAV A/V RT/RW 6/5 SUMBERTAMAN - WONOASIH</v>
          </cell>
          <cell r="AC33" t="str">
            <v>K0</v>
          </cell>
          <cell r="AD33" t="str">
            <v>ISLAM</v>
          </cell>
          <cell r="AE33" t="str">
            <v>L</v>
          </cell>
          <cell r="AF33" t="str">
            <v>SMA</v>
          </cell>
          <cell r="AG33" t="str">
            <v>SUKMA SIDHARTA</v>
          </cell>
          <cell r="AH33" t="str">
            <v>BCA</v>
          </cell>
          <cell r="AI33" t="str">
            <v>0240512181</v>
          </cell>
          <cell r="AJ33" t="str">
            <v>3574020406130002</v>
          </cell>
          <cell r="AK33">
            <v>0</v>
          </cell>
          <cell r="AL33">
            <v>44531</v>
          </cell>
          <cell r="AM33">
            <v>44620</v>
          </cell>
          <cell r="AN33" t="str">
            <v>PKWT II</v>
          </cell>
          <cell r="AO33" t="str">
            <v>77 hari</v>
          </cell>
          <cell r="AP33" t="str">
            <v>0 Tahun  3 Bulan 23 Hari</v>
          </cell>
          <cell r="AQ33" t="str">
            <v>SUDAH</v>
          </cell>
          <cell r="AR33">
            <v>44432</v>
          </cell>
          <cell r="AS33" t="str">
            <v>SUDAH</v>
          </cell>
          <cell r="AT33">
            <v>44432</v>
          </cell>
          <cell r="AU33" t="str">
            <v>SUDAH</v>
          </cell>
          <cell r="AV33">
            <v>44465</v>
          </cell>
          <cell r="AW33" t="str">
            <v>0 Tahun  2 Bulan 17 Hari</v>
          </cell>
          <cell r="AX33" t="str">
            <v>IN CLASS</v>
          </cell>
          <cell r="AY33">
            <v>90</v>
          </cell>
          <cell r="AZ33">
            <v>90</v>
          </cell>
          <cell r="BA33" t="str">
            <v>SUDAH</v>
          </cell>
          <cell r="BB33">
            <v>0</v>
          </cell>
          <cell r="BC33">
            <v>44390</v>
          </cell>
          <cell r="BD33" t="str">
            <v>DESA AGUNG</v>
          </cell>
          <cell r="BE33" t="str">
            <v>BELUM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 t="str">
            <v>BELUM</v>
          </cell>
          <cell r="BT33">
            <v>0</v>
          </cell>
          <cell r="BU33" t="str">
            <v>21075601068</v>
          </cell>
          <cell r="BV33" t="str">
            <v>SUDAH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J33" t="str">
            <v>SUKMA SIDHARTA</v>
          </cell>
        </row>
        <row r="34">
          <cell r="C34" t="str">
            <v>3157</v>
          </cell>
          <cell r="D34" t="str">
            <v>MUHAMMAD FARIDL SYAIFUDIN</v>
          </cell>
          <cell r="E34" t="str">
            <v>PT. MBK</v>
          </cell>
          <cell r="F34">
            <v>0</v>
          </cell>
          <cell r="G34">
            <v>0</v>
          </cell>
          <cell r="H34">
            <v>0</v>
          </cell>
          <cell r="I34">
            <v>44488</v>
          </cell>
          <cell r="J34" t="str">
            <v/>
          </cell>
          <cell r="K34" t="str">
            <v>087701713251</v>
          </cell>
          <cell r="L34" t="str">
            <v>DRIVER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 t="str">
            <v>JEMBER</v>
          </cell>
          <cell r="R34" t="str">
            <v>ANTERAJA</v>
          </cell>
          <cell r="S34" t="str">
            <v>MALANG</v>
          </cell>
          <cell r="T34" t="str">
            <v>3510162405940006</v>
          </cell>
          <cell r="U34" t="str">
            <v>SEUMUR HIDUP</v>
          </cell>
          <cell r="V34" t="str">
            <v>HIJAU</v>
          </cell>
          <cell r="W34" t="str">
            <v>BI</v>
          </cell>
          <cell r="X34" t="str">
            <v>1618940500049</v>
          </cell>
          <cell r="Y34">
            <v>45670</v>
          </cell>
          <cell r="Z34" t="str">
            <v>BANYUWANGI</v>
          </cell>
          <cell r="AA34">
            <v>34478</v>
          </cell>
          <cell r="AB34" t="str">
            <v>DUSUN KRAJAN RT/RW 003/003 KEL/DESA PENGATIGAN KEC. ROGOJAMPI</v>
          </cell>
          <cell r="AC34" t="str">
            <v>K1</v>
          </cell>
          <cell r="AD34" t="str">
            <v>ISLAM</v>
          </cell>
          <cell r="AE34" t="str">
            <v>L</v>
          </cell>
          <cell r="AF34" t="str">
            <v>SMA</v>
          </cell>
          <cell r="AG34" t="str">
            <v>MUHAMMAD FARIDL SYAIFUDIN</v>
          </cell>
          <cell r="AH34" t="str">
            <v>BCA</v>
          </cell>
          <cell r="AI34" t="str">
            <v>1801395711</v>
          </cell>
          <cell r="AJ34" t="str">
            <v>3510131802190002</v>
          </cell>
          <cell r="AK34">
            <v>0</v>
          </cell>
          <cell r="AL34">
            <v>44488</v>
          </cell>
          <cell r="AM34">
            <v>44592</v>
          </cell>
          <cell r="AN34" t="str">
            <v>PKWT I</v>
          </cell>
          <cell r="AO34" t="str">
            <v>49 hari</v>
          </cell>
          <cell r="AP34" t="str">
            <v>0 Tahun  1 Bulan 24 Hari</v>
          </cell>
          <cell r="AQ34" t="str">
            <v>SUDAH</v>
          </cell>
          <cell r="AR34">
            <v>44489</v>
          </cell>
          <cell r="AS34" t="str">
            <v>SUDAH</v>
          </cell>
          <cell r="AT34">
            <v>44489</v>
          </cell>
          <cell r="AU34" t="str">
            <v>SUDAH</v>
          </cell>
          <cell r="AV34">
            <v>44488</v>
          </cell>
          <cell r="AW34" t="str">
            <v>0 Tahun  1 Bulan 24 Hari</v>
          </cell>
          <cell r="AX34" t="str">
            <v>IN CLASS</v>
          </cell>
          <cell r="AY34">
            <v>85</v>
          </cell>
          <cell r="AZ34">
            <v>75</v>
          </cell>
          <cell r="BA34" t="str">
            <v>SUDAH</v>
          </cell>
          <cell r="BB34">
            <v>0</v>
          </cell>
          <cell r="BC34">
            <v>44446</v>
          </cell>
          <cell r="BD34" t="str">
            <v>BANYUWANGI</v>
          </cell>
          <cell r="BE34" t="str">
            <v>SUDAH</v>
          </cell>
          <cell r="BF34">
            <v>0</v>
          </cell>
          <cell r="BG34">
            <v>44414</v>
          </cell>
          <cell r="BH34" t="str">
            <v>BANYUWANGI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 t="str">
            <v>BELUM</v>
          </cell>
          <cell r="BT34">
            <v>0</v>
          </cell>
          <cell r="BU34">
            <v>0</v>
          </cell>
          <cell r="BV34" t="str">
            <v>BELUM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 t="str">
            <v>MUTASI DR MALANG KE JEMBER 02 DES 2021</v>
          </cell>
          <cell r="CJ34" t="str">
            <v>MUHAMMAD FARIDL SYAIFUDIN</v>
          </cell>
        </row>
      </sheetData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>
        <row r="5">
          <cell r="C5" t="str">
            <v>1417</v>
          </cell>
          <cell r="D5" t="str">
            <v>ALFAN BASORI</v>
          </cell>
          <cell r="E5" t="str">
            <v>PT. MBK</v>
          </cell>
          <cell r="F5">
            <v>0</v>
          </cell>
          <cell r="G5">
            <v>0</v>
          </cell>
          <cell r="H5">
            <v>0</v>
          </cell>
          <cell r="I5">
            <v>44136</v>
          </cell>
          <cell r="J5" t="str">
            <v/>
          </cell>
          <cell r="K5" t="str">
            <v>082257993019</v>
          </cell>
          <cell r="L5" t="str">
            <v>DRIVER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 t="str">
            <v>MALANG</v>
          </cell>
          <cell r="R5" t="str">
            <v>ANTERAJA</v>
          </cell>
          <cell r="S5" t="str">
            <v>MALANG</v>
          </cell>
          <cell r="T5" t="str">
            <v>3507052006990008</v>
          </cell>
          <cell r="U5" t="str">
            <v>SEUMUR HIDUP</v>
          </cell>
          <cell r="V5" t="str">
            <v>HIJAU</v>
          </cell>
          <cell r="W5" t="str">
            <v>BI</v>
          </cell>
          <cell r="X5" t="str">
            <v>15269906000052</v>
          </cell>
          <cell r="Y5">
            <v>45684</v>
          </cell>
          <cell r="Z5" t="str">
            <v>MALANG</v>
          </cell>
          <cell r="AA5">
            <v>36331</v>
          </cell>
          <cell r="AB5" t="str">
            <v>DSN WONOSARI RT 023/003 DESA SUKODONO KEC DAMPIT</v>
          </cell>
          <cell r="AC5" t="str">
            <v>K0</v>
          </cell>
          <cell r="AD5" t="str">
            <v>ISLAM</v>
          </cell>
          <cell r="AE5" t="str">
            <v>L</v>
          </cell>
          <cell r="AF5" t="str">
            <v>SMA</v>
          </cell>
          <cell r="AG5" t="str">
            <v>ALFAN BASORI</v>
          </cell>
          <cell r="AH5" t="str">
            <v>BCA</v>
          </cell>
          <cell r="AI5" t="str">
            <v>3680195659</v>
          </cell>
          <cell r="AJ5" t="str">
            <v>3507052709200000</v>
          </cell>
          <cell r="AK5">
            <v>0</v>
          </cell>
          <cell r="AL5">
            <v>44531</v>
          </cell>
          <cell r="AM5">
            <v>44620</v>
          </cell>
          <cell r="AN5" t="str">
            <v>PKWT I</v>
          </cell>
          <cell r="AO5" t="str">
            <v>77 hari</v>
          </cell>
          <cell r="AP5" t="str">
            <v>1 Tahun  1 Bulan 12 Hari</v>
          </cell>
          <cell r="AQ5" t="str">
            <v>SUDAH</v>
          </cell>
          <cell r="AR5">
            <v>44432</v>
          </cell>
          <cell r="AS5" t="str">
            <v>SUDAH</v>
          </cell>
          <cell r="AT5">
            <v>44432</v>
          </cell>
          <cell r="AU5" t="str">
            <v>SUDAH</v>
          </cell>
          <cell r="AV5">
            <v>44439</v>
          </cell>
          <cell r="AW5" t="str">
            <v>0 Tahun  3 Bulan 12 Hari</v>
          </cell>
          <cell r="AX5" t="str">
            <v>IN CLASS</v>
          </cell>
          <cell r="AY5">
            <v>100</v>
          </cell>
          <cell r="AZ5">
            <v>100</v>
          </cell>
          <cell r="BA5" t="str">
            <v>SUDAH</v>
          </cell>
          <cell r="BB5">
            <v>0</v>
          </cell>
          <cell r="BC5">
            <v>44415</v>
          </cell>
          <cell r="BD5" t="str">
            <v>GAJAYANA MALANG</v>
          </cell>
          <cell r="BE5" t="str">
            <v>SUDAH</v>
          </cell>
          <cell r="BF5">
            <v>0</v>
          </cell>
          <cell r="BG5">
            <v>44449</v>
          </cell>
          <cell r="BH5" t="str">
            <v>GAJAYANA MALANG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 t="str">
            <v>0000678445277</v>
          </cell>
          <cell r="BS5" t="str">
            <v>SUDAH</v>
          </cell>
          <cell r="BT5" t="str">
            <v>PBI APBN</v>
          </cell>
          <cell r="BU5" t="str">
            <v>20092336385</v>
          </cell>
          <cell r="BV5" t="str">
            <v>SUDAH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I5" t="str">
            <v>ALFAN BASORI</v>
          </cell>
        </row>
        <row r="6">
          <cell r="C6" t="str">
            <v>1421</v>
          </cell>
          <cell r="D6" t="str">
            <v>HERU KUSMANAJI</v>
          </cell>
          <cell r="E6" t="str">
            <v>PT. MBK</v>
          </cell>
          <cell r="F6">
            <v>0</v>
          </cell>
          <cell r="G6">
            <v>0</v>
          </cell>
          <cell r="H6">
            <v>0</v>
          </cell>
          <cell r="I6">
            <v>44131</v>
          </cell>
          <cell r="J6" t="str">
            <v/>
          </cell>
          <cell r="K6" t="str">
            <v>085791292699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Dispatcher</v>
          </cell>
          <cell r="Q6" t="str">
            <v>MALANG</v>
          </cell>
          <cell r="R6" t="str">
            <v>ANTERAJA</v>
          </cell>
          <cell r="S6" t="str">
            <v>MALANG</v>
          </cell>
          <cell r="T6" t="str">
            <v>3514010803920001</v>
          </cell>
          <cell r="U6" t="str">
            <v>SEUMUR HIDUP</v>
          </cell>
          <cell r="V6" t="str">
            <v>NON DRIVER</v>
          </cell>
          <cell r="W6" t="str">
            <v>NON DRIVER</v>
          </cell>
          <cell r="X6" t="str">
            <v>NON DRIVER</v>
          </cell>
          <cell r="Y6" t="str">
            <v>NON DRIVER</v>
          </cell>
          <cell r="Z6" t="str">
            <v>MALANG</v>
          </cell>
          <cell r="AA6">
            <v>33671</v>
          </cell>
          <cell r="AB6" t="str">
            <v>JL SLAMET RIADI NO III/121  RT 008/001 DESA LAWANG KEC LAWANG</v>
          </cell>
          <cell r="AC6" t="str">
            <v>K0</v>
          </cell>
          <cell r="AD6" t="str">
            <v>ISLAM</v>
          </cell>
          <cell r="AE6" t="str">
            <v>L</v>
          </cell>
          <cell r="AF6" t="str">
            <v>SMA</v>
          </cell>
          <cell r="AG6" t="str">
            <v>HERU KUSMAJI</v>
          </cell>
          <cell r="AH6" t="str">
            <v>BCA</v>
          </cell>
          <cell r="AI6" t="str">
            <v>3160174187</v>
          </cell>
          <cell r="AJ6" t="str">
            <v>3507250103170000</v>
          </cell>
          <cell r="AK6">
            <v>0</v>
          </cell>
          <cell r="AL6">
            <v>44531</v>
          </cell>
          <cell r="AM6">
            <v>44620</v>
          </cell>
          <cell r="AN6" t="str">
            <v>PKWT I</v>
          </cell>
          <cell r="AO6" t="str">
            <v>77 hari</v>
          </cell>
          <cell r="AP6" t="str">
            <v>1 Tahun  1 Bulan 16 Hari</v>
          </cell>
          <cell r="AQ6" t="str">
            <v>NON DRIVER</v>
          </cell>
          <cell r="AR6" t="str">
            <v>NON DRIVER</v>
          </cell>
          <cell r="AS6" t="str">
            <v>SUDAH</v>
          </cell>
          <cell r="AT6">
            <v>44432</v>
          </cell>
          <cell r="AU6" t="str">
            <v>NON DRIVER</v>
          </cell>
          <cell r="AV6" t="str">
            <v>NON DRIVER</v>
          </cell>
          <cell r="AW6" t="str">
            <v/>
          </cell>
          <cell r="AX6" t="str">
            <v>NON DRIVER</v>
          </cell>
          <cell r="AY6" t="str">
            <v>NON DRIVER</v>
          </cell>
          <cell r="AZ6" t="str">
            <v>NON DRIVER</v>
          </cell>
          <cell r="BA6" t="str">
            <v>SUDAH</v>
          </cell>
          <cell r="BB6">
            <v>0</v>
          </cell>
          <cell r="BC6">
            <v>44415</v>
          </cell>
          <cell r="BD6">
            <v>0</v>
          </cell>
          <cell r="BE6" t="str">
            <v>SUDAH</v>
          </cell>
          <cell r="BF6">
            <v>0</v>
          </cell>
          <cell r="BG6">
            <v>44448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 t="str">
            <v>0000713949017</v>
          </cell>
          <cell r="BS6" t="str">
            <v>SUDAH</v>
          </cell>
          <cell r="BT6" t="str">
            <v>BU MBK</v>
          </cell>
          <cell r="BU6" t="str">
            <v>20092336294</v>
          </cell>
          <cell r="BV6" t="str">
            <v>SUDAH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I6" t="str">
            <v>HERU KUSMANAJI</v>
          </cell>
        </row>
        <row r="7">
          <cell r="C7" t="str">
            <v>1517</v>
          </cell>
          <cell r="D7" t="str">
            <v>EKO WAHYUDI</v>
          </cell>
          <cell r="E7" t="str">
            <v>PT. MBK</v>
          </cell>
          <cell r="F7">
            <v>0</v>
          </cell>
          <cell r="G7">
            <v>0</v>
          </cell>
          <cell r="H7">
            <v>0</v>
          </cell>
          <cell r="I7">
            <v>44160</v>
          </cell>
          <cell r="J7" t="str">
            <v/>
          </cell>
          <cell r="K7" t="str">
            <v>082244401407</v>
          </cell>
          <cell r="L7" t="str">
            <v>DRIVER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 t="str">
            <v>MALANG</v>
          </cell>
          <cell r="R7" t="str">
            <v>ANTERAJA</v>
          </cell>
          <cell r="S7" t="str">
            <v>MALANG</v>
          </cell>
          <cell r="T7" t="str">
            <v>3514012408810003</v>
          </cell>
          <cell r="U7" t="str">
            <v>SEUMUR HIDUP</v>
          </cell>
          <cell r="V7" t="str">
            <v>HIJAU</v>
          </cell>
          <cell r="W7" t="str">
            <v>BI</v>
          </cell>
          <cell r="X7" t="str">
            <v>8108/81</v>
          </cell>
          <cell r="Y7">
            <v>45162</v>
          </cell>
          <cell r="Z7" t="str">
            <v>PASURUAN</v>
          </cell>
          <cell r="AA7">
            <v>29822</v>
          </cell>
          <cell r="AB7" t="str">
            <v>DSN JATISARI RT/RW 002/005 PURWODADI PASURUAN</v>
          </cell>
          <cell r="AC7" t="str">
            <v>K0</v>
          </cell>
          <cell r="AD7" t="str">
            <v>ISLAM</v>
          </cell>
          <cell r="AE7" t="str">
            <v>L</v>
          </cell>
          <cell r="AF7" t="str">
            <v>SMA</v>
          </cell>
          <cell r="AG7" t="str">
            <v>EKO WAHYUDI</v>
          </cell>
          <cell r="AH7" t="str">
            <v>BCA</v>
          </cell>
          <cell r="AI7" t="str">
            <v>3850719950</v>
          </cell>
          <cell r="AJ7" t="str">
            <v>3514010101023430</v>
          </cell>
          <cell r="AK7">
            <v>0</v>
          </cell>
          <cell r="AL7">
            <v>44470</v>
          </cell>
          <cell r="AM7">
            <v>44561</v>
          </cell>
          <cell r="AN7" t="str">
            <v>PKWT II</v>
          </cell>
          <cell r="AO7" t="str">
            <v>18 hari</v>
          </cell>
          <cell r="AP7" t="str">
            <v>1 Tahun  0 Bulan 18 Hari</v>
          </cell>
          <cell r="AQ7" t="str">
            <v>SUDAH</v>
          </cell>
          <cell r="AR7">
            <v>44432</v>
          </cell>
          <cell r="AS7" t="str">
            <v>SUDAH</v>
          </cell>
          <cell r="AT7">
            <v>44432</v>
          </cell>
          <cell r="AU7" t="str">
            <v>SUDAH</v>
          </cell>
          <cell r="AV7">
            <v>44406</v>
          </cell>
          <cell r="AW7" t="str">
            <v>0 Tahun  4 Bulan 14 Hari</v>
          </cell>
          <cell r="AX7" t="str">
            <v>IN CLASS</v>
          </cell>
          <cell r="AY7">
            <v>80</v>
          </cell>
          <cell r="AZ7">
            <v>80</v>
          </cell>
          <cell r="BA7" t="str">
            <v>SUDAH</v>
          </cell>
          <cell r="BB7">
            <v>0</v>
          </cell>
          <cell r="BC7">
            <v>44371</v>
          </cell>
          <cell r="BD7" t="str">
            <v>RAMPAL</v>
          </cell>
          <cell r="BE7" t="str">
            <v>SUDAH</v>
          </cell>
          <cell r="BF7">
            <v>0</v>
          </cell>
          <cell r="BG7">
            <v>44405</v>
          </cell>
          <cell r="BH7" t="str">
            <v>RAMPAL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 t="str">
            <v>0002268226833</v>
          </cell>
          <cell r="BS7" t="str">
            <v>SUDAH</v>
          </cell>
          <cell r="BT7" t="str">
            <v>BU MBK</v>
          </cell>
          <cell r="BU7" t="str">
            <v>21004400624</v>
          </cell>
          <cell r="BV7" t="str">
            <v>SUDAH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I7" t="str">
            <v>EKO WAHYUDI</v>
          </cell>
        </row>
        <row r="8">
          <cell r="C8" t="str">
            <v>1518</v>
          </cell>
          <cell r="D8" t="str">
            <v>CHOIRUL SANY</v>
          </cell>
          <cell r="E8" t="str">
            <v>PT. MBK</v>
          </cell>
          <cell r="F8">
            <v>0</v>
          </cell>
          <cell r="G8">
            <v>0</v>
          </cell>
          <cell r="H8">
            <v>0</v>
          </cell>
          <cell r="I8">
            <v>44166</v>
          </cell>
          <cell r="J8" t="str">
            <v/>
          </cell>
          <cell r="K8" t="str">
            <v>089681556405</v>
          </cell>
          <cell r="L8" t="str">
            <v>DRIVER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str">
            <v>MALANG</v>
          </cell>
          <cell r="R8" t="str">
            <v>ANTERAJA</v>
          </cell>
          <cell r="S8" t="str">
            <v>MALANG</v>
          </cell>
          <cell r="T8" t="str">
            <v>3514012106990003</v>
          </cell>
          <cell r="U8" t="str">
            <v>SEUMUR HIDUP</v>
          </cell>
          <cell r="V8" t="str">
            <v>HIJAU</v>
          </cell>
          <cell r="W8" t="str">
            <v>BI</v>
          </cell>
          <cell r="X8" t="str">
            <v>15289906000088</v>
          </cell>
          <cell r="Y8">
            <v>45859</v>
          </cell>
          <cell r="Z8" t="str">
            <v>PASURUAN</v>
          </cell>
          <cell r="AA8">
            <v>36332</v>
          </cell>
          <cell r="AB8" t="str">
            <v>DUSUN JATISARI  RT 001 RW 005 PURWODADI PASURUAN</v>
          </cell>
          <cell r="AC8" t="str">
            <v>K0</v>
          </cell>
          <cell r="AD8" t="str">
            <v>ISLAM</v>
          </cell>
          <cell r="AE8" t="str">
            <v>L</v>
          </cell>
          <cell r="AF8" t="str">
            <v>SMA</v>
          </cell>
          <cell r="AG8" t="str">
            <v>CHOIRUL SANY</v>
          </cell>
          <cell r="AH8" t="str">
            <v>BCA</v>
          </cell>
          <cell r="AI8" t="str">
            <v>3160196141</v>
          </cell>
          <cell r="AJ8" t="str">
            <v>3514010310120000</v>
          </cell>
          <cell r="AK8">
            <v>0</v>
          </cell>
          <cell r="AL8">
            <v>44470</v>
          </cell>
          <cell r="AM8">
            <v>44561</v>
          </cell>
          <cell r="AN8" t="str">
            <v>PKWT II</v>
          </cell>
          <cell r="AO8" t="str">
            <v>18 hari</v>
          </cell>
          <cell r="AP8" t="str">
            <v>1 Tahun  0 Bulan 12 Hari</v>
          </cell>
          <cell r="AQ8" t="str">
            <v>SUDAH</v>
          </cell>
          <cell r="AR8">
            <v>44432</v>
          </cell>
          <cell r="AS8" t="str">
            <v>SUDAH</v>
          </cell>
          <cell r="AT8">
            <v>44432</v>
          </cell>
          <cell r="AU8" t="str">
            <v>SUDAH</v>
          </cell>
          <cell r="AV8">
            <v>44286</v>
          </cell>
          <cell r="AW8" t="str">
            <v>0 Tahun  8 Bulan 12 Hari</v>
          </cell>
          <cell r="AX8" t="str">
            <v>IN CLASS</v>
          </cell>
          <cell r="AY8">
            <v>100</v>
          </cell>
          <cell r="AZ8">
            <v>100</v>
          </cell>
          <cell r="BA8" t="str">
            <v>SUDAH</v>
          </cell>
          <cell r="BB8">
            <v>0</v>
          </cell>
          <cell r="BC8">
            <v>44384</v>
          </cell>
          <cell r="BD8" t="str">
            <v>BALAI DESA BLIMBING</v>
          </cell>
          <cell r="BE8" t="str">
            <v>SUDAH</v>
          </cell>
          <cell r="BF8">
            <v>0</v>
          </cell>
          <cell r="BG8">
            <v>44418</v>
          </cell>
          <cell r="BH8" t="str">
            <v>RSI MALANG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 t="str">
            <v>0002808423527</v>
          </cell>
          <cell r="BS8" t="str">
            <v>SUDAH</v>
          </cell>
          <cell r="BT8" t="str">
            <v>PBI APBN</v>
          </cell>
          <cell r="BU8" t="str">
            <v>21004400533</v>
          </cell>
          <cell r="BV8" t="str">
            <v>SUDAH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I8" t="str">
            <v>CHAIRUL SANY</v>
          </cell>
        </row>
        <row r="9">
          <cell r="C9" t="str">
            <v>1586</v>
          </cell>
          <cell r="D9" t="str">
            <v>EKO HARDIYAN PURNAWAN</v>
          </cell>
          <cell r="E9" t="str">
            <v>PT. MBK</v>
          </cell>
          <cell r="F9">
            <v>0</v>
          </cell>
          <cell r="G9">
            <v>0</v>
          </cell>
          <cell r="H9">
            <v>0</v>
          </cell>
          <cell r="I9">
            <v>44185</v>
          </cell>
          <cell r="J9" t="str">
            <v/>
          </cell>
          <cell r="K9" t="str">
            <v>087866104442</v>
          </cell>
          <cell r="L9" t="str">
            <v>DRIVER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 t="str">
            <v>MALANG</v>
          </cell>
          <cell r="R9" t="str">
            <v>ANTERAJA</v>
          </cell>
          <cell r="S9" t="str">
            <v>MALANG</v>
          </cell>
          <cell r="T9" t="str">
            <v>3573010307800008</v>
          </cell>
          <cell r="U9" t="str">
            <v>SEUMUR HIDUP</v>
          </cell>
          <cell r="V9" t="str">
            <v>HIJAU</v>
          </cell>
          <cell r="W9" t="str">
            <v>BI</v>
          </cell>
          <cell r="X9" t="str">
            <v>800716187864</v>
          </cell>
          <cell r="Y9">
            <v>45476</v>
          </cell>
          <cell r="Z9" t="str">
            <v>MALANG</v>
          </cell>
          <cell r="AA9">
            <v>29405</v>
          </cell>
          <cell r="AB9" t="str">
            <v>SIDOMULYO JAYA II/26 RT 04 RW 10 PURWODADI BLIMBING KOTA MALANG</v>
          </cell>
          <cell r="AC9" t="str">
            <v>K0</v>
          </cell>
          <cell r="AD9" t="str">
            <v>ISLAM</v>
          </cell>
          <cell r="AE9" t="str">
            <v>L</v>
          </cell>
          <cell r="AF9" t="str">
            <v>SMA</v>
          </cell>
          <cell r="AG9" t="str">
            <v>EKO HARDIYAN PURNAWAN</v>
          </cell>
          <cell r="AH9" t="str">
            <v>BCA</v>
          </cell>
          <cell r="AI9" t="str">
            <v>3312165161</v>
          </cell>
          <cell r="AJ9" t="str">
            <v>3573011212100060</v>
          </cell>
          <cell r="AK9">
            <v>0</v>
          </cell>
          <cell r="AL9">
            <v>44501</v>
          </cell>
          <cell r="AM9">
            <v>44592</v>
          </cell>
          <cell r="AN9" t="str">
            <v>PKWT II</v>
          </cell>
          <cell r="AO9" t="str">
            <v>49 hari</v>
          </cell>
          <cell r="AP9" t="str">
            <v>0 Tahun  11 Bulan 23 Hari</v>
          </cell>
          <cell r="AQ9" t="str">
            <v>SUDAH</v>
          </cell>
          <cell r="AR9">
            <v>44432</v>
          </cell>
          <cell r="AS9" t="str">
            <v>SUDAH</v>
          </cell>
          <cell r="AT9">
            <v>44432</v>
          </cell>
          <cell r="AU9" t="str">
            <v>SUDAH</v>
          </cell>
          <cell r="AV9">
            <v>44279</v>
          </cell>
          <cell r="AW9" t="str">
            <v>0 Tahun  8 Bulan 19 Hari</v>
          </cell>
          <cell r="AX9" t="str">
            <v>IN CLASS</v>
          </cell>
          <cell r="AY9">
            <v>70</v>
          </cell>
          <cell r="AZ9">
            <v>75</v>
          </cell>
          <cell r="BA9" t="str">
            <v>SUDAH</v>
          </cell>
          <cell r="BB9">
            <v>0</v>
          </cell>
          <cell r="BC9">
            <v>44415</v>
          </cell>
          <cell r="BD9" t="str">
            <v>GAJAYANA MALANG</v>
          </cell>
          <cell r="BE9" t="str">
            <v>SUDAH</v>
          </cell>
          <cell r="BF9">
            <v>0</v>
          </cell>
          <cell r="BG9">
            <v>44448</v>
          </cell>
          <cell r="BH9" t="str">
            <v>GAJAYANA MALANG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 t="str">
            <v>0001447320115</v>
          </cell>
          <cell r="BS9" t="str">
            <v>SUDAH</v>
          </cell>
          <cell r="BT9" t="str">
            <v>PBI APBD</v>
          </cell>
          <cell r="BU9" t="str">
            <v>21011322902</v>
          </cell>
          <cell r="BV9" t="str">
            <v>SUDAH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I9" t="str">
            <v>EKO HARDIYAN PURNAWAN</v>
          </cell>
        </row>
        <row r="10">
          <cell r="C10" t="str">
            <v>1791</v>
          </cell>
          <cell r="D10" t="str">
            <v>ARNOLD KUSUMA WARDHANA</v>
          </cell>
          <cell r="E10" t="str">
            <v>PT. MBK</v>
          </cell>
          <cell r="F10" t="str">
            <v>PEMENUHAN PO</v>
          </cell>
          <cell r="G10" t="str">
            <v>84/PO/LOG-SBY/I/21</v>
          </cell>
          <cell r="H10">
            <v>44205</v>
          </cell>
          <cell r="I10">
            <v>44212</v>
          </cell>
          <cell r="J10">
            <v>7</v>
          </cell>
          <cell r="K10" t="str">
            <v>081333568460</v>
          </cell>
          <cell r="L10" t="str">
            <v>DRIVER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 t="str">
            <v>MALANG</v>
          </cell>
          <cell r="R10" t="str">
            <v>ANTERAJA</v>
          </cell>
          <cell r="S10" t="str">
            <v>MALANG</v>
          </cell>
          <cell r="T10" t="str">
            <v>3573032202820005</v>
          </cell>
          <cell r="U10" t="str">
            <v>SEUMUR HIDUP</v>
          </cell>
          <cell r="V10" t="str">
            <v>HIJAU</v>
          </cell>
          <cell r="W10" t="str">
            <v>BI</v>
          </cell>
          <cell r="X10" t="str">
            <v>15258202000159</v>
          </cell>
          <cell r="Y10">
            <v>46029</v>
          </cell>
          <cell r="Z10" t="str">
            <v>SURABAYA</v>
          </cell>
          <cell r="AA10">
            <v>30004</v>
          </cell>
          <cell r="AB10" t="str">
            <v>JL TLOGOSARI 645C RT04 R 05 MERJOSARI LOWOKWARU KOTA MALANG</v>
          </cell>
          <cell r="AC10" t="str">
            <v>K0</v>
          </cell>
          <cell r="AD10" t="str">
            <v>ISLAM</v>
          </cell>
          <cell r="AE10" t="str">
            <v>L</v>
          </cell>
          <cell r="AF10" t="str">
            <v>SMA</v>
          </cell>
          <cell r="AG10" t="str">
            <v>ARNOLD KUSUMA WARDHANA</v>
          </cell>
          <cell r="AH10" t="str">
            <v>BCA</v>
          </cell>
          <cell r="AI10" t="str">
            <v>0112673375</v>
          </cell>
          <cell r="AJ10" t="str">
            <v>3573050804140000</v>
          </cell>
          <cell r="AK10">
            <v>0</v>
          </cell>
          <cell r="AL10">
            <v>44531</v>
          </cell>
          <cell r="AM10">
            <v>44620</v>
          </cell>
          <cell r="AN10" t="str">
            <v>PKWT II</v>
          </cell>
          <cell r="AO10" t="str">
            <v>77 hari</v>
          </cell>
          <cell r="AP10" t="str">
            <v>0 Tahun  10 Bulan 27 Hari</v>
          </cell>
          <cell r="AQ10" t="str">
            <v>SUDAH</v>
          </cell>
          <cell r="AR10">
            <v>44432</v>
          </cell>
          <cell r="AS10" t="str">
            <v>SUDAH</v>
          </cell>
          <cell r="AT10">
            <v>44432</v>
          </cell>
          <cell r="AU10" t="str">
            <v>SUDAH</v>
          </cell>
          <cell r="AV10">
            <v>44286</v>
          </cell>
          <cell r="AW10" t="str">
            <v>0 Tahun  8 Bulan 12 Hari</v>
          </cell>
          <cell r="AX10" t="str">
            <v>IN CLASS</v>
          </cell>
          <cell r="AY10">
            <v>80</v>
          </cell>
          <cell r="AZ10">
            <v>80</v>
          </cell>
          <cell r="BA10" t="str">
            <v>SUDAH</v>
          </cell>
          <cell r="BB10">
            <v>0</v>
          </cell>
          <cell r="BC10">
            <v>44445</v>
          </cell>
          <cell r="BD10" t="str">
            <v>RS TENTARA SOPRAOEN</v>
          </cell>
          <cell r="BE10" t="str">
            <v>SUDAH</v>
          </cell>
          <cell r="BF10">
            <v>0</v>
          </cell>
          <cell r="BG10">
            <v>44478</v>
          </cell>
          <cell r="BH10" t="str">
            <v>GAJAYANA MALANG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 t="str">
            <v>0001803215979</v>
          </cell>
          <cell r="BS10" t="str">
            <v>SUDAH</v>
          </cell>
          <cell r="BT10" t="str">
            <v>BU MBK</v>
          </cell>
          <cell r="BU10" t="str">
            <v>21017941762</v>
          </cell>
          <cell r="BV10" t="str">
            <v>SUDAH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I10" t="str">
            <v>ARNOLD KUSUMA WARDHANA</v>
          </cell>
        </row>
        <row r="11">
          <cell r="C11" t="str">
            <v>1792</v>
          </cell>
          <cell r="D11" t="str">
            <v>MOCHAMAD KHOIRUL ANAM</v>
          </cell>
          <cell r="E11" t="str">
            <v>PT. MBK</v>
          </cell>
          <cell r="F11" t="str">
            <v>PEMENUHAN PO</v>
          </cell>
          <cell r="G11" t="str">
            <v>84/PO/LOG-SBY/I/21</v>
          </cell>
          <cell r="H11">
            <v>44205</v>
          </cell>
          <cell r="I11">
            <v>44212</v>
          </cell>
          <cell r="J11">
            <v>7</v>
          </cell>
          <cell r="K11" t="str">
            <v>082245737810</v>
          </cell>
          <cell r="L11" t="str">
            <v>DRIVER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 t="str">
            <v>MALANG</v>
          </cell>
          <cell r="R11" t="str">
            <v>ANTERAJA</v>
          </cell>
          <cell r="S11" t="str">
            <v>MALANG</v>
          </cell>
          <cell r="T11" t="str">
            <v>3507251704940001</v>
          </cell>
          <cell r="U11" t="str">
            <v>SEUMUR HIDUP</v>
          </cell>
          <cell r="V11" t="str">
            <v>HIJAU</v>
          </cell>
          <cell r="W11" t="str">
            <v>BI</v>
          </cell>
          <cell r="X11" t="str">
            <v>940415260627</v>
          </cell>
          <cell r="Y11">
            <v>46261</v>
          </cell>
          <cell r="Z11" t="str">
            <v>MALANG</v>
          </cell>
          <cell r="AA11">
            <v>34441</v>
          </cell>
          <cell r="AB11" t="str">
            <v>JL. HAMID RUSDI NO.123 RT04 RW01 KETNDAN LAWANG KAB MALANG</v>
          </cell>
          <cell r="AC11" t="str">
            <v>K0</v>
          </cell>
          <cell r="AD11" t="str">
            <v>ISLAM</v>
          </cell>
          <cell r="AE11" t="str">
            <v>L</v>
          </cell>
          <cell r="AF11" t="str">
            <v>SMA</v>
          </cell>
          <cell r="AG11" t="str">
            <v>MOCHAMAD KHOIRUL ANAM</v>
          </cell>
          <cell r="AH11" t="str">
            <v>BCA</v>
          </cell>
          <cell r="AI11" t="str">
            <v>3160238720</v>
          </cell>
          <cell r="AJ11" t="str">
            <v>3507251203080010</v>
          </cell>
          <cell r="AK11">
            <v>0</v>
          </cell>
          <cell r="AL11">
            <v>44531</v>
          </cell>
          <cell r="AM11">
            <v>44620</v>
          </cell>
          <cell r="AN11" t="str">
            <v>PKWT II</v>
          </cell>
          <cell r="AO11" t="str">
            <v>77 hari</v>
          </cell>
          <cell r="AP11" t="str">
            <v>0 Tahun  10 Bulan 27 Hari</v>
          </cell>
          <cell r="AQ11" t="str">
            <v>SUDAH</v>
          </cell>
          <cell r="AR11">
            <v>44432</v>
          </cell>
          <cell r="AS11" t="str">
            <v>SUDAH</v>
          </cell>
          <cell r="AT11">
            <v>44432</v>
          </cell>
          <cell r="AU11" t="str">
            <v>SUDAH</v>
          </cell>
          <cell r="AV11">
            <v>44286</v>
          </cell>
          <cell r="AW11" t="str">
            <v>0 Tahun  8 Bulan 12 Hari</v>
          </cell>
          <cell r="AX11" t="str">
            <v>IN CLASS</v>
          </cell>
          <cell r="AY11">
            <v>90</v>
          </cell>
          <cell r="AZ11">
            <v>90</v>
          </cell>
          <cell r="BA11" t="str">
            <v>SUDAH</v>
          </cell>
          <cell r="BB11">
            <v>0</v>
          </cell>
          <cell r="BC11">
            <v>44445</v>
          </cell>
          <cell r="BD11" t="str">
            <v>GAJAYANA MALANG</v>
          </cell>
          <cell r="BE11" t="str">
            <v>SUDAH</v>
          </cell>
          <cell r="BF11">
            <v>0</v>
          </cell>
          <cell r="BG11">
            <v>44478</v>
          </cell>
          <cell r="BH11" t="str">
            <v>GAJAYANA MALANG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 t="str">
            <v>0002357618196</v>
          </cell>
          <cell r="BS11" t="str">
            <v>SUDAH</v>
          </cell>
          <cell r="BT11" t="str">
            <v>BU MBK</v>
          </cell>
          <cell r="BU11" t="str">
            <v>21017941598</v>
          </cell>
          <cell r="BV11" t="str">
            <v>SUDAH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I11" t="str">
            <v>MOCHAMAD KHOIRUL ANAM</v>
          </cell>
        </row>
        <row r="12">
          <cell r="C12" t="str">
            <v>1793</v>
          </cell>
          <cell r="D12" t="str">
            <v>MOH SOLEH</v>
          </cell>
          <cell r="E12" t="str">
            <v>PT. MBK</v>
          </cell>
          <cell r="F12" t="str">
            <v>PEMENUHAN PO</v>
          </cell>
          <cell r="G12" t="str">
            <v>84/PO/LOG-SBY/I/21</v>
          </cell>
          <cell r="H12">
            <v>44205</v>
          </cell>
          <cell r="I12">
            <v>44212</v>
          </cell>
          <cell r="J12">
            <v>7</v>
          </cell>
          <cell r="K12" t="str">
            <v>081217880593</v>
          </cell>
          <cell r="L12" t="str">
            <v>DRIVER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 t="str">
            <v>MALANG</v>
          </cell>
          <cell r="R12" t="str">
            <v>ANTERAJA</v>
          </cell>
          <cell r="S12" t="str">
            <v>MALANG</v>
          </cell>
          <cell r="T12" t="str">
            <v>3514080611860001</v>
          </cell>
          <cell r="U12" t="str">
            <v>SEUMUR HIDUP</v>
          </cell>
          <cell r="V12" t="str">
            <v>HIJAU</v>
          </cell>
          <cell r="W12" t="str">
            <v>BII UMUM</v>
          </cell>
          <cell r="X12" t="str">
            <v>861115280626</v>
          </cell>
          <cell r="Y12">
            <v>45236</v>
          </cell>
          <cell r="Z12" t="str">
            <v>MALANG</v>
          </cell>
          <cell r="AA12">
            <v>31722</v>
          </cell>
          <cell r="AB12" t="str">
            <v>KARANG GONDANG RT05 RW03 PUCANGSARI PURWOSARI KAB PASURUAN</v>
          </cell>
          <cell r="AC12" t="str">
            <v>K0</v>
          </cell>
          <cell r="AD12" t="str">
            <v>ISLAM</v>
          </cell>
          <cell r="AE12" t="str">
            <v>L</v>
          </cell>
          <cell r="AF12" t="str">
            <v>SMA</v>
          </cell>
          <cell r="AG12" t="str">
            <v>MOH SOLEH</v>
          </cell>
          <cell r="AH12" t="str">
            <v>MANDIRI</v>
          </cell>
          <cell r="AI12" t="str">
            <v>1440019351292</v>
          </cell>
          <cell r="AJ12" t="str">
            <v>3514080101021110</v>
          </cell>
          <cell r="AK12">
            <v>0</v>
          </cell>
          <cell r="AL12">
            <v>44531</v>
          </cell>
          <cell r="AM12">
            <v>44620</v>
          </cell>
          <cell r="AN12" t="str">
            <v>PKWT II</v>
          </cell>
          <cell r="AO12" t="str">
            <v>77 hari</v>
          </cell>
          <cell r="AP12" t="str">
            <v>0 Tahun  10 Bulan 27 Hari</v>
          </cell>
          <cell r="AQ12" t="str">
            <v>SUDAH</v>
          </cell>
          <cell r="AR12">
            <v>44432</v>
          </cell>
          <cell r="AS12" t="str">
            <v>SUDAH</v>
          </cell>
          <cell r="AT12">
            <v>44432</v>
          </cell>
          <cell r="AU12" t="str">
            <v>SUDAH</v>
          </cell>
          <cell r="AV12">
            <v>44286</v>
          </cell>
          <cell r="AW12" t="str">
            <v>0 Tahun  8 Bulan 12 Hari</v>
          </cell>
          <cell r="AX12" t="str">
            <v>IN CLASS</v>
          </cell>
          <cell r="AY12">
            <v>90</v>
          </cell>
          <cell r="AZ12">
            <v>90</v>
          </cell>
          <cell r="BA12" t="str">
            <v>SUDAH</v>
          </cell>
          <cell r="BB12">
            <v>0</v>
          </cell>
          <cell r="BC12">
            <v>44423</v>
          </cell>
          <cell r="BD12" t="str">
            <v>RS SAIFUL ANWAR</v>
          </cell>
          <cell r="BE12" t="str">
            <v>SUDAH</v>
          </cell>
          <cell r="BF12">
            <v>0</v>
          </cell>
          <cell r="BG12">
            <v>44454</v>
          </cell>
          <cell r="BH12" t="str">
            <v>RAMPAL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 t="str">
            <v>0001404131837</v>
          </cell>
          <cell r="BS12" t="str">
            <v>SUDAH</v>
          </cell>
          <cell r="BT12" t="str">
            <v>BU MBK</v>
          </cell>
          <cell r="BU12" t="str">
            <v>21017941747</v>
          </cell>
          <cell r="BV12" t="str">
            <v>SUDAH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I12" t="str">
            <v>MOH SOLEH</v>
          </cell>
        </row>
        <row r="13">
          <cell r="C13" t="str">
            <v>1794</v>
          </cell>
          <cell r="D13" t="str">
            <v>DIMAS ANARJERI JK</v>
          </cell>
          <cell r="E13" t="str">
            <v>PT. MBK</v>
          </cell>
          <cell r="F13">
            <v>0</v>
          </cell>
          <cell r="G13">
            <v>0</v>
          </cell>
          <cell r="H13">
            <v>0</v>
          </cell>
          <cell r="I13">
            <v>44214</v>
          </cell>
          <cell r="J13" t="str">
            <v/>
          </cell>
          <cell r="K13" t="str">
            <v>082137373909</v>
          </cell>
          <cell r="L13" t="str">
            <v>DRIVER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 t="str">
            <v>MALANG</v>
          </cell>
          <cell r="R13" t="str">
            <v>ANTERAJA</v>
          </cell>
          <cell r="S13" t="str">
            <v>MALANG</v>
          </cell>
          <cell r="T13" t="str">
            <v>3574011001950001</v>
          </cell>
          <cell r="U13" t="str">
            <v>SEUMUR HIDUP</v>
          </cell>
          <cell r="V13" t="str">
            <v>HIJAU</v>
          </cell>
          <cell r="W13" t="str">
            <v>BI</v>
          </cell>
          <cell r="X13" t="str">
            <v>15279501000059</v>
          </cell>
          <cell r="Y13">
            <v>45718</v>
          </cell>
          <cell r="Z13" t="str">
            <v>PROBOLINGGO</v>
          </cell>
          <cell r="AA13">
            <v>34709</v>
          </cell>
          <cell r="AB13" t="str">
            <v>DSN PAMOTAN RT03 RW01 DAMPIT KAB MALANG</v>
          </cell>
          <cell r="AC13" t="str">
            <v>K0</v>
          </cell>
          <cell r="AD13" t="str">
            <v>ISLAM</v>
          </cell>
          <cell r="AE13" t="str">
            <v>L</v>
          </cell>
          <cell r="AF13" t="str">
            <v>SMA</v>
          </cell>
          <cell r="AG13" t="str">
            <v>DIMAS ANARJERI JK</v>
          </cell>
          <cell r="AH13" t="str">
            <v>BCA</v>
          </cell>
          <cell r="AI13" t="str">
            <v>0391328489</v>
          </cell>
          <cell r="AJ13" t="str">
            <v>3507052102200000</v>
          </cell>
          <cell r="AK13">
            <v>0</v>
          </cell>
          <cell r="AL13">
            <v>44531</v>
          </cell>
          <cell r="AM13">
            <v>44620</v>
          </cell>
          <cell r="AN13" t="str">
            <v>PKWT II</v>
          </cell>
          <cell r="AO13" t="str">
            <v>77 hari</v>
          </cell>
          <cell r="AP13" t="str">
            <v>0 Tahun  10 Bulan 25 Hari</v>
          </cell>
          <cell r="AQ13" t="str">
            <v>SUDAH</v>
          </cell>
          <cell r="AR13">
            <v>44432</v>
          </cell>
          <cell r="AS13" t="str">
            <v>SUDAH</v>
          </cell>
          <cell r="AT13">
            <v>44432</v>
          </cell>
          <cell r="AU13" t="str">
            <v>SUDAH</v>
          </cell>
          <cell r="AV13">
            <v>44278</v>
          </cell>
          <cell r="AW13" t="str">
            <v>0 Tahun  8 Bulan 20 Hari</v>
          </cell>
          <cell r="AX13" t="str">
            <v>IN CLASS</v>
          </cell>
          <cell r="AY13">
            <v>90</v>
          </cell>
          <cell r="AZ13">
            <v>90</v>
          </cell>
          <cell r="BA13" t="str">
            <v>SUDAH</v>
          </cell>
          <cell r="BB13">
            <v>0</v>
          </cell>
          <cell r="BC13">
            <v>44390</v>
          </cell>
          <cell r="BD13" t="str">
            <v>GAJAYANA MALANG</v>
          </cell>
          <cell r="BE13" t="str">
            <v>SUDAH</v>
          </cell>
          <cell r="BF13">
            <v>0</v>
          </cell>
          <cell r="BG13">
            <v>44459</v>
          </cell>
          <cell r="BH13" t="str">
            <v>GAJAYANA MALANG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 t="str">
            <v>0002161016616</v>
          </cell>
          <cell r="BS13" t="str">
            <v>SUDAH</v>
          </cell>
          <cell r="BT13" t="str">
            <v>BU MBK</v>
          </cell>
          <cell r="BU13" t="str">
            <v>21017941846</v>
          </cell>
          <cell r="BV13" t="str">
            <v>SUDAH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I13" t="str">
            <v>DIMAS ANARJERI JK</v>
          </cell>
        </row>
        <row r="14">
          <cell r="C14" t="str">
            <v>1822</v>
          </cell>
          <cell r="D14" t="str">
            <v>NANANG MUJIANTO</v>
          </cell>
          <cell r="E14" t="str">
            <v>PT. MBK</v>
          </cell>
          <cell r="F14" t="str">
            <v>PEMENUHAN PO</v>
          </cell>
          <cell r="G14" t="str">
            <v>03/PO/LOG-SBY/II/21</v>
          </cell>
          <cell r="H14">
            <v>44237</v>
          </cell>
          <cell r="I14">
            <v>44234</v>
          </cell>
          <cell r="J14">
            <v>-3</v>
          </cell>
          <cell r="K14" t="str">
            <v>082233103410</v>
          </cell>
          <cell r="L14" t="str">
            <v>DRIVER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 t="str">
            <v>MALANG</v>
          </cell>
          <cell r="R14" t="str">
            <v>ANTERAJA</v>
          </cell>
          <cell r="S14" t="str">
            <v>MALANG</v>
          </cell>
          <cell r="T14" t="str">
            <v>3507081507810002</v>
          </cell>
          <cell r="U14" t="str">
            <v>SEUMUR HIDUP</v>
          </cell>
          <cell r="V14" t="str">
            <v>HIJAU</v>
          </cell>
          <cell r="W14" t="str">
            <v>BI</v>
          </cell>
          <cell r="X14" t="str">
            <v>15268107000327</v>
          </cell>
          <cell r="Y14">
            <v>46052</v>
          </cell>
          <cell r="Z14" t="str">
            <v>MALANG</v>
          </cell>
          <cell r="AA14">
            <v>29782</v>
          </cell>
          <cell r="AB14" t="str">
            <v>DSN KRAJAN RT006 RW002 BLAYU WAJAK KAB MALANG</v>
          </cell>
          <cell r="AC14" t="str">
            <v>K0</v>
          </cell>
          <cell r="AD14" t="str">
            <v>ISLAM</v>
          </cell>
          <cell r="AE14" t="str">
            <v>L</v>
          </cell>
          <cell r="AF14" t="str">
            <v>SMA</v>
          </cell>
          <cell r="AG14" t="str">
            <v>NANANG MUJIANTO</v>
          </cell>
          <cell r="AH14" t="str">
            <v>BCA</v>
          </cell>
          <cell r="AI14" t="str">
            <v>4480596132</v>
          </cell>
          <cell r="AJ14" t="str">
            <v>3507081002120000</v>
          </cell>
          <cell r="AK14">
            <v>0</v>
          </cell>
          <cell r="AL14">
            <v>44531</v>
          </cell>
          <cell r="AM14">
            <v>44620</v>
          </cell>
          <cell r="AN14" t="str">
            <v>PKWT II</v>
          </cell>
          <cell r="AO14" t="str">
            <v>77 hari</v>
          </cell>
          <cell r="AP14" t="str">
            <v>0 Tahun  10 Bulan 6 Hari</v>
          </cell>
          <cell r="AQ14" t="str">
            <v>SUDAH</v>
          </cell>
          <cell r="AR14">
            <v>44432</v>
          </cell>
          <cell r="AS14" t="str">
            <v>SUDAH</v>
          </cell>
          <cell r="AT14">
            <v>44432</v>
          </cell>
          <cell r="AU14" t="str">
            <v>SUDAH</v>
          </cell>
          <cell r="AV14">
            <v>44439</v>
          </cell>
          <cell r="AW14" t="str">
            <v>0 Tahun  3 Bulan 12 Hari</v>
          </cell>
          <cell r="AX14" t="str">
            <v>IN CLASS</v>
          </cell>
          <cell r="AY14">
            <v>75</v>
          </cell>
          <cell r="AZ14">
            <v>75</v>
          </cell>
          <cell r="BA14" t="str">
            <v>SUDAH</v>
          </cell>
          <cell r="BB14">
            <v>0</v>
          </cell>
          <cell r="BC14">
            <v>44410</v>
          </cell>
          <cell r="BD14" t="str">
            <v>PUSKESMAS LOWOKWARU</v>
          </cell>
          <cell r="BE14" t="str">
            <v>SUDAH</v>
          </cell>
          <cell r="BF14">
            <v>0</v>
          </cell>
          <cell r="BG14">
            <v>44450</v>
          </cell>
          <cell r="BH14" t="str">
            <v>TK PADEMNANGAN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 t="str">
            <v>0002209012018</v>
          </cell>
          <cell r="BS14" t="str">
            <v>SUDAH</v>
          </cell>
          <cell r="BT14" t="str">
            <v>BU MBK</v>
          </cell>
          <cell r="BU14" t="str">
            <v>21017941739</v>
          </cell>
          <cell r="BV14" t="str">
            <v>SUDAH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I14" t="str">
            <v>NANANG MUJIANTO</v>
          </cell>
        </row>
        <row r="15">
          <cell r="C15" t="str">
            <v>1830</v>
          </cell>
          <cell r="D15" t="str">
            <v>IMAM MALIKI</v>
          </cell>
          <cell r="E15" t="str">
            <v>PT. MBK</v>
          </cell>
          <cell r="F15" t="str">
            <v>PEMENUHAN PO</v>
          </cell>
          <cell r="G15" t="str">
            <v>03/PO/LOG-SBY/II/21</v>
          </cell>
          <cell r="H15">
            <v>44237</v>
          </cell>
          <cell r="I15">
            <v>44235</v>
          </cell>
          <cell r="J15">
            <v>-2</v>
          </cell>
          <cell r="K15" t="str">
            <v>085330307968</v>
          </cell>
          <cell r="L15" t="str">
            <v>DRIVER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 t="str">
            <v>MALANG</v>
          </cell>
          <cell r="R15" t="str">
            <v>ANTERAJA</v>
          </cell>
          <cell r="S15" t="str">
            <v>MALANG</v>
          </cell>
          <cell r="T15" t="str">
            <v>3507180912830003</v>
          </cell>
          <cell r="U15" t="str">
            <v>SEUMUR HIDUP</v>
          </cell>
          <cell r="V15" t="str">
            <v>HIJAU</v>
          </cell>
          <cell r="W15" t="str">
            <v>BI</v>
          </cell>
          <cell r="X15" t="str">
            <v>15268312000192</v>
          </cell>
          <cell r="Y15">
            <v>45987</v>
          </cell>
          <cell r="Z15" t="str">
            <v>MALANG</v>
          </cell>
          <cell r="AA15">
            <v>30659</v>
          </cell>
          <cell r="AB15" t="str">
            <v>JL.MELATI NO.259 RT 14 RW008 SEKARPURO PAKIS KAB MALANG</v>
          </cell>
          <cell r="AC15" t="str">
            <v>K0</v>
          </cell>
          <cell r="AD15" t="str">
            <v>ISLAM</v>
          </cell>
          <cell r="AE15" t="str">
            <v>L</v>
          </cell>
          <cell r="AF15" t="str">
            <v>SMA</v>
          </cell>
          <cell r="AG15" t="str">
            <v>IMAM MALIKI</v>
          </cell>
          <cell r="AH15" t="str">
            <v>BCA</v>
          </cell>
          <cell r="AI15" t="str">
            <v>0111335477</v>
          </cell>
          <cell r="AJ15" t="str">
            <v>3507180205140000</v>
          </cell>
          <cell r="AK15">
            <v>0</v>
          </cell>
          <cell r="AL15">
            <v>44531</v>
          </cell>
          <cell r="AM15">
            <v>44620</v>
          </cell>
          <cell r="AN15" t="str">
            <v>PKWT II</v>
          </cell>
          <cell r="AO15" t="str">
            <v>77 hari</v>
          </cell>
          <cell r="AP15" t="str">
            <v>0 Tahun  10 Bulan 5 Hari</v>
          </cell>
          <cell r="AQ15" t="str">
            <v>SUDAH</v>
          </cell>
          <cell r="AR15">
            <v>44432</v>
          </cell>
          <cell r="AS15" t="str">
            <v>SUDAH</v>
          </cell>
          <cell r="AT15">
            <v>44432</v>
          </cell>
          <cell r="AU15" t="str">
            <v>SUDAH</v>
          </cell>
          <cell r="AV15">
            <v>44288</v>
          </cell>
          <cell r="AW15" t="str">
            <v>0 Tahun  8 Bulan 11 Hari</v>
          </cell>
          <cell r="AX15" t="str">
            <v>IN CLASS</v>
          </cell>
          <cell r="AY15">
            <v>90</v>
          </cell>
          <cell r="AZ15">
            <v>90</v>
          </cell>
          <cell r="BA15" t="str">
            <v>SUDAH</v>
          </cell>
          <cell r="BB15">
            <v>0</v>
          </cell>
          <cell r="BC15">
            <v>44414</v>
          </cell>
          <cell r="BD15" t="str">
            <v>DIENG PLAZA</v>
          </cell>
          <cell r="BE15" t="str">
            <v>SUDAH</v>
          </cell>
          <cell r="BF15">
            <v>0</v>
          </cell>
          <cell r="BG15">
            <v>44471</v>
          </cell>
          <cell r="BH15" t="str">
            <v>RSI MALANG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 t="str">
            <v>0002065849018</v>
          </cell>
          <cell r="BS15" t="str">
            <v>SUDAH</v>
          </cell>
          <cell r="BT15" t="str">
            <v>BU MBK</v>
          </cell>
          <cell r="BU15" t="str">
            <v>21017941499</v>
          </cell>
          <cell r="BV15" t="str">
            <v>SUDAH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I15" t="str">
            <v>IMAM MALIKI</v>
          </cell>
        </row>
        <row r="16">
          <cell r="C16" t="str">
            <v>1880</v>
          </cell>
          <cell r="D16" t="str">
            <v>ANDRI DWI LESMANA</v>
          </cell>
          <cell r="E16" t="str">
            <v>PT. MBK</v>
          </cell>
          <cell r="F16" t="str">
            <v>PEMENUHAN PO</v>
          </cell>
          <cell r="G16" t="str">
            <v>05/PO/LOG-SBY/II/21</v>
          </cell>
          <cell r="H16">
            <v>44244</v>
          </cell>
          <cell r="I16">
            <v>44245</v>
          </cell>
          <cell r="J16">
            <v>1</v>
          </cell>
          <cell r="K16" t="str">
            <v>082264775757</v>
          </cell>
          <cell r="L16" t="str">
            <v>DRIVER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 t="str">
            <v>MALANG</v>
          </cell>
          <cell r="R16" t="str">
            <v>ANTERAJA</v>
          </cell>
          <cell r="S16" t="str">
            <v>MALANG</v>
          </cell>
          <cell r="T16" t="str">
            <v>3573050701930005</v>
          </cell>
          <cell r="U16" t="str">
            <v>SEUMUR HIDUP</v>
          </cell>
          <cell r="V16" t="str">
            <v>HIJAU</v>
          </cell>
          <cell r="W16" t="str">
            <v>BI</v>
          </cell>
          <cell r="X16" t="str">
            <v>930115250698</v>
          </cell>
          <cell r="Y16">
            <v>44568</v>
          </cell>
          <cell r="Z16" t="str">
            <v>MALANG</v>
          </cell>
          <cell r="AA16">
            <v>33976</v>
          </cell>
          <cell r="AB16" t="str">
            <v>JL.KALPATARU VII/19 RT03 RW08 JATIMULYO LOWOKWARU KOTA MALANG</v>
          </cell>
          <cell r="AC16" t="str">
            <v>L</v>
          </cell>
          <cell r="AD16" t="str">
            <v>ISLAM</v>
          </cell>
          <cell r="AE16" t="str">
            <v>L</v>
          </cell>
          <cell r="AF16" t="str">
            <v>SMA</v>
          </cell>
          <cell r="AG16" t="str">
            <v>ANDRI DWI LESMANA</v>
          </cell>
          <cell r="AH16" t="str">
            <v>BCA</v>
          </cell>
          <cell r="AI16" t="str">
            <v>3310500070</v>
          </cell>
          <cell r="AJ16" t="str">
            <v>3573050708072271</v>
          </cell>
          <cell r="AK16">
            <v>0</v>
          </cell>
          <cell r="AL16">
            <v>44440</v>
          </cell>
          <cell r="AM16">
            <v>44561</v>
          </cell>
          <cell r="AN16" t="str">
            <v>PKWT I</v>
          </cell>
          <cell r="AO16" t="str">
            <v>18 hari</v>
          </cell>
          <cell r="AP16" t="str">
            <v>0 Tahun  9 Bulan 25 Hari</v>
          </cell>
          <cell r="AQ16" t="str">
            <v>SUDAH</v>
          </cell>
          <cell r="AR16">
            <v>44432</v>
          </cell>
          <cell r="AS16" t="str">
            <v>SUDAH</v>
          </cell>
          <cell r="AT16">
            <v>44432</v>
          </cell>
          <cell r="AU16" t="str">
            <v>SUDAH</v>
          </cell>
          <cell r="AV16">
            <v>44286</v>
          </cell>
          <cell r="AW16" t="str">
            <v>0 Tahun  8 Bulan 12 Hari</v>
          </cell>
          <cell r="AX16" t="str">
            <v>IN CLASS</v>
          </cell>
          <cell r="AY16">
            <v>90</v>
          </cell>
          <cell r="AZ16">
            <v>90</v>
          </cell>
          <cell r="BA16" t="str">
            <v>SUDAH</v>
          </cell>
          <cell r="BB16">
            <v>0</v>
          </cell>
          <cell r="BC16">
            <v>44429</v>
          </cell>
          <cell r="BD16" t="str">
            <v>UNIVERSITAS MERDEKA</v>
          </cell>
          <cell r="BE16" t="str">
            <v>SUDAH</v>
          </cell>
          <cell r="BF16">
            <v>0</v>
          </cell>
          <cell r="BG16">
            <v>44458</v>
          </cell>
          <cell r="BH16" t="str">
            <v>RSI MALANG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 t="str">
            <v>0002728298597</v>
          </cell>
          <cell r="BS16" t="str">
            <v>SUDAH</v>
          </cell>
          <cell r="BT16" t="str">
            <v>PBI APBD</v>
          </cell>
          <cell r="BU16" t="str">
            <v>21025507621</v>
          </cell>
          <cell r="BV16" t="str">
            <v>SUDAH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I16" t="str">
            <v>ANDRI DWI LESMANA</v>
          </cell>
        </row>
        <row r="17">
          <cell r="C17" t="str">
            <v>1881</v>
          </cell>
          <cell r="D17" t="str">
            <v>JOHAR ARDI</v>
          </cell>
          <cell r="E17" t="str">
            <v>PT. MBK</v>
          </cell>
          <cell r="F17" t="str">
            <v>PEMENUHAN PO</v>
          </cell>
          <cell r="G17" t="str">
            <v>05/PO/LOG-SBY/II/21</v>
          </cell>
          <cell r="H17">
            <v>44244</v>
          </cell>
          <cell r="I17">
            <v>44246</v>
          </cell>
          <cell r="J17">
            <v>2</v>
          </cell>
          <cell r="K17" t="str">
            <v>081359556690</v>
          </cell>
          <cell r="L17" t="str">
            <v>DRIVER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 t="str">
            <v>MALANG</v>
          </cell>
          <cell r="R17" t="str">
            <v>ANTERAJA</v>
          </cell>
          <cell r="S17" t="str">
            <v>MALANG</v>
          </cell>
          <cell r="T17" t="str">
            <v>3514080202860001</v>
          </cell>
          <cell r="U17" t="str">
            <v>SEUMUR HIDUP</v>
          </cell>
          <cell r="V17" t="str">
            <v>HIJAU</v>
          </cell>
          <cell r="W17" t="str">
            <v>BI</v>
          </cell>
          <cell r="X17" t="str">
            <v>15288602000022</v>
          </cell>
          <cell r="Y17">
            <v>45685</v>
          </cell>
          <cell r="Z17" t="str">
            <v>MALANG</v>
          </cell>
          <cell r="AA17">
            <v>31445</v>
          </cell>
          <cell r="AB17" t="str">
            <v>DUSUN KEMANTREN RT03 RW02 MARTAPURO PURWOSARI KAB PASURUAN</v>
          </cell>
          <cell r="AC17" t="str">
            <v>K0</v>
          </cell>
          <cell r="AD17" t="str">
            <v>ISLAM</v>
          </cell>
          <cell r="AE17" t="str">
            <v>L</v>
          </cell>
          <cell r="AF17" t="str">
            <v>SMA</v>
          </cell>
          <cell r="AG17" t="str">
            <v>JOHAR ARDI</v>
          </cell>
          <cell r="AH17" t="str">
            <v>BCA</v>
          </cell>
          <cell r="AI17" t="str">
            <v>8945194789</v>
          </cell>
          <cell r="AJ17" t="str">
            <v>3514082812110008</v>
          </cell>
          <cell r="AK17">
            <v>0</v>
          </cell>
          <cell r="AL17">
            <v>44440</v>
          </cell>
          <cell r="AM17">
            <v>44561</v>
          </cell>
          <cell r="AN17" t="str">
            <v>PKWT I</v>
          </cell>
          <cell r="AO17" t="str">
            <v>18 hari</v>
          </cell>
          <cell r="AP17" t="str">
            <v>0 Tahun  9 Bulan 24 Hari</v>
          </cell>
          <cell r="AQ17" t="str">
            <v>SUDAH</v>
          </cell>
          <cell r="AR17">
            <v>44432</v>
          </cell>
          <cell r="AS17" t="str">
            <v>SUDAH</v>
          </cell>
          <cell r="AT17">
            <v>44432</v>
          </cell>
          <cell r="AU17" t="str">
            <v>SUDAH</v>
          </cell>
          <cell r="AV17">
            <v>44299</v>
          </cell>
          <cell r="AW17" t="str">
            <v>0 Tahun  8 Bulan 0 Hari</v>
          </cell>
          <cell r="AX17" t="str">
            <v>IN CLASS</v>
          </cell>
          <cell r="AY17">
            <v>90</v>
          </cell>
          <cell r="AZ17">
            <v>90</v>
          </cell>
          <cell r="BA17" t="str">
            <v>SUDAH</v>
          </cell>
          <cell r="BB17">
            <v>0</v>
          </cell>
          <cell r="BC17">
            <v>44439</v>
          </cell>
          <cell r="BD17" t="str">
            <v>PUSKESMAS SEKARPURO</v>
          </cell>
          <cell r="BE17" t="str">
            <v>SUDAH</v>
          </cell>
          <cell r="BF17">
            <v>0</v>
          </cell>
          <cell r="BG17">
            <v>44464</v>
          </cell>
          <cell r="BH17" t="str">
            <v>RAMPAL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 t="str">
            <v>0001806562563</v>
          </cell>
          <cell r="BS17" t="str">
            <v>SUDAH</v>
          </cell>
          <cell r="BT17" t="str">
            <v>BU MBK</v>
          </cell>
          <cell r="BU17" t="str">
            <v>21025507639</v>
          </cell>
          <cell r="BV17" t="str">
            <v>SUDAH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I17" t="str">
            <v>JOHAR ARDI</v>
          </cell>
        </row>
        <row r="18">
          <cell r="C18" t="str">
            <v>2045</v>
          </cell>
          <cell r="D18" t="str">
            <v>SLAMET KHOIRUL HUDA</v>
          </cell>
          <cell r="E18" t="str">
            <v>PT. MBK</v>
          </cell>
          <cell r="F18" t="str">
            <v>PEMENUHAN PO</v>
          </cell>
          <cell r="G18" t="str">
            <v>08/PO/LOG-SBY/III/21</v>
          </cell>
          <cell r="H18">
            <v>44286</v>
          </cell>
          <cell r="I18">
            <v>44288</v>
          </cell>
          <cell r="J18">
            <v>2</v>
          </cell>
          <cell r="K18" t="str">
            <v>081249993038</v>
          </cell>
          <cell r="L18" t="str">
            <v>DRIVER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 t="str">
            <v>MALANG</v>
          </cell>
          <cell r="R18" t="str">
            <v>ANTERAJA</v>
          </cell>
          <cell r="S18" t="str">
            <v>MALANG</v>
          </cell>
          <cell r="T18" t="str">
            <v>3579021302920003</v>
          </cell>
          <cell r="U18" t="str">
            <v>SEUMUR HIDUP</v>
          </cell>
          <cell r="V18" t="str">
            <v>HIJAU</v>
          </cell>
          <cell r="W18" t="str">
            <v>BI</v>
          </cell>
          <cell r="X18" t="str">
            <v>15599202000014</v>
          </cell>
          <cell r="Y18">
            <v>45674</v>
          </cell>
          <cell r="Z18" t="str">
            <v>MALANG</v>
          </cell>
          <cell r="AA18">
            <v>33647</v>
          </cell>
          <cell r="AB18" t="str">
            <v>JL.PATIMURA GG V RT05 RW06 TEMAS BATU KOTA BATU MALANG</v>
          </cell>
          <cell r="AC18" t="str">
            <v>K0</v>
          </cell>
          <cell r="AD18" t="str">
            <v>ISLAM</v>
          </cell>
          <cell r="AE18" t="str">
            <v>L</v>
          </cell>
          <cell r="AF18" t="str">
            <v>SMP</v>
          </cell>
          <cell r="AG18" t="str">
            <v>SLAMET KHOIRUL HUDA</v>
          </cell>
          <cell r="AH18" t="str">
            <v>BCA</v>
          </cell>
          <cell r="AI18" t="str">
            <v>0190667626</v>
          </cell>
          <cell r="AJ18" t="str">
            <v>3579010106150010</v>
          </cell>
          <cell r="AK18">
            <v>0</v>
          </cell>
          <cell r="AL18">
            <v>44470</v>
          </cell>
          <cell r="AM18">
            <v>44592</v>
          </cell>
          <cell r="AN18" t="str">
            <v>PKWT I</v>
          </cell>
          <cell r="AO18" t="str">
            <v>49 hari</v>
          </cell>
          <cell r="AP18" t="str">
            <v>0 Tahun  8 Bulan 11 Hari</v>
          </cell>
          <cell r="AQ18" t="str">
            <v>SUDAH</v>
          </cell>
          <cell r="AR18">
            <v>44432</v>
          </cell>
          <cell r="AS18" t="str">
            <v>SUDAH</v>
          </cell>
          <cell r="AT18">
            <v>44432</v>
          </cell>
          <cell r="AU18" t="str">
            <v>SUDAH</v>
          </cell>
          <cell r="AV18">
            <v>44299</v>
          </cell>
          <cell r="AW18" t="str">
            <v>0 Tahun  8 Bulan 0 Hari</v>
          </cell>
          <cell r="AX18" t="str">
            <v>IN CLASS</v>
          </cell>
          <cell r="AY18">
            <v>95</v>
          </cell>
          <cell r="AZ18">
            <v>95</v>
          </cell>
          <cell r="BA18" t="str">
            <v>SUDAH</v>
          </cell>
          <cell r="BB18">
            <v>0</v>
          </cell>
          <cell r="BC18">
            <v>44415</v>
          </cell>
          <cell r="BD18" t="str">
            <v>BALAI DESA PAKIS</v>
          </cell>
          <cell r="BE18" t="str">
            <v>SUDAH</v>
          </cell>
          <cell r="BF18">
            <v>0</v>
          </cell>
          <cell r="BG18">
            <v>44462</v>
          </cell>
          <cell r="BH18" t="str">
            <v>BALAI DESA PAKIS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 t="str">
            <v>0002197102015</v>
          </cell>
          <cell r="BS18" t="str">
            <v>SUDAH</v>
          </cell>
          <cell r="BT18" t="str">
            <v>BU MBK</v>
          </cell>
          <cell r="BU18" t="str">
            <v>21032313625</v>
          </cell>
          <cell r="BV18" t="str">
            <v>SUDAH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I18" t="str">
            <v>SLAMET KHOIRUL HUDA</v>
          </cell>
        </row>
        <row r="19">
          <cell r="C19" t="str">
            <v>2047</v>
          </cell>
          <cell r="D19" t="str">
            <v>IMAM WAHYUDI</v>
          </cell>
          <cell r="E19" t="str">
            <v>PT. MBK</v>
          </cell>
          <cell r="F19" t="str">
            <v>PEMENUHAN PO</v>
          </cell>
          <cell r="G19" t="str">
            <v>08/PO/LOG-SBY/III/21</v>
          </cell>
          <cell r="H19">
            <v>44286</v>
          </cell>
          <cell r="I19">
            <v>44288</v>
          </cell>
          <cell r="J19">
            <v>2</v>
          </cell>
          <cell r="K19" t="str">
            <v>085888401082</v>
          </cell>
          <cell r="L19" t="str">
            <v>DRIVER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 t="str">
            <v>MALANG</v>
          </cell>
          <cell r="R19" t="str">
            <v>ANTERAJA</v>
          </cell>
          <cell r="S19" t="str">
            <v>MALANG</v>
          </cell>
          <cell r="T19" t="str">
            <v>3579033012910001</v>
          </cell>
          <cell r="U19" t="str">
            <v>SEUMUR HIDUP</v>
          </cell>
          <cell r="V19" t="str">
            <v>HIJAU</v>
          </cell>
          <cell r="W19" t="str">
            <v>BI</v>
          </cell>
          <cell r="X19" t="str">
            <v>15269112000138</v>
          </cell>
          <cell r="Y19">
            <v>45654</v>
          </cell>
          <cell r="Z19" t="str">
            <v>MALANG</v>
          </cell>
          <cell r="AA19">
            <v>33602</v>
          </cell>
          <cell r="AB19" t="str">
            <v>DSN LOSARI RT25 RW06 SIDORAHAYU WAGIR KAB MALANG</v>
          </cell>
          <cell r="AC19" t="str">
            <v>K0</v>
          </cell>
          <cell r="AD19" t="str">
            <v>ISLAM</v>
          </cell>
          <cell r="AE19" t="str">
            <v>L</v>
          </cell>
          <cell r="AF19" t="str">
            <v>SMA</v>
          </cell>
          <cell r="AG19" t="str">
            <v>IMAM WAHYUDI</v>
          </cell>
          <cell r="AH19" t="str">
            <v>BCA</v>
          </cell>
          <cell r="AI19" t="str">
            <v>0111090491</v>
          </cell>
          <cell r="AJ19" t="str">
            <v>3507211606160000</v>
          </cell>
          <cell r="AK19">
            <v>0</v>
          </cell>
          <cell r="AL19">
            <v>44470</v>
          </cell>
          <cell r="AM19">
            <v>44592</v>
          </cell>
          <cell r="AN19" t="str">
            <v>PKWT I</v>
          </cell>
          <cell r="AO19" t="str">
            <v>49 hari</v>
          </cell>
          <cell r="AP19" t="str">
            <v>0 Tahun  8 Bulan 11 Hari</v>
          </cell>
          <cell r="AQ19" t="str">
            <v>SUDAH</v>
          </cell>
          <cell r="AR19">
            <v>44432</v>
          </cell>
          <cell r="AS19" t="str">
            <v>SUDAH</v>
          </cell>
          <cell r="AT19">
            <v>44432</v>
          </cell>
          <cell r="AU19" t="str">
            <v>SUDAH</v>
          </cell>
          <cell r="AV19">
            <v>44293</v>
          </cell>
          <cell r="AW19" t="str">
            <v>0 Tahun  8 Bulan 6 Hari</v>
          </cell>
          <cell r="AX19" t="str">
            <v>IN CLASS</v>
          </cell>
          <cell r="AY19">
            <v>70</v>
          </cell>
          <cell r="AZ19">
            <v>80</v>
          </cell>
          <cell r="BA19" t="str">
            <v>SUDAH</v>
          </cell>
          <cell r="BB19">
            <v>0</v>
          </cell>
          <cell r="BC19">
            <v>44412</v>
          </cell>
          <cell r="BD19" t="str">
            <v>RSI MALANG</v>
          </cell>
          <cell r="BE19" t="str">
            <v>SUDAH</v>
          </cell>
          <cell r="BF19">
            <v>0</v>
          </cell>
          <cell r="BG19">
            <v>44479</v>
          </cell>
          <cell r="BH19" t="str">
            <v>RAMPAL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 t="str">
            <v>0002098518862</v>
          </cell>
          <cell r="BS19" t="str">
            <v>SUDAH</v>
          </cell>
          <cell r="BT19" t="str">
            <v>BU MBK</v>
          </cell>
          <cell r="BU19" t="str">
            <v>21032313047</v>
          </cell>
          <cell r="BV19" t="str">
            <v>SUDAH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I19" t="str">
            <v>IMAM WAHYUDI</v>
          </cell>
        </row>
        <row r="20">
          <cell r="C20" t="str">
            <v>2050</v>
          </cell>
          <cell r="D20" t="str">
            <v>FIRHAN ARDI WIJAYA</v>
          </cell>
          <cell r="E20" t="str">
            <v>PT. MBK</v>
          </cell>
          <cell r="F20" t="str">
            <v>PEMENUHAN PO</v>
          </cell>
          <cell r="G20" t="str">
            <v>08/PO/LOG-SBY/III/21</v>
          </cell>
          <cell r="H20">
            <v>44286</v>
          </cell>
          <cell r="I20">
            <v>44291</v>
          </cell>
          <cell r="J20">
            <v>5</v>
          </cell>
          <cell r="K20" t="str">
            <v>081249660155</v>
          </cell>
          <cell r="L20" t="str">
            <v>DRIVER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 t="str">
            <v>MALANG</v>
          </cell>
          <cell r="R20" t="str">
            <v>ANTERAJA</v>
          </cell>
          <cell r="S20" t="str">
            <v>MALANG</v>
          </cell>
          <cell r="T20" t="str">
            <v>3507040607960005</v>
          </cell>
          <cell r="U20" t="str">
            <v>SEUMUR HIDUP</v>
          </cell>
          <cell r="V20" t="str">
            <v>HIJAU</v>
          </cell>
          <cell r="W20" t="str">
            <v>BII UMUM</v>
          </cell>
          <cell r="X20" t="str">
            <v>15269607000005</v>
          </cell>
          <cell r="Y20">
            <v>45531</v>
          </cell>
          <cell r="Z20" t="str">
            <v>MALANG</v>
          </cell>
          <cell r="AA20">
            <v>35252</v>
          </cell>
          <cell r="AB20" t="str">
            <v>SUMBER MANJING WETAN RT03 RW 01 KAB MALANG</v>
          </cell>
          <cell r="AC20" t="str">
            <v>K0</v>
          </cell>
          <cell r="AD20" t="str">
            <v>ISLAM</v>
          </cell>
          <cell r="AE20" t="str">
            <v>L</v>
          </cell>
          <cell r="AF20" t="str">
            <v>SMA</v>
          </cell>
          <cell r="AG20" t="str">
            <v>FIRHAN ARDI WIJAYA</v>
          </cell>
          <cell r="AH20" t="str">
            <v>MANDIRI</v>
          </cell>
          <cell r="AI20" t="str">
            <v>1440018908316</v>
          </cell>
          <cell r="AJ20" t="str">
            <v>3507040804150003</v>
          </cell>
          <cell r="AK20">
            <v>0</v>
          </cell>
          <cell r="AL20">
            <v>44470</v>
          </cell>
          <cell r="AM20">
            <v>44592</v>
          </cell>
          <cell r="AN20" t="str">
            <v>PKWT I</v>
          </cell>
          <cell r="AO20" t="str">
            <v>49 hari</v>
          </cell>
          <cell r="AP20" t="str">
            <v>0 Tahun  8 Bulan 8 Hari</v>
          </cell>
          <cell r="AQ20" t="str">
            <v>SUDAH</v>
          </cell>
          <cell r="AR20">
            <v>44432</v>
          </cell>
          <cell r="AS20" t="str">
            <v>SUDAH</v>
          </cell>
          <cell r="AT20">
            <v>44432</v>
          </cell>
          <cell r="AU20" t="str">
            <v>SUDAH</v>
          </cell>
          <cell r="AV20">
            <v>44299</v>
          </cell>
          <cell r="AW20" t="str">
            <v>0 Tahun  8 Bulan 0 Hari</v>
          </cell>
          <cell r="AX20" t="str">
            <v>IN CLASS</v>
          </cell>
          <cell r="AY20">
            <v>80</v>
          </cell>
          <cell r="AZ20">
            <v>80</v>
          </cell>
          <cell r="BA20" t="str">
            <v>SUDAH</v>
          </cell>
          <cell r="BB20">
            <v>0</v>
          </cell>
          <cell r="BC20">
            <v>44415</v>
          </cell>
          <cell r="BD20" t="str">
            <v>RSI MALANG</v>
          </cell>
          <cell r="BE20" t="str">
            <v>SUDAH</v>
          </cell>
          <cell r="BF20">
            <v>0</v>
          </cell>
          <cell r="BG20">
            <v>44471</v>
          </cell>
          <cell r="BH20" t="str">
            <v>RAMPAL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 t="str">
            <v>0001851402442</v>
          </cell>
          <cell r="BS20" t="str">
            <v>SUDAH</v>
          </cell>
          <cell r="BT20" t="str">
            <v>BU MBK</v>
          </cell>
          <cell r="BU20" t="str">
            <v>21032312981</v>
          </cell>
          <cell r="BV20" t="str">
            <v>SUDAH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I20" t="str">
            <v>FIRHAN ARDI WIJAYA</v>
          </cell>
        </row>
        <row r="21">
          <cell r="C21" t="str">
            <v>2192</v>
          </cell>
          <cell r="D21" t="str">
            <v>MARTHA RIFANDA PUTRA</v>
          </cell>
          <cell r="E21" t="str">
            <v>PT. MBK</v>
          </cell>
          <cell r="F21" t="str">
            <v>PEMENUHAN PO</v>
          </cell>
          <cell r="G21" t="str">
            <v>12/PO/LOG-SBY/IV/21</v>
          </cell>
          <cell r="H21">
            <v>44316</v>
          </cell>
          <cell r="I21">
            <v>44302</v>
          </cell>
          <cell r="J21">
            <v>-14</v>
          </cell>
          <cell r="K21" t="str">
            <v>089514515522</v>
          </cell>
          <cell r="L21" t="str">
            <v>DRIVER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 t="str">
            <v>MALANG</v>
          </cell>
          <cell r="R21" t="str">
            <v>ANTERAJA</v>
          </cell>
          <cell r="S21" t="str">
            <v>MALANG</v>
          </cell>
          <cell r="T21" t="str">
            <v>3507250406890004</v>
          </cell>
          <cell r="U21" t="str">
            <v>SEUMUR HIDUP</v>
          </cell>
          <cell r="V21" t="str">
            <v>HIJAU</v>
          </cell>
          <cell r="W21" t="str">
            <v>BI</v>
          </cell>
          <cell r="X21" t="str">
            <v>15268906000228</v>
          </cell>
          <cell r="Y21">
            <v>46076</v>
          </cell>
          <cell r="Z21" t="str">
            <v>MALANG</v>
          </cell>
          <cell r="AA21">
            <v>32663</v>
          </cell>
          <cell r="AB21" t="str">
            <v>JL.ARGOSONYO RT01 RW06 KETINDAN KEC LAWANG KAB MALANG</v>
          </cell>
          <cell r="AC21" t="str">
            <v>K0</v>
          </cell>
          <cell r="AD21" t="str">
            <v>ISLAM</v>
          </cell>
          <cell r="AE21" t="str">
            <v>L</v>
          </cell>
          <cell r="AF21" t="str">
            <v>SMA</v>
          </cell>
          <cell r="AG21" t="str">
            <v>MARTHA R P</v>
          </cell>
          <cell r="AH21" t="str">
            <v>MANDIRI</v>
          </cell>
          <cell r="AI21" t="str">
            <v>1440018835378</v>
          </cell>
          <cell r="AJ21" t="str">
            <v>3507253101200000</v>
          </cell>
          <cell r="AK21">
            <v>0</v>
          </cell>
          <cell r="AL21">
            <v>44531</v>
          </cell>
          <cell r="AM21">
            <v>44620</v>
          </cell>
          <cell r="AN21" t="str">
            <v>PKWT II</v>
          </cell>
          <cell r="AO21" t="str">
            <v>77 hari</v>
          </cell>
          <cell r="AP21" t="str">
            <v>0 Tahun  7 Bulan 27 Hari</v>
          </cell>
          <cell r="AQ21" t="str">
            <v>SUDAH</v>
          </cell>
          <cell r="AR21">
            <v>44432</v>
          </cell>
          <cell r="AS21" t="str">
            <v>SUDAH</v>
          </cell>
          <cell r="AT21">
            <v>44432</v>
          </cell>
          <cell r="AU21" t="str">
            <v>SUDAH</v>
          </cell>
          <cell r="AV21">
            <v>44439</v>
          </cell>
          <cell r="AW21" t="str">
            <v>0 Tahun  3 Bulan 12 Hari</v>
          </cell>
          <cell r="AX21" t="str">
            <v>IN CLASS</v>
          </cell>
          <cell r="AY21">
            <v>95</v>
          </cell>
          <cell r="AZ21">
            <v>95</v>
          </cell>
          <cell r="BA21" t="str">
            <v>SUDAH</v>
          </cell>
          <cell r="BB21">
            <v>0</v>
          </cell>
          <cell r="BC21">
            <v>44415</v>
          </cell>
          <cell r="BD21" t="str">
            <v>GAJAYANA MALANG</v>
          </cell>
          <cell r="BE21" t="str">
            <v>SUDAH</v>
          </cell>
          <cell r="BF21">
            <v>0</v>
          </cell>
          <cell r="BG21">
            <v>44448</v>
          </cell>
          <cell r="BH21" t="str">
            <v>GAJAYANA MALANG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 t="str">
            <v>0001480646272</v>
          </cell>
          <cell r="BS21" t="str">
            <v>SUDAH</v>
          </cell>
          <cell r="BT21" t="str">
            <v>BU MBK</v>
          </cell>
          <cell r="BU21" t="str">
            <v>21041846383</v>
          </cell>
          <cell r="BV21" t="str">
            <v>SUDAH</v>
          </cell>
          <cell r="BW21">
            <v>0</v>
          </cell>
          <cell r="BX21">
            <v>0</v>
          </cell>
          <cell r="BY21" t="str">
            <v>PROPERTY DAMAGE</v>
          </cell>
          <cell r="BZ21">
            <v>44403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I21" t="str">
            <v>MARTHA RIFANDA PUTRA</v>
          </cell>
        </row>
        <row r="22">
          <cell r="C22" t="str">
            <v>2193</v>
          </cell>
          <cell r="D22" t="str">
            <v>ADI PRASETYO</v>
          </cell>
          <cell r="E22" t="str">
            <v>PT. MBK</v>
          </cell>
          <cell r="F22" t="str">
            <v>PEMENUHAN PO</v>
          </cell>
          <cell r="G22" t="str">
            <v>12/PO/LOG-SBY/IV/21</v>
          </cell>
          <cell r="H22">
            <v>44316</v>
          </cell>
          <cell r="I22">
            <v>44302</v>
          </cell>
          <cell r="J22">
            <v>-14</v>
          </cell>
          <cell r="K22" t="str">
            <v>081226068766</v>
          </cell>
          <cell r="L22" t="str">
            <v>DRIVER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 t="str">
            <v>MALANG</v>
          </cell>
          <cell r="R22" t="str">
            <v>ANTERAJA</v>
          </cell>
          <cell r="S22" t="str">
            <v>MALANG</v>
          </cell>
          <cell r="T22" t="str">
            <v>3573040401780008</v>
          </cell>
          <cell r="U22" t="str">
            <v>SEUMUR HIDUP</v>
          </cell>
          <cell r="V22" t="str">
            <v>HIJAU</v>
          </cell>
          <cell r="W22" t="str">
            <v>BI</v>
          </cell>
          <cell r="X22" t="str">
            <v>780115590077</v>
          </cell>
          <cell r="Y22">
            <v>44930</v>
          </cell>
          <cell r="Z22" t="str">
            <v>MALANG</v>
          </cell>
          <cell r="AA22">
            <v>28494</v>
          </cell>
          <cell r="AB22" t="str">
            <v>JL.MERGAN KRAMAT NO.17 RT03 RW11 MALANG</v>
          </cell>
          <cell r="AC22" t="str">
            <v>K0</v>
          </cell>
          <cell r="AD22" t="str">
            <v>ISLAM</v>
          </cell>
          <cell r="AE22" t="str">
            <v>L</v>
          </cell>
          <cell r="AF22" t="str">
            <v>SMA</v>
          </cell>
          <cell r="AG22" t="str">
            <v>ADI PRASETYO</v>
          </cell>
          <cell r="AH22" t="str">
            <v>BCA</v>
          </cell>
          <cell r="AI22" t="str">
            <v>8160882175</v>
          </cell>
          <cell r="AJ22" t="str">
            <v>3573040409071660</v>
          </cell>
          <cell r="AK22">
            <v>0</v>
          </cell>
          <cell r="AL22">
            <v>44531</v>
          </cell>
          <cell r="AM22">
            <v>44620</v>
          </cell>
          <cell r="AN22" t="str">
            <v>PKWT II</v>
          </cell>
          <cell r="AO22" t="str">
            <v>77 hari</v>
          </cell>
          <cell r="AP22" t="str">
            <v>0 Tahun  7 Bulan 27 Hari</v>
          </cell>
          <cell r="AQ22" t="str">
            <v>SUDAH</v>
          </cell>
          <cell r="AR22">
            <v>44432</v>
          </cell>
          <cell r="AS22" t="str">
            <v>SUDAH</v>
          </cell>
          <cell r="AT22">
            <v>44432</v>
          </cell>
          <cell r="AU22" t="str">
            <v>SUDAH</v>
          </cell>
          <cell r="AV22">
            <v>44439</v>
          </cell>
          <cell r="AW22" t="str">
            <v>0 Tahun  3 Bulan 12 Hari</v>
          </cell>
          <cell r="AX22" t="str">
            <v>IN CLASS</v>
          </cell>
          <cell r="AY22">
            <v>80</v>
          </cell>
          <cell r="AZ22">
            <v>80</v>
          </cell>
          <cell r="BA22" t="str">
            <v>SUDAH</v>
          </cell>
          <cell r="BB22">
            <v>0</v>
          </cell>
          <cell r="BC22">
            <v>44418</v>
          </cell>
          <cell r="BD22" t="str">
            <v>RAMPAL</v>
          </cell>
          <cell r="BE22" t="str">
            <v>SUDAH</v>
          </cell>
          <cell r="BF22">
            <v>0</v>
          </cell>
          <cell r="BG22">
            <v>44482</v>
          </cell>
          <cell r="BH22" t="str">
            <v>RSI MALANG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 t="str">
            <v>0001437391416</v>
          </cell>
          <cell r="BS22" t="str">
            <v>SUDAH</v>
          </cell>
          <cell r="BT22" t="str">
            <v>PBI APBD</v>
          </cell>
          <cell r="BU22" t="str">
            <v>21041847001</v>
          </cell>
          <cell r="BV22" t="str">
            <v>SUDAH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I22" t="str">
            <v>ADI PRASETYO</v>
          </cell>
        </row>
        <row r="23">
          <cell r="C23" t="str">
            <v>2194</v>
          </cell>
          <cell r="D23" t="str">
            <v>DIKI KURNIAWAN</v>
          </cell>
          <cell r="E23" t="str">
            <v>PT. MBK</v>
          </cell>
          <cell r="F23" t="str">
            <v>PEMENUHAN PO</v>
          </cell>
          <cell r="G23" t="str">
            <v>12/PO/LOG-SBY/IV/21</v>
          </cell>
          <cell r="H23">
            <v>44316</v>
          </cell>
          <cell r="I23">
            <v>44302</v>
          </cell>
          <cell r="J23">
            <v>-14</v>
          </cell>
          <cell r="K23" t="str">
            <v>081213207607</v>
          </cell>
          <cell r="L23" t="str">
            <v>DRIVER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 t="str">
            <v>MALANG</v>
          </cell>
          <cell r="R23" t="str">
            <v>ANTERAJA</v>
          </cell>
          <cell r="S23" t="str">
            <v>MALANG</v>
          </cell>
          <cell r="T23" t="str">
            <v>3507181206900002</v>
          </cell>
          <cell r="U23" t="str">
            <v>SEUMUR HIDUP</v>
          </cell>
          <cell r="V23" t="str">
            <v>HIJAU</v>
          </cell>
          <cell r="W23" t="str">
            <v>BI</v>
          </cell>
          <cell r="X23" t="str">
            <v>15599006000119</v>
          </cell>
          <cell r="Y23">
            <v>46119</v>
          </cell>
          <cell r="Z23" t="str">
            <v>MALANG</v>
          </cell>
          <cell r="AA23">
            <v>33036</v>
          </cell>
          <cell r="AB23" t="str">
            <v>JL.MENDIT UTARA RT 03 RW07 MANGLIAWAN PAKIS MALANG</v>
          </cell>
          <cell r="AC23" t="str">
            <v>K0</v>
          </cell>
          <cell r="AD23" t="str">
            <v>ISLAM</v>
          </cell>
          <cell r="AE23" t="str">
            <v>L</v>
          </cell>
          <cell r="AF23" t="str">
            <v>SMA</v>
          </cell>
          <cell r="AG23" t="str">
            <v>DIKI KURNIAWAN</v>
          </cell>
          <cell r="AH23" t="str">
            <v>BCA</v>
          </cell>
          <cell r="AI23" t="str">
            <v>3310700231</v>
          </cell>
          <cell r="AJ23" t="str">
            <v>3507180609170000</v>
          </cell>
          <cell r="AK23">
            <v>0</v>
          </cell>
          <cell r="AL23">
            <v>44470</v>
          </cell>
          <cell r="AM23">
            <v>44592</v>
          </cell>
          <cell r="AN23" t="str">
            <v>PKWT I</v>
          </cell>
          <cell r="AO23" t="str">
            <v>49 hari</v>
          </cell>
          <cell r="AP23" t="str">
            <v>0 Tahun  7 Bulan 27 Hari</v>
          </cell>
          <cell r="AQ23" t="str">
            <v>SUDAH</v>
          </cell>
          <cell r="AR23">
            <v>44368</v>
          </cell>
          <cell r="AS23" t="str">
            <v>SUDAH</v>
          </cell>
          <cell r="AT23">
            <v>44368</v>
          </cell>
          <cell r="AU23" t="str">
            <v>SUDAH</v>
          </cell>
          <cell r="AV23">
            <v>44439</v>
          </cell>
          <cell r="AW23" t="str">
            <v>0 Tahun  3 Bulan 12 Hari</v>
          </cell>
          <cell r="AX23" t="str">
            <v>IN CLASS</v>
          </cell>
          <cell r="AY23">
            <v>80</v>
          </cell>
          <cell r="AZ23">
            <v>80</v>
          </cell>
          <cell r="BA23" t="str">
            <v>SUDAH</v>
          </cell>
          <cell r="BB23">
            <v>0</v>
          </cell>
          <cell r="BC23">
            <v>44427</v>
          </cell>
          <cell r="BD23" t="str">
            <v>CISADEA MALANG</v>
          </cell>
          <cell r="BE23" t="str">
            <v>SUDAH</v>
          </cell>
          <cell r="BF23">
            <v>0</v>
          </cell>
          <cell r="BG23">
            <v>44478</v>
          </cell>
          <cell r="BH23" t="str">
            <v>CISADEA MALANG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 t="str">
            <v>0001539212545</v>
          </cell>
          <cell r="BS23" t="str">
            <v>SUDAH</v>
          </cell>
          <cell r="BT23" t="str">
            <v>MANDIRI SEGERA DI UPDATE KE BU MBK</v>
          </cell>
          <cell r="BU23" t="str">
            <v>21041846672</v>
          </cell>
          <cell r="BV23" t="str">
            <v>SUDAH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I23" t="str">
            <v>DIKI KURNIAWAN</v>
          </cell>
        </row>
        <row r="24">
          <cell r="C24" t="str">
            <v>2195</v>
          </cell>
          <cell r="D24" t="str">
            <v>EKO PRASETYO</v>
          </cell>
          <cell r="E24" t="str">
            <v>PT. MBK</v>
          </cell>
          <cell r="F24" t="str">
            <v>PEMENUHAN PO</v>
          </cell>
          <cell r="G24" t="str">
            <v>12/PO/LOG-SBY/IV/21</v>
          </cell>
          <cell r="H24">
            <v>44316</v>
          </cell>
          <cell r="I24">
            <v>44302</v>
          </cell>
          <cell r="J24">
            <v>-14</v>
          </cell>
          <cell r="K24" t="str">
            <v>08978833800</v>
          </cell>
          <cell r="L24" t="str">
            <v>DRIVER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 t="str">
            <v>MALANG</v>
          </cell>
          <cell r="R24" t="str">
            <v>ANTERAJA</v>
          </cell>
          <cell r="S24" t="str">
            <v>MALANG</v>
          </cell>
          <cell r="T24" t="str">
            <v>3507191109850003</v>
          </cell>
          <cell r="U24" t="str">
            <v>SEUMUR HIDUP</v>
          </cell>
          <cell r="V24" t="str">
            <v>HIJAU</v>
          </cell>
          <cell r="W24" t="str">
            <v>BI</v>
          </cell>
          <cell r="X24" t="str">
            <v>15268509000157</v>
          </cell>
          <cell r="Y24">
            <v>46066</v>
          </cell>
          <cell r="Z24" t="str">
            <v>MALANG</v>
          </cell>
          <cell r="AA24">
            <v>31301</v>
          </cell>
          <cell r="AB24" t="str">
            <v>JL.KENDALPAYAK GG KAMBOJA NO.27 RT9 RW4 PAKISAJI MALANG</v>
          </cell>
          <cell r="AC24" t="str">
            <v>K0</v>
          </cell>
          <cell r="AD24" t="str">
            <v>ISLAM</v>
          </cell>
          <cell r="AE24" t="str">
            <v>L</v>
          </cell>
          <cell r="AF24" t="str">
            <v>SMA</v>
          </cell>
          <cell r="AG24" t="str">
            <v>EKO PRASETYO</v>
          </cell>
          <cell r="AH24" t="str">
            <v>BCA</v>
          </cell>
          <cell r="AI24" t="str">
            <v>0113073001</v>
          </cell>
          <cell r="AJ24" t="str">
            <v>3507192611140000</v>
          </cell>
          <cell r="AK24">
            <v>0</v>
          </cell>
          <cell r="AL24">
            <v>44470</v>
          </cell>
          <cell r="AM24">
            <v>44592</v>
          </cell>
          <cell r="AN24" t="str">
            <v>PKWT I</v>
          </cell>
          <cell r="AO24" t="str">
            <v>49 hari</v>
          </cell>
          <cell r="AP24" t="str">
            <v>0 Tahun  7 Bulan 27 Hari</v>
          </cell>
          <cell r="AQ24" t="str">
            <v>SUDAH</v>
          </cell>
          <cell r="AR24">
            <v>44368</v>
          </cell>
          <cell r="AS24" t="str">
            <v>SUDAH</v>
          </cell>
          <cell r="AT24">
            <v>44368</v>
          </cell>
          <cell r="AU24" t="str">
            <v>SUDAH</v>
          </cell>
          <cell r="AV24">
            <v>44439</v>
          </cell>
          <cell r="AW24" t="str">
            <v>0 Tahun  3 Bulan 12 Hari</v>
          </cell>
          <cell r="AX24" t="str">
            <v>IN CLASS</v>
          </cell>
          <cell r="AY24">
            <v>85</v>
          </cell>
          <cell r="AZ24">
            <v>85</v>
          </cell>
          <cell r="BA24" t="str">
            <v>SUDAH</v>
          </cell>
          <cell r="BB24">
            <v>0</v>
          </cell>
          <cell r="BC24">
            <v>44415</v>
          </cell>
          <cell r="BD24" t="str">
            <v>GAJAYANA MALANG</v>
          </cell>
          <cell r="BE24" t="str">
            <v>SUDAH</v>
          </cell>
          <cell r="BF24">
            <v>0</v>
          </cell>
          <cell r="BG24">
            <v>44448</v>
          </cell>
          <cell r="BH24" t="str">
            <v>GAJAYANA MALANG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 t="str">
            <v>0001801497508</v>
          </cell>
          <cell r="BS24" t="str">
            <v>SUDAH</v>
          </cell>
          <cell r="BT24" t="str">
            <v>BU MBK</v>
          </cell>
          <cell r="BU24" t="str">
            <v>21041847118</v>
          </cell>
          <cell r="BV24" t="str">
            <v>SUDAH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I24" t="str">
            <v>EKO PRASETYO</v>
          </cell>
        </row>
        <row r="25">
          <cell r="C25" t="str">
            <v>2197</v>
          </cell>
          <cell r="D25" t="str">
            <v>WAHYU SATRIO SUKO</v>
          </cell>
          <cell r="E25" t="str">
            <v>PT. MBK</v>
          </cell>
          <cell r="F25" t="str">
            <v>PEMENUHAN PO</v>
          </cell>
          <cell r="G25" t="str">
            <v>12/PO/LOG-SBY/IV/21</v>
          </cell>
          <cell r="H25">
            <v>44316</v>
          </cell>
          <cell r="I25">
            <v>44306</v>
          </cell>
          <cell r="J25">
            <v>-10</v>
          </cell>
          <cell r="K25" t="str">
            <v>082245529516</v>
          </cell>
          <cell r="L25" t="str">
            <v>DRIVER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 t="str">
            <v>MALANG</v>
          </cell>
          <cell r="R25" t="str">
            <v>ANTERAJA</v>
          </cell>
          <cell r="S25" t="str">
            <v>MALANG</v>
          </cell>
          <cell r="T25" t="str">
            <v>3507312506020001</v>
          </cell>
          <cell r="U25" t="str">
            <v>SEUMUR HIDUP</v>
          </cell>
          <cell r="V25" t="str">
            <v>HIJAU</v>
          </cell>
          <cell r="W25" t="str">
            <v>BI</v>
          </cell>
          <cell r="X25" t="str">
            <v>15590206000056</v>
          </cell>
          <cell r="Y25">
            <v>45692</v>
          </cell>
          <cell r="Z25" t="str">
            <v>MALANG</v>
          </cell>
          <cell r="AA25">
            <v>34040</v>
          </cell>
          <cell r="AB25" t="str">
            <v>KRAJAN NGADIREJO,KROMENGAN KAB MALANG</v>
          </cell>
          <cell r="AC25" t="str">
            <v>K0</v>
          </cell>
          <cell r="AD25" t="str">
            <v>ISLAM</v>
          </cell>
          <cell r="AE25" t="str">
            <v>L</v>
          </cell>
          <cell r="AF25" t="str">
            <v>SMA</v>
          </cell>
          <cell r="AG25" t="str">
            <v>WAHYU SATRIO SUKO</v>
          </cell>
          <cell r="AH25" t="str">
            <v>BCA</v>
          </cell>
          <cell r="AI25" t="str">
            <v>3180394094</v>
          </cell>
          <cell r="AJ25" t="str">
            <v>3507310112080000</v>
          </cell>
          <cell r="AK25">
            <v>0</v>
          </cell>
          <cell r="AL25">
            <v>44470</v>
          </cell>
          <cell r="AM25">
            <v>44592</v>
          </cell>
          <cell r="AN25" t="str">
            <v>PKWT I</v>
          </cell>
          <cell r="AO25" t="str">
            <v>49 hari</v>
          </cell>
          <cell r="AP25" t="str">
            <v>0 Tahun  7 Bulan 23 Hari</v>
          </cell>
          <cell r="AQ25" t="str">
            <v>SUDAH</v>
          </cell>
          <cell r="AR25">
            <v>44432</v>
          </cell>
          <cell r="AS25" t="str">
            <v>SUDAH</v>
          </cell>
          <cell r="AT25">
            <v>44432</v>
          </cell>
          <cell r="AU25" t="str">
            <v>SUDAH</v>
          </cell>
          <cell r="AV25">
            <v>44439</v>
          </cell>
          <cell r="AW25" t="str">
            <v>0 Tahun  3 Bulan 12 Hari</v>
          </cell>
          <cell r="AX25" t="str">
            <v>IN CLASS</v>
          </cell>
          <cell r="AY25">
            <v>95</v>
          </cell>
          <cell r="AZ25">
            <v>95</v>
          </cell>
          <cell r="BA25" t="str">
            <v>SUDAH</v>
          </cell>
          <cell r="BB25">
            <v>0</v>
          </cell>
          <cell r="BC25">
            <v>44446</v>
          </cell>
          <cell r="BD25" t="str">
            <v>SMA WIDYAGAMA</v>
          </cell>
          <cell r="BE25" t="str">
            <v>SUDAH</v>
          </cell>
          <cell r="BF25">
            <v>0</v>
          </cell>
          <cell r="BG25">
            <v>44447</v>
          </cell>
          <cell r="BH25" t="str">
            <v>PUSKESMAS BOROBUDUR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 t="str">
            <v>0001302966099</v>
          </cell>
          <cell r="BS25" t="str">
            <v>SUDAH</v>
          </cell>
          <cell r="BT25" t="str">
            <v>PBI APBN</v>
          </cell>
          <cell r="BU25" t="str">
            <v>21041846870</v>
          </cell>
          <cell r="BV25" t="str">
            <v>SUDAH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I25" t="str">
            <v>WAHYU SATRIO SUKO</v>
          </cell>
        </row>
        <row r="26">
          <cell r="C26" t="str">
            <v>2198</v>
          </cell>
          <cell r="D26" t="str">
            <v>GIGIH YANUAR ARDIANSYAH</v>
          </cell>
          <cell r="E26" t="str">
            <v>PT. MBK</v>
          </cell>
          <cell r="F26">
            <v>0</v>
          </cell>
          <cell r="G26">
            <v>0</v>
          </cell>
          <cell r="H26">
            <v>0</v>
          </cell>
          <cell r="I26">
            <v>44304</v>
          </cell>
          <cell r="J26" t="str">
            <v/>
          </cell>
          <cell r="K26" t="str">
            <v>081288140267</v>
          </cell>
          <cell r="L26" t="str">
            <v>DRIVER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 t="str">
            <v>MALANG</v>
          </cell>
          <cell r="R26" t="str">
            <v>ANTERAJA</v>
          </cell>
          <cell r="S26" t="str">
            <v>MALANG</v>
          </cell>
          <cell r="T26" t="str">
            <v>3573042901890001</v>
          </cell>
          <cell r="U26" t="str">
            <v>SEUMUR HIDUP</v>
          </cell>
          <cell r="V26" t="str">
            <v>HIJAU</v>
          </cell>
          <cell r="W26" t="str">
            <v>BI</v>
          </cell>
          <cell r="X26" t="str">
            <v>15258901000020</v>
          </cell>
          <cell r="Y26">
            <v>45639</v>
          </cell>
          <cell r="Z26" t="str">
            <v>KEDIRI</v>
          </cell>
          <cell r="AA26">
            <v>32532</v>
          </cell>
          <cell r="AB26" t="str">
            <v>JL.BANDULAN 1F/42 RT06 RW04 KEC SUKUN MALANG</v>
          </cell>
          <cell r="AC26" t="str">
            <v>L</v>
          </cell>
          <cell r="AD26" t="str">
            <v>ISLAM</v>
          </cell>
          <cell r="AE26" t="str">
            <v>L</v>
          </cell>
          <cell r="AF26" t="str">
            <v>SMA</v>
          </cell>
          <cell r="AG26" t="str">
            <v>GIGIH YANUAR ARDIANSYAH</v>
          </cell>
          <cell r="AH26" t="str">
            <v>BCA</v>
          </cell>
          <cell r="AI26" t="str">
            <v>0111073162</v>
          </cell>
          <cell r="AJ26" t="str">
            <v>3573041010170020</v>
          </cell>
          <cell r="AK26">
            <v>0</v>
          </cell>
          <cell r="AL26">
            <v>44470</v>
          </cell>
          <cell r="AM26">
            <v>44592</v>
          </cell>
          <cell r="AN26" t="str">
            <v>PKWT I</v>
          </cell>
          <cell r="AO26" t="str">
            <v>49 hari</v>
          </cell>
          <cell r="AP26" t="str">
            <v>0 Tahun  7 Bulan 25 Hari</v>
          </cell>
          <cell r="AQ26" t="str">
            <v>SUDAH</v>
          </cell>
          <cell r="AR26">
            <v>44432</v>
          </cell>
          <cell r="AS26" t="str">
            <v>SUDAH</v>
          </cell>
          <cell r="AT26">
            <v>44432</v>
          </cell>
          <cell r="AU26" t="str">
            <v>SUDAH</v>
          </cell>
          <cell r="AV26">
            <v>44439</v>
          </cell>
          <cell r="AW26" t="str">
            <v>0 Tahun  3 Bulan 12 Hari</v>
          </cell>
          <cell r="AX26" t="str">
            <v>IN CLASS</v>
          </cell>
          <cell r="AY26">
            <v>80</v>
          </cell>
          <cell r="AZ26">
            <v>80</v>
          </cell>
          <cell r="BA26" t="str">
            <v>SUDAH</v>
          </cell>
          <cell r="BB26">
            <v>0</v>
          </cell>
          <cell r="BC26">
            <v>44415</v>
          </cell>
          <cell r="BD26" t="str">
            <v>POLSEK BLIMBING</v>
          </cell>
          <cell r="BE26" t="str">
            <v>SUDAH</v>
          </cell>
          <cell r="BF26">
            <v>0</v>
          </cell>
          <cell r="BG26">
            <v>44450</v>
          </cell>
          <cell r="BH26" t="str">
            <v>POLSEK BLIMBING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 t="str">
            <v>0002097426655</v>
          </cell>
          <cell r="BS26" t="str">
            <v>SUDAH</v>
          </cell>
          <cell r="BT26" t="str">
            <v>PBI APBN</v>
          </cell>
          <cell r="BU26" t="str">
            <v>21041847068</v>
          </cell>
          <cell r="BV26" t="str">
            <v>SUDAH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I26" t="str">
            <v>GIGIH YANUAR ARDIANSYAH</v>
          </cell>
        </row>
        <row r="27">
          <cell r="C27" t="str">
            <v>2199</v>
          </cell>
          <cell r="D27" t="str">
            <v>SUKARDI</v>
          </cell>
          <cell r="E27" t="str">
            <v>PT. MBK</v>
          </cell>
          <cell r="F27" t="str">
            <v>PEMENUHAN PO</v>
          </cell>
          <cell r="G27" t="str">
            <v>12/PO/LOG-SBY/IV/21</v>
          </cell>
          <cell r="H27">
            <v>44316</v>
          </cell>
          <cell r="I27">
            <v>44315</v>
          </cell>
          <cell r="J27">
            <v>-1</v>
          </cell>
          <cell r="K27" t="str">
            <v>082141733336</v>
          </cell>
          <cell r="L27" t="str">
            <v>DRIVER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 t="str">
            <v>MALANG</v>
          </cell>
          <cell r="R27" t="str">
            <v>ANTERAJA</v>
          </cell>
          <cell r="S27" t="str">
            <v>MALANG</v>
          </cell>
          <cell r="T27" t="str">
            <v>3573031707760002</v>
          </cell>
          <cell r="U27" t="str">
            <v>SEUMUR HIDUP</v>
          </cell>
          <cell r="V27" t="str">
            <v>HIJAU</v>
          </cell>
          <cell r="W27" t="str">
            <v>BII</v>
          </cell>
          <cell r="X27" t="str">
            <v>760715590017</v>
          </cell>
          <cell r="Y27">
            <v>44759</v>
          </cell>
          <cell r="Z27" t="str">
            <v>MALANG</v>
          </cell>
          <cell r="AA27">
            <v>27958</v>
          </cell>
          <cell r="AB27" t="str">
            <v>JL.KECIPIR RT04 RW03 BUMIAYU KEDUNGKANDANG MALANG</v>
          </cell>
          <cell r="AC27" t="str">
            <v>K0</v>
          </cell>
          <cell r="AD27" t="str">
            <v>ISLAM</v>
          </cell>
          <cell r="AE27" t="str">
            <v>L</v>
          </cell>
          <cell r="AF27" t="str">
            <v>SMA</v>
          </cell>
          <cell r="AG27" t="str">
            <v>SUKARDI</v>
          </cell>
          <cell r="AH27" t="str">
            <v>BNI</v>
          </cell>
          <cell r="AI27" t="str">
            <v>1036145733</v>
          </cell>
          <cell r="AJ27" t="str">
            <v>3573031108072060</v>
          </cell>
          <cell r="AK27">
            <v>0</v>
          </cell>
          <cell r="AL27">
            <v>44470</v>
          </cell>
          <cell r="AM27">
            <v>44592</v>
          </cell>
          <cell r="AN27" t="str">
            <v>PKWT I</v>
          </cell>
          <cell r="AO27" t="str">
            <v>49 hari</v>
          </cell>
          <cell r="AP27" t="str">
            <v>0 Tahun  7 Bulan 14 Hari</v>
          </cell>
          <cell r="AQ27" t="str">
            <v>SUDAH</v>
          </cell>
          <cell r="AR27">
            <v>44432</v>
          </cell>
          <cell r="AS27" t="str">
            <v>SUDAH</v>
          </cell>
          <cell r="AT27">
            <v>44432</v>
          </cell>
          <cell r="AU27" t="str">
            <v>SUDAH</v>
          </cell>
          <cell r="AV27">
            <v>44439</v>
          </cell>
          <cell r="AW27" t="str">
            <v>0 Tahun  3 Bulan 12 Hari</v>
          </cell>
          <cell r="AX27" t="str">
            <v>IN CLASS</v>
          </cell>
          <cell r="AY27">
            <v>85</v>
          </cell>
          <cell r="AZ27">
            <v>80</v>
          </cell>
          <cell r="BA27" t="str">
            <v>SUDAH</v>
          </cell>
          <cell r="BB27">
            <v>0</v>
          </cell>
          <cell r="BC27">
            <v>44415</v>
          </cell>
          <cell r="BD27" t="str">
            <v>CISADEA MALANG</v>
          </cell>
          <cell r="BE27" t="str">
            <v>SUDAH</v>
          </cell>
          <cell r="BF27">
            <v>0</v>
          </cell>
          <cell r="BG27">
            <v>44463</v>
          </cell>
          <cell r="BH27" t="str">
            <v>CISADEA MALANG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 t="str">
            <v>0002162581143</v>
          </cell>
          <cell r="BS27" t="str">
            <v>SUDAH</v>
          </cell>
          <cell r="BT27" t="str">
            <v>BU MBK</v>
          </cell>
          <cell r="BU27" t="str">
            <v>21041847092</v>
          </cell>
          <cell r="BV27" t="str">
            <v>SUDAH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I27" t="str">
            <v>SUKARDI</v>
          </cell>
        </row>
        <row r="28">
          <cell r="C28" t="str">
            <v>2202</v>
          </cell>
          <cell r="D28" t="str">
            <v>WINDY</v>
          </cell>
          <cell r="E28" t="str">
            <v>PT. MBK</v>
          </cell>
          <cell r="F28" t="str">
            <v>PEMENUHAN PO</v>
          </cell>
          <cell r="G28" t="str">
            <v>12/PO/LOG-SBY/IV/21</v>
          </cell>
          <cell r="H28">
            <v>44316</v>
          </cell>
          <cell r="I28">
            <v>44315</v>
          </cell>
          <cell r="J28">
            <v>-1</v>
          </cell>
          <cell r="K28" t="str">
            <v>081235652518</v>
          </cell>
          <cell r="L28" t="str">
            <v>DRIVER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 t="str">
            <v>MALANG</v>
          </cell>
          <cell r="R28" t="str">
            <v>ANTERAJA</v>
          </cell>
          <cell r="S28" t="str">
            <v>MALANG</v>
          </cell>
          <cell r="T28" t="str">
            <v>3507251203930002</v>
          </cell>
          <cell r="U28" t="str">
            <v>SEUMUR HIDUP</v>
          </cell>
          <cell r="V28" t="str">
            <v>HIJAU</v>
          </cell>
          <cell r="W28" t="str">
            <v>BI</v>
          </cell>
          <cell r="X28" t="str">
            <v>930315261390</v>
          </cell>
          <cell r="Y28">
            <v>45363</v>
          </cell>
          <cell r="Z28" t="str">
            <v>MALANG</v>
          </cell>
          <cell r="AA28">
            <v>34040</v>
          </cell>
          <cell r="AB28" t="str">
            <v>DSN. LEGOK RT 001/002 KEL. SUKORAHARJO KEC. KEPANJEN KAB. MALANG</v>
          </cell>
          <cell r="AC28" t="str">
            <v>L</v>
          </cell>
          <cell r="AD28" t="str">
            <v>ISLAM</v>
          </cell>
          <cell r="AE28" t="str">
            <v>L</v>
          </cell>
          <cell r="AF28" t="str">
            <v>SMA</v>
          </cell>
          <cell r="AG28" t="str">
            <v>WINDY</v>
          </cell>
          <cell r="AH28" t="str">
            <v>BCA</v>
          </cell>
          <cell r="AI28" t="str">
            <v>4000231377</v>
          </cell>
          <cell r="AJ28" t="str">
            <v>3507130704170000</v>
          </cell>
          <cell r="AK28">
            <v>0</v>
          </cell>
          <cell r="AL28">
            <v>44470</v>
          </cell>
          <cell r="AM28">
            <v>44592</v>
          </cell>
          <cell r="AN28" t="str">
            <v>PKWT I</v>
          </cell>
          <cell r="AO28" t="str">
            <v>49 hari</v>
          </cell>
          <cell r="AP28" t="str">
            <v>0 Tahun  7 Bulan 14 Hari</v>
          </cell>
          <cell r="AQ28" t="str">
            <v>SUDAH</v>
          </cell>
          <cell r="AR28">
            <v>44432</v>
          </cell>
          <cell r="AS28" t="str">
            <v>SUDAH</v>
          </cell>
          <cell r="AT28">
            <v>44432</v>
          </cell>
          <cell r="AU28" t="str">
            <v>SUDAH</v>
          </cell>
          <cell r="AV28">
            <v>44336</v>
          </cell>
          <cell r="AW28" t="str">
            <v>0 Tahun  6 Bulan 23 Hari</v>
          </cell>
          <cell r="AX28" t="str">
            <v>IN CLASS</v>
          </cell>
          <cell r="AY28">
            <v>80</v>
          </cell>
          <cell r="AZ28">
            <v>80</v>
          </cell>
          <cell r="BA28" t="str">
            <v>SUDAH</v>
          </cell>
          <cell r="BB28">
            <v>0</v>
          </cell>
          <cell r="BC28">
            <v>44458</v>
          </cell>
          <cell r="BD28" t="str">
            <v>RSI MALANG</v>
          </cell>
          <cell r="BE28" t="str">
            <v>SUDAH</v>
          </cell>
          <cell r="BF28">
            <v>0</v>
          </cell>
          <cell r="BG28">
            <v>44476</v>
          </cell>
          <cell r="BH28" t="str">
            <v>PUSKESMAS SINGOSARI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 t="str">
            <v>0000786067042</v>
          </cell>
          <cell r="BS28" t="str">
            <v>SUDAH</v>
          </cell>
          <cell r="BT28" t="str">
            <v>PBI APBN</v>
          </cell>
          <cell r="BU28" t="str">
            <v>21041847027</v>
          </cell>
          <cell r="BV28" t="str">
            <v>SUDAH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I28" t="str">
            <v>WINDY ADI BASKARA</v>
          </cell>
        </row>
        <row r="29">
          <cell r="C29" t="str">
            <v>2204</v>
          </cell>
          <cell r="D29" t="str">
            <v>MUHAMMAD AGUS</v>
          </cell>
          <cell r="E29" t="str">
            <v>PT. MBK</v>
          </cell>
          <cell r="F29" t="str">
            <v>PEMENUHAN PO</v>
          </cell>
          <cell r="G29" t="str">
            <v>12/PO/LOG-SBY/IV/21</v>
          </cell>
          <cell r="H29">
            <v>44316</v>
          </cell>
          <cell r="I29">
            <v>44311</v>
          </cell>
          <cell r="J29">
            <v>-5</v>
          </cell>
          <cell r="K29" t="str">
            <v>082233103410</v>
          </cell>
          <cell r="L29" t="str">
            <v>DRIVER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 t="str">
            <v>MALANG</v>
          </cell>
          <cell r="R29" t="str">
            <v>ANTERAJA</v>
          </cell>
          <cell r="S29" t="str">
            <v>MALANG</v>
          </cell>
          <cell r="T29" t="str">
            <v>3507331503870003</v>
          </cell>
          <cell r="U29" t="str">
            <v>SEUMUR HIDUP</v>
          </cell>
          <cell r="V29" t="str">
            <v>HIJAU</v>
          </cell>
          <cell r="W29" t="str">
            <v>BI</v>
          </cell>
          <cell r="X29" t="str">
            <v>15268703000397</v>
          </cell>
          <cell r="Y29">
            <v>46134</v>
          </cell>
          <cell r="Z29" t="str">
            <v>MALANG</v>
          </cell>
          <cell r="AA29">
            <v>29782</v>
          </cell>
          <cell r="AB29" t="str">
            <v>JL.DIPONEGORO NO.10 RT14 RW02 PAGELARAN KAB MALANG</v>
          </cell>
          <cell r="AC29" t="str">
            <v>K0</v>
          </cell>
          <cell r="AD29" t="str">
            <v>ISLAM</v>
          </cell>
          <cell r="AE29" t="str">
            <v>L</v>
          </cell>
          <cell r="AF29" t="str">
            <v>SMA</v>
          </cell>
          <cell r="AG29" t="str">
            <v>MUHAMMAD AGUS</v>
          </cell>
          <cell r="AH29" t="str">
            <v>BCA</v>
          </cell>
          <cell r="AI29" t="str">
            <v>0113077341</v>
          </cell>
          <cell r="AJ29" t="str">
            <v>3507333012080060</v>
          </cell>
          <cell r="AK29">
            <v>0</v>
          </cell>
          <cell r="AL29">
            <v>44531</v>
          </cell>
          <cell r="AM29">
            <v>44620</v>
          </cell>
          <cell r="AN29" t="str">
            <v>PKWT II</v>
          </cell>
          <cell r="AO29" t="str">
            <v>77 hari</v>
          </cell>
          <cell r="AP29" t="str">
            <v>0 Tahun  7 Bulan 18 Hari</v>
          </cell>
          <cell r="AQ29" t="str">
            <v>SUDAH</v>
          </cell>
          <cell r="AR29">
            <v>44432</v>
          </cell>
          <cell r="AS29" t="str">
            <v>SUDAH</v>
          </cell>
          <cell r="AT29">
            <v>44432</v>
          </cell>
          <cell r="AU29" t="str">
            <v>SUDAH</v>
          </cell>
          <cell r="AV29">
            <v>44418</v>
          </cell>
          <cell r="AW29" t="str">
            <v>0 Tahun  4 Bulan 3 Hari</v>
          </cell>
          <cell r="AX29" t="str">
            <v>IN CLASS</v>
          </cell>
          <cell r="AY29">
            <v>80</v>
          </cell>
          <cell r="AZ29">
            <v>80</v>
          </cell>
          <cell r="BA29" t="str">
            <v>SUDAH</v>
          </cell>
          <cell r="BB29">
            <v>0</v>
          </cell>
          <cell r="BC29">
            <v>44421</v>
          </cell>
          <cell r="BD29" t="str">
            <v>GAJAYANA MALANG</v>
          </cell>
          <cell r="BE29" t="str">
            <v>SUDAH</v>
          </cell>
          <cell r="BF29">
            <v>0</v>
          </cell>
          <cell r="BG29">
            <v>44449</v>
          </cell>
          <cell r="BH29" t="str">
            <v>GAJAYANA MALANG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 t="str">
            <v>0002518150915</v>
          </cell>
          <cell r="BS29" t="str">
            <v>SUDAH</v>
          </cell>
          <cell r="BT29" t="str">
            <v>BU MBK</v>
          </cell>
          <cell r="BU29" t="str">
            <v>21041847159</v>
          </cell>
          <cell r="BV29" t="str">
            <v>SUDAH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I29" t="str">
            <v>MUHAMMAD AGUS</v>
          </cell>
        </row>
        <row r="30">
          <cell r="C30" t="str">
            <v>2250</v>
          </cell>
          <cell r="D30" t="str">
            <v>APRILEO KRISNA ADI PUTRA</v>
          </cell>
          <cell r="E30" t="str">
            <v>PT. MBK</v>
          </cell>
          <cell r="F30" t="str">
            <v>PEMENUHAN PO</v>
          </cell>
          <cell r="G30" t="str">
            <v>12/PO/LOG-SBY/IV/21</v>
          </cell>
          <cell r="H30">
            <v>44316</v>
          </cell>
          <cell r="I30">
            <v>44318</v>
          </cell>
          <cell r="J30">
            <v>2</v>
          </cell>
          <cell r="K30" t="str">
            <v>0881026639931</v>
          </cell>
          <cell r="L30" t="str">
            <v>DRIVER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 t="str">
            <v>MALANG</v>
          </cell>
          <cell r="R30" t="str">
            <v>ANTERAJA</v>
          </cell>
          <cell r="S30" t="str">
            <v>MALANG</v>
          </cell>
          <cell r="T30" t="str">
            <v>3507072504970002</v>
          </cell>
          <cell r="U30" t="str">
            <v>SEUMUR HIDUP</v>
          </cell>
          <cell r="V30" t="str">
            <v>HIJAU</v>
          </cell>
          <cell r="W30" t="str">
            <v>BI</v>
          </cell>
          <cell r="X30" t="str">
            <v>970415260763</v>
          </cell>
          <cell r="Y30">
            <v>45041</v>
          </cell>
          <cell r="Z30" t="str">
            <v>MALANG</v>
          </cell>
          <cell r="AA30">
            <v>35545</v>
          </cell>
          <cell r="AB30" t="str">
            <v>JL.PONCOKUSUMO RT07 RW08 DESA PONCOKUSUMO KABUPATEN MALANG</v>
          </cell>
          <cell r="AC30" t="str">
            <v>K0</v>
          </cell>
          <cell r="AD30" t="str">
            <v>ISLAM</v>
          </cell>
          <cell r="AE30" t="str">
            <v>L</v>
          </cell>
          <cell r="AF30" t="str">
            <v>SMA</v>
          </cell>
          <cell r="AG30" t="str">
            <v>APRILEO KRISNA ADI PUTRA</v>
          </cell>
          <cell r="AH30" t="str">
            <v>BCA</v>
          </cell>
          <cell r="AI30" t="str">
            <v>3660362346</v>
          </cell>
          <cell r="AJ30" t="str">
            <v>3507072202210000</v>
          </cell>
          <cell r="AK30">
            <v>0</v>
          </cell>
          <cell r="AL30">
            <v>44501</v>
          </cell>
          <cell r="AM30">
            <v>44592</v>
          </cell>
          <cell r="AN30" t="str">
            <v>PKWT I</v>
          </cell>
          <cell r="AO30" t="str">
            <v>49 hari</v>
          </cell>
          <cell r="AP30" t="str">
            <v>0 Tahun  7 Bulan 11 Hari</v>
          </cell>
          <cell r="AQ30" t="str">
            <v>SUDAH</v>
          </cell>
          <cell r="AR30">
            <v>44369</v>
          </cell>
          <cell r="AS30" t="str">
            <v>SUDAH</v>
          </cell>
          <cell r="AT30">
            <v>44369</v>
          </cell>
          <cell r="AU30" t="str">
            <v>SUDAH</v>
          </cell>
          <cell r="AV30">
            <v>44418</v>
          </cell>
          <cell r="AW30" t="str">
            <v>0 Tahun  4 Bulan 3 Hari</v>
          </cell>
          <cell r="AX30" t="str">
            <v>IN CLASS</v>
          </cell>
          <cell r="AY30">
            <v>80</v>
          </cell>
          <cell r="AZ30">
            <v>80</v>
          </cell>
          <cell r="BA30" t="str">
            <v>SUDAH</v>
          </cell>
          <cell r="BB30">
            <v>0</v>
          </cell>
          <cell r="BC30">
            <v>44406</v>
          </cell>
          <cell r="BD30" t="str">
            <v>BLIMBING</v>
          </cell>
          <cell r="BE30" t="str">
            <v>SUDAH</v>
          </cell>
          <cell r="BF30">
            <v>0</v>
          </cell>
          <cell r="BG30">
            <v>44456</v>
          </cell>
          <cell r="BH30" t="str">
            <v>RS PANTI WALUYO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 t="str">
            <v>0002099035282</v>
          </cell>
          <cell r="BS30" t="str">
            <v>SUDAH</v>
          </cell>
          <cell r="BT30" t="str">
            <v>BU MBK</v>
          </cell>
          <cell r="BU30" t="str">
            <v>21041846862</v>
          </cell>
          <cell r="BV30" t="str">
            <v>SUDAH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I30" t="str">
            <v>APRILEO KRISNA ADI PUTRA</v>
          </cell>
        </row>
        <row r="31">
          <cell r="C31" t="str">
            <v>2251</v>
          </cell>
          <cell r="D31" t="str">
            <v>AGUS DWI CAHYONO</v>
          </cell>
          <cell r="E31" t="str">
            <v>PT. MBK</v>
          </cell>
          <cell r="F31" t="str">
            <v>PEMENUHAN PO</v>
          </cell>
          <cell r="G31" t="str">
            <v>12/PO/LOG-SBY/IV/21</v>
          </cell>
          <cell r="H31">
            <v>44316</v>
          </cell>
          <cell r="I31">
            <v>44319</v>
          </cell>
          <cell r="J31">
            <v>3</v>
          </cell>
          <cell r="K31" t="str">
            <v>081233884964</v>
          </cell>
          <cell r="L31" t="str">
            <v>DRIVER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 t="str">
            <v>MALANG</v>
          </cell>
          <cell r="R31" t="str">
            <v>ANTERAJA</v>
          </cell>
          <cell r="S31" t="str">
            <v>MALANG</v>
          </cell>
          <cell r="T31" t="str">
            <v>3507181208910003</v>
          </cell>
          <cell r="U31" t="str">
            <v>SEUMUR HIDUP</v>
          </cell>
          <cell r="V31" t="str">
            <v>HIJAU</v>
          </cell>
          <cell r="W31" t="str">
            <v>BI</v>
          </cell>
          <cell r="X31" t="str">
            <v>910829320315</v>
          </cell>
          <cell r="Y31">
            <v>45150</v>
          </cell>
          <cell r="Z31" t="str">
            <v>MALANG</v>
          </cell>
          <cell r="AA31">
            <v>33462</v>
          </cell>
          <cell r="AB31" t="str">
            <v>JL PUDAK NO110 RT021 RW006 KEL SEKARPURO KEC PAKIS KAB MALANG</v>
          </cell>
          <cell r="AC31" t="str">
            <v>K0</v>
          </cell>
          <cell r="AD31" t="str">
            <v>ISLAM</v>
          </cell>
          <cell r="AE31" t="str">
            <v>L</v>
          </cell>
          <cell r="AF31" t="str">
            <v>SMA</v>
          </cell>
          <cell r="AG31" t="str">
            <v>AGUS DWI CAHYONO</v>
          </cell>
          <cell r="AH31" t="str">
            <v>BCA</v>
          </cell>
          <cell r="AI31" t="str">
            <v>8161544191</v>
          </cell>
          <cell r="AJ31" t="str">
            <v>3507183005170000</v>
          </cell>
          <cell r="AK31">
            <v>0</v>
          </cell>
          <cell r="AL31">
            <v>44501</v>
          </cell>
          <cell r="AM31">
            <v>44592</v>
          </cell>
          <cell r="AN31" t="str">
            <v>PKWT I</v>
          </cell>
          <cell r="AO31" t="str">
            <v>49 hari</v>
          </cell>
          <cell r="AP31" t="str">
            <v>0 Tahun  7 Bulan 10 Hari</v>
          </cell>
          <cell r="AQ31" t="str">
            <v>SUDAH</v>
          </cell>
          <cell r="AR31">
            <v>44368</v>
          </cell>
          <cell r="AS31" t="str">
            <v>SUDAH</v>
          </cell>
          <cell r="AT31">
            <v>44368</v>
          </cell>
          <cell r="AU31" t="str">
            <v>SUDAH</v>
          </cell>
          <cell r="AV31">
            <v>44439</v>
          </cell>
          <cell r="AW31" t="str">
            <v>0 Tahun  3 Bulan 12 Hari</v>
          </cell>
          <cell r="AX31" t="str">
            <v>IN CLASS</v>
          </cell>
          <cell r="AY31">
            <v>85</v>
          </cell>
          <cell r="AZ31">
            <v>85</v>
          </cell>
          <cell r="BA31" t="str">
            <v>SUDAH</v>
          </cell>
          <cell r="BB31">
            <v>0</v>
          </cell>
          <cell r="BC31">
            <v>44450</v>
          </cell>
          <cell r="BD31" t="str">
            <v>GAJAYANA MALANG</v>
          </cell>
          <cell r="BE31" t="str">
            <v>SUDAH</v>
          </cell>
          <cell r="BF31">
            <v>0</v>
          </cell>
          <cell r="BG31">
            <v>44449</v>
          </cell>
          <cell r="BH31" t="str">
            <v>GAJAYANA MALANG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 t="str">
            <v>0003083707563</v>
          </cell>
          <cell r="BS31" t="str">
            <v>SUDAH</v>
          </cell>
          <cell r="BT31" t="str">
            <v>BU MBK</v>
          </cell>
          <cell r="BU31" t="str">
            <v>21041846789</v>
          </cell>
          <cell r="BV31" t="str">
            <v>SUDAH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I31" t="str">
            <v>AGUS DWI CAHYONO</v>
          </cell>
        </row>
        <row r="32">
          <cell r="C32" t="str">
            <v>2292</v>
          </cell>
          <cell r="D32" t="str">
            <v>IRFAN EFENDI</v>
          </cell>
          <cell r="E32" t="str">
            <v>PT. MBK</v>
          </cell>
          <cell r="F32" t="str">
            <v>PEMENUHAN PO</v>
          </cell>
          <cell r="G32" t="str">
            <v>14/PO/LOG-SBY/V/21</v>
          </cell>
          <cell r="H32">
            <v>44322</v>
          </cell>
          <cell r="I32">
            <v>44328</v>
          </cell>
          <cell r="J32">
            <v>6</v>
          </cell>
          <cell r="K32" t="str">
            <v>085231708281</v>
          </cell>
          <cell r="L32" t="str">
            <v>DRIVER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 t="str">
            <v>MALANG</v>
          </cell>
          <cell r="R32" t="str">
            <v>ANTERAJA</v>
          </cell>
          <cell r="S32" t="str">
            <v>MALANG</v>
          </cell>
          <cell r="T32" t="str">
            <v>3513141604870004</v>
          </cell>
          <cell r="U32" t="str">
            <v>SEUMUR HIDUP</v>
          </cell>
          <cell r="V32" t="str">
            <v>HIJAU</v>
          </cell>
          <cell r="W32" t="str">
            <v>BI</v>
          </cell>
          <cell r="X32" t="str">
            <v>15608704000059</v>
          </cell>
          <cell r="Y32">
            <v>46085</v>
          </cell>
          <cell r="Z32" t="str">
            <v>PROBOLINGGO</v>
          </cell>
          <cell r="AA32">
            <v>31883</v>
          </cell>
          <cell r="AB32" t="str">
            <v>JL.NOYO GENGGONG RT03 RW02 JATI MAYANGAN PROBOLINGGO</v>
          </cell>
          <cell r="AC32" t="str">
            <v>K0</v>
          </cell>
          <cell r="AD32" t="str">
            <v>ISLAM</v>
          </cell>
          <cell r="AE32" t="str">
            <v>L</v>
          </cell>
          <cell r="AF32" t="str">
            <v>SMA</v>
          </cell>
          <cell r="AG32" t="str">
            <v>IRFAN EFENDI</v>
          </cell>
          <cell r="AH32" t="str">
            <v>BCA</v>
          </cell>
          <cell r="AI32" t="str">
            <v>2015818181</v>
          </cell>
          <cell r="AJ32" t="str">
            <v>357403280820001</v>
          </cell>
          <cell r="AK32">
            <v>0</v>
          </cell>
          <cell r="AL32">
            <v>44531</v>
          </cell>
          <cell r="AM32">
            <v>44620</v>
          </cell>
          <cell r="AN32" t="str">
            <v>PKWT I</v>
          </cell>
          <cell r="AO32" t="str">
            <v>77 hari</v>
          </cell>
          <cell r="AP32" t="str">
            <v>0 Tahun  7 Bulan 1 Hari</v>
          </cell>
          <cell r="AQ32" t="str">
            <v>SUDAH</v>
          </cell>
          <cell r="AR32">
            <v>44432</v>
          </cell>
          <cell r="AS32" t="str">
            <v>SUDAH</v>
          </cell>
          <cell r="AT32">
            <v>44432</v>
          </cell>
          <cell r="AU32" t="str">
            <v>SUDAH</v>
          </cell>
          <cell r="AV32">
            <v>44439</v>
          </cell>
          <cell r="AW32" t="str">
            <v>0 Tahun  3 Bulan 12 Hari</v>
          </cell>
          <cell r="AX32" t="str">
            <v>IN CLASS</v>
          </cell>
          <cell r="AY32">
            <v>80</v>
          </cell>
          <cell r="AZ32">
            <v>80</v>
          </cell>
          <cell r="BA32" t="str">
            <v>SUDAH</v>
          </cell>
          <cell r="BB32">
            <v>0</v>
          </cell>
          <cell r="BC32">
            <v>44383</v>
          </cell>
          <cell r="BD32" t="str">
            <v>PUSKESMAS CISADEA</v>
          </cell>
          <cell r="BE32" t="str">
            <v>SUDAH</v>
          </cell>
          <cell r="BF32">
            <v>0</v>
          </cell>
          <cell r="BG32">
            <v>44418</v>
          </cell>
          <cell r="BH32" t="str">
            <v>PUSKESMAS CISADEA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 t="str">
            <v>0000713022895</v>
          </cell>
          <cell r="BS32" t="str">
            <v>SUDAH</v>
          </cell>
          <cell r="BT32" t="str">
            <v>BU MBK</v>
          </cell>
          <cell r="BU32" t="str">
            <v>21046001372</v>
          </cell>
          <cell r="BV32" t="str">
            <v>SUDAH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I32" t="str">
            <v>IRFAN EFENDI</v>
          </cell>
        </row>
        <row r="33">
          <cell r="C33" t="str">
            <v>2361</v>
          </cell>
          <cell r="D33" t="str">
            <v>ISMANTO</v>
          </cell>
          <cell r="E33" t="str">
            <v>PT. MBK</v>
          </cell>
          <cell r="F33" t="str">
            <v>PEMENUHAN PO</v>
          </cell>
          <cell r="G33" t="str">
            <v>14/PO/LOG-SBY/V/21</v>
          </cell>
          <cell r="H33">
            <v>44322</v>
          </cell>
          <cell r="I33">
            <v>44333</v>
          </cell>
          <cell r="J33">
            <v>11</v>
          </cell>
          <cell r="K33" t="str">
            <v>085648701109</v>
          </cell>
          <cell r="L33" t="str">
            <v>DRIVER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 t="str">
            <v>MALANG</v>
          </cell>
          <cell r="R33" t="str">
            <v>ANTERAJA</v>
          </cell>
          <cell r="S33" t="str">
            <v>MALANG</v>
          </cell>
          <cell r="T33" t="str">
            <v>3507182006890004</v>
          </cell>
          <cell r="U33" t="str">
            <v>SEUMUR HIDUP</v>
          </cell>
          <cell r="V33" t="str">
            <v>HIJAU</v>
          </cell>
          <cell r="W33" t="str">
            <v>BI</v>
          </cell>
          <cell r="X33" t="str">
            <v>890615261499</v>
          </cell>
          <cell r="Y33">
            <v>45463</v>
          </cell>
          <cell r="Z33" t="str">
            <v>MALANG</v>
          </cell>
          <cell r="AA33">
            <v>35601</v>
          </cell>
          <cell r="AB33" t="str">
            <v>JL MELATI NO 08  RT14 RW08 KEL SEKARPURO KEC PAKIS KAB MALANG</v>
          </cell>
          <cell r="AC33" t="str">
            <v>K0</v>
          </cell>
          <cell r="AD33" t="str">
            <v>ISLAM</v>
          </cell>
          <cell r="AE33" t="str">
            <v>L</v>
          </cell>
          <cell r="AF33" t="str">
            <v>SMA</v>
          </cell>
          <cell r="AG33" t="str">
            <v>ISMANTO</v>
          </cell>
          <cell r="AH33" t="str">
            <v>BRI</v>
          </cell>
          <cell r="AI33" t="str">
            <v>638001025050531</v>
          </cell>
          <cell r="AJ33" t="str">
            <v>3573012610070182</v>
          </cell>
          <cell r="AK33">
            <v>0</v>
          </cell>
          <cell r="AL33">
            <v>44531</v>
          </cell>
          <cell r="AM33">
            <v>44620</v>
          </cell>
          <cell r="AN33" t="str">
            <v>PKWT I</v>
          </cell>
          <cell r="AO33" t="str">
            <v>77 hari</v>
          </cell>
          <cell r="AP33" t="str">
            <v>0 Tahun  6 Bulan 26 Hari</v>
          </cell>
          <cell r="AQ33" t="str">
            <v>SUDAH</v>
          </cell>
          <cell r="AR33">
            <v>44368</v>
          </cell>
          <cell r="AS33" t="str">
            <v>SUDAH</v>
          </cell>
          <cell r="AT33">
            <v>44368</v>
          </cell>
          <cell r="AU33" t="str">
            <v>SUDAH</v>
          </cell>
          <cell r="AV33">
            <v>44439</v>
          </cell>
          <cell r="AW33" t="str">
            <v>0 Tahun  3 Bulan 12 Hari</v>
          </cell>
          <cell r="AX33" t="str">
            <v>IN CLASS</v>
          </cell>
          <cell r="AY33">
            <v>85</v>
          </cell>
          <cell r="AZ33">
            <v>85</v>
          </cell>
          <cell r="BA33" t="str">
            <v>SUDAH</v>
          </cell>
          <cell r="BB33">
            <v>0</v>
          </cell>
          <cell r="BC33">
            <v>44449</v>
          </cell>
          <cell r="BD33" t="str">
            <v>GAJAYANA MALANG</v>
          </cell>
          <cell r="BE33" t="str">
            <v>SUDAH</v>
          </cell>
          <cell r="BF33">
            <v>0</v>
          </cell>
          <cell r="BG33">
            <v>44449</v>
          </cell>
          <cell r="BH33" t="str">
            <v>GAJAYANA MALANG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 t="str">
            <v>0002160442383</v>
          </cell>
          <cell r="BS33" t="str">
            <v>SUDAH</v>
          </cell>
          <cell r="BT33" t="str">
            <v>PBI APBD</v>
          </cell>
          <cell r="BU33" t="str">
            <v>21046000341</v>
          </cell>
          <cell r="BV33" t="str">
            <v>SUDAH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I33" t="str">
            <v>ISMANTO</v>
          </cell>
        </row>
        <row r="34">
          <cell r="C34" t="str">
            <v>2429</v>
          </cell>
          <cell r="D34" t="str">
            <v>KHOIRUL ANWAR</v>
          </cell>
          <cell r="E34" t="str">
            <v>PT. MBK</v>
          </cell>
          <cell r="F34" t="str">
            <v>PEMENUHAN PO</v>
          </cell>
          <cell r="G34" t="str">
            <v>14/PO/LOG-SBY/V/21</v>
          </cell>
          <cell r="H34">
            <v>44322</v>
          </cell>
          <cell r="I34">
            <v>44342</v>
          </cell>
          <cell r="J34">
            <v>20</v>
          </cell>
          <cell r="K34" t="str">
            <v>085732923690</v>
          </cell>
          <cell r="L34" t="str">
            <v>DRIVER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 t="str">
            <v>MALANG</v>
          </cell>
          <cell r="R34" t="str">
            <v>ANTERAJA</v>
          </cell>
          <cell r="S34" t="str">
            <v>MALANG</v>
          </cell>
          <cell r="T34" t="str">
            <v>3507240209840000</v>
          </cell>
          <cell r="U34" t="str">
            <v>SEUMUR HIDUP</v>
          </cell>
          <cell r="V34" t="str">
            <v>HIJAU</v>
          </cell>
          <cell r="W34" t="str">
            <v>BI</v>
          </cell>
          <cell r="X34" t="str">
            <v>840915261824</v>
          </cell>
          <cell r="Y34">
            <v>44806</v>
          </cell>
          <cell r="Z34" t="str">
            <v>MALANG</v>
          </cell>
          <cell r="AA34">
            <v>30927</v>
          </cell>
          <cell r="AB34" t="str">
            <v>DS LANG-LANG RT03 RW01 LANG-LANG SINGOSARI KAB MALANG</v>
          </cell>
          <cell r="AC34" t="str">
            <v>K0</v>
          </cell>
          <cell r="AD34" t="str">
            <v>ISLAM</v>
          </cell>
          <cell r="AE34" t="str">
            <v>L</v>
          </cell>
          <cell r="AF34" t="str">
            <v>SMA</v>
          </cell>
          <cell r="AG34" t="str">
            <v>KHOIRUL ANWAR</v>
          </cell>
          <cell r="AH34" t="str">
            <v>BCA</v>
          </cell>
          <cell r="AI34" t="str">
            <v>3680296871</v>
          </cell>
          <cell r="AJ34" t="str">
            <v>3507240901120000</v>
          </cell>
          <cell r="AK34">
            <v>0</v>
          </cell>
          <cell r="AL34">
            <v>44531</v>
          </cell>
          <cell r="AM34">
            <v>44620</v>
          </cell>
          <cell r="AN34" t="str">
            <v>PKWT I</v>
          </cell>
          <cell r="AO34" t="str">
            <v>77 hari</v>
          </cell>
          <cell r="AP34" t="str">
            <v>0 Tahun  6 Bulan 17 Hari</v>
          </cell>
          <cell r="AQ34" t="str">
            <v>SUDAH</v>
          </cell>
          <cell r="AR34">
            <v>44368</v>
          </cell>
          <cell r="AS34" t="str">
            <v>SUDAH</v>
          </cell>
          <cell r="AT34">
            <v>44368</v>
          </cell>
          <cell r="AU34" t="str">
            <v>SUDAH</v>
          </cell>
          <cell r="AV34">
            <v>44278</v>
          </cell>
          <cell r="AW34" t="str">
            <v>0 Tahun  8 Bulan 20 Hari</v>
          </cell>
          <cell r="AX34" t="str">
            <v>IN CLASS</v>
          </cell>
          <cell r="AY34">
            <v>80</v>
          </cell>
          <cell r="AZ34">
            <v>80</v>
          </cell>
          <cell r="BA34" t="str">
            <v>SUDAH</v>
          </cell>
          <cell r="BB34">
            <v>0</v>
          </cell>
          <cell r="BC34">
            <v>44439</v>
          </cell>
          <cell r="BD34" t="str">
            <v>GAJAYANA MALANG</v>
          </cell>
          <cell r="BE34" t="str">
            <v>SUDAH</v>
          </cell>
          <cell r="BF34">
            <v>0</v>
          </cell>
          <cell r="BG34">
            <v>44449</v>
          </cell>
          <cell r="BH34" t="str">
            <v>GAJAYANA MALANG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 t="str">
            <v>0001703999294</v>
          </cell>
          <cell r="BS34" t="str">
            <v>SUDAH</v>
          </cell>
          <cell r="BT34" t="str">
            <v>BU MBK</v>
          </cell>
          <cell r="BU34" t="str">
            <v>21046000614</v>
          </cell>
          <cell r="BV34" t="str">
            <v>SUDAH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I34" t="str">
            <v>KHOIRUL ANWAR</v>
          </cell>
        </row>
        <row r="35">
          <cell r="C35" t="str">
            <v>2430</v>
          </cell>
          <cell r="D35" t="str">
            <v>MARLON HARIS EFENDI</v>
          </cell>
          <cell r="E35" t="str">
            <v>PT. MBK</v>
          </cell>
          <cell r="F35" t="str">
            <v>PEMENUHAN PO</v>
          </cell>
          <cell r="G35" t="str">
            <v>14/PO/LOG-SBY/V/21</v>
          </cell>
          <cell r="H35">
            <v>44322</v>
          </cell>
          <cell r="I35">
            <v>44344</v>
          </cell>
          <cell r="J35">
            <v>22</v>
          </cell>
          <cell r="K35" t="str">
            <v>085331673475</v>
          </cell>
          <cell r="L35" t="str">
            <v>DRIVER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 t="str">
            <v>MALANG</v>
          </cell>
          <cell r="R35" t="str">
            <v>ANTERAJA</v>
          </cell>
          <cell r="S35" t="str">
            <v>MALANG</v>
          </cell>
          <cell r="T35" t="str">
            <v>3571020808790000</v>
          </cell>
          <cell r="U35" t="str">
            <v>SEUMUR HIDUP</v>
          </cell>
          <cell r="V35" t="str">
            <v>HIJAU</v>
          </cell>
          <cell r="W35" t="str">
            <v>BI</v>
          </cell>
          <cell r="X35" t="str">
            <v>790815281199</v>
          </cell>
          <cell r="Y35">
            <v>45146</v>
          </cell>
          <cell r="Z35" t="str">
            <v>KEDIRI</v>
          </cell>
          <cell r="AA35">
            <v>29075</v>
          </cell>
          <cell r="AB35" t="str">
            <v>JL JOYOBOYO NO 17 B  KEDIRI</v>
          </cell>
          <cell r="AC35" t="str">
            <v>K0</v>
          </cell>
          <cell r="AD35" t="str">
            <v>ISLAM</v>
          </cell>
          <cell r="AE35" t="str">
            <v>L</v>
          </cell>
          <cell r="AF35" t="str">
            <v>SMA</v>
          </cell>
          <cell r="AG35" t="str">
            <v>MARLON HARIS</v>
          </cell>
          <cell r="AH35" t="str">
            <v>BCA</v>
          </cell>
          <cell r="AI35" t="str">
            <v>1991418704</v>
          </cell>
          <cell r="AJ35" t="str">
            <v>3571022503100000</v>
          </cell>
          <cell r="AK35">
            <v>0</v>
          </cell>
          <cell r="AL35">
            <v>44531</v>
          </cell>
          <cell r="AM35">
            <v>44620</v>
          </cell>
          <cell r="AN35" t="str">
            <v>PKWT I</v>
          </cell>
          <cell r="AO35" t="str">
            <v>77 hari</v>
          </cell>
          <cell r="AP35" t="str">
            <v>0 Tahun  6 Bulan 15 Hari</v>
          </cell>
          <cell r="AQ35" t="str">
            <v>SUDAH</v>
          </cell>
          <cell r="AR35">
            <v>44368</v>
          </cell>
          <cell r="AS35" t="str">
            <v>SUDAH</v>
          </cell>
          <cell r="AT35">
            <v>44368</v>
          </cell>
          <cell r="AU35" t="str">
            <v>SUDAH</v>
          </cell>
          <cell r="AV35">
            <v>44278</v>
          </cell>
          <cell r="AW35" t="str">
            <v>0 Tahun  8 Bulan 20 Hari</v>
          </cell>
          <cell r="AX35" t="str">
            <v>IN CLASS</v>
          </cell>
          <cell r="AY35">
            <v>80</v>
          </cell>
          <cell r="AZ35">
            <v>80</v>
          </cell>
          <cell r="BA35" t="str">
            <v>SUDAH</v>
          </cell>
          <cell r="BB35">
            <v>0</v>
          </cell>
          <cell r="BC35">
            <v>44415</v>
          </cell>
          <cell r="BD35" t="str">
            <v>PUSKESMAS PASURUAN</v>
          </cell>
          <cell r="BE35" t="str">
            <v>SUDAH</v>
          </cell>
          <cell r="BF35">
            <v>0</v>
          </cell>
          <cell r="BG35">
            <v>44456</v>
          </cell>
          <cell r="BH35" t="str">
            <v>BALAI DESA PURWODADI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 t="str">
            <v>0003089044877</v>
          </cell>
          <cell r="BS35" t="str">
            <v>SUDAH</v>
          </cell>
          <cell r="BT35" t="str">
            <v>BU MBK</v>
          </cell>
          <cell r="BU35" t="str">
            <v>21046000739</v>
          </cell>
          <cell r="BV35" t="str">
            <v>SUDAH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I35" t="str">
            <v>MARLON HARIS EFENDI</v>
          </cell>
        </row>
        <row r="36">
          <cell r="C36" t="str">
            <v>2431</v>
          </cell>
          <cell r="D36" t="str">
            <v>ACHMAD SULAIMAN</v>
          </cell>
          <cell r="E36" t="str">
            <v>PT. MBK</v>
          </cell>
          <cell r="F36" t="str">
            <v>PEMENUHAN PO</v>
          </cell>
          <cell r="G36" t="str">
            <v>14/PO/LOG-SBY/V/21</v>
          </cell>
          <cell r="H36">
            <v>44322</v>
          </cell>
          <cell r="I36">
            <v>44345</v>
          </cell>
          <cell r="J36">
            <v>23</v>
          </cell>
          <cell r="K36" t="str">
            <v>082293777470</v>
          </cell>
          <cell r="L36" t="str">
            <v>DRIVER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 t="str">
            <v>MALANG</v>
          </cell>
          <cell r="R36" t="str">
            <v>ANTERAJA</v>
          </cell>
          <cell r="S36" t="str">
            <v>MALANG</v>
          </cell>
          <cell r="T36" t="str">
            <v>3507252701880000</v>
          </cell>
          <cell r="U36" t="str">
            <v>SEUMUR HIDUP</v>
          </cell>
          <cell r="V36" t="str">
            <v>HIJAU</v>
          </cell>
          <cell r="W36" t="str">
            <v>BI</v>
          </cell>
          <cell r="X36" t="str">
            <v>830115262874</v>
          </cell>
          <cell r="Y36">
            <v>44950</v>
          </cell>
          <cell r="Z36" t="str">
            <v>MALANG</v>
          </cell>
          <cell r="AA36">
            <v>30340</v>
          </cell>
          <cell r="AB36" t="str">
            <v>JL DOROWATI SELATAN MULYOARJO LAWANG</v>
          </cell>
          <cell r="AC36" t="str">
            <v>K0</v>
          </cell>
          <cell r="AD36" t="str">
            <v>ISLAM</v>
          </cell>
          <cell r="AE36" t="str">
            <v>L</v>
          </cell>
          <cell r="AF36" t="str">
            <v>SMA</v>
          </cell>
          <cell r="AG36" t="str">
            <v>ACHMAD SULAIMAN</v>
          </cell>
          <cell r="AH36" t="str">
            <v>BCA</v>
          </cell>
          <cell r="AI36" t="str">
            <v>3680099684</v>
          </cell>
          <cell r="AJ36" t="str">
            <v>3507252712170000</v>
          </cell>
          <cell r="AK36">
            <v>0</v>
          </cell>
          <cell r="AL36">
            <v>44531</v>
          </cell>
          <cell r="AM36">
            <v>44620</v>
          </cell>
          <cell r="AN36" t="str">
            <v>PKWT I</v>
          </cell>
          <cell r="AO36" t="str">
            <v>77 hari</v>
          </cell>
          <cell r="AP36" t="str">
            <v>0 Tahun  6 Bulan 14 Hari</v>
          </cell>
          <cell r="AQ36" t="str">
            <v>SUDAH</v>
          </cell>
          <cell r="AR36">
            <v>44432</v>
          </cell>
          <cell r="AS36" t="str">
            <v>SUDAH</v>
          </cell>
          <cell r="AT36">
            <v>44432</v>
          </cell>
          <cell r="AU36" t="str">
            <v>SUDAH</v>
          </cell>
          <cell r="AV36">
            <v>44439</v>
          </cell>
          <cell r="AW36" t="str">
            <v>0 Tahun  3 Bulan 12 Hari</v>
          </cell>
          <cell r="AX36" t="str">
            <v>IN CLASS</v>
          </cell>
          <cell r="AY36">
            <v>85</v>
          </cell>
          <cell r="AZ36">
            <v>85</v>
          </cell>
          <cell r="BA36" t="str">
            <v>SUDAH</v>
          </cell>
          <cell r="BB36">
            <v>0</v>
          </cell>
          <cell r="BC36">
            <v>44423</v>
          </cell>
          <cell r="BD36" t="str">
            <v>SAWOJAJAR</v>
          </cell>
          <cell r="BE36" t="str">
            <v>SUDAH</v>
          </cell>
          <cell r="BF36">
            <v>0</v>
          </cell>
          <cell r="BG36">
            <v>44450</v>
          </cell>
          <cell r="BH36" t="str">
            <v>GIANT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 t="str">
            <v>0000682891481</v>
          </cell>
          <cell r="BS36" t="str">
            <v>SUDAH</v>
          </cell>
          <cell r="BT36" t="str">
            <v>BU MBK</v>
          </cell>
          <cell r="BU36" t="str">
            <v>21046000820</v>
          </cell>
          <cell r="BV36" t="str">
            <v>SUDAH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I36" t="str">
            <v>ACHMAD SULAIMAN</v>
          </cell>
        </row>
        <row r="37">
          <cell r="C37" t="str">
            <v>2437</v>
          </cell>
          <cell r="D37" t="str">
            <v>DONI HERI YULINANTO</v>
          </cell>
          <cell r="E37" t="str">
            <v>PT. MBK</v>
          </cell>
          <cell r="F37">
            <v>0</v>
          </cell>
          <cell r="G37">
            <v>0</v>
          </cell>
          <cell r="H37">
            <v>0</v>
          </cell>
          <cell r="I37">
            <v>44348</v>
          </cell>
          <cell r="J37" t="str">
            <v/>
          </cell>
          <cell r="K37" t="str">
            <v>082218125341</v>
          </cell>
          <cell r="L37" t="str">
            <v>DRIVER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 t="str">
            <v>MALANG</v>
          </cell>
          <cell r="R37" t="str">
            <v>ANTERAJA</v>
          </cell>
          <cell r="S37" t="str">
            <v>MALANG</v>
          </cell>
          <cell r="T37" t="str">
            <v>3510030307780004</v>
          </cell>
          <cell r="U37" t="str">
            <v>SEUMUR HIDUP</v>
          </cell>
          <cell r="V37" t="str">
            <v>HIJAU</v>
          </cell>
          <cell r="W37" t="str">
            <v>BI</v>
          </cell>
          <cell r="X37" t="str">
            <v>780715262711</v>
          </cell>
          <cell r="Y37">
            <v>46230</v>
          </cell>
          <cell r="Z37" t="str">
            <v>MALANG</v>
          </cell>
          <cell r="AA37">
            <v>28674</v>
          </cell>
          <cell r="AB37" t="str">
            <v>JL KAUMAN RT09 RW02 PAKISAJI KAB MALANG</v>
          </cell>
          <cell r="AC37" t="str">
            <v>K0</v>
          </cell>
          <cell r="AD37" t="str">
            <v>ISLAM</v>
          </cell>
          <cell r="AE37" t="str">
            <v>L</v>
          </cell>
          <cell r="AF37" t="str">
            <v>SMA</v>
          </cell>
          <cell r="AG37" t="str">
            <v>DONI HERI</v>
          </cell>
          <cell r="AH37" t="str">
            <v>BCA</v>
          </cell>
          <cell r="AI37" t="str">
            <v>6130324183</v>
          </cell>
          <cell r="AJ37" t="str">
            <v>3507192506040499</v>
          </cell>
          <cell r="AK37">
            <v>0</v>
          </cell>
          <cell r="AL37">
            <v>44531</v>
          </cell>
          <cell r="AM37">
            <v>44620</v>
          </cell>
          <cell r="AN37" t="str">
            <v>PKWT I</v>
          </cell>
          <cell r="AO37" t="str">
            <v>77 hari</v>
          </cell>
          <cell r="AP37" t="str">
            <v>0 Tahun  6 Bulan 12 Hari</v>
          </cell>
          <cell r="AQ37" t="str">
            <v>SUDAH</v>
          </cell>
          <cell r="AR37">
            <v>44368</v>
          </cell>
          <cell r="AS37" t="str">
            <v>SUDAH</v>
          </cell>
          <cell r="AT37">
            <v>44368</v>
          </cell>
          <cell r="AU37" t="str">
            <v>SUDAH</v>
          </cell>
          <cell r="AV37">
            <v>44278</v>
          </cell>
          <cell r="AW37" t="str">
            <v>0 Tahun  8 Bulan 20 Hari</v>
          </cell>
          <cell r="AX37" t="str">
            <v>IN CLASS</v>
          </cell>
          <cell r="AY37">
            <v>80</v>
          </cell>
          <cell r="AZ37">
            <v>80</v>
          </cell>
          <cell r="BA37" t="str">
            <v>SUDAH</v>
          </cell>
          <cell r="BB37">
            <v>0</v>
          </cell>
          <cell r="BC37">
            <v>44439</v>
          </cell>
          <cell r="BD37" t="str">
            <v>GAJAYANA MALANG</v>
          </cell>
          <cell r="BE37" t="str">
            <v>SUDAH</v>
          </cell>
          <cell r="BF37">
            <v>0</v>
          </cell>
          <cell r="BG37">
            <v>44449</v>
          </cell>
          <cell r="BH37" t="str">
            <v>GAJAYANA MALANG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 t="str">
            <v>0001404903565</v>
          </cell>
          <cell r="BS37" t="str">
            <v>SUDAH</v>
          </cell>
          <cell r="BT37" t="str">
            <v>BU MBK</v>
          </cell>
          <cell r="BU37" t="str">
            <v>19078342581</v>
          </cell>
          <cell r="BV37" t="str">
            <v>SUDAH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I37" t="str">
            <v>DONI HERI YULINANTO</v>
          </cell>
        </row>
        <row r="38">
          <cell r="C38" t="str">
            <v>2438</v>
          </cell>
          <cell r="D38" t="str">
            <v>NUR AMIN HIDAYATULLOH</v>
          </cell>
          <cell r="E38" t="str">
            <v>PT. MBK</v>
          </cell>
          <cell r="F38" t="str">
            <v>PEMENUHAN PO</v>
          </cell>
          <cell r="G38" t="str">
            <v>14/PO/LOG-SBY/V/21</v>
          </cell>
          <cell r="H38">
            <v>44322</v>
          </cell>
          <cell r="I38">
            <v>44348</v>
          </cell>
          <cell r="J38">
            <v>26</v>
          </cell>
          <cell r="K38" t="str">
            <v>081339670295</v>
          </cell>
          <cell r="L38" t="str">
            <v>DRIVER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 t="str">
            <v>MALANG</v>
          </cell>
          <cell r="R38" t="str">
            <v>ANTERAJA</v>
          </cell>
          <cell r="S38" t="str">
            <v>MALANG</v>
          </cell>
          <cell r="T38" t="str">
            <v>3507331601940000</v>
          </cell>
          <cell r="U38" t="str">
            <v>SEUMUR HIDUP</v>
          </cell>
          <cell r="V38" t="str">
            <v>HIJAU</v>
          </cell>
          <cell r="W38" t="str">
            <v>BI</v>
          </cell>
          <cell r="X38" t="str">
            <v>1619940100061</v>
          </cell>
          <cell r="Y38">
            <v>45093</v>
          </cell>
          <cell r="Z38" t="str">
            <v>MALANG</v>
          </cell>
          <cell r="AA38">
            <v>34350</v>
          </cell>
          <cell r="AB38" t="str">
            <v>DUSUN KRAJAN RT.RW 036/004 KEL.DESA KANIGORO KECAMATAN PAGELARAN KAB.MALANG</v>
          </cell>
          <cell r="AC38" t="str">
            <v>K0</v>
          </cell>
          <cell r="AD38" t="str">
            <v>ISLAM</v>
          </cell>
          <cell r="AE38" t="str">
            <v>L</v>
          </cell>
          <cell r="AF38" t="str">
            <v>SMA</v>
          </cell>
          <cell r="AG38" t="str">
            <v>NUR AMIN HIDAYATULLOH</v>
          </cell>
          <cell r="AH38" t="str">
            <v>BCA</v>
          </cell>
          <cell r="AI38" t="str">
            <v>7705215863</v>
          </cell>
          <cell r="AJ38" t="str">
            <v>3507330902180000</v>
          </cell>
          <cell r="AK38">
            <v>0</v>
          </cell>
          <cell r="AL38">
            <v>44531</v>
          </cell>
          <cell r="AM38">
            <v>44620</v>
          </cell>
          <cell r="AN38" t="str">
            <v>PKWT I</v>
          </cell>
          <cell r="AO38" t="str">
            <v>77 hari</v>
          </cell>
          <cell r="AP38" t="str">
            <v>0 Tahun  6 Bulan 12 Hari</v>
          </cell>
          <cell r="AQ38" t="str">
            <v>SUDAH</v>
          </cell>
          <cell r="AR38">
            <v>44369</v>
          </cell>
          <cell r="AS38" t="str">
            <v>SUDAH</v>
          </cell>
          <cell r="AT38">
            <v>44369</v>
          </cell>
          <cell r="AU38" t="str">
            <v>SUDAH</v>
          </cell>
          <cell r="AV38">
            <v>44278</v>
          </cell>
          <cell r="AW38" t="str">
            <v>0 Tahun  8 Bulan 20 Hari</v>
          </cell>
          <cell r="AX38" t="str">
            <v>IN CLASS</v>
          </cell>
          <cell r="AY38">
            <v>80</v>
          </cell>
          <cell r="AZ38">
            <v>80</v>
          </cell>
          <cell r="BA38" t="str">
            <v>SUDAH</v>
          </cell>
          <cell r="BB38">
            <v>0</v>
          </cell>
          <cell r="BC38">
            <v>44438</v>
          </cell>
          <cell r="BD38" t="str">
            <v>LAPANGAN GAJAYANA</v>
          </cell>
          <cell r="BE38" t="str">
            <v>SUDAH</v>
          </cell>
          <cell r="BF38">
            <v>0</v>
          </cell>
          <cell r="BG38">
            <v>44466</v>
          </cell>
          <cell r="BH38" t="str">
            <v>PUSKESMAS BLIMBING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 t="str">
            <v>0002892244048</v>
          </cell>
          <cell r="BS38" t="str">
            <v>SUDAH</v>
          </cell>
          <cell r="BT38" t="str">
            <v>BU MBK</v>
          </cell>
          <cell r="BU38" t="str">
            <v>21046000762</v>
          </cell>
          <cell r="BV38" t="str">
            <v>SUDAH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I38" t="str">
            <v>NUR AMIN HIDAYATULLOH</v>
          </cell>
        </row>
        <row r="39">
          <cell r="C39" t="str">
            <v>2439</v>
          </cell>
          <cell r="D39" t="str">
            <v>DENNY SAMUJI</v>
          </cell>
          <cell r="E39" t="str">
            <v>PT. MBK</v>
          </cell>
          <cell r="F39">
            <v>0</v>
          </cell>
          <cell r="G39">
            <v>0</v>
          </cell>
          <cell r="H39">
            <v>0</v>
          </cell>
          <cell r="I39">
            <v>44348</v>
          </cell>
          <cell r="J39" t="str">
            <v/>
          </cell>
          <cell r="K39" t="str">
            <v>082288855575</v>
          </cell>
          <cell r="L39" t="str">
            <v>DRIVER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MALANG</v>
          </cell>
          <cell r="R39" t="str">
            <v>ANTERAJA</v>
          </cell>
          <cell r="S39" t="str">
            <v>MALANG</v>
          </cell>
          <cell r="T39" t="str">
            <v>3507071111810003</v>
          </cell>
          <cell r="U39" t="str">
            <v>SEUMUR HIDUP</v>
          </cell>
          <cell r="V39" t="str">
            <v>HIJAU</v>
          </cell>
          <cell r="W39" t="str">
            <v>BI</v>
          </cell>
          <cell r="X39" t="str">
            <v>15268111000144</v>
          </cell>
          <cell r="Y39">
            <v>45712</v>
          </cell>
          <cell r="Z39" t="str">
            <v>MALANG</v>
          </cell>
          <cell r="AA39">
            <v>29901</v>
          </cell>
          <cell r="AB39" t="str">
            <v>DUSUN BAPAN RT.RW 073/013 KEL.DESA KARANGNONGKO KECAMATAN PONCOKUSUMO, KAB.MALANG</v>
          </cell>
          <cell r="AC39" t="str">
            <v>K0</v>
          </cell>
          <cell r="AD39" t="str">
            <v>ISLAM</v>
          </cell>
          <cell r="AE39" t="str">
            <v>L</v>
          </cell>
          <cell r="AF39" t="str">
            <v>SMA</v>
          </cell>
          <cell r="AG39" t="str">
            <v>DENNY SAMUJI</v>
          </cell>
          <cell r="AH39" t="str">
            <v>BCA</v>
          </cell>
          <cell r="AI39" t="str">
            <v>3660411673</v>
          </cell>
          <cell r="AJ39" t="str">
            <v>3507070902120000</v>
          </cell>
          <cell r="AK39">
            <v>0</v>
          </cell>
          <cell r="AL39">
            <v>44531</v>
          </cell>
          <cell r="AM39">
            <v>44620</v>
          </cell>
          <cell r="AN39" t="str">
            <v>PKWT I</v>
          </cell>
          <cell r="AO39" t="str">
            <v>77 hari</v>
          </cell>
          <cell r="AP39" t="str">
            <v>0 Tahun  6 Bulan 12 Hari</v>
          </cell>
          <cell r="AQ39" t="str">
            <v>SUDAH</v>
          </cell>
          <cell r="AR39">
            <v>44432</v>
          </cell>
          <cell r="AS39" t="str">
            <v>SUDAH</v>
          </cell>
          <cell r="AT39">
            <v>44432</v>
          </cell>
          <cell r="AU39" t="str">
            <v>SUDAH</v>
          </cell>
          <cell r="AV39">
            <v>44439</v>
          </cell>
          <cell r="AW39" t="str">
            <v>0 Tahun  3 Bulan 12 Hari</v>
          </cell>
          <cell r="AX39" t="str">
            <v>IN CLASS</v>
          </cell>
          <cell r="AY39">
            <v>95</v>
          </cell>
          <cell r="AZ39">
            <v>95</v>
          </cell>
          <cell r="BA39" t="str">
            <v>SUDAH</v>
          </cell>
          <cell r="BB39">
            <v>0</v>
          </cell>
          <cell r="BC39">
            <v>44421</v>
          </cell>
          <cell r="BD39" t="str">
            <v>GAJAYANA MALANG</v>
          </cell>
          <cell r="BE39" t="str">
            <v>SUDAH</v>
          </cell>
          <cell r="BF39">
            <v>0</v>
          </cell>
          <cell r="BG39">
            <v>44449</v>
          </cell>
          <cell r="BH39" t="str">
            <v>GAJAYANA MALANG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 t="str">
            <v>0002495641509</v>
          </cell>
          <cell r="BS39" t="str">
            <v>SUDAH</v>
          </cell>
          <cell r="BT39" t="str">
            <v>PBI APBN</v>
          </cell>
          <cell r="BU39" t="str">
            <v>21046001141</v>
          </cell>
          <cell r="BV39" t="str">
            <v>SUDAH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I39" t="str">
            <v>DENNY SAMUJI</v>
          </cell>
        </row>
        <row r="40">
          <cell r="C40" t="str">
            <v>2440</v>
          </cell>
          <cell r="D40" t="str">
            <v>RIZQI AMALIA</v>
          </cell>
          <cell r="E40" t="str">
            <v>PT. MBK</v>
          </cell>
          <cell r="F40" t="str">
            <v>PEMENUHAN PO</v>
          </cell>
          <cell r="G40" t="str">
            <v>19/PO/LOG-SBY/VI/21</v>
          </cell>
          <cell r="H40">
            <v>44351</v>
          </cell>
          <cell r="I40">
            <v>44348</v>
          </cell>
          <cell r="J40">
            <v>-3</v>
          </cell>
          <cell r="K40" t="str">
            <v>0881036697022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Admin Dispatcher</v>
          </cell>
          <cell r="Q40" t="str">
            <v>MALANG</v>
          </cell>
          <cell r="R40" t="str">
            <v>ANTERAJA</v>
          </cell>
          <cell r="S40" t="str">
            <v>MALANG</v>
          </cell>
          <cell r="T40" t="str">
            <v>3507246203000003</v>
          </cell>
          <cell r="U40" t="str">
            <v>SEUMUR HIDUP</v>
          </cell>
          <cell r="V40" t="str">
            <v>NON DRIVER</v>
          </cell>
          <cell r="W40" t="str">
            <v>NON DRIVER</v>
          </cell>
          <cell r="X40" t="str">
            <v>NON DRIVER</v>
          </cell>
          <cell r="Y40" t="str">
            <v>NON DRIVER</v>
          </cell>
          <cell r="Z40" t="str">
            <v>MALANG</v>
          </cell>
          <cell r="AA40">
            <v>36607</v>
          </cell>
          <cell r="AB40" t="str">
            <v>JL. SUROPATI NO. 48 RT 003/005 KEL. LOSARI KEC. SINGOSARI KAB. MALANG</v>
          </cell>
          <cell r="AC40" t="str">
            <v>L</v>
          </cell>
          <cell r="AD40" t="str">
            <v>ISLAM</v>
          </cell>
          <cell r="AE40" t="str">
            <v>L</v>
          </cell>
          <cell r="AF40" t="str">
            <v>SMA</v>
          </cell>
          <cell r="AG40" t="str">
            <v>RIZQI AMALIA</v>
          </cell>
          <cell r="AH40" t="str">
            <v>BCA</v>
          </cell>
          <cell r="AI40" t="str">
            <v>3680260621</v>
          </cell>
          <cell r="AJ40" t="str">
            <v>3507242404060010</v>
          </cell>
          <cell r="AK40">
            <v>0</v>
          </cell>
          <cell r="AL40">
            <v>44470</v>
          </cell>
          <cell r="AM40">
            <v>44592</v>
          </cell>
          <cell r="AN40" t="str">
            <v>PKWT I</v>
          </cell>
          <cell r="AO40" t="str">
            <v>49 hari</v>
          </cell>
          <cell r="AP40" t="str">
            <v>0 Tahun  6 Bulan 12 Hari</v>
          </cell>
          <cell r="AQ40" t="str">
            <v>NON DRIVER</v>
          </cell>
          <cell r="AR40" t="str">
            <v>NON DRIVER</v>
          </cell>
          <cell r="AS40" t="str">
            <v>SUDAH</v>
          </cell>
          <cell r="AT40">
            <v>44369</v>
          </cell>
          <cell r="AU40" t="str">
            <v>NON DRIVER</v>
          </cell>
          <cell r="AV40" t="str">
            <v>NON DRIVER</v>
          </cell>
          <cell r="AW40" t="str">
            <v/>
          </cell>
          <cell r="AX40" t="str">
            <v>NON DRIVER</v>
          </cell>
          <cell r="AY40" t="str">
            <v>NON DRIVER</v>
          </cell>
          <cell r="AZ40" t="str">
            <v>NON DRIVER</v>
          </cell>
          <cell r="BA40" t="str">
            <v>SUDAH</v>
          </cell>
          <cell r="BB40">
            <v>0</v>
          </cell>
          <cell r="BC40">
            <v>44456</v>
          </cell>
          <cell r="BD40" t="str">
            <v>GAJAYANA MALANG</v>
          </cell>
          <cell r="BE40" t="str">
            <v>BELUM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 t="str">
            <v>0003088878186</v>
          </cell>
          <cell r="BS40" t="str">
            <v>SUDAH</v>
          </cell>
          <cell r="BT40" t="str">
            <v>BU MBK</v>
          </cell>
          <cell r="BU40" t="str">
            <v>21046000572</v>
          </cell>
          <cell r="BV40" t="str">
            <v>SUDAH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I40" t="str">
            <v>RIZQI AMALIA</v>
          </cell>
        </row>
        <row r="41">
          <cell r="C41" t="str">
            <v>2485</v>
          </cell>
          <cell r="D41" t="str">
            <v>BAGUS DIAN PERMANA</v>
          </cell>
          <cell r="E41" t="str">
            <v>PT. MBK</v>
          </cell>
          <cell r="F41" t="str">
            <v>PEMENUHAN PO</v>
          </cell>
          <cell r="G41" t="str">
            <v>21/PO/LOG-SBY/VI/21</v>
          </cell>
          <cell r="H41">
            <v>44357</v>
          </cell>
          <cell r="I41">
            <v>44357</v>
          </cell>
          <cell r="J41">
            <v>0</v>
          </cell>
          <cell r="K41" t="str">
            <v>081553590538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Dispatcher</v>
          </cell>
          <cell r="Q41" t="str">
            <v>MALANG</v>
          </cell>
          <cell r="R41" t="str">
            <v>ANTERAJA</v>
          </cell>
          <cell r="S41" t="str">
            <v>MALANG</v>
          </cell>
          <cell r="T41" t="str">
            <v>3507322303890004</v>
          </cell>
          <cell r="U41" t="str">
            <v>SEUMUR HIDUP</v>
          </cell>
          <cell r="V41" t="str">
            <v>NON DRIVER</v>
          </cell>
          <cell r="W41" t="str">
            <v>NON DRIVER</v>
          </cell>
          <cell r="X41" t="str">
            <v>NON DRIVER</v>
          </cell>
          <cell r="Y41" t="str">
            <v>NON DRIVER</v>
          </cell>
          <cell r="Z41" t="str">
            <v>MALANG</v>
          </cell>
          <cell r="AA41">
            <v>32590</v>
          </cell>
          <cell r="AB41" t="str">
            <v>PATUKSARI 02/02 PLAOSAN WONOSARI - MALANG</v>
          </cell>
          <cell r="AC41" t="str">
            <v>L</v>
          </cell>
          <cell r="AD41" t="str">
            <v>ISLAM</v>
          </cell>
          <cell r="AE41" t="str">
            <v>L</v>
          </cell>
          <cell r="AF41" t="str">
            <v>SMA</v>
          </cell>
          <cell r="AG41" t="str">
            <v>BAGUS DIAN PERMANA</v>
          </cell>
          <cell r="AH41" t="str">
            <v>BCA</v>
          </cell>
          <cell r="AI41" t="str">
            <v>1230512082</v>
          </cell>
          <cell r="AJ41" t="str">
            <v>3507322812050004</v>
          </cell>
          <cell r="AK41">
            <v>0</v>
          </cell>
          <cell r="AL41">
            <v>44531</v>
          </cell>
          <cell r="AM41">
            <v>44620</v>
          </cell>
          <cell r="AN41" t="str">
            <v>PKWT I</v>
          </cell>
          <cell r="AO41" t="str">
            <v>77 hari</v>
          </cell>
          <cell r="AP41" t="str">
            <v>0 Tahun  6 Bulan 3 Hari</v>
          </cell>
          <cell r="AQ41" t="str">
            <v>NON DRIVER</v>
          </cell>
          <cell r="AR41" t="str">
            <v>NON DRIVER</v>
          </cell>
          <cell r="AS41" t="str">
            <v>SUDAH</v>
          </cell>
          <cell r="AT41">
            <v>44432</v>
          </cell>
          <cell r="AU41" t="str">
            <v>NON DRIVER</v>
          </cell>
          <cell r="AV41" t="str">
            <v>NON DRIVER</v>
          </cell>
          <cell r="AW41" t="str">
            <v/>
          </cell>
          <cell r="AX41" t="str">
            <v>NON DRIVER</v>
          </cell>
          <cell r="AY41" t="str">
            <v>NON DRIVER</v>
          </cell>
          <cell r="AZ41" t="str">
            <v>NON DRIVER</v>
          </cell>
          <cell r="BA41" t="str">
            <v>SUDAH</v>
          </cell>
          <cell r="BB41">
            <v>0</v>
          </cell>
          <cell r="BC41">
            <v>44445</v>
          </cell>
          <cell r="BD41" t="str">
            <v>GAJAYANA MALANG</v>
          </cell>
          <cell r="BE41" t="str">
            <v>BELUM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 t="str">
            <v>0002100171058</v>
          </cell>
          <cell r="BS41" t="str">
            <v>SUDAH</v>
          </cell>
          <cell r="BT41" t="str">
            <v>BU MBK</v>
          </cell>
          <cell r="BU41" t="str">
            <v>21046000523</v>
          </cell>
          <cell r="BV41" t="str">
            <v>SUDAH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I41" t="str">
            <v>BAGUS DIAN PERMANA</v>
          </cell>
        </row>
        <row r="42">
          <cell r="C42" t="str">
            <v>2486</v>
          </cell>
          <cell r="D42" t="str">
            <v>EKO PRISTIWANTO</v>
          </cell>
          <cell r="E42" t="str">
            <v>PT. MBK</v>
          </cell>
          <cell r="F42" t="str">
            <v>PEMENUHAN PO</v>
          </cell>
          <cell r="G42" t="str">
            <v>21/PO/LOG-SBY/VI/21</v>
          </cell>
          <cell r="H42">
            <v>44357</v>
          </cell>
          <cell r="I42">
            <v>44357</v>
          </cell>
          <cell r="J42">
            <v>0</v>
          </cell>
          <cell r="K42" t="str">
            <v>087776244241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Dispatcher</v>
          </cell>
          <cell r="Q42" t="str">
            <v>MALANG</v>
          </cell>
          <cell r="R42" t="str">
            <v>ANTERAJA</v>
          </cell>
          <cell r="S42" t="str">
            <v>MALANG</v>
          </cell>
          <cell r="T42" t="str">
            <v>3574032505880009</v>
          </cell>
          <cell r="U42" t="str">
            <v>SEUMUR HIDUP</v>
          </cell>
          <cell r="V42" t="str">
            <v>NON DRIVER</v>
          </cell>
          <cell r="W42" t="str">
            <v>NON DRIVER</v>
          </cell>
          <cell r="X42" t="str">
            <v>NON DRIVER</v>
          </cell>
          <cell r="Y42" t="str">
            <v>NON DRIVER</v>
          </cell>
          <cell r="Z42" t="str">
            <v>PROBOLINGGO</v>
          </cell>
          <cell r="AA42">
            <v>32288</v>
          </cell>
          <cell r="AB42" t="str">
            <v>JL.SUJAK 05/02 SAWAHAN TUREN - MALANG</v>
          </cell>
          <cell r="AC42" t="str">
            <v>L</v>
          </cell>
          <cell r="AD42" t="str">
            <v>ISLAM</v>
          </cell>
          <cell r="AE42" t="str">
            <v>L</v>
          </cell>
          <cell r="AF42" t="str">
            <v>S1</v>
          </cell>
          <cell r="AG42" t="str">
            <v>EKO PRISTIWANTO</v>
          </cell>
          <cell r="AH42" t="str">
            <v>BCA</v>
          </cell>
          <cell r="AI42" t="str">
            <v>4001111811</v>
          </cell>
          <cell r="AJ42" t="str">
            <v>3507090307180008</v>
          </cell>
          <cell r="AK42">
            <v>0</v>
          </cell>
          <cell r="AL42">
            <v>44531</v>
          </cell>
          <cell r="AM42">
            <v>44620</v>
          </cell>
          <cell r="AN42" t="str">
            <v>PKWT I</v>
          </cell>
          <cell r="AO42" t="str">
            <v>77 hari</v>
          </cell>
          <cell r="AP42" t="str">
            <v>0 Tahun  6 Bulan 3 Hari</v>
          </cell>
          <cell r="AQ42" t="str">
            <v>NON DRIVER</v>
          </cell>
          <cell r="AR42" t="str">
            <v>NON DRIVER</v>
          </cell>
          <cell r="AS42" t="str">
            <v>SUDAH</v>
          </cell>
          <cell r="AT42">
            <v>44369</v>
          </cell>
          <cell r="AU42" t="str">
            <v>NON DRIVER</v>
          </cell>
          <cell r="AV42" t="str">
            <v>NON DRIVER</v>
          </cell>
          <cell r="AW42" t="str">
            <v/>
          </cell>
          <cell r="AX42" t="str">
            <v>NON DRIVER</v>
          </cell>
          <cell r="AY42" t="str">
            <v>NON DRIVER</v>
          </cell>
          <cell r="AZ42" t="str">
            <v>NON DRIVER</v>
          </cell>
          <cell r="BA42" t="str">
            <v>SUDAH</v>
          </cell>
          <cell r="BB42">
            <v>0</v>
          </cell>
          <cell r="BC42">
            <v>44415</v>
          </cell>
          <cell r="BD42" t="str">
            <v>ASRIKATON</v>
          </cell>
          <cell r="BE42" t="str">
            <v>BELUM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 t="str">
            <v>0002474182315</v>
          </cell>
          <cell r="BS42" t="str">
            <v>SUDAH</v>
          </cell>
          <cell r="BT42" t="str">
            <v>BU MBK</v>
          </cell>
          <cell r="BU42" t="str">
            <v>21046000358</v>
          </cell>
          <cell r="BV42" t="str">
            <v>SUDAH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 t="str">
            <v>Mutasi dr Jombang ke Malang 20 Sep 2021</v>
          </cell>
          <cell r="CI42" t="str">
            <v>EKO PRISTIWANTO</v>
          </cell>
        </row>
        <row r="43">
          <cell r="C43" t="str">
            <v>2527</v>
          </cell>
          <cell r="D43" t="str">
            <v>ADITYA WICAKSONO</v>
          </cell>
          <cell r="E43" t="str">
            <v>PT. MBK</v>
          </cell>
          <cell r="F43">
            <v>0</v>
          </cell>
          <cell r="G43">
            <v>0</v>
          </cell>
          <cell r="H43">
            <v>0</v>
          </cell>
          <cell r="I43">
            <v>44365</v>
          </cell>
          <cell r="J43" t="str">
            <v/>
          </cell>
          <cell r="K43" t="str">
            <v>082229373262</v>
          </cell>
          <cell r="L43" t="str">
            <v>DRIVER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 t="str">
            <v>MALANG</v>
          </cell>
          <cell r="R43" t="str">
            <v>ANTERAJA</v>
          </cell>
          <cell r="S43" t="str">
            <v>MALANG</v>
          </cell>
          <cell r="T43" t="str">
            <v>3517090404930008</v>
          </cell>
          <cell r="U43" t="str">
            <v>SEUMUR HIDUP</v>
          </cell>
          <cell r="V43" t="str">
            <v>HIJAU</v>
          </cell>
          <cell r="W43" t="str">
            <v>BI</v>
          </cell>
          <cell r="X43" t="str">
            <v>16189304000344</v>
          </cell>
          <cell r="Y43">
            <v>45799</v>
          </cell>
          <cell r="Z43" t="str">
            <v>DENPASAR</v>
          </cell>
          <cell r="AA43">
            <v>34063</v>
          </cell>
          <cell r="AB43" t="str">
            <v>JL. DERKUKU SEL 43 RT 009/008 KEL. TANJUNGREJO KEC. SUKUN KOTA MALANG</v>
          </cell>
          <cell r="AC43" t="str">
            <v>L</v>
          </cell>
          <cell r="AD43" t="str">
            <v>ISLAM</v>
          </cell>
          <cell r="AE43" t="str">
            <v>L</v>
          </cell>
          <cell r="AF43" t="str">
            <v>SMA</v>
          </cell>
          <cell r="AG43" t="str">
            <v>ADITYA WICAKSONO</v>
          </cell>
          <cell r="AH43" t="str">
            <v>BCA</v>
          </cell>
          <cell r="AI43" t="str">
            <v>4480527629</v>
          </cell>
          <cell r="AJ43" t="str">
            <v>3573042803120000</v>
          </cell>
          <cell r="AK43">
            <v>0</v>
          </cell>
          <cell r="AL43">
            <v>44470</v>
          </cell>
          <cell r="AM43">
            <v>44561</v>
          </cell>
          <cell r="AN43" t="str">
            <v>PKWT II</v>
          </cell>
          <cell r="AO43" t="str">
            <v>18 hari</v>
          </cell>
          <cell r="AP43" t="str">
            <v>0 Tahun  5 Bulan 25 Hari</v>
          </cell>
          <cell r="AQ43" t="str">
            <v>SUDAH</v>
          </cell>
          <cell r="AR43">
            <v>44432</v>
          </cell>
          <cell r="AS43" t="str">
            <v>SUDAH</v>
          </cell>
          <cell r="AT43">
            <v>44432</v>
          </cell>
          <cell r="AU43" t="str">
            <v>SUDAH</v>
          </cell>
          <cell r="AV43">
            <v>44278</v>
          </cell>
          <cell r="AW43" t="str">
            <v>0 Tahun  8 Bulan 20 Hari</v>
          </cell>
          <cell r="AX43" t="str">
            <v>IN CLASS</v>
          </cell>
          <cell r="AY43">
            <v>80</v>
          </cell>
          <cell r="AZ43">
            <v>80</v>
          </cell>
          <cell r="BA43" t="str">
            <v>SUDAH</v>
          </cell>
          <cell r="BB43">
            <v>0</v>
          </cell>
          <cell r="BC43">
            <v>44443</v>
          </cell>
          <cell r="BD43" t="str">
            <v>GAJAYANA MALANG</v>
          </cell>
          <cell r="BE43" t="str">
            <v>SUDAH</v>
          </cell>
          <cell r="BF43">
            <v>0</v>
          </cell>
          <cell r="BG43">
            <v>44449</v>
          </cell>
          <cell r="BH43" t="str">
            <v>GAJAYANA MALANG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 t="str">
            <v>0002728326925</v>
          </cell>
          <cell r="BS43" t="str">
            <v>SUDAH</v>
          </cell>
          <cell r="BT43" t="str">
            <v>PBI APBD</v>
          </cell>
          <cell r="BU43" t="str">
            <v>21055224675</v>
          </cell>
          <cell r="BV43" t="str">
            <v>SUDAH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I43" t="str">
            <v>ADITYA WICAKSONO</v>
          </cell>
        </row>
        <row r="44">
          <cell r="C44" t="str">
            <v>2528</v>
          </cell>
          <cell r="D44" t="str">
            <v>HADI RIYANTO</v>
          </cell>
          <cell r="E44" t="str">
            <v>PT. MBK</v>
          </cell>
          <cell r="F44">
            <v>0</v>
          </cell>
          <cell r="G44">
            <v>0</v>
          </cell>
          <cell r="H44">
            <v>0</v>
          </cell>
          <cell r="I44">
            <v>44365</v>
          </cell>
          <cell r="J44" t="str">
            <v/>
          </cell>
          <cell r="K44" t="str">
            <v>082331645382</v>
          </cell>
          <cell r="L44" t="str">
            <v>DRIVER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 t="str">
            <v>MALANG</v>
          </cell>
          <cell r="R44" t="str">
            <v>ANTERAJA</v>
          </cell>
          <cell r="S44" t="str">
            <v>MALANG</v>
          </cell>
          <cell r="T44" t="str">
            <v>3507161703810003</v>
          </cell>
          <cell r="U44" t="str">
            <v>SEUMUR HIDUP</v>
          </cell>
          <cell r="V44" t="str">
            <v>HIJAU</v>
          </cell>
          <cell r="W44" t="str">
            <v>BI</v>
          </cell>
          <cell r="X44" t="str">
            <v>810315261599</v>
          </cell>
          <cell r="Y44">
            <v>45368</v>
          </cell>
          <cell r="Z44" t="str">
            <v>MALANG</v>
          </cell>
          <cell r="AA44">
            <v>29662</v>
          </cell>
          <cell r="AB44" t="str">
            <v>DSN PRAPATAN RT 036/004 KEL. TULUSBESAR KEC. TUMPANG KAB. MALANG</v>
          </cell>
          <cell r="AC44" t="str">
            <v>K0</v>
          </cell>
          <cell r="AD44" t="str">
            <v>ISLAM</v>
          </cell>
          <cell r="AE44" t="str">
            <v>L</v>
          </cell>
          <cell r="AF44" t="str">
            <v>SMA</v>
          </cell>
          <cell r="AG44" t="str">
            <v>HADI RIYANTO</v>
          </cell>
          <cell r="AH44" t="str">
            <v>BCA</v>
          </cell>
          <cell r="AI44" t="str">
            <v>3681708039</v>
          </cell>
          <cell r="AJ44" t="str">
            <v>3507162510100000</v>
          </cell>
          <cell r="AK44">
            <v>0</v>
          </cell>
          <cell r="AL44">
            <v>44470</v>
          </cell>
          <cell r="AM44">
            <v>44561</v>
          </cell>
          <cell r="AN44" t="str">
            <v>PKWT II</v>
          </cell>
          <cell r="AO44" t="str">
            <v>18 hari</v>
          </cell>
          <cell r="AP44" t="str">
            <v>0 Tahun  5 Bulan 25 Hari</v>
          </cell>
          <cell r="AQ44" t="str">
            <v>SUDAH</v>
          </cell>
          <cell r="AR44">
            <v>44432</v>
          </cell>
          <cell r="AS44" t="str">
            <v>SUDAH</v>
          </cell>
          <cell r="AT44">
            <v>44432</v>
          </cell>
          <cell r="AU44" t="str">
            <v>SUDAH</v>
          </cell>
          <cell r="AV44">
            <v>44439</v>
          </cell>
          <cell r="AW44" t="str">
            <v>0 Tahun  3 Bulan 12 Hari</v>
          </cell>
          <cell r="AX44" t="str">
            <v>IN CLASS</v>
          </cell>
          <cell r="AY44">
            <v>100</v>
          </cell>
          <cell r="AZ44">
            <v>100</v>
          </cell>
          <cell r="BA44" t="str">
            <v>SUDAH</v>
          </cell>
          <cell r="BB44">
            <v>0</v>
          </cell>
          <cell r="BC44">
            <v>44415</v>
          </cell>
          <cell r="BD44" t="str">
            <v>GAJAYANA MALANG</v>
          </cell>
          <cell r="BE44" t="str">
            <v>SUDAH</v>
          </cell>
          <cell r="BF44">
            <v>0</v>
          </cell>
          <cell r="BG44">
            <v>44452</v>
          </cell>
          <cell r="BH44" t="str">
            <v>GAJAYANA MALANG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 t="str">
            <v>0001643833877</v>
          </cell>
          <cell r="BS44" t="str">
            <v>SUDAH</v>
          </cell>
          <cell r="BT44" t="str">
            <v>BU MBK</v>
          </cell>
          <cell r="BU44" t="str">
            <v>21055224568</v>
          </cell>
          <cell r="BV44" t="str">
            <v>SUDAH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I44" t="str">
            <v>HADI RIYANTO</v>
          </cell>
        </row>
        <row r="45">
          <cell r="C45" t="str">
            <v>2644</v>
          </cell>
          <cell r="D45" t="str">
            <v>RANO YULIANTO WIJAYA</v>
          </cell>
          <cell r="E45" t="str">
            <v>PT. MBK</v>
          </cell>
          <cell r="F45" t="str">
            <v>PEMENUHAN PO</v>
          </cell>
          <cell r="G45" t="str">
            <v>26/PO/LOG-SBY/VII/21</v>
          </cell>
          <cell r="H45">
            <v>44386</v>
          </cell>
          <cell r="I45">
            <v>44382</v>
          </cell>
          <cell r="J45">
            <v>-4</v>
          </cell>
          <cell r="K45" t="str">
            <v>0895804060700</v>
          </cell>
          <cell r="L45" t="str">
            <v>DRIVER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 t="str">
            <v>MALANG</v>
          </cell>
          <cell r="R45" t="str">
            <v>ANTERAJA</v>
          </cell>
          <cell r="S45" t="str">
            <v>MALANG</v>
          </cell>
          <cell r="T45" t="str">
            <v>3573051907860001</v>
          </cell>
          <cell r="U45" t="str">
            <v>SEUMUR HIDUP</v>
          </cell>
          <cell r="V45" t="str">
            <v>HIJAU</v>
          </cell>
          <cell r="W45" t="str">
            <v>BI</v>
          </cell>
          <cell r="X45" t="str">
            <v>880715250884</v>
          </cell>
          <cell r="Y45">
            <v>46230</v>
          </cell>
          <cell r="Z45" t="str">
            <v>MALANG</v>
          </cell>
          <cell r="AA45">
            <v>31612</v>
          </cell>
          <cell r="AB45" t="str">
            <v>JL. SUROPATI NO.1 RT.RW 007/001 KEL / DESA KEMANTREN KECAMATAN JABUNG - MALANG</v>
          </cell>
          <cell r="AC45" t="str">
            <v>K1</v>
          </cell>
          <cell r="AD45" t="str">
            <v>ISLAM</v>
          </cell>
          <cell r="AE45" t="str">
            <v>L</v>
          </cell>
          <cell r="AF45" t="str">
            <v>SMA</v>
          </cell>
          <cell r="AG45" t="str">
            <v>RANO YULIANTO WIJAYA</v>
          </cell>
          <cell r="AH45" t="str">
            <v>MANDIRI</v>
          </cell>
          <cell r="AI45" t="str">
            <v>1440019885182</v>
          </cell>
          <cell r="AJ45" t="str">
            <v>3507171511180004</v>
          </cell>
          <cell r="AK45">
            <v>0</v>
          </cell>
          <cell r="AL45">
            <v>44470</v>
          </cell>
          <cell r="AM45">
            <v>44561</v>
          </cell>
          <cell r="AN45" t="str">
            <v>PKWT II</v>
          </cell>
          <cell r="AO45" t="str">
            <v>18 hari</v>
          </cell>
          <cell r="AP45" t="str">
            <v>0 Tahun  5 Bulan 8 Hari</v>
          </cell>
          <cell r="AQ45" t="str">
            <v>SUDAH</v>
          </cell>
          <cell r="AR45">
            <v>44432</v>
          </cell>
          <cell r="AS45" t="str">
            <v>SUDAH</v>
          </cell>
          <cell r="AT45">
            <v>44432</v>
          </cell>
          <cell r="AU45" t="str">
            <v>SUDAH</v>
          </cell>
          <cell r="AV45">
            <v>44278</v>
          </cell>
          <cell r="AW45" t="str">
            <v>0 Tahun  8 Bulan 20 Hari</v>
          </cell>
          <cell r="AX45" t="str">
            <v>IN CLASS</v>
          </cell>
          <cell r="AY45">
            <v>80</v>
          </cell>
          <cell r="AZ45">
            <v>80</v>
          </cell>
          <cell r="BA45" t="str">
            <v>SUDAH</v>
          </cell>
          <cell r="BB45">
            <v>0</v>
          </cell>
          <cell r="BC45">
            <v>44384</v>
          </cell>
          <cell r="BD45" t="str">
            <v>GAJAYANA MALANG</v>
          </cell>
          <cell r="BE45" t="str">
            <v>SUDAH</v>
          </cell>
          <cell r="BF45">
            <v>0</v>
          </cell>
          <cell r="BG45">
            <v>44448</v>
          </cell>
          <cell r="BH45" t="str">
            <v>GAJAYANA MALANG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 t="str">
            <v>0001430251121</v>
          </cell>
          <cell r="BS45" t="str">
            <v>SUDAH</v>
          </cell>
          <cell r="BT45" t="str">
            <v>BU MBK</v>
          </cell>
          <cell r="BU45" t="str">
            <v>21055224501</v>
          </cell>
          <cell r="BV45" t="str">
            <v>SUDAH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I45" t="str">
            <v>RANO YULIANTO WIJAYA</v>
          </cell>
        </row>
        <row r="46">
          <cell r="C46" t="str">
            <v>2645</v>
          </cell>
          <cell r="D46" t="str">
            <v>HENDRA SETIAWAN</v>
          </cell>
          <cell r="E46" t="str">
            <v>PT. MBK</v>
          </cell>
          <cell r="F46" t="str">
            <v>PEMENUHAN PO</v>
          </cell>
          <cell r="G46" t="str">
            <v>26/PO/LOG-SBY/VII/21</v>
          </cell>
          <cell r="H46">
            <v>44386</v>
          </cell>
          <cell r="I46">
            <v>44383</v>
          </cell>
          <cell r="J46">
            <v>-3</v>
          </cell>
          <cell r="K46" t="str">
            <v>0852333192331</v>
          </cell>
          <cell r="L46" t="str">
            <v>DRIVER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 t="str">
            <v>MALANG</v>
          </cell>
          <cell r="R46" t="str">
            <v>ANTERAJA</v>
          </cell>
          <cell r="S46" t="str">
            <v>MALANG</v>
          </cell>
          <cell r="T46" t="str">
            <v>3573030510840007</v>
          </cell>
          <cell r="U46" t="str">
            <v>SEUMUR HIDUP</v>
          </cell>
          <cell r="V46" t="str">
            <v>HIJAU</v>
          </cell>
          <cell r="W46" t="str">
            <v>BI</v>
          </cell>
          <cell r="X46" t="str">
            <v>1526841000007</v>
          </cell>
          <cell r="Y46">
            <v>45548</v>
          </cell>
          <cell r="Z46" t="str">
            <v>JAKARTA</v>
          </cell>
          <cell r="AA46">
            <v>30960</v>
          </cell>
          <cell r="AB46" t="str">
            <v>JL. RAYA WENDIT BARAT RT/RW  007/003 KEL/DESA MANGLIAWAN KECAMATAN PAKIS</v>
          </cell>
          <cell r="AC46" t="str">
            <v>K1</v>
          </cell>
          <cell r="AD46" t="str">
            <v>ISLAM</v>
          </cell>
          <cell r="AE46" t="str">
            <v>L</v>
          </cell>
          <cell r="AF46" t="str">
            <v>SMA</v>
          </cell>
          <cell r="AG46" t="str">
            <v>HENDRA SETIAWAN</v>
          </cell>
          <cell r="AH46" t="str">
            <v>BCA</v>
          </cell>
          <cell r="AI46" t="str">
            <v>0113114956</v>
          </cell>
          <cell r="AJ46" t="str">
            <v>3507181208140001</v>
          </cell>
          <cell r="AK46">
            <v>0</v>
          </cell>
          <cell r="AL46">
            <v>44470</v>
          </cell>
          <cell r="AM46">
            <v>44561</v>
          </cell>
          <cell r="AN46" t="str">
            <v>PKWT II</v>
          </cell>
          <cell r="AO46" t="str">
            <v>18 hari</v>
          </cell>
          <cell r="AP46" t="str">
            <v>0 Tahun  5 Bulan 7 Hari</v>
          </cell>
          <cell r="AQ46" t="str">
            <v>SUDAH</v>
          </cell>
          <cell r="AR46">
            <v>44432</v>
          </cell>
          <cell r="AS46" t="str">
            <v>SUDAH</v>
          </cell>
          <cell r="AT46">
            <v>44432</v>
          </cell>
          <cell r="AU46" t="str">
            <v>SUDAH</v>
          </cell>
          <cell r="AV46">
            <v>44439</v>
          </cell>
          <cell r="AW46" t="str">
            <v>0 Tahun  3 Bulan 12 Hari</v>
          </cell>
          <cell r="AX46" t="str">
            <v>IN CLASS</v>
          </cell>
          <cell r="AY46">
            <v>75</v>
          </cell>
          <cell r="AZ46">
            <v>75</v>
          </cell>
          <cell r="BA46" t="str">
            <v>SUDAH</v>
          </cell>
          <cell r="BB46">
            <v>0</v>
          </cell>
          <cell r="BC46">
            <v>44392</v>
          </cell>
          <cell r="BD46" t="str">
            <v>PURWOSARI</v>
          </cell>
          <cell r="BE46" t="str">
            <v>SUDAH</v>
          </cell>
          <cell r="BF46">
            <v>0</v>
          </cell>
          <cell r="BG46">
            <v>44428</v>
          </cell>
          <cell r="BH46" t="str">
            <v>PURWOSARI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 t="str">
            <v>0001289346445</v>
          </cell>
          <cell r="BS46" t="str">
            <v>SUDAH</v>
          </cell>
          <cell r="BT46" t="str">
            <v>BU MBK</v>
          </cell>
          <cell r="BU46" t="str">
            <v>21055224709</v>
          </cell>
          <cell r="BV46" t="str">
            <v>SUDAH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I46" t="str">
            <v>HENDRA SETIAWAN</v>
          </cell>
        </row>
        <row r="47">
          <cell r="C47" t="str">
            <v>2647</v>
          </cell>
          <cell r="D47" t="str">
            <v>MUCHAMAD ARIF</v>
          </cell>
          <cell r="E47" t="str">
            <v>PT. MBK</v>
          </cell>
          <cell r="F47" t="str">
            <v>PEMENUHAN PO</v>
          </cell>
          <cell r="G47" t="str">
            <v>26/PO/LOG-SBY/VII/21</v>
          </cell>
          <cell r="H47">
            <v>44386</v>
          </cell>
          <cell r="I47">
            <v>44384</v>
          </cell>
          <cell r="J47">
            <v>-2</v>
          </cell>
          <cell r="K47" t="str">
            <v>081337306422</v>
          </cell>
          <cell r="L47" t="str">
            <v>DRIVER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 t="str">
            <v>MALANG</v>
          </cell>
          <cell r="R47" t="str">
            <v>ANTERAJA</v>
          </cell>
          <cell r="S47" t="str">
            <v>MALANG</v>
          </cell>
          <cell r="T47" t="str">
            <v>3507180704840005</v>
          </cell>
          <cell r="U47" t="str">
            <v>SEUMUR HIDUP</v>
          </cell>
          <cell r="V47" t="str">
            <v>HIJAU</v>
          </cell>
          <cell r="W47" t="str">
            <v>BI</v>
          </cell>
          <cell r="X47" t="str">
            <v>15268404000584</v>
          </cell>
          <cell r="Y47">
            <v>46187</v>
          </cell>
          <cell r="Z47" t="str">
            <v>MALANG</v>
          </cell>
          <cell r="AA47">
            <v>30779</v>
          </cell>
          <cell r="AB47" t="str">
            <v>WEINDIT BARAT RT 06 RW 03 KEL/DESA MANGLIAWAN KECAMATAN PAKIS - MALANG</v>
          </cell>
          <cell r="AC47" t="str">
            <v>K3</v>
          </cell>
          <cell r="AD47" t="str">
            <v>ISLAM</v>
          </cell>
          <cell r="AE47" t="str">
            <v>L</v>
          </cell>
          <cell r="AF47" t="str">
            <v>SMK</v>
          </cell>
          <cell r="AG47" t="str">
            <v>MOCHAMAD ARIF</v>
          </cell>
          <cell r="AH47" t="str">
            <v>BCA</v>
          </cell>
          <cell r="AI47" t="str">
            <v>4390820521</v>
          </cell>
          <cell r="AJ47" t="str">
            <v>3507180911120037</v>
          </cell>
          <cell r="AK47">
            <v>0</v>
          </cell>
          <cell r="AL47">
            <v>44470</v>
          </cell>
          <cell r="AM47">
            <v>44561</v>
          </cell>
          <cell r="AN47" t="str">
            <v>PKWT II</v>
          </cell>
          <cell r="AO47" t="str">
            <v>18 hari</v>
          </cell>
          <cell r="AP47" t="str">
            <v>0 Tahun  5 Bulan 6 Hari</v>
          </cell>
          <cell r="AQ47" t="str">
            <v>SUDAH</v>
          </cell>
          <cell r="AR47">
            <v>44432</v>
          </cell>
          <cell r="AS47" t="str">
            <v>SUDAH</v>
          </cell>
          <cell r="AT47">
            <v>44432</v>
          </cell>
          <cell r="AU47" t="str">
            <v>SUDAH</v>
          </cell>
          <cell r="AV47">
            <v>44278</v>
          </cell>
          <cell r="AW47" t="str">
            <v>0 Tahun  8 Bulan 20 Hari</v>
          </cell>
          <cell r="AX47" t="str">
            <v>IN CLASS</v>
          </cell>
          <cell r="AY47">
            <v>80</v>
          </cell>
          <cell r="AZ47">
            <v>80</v>
          </cell>
          <cell r="BA47" t="str">
            <v>SUDAH</v>
          </cell>
          <cell r="BB47">
            <v>0</v>
          </cell>
          <cell r="BC47">
            <v>44451</v>
          </cell>
          <cell r="BD47" t="str">
            <v>KANTOR KECAMATAN</v>
          </cell>
          <cell r="BE47" t="str">
            <v>SUDAH</v>
          </cell>
          <cell r="BF47">
            <v>0</v>
          </cell>
          <cell r="BG47">
            <v>44479</v>
          </cell>
          <cell r="BH47" t="str">
            <v>BALAI DESA LAWANG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 t="str">
            <v>0003091969956</v>
          </cell>
          <cell r="BS47" t="str">
            <v>SUDAH</v>
          </cell>
          <cell r="BT47" t="str">
            <v>BU MBK</v>
          </cell>
          <cell r="BU47" t="str">
            <v>21055224626</v>
          </cell>
          <cell r="BV47" t="str">
            <v>SUDAH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I47" t="str">
            <v>MUCHAMAD ARIF</v>
          </cell>
        </row>
        <row r="48">
          <cell r="C48" t="str">
            <v>2648</v>
          </cell>
          <cell r="D48" t="str">
            <v>JUMADI</v>
          </cell>
          <cell r="E48" t="str">
            <v>PT. MBK</v>
          </cell>
          <cell r="F48" t="str">
            <v>PEMENUHAN PO</v>
          </cell>
          <cell r="G48" t="str">
            <v>26/PO/LOG-SBY/VII/21</v>
          </cell>
          <cell r="H48">
            <v>44386</v>
          </cell>
          <cell r="I48">
            <v>44385</v>
          </cell>
          <cell r="J48">
            <v>-1</v>
          </cell>
          <cell r="K48" t="str">
            <v>082331016669</v>
          </cell>
          <cell r="L48" t="str">
            <v>DRIVER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 t="str">
            <v>MALANG</v>
          </cell>
          <cell r="R48" t="str">
            <v>ANTERAJA</v>
          </cell>
          <cell r="S48" t="str">
            <v>MALANG</v>
          </cell>
          <cell r="T48" t="str">
            <v>3507140305770008</v>
          </cell>
          <cell r="U48" t="str">
            <v>SEUMUR HIDUP</v>
          </cell>
          <cell r="V48" t="str">
            <v>HIJAU</v>
          </cell>
          <cell r="W48" t="str">
            <v>BII</v>
          </cell>
          <cell r="X48" t="str">
            <v>770515262709</v>
          </cell>
          <cell r="Y48">
            <v>44684</v>
          </cell>
          <cell r="Z48" t="str">
            <v>MALANG</v>
          </cell>
          <cell r="AA48">
            <v>28248</v>
          </cell>
          <cell r="AB48" t="str">
            <v>JL. SUMBAWA RT.RW 001.001 KEL.DESA PRINGU KEC. BULULAWANG</v>
          </cell>
          <cell r="AC48" t="str">
            <v>K2</v>
          </cell>
          <cell r="AD48" t="str">
            <v>ISLAM</v>
          </cell>
          <cell r="AE48" t="str">
            <v>L</v>
          </cell>
          <cell r="AF48" t="str">
            <v>SMA</v>
          </cell>
          <cell r="AG48" t="str">
            <v>JUMADI</v>
          </cell>
          <cell r="AH48" t="str">
            <v>BCA</v>
          </cell>
          <cell r="AI48" t="str">
            <v>3161462401</v>
          </cell>
          <cell r="AJ48" t="str">
            <v>3507140605090168</v>
          </cell>
          <cell r="AK48">
            <v>0</v>
          </cell>
          <cell r="AL48">
            <v>44470</v>
          </cell>
          <cell r="AM48">
            <v>44561</v>
          </cell>
          <cell r="AN48" t="str">
            <v>PKWT II</v>
          </cell>
          <cell r="AO48" t="str">
            <v>18 hari</v>
          </cell>
          <cell r="AP48" t="str">
            <v>0 Tahun  5 Bulan 5 Hari</v>
          </cell>
          <cell r="AQ48" t="str">
            <v>SUDAH</v>
          </cell>
          <cell r="AR48">
            <v>44432</v>
          </cell>
          <cell r="AS48" t="str">
            <v>SUDAH</v>
          </cell>
          <cell r="AT48">
            <v>44432</v>
          </cell>
          <cell r="AU48" t="str">
            <v>SUDAH</v>
          </cell>
          <cell r="AV48">
            <v>44439</v>
          </cell>
          <cell r="AW48" t="str">
            <v>0 Tahun  3 Bulan 12 Hari</v>
          </cell>
          <cell r="AX48" t="str">
            <v>IN CLASS</v>
          </cell>
          <cell r="AY48">
            <v>95</v>
          </cell>
          <cell r="AZ48">
            <v>95</v>
          </cell>
          <cell r="BA48" t="str">
            <v>SUDAH</v>
          </cell>
          <cell r="BB48">
            <v>0</v>
          </cell>
          <cell r="BC48">
            <v>44432</v>
          </cell>
          <cell r="BD48" t="str">
            <v>CISADEA MALANG</v>
          </cell>
          <cell r="BE48" t="str">
            <v>SUDAH</v>
          </cell>
          <cell r="BF48">
            <v>0</v>
          </cell>
          <cell r="BG48">
            <v>44449</v>
          </cell>
          <cell r="BH48" t="str">
            <v>CISADEA MALANG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 t="str">
            <v>0001699491341</v>
          </cell>
          <cell r="BS48" t="str">
            <v>SUDAH</v>
          </cell>
          <cell r="BT48" t="str">
            <v>BU MBK</v>
          </cell>
          <cell r="BU48" t="str">
            <v>21055224451</v>
          </cell>
          <cell r="BV48" t="str">
            <v>SUDAH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I48" t="str">
            <v>JUMADI</v>
          </cell>
        </row>
        <row r="49">
          <cell r="C49" t="str">
            <v>2652</v>
          </cell>
          <cell r="D49" t="str">
            <v>INDRA BAYU</v>
          </cell>
          <cell r="E49" t="str">
            <v>PT. MBK</v>
          </cell>
          <cell r="F49" t="str">
            <v>PEMENUHAN PO</v>
          </cell>
          <cell r="G49" t="str">
            <v>26/PO/LOG-SBY/VII/21</v>
          </cell>
          <cell r="H49">
            <v>44386</v>
          </cell>
          <cell r="I49">
            <v>44387</v>
          </cell>
          <cell r="J49">
            <v>1</v>
          </cell>
          <cell r="K49" t="str">
            <v>081333071130</v>
          </cell>
          <cell r="L49" t="str">
            <v>DRIVER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 t="str">
            <v>MALANG</v>
          </cell>
          <cell r="R49" t="str">
            <v>ANTERAJA</v>
          </cell>
          <cell r="S49" t="str">
            <v>MALANG</v>
          </cell>
          <cell r="T49" t="str">
            <v>3507241107820002</v>
          </cell>
          <cell r="U49" t="str">
            <v>SEUMUR HIDUP</v>
          </cell>
          <cell r="V49" t="str">
            <v>HIJAU</v>
          </cell>
          <cell r="W49" t="str">
            <v>BI</v>
          </cell>
          <cell r="X49" t="str">
            <v>15268207000469</v>
          </cell>
          <cell r="Y49">
            <v>46212</v>
          </cell>
          <cell r="Z49" t="str">
            <v>MALANG</v>
          </cell>
          <cell r="AA49">
            <v>30143</v>
          </cell>
          <cell r="AB49" t="str">
            <v>DSN GEMBRUNG RT/RW 04/07 TUNJUNG TIRTO KEC. SINGOSARI -MALANG</v>
          </cell>
          <cell r="AC49" t="str">
            <v>K3</v>
          </cell>
          <cell r="AD49" t="str">
            <v>ISLAM</v>
          </cell>
          <cell r="AE49" t="str">
            <v>L</v>
          </cell>
          <cell r="AF49" t="str">
            <v>SMA</v>
          </cell>
          <cell r="AG49" t="str">
            <v>INDRA BAYU</v>
          </cell>
          <cell r="AH49" t="str">
            <v>BCA</v>
          </cell>
          <cell r="AI49" t="str">
            <v>3680231418</v>
          </cell>
          <cell r="AJ49" t="str">
            <v>3507240712120011</v>
          </cell>
          <cell r="AK49">
            <v>0</v>
          </cell>
          <cell r="AL49">
            <v>44470</v>
          </cell>
          <cell r="AM49">
            <v>44561</v>
          </cell>
          <cell r="AN49" t="str">
            <v>PKWT II</v>
          </cell>
          <cell r="AO49" t="str">
            <v>18 hari</v>
          </cell>
          <cell r="AP49" t="str">
            <v>0 Tahun  5 Bulan 3 Hari</v>
          </cell>
          <cell r="AQ49" t="str">
            <v>SUDAH</v>
          </cell>
          <cell r="AR49">
            <v>44432</v>
          </cell>
          <cell r="AS49" t="str">
            <v>SUDAH</v>
          </cell>
          <cell r="AT49">
            <v>44432</v>
          </cell>
          <cell r="AU49" t="str">
            <v>SUDAH</v>
          </cell>
          <cell r="AV49">
            <v>44440</v>
          </cell>
          <cell r="AW49" t="str">
            <v>0 Tahun  3 Bulan 12 Hari</v>
          </cell>
          <cell r="AX49" t="str">
            <v>IN CLASS</v>
          </cell>
          <cell r="AY49">
            <v>85</v>
          </cell>
          <cell r="AZ49">
            <v>75</v>
          </cell>
          <cell r="BA49" t="str">
            <v>SUDAH</v>
          </cell>
          <cell r="BB49">
            <v>0</v>
          </cell>
          <cell r="BC49">
            <v>44417</v>
          </cell>
          <cell r="BD49" t="str">
            <v>GAJAYANA MALANG</v>
          </cell>
          <cell r="BE49" t="str">
            <v>SUDAH</v>
          </cell>
          <cell r="BF49">
            <v>0</v>
          </cell>
          <cell r="BG49">
            <v>44449</v>
          </cell>
          <cell r="BH49" t="str">
            <v>GAJAYANA MALANG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 t="str">
            <v>0003080652939</v>
          </cell>
          <cell r="BS49" t="str">
            <v>SUDAH</v>
          </cell>
          <cell r="BT49" t="str">
            <v>BU MBK</v>
          </cell>
          <cell r="BU49" t="str">
            <v>21055224550</v>
          </cell>
          <cell r="BV49" t="str">
            <v>SUDAH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I49" t="str">
            <v>INDRA BAYU</v>
          </cell>
        </row>
        <row r="50">
          <cell r="C50" t="str">
            <v>2653</v>
          </cell>
          <cell r="D50" t="str">
            <v>AHMAD SOLHAN</v>
          </cell>
          <cell r="E50" t="str">
            <v>PT. MBK</v>
          </cell>
          <cell r="F50" t="str">
            <v>PEMENUHAN PO</v>
          </cell>
          <cell r="G50" t="str">
            <v>26/PO/LOG-SBY/VII/21</v>
          </cell>
          <cell r="H50">
            <v>44386</v>
          </cell>
          <cell r="I50">
            <v>44385</v>
          </cell>
          <cell r="J50">
            <v>-1</v>
          </cell>
          <cell r="K50" t="str">
            <v>082233270760</v>
          </cell>
          <cell r="L50" t="str">
            <v>DRIVER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 t="str">
            <v>MALANG</v>
          </cell>
          <cell r="R50" t="str">
            <v>ANTERAJA</v>
          </cell>
          <cell r="S50" t="str">
            <v>MALANG</v>
          </cell>
          <cell r="T50" t="str">
            <v>3507250110910001</v>
          </cell>
          <cell r="U50" t="str">
            <v>SEUMUR HIDUP</v>
          </cell>
          <cell r="V50" t="str">
            <v>HIJAU</v>
          </cell>
          <cell r="W50" t="str">
            <v>BI</v>
          </cell>
          <cell r="X50" t="str">
            <v>15269110000201</v>
          </cell>
          <cell r="Y50">
            <v>45926</v>
          </cell>
          <cell r="Z50" t="str">
            <v>MALANG</v>
          </cell>
          <cell r="AA50">
            <v>33521</v>
          </cell>
          <cell r="AB50" t="str">
            <v>JL PEMANCAR TVRI  RT 03  RW 02 SENTONG WONOREJO LAWANG</v>
          </cell>
          <cell r="AC50" t="str">
            <v>L</v>
          </cell>
          <cell r="AD50" t="str">
            <v>ISLAM</v>
          </cell>
          <cell r="AE50" t="str">
            <v>L</v>
          </cell>
          <cell r="AF50" t="str">
            <v>SMP</v>
          </cell>
          <cell r="AG50" t="str">
            <v>AHMAD SOLHAN</v>
          </cell>
          <cell r="AH50" t="str">
            <v>MANDIRI</v>
          </cell>
          <cell r="AI50" t="str">
            <v>1440018445616</v>
          </cell>
          <cell r="AJ50" t="str">
            <v>3507252010090320</v>
          </cell>
          <cell r="AK50">
            <v>0</v>
          </cell>
          <cell r="AL50">
            <v>44470</v>
          </cell>
          <cell r="AM50">
            <v>44561</v>
          </cell>
          <cell r="AN50" t="str">
            <v>PKWT II</v>
          </cell>
          <cell r="AO50" t="str">
            <v>18 hari</v>
          </cell>
          <cell r="AP50" t="str">
            <v>0 Tahun  5 Bulan 5 Hari</v>
          </cell>
          <cell r="AQ50" t="str">
            <v>SUDAH</v>
          </cell>
          <cell r="AR50">
            <v>44432</v>
          </cell>
          <cell r="AS50" t="str">
            <v>SUDAH</v>
          </cell>
          <cell r="AT50">
            <v>44432</v>
          </cell>
          <cell r="AU50" t="str">
            <v>SUDAH</v>
          </cell>
          <cell r="AV50">
            <v>44439</v>
          </cell>
          <cell r="AW50" t="str">
            <v>0 Tahun  3 Bulan 12 Hari</v>
          </cell>
          <cell r="AX50" t="str">
            <v>IN CLASS</v>
          </cell>
          <cell r="AY50">
            <v>85</v>
          </cell>
          <cell r="AZ50">
            <v>75</v>
          </cell>
          <cell r="BA50" t="str">
            <v>SUDAH</v>
          </cell>
          <cell r="BB50">
            <v>0</v>
          </cell>
          <cell r="BC50">
            <v>44415</v>
          </cell>
          <cell r="BD50" t="str">
            <v>ARJOSARI</v>
          </cell>
          <cell r="BE50" t="str">
            <v>SUDAH</v>
          </cell>
          <cell r="BF50">
            <v>0</v>
          </cell>
          <cell r="BG50">
            <v>44452</v>
          </cell>
          <cell r="BH50" t="str">
            <v>ARJOSARI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 t="str">
            <v>0001717391338</v>
          </cell>
          <cell r="BS50" t="str">
            <v>SUDAH</v>
          </cell>
          <cell r="BT50" t="str">
            <v>BU MBK</v>
          </cell>
          <cell r="BU50" t="str">
            <v>21055224733</v>
          </cell>
          <cell r="BV50" t="str">
            <v>SUDAH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I50" t="str">
            <v>AHMAD SOLHAN</v>
          </cell>
        </row>
        <row r="51">
          <cell r="C51" t="str">
            <v>2657</v>
          </cell>
          <cell r="D51" t="str">
            <v>TIRTA SANDI TYAS ARI AKHMADI</v>
          </cell>
          <cell r="E51" t="str">
            <v>PT. MBK</v>
          </cell>
          <cell r="F51" t="str">
            <v>PEMENUHAN PO</v>
          </cell>
          <cell r="G51" t="str">
            <v>26/PO/LOG-SBY/VII/21</v>
          </cell>
          <cell r="H51">
            <v>44386</v>
          </cell>
          <cell r="I51">
            <v>44385</v>
          </cell>
          <cell r="J51">
            <v>-1</v>
          </cell>
          <cell r="K51" t="str">
            <v>085735246217</v>
          </cell>
          <cell r="L51" t="str">
            <v>DRIVER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 t="str">
            <v>MALANG</v>
          </cell>
          <cell r="R51" t="str">
            <v>ANTERAJA</v>
          </cell>
          <cell r="S51" t="str">
            <v>MALANG</v>
          </cell>
          <cell r="T51" t="str">
            <v>3509203107920001</v>
          </cell>
          <cell r="U51" t="str">
            <v>SEUMUR HIDUP</v>
          </cell>
          <cell r="V51" t="str">
            <v>HIJAU</v>
          </cell>
          <cell r="W51" t="str">
            <v>BI</v>
          </cell>
          <cell r="X51" t="str">
            <v>920715320995</v>
          </cell>
          <cell r="Y51">
            <v>44773</v>
          </cell>
          <cell r="Z51" t="str">
            <v>JEMBER</v>
          </cell>
          <cell r="AA51">
            <v>33816</v>
          </cell>
          <cell r="AB51" t="str">
            <v>JL. DEWI SARTIKA  RT/RW 010 /010 KEL/DESA TEMAS KEC. BATU</v>
          </cell>
          <cell r="AC51" t="str">
            <v>K1</v>
          </cell>
          <cell r="AD51" t="str">
            <v>ISLAM</v>
          </cell>
          <cell r="AE51" t="str">
            <v>L</v>
          </cell>
          <cell r="AF51" t="str">
            <v>SMA</v>
          </cell>
          <cell r="AG51" t="str">
            <v>TIRTA SANDI TYAS ARI</v>
          </cell>
          <cell r="AH51" t="str">
            <v>BCA</v>
          </cell>
          <cell r="AI51" t="str">
            <v>0190744540</v>
          </cell>
          <cell r="AJ51" t="str">
            <v>3579011507190004</v>
          </cell>
          <cell r="AK51">
            <v>0</v>
          </cell>
          <cell r="AL51">
            <v>44470</v>
          </cell>
          <cell r="AM51">
            <v>44561</v>
          </cell>
          <cell r="AN51" t="str">
            <v>PKWT II</v>
          </cell>
          <cell r="AO51" t="str">
            <v>18 hari</v>
          </cell>
          <cell r="AP51" t="str">
            <v>0 Tahun  5 Bulan 5 Hari</v>
          </cell>
          <cell r="AQ51" t="str">
            <v>SUDAH</v>
          </cell>
          <cell r="AR51">
            <v>44432</v>
          </cell>
          <cell r="AS51" t="str">
            <v>SUDAH</v>
          </cell>
          <cell r="AT51">
            <v>44432</v>
          </cell>
          <cell r="AU51" t="str">
            <v>SUDAH</v>
          </cell>
          <cell r="AV51">
            <v>44440</v>
          </cell>
          <cell r="AW51" t="str">
            <v>0 Tahun  3 Bulan 12 Hari</v>
          </cell>
          <cell r="AX51" t="str">
            <v>IN CLASS</v>
          </cell>
          <cell r="AY51">
            <v>95</v>
          </cell>
          <cell r="AZ51">
            <v>95</v>
          </cell>
          <cell r="BA51" t="str">
            <v>SUDAH</v>
          </cell>
          <cell r="BB51">
            <v>0</v>
          </cell>
          <cell r="BC51">
            <v>44467</v>
          </cell>
          <cell r="BD51" t="str">
            <v>ASRIKATON</v>
          </cell>
          <cell r="BE51" t="str">
            <v>SUDAH</v>
          </cell>
          <cell r="BF51">
            <v>0</v>
          </cell>
          <cell r="BG51">
            <v>44470</v>
          </cell>
          <cell r="BH51" t="str">
            <v>ASRIKATON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 t="str">
            <v>0001892071822</v>
          </cell>
          <cell r="BS51" t="str">
            <v>SUDAH</v>
          </cell>
          <cell r="BT51" t="str">
            <v>BU MBK</v>
          </cell>
          <cell r="BU51" t="str">
            <v>21055224584</v>
          </cell>
          <cell r="BV51" t="str">
            <v>SUDAH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I51" t="str">
            <v>TIRTA SANDI TYAS ARI AKHMADI</v>
          </cell>
        </row>
        <row r="52">
          <cell r="C52" t="str">
            <v>2695</v>
          </cell>
          <cell r="D52" t="str">
            <v>IVAN BRAMASTO</v>
          </cell>
          <cell r="E52" t="str">
            <v>PT. MBK</v>
          </cell>
          <cell r="F52" t="str">
            <v>PEMENUHAN PO</v>
          </cell>
          <cell r="G52" t="str">
            <v>26/PO/LOG-SBY/VII/21</v>
          </cell>
          <cell r="H52">
            <v>44386</v>
          </cell>
          <cell r="I52">
            <v>44389</v>
          </cell>
          <cell r="J52">
            <v>3</v>
          </cell>
          <cell r="K52" t="str">
            <v>085338527005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Admin Dispatcher</v>
          </cell>
          <cell r="Q52" t="str">
            <v>MALANG</v>
          </cell>
          <cell r="R52" t="str">
            <v>ANTERAJA</v>
          </cell>
          <cell r="S52" t="str">
            <v>MALANG</v>
          </cell>
          <cell r="T52" t="str">
            <v>5171031504980019</v>
          </cell>
          <cell r="U52" t="str">
            <v>SEUMUR HIDUP</v>
          </cell>
          <cell r="V52" t="str">
            <v>NON DRIVER</v>
          </cell>
          <cell r="W52" t="str">
            <v>NON DRIVER</v>
          </cell>
          <cell r="X52" t="str">
            <v>NON DRIVER</v>
          </cell>
          <cell r="Y52" t="str">
            <v>NON DRIVER</v>
          </cell>
          <cell r="Z52" t="str">
            <v>DENPASAR</v>
          </cell>
          <cell r="AA52">
            <v>35900</v>
          </cell>
          <cell r="AB52" t="str">
            <v>PERUM TEGAL BUAH F38 PDS MYLINK TEGAL BUAH RT -/- KEL. PADANG SAMBIAN XELOD KEC. DENPASAR BARAT KOTA DENPASAR</v>
          </cell>
          <cell r="AC52" t="str">
            <v>L</v>
          </cell>
          <cell r="AD52" t="str">
            <v>ISLAM</v>
          </cell>
          <cell r="AE52" t="str">
            <v>L</v>
          </cell>
          <cell r="AF52" t="str">
            <v>S1</v>
          </cell>
          <cell r="AG52" t="str">
            <v>IVAN BRAMASTO</v>
          </cell>
          <cell r="AH52" t="str">
            <v>BCA</v>
          </cell>
          <cell r="AI52" t="str">
            <v>1011692627</v>
          </cell>
          <cell r="AJ52" t="str">
            <v>3578110301083429</v>
          </cell>
          <cell r="AK52">
            <v>0</v>
          </cell>
          <cell r="AL52">
            <v>44470</v>
          </cell>
          <cell r="AM52">
            <v>44561</v>
          </cell>
          <cell r="AN52" t="str">
            <v>PKWT II</v>
          </cell>
          <cell r="AO52" t="str">
            <v>18 hari</v>
          </cell>
          <cell r="AP52" t="str">
            <v>0 Tahun  5 Bulan 1 Hari</v>
          </cell>
          <cell r="AQ52" t="str">
            <v>NON DRIVER</v>
          </cell>
          <cell r="AR52" t="str">
            <v>NON DRIVER</v>
          </cell>
          <cell r="AS52" t="str">
            <v>BELUM</v>
          </cell>
          <cell r="AT52">
            <v>0</v>
          </cell>
          <cell r="AU52" t="str">
            <v>NON DRIVER</v>
          </cell>
          <cell r="AV52" t="str">
            <v>NON DRIVER</v>
          </cell>
          <cell r="AW52" t="str">
            <v/>
          </cell>
          <cell r="AX52" t="str">
            <v>NON DRIVER</v>
          </cell>
          <cell r="AY52" t="str">
            <v>NON DRIVER</v>
          </cell>
          <cell r="AZ52" t="str">
            <v>NON DRIVER</v>
          </cell>
          <cell r="BA52" t="str">
            <v>SUDAH</v>
          </cell>
          <cell r="BB52">
            <v>0</v>
          </cell>
          <cell r="BC52">
            <v>44393</v>
          </cell>
          <cell r="BD52" t="str">
            <v>BLOOTO</v>
          </cell>
          <cell r="BE52" t="str">
            <v>BELUM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 t="str">
            <v>0000143152457</v>
          </cell>
          <cell r="BS52" t="str">
            <v>SUDAH</v>
          </cell>
          <cell r="BT52" t="str">
            <v>BU MBK</v>
          </cell>
          <cell r="BU52" t="str">
            <v>21055224659</v>
          </cell>
          <cell r="BV52" t="str">
            <v>SUDAH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 t="str">
            <v>Mutasi dr AA SBY ke AA Malang 01 Nov</v>
          </cell>
          <cell r="CI52" t="str">
            <v>IVAN BRAMASTO</v>
          </cell>
        </row>
        <row r="53">
          <cell r="C53" t="str">
            <v>2724</v>
          </cell>
          <cell r="D53" t="str">
            <v>SYAMSUL HADI WINOTO</v>
          </cell>
          <cell r="E53" t="str">
            <v>PT. MBK</v>
          </cell>
          <cell r="F53">
            <v>0</v>
          </cell>
          <cell r="G53">
            <v>0</v>
          </cell>
          <cell r="H53">
            <v>0</v>
          </cell>
          <cell r="I53">
            <v>44395</v>
          </cell>
          <cell r="J53" t="str">
            <v/>
          </cell>
          <cell r="K53" t="str">
            <v>081233313638</v>
          </cell>
          <cell r="L53" t="str">
            <v>DRIVER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 t="str">
            <v>MALANG</v>
          </cell>
          <cell r="R53" t="str">
            <v>ANTERAJA</v>
          </cell>
          <cell r="S53" t="str">
            <v>MALANG</v>
          </cell>
          <cell r="T53" t="str">
            <v>3507162303820004</v>
          </cell>
          <cell r="U53" t="str">
            <v>SEUMUR HIDUP</v>
          </cell>
          <cell r="V53" t="str">
            <v>HIJAU</v>
          </cell>
          <cell r="W53" t="str">
            <v>BII</v>
          </cell>
          <cell r="X53" t="str">
            <v>820315262603</v>
          </cell>
          <cell r="Y53">
            <v>44643</v>
          </cell>
          <cell r="Z53" t="str">
            <v>MALANG</v>
          </cell>
          <cell r="AA53">
            <v>30033</v>
          </cell>
          <cell r="AB53" t="str">
            <v>JL. MELATI RT/RW 023/009 KEL/DESA MALANG SUKO KEC. TUMPANG</v>
          </cell>
          <cell r="AC53" t="str">
            <v>K2</v>
          </cell>
          <cell r="AD53" t="str">
            <v>ISLAM</v>
          </cell>
          <cell r="AE53" t="str">
            <v>L</v>
          </cell>
          <cell r="AF53" t="str">
            <v>SMP</v>
          </cell>
          <cell r="AG53" t="str">
            <v>SYAMSUL HADI WINOTO</v>
          </cell>
          <cell r="AH53" t="str">
            <v>MANDIRI</v>
          </cell>
          <cell r="AI53" t="str">
            <v>1440020663412</v>
          </cell>
          <cell r="AJ53" t="str">
            <v>3507161209090280</v>
          </cell>
          <cell r="AK53">
            <v>0</v>
          </cell>
          <cell r="AL53">
            <v>44501</v>
          </cell>
          <cell r="AM53">
            <v>44592</v>
          </cell>
          <cell r="AN53" t="str">
            <v>PKWT II</v>
          </cell>
          <cell r="AO53" t="str">
            <v>49 hari</v>
          </cell>
          <cell r="AP53" t="str">
            <v>0 Tahun  4 Bulan 25 Hari</v>
          </cell>
          <cell r="AQ53" t="str">
            <v>SUDAH</v>
          </cell>
          <cell r="AR53">
            <v>44432</v>
          </cell>
          <cell r="AS53" t="str">
            <v>SUDAH</v>
          </cell>
          <cell r="AT53">
            <v>44432</v>
          </cell>
          <cell r="AU53" t="str">
            <v>SUDAH</v>
          </cell>
          <cell r="AV53">
            <v>44439</v>
          </cell>
          <cell r="AW53" t="str">
            <v>0 Tahun  3 Bulan 12 Hari</v>
          </cell>
          <cell r="AX53" t="str">
            <v>IN CLASS</v>
          </cell>
          <cell r="AY53">
            <v>100</v>
          </cell>
          <cell r="AZ53">
            <v>100</v>
          </cell>
          <cell r="BA53" t="str">
            <v>SUDAH</v>
          </cell>
          <cell r="BB53">
            <v>0</v>
          </cell>
          <cell r="BC53">
            <v>44431</v>
          </cell>
          <cell r="BD53" t="str">
            <v>RAMPAL</v>
          </cell>
          <cell r="BE53" t="str">
            <v>SUDAH</v>
          </cell>
          <cell r="BF53">
            <v>0</v>
          </cell>
          <cell r="BG53">
            <v>44454</v>
          </cell>
          <cell r="BH53" t="str">
            <v>RAMPAL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 t="str">
            <v>0001543870754</v>
          </cell>
          <cell r="BS53" t="str">
            <v>SUDAH</v>
          </cell>
          <cell r="BT53" t="str">
            <v>BU MBK</v>
          </cell>
          <cell r="BU53" t="str">
            <v>21065977379</v>
          </cell>
          <cell r="BV53" t="str">
            <v>SUDAH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I53" t="str">
            <v>SYAMSUL HADI WINOTO</v>
          </cell>
        </row>
        <row r="54">
          <cell r="C54" t="str">
            <v>2726</v>
          </cell>
          <cell r="D54" t="str">
            <v>AGUNG TRI FEMBRIANTO</v>
          </cell>
          <cell r="E54" t="str">
            <v>PT. MBK</v>
          </cell>
          <cell r="F54">
            <v>0</v>
          </cell>
          <cell r="G54">
            <v>0</v>
          </cell>
          <cell r="H54">
            <v>0</v>
          </cell>
          <cell r="I54">
            <v>44396</v>
          </cell>
          <cell r="J54" t="str">
            <v/>
          </cell>
          <cell r="K54" t="str">
            <v>0825331323995</v>
          </cell>
          <cell r="L54" t="str">
            <v>DRIVER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 t="str">
            <v>MALANG</v>
          </cell>
          <cell r="R54" t="str">
            <v>ANTERAJA</v>
          </cell>
          <cell r="S54" t="str">
            <v>MALANG</v>
          </cell>
          <cell r="T54" t="str">
            <v>3508100502930003</v>
          </cell>
          <cell r="U54" t="str">
            <v>SEUMUR HIDUP</v>
          </cell>
          <cell r="V54" t="str">
            <v>HIJAU</v>
          </cell>
          <cell r="W54" t="str">
            <v>BI</v>
          </cell>
          <cell r="X54" t="str">
            <v>930215290228</v>
          </cell>
          <cell r="Y54">
            <v>44962</v>
          </cell>
          <cell r="Z54" t="str">
            <v>LUMAJANG</v>
          </cell>
          <cell r="AA54">
            <v>34005</v>
          </cell>
          <cell r="AB54" t="str">
            <v>JL. API JAMA'ARI RT/RW 002/001 JOGOTRUNAN - LUMAJANG ( JATIM )</v>
          </cell>
          <cell r="AC54" t="str">
            <v>K1</v>
          </cell>
          <cell r="AD54" t="str">
            <v>ISLAM</v>
          </cell>
          <cell r="AE54" t="str">
            <v>L</v>
          </cell>
          <cell r="AF54" t="str">
            <v>SMA</v>
          </cell>
          <cell r="AG54" t="str">
            <v>AGUNG TRI FEMBRIANTO</v>
          </cell>
          <cell r="AH54" t="str">
            <v>BCA</v>
          </cell>
          <cell r="AI54" t="str">
            <v>4390821820</v>
          </cell>
          <cell r="AJ54" t="str">
            <v>3508100108160000</v>
          </cell>
          <cell r="AK54">
            <v>0</v>
          </cell>
          <cell r="AL54">
            <v>44501</v>
          </cell>
          <cell r="AM54">
            <v>44592</v>
          </cell>
          <cell r="AN54" t="str">
            <v>PKWT II</v>
          </cell>
          <cell r="AO54" t="str">
            <v>49 hari</v>
          </cell>
          <cell r="AP54" t="str">
            <v>0 Tahun  4 Bulan 24 Hari</v>
          </cell>
          <cell r="AQ54" t="str">
            <v>SUDAH</v>
          </cell>
          <cell r="AR54">
            <v>44432</v>
          </cell>
          <cell r="AS54" t="str">
            <v>SUDAH</v>
          </cell>
          <cell r="AT54">
            <v>44432</v>
          </cell>
          <cell r="AU54" t="str">
            <v>SUDAH</v>
          </cell>
          <cell r="AV54">
            <v>44439</v>
          </cell>
          <cell r="AW54" t="str">
            <v>0 Tahun  3 Bulan 12 Hari</v>
          </cell>
          <cell r="AX54" t="str">
            <v>IN CLASS</v>
          </cell>
          <cell r="AY54">
            <v>85</v>
          </cell>
          <cell r="AZ54">
            <v>85</v>
          </cell>
          <cell r="BA54" t="str">
            <v>SUDAH</v>
          </cell>
          <cell r="BB54">
            <v>0</v>
          </cell>
          <cell r="BC54">
            <v>44418</v>
          </cell>
          <cell r="BD54" t="str">
            <v>BULULAWANG</v>
          </cell>
          <cell r="BE54" t="str">
            <v>SUDAH</v>
          </cell>
          <cell r="BF54">
            <v>0</v>
          </cell>
          <cell r="BG54">
            <v>44458</v>
          </cell>
          <cell r="BH54" t="str">
            <v>PUSKESMAS PAKIS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 t="str">
            <v>0002085454901</v>
          </cell>
          <cell r="BS54" t="str">
            <v>SUDAH</v>
          </cell>
          <cell r="BT54" t="str">
            <v>BU MBK</v>
          </cell>
          <cell r="BU54" t="str">
            <v>21065977148</v>
          </cell>
          <cell r="BV54" t="str">
            <v>SUDAH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I54" t="str">
            <v>AGUNG TRI FEMBRIANTO</v>
          </cell>
        </row>
        <row r="55">
          <cell r="C55" t="str">
            <v>2765</v>
          </cell>
          <cell r="D55" t="str">
            <v>ISWAYUDI</v>
          </cell>
          <cell r="E55" t="str">
            <v>PT. MBK</v>
          </cell>
          <cell r="F55">
            <v>0</v>
          </cell>
          <cell r="G55">
            <v>0</v>
          </cell>
          <cell r="H55">
            <v>0</v>
          </cell>
          <cell r="I55">
            <v>44399</v>
          </cell>
          <cell r="J55" t="str">
            <v/>
          </cell>
          <cell r="K55" t="str">
            <v>085606366122</v>
          </cell>
          <cell r="L55" t="str">
            <v>DRIVER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 t="str">
            <v>MALANG</v>
          </cell>
          <cell r="R55" t="str">
            <v>ANTERAJA</v>
          </cell>
          <cell r="S55" t="str">
            <v>MALANG</v>
          </cell>
          <cell r="T55" t="str">
            <v>3508100205860001</v>
          </cell>
          <cell r="U55" t="str">
            <v>SEUMUR HIDUP</v>
          </cell>
          <cell r="V55" t="str">
            <v>HIJAU</v>
          </cell>
          <cell r="W55" t="str">
            <v>BI</v>
          </cell>
          <cell r="X55" t="str">
            <v>860515290917</v>
          </cell>
          <cell r="Y55">
            <v>45414</v>
          </cell>
          <cell r="Z55" t="str">
            <v>LUMAJANG</v>
          </cell>
          <cell r="AA55">
            <v>31534</v>
          </cell>
          <cell r="AB55" t="str">
            <v>JL. API JAMA'ARI RT/RW 002/001 JOGOTRUNAN - LUMAJANG ( JATIM )</v>
          </cell>
          <cell r="AC55" t="str">
            <v>L</v>
          </cell>
          <cell r="AD55" t="str">
            <v>ISLAM</v>
          </cell>
          <cell r="AE55" t="str">
            <v>L</v>
          </cell>
          <cell r="AF55" t="str">
            <v>SMA</v>
          </cell>
          <cell r="AG55" t="str">
            <v>ISWAYUDI</v>
          </cell>
          <cell r="AH55" t="str">
            <v>BCA</v>
          </cell>
          <cell r="AI55" t="str">
            <v>1250940048</v>
          </cell>
          <cell r="AJ55" t="str">
            <v>3508102308050550</v>
          </cell>
          <cell r="AK55">
            <v>0</v>
          </cell>
          <cell r="AL55">
            <v>44501</v>
          </cell>
          <cell r="AM55">
            <v>44592</v>
          </cell>
          <cell r="AN55" t="str">
            <v>PKWT II</v>
          </cell>
          <cell r="AO55" t="str">
            <v>49 hari</v>
          </cell>
          <cell r="AP55" t="str">
            <v>0 Tahun  4 Bulan 21 Hari</v>
          </cell>
          <cell r="AQ55" t="str">
            <v>SUDAH</v>
          </cell>
          <cell r="AR55">
            <v>44432</v>
          </cell>
          <cell r="AS55" t="str">
            <v>SUDAH</v>
          </cell>
          <cell r="AT55">
            <v>44432</v>
          </cell>
          <cell r="AU55" t="str">
            <v>SUDAH</v>
          </cell>
          <cell r="AV55">
            <v>44439</v>
          </cell>
          <cell r="AW55" t="str">
            <v>0 Tahun  3 Bulan 12 Hari</v>
          </cell>
          <cell r="AX55" t="str">
            <v>IN CLASS</v>
          </cell>
          <cell r="AY55">
            <v>80</v>
          </cell>
          <cell r="AZ55">
            <v>80</v>
          </cell>
          <cell r="BA55" t="str">
            <v>SUDAH</v>
          </cell>
          <cell r="BB55">
            <v>0</v>
          </cell>
          <cell r="BC55">
            <v>44421</v>
          </cell>
          <cell r="BD55" t="str">
            <v>LUMAJANG</v>
          </cell>
          <cell r="BE55" t="str">
            <v>SUDAH</v>
          </cell>
          <cell r="BF55">
            <v>0</v>
          </cell>
          <cell r="BG55">
            <v>44452</v>
          </cell>
          <cell r="BH55" t="str">
            <v>LUMAJANG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 t="str">
            <v>0003105199484</v>
          </cell>
          <cell r="BS55" t="str">
            <v>SUDAH</v>
          </cell>
          <cell r="BT55" t="str">
            <v>BU MBK</v>
          </cell>
          <cell r="BU55" t="str">
            <v>21065975316</v>
          </cell>
          <cell r="BV55" t="str">
            <v>SUDAH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I55" t="str">
            <v>ISWAYUDI</v>
          </cell>
        </row>
        <row r="56">
          <cell r="C56" t="str">
            <v>2776</v>
          </cell>
          <cell r="D56" t="str">
            <v>DONI ZULKARNAIN</v>
          </cell>
          <cell r="E56" t="str">
            <v>PT. MBK</v>
          </cell>
          <cell r="F56" t="str">
            <v>PEMENUHAN PO</v>
          </cell>
          <cell r="G56" t="str">
            <v>26/PO/LOG-SBY/VII/21</v>
          </cell>
          <cell r="H56">
            <v>44386</v>
          </cell>
          <cell r="I56">
            <v>44404</v>
          </cell>
          <cell r="J56">
            <v>18</v>
          </cell>
          <cell r="K56" t="str">
            <v>081280057780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Unit Controller</v>
          </cell>
          <cell r="Q56" t="str">
            <v>MALANG</v>
          </cell>
          <cell r="R56" t="str">
            <v>ANTERAJA</v>
          </cell>
          <cell r="S56" t="str">
            <v>MALANG</v>
          </cell>
          <cell r="T56" t="str">
            <v>3573041511880001</v>
          </cell>
          <cell r="U56" t="str">
            <v>SEUMUR HIDUP</v>
          </cell>
          <cell r="V56" t="str">
            <v>NON DRIVER</v>
          </cell>
          <cell r="W56" t="str">
            <v>NON DRIVER</v>
          </cell>
          <cell r="X56" t="str">
            <v>NON DRIVER</v>
          </cell>
          <cell r="Y56" t="str">
            <v>NON DRIVER</v>
          </cell>
          <cell r="Z56" t="str">
            <v>MALANG</v>
          </cell>
          <cell r="AA56">
            <v>32462</v>
          </cell>
          <cell r="AB56" t="str">
            <v>JL. KEMANTREAN 1 A 29 RT 00312/003 KEL. BANDUNG REJO KEC. SUKUN KOTA MALANG</v>
          </cell>
          <cell r="AC56" t="str">
            <v>K1</v>
          </cell>
          <cell r="AD56" t="str">
            <v>ISLAM</v>
          </cell>
          <cell r="AE56" t="str">
            <v>L</v>
          </cell>
          <cell r="AF56" t="str">
            <v>SMA</v>
          </cell>
          <cell r="AG56" t="str">
            <v>DONI ZULKARNAIN</v>
          </cell>
          <cell r="AH56" t="str">
            <v>BCA</v>
          </cell>
          <cell r="AI56" t="str">
            <v>0115108340</v>
          </cell>
          <cell r="AJ56" t="str">
            <v>3573040310160005</v>
          </cell>
          <cell r="AK56">
            <v>0</v>
          </cell>
          <cell r="AL56">
            <v>44501</v>
          </cell>
          <cell r="AM56">
            <v>44592</v>
          </cell>
          <cell r="AN56" t="str">
            <v>PKWT II</v>
          </cell>
          <cell r="AO56" t="str">
            <v>49 hari</v>
          </cell>
          <cell r="AP56" t="str">
            <v>0 Tahun  4 Bulan 16 Hari</v>
          </cell>
          <cell r="AQ56" t="str">
            <v>NON DRIVER</v>
          </cell>
          <cell r="AR56" t="str">
            <v>NON DRIVER</v>
          </cell>
          <cell r="AS56" t="str">
            <v>SUDAH</v>
          </cell>
          <cell r="AT56">
            <v>44432</v>
          </cell>
          <cell r="AU56" t="str">
            <v>NON DRIVER</v>
          </cell>
          <cell r="AV56" t="str">
            <v>NON DRIVER</v>
          </cell>
          <cell r="AW56" t="str">
            <v/>
          </cell>
          <cell r="AX56" t="str">
            <v>NON DRIVER</v>
          </cell>
          <cell r="AY56" t="str">
            <v>NON DRIVER</v>
          </cell>
          <cell r="AZ56" t="str">
            <v>NON DRIVER</v>
          </cell>
          <cell r="BA56" t="str">
            <v>SUDAH</v>
          </cell>
          <cell r="BB56">
            <v>0</v>
          </cell>
          <cell r="BC56">
            <v>44452</v>
          </cell>
          <cell r="BD56" t="str">
            <v>LUMAJANG</v>
          </cell>
          <cell r="BE56" t="str">
            <v>BELUM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 t="str">
            <v>0000111104526</v>
          </cell>
          <cell r="BS56" t="str">
            <v>SUDAH</v>
          </cell>
          <cell r="BT56" t="str">
            <v>PBI APBD</v>
          </cell>
          <cell r="BU56" t="str">
            <v>21065976900</v>
          </cell>
          <cell r="BV56" t="str">
            <v>SUDAH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I56" t="str">
            <v>DONI ZULKARNAIN</v>
          </cell>
        </row>
        <row r="57">
          <cell r="C57" t="str">
            <v>2811</v>
          </cell>
          <cell r="D57" t="str">
            <v>WELLY ZEFRIAN SYAH DWI PUTRA</v>
          </cell>
          <cell r="E57" t="str">
            <v>PT. MBK</v>
          </cell>
          <cell r="F57">
            <v>0</v>
          </cell>
          <cell r="G57">
            <v>0</v>
          </cell>
          <cell r="H57">
            <v>0</v>
          </cell>
          <cell r="I57">
            <v>44410</v>
          </cell>
          <cell r="J57" t="str">
            <v/>
          </cell>
          <cell r="K57" t="str">
            <v>089653477008</v>
          </cell>
          <cell r="L57" t="str">
            <v>DRIVER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 t="str">
            <v>MALANG</v>
          </cell>
          <cell r="R57" t="str">
            <v>ANTERAJA</v>
          </cell>
          <cell r="S57" t="str">
            <v>MALANG</v>
          </cell>
          <cell r="T57" t="str">
            <v>3513052507900001</v>
          </cell>
          <cell r="U57" t="str">
            <v>SEUMUR HIDUP</v>
          </cell>
          <cell r="V57" t="str">
            <v>HIJAU</v>
          </cell>
          <cell r="W57" t="str">
            <v>BI</v>
          </cell>
          <cell r="X57" t="str">
            <v>900715270854</v>
          </cell>
          <cell r="Y57">
            <v>44767</v>
          </cell>
          <cell r="Z57" t="str">
            <v>PROBOLINGGO</v>
          </cell>
          <cell r="AA57">
            <v>33079</v>
          </cell>
          <cell r="AB57" t="str">
            <v>JL. ANJASMORO GG.3B RT/RW 03/03 DESA TWIREJO KEC. LAWANG-MALANG</v>
          </cell>
          <cell r="AC57" t="str">
            <v>K1</v>
          </cell>
          <cell r="AD57" t="str">
            <v>ISLAM</v>
          </cell>
          <cell r="AE57" t="str">
            <v>L</v>
          </cell>
          <cell r="AF57" t="str">
            <v>SMK</v>
          </cell>
          <cell r="AG57" t="str">
            <v>WELLY ZEFRIAN SYAH DWI PUTRA</v>
          </cell>
          <cell r="AH57" t="str">
            <v>BCA</v>
          </cell>
          <cell r="AI57" t="str">
            <v>3660371523</v>
          </cell>
          <cell r="AJ57" t="str">
            <v>3507251101170000</v>
          </cell>
          <cell r="AK57">
            <v>0</v>
          </cell>
          <cell r="AL57">
            <v>44501</v>
          </cell>
          <cell r="AM57">
            <v>44592</v>
          </cell>
          <cell r="AN57" t="str">
            <v>PKWT II</v>
          </cell>
          <cell r="AO57" t="str">
            <v>49 hari</v>
          </cell>
          <cell r="AP57" t="str">
            <v>0 Tahun  4 Bulan 11 Hari</v>
          </cell>
          <cell r="AQ57" t="str">
            <v>SUDAH</v>
          </cell>
          <cell r="AR57">
            <v>44432</v>
          </cell>
          <cell r="AS57" t="str">
            <v>SUDAH</v>
          </cell>
          <cell r="AT57">
            <v>44432</v>
          </cell>
          <cell r="AU57" t="str">
            <v>SUDAH</v>
          </cell>
          <cell r="AV57">
            <v>44439</v>
          </cell>
          <cell r="AW57" t="str">
            <v>0 Tahun  3 Bulan 12 Hari</v>
          </cell>
          <cell r="AX57" t="str">
            <v>IN CLASS</v>
          </cell>
          <cell r="AY57">
            <v>80</v>
          </cell>
          <cell r="AZ57">
            <v>80</v>
          </cell>
          <cell r="BA57" t="str">
            <v>SUDAH</v>
          </cell>
          <cell r="BB57">
            <v>0</v>
          </cell>
          <cell r="BC57">
            <v>44421</v>
          </cell>
          <cell r="BD57" t="str">
            <v>RAMPAL</v>
          </cell>
          <cell r="BE57" t="str">
            <v>SUDAH</v>
          </cell>
          <cell r="BF57">
            <v>0</v>
          </cell>
          <cell r="BG57">
            <v>44454</v>
          </cell>
          <cell r="BH57" t="str">
            <v>RAMPAL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 t="str">
            <v>0001655898399</v>
          </cell>
          <cell r="BS57" t="str">
            <v>SUDAH</v>
          </cell>
          <cell r="BT57" t="str">
            <v>BU MBK</v>
          </cell>
          <cell r="BU57" t="str">
            <v>21065976298</v>
          </cell>
          <cell r="BV57" t="str">
            <v>SUDAH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I57" t="str">
            <v>WELLY ZEFRIAN SYAH DWI PUTRA</v>
          </cell>
        </row>
        <row r="58">
          <cell r="C58" t="str">
            <v>2812</v>
          </cell>
          <cell r="D58" t="str">
            <v>ZAENAL KHANANI</v>
          </cell>
          <cell r="E58" t="str">
            <v>PT. MBK</v>
          </cell>
          <cell r="F58">
            <v>0</v>
          </cell>
          <cell r="G58">
            <v>0</v>
          </cell>
          <cell r="H58">
            <v>0</v>
          </cell>
          <cell r="I58">
            <v>44410</v>
          </cell>
          <cell r="J58" t="str">
            <v/>
          </cell>
          <cell r="K58" t="str">
            <v>082331524850</v>
          </cell>
          <cell r="L58" t="str">
            <v>DRIVER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 t="str">
            <v>MALANG</v>
          </cell>
          <cell r="R58" t="str">
            <v>ANTERAJA</v>
          </cell>
          <cell r="S58" t="str">
            <v>MALANG</v>
          </cell>
          <cell r="T58" t="str">
            <v>3507170607790002</v>
          </cell>
          <cell r="U58" t="str">
            <v>SEUMUR HIDUP</v>
          </cell>
          <cell r="V58" t="e">
            <v>#N/A</v>
          </cell>
          <cell r="W58" t="str">
            <v>BI</v>
          </cell>
          <cell r="X58" t="str">
            <v>790715263030</v>
          </cell>
          <cell r="Y58">
            <v>45113</v>
          </cell>
          <cell r="Z58" t="str">
            <v>MALANG</v>
          </cell>
          <cell r="AA58">
            <v>29042</v>
          </cell>
          <cell r="AB58" t="str">
            <v>JL. ARJUNO RT/RW 006/002 JABUNG - MALANG</v>
          </cell>
          <cell r="AC58" t="str">
            <v>K1</v>
          </cell>
          <cell r="AD58" t="str">
            <v>ISLAM</v>
          </cell>
          <cell r="AE58" t="str">
            <v>L</v>
          </cell>
          <cell r="AF58" t="str">
            <v>SMK</v>
          </cell>
          <cell r="AG58" t="str">
            <v>ZAENAL KHANANI</v>
          </cell>
          <cell r="AH58" t="str">
            <v>BCA</v>
          </cell>
          <cell r="AI58" t="str">
            <v>3160224729</v>
          </cell>
          <cell r="AJ58" t="str">
            <v>3507170901080820</v>
          </cell>
          <cell r="AK58">
            <v>0</v>
          </cell>
          <cell r="AL58">
            <v>44501</v>
          </cell>
          <cell r="AM58">
            <v>44592</v>
          </cell>
          <cell r="AN58" t="str">
            <v>PKWT II</v>
          </cell>
          <cell r="AO58" t="str">
            <v>49 hari</v>
          </cell>
          <cell r="AP58" t="str">
            <v>0 Tahun  4 Bulan 11 Hari</v>
          </cell>
          <cell r="AQ58" t="str">
            <v>SUDAH</v>
          </cell>
          <cell r="AR58">
            <v>44432</v>
          </cell>
          <cell r="AS58" t="str">
            <v>SUDAH</v>
          </cell>
          <cell r="AT58">
            <v>44432</v>
          </cell>
          <cell r="AU58" t="str">
            <v>SUDAH</v>
          </cell>
          <cell r="AV58">
            <v>44439</v>
          </cell>
          <cell r="AW58" t="str">
            <v>0 Tahun  3 Bulan 12 Hari</v>
          </cell>
          <cell r="AX58" t="str">
            <v>IN CLASS</v>
          </cell>
          <cell r="AY58">
            <v>80</v>
          </cell>
          <cell r="AZ58">
            <v>80</v>
          </cell>
          <cell r="BA58" t="str">
            <v>SUDAH</v>
          </cell>
          <cell r="BB58">
            <v>0</v>
          </cell>
          <cell r="BC58">
            <v>44452</v>
          </cell>
          <cell r="BD58" t="str">
            <v>PUSKESMAS CISADEA</v>
          </cell>
          <cell r="BE58" t="str">
            <v>SUDAH</v>
          </cell>
          <cell r="BF58">
            <v>0</v>
          </cell>
          <cell r="BG58">
            <v>44418</v>
          </cell>
          <cell r="BH58" t="str">
            <v>PUSKESMAS CISADEA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 t="str">
            <v>0002219647015</v>
          </cell>
          <cell r="BS58" t="str">
            <v>SUDAH</v>
          </cell>
          <cell r="BT58" t="str">
            <v>BU MBK</v>
          </cell>
          <cell r="BU58" t="str">
            <v>21065977346</v>
          </cell>
          <cell r="BV58" t="str">
            <v>SUDAH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I58" t="str">
            <v>ZAENAL KHANANI</v>
          </cell>
        </row>
        <row r="59">
          <cell r="C59" t="str">
            <v>2925</v>
          </cell>
          <cell r="D59" t="str">
            <v>PRAMANA SARWA JATMIKA</v>
          </cell>
          <cell r="E59" t="str">
            <v>PT. MBK</v>
          </cell>
          <cell r="F59">
            <v>0</v>
          </cell>
          <cell r="G59">
            <v>0</v>
          </cell>
          <cell r="H59">
            <v>0</v>
          </cell>
          <cell r="I59">
            <v>44425</v>
          </cell>
          <cell r="J59" t="str">
            <v/>
          </cell>
          <cell r="K59" t="str">
            <v>082223838271</v>
          </cell>
          <cell r="L59" t="str">
            <v>DRIVER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 t="str">
            <v>MALANG</v>
          </cell>
          <cell r="R59" t="str">
            <v>ANTERAJA</v>
          </cell>
          <cell r="S59" t="str">
            <v>MALANG</v>
          </cell>
          <cell r="T59" t="str">
            <v>3575022003860001</v>
          </cell>
          <cell r="U59" t="str">
            <v>SEUMUR HIDUP</v>
          </cell>
          <cell r="V59" t="str">
            <v>HIJAU</v>
          </cell>
          <cell r="W59" t="str">
            <v>BI</v>
          </cell>
          <cell r="X59" t="str">
            <v>1561860300079</v>
          </cell>
          <cell r="Y59">
            <v>45827</v>
          </cell>
          <cell r="Z59" t="str">
            <v>SURABAYA</v>
          </cell>
          <cell r="AA59">
            <v>31491</v>
          </cell>
          <cell r="AB59" t="str">
            <v>JL. RW MONGINSIDI BLOK I NO. 19 KOTA PASURUAN</v>
          </cell>
          <cell r="AC59" t="str">
            <v>K1</v>
          </cell>
          <cell r="AD59" t="str">
            <v>ISLAM</v>
          </cell>
          <cell r="AE59" t="str">
            <v>L</v>
          </cell>
          <cell r="AF59" t="str">
            <v>SMA</v>
          </cell>
          <cell r="AG59" t="str">
            <v>PRAMANA SARWA JATMIKA</v>
          </cell>
          <cell r="AH59" t="str">
            <v>BCA</v>
          </cell>
          <cell r="AI59" t="str">
            <v>891801857</v>
          </cell>
          <cell r="AJ59" t="str">
            <v>3575020801190007</v>
          </cell>
          <cell r="AK59">
            <v>0</v>
          </cell>
          <cell r="AL59">
            <v>44501</v>
          </cell>
          <cell r="AM59">
            <v>44592</v>
          </cell>
          <cell r="AN59" t="str">
            <v>PKWT II</v>
          </cell>
          <cell r="AO59" t="str">
            <v>49 hari</v>
          </cell>
          <cell r="AP59" t="str">
            <v>0 Tahun  3 Bulan 26 Hari</v>
          </cell>
          <cell r="AQ59" t="str">
            <v>SUDAH</v>
          </cell>
          <cell r="AR59">
            <v>44432</v>
          </cell>
          <cell r="AS59" t="str">
            <v>SUDAH</v>
          </cell>
          <cell r="AT59">
            <v>44432</v>
          </cell>
          <cell r="AU59" t="str">
            <v>SUDAH</v>
          </cell>
          <cell r="AV59">
            <v>44439</v>
          </cell>
          <cell r="AW59" t="str">
            <v>0 Tahun  3 Bulan 12 Hari</v>
          </cell>
          <cell r="AX59" t="str">
            <v>IN CLASS</v>
          </cell>
          <cell r="AY59">
            <v>80</v>
          </cell>
          <cell r="AZ59">
            <v>80</v>
          </cell>
          <cell r="BA59" t="str">
            <v>SUDAH</v>
          </cell>
          <cell r="BB59">
            <v>0</v>
          </cell>
          <cell r="BC59">
            <v>44383</v>
          </cell>
          <cell r="BD59" t="str">
            <v>PUSKESMAS CISADEA</v>
          </cell>
          <cell r="BE59" t="str">
            <v>SUDAH</v>
          </cell>
          <cell r="BF59">
            <v>0</v>
          </cell>
          <cell r="BG59">
            <v>44418</v>
          </cell>
          <cell r="BH59" t="str">
            <v>PUSKESMAS CISADEA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 t="str">
            <v>BELUM</v>
          </cell>
          <cell r="BT59">
            <v>0</v>
          </cell>
          <cell r="BU59" t="str">
            <v>21075602223</v>
          </cell>
          <cell r="BV59" t="str">
            <v>SUDAH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I59" t="str">
            <v>PRAMANA SARWA JATMIKA</v>
          </cell>
        </row>
        <row r="60">
          <cell r="C60" t="str">
            <v>3051</v>
          </cell>
          <cell r="D60" t="str">
            <v>VANDY JOSHUA WOKAS</v>
          </cell>
          <cell r="E60" t="str">
            <v>PT. MBK</v>
          </cell>
          <cell r="F60">
            <v>0</v>
          </cell>
          <cell r="G60">
            <v>0</v>
          </cell>
          <cell r="H60">
            <v>0</v>
          </cell>
          <cell r="I60">
            <v>44453</v>
          </cell>
          <cell r="J60" t="str">
            <v/>
          </cell>
          <cell r="K60" t="str">
            <v>083851524030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Fuel Management</v>
          </cell>
          <cell r="Q60" t="str">
            <v>MALANG</v>
          </cell>
          <cell r="R60" t="str">
            <v>ANTERAJA</v>
          </cell>
          <cell r="S60" t="str">
            <v>MALANG</v>
          </cell>
          <cell r="T60" t="str">
            <v>3514091407990001</v>
          </cell>
          <cell r="U60" t="str">
            <v>SEUMUR HIDUP</v>
          </cell>
          <cell r="V60" t="str">
            <v>NON DRIVER</v>
          </cell>
          <cell r="W60" t="str">
            <v>NON DRIVER</v>
          </cell>
          <cell r="X60" t="str">
            <v>NON DRIVER</v>
          </cell>
          <cell r="Y60" t="str">
            <v>NON DRIVER</v>
          </cell>
          <cell r="Z60" t="str">
            <v>MALANG</v>
          </cell>
          <cell r="AA60">
            <v>36355</v>
          </cell>
          <cell r="AB60" t="str">
            <v>GLAGAHSARI RT/RW 03/03 KEL.DESA GLAGAHSARI KEC. SUKOREJO, MALANG</v>
          </cell>
          <cell r="AC60" t="str">
            <v>L</v>
          </cell>
          <cell r="AD60" t="str">
            <v>KRISTEN</v>
          </cell>
          <cell r="AE60" t="str">
            <v>L</v>
          </cell>
          <cell r="AF60" t="str">
            <v>S1</v>
          </cell>
          <cell r="AG60" t="str">
            <v>VANDY JOSHUA WOKAS</v>
          </cell>
          <cell r="AH60" t="str">
            <v>BCA</v>
          </cell>
          <cell r="AI60" t="str">
            <v>3151399256</v>
          </cell>
          <cell r="AJ60" t="str">
            <v>3514090101980870</v>
          </cell>
          <cell r="AK60">
            <v>0</v>
          </cell>
          <cell r="AL60">
            <v>44531</v>
          </cell>
          <cell r="AM60">
            <v>44620</v>
          </cell>
          <cell r="AN60" t="str">
            <v>PKWT II</v>
          </cell>
          <cell r="AO60" t="str">
            <v>77 hari</v>
          </cell>
          <cell r="AP60" t="str">
            <v>0 Tahun  2 Bulan 29 Hari</v>
          </cell>
          <cell r="AQ60" t="str">
            <v>NON DRIVER</v>
          </cell>
          <cell r="AR60" t="str">
            <v>NON DRIVER</v>
          </cell>
          <cell r="AS60" t="str">
            <v>SUDAH</v>
          </cell>
          <cell r="AT60">
            <v>44453</v>
          </cell>
          <cell r="AU60" t="str">
            <v>NON DRIVER</v>
          </cell>
          <cell r="AV60" t="str">
            <v>NON DRIVER</v>
          </cell>
          <cell r="AW60" t="str">
            <v/>
          </cell>
          <cell r="AX60" t="str">
            <v>NON DRIVER</v>
          </cell>
          <cell r="AY60" t="str">
            <v>NON DRIVER</v>
          </cell>
          <cell r="AZ60" t="str">
            <v>NON DRIVER</v>
          </cell>
          <cell r="BA60" t="str">
            <v>SUDAH</v>
          </cell>
          <cell r="BB60">
            <v>0</v>
          </cell>
          <cell r="BC60">
            <v>44423</v>
          </cell>
          <cell r="BD60" t="str">
            <v>ARJOSARI</v>
          </cell>
          <cell r="BE60" t="str">
            <v>BELUM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 t="str">
            <v>BELUM</v>
          </cell>
          <cell r="BT60">
            <v>0</v>
          </cell>
          <cell r="BU60" t="str">
            <v>21086932270</v>
          </cell>
          <cell r="BV60" t="str">
            <v>BELUM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I60" t="str">
            <v>VANDY JOSHUA WOKAS</v>
          </cell>
        </row>
        <row r="61">
          <cell r="C61" t="str">
            <v>3135</v>
          </cell>
          <cell r="D61" t="str">
            <v>DANDY YUDHA SANTOSO</v>
          </cell>
          <cell r="E61" t="str">
            <v>PT. MBK</v>
          </cell>
          <cell r="F61">
            <v>0</v>
          </cell>
          <cell r="G61">
            <v>0</v>
          </cell>
          <cell r="H61">
            <v>0</v>
          </cell>
          <cell r="I61">
            <v>44489</v>
          </cell>
          <cell r="J61" t="str">
            <v/>
          </cell>
          <cell r="K61" t="str">
            <v>081287601088</v>
          </cell>
          <cell r="L61" t="str">
            <v>DRIVER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 t="str">
            <v>MALANG</v>
          </cell>
          <cell r="R61" t="str">
            <v>ANTERAJA</v>
          </cell>
          <cell r="S61" t="str">
            <v>MALANG</v>
          </cell>
          <cell r="T61" t="str">
            <v>3507190209000002</v>
          </cell>
          <cell r="U61" t="str">
            <v>SEUMUR HIDUP</v>
          </cell>
          <cell r="V61" t="str">
            <v>HIJAU</v>
          </cell>
          <cell r="W61" t="str">
            <v>BI</v>
          </cell>
          <cell r="X61" t="str">
            <v>15260009000224</v>
          </cell>
          <cell r="Y61">
            <v>46260</v>
          </cell>
          <cell r="Z61" t="str">
            <v>MALANG</v>
          </cell>
          <cell r="AA61">
            <v>36771</v>
          </cell>
          <cell r="AB61" t="str">
            <v>JL. TUTUT RT. 007/001 ARJOWINANGUN KEDUNG KANDANG</v>
          </cell>
          <cell r="AC61" t="str">
            <v>K0</v>
          </cell>
          <cell r="AD61" t="str">
            <v>ISLAM</v>
          </cell>
          <cell r="AE61" t="str">
            <v>L</v>
          </cell>
          <cell r="AF61" t="str">
            <v>SMA</v>
          </cell>
          <cell r="AG61" t="str">
            <v>DANDY YUDHA SANTOSO</v>
          </cell>
          <cell r="AH61" t="str">
            <v>BCA</v>
          </cell>
          <cell r="AI61" t="str">
            <v>4480552631</v>
          </cell>
          <cell r="AJ61" t="str">
            <v>3573032109130009</v>
          </cell>
          <cell r="AK61">
            <v>0</v>
          </cell>
          <cell r="AL61">
            <v>44501</v>
          </cell>
          <cell r="AM61">
            <v>44592</v>
          </cell>
          <cell r="AN61" t="str">
            <v>PKWT II</v>
          </cell>
          <cell r="AO61" t="str">
            <v>49 hari</v>
          </cell>
          <cell r="AP61" t="str">
            <v>0 Tahun  1 Bulan 23 Hari</v>
          </cell>
          <cell r="AQ61" t="str">
            <v>SUDAH</v>
          </cell>
          <cell r="AR61">
            <v>44497</v>
          </cell>
          <cell r="AS61" t="str">
            <v>BELUM</v>
          </cell>
          <cell r="AT61">
            <v>0</v>
          </cell>
          <cell r="AU61" t="str">
            <v>SUDAH</v>
          </cell>
          <cell r="AV61">
            <v>44488</v>
          </cell>
          <cell r="AW61" t="str">
            <v>0 Tahun  1 Bulan 24 Hari</v>
          </cell>
          <cell r="AX61" t="str">
            <v>IN CLASS</v>
          </cell>
          <cell r="AY61">
            <v>75</v>
          </cell>
          <cell r="AZ61">
            <v>80</v>
          </cell>
          <cell r="BA61" t="str">
            <v>SUDAH</v>
          </cell>
          <cell r="BB61">
            <v>0</v>
          </cell>
          <cell r="BC61">
            <v>44423</v>
          </cell>
          <cell r="BD61" t="str">
            <v>RSI MALANG</v>
          </cell>
          <cell r="BE61" t="str">
            <v>SUDAH</v>
          </cell>
          <cell r="BF61">
            <v>0</v>
          </cell>
          <cell r="BG61">
            <v>44471</v>
          </cell>
          <cell r="BH61" t="str">
            <v>RSI MALANG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 t="str">
            <v>BELUM</v>
          </cell>
          <cell r="BT61">
            <v>0</v>
          </cell>
          <cell r="BU61">
            <v>0</v>
          </cell>
          <cell r="BV61" t="str">
            <v>BELUM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I61" t="str">
            <v>DANDY YUDHA SANTOSO</v>
          </cell>
        </row>
        <row r="62">
          <cell r="C62" t="str">
            <v>3160</v>
          </cell>
          <cell r="D62" t="str">
            <v>SAMSOL ARIFIN</v>
          </cell>
          <cell r="E62" t="str">
            <v>PT. MBK</v>
          </cell>
          <cell r="F62">
            <v>0</v>
          </cell>
          <cell r="G62">
            <v>0</v>
          </cell>
          <cell r="H62">
            <v>0</v>
          </cell>
          <cell r="I62">
            <v>44492</v>
          </cell>
          <cell r="J62" t="str">
            <v/>
          </cell>
          <cell r="K62" t="str">
            <v>082330213833</v>
          </cell>
          <cell r="L62" t="str">
            <v>DRIVER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 t="str">
            <v>MALANG</v>
          </cell>
          <cell r="R62" t="str">
            <v>ANTERAJA</v>
          </cell>
          <cell r="S62" t="str">
            <v>MALANG</v>
          </cell>
          <cell r="T62" t="str">
            <v>3513090801920003</v>
          </cell>
          <cell r="U62" t="str">
            <v>SEUMUR HIDUP</v>
          </cell>
          <cell r="V62" t="str">
            <v>KUNING</v>
          </cell>
          <cell r="W62" t="str">
            <v>BII UMUM</v>
          </cell>
          <cell r="X62" t="str">
            <v>15279201000060</v>
          </cell>
          <cell r="Y62">
            <v>45764</v>
          </cell>
          <cell r="Z62" t="str">
            <v>PROBOLINGGO</v>
          </cell>
          <cell r="AA62">
            <v>33611</v>
          </cell>
          <cell r="AB62" t="str">
            <v>JL. AMIR HAMZAH NO. 207 RT/RW 004/002 KEL/DESA KEDUNG ASEM KEC. WONOASIH</v>
          </cell>
          <cell r="AC62" t="str">
            <v>K1</v>
          </cell>
          <cell r="AD62" t="str">
            <v>ISLAM</v>
          </cell>
          <cell r="AE62" t="str">
            <v>L</v>
          </cell>
          <cell r="AF62" t="str">
            <v>SMA</v>
          </cell>
          <cell r="AG62" t="str">
            <v>SAMSOL ARIFIN</v>
          </cell>
          <cell r="AH62" t="str">
            <v>BCA</v>
          </cell>
          <cell r="AI62" t="str">
            <v>0391537576</v>
          </cell>
          <cell r="AJ62" t="str">
            <v>3574022803190001</v>
          </cell>
          <cell r="AK62">
            <v>0</v>
          </cell>
          <cell r="AL62">
            <v>44492</v>
          </cell>
          <cell r="AM62">
            <v>44592</v>
          </cell>
          <cell r="AN62" t="str">
            <v>PKWT I</v>
          </cell>
          <cell r="AO62" t="str">
            <v>49 hari</v>
          </cell>
          <cell r="AP62" t="str">
            <v>0 Tahun  1 Bulan 20 Hari</v>
          </cell>
          <cell r="AQ62" t="str">
            <v>SUDAH</v>
          </cell>
          <cell r="AR62">
            <v>44492</v>
          </cell>
          <cell r="AS62" t="str">
            <v>SUDAH</v>
          </cell>
          <cell r="AT62">
            <v>44492</v>
          </cell>
          <cell r="AU62" t="str">
            <v>SUDAH</v>
          </cell>
          <cell r="AV62">
            <v>44492</v>
          </cell>
          <cell r="AW62" t="str">
            <v>0 Tahun  1 Bulan 20 Hari</v>
          </cell>
          <cell r="AX62" t="str">
            <v>IN CLASS</v>
          </cell>
          <cell r="AY62">
            <v>80</v>
          </cell>
          <cell r="AZ62">
            <v>90</v>
          </cell>
          <cell r="BA62" t="str">
            <v>SUDAH</v>
          </cell>
          <cell r="BB62">
            <v>0</v>
          </cell>
          <cell r="BC62">
            <v>44398</v>
          </cell>
          <cell r="BD62" t="str">
            <v>PUSKESMAS WANGKAL</v>
          </cell>
          <cell r="BE62" t="str">
            <v>SUDAH</v>
          </cell>
          <cell r="BF62">
            <v>0</v>
          </cell>
          <cell r="BG62">
            <v>44484</v>
          </cell>
          <cell r="BH62" t="str">
            <v>PUSKESMAS WANGKAL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 t="str">
            <v>BELUM</v>
          </cell>
          <cell r="BT62">
            <v>0</v>
          </cell>
          <cell r="BU62">
            <v>0</v>
          </cell>
          <cell r="BV62" t="str">
            <v>BELUM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I62" t="str">
            <v>SAMSOL ARIFIN</v>
          </cell>
        </row>
        <row r="63">
          <cell r="C63" t="str">
            <v>3161</v>
          </cell>
          <cell r="D63" t="str">
            <v>HUSNIL MUBAROK</v>
          </cell>
          <cell r="E63" t="str">
            <v>PT. MBK</v>
          </cell>
          <cell r="F63" t="str">
            <v>REPLACE</v>
          </cell>
          <cell r="G63" t="str">
            <v>MUHAMMAD RIDWAN</v>
          </cell>
          <cell r="H63">
            <v>0</v>
          </cell>
          <cell r="I63">
            <v>44501</v>
          </cell>
          <cell r="J63" t="str">
            <v/>
          </cell>
          <cell r="K63" t="str">
            <v>082334111042</v>
          </cell>
          <cell r="L63" t="str">
            <v>DRIVER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 t="str">
            <v>MALANG</v>
          </cell>
          <cell r="R63" t="str">
            <v>ANTERAJA</v>
          </cell>
          <cell r="S63" t="str">
            <v>MALANG</v>
          </cell>
          <cell r="T63" t="str">
            <v>3574011606930002</v>
          </cell>
          <cell r="U63" t="str">
            <v>SEUMUR HIDUP</v>
          </cell>
          <cell r="V63" t="str">
            <v>HIJAU</v>
          </cell>
          <cell r="W63" t="str">
            <v>BI</v>
          </cell>
          <cell r="X63" t="str">
            <v>15609306000131</v>
          </cell>
          <cell r="Y63">
            <v>46313</v>
          </cell>
          <cell r="Z63" t="str">
            <v>PROBOLINGGO</v>
          </cell>
          <cell r="AA63">
            <v>34136</v>
          </cell>
          <cell r="AB63" t="str">
            <v>JL. PROF DR HAMKA 82 RT/RW 003/005 KEL/DESA KADEMANGAN KEC. KADEMANGAN - PROBOLINGGO</v>
          </cell>
          <cell r="AC63" t="str">
            <v>L</v>
          </cell>
          <cell r="AD63" t="str">
            <v>ISLAM</v>
          </cell>
          <cell r="AE63" t="str">
            <v>L</v>
          </cell>
          <cell r="AF63" t="str">
            <v>SMK</v>
          </cell>
          <cell r="AG63" t="str">
            <v>HUSNIL MUBAROK</v>
          </cell>
          <cell r="AH63" t="str">
            <v>BCA</v>
          </cell>
          <cell r="AI63" t="str">
            <v>0391215536</v>
          </cell>
          <cell r="AJ63" t="str">
            <v>3574012311120027</v>
          </cell>
          <cell r="AK63">
            <v>0</v>
          </cell>
          <cell r="AL63">
            <v>44501</v>
          </cell>
          <cell r="AM63">
            <v>44592</v>
          </cell>
          <cell r="AN63" t="str">
            <v>PKWT I</v>
          </cell>
          <cell r="AO63" t="str">
            <v>49 hari</v>
          </cell>
          <cell r="AP63" t="str">
            <v>0 Tahun  1 Bulan 12 Hari</v>
          </cell>
          <cell r="AQ63" t="str">
            <v>SUDAH</v>
          </cell>
          <cell r="AR63">
            <v>44510</v>
          </cell>
          <cell r="AS63" t="str">
            <v>BELUM</v>
          </cell>
          <cell r="AT63">
            <v>0</v>
          </cell>
          <cell r="AU63" t="str">
            <v>SUDAH</v>
          </cell>
          <cell r="AV63">
            <v>44495</v>
          </cell>
          <cell r="AW63" t="str">
            <v>0 Tahun  1 Bulan 17 Hari</v>
          </cell>
          <cell r="AX63" t="str">
            <v>IN CLASS</v>
          </cell>
          <cell r="AY63">
            <v>70</v>
          </cell>
          <cell r="AZ63">
            <v>70</v>
          </cell>
          <cell r="BA63" t="str">
            <v>SUDAH</v>
          </cell>
          <cell r="BB63">
            <v>0</v>
          </cell>
          <cell r="BC63">
            <v>44424</v>
          </cell>
          <cell r="BD63" t="str">
            <v>SUMBERMASIH</v>
          </cell>
          <cell r="BE63" t="str">
            <v>BELUM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 t="str">
            <v>BELUM</v>
          </cell>
          <cell r="BT63">
            <v>0</v>
          </cell>
          <cell r="BU63">
            <v>0</v>
          </cell>
          <cell r="BV63" t="str">
            <v>BELUM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I63" t="str">
            <v>HUSNIL MUBAROK</v>
          </cell>
        </row>
        <row r="64">
          <cell r="C64" t="str">
            <v>3162</v>
          </cell>
          <cell r="D64" t="str">
            <v>ROBBY SETIAWAN</v>
          </cell>
          <cell r="E64" t="str">
            <v>PT. MBK</v>
          </cell>
          <cell r="F64" t="str">
            <v>REPLACE</v>
          </cell>
          <cell r="G64" t="str">
            <v>MOCH AGUNG HARIANTO</v>
          </cell>
          <cell r="H64">
            <v>0</v>
          </cell>
          <cell r="I64">
            <v>44501</v>
          </cell>
          <cell r="J64" t="str">
            <v/>
          </cell>
          <cell r="K64" t="str">
            <v>081385170807</v>
          </cell>
          <cell r="L64" t="str">
            <v>DRIVER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 t="str">
            <v>MALANG</v>
          </cell>
          <cell r="R64" t="str">
            <v>ANTERAJA</v>
          </cell>
          <cell r="S64" t="str">
            <v>MALANG</v>
          </cell>
          <cell r="T64" t="str">
            <v>3507101307970002</v>
          </cell>
          <cell r="U64" t="str">
            <v>SEUMUR HIDUP</v>
          </cell>
          <cell r="V64" t="str">
            <v>HIJAU</v>
          </cell>
          <cell r="W64" t="str">
            <v>BI</v>
          </cell>
          <cell r="X64" t="str">
            <v>15269707000560</v>
          </cell>
          <cell r="Y64">
            <v>46300</v>
          </cell>
          <cell r="Z64" t="str">
            <v>MALANG</v>
          </cell>
          <cell r="AA64">
            <v>35624</v>
          </cell>
          <cell r="AB64" t="str">
            <v>DUSUN KASIN RT/RW 10/03 KEL/DESA SEPANJANG KECAMATAN GONDANGLEGI</v>
          </cell>
          <cell r="AC64" t="str">
            <v>L</v>
          </cell>
          <cell r="AD64" t="str">
            <v>ISLAM</v>
          </cell>
          <cell r="AE64" t="str">
            <v>L</v>
          </cell>
          <cell r="AF64" t="str">
            <v>SMK</v>
          </cell>
          <cell r="AG64" t="str">
            <v>ROBBY SETIAWAN</v>
          </cell>
          <cell r="AH64" t="str">
            <v>BCA</v>
          </cell>
          <cell r="AI64" t="str">
            <v>2250991927</v>
          </cell>
          <cell r="AJ64" t="str">
            <v>3507103001081166</v>
          </cell>
          <cell r="AK64">
            <v>0</v>
          </cell>
          <cell r="AL64">
            <v>44501</v>
          </cell>
          <cell r="AM64">
            <v>44592</v>
          </cell>
          <cell r="AN64" t="str">
            <v>PKWT I</v>
          </cell>
          <cell r="AO64" t="str">
            <v>49 hari</v>
          </cell>
          <cell r="AP64" t="str">
            <v>0 Tahun  1 Bulan 12 Hari</v>
          </cell>
          <cell r="AQ64" t="str">
            <v>SUDAH</v>
          </cell>
          <cell r="AR64">
            <v>44510</v>
          </cell>
          <cell r="AS64" t="str">
            <v>BELUM</v>
          </cell>
          <cell r="AT64">
            <v>0</v>
          </cell>
          <cell r="AU64" t="str">
            <v>SUDAH</v>
          </cell>
          <cell r="AV64">
            <v>44496</v>
          </cell>
          <cell r="AW64" t="str">
            <v>0 Tahun  1 Bulan 16 Hari</v>
          </cell>
          <cell r="AX64" t="str">
            <v>IN CLASS</v>
          </cell>
          <cell r="AY64">
            <v>80</v>
          </cell>
          <cell r="AZ64">
            <v>80</v>
          </cell>
          <cell r="BA64" t="str">
            <v>SUDAH</v>
          </cell>
          <cell r="BB64">
            <v>0</v>
          </cell>
          <cell r="BC64">
            <v>44471</v>
          </cell>
          <cell r="BD64" t="str">
            <v>GONDANGLEGI</v>
          </cell>
          <cell r="BE64" t="str">
            <v>SUDAH</v>
          </cell>
          <cell r="BF64">
            <v>0</v>
          </cell>
          <cell r="BG64">
            <v>44445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 t="str">
            <v>BELUM</v>
          </cell>
          <cell r="BT64">
            <v>0</v>
          </cell>
          <cell r="BU64">
            <v>0</v>
          </cell>
          <cell r="BV64" t="str">
            <v>BELUM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I64" t="str">
            <v>ROBBY SETIAWAN</v>
          </cell>
        </row>
        <row r="65">
          <cell r="C65" t="str">
            <v>3211</v>
          </cell>
          <cell r="D65" t="str">
            <v>MOHAMMAD RIFAI</v>
          </cell>
          <cell r="E65" t="str">
            <v>PT. MBK</v>
          </cell>
          <cell r="F65">
            <v>0</v>
          </cell>
          <cell r="G65">
            <v>0</v>
          </cell>
          <cell r="H65">
            <v>0</v>
          </cell>
          <cell r="I65">
            <v>44513</v>
          </cell>
          <cell r="J65" t="str">
            <v/>
          </cell>
          <cell r="K65" t="str">
            <v>082131420646</v>
          </cell>
          <cell r="L65" t="str">
            <v>DRIVER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 t="str">
            <v>MALANG</v>
          </cell>
          <cell r="R65" t="str">
            <v>ANTERAJA</v>
          </cell>
          <cell r="S65" t="str">
            <v>MALANG</v>
          </cell>
          <cell r="T65" t="str">
            <v>3571032310930002</v>
          </cell>
          <cell r="U65" t="str">
            <v>SEUMUR HIDUP</v>
          </cell>
          <cell r="V65" t="str">
            <v>KUNING</v>
          </cell>
          <cell r="W65" t="str">
            <v>BII</v>
          </cell>
          <cell r="X65" t="str">
            <v>15349310001042</v>
          </cell>
          <cell r="Y65">
            <v>46026</v>
          </cell>
          <cell r="Z65" t="str">
            <v>KEDIRI</v>
          </cell>
          <cell r="AA65">
            <v>34265</v>
          </cell>
          <cell r="AB65" t="str">
            <v>JL. KENARI 128 RT/RW 033/006 KEL/DESA PAKUNDEN KEC. PESANTREN</v>
          </cell>
          <cell r="AC65" t="str">
            <v>K1</v>
          </cell>
          <cell r="AD65" t="str">
            <v>ISLAM</v>
          </cell>
          <cell r="AE65" t="str">
            <v>L</v>
          </cell>
          <cell r="AF65" t="str">
            <v>SMA</v>
          </cell>
          <cell r="AG65" t="str">
            <v>MOHAMMAD RIFAI</v>
          </cell>
          <cell r="AH65" t="str">
            <v>BCA</v>
          </cell>
          <cell r="AI65" t="str">
            <v>2980909215</v>
          </cell>
          <cell r="AJ65" t="str">
            <v>3571031605060535</v>
          </cell>
          <cell r="AK65">
            <v>0</v>
          </cell>
          <cell r="AL65">
            <v>44513</v>
          </cell>
          <cell r="AM65">
            <v>44592</v>
          </cell>
          <cell r="AN65" t="str">
            <v>PKWT I</v>
          </cell>
          <cell r="AO65" t="str">
            <v>49 hari</v>
          </cell>
          <cell r="AP65" t="str">
            <v>0 Tahun  1 Bulan 0 Hari</v>
          </cell>
          <cell r="AQ65" t="str">
            <v>SUDAH</v>
          </cell>
          <cell r="AR65">
            <v>44518</v>
          </cell>
          <cell r="AS65" t="str">
            <v>BELUM</v>
          </cell>
          <cell r="AT65">
            <v>0</v>
          </cell>
          <cell r="AU65" t="str">
            <v>SUDAH</v>
          </cell>
          <cell r="AV65">
            <v>44512</v>
          </cell>
          <cell r="AW65" t="str">
            <v>0 Tahun  1 Bulan 1 Hari</v>
          </cell>
          <cell r="AX65" t="str">
            <v>IN CLASS</v>
          </cell>
          <cell r="AY65">
            <v>70</v>
          </cell>
          <cell r="AZ65">
            <v>70</v>
          </cell>
          <cell r="BA65" t="str">
            <v>SUDAH</v>
          </cell>
          <cell r="BB65">
            <v>0</v>
          </cell>
          <cell r="BC65">
            <v>44398</v>
          </cell>
          <cell r="BD65" t="str">
            <v>KEDIRI</v>
          </cell>
          <cell r="BE65" t="str">
            <v>SUDAH</v>
          </cell>
          <cell r="BF65">
            <v>0</v>
          </cell>
          <cell r="BG65">
            <v>44445</v>
          </cell>
          <cell r="BH65" t="str">
            <v>KEDIRI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 t="str">
            <v>BELUM</v>
          </cell>
          <cell r="BT65">
            <v>0</v>
          </cell>
          <cell r="BU65" t="str">
            <v>21011322738</v>
          </cell>
          <cell r="BV65" t="str">
            <v>BELUM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I65" t="str">
            <v>MOHAMMAD RIFAI</v>
          </cell>
        </row>
        <row r="66">
          <cell r="C66" t="str">
            <v>3212</v>
          </cell>
          <cell r="D66" t="str">
            <v>TEDY KURNIA SISWANTORO</v>
          </cell>
          <cell r="E66" t="str">
            <v>PT. MBK</v>
          </cell>
          <cell r="F66" t="str">
            <v>REPLACE</v>
          </cell>
          <cell r="G66" t="str">
            <v>REPLACE ALDO SEPTIAN DWI PANGGA</v>
          </cell>
          <cell r="H66">
            <v>0</v>
          </cell>
          <cell r="I66">
            <v>44514</v>
          </cell>
          <cell r="J66" t="str">
            <v/>
          </cell>
          <cell r="K66" t="str">
            <v>081234530298</v>
          </cell>
          <cell r="L66" t="str">
            <v>DRIVER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 t="str">
            <v>MALANG</v>
          </cell>
          <cell r="R66" t="str">
            <v>ANTERAJA</v>
          </cell>
          <cell r="S66" t="str">
            <v>MALANG</v>
          </cell>
          <cell r="T66" t="str">
            <v>3512132402900003</v>
          </cell>
          <cell r="U66" t="str">
            <v>SEUMUR HIDUP</v>
          </cell>
          <cell r="V66" t="str">
            <v>KUNING</v>
          </cell>
          <cell r="W66" t="str">
            <v>BII</v>
          </cell>
          <cell r="X66" t="str">
            <v>900215603593</v>
          </cell>
          <cell r="Y66">
            <v>44616</v>
          </cell>
          <cell r="Z66" t="str">
            <v>KEDIRI</v>
          </cell>
          <cell r="AA66">
            <v>32928</v>
          </cell>
          <cell r="AB66" t="str">
            <v>JLN NANGKA RT/RW 03/03 KEC. KEDOPOK PROBOLINGGO</v>
          </cell>
          <cell r="AC66" t="str">
            <v>K0</v>
          </cell>
          <cell r="AD66" t="str">
            <v>ISLAM</v>
          </cell>
          <cell r="AE66" t="str">
            <v>L</v>
          </cell>
          <cell r="AF66" t="str">
            <v>SMA</v>
          </cell>
          <cell r="AG66" t="str">
            <v>TEDY KURNIA SISWANTORO</v>
          </cell>
          <cell r="AH66" t="str">
            <v>BCA</v>
          </cell>
          <cell r="AI66" t="str">
            <v>4390686701</v>
          </cell>
          <cell r="AJ66" t="str">
            <v>3574050709120003</v>
          </cell>
          <cell r="AK66">
            <v>0</v>
          </cell>
          <cell r="AL66">
            <v>44514</v>
          </cell>
          <cell r="AM66">
            <v>44592</v>
          </cell>
          <cell r="AN66" t="str">
            <v>PKWT I</v>
          </cell>
          <cell r="AO66" t="str">
            <v>49 hari</v>
          </cell>
          <cell r="AP66" t="str">
            <v>0 Tahun  0 Bulan 29 Hari</v>
          </cell>
          <cell r="AQ66" t="str">
            <v>SUDAH</v>
          </cell>
          <cell r="AR66">
            <v>44518</v>
          </cell>
          <cell r="AS66" t="str">
            <v>BELUM</v>
          </cell>
          <cell r="AT66">
            <v>0</v>
          </cell>
          <cell r="AU66" t="str">
            <v>SUDAH</v>
          </cell>
          <cell r="AV66">
            <v>44512</v>
          </cell>
          <cell r="AW66" t="str">
            <v>0 Tahun  1 Bulan 1 Hari</v>
          </cell>
          <cell r="AX66" t="str">
            <v>IN CLASS</v>
          </cell>
          <cell r="AY66">
            <v>80</v>
          </cell>
          <cell r="AZ66">
            <v>80</v>
          </cell>
          <cell r="BA66" t="str">
            <v>SUDAH</v>
          </cell>
          <cell r="BB66">
            <v>0</v>
          </cell>
          <cell r="BC66">
            <v>44350</v>
          </cell>
          <cell r="BD66" t="str">
            <v>PROBOLINNGO</v>
          </cell>
          <cell r="BE66" t="str">
            <v>SUDAH</v>
          </cell>
          <cell r="BF66">
            <v>0</v>
          </cell>
          <cell r="BG66">
            <v>44422</v>
          </cell>
          <cell r="BH66" t="str">
            <v>KEDIRI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 t="str">
            <v>BELUM</v>
          </cell>
          <cell r="BT66">
            <v>0</v>
          </cell>
          <cell r="BU66">
            <v>0</v>
          </cell>
          <cell r="BV66" t="str">
            <v>BELUM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I66" t="str">
            <v>TEDY KURNIA SISWANTORO</v>
          </cell>
        </row>
        <row r="67">
          <cell r="C67" t="str">
            <v>3213</v>
          </cell>
          <cell r="D67" t="str">
            <v>DANU DIAN MAULANA</v>
          </cell>
          <cell r="E67" t="str">
            <v>PT. MBK</v>
          </cell>
          <cell r="F67" t="str">
            <v>REPLACE</v>
          </cell>
          <cell r="G67" t="str">
            <v>REPLACE REZA ABHI ANDARA</v>
          </cell>
          <cell r="H67">
            <v>0</v>
          </cell>
          <cell r="I67">
            <v>44514</v>
          </cell>
          <cell r="J67" t="str">
            <v/>
          </cell>
          <cell r="K67" t="str">
            <v>083834646264</v>
          </cell>
          <cell r="L67" t="str">
            <v>DRIVER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 t="str">
            <v>MALANG</v>
          </cell>
          <cell r="R67" t="str">
            <v>ANTERAJA</v>
          </cell>
          <cell r="S67" t="str">
            <v>MALANG</v>
          </cell>
          <cell r="T67" t="str">
            <v>3573030607980001</v>
          </cell>
          <cell r="U67" t="str">
            <v>SEUMUR HIDUP</v>
          </cell>
          <cell r="V67" t="str">
            <v>HIJAU</v>
          </cell>
          <cell r="W67" t="str">
            <v>BI</v>
          </cell>
          <cell r="X67" t="str">
            <v>15259807000285</v>
          </cell>
          <cell r="Y67">
            <v>46202</v>
          </cell>
          <cell r="Z67" t="str">
            <v>MALANG</v>
          </cell>
          <cell r="AA67">
            <v>35982</v>
          </cell>
          <cell r="AB67" t="str">
            <v>JL. KOLONEL SUGIONO V / 06 RT/RW 013 / 003 KEL/DESA MERGOSONO KEC. KEDUNGKANDANG - MALANG</v>
          </cell>
          <cell r="AC67" t="str">
            <v>L</v>
          </cell>
          <cell r="AD67" t="str">
            <v>ISLAM</v>
          </cell>
          <cell r="AE67" t="str">
            <v>L</v>
          </cell>
          <cell r="AF67" t="str">
            <v>SMA</v>
          </cell>
          <cell r="AG67" t="str">
            <v>DANU DIAN MAULANA</v>
          </cell>
          <cell r="AH67" t="str">
            <v>BCA</v>
          </cell>
          <cell r="AI67" t="str">
            <v>0620550809</v>
          </cell>
          <cell r="AJ67" t="str">
            <v>3573030311140011</v>
          </cell>
          <cell r="AK67">
            <v>0</v>
          </cell>
          <cell r="AL67">
            <v>44514</v>
          </cell>
          <cell r="AM67">
            <v>44592</v>
          </cell>
          <cell r="AN67" t="str">
            <v>PKWT I</v>
          </cell>
          <cell r="AO67" t="str">
            <v>49 hari</v>
          </cell>
          <cell r="AP67" t="str">
            <v>0 Tahun  0 Bulan 29 Hari</v>
          </cell>
          <cell r="AQ67" t="str">
            <v>SUDAH</v>
          </cell>
          <cell r="AR67">
            <v>44518</v>
          </cell>
          <cell r="AS67" t="str">
            <v>BELUM</v>
          </cell>
          <cell r="AT67">
            <v>0</v>
          </cell>
          <cell r="AU67" t="str">
            <v>SUDAH</v>
          </cell>
          <cell r="AV67">
            <v>44512</v>
          </cell>
          <cell r="AW67" t="str">
            <v>0 Tahun  1 Bulan 1 Hari</v>
          </cell>
          <cell r="AX67" t="str">
            <v>IN CLASS</v>
          </cell>
          <cell r="AY67">
            <v>75</v>
          </cell>
          <cell r="AZ67">
            <v>75</v>
          </cell>
          <cell r="BA67" t="str">
            <v>SUDAH</v>
          </cell>
          <cell r="BB67">
            <v>0</v>
          </cell>
          <cell r="BC67">
            <v>44368</v>
          </cell>
          <cell r="BD67" t="str">
            <v>MALANG</v>
          </cell>
          <cell r="BE67" t="str">
            <v>SUDAH</v>
          </cell>
          <cell r="BF67">
            <v>0</v>
          </cell>
          <cell r="BG67">
            <v>44461</v>
          </cell>
          <cell r="BH67" t="str">
            <v>MALANG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 t="str">
            <v>BELUM</v>
          </cell>
          <cell r="BT67">
            <v>0</v>
          </cell>
          <cell r="BU67">
            <v>0</v>
          </cell>
          <cell r="BV67" t="str">
            <v>BELUM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I67" t="str">
            <v>DANU DIAN MAULANA</v>
          </cell>
        </row>
        <row r="68">
          <cell r="C68" t="str">
            <v>3224</v>
          </cell>
          <cell r="D68" t="str">
            <v>VENANSIUS AGUSTIAWAN BANDUR</v>
          </cell>
          <cell r="E68" t="str">
            <v>PT. MBK</v>
          </cell>
          <cell r="F68" t="str">
            <v>REPLACE</v>
          </cell>
          <cell r="G68" t="str">
            <v>HABIB</v>
          </cell>
          <cell r="H68">
            <v>0</v>
          </cell>
          <cell r="I68">
            <v>44518</v>
          </cell>
          <cell r="J68" t="str">
            <v/>
          </cell>
          <cell r="K68" t="str">
            <v>085648250151</v>
          </cell>
          <cell r="L68" t="str">
            <v>DRIVER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 t="str">
            <v>MALANG</v>
          </cell>
          <cell r="R68" t="str">
            <v>ANTERAJA</v>
          </cell>
          <cell r="S68" t="str">
            <v>MALANG</v>
          </cell>
          <cell r="T68" t="str">
            <v>3573010508900004</v>
          </cell>
          <cell r="U68" t="str">
            <v>SEUMUR HIDUP</v>
          </cell>
          <cell r="V68" t="str">
            <v>HIJAU</v>
          </cell>
          <cell r="W68" t="str">
            <v>BI</v>
          </cell>
          <cell r="X68" t="str">
            <v>15259008000316</v>
          </cell>
          <cell r="Y68">
            <v>46239</v>
          </cell>
          <cell r="Z68" t="str">
            <v>MALANG</v>
          </cell>
          <cell r="AA68">
            <v>33090</v>
          </cell>
          <cell r="AB68" t="str">
            <v>JL. HAMID RUSDI TIMUR IV/402 C RT/RW 02/15 KEL DESA BUNULREJO KEC. BLIMBING - MALANG</v>
          </cell>
          <cell r="AC68" t="str">
            <v>K2</v>
          </cell>
          <cell r="AD68" t="str">
            <v>ISLAM</v>
          </cell>
          <cell r="AE68" t="str">
            <v>L</v>
          </cell>
          <cell r="AF68" t="str">
            <v>SMA</v>
          </cell>
          <cell r="AG68" t="str">
            <v>VENANSIUS AGUSTIAWAN BANDUR</v>
          </cell>
          <cell r="AH68" t="str">
            <v>BCA</v>
          </cell>
          <cell r="AI68" t="str">
            <v>4390409783</v>
          </cell>
          <cell r="AJ68" t="str">
            <v>3573012408110015</v>
          </cell>
          <cell r="AK68">
            <v>0</v>
          </cell>
          <cell r="AL68">
            <v>44518</v>
          </cell>
          <cell r="AM68">
            <v>44592</v>
          </cell>
          <cell r="AN68" t="str">
            <v>PKWT I</v>
          </cell>
          <cell r="AO68" t="str">
            <v>49 hari</v>
          </cell>
          <cell r="AP68" t="str">
            <v>0 Tahun  0 Bulan 25 Hari</v>
          </cell>
          <cell r="AQ68" t="str">
            <v>SUDAH</v>
          </cell>
          <cell r="AR68">
            <v>44526</v>
          </cell>
          <cell r="AS68" t="str">
            <v>SUDAH</v>
          </cell>
          <cell r="AT68">
            <v>44526</v>
          </cell>
          <cell r="AU68" t="str">
            <v>SUDAH</v>
          </cell>
          <cell r="AV68">
            <v>44516</v>
          </cell>
          <cell r="AW68" t="str">
            <v>0 Tahun  0 Bulan 27 Hari</v>
          </cell>
          <cell r="AX68" t="str">
            <v>IN CLASS</v>
          </cell>
          <cell r="AY68">
            <v>70</v>
          </cell>
          <cell r="AZ68">
            <v>90</v>
          </cell>
          <cell r="BA68" t="str">
            <v>SUDAH</v>
          </cell>
          <cell r="BB68">
            <v>0</v>
          </cell>
          <cell r="BC68">
            <v>44459</v>
          </cell>
          <cell r="BD68" t="str">
            <v>MALANG</v>
          </cell>
          <cell r="BE68" t="str">
            <v>SUDAH</v>
          </cell>
          <cell r="BF68">
            <v>0</v>
          </cell>
          <cell r="BG68">
            <v>44497</v>
          </cell>
          <cell r="BH68" t="str">
            <v>MALANG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 t="str">
            <v>BELUM</v>
          </cell>
          <cell r="BT68">
            <v>0</v>
          </cell>
          <cell r="BU68">
            <v>0</v>
          </cell>
          <cell r="BV68" t="str">
            <v>BELUM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I68" t="str">
            <v>VENANSIUS AGUSTIAWAN BANDUR</v>
          </cell>
        </row>
        <row r="69">
          <cell r="C69" t="str">
            <v>3232</v>
          </cell>
          <cell r="D69" t="str">
            <v>ERIK EXTRA MAHENDRA</v>
          </cell>
          <cell r="E69" t="str">
            <v>PT. MBK</v>
          </cell>
          <cell r="F69">
            <v>0</v>
          </cell>
          <cell r="G69">
            <v>0</v>
          </cell>
          <cell r="H69">
            <v>0</v>
          </cell>
          <cell r="I69">
            <v>44521</v>
          </cell>
          <cell r="J69" t="str">
            <v/>
          </cell>
          <cell r="K69" t="str">
            <v>081339738418</v>
          </cell>
          <cell r="L69" t="str">
            <v>DRIVER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 t="str">
            <v>MALANG</v>
          </cell>
          <cell r="R69" t="str">
            <v>ANTERAJA</v>
          </cell>
          <cell r="S69" t="str">
            <v>MALANG</v>
          </cell>
          <cell r="T69" t="str">
            <v>3507121808830003</v>
          </cell>
          <cell r="U69" t="str">
            <v>SEUMUR HIDUP</v>
          </cell>
          <cell r="V69" t="str">
            <v>HIJAU</v>
          </cell>
          <cell r="W69" t="str">
            <v>BI UMUM</v>
          </cell>
          <cell r="X69" t="str">
            <v>830816179755</v>
          </cell>
          <cell r="Y69">
            <v>45156</v>
          </cell>
          <cell r="Z69" t="str">
            <v>MALANG</v>
          </cell>
          <cell r="AA69">
            <v>30546</v>
          </cell>
          <cell r="AB69" t="str">
            <v>JL. SRIKOYO RT/RW 12/02 KEL/DESA KARANGKATES KEC. SUMBER PUCUNG</v>
          </cell>
          <cell r="AC69" t="str">
            <v>K2</v>
          </cell>
          <cell r="AD69" t="str">
            <v>ISLAM</v>
          </cell>
          <cell r="AE69" t="str">
            <v>L</v>
          </cell>
          <cell r="AF69" t="str">
            <v>SMA</v>
          </cell>
          <cell r="AG69" t="str">
            <v>ERIX EXTRA MAHENDRA</v>
          </cell>
          <cell r="AH69" t="str">
            <v>BCA</v>
          </cell>
          <cell r="AI69" t="str">
            <v>1230555075</v>
          </cell>
          <cell r="AJ69" t="str">
            <v>3507121709080007</v>
          </cell>
          <cell r="AK69">
            <v>0</v>
          </cell>
          <cell r="AL69">
            <v>44521</v>
          </cell>
          <cell r="AM69">
            <v>44592</v>
          </cell>
          <cell r="AN69" t="str">
            <v>PKWT I</v>
          </cell>
          <cell r="AO69" t="str">
            <v>49 hari</v>
          </cell>
          <cell r="AP69" t="str">
            <v>0 Tahun  0 Bulan 22 Hari</v>
          </cell>
          <cell r="AQ69" t="str">
            <v>SUDAH</v>
          </cell>
          <cell r="AR69">
            <v>44526</v>
          </cell>
          <cell r="AS69" t="str">
            <v>SUDAH</v>
          </cell>
          <cell r="AT69">
            <v>44526</v>
          </cell>
          <cell r="AU69" t="str">
            <v>SUDAH</v>
          </cell>
          <cell r="AV69">
            <v>44519</v>
          </cell>
          <cell r="AW69" t="str">
            <v>0 Tahun  0 Bulan 24 Hari</v>
          </cell>
          <cell r="AX69" t="str">
            <v>IN CLASS</v>
          </cell>
          <cell r="AY69">
            <v>80</v>
          </cell>
          <cell r="AZ69">
            <v>0</v>
          </cell>
          <cell r="BA69" t="str">
            <v>SUDAH</v>
          </cell>
          <cell r="BB69">
            <v>0</v>
          </cell>
          <cell r="BC69">
            <v>44384</v>
          </cell>
          <cell r="BD69" t="str">
            <v>BALI</v>
          </cell>
          <cell r="BE69" t="str">
            <v>SUDAH</v>
          </cell>
          <cell r="BF69">
            <v>0</v>
          </cell>
          <cell r="BG69">
            <v>44468</v>
          </cell>
          <cell r="BH69" t="str">
            <v>BALI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 t="str">
            <v>BELUM</v>
          </cell>
          <cell r="BT69">
            <v>0</v>
          </cell>
          <cell r="BU69">
            <v>0</v>
          </cell>
          <cell r="BV69" t="str">
            <v>BELUM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I69" t="str">
            <v>ERIK EXTRA MAHENDRA</v>
          </cell>
        </row>
        <row r="70">
          <cell r="C70" t="str">
            <v>3233</v>
          </cell>
          <cell r="D70" t="str">
            <v>ALDO SEPTIAWAN DWI PANGGA</v>
          </cell>
          <cell r="E70" t="str">
            <v>PT. MBK</v>
          </cell>
          <cell r="F70" t="str">
            <v>PEMENUHAN PO</v>
          </cell>
          <cell r="G70" t="str">
            <v>08/PO/LOG-SBY/III/21</v>
          </cell>
          <cell r="H70">
            <v>44286</v>
          </cell>
          <cell r="I70">
            <v>44521</v>
          </cell>
          <cell r="J70">
            <v>235</v>
          </cell>
          <cell r="K70" t="str">
            <v>08819714948</v>
          </cell>
          <cell r="L70" t="str">
            <v>DRIVER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 t="str">
            <v>MALANG</v>
          </cell>
          <cell r="R70" t="str">
            <v>ANTERAJA</v>
          </cell>
          <cell r="S70" t="str">
            <v>MALANG</v>
          </cell>
          <cell r="T70" t="str">
            <v>3573010209990007</v>
          </cell>
          <cell r="U70" t="str">
            <v>SEUMUR HIDUP</v>
          </cell>
          <cell r="V70" t="str">
            <v>HIJAU</v>
          </cell>
          <cell r="W70" t="str">
            <v>BI</v>
          </cell>
          <cell r="X70" t="str">
            <v>990916188744</v>
          </cell>
          <cell r="Y70">
            <v>45537</v>
          </cell>
          <cell r="Z70" t="str">
            <v>MALANG</v>
          </cell>
          <cell r="AA70">
            <v>36405</v>
          </cell>
          <cell r="AB70" t="str">
            <v>JL.POLOWIJEN II /394 RT02 RW03 POLOWIJEN BELIMBING KOTA MALANG</v>
          </cell>
          <cell r="AC70" t="str">
            <v>L</v>
          </cell>
          <cell r="AD70" t="str">
            <v>ISLAM</v>
          </cell>
          <cell r="AE70" t="str">
            <v>L</v>
          </cell>
          <cell r="AF70" t="str">
            <v>SMA</v>
          </cell>
          <cell r="AG70" t="str">
            <v>ALDO SEPTIAN DWI P</v>
          </cell>
          <cell r="AH70" t="str">
            <v>BCA</v>
          </cell>
          <cell r="AI70" t="str">
            <v>3310650063</v>
          </cell>
          <cell r="AJ70" t="str">
            <v>3573010808071420</v>
          </cell>
          <cell r="AK70">
            <v>0</v>
          </cell>
          <cell r="AL70">
            <v>44521</v>
          </cell>
          <cell r="AM70">
            <v>44592</v>
          </cell>
          <cell r="AN70" t="str">
            <v>PKWT I</v>
          </cell>
          <cell r="AO70" t="str">
            <v>49 hari</v>
          </cell>
          <cell r="AP70" t="str">
            <v>0 Tahun  0 Bulan 22 Hari</v>
          </cell>
          <cell r="AQ70" t="str">
            <v>SUDAH</v>
          </cell>
          <cell r="AR70">
            <v>44522</v>
          </cell>
          <cell r="AS70" t="str">
            <v>SUDAH</v>
          </cell>
          <cell r="AT70">
            <v>44522</v>
          </cell>
          <cell r="AU70" t="str">
            <v>SUDAH</v>
          </cell>
          <cell r="AV70">
            <v>44299</v>
          </cell>
          <cell r="AW70" t="str">
            <v>0 Tahun  8 Bulan 0 Hari</v>
          </cell>
          <cell r="AX70" t="str">
            <v>IN CLASS</v>
          </cell>
          <cell r="AY70">
            <v>70</v>
          </cell>
          <cell r="AZ70">
            <v>0</v>
          </cell>
          <cell r="BA70" t="str">
            <v>SUDAH</v>
          </cell>
          <cell r="BB70">
            <v>0</v>
          </cell>
          <cell r="BC70">
            <v>44446</v>
          </cell>
          <cell r="BD70" t="str">
            <v>BALAI DESA PAKIS</v>
          </cell>
          <cell r="BE70" t="str">
            <v>SUDAH</v>
          </cell>
          <cell r="BF70">
            <v>0</v>
          </cell>
          <cell r="BG70">
            <v>44446</v>
          </cell>
          <cell r="BH70" t="str">
            <v>BALAI DESA PAKIS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 t="str">
            <v>BELUM</v>
          </cell>
          <cell r="BT70">
            <v>0</v>
          </cell>
          <cell r="BU70" t="str">
            <v>21032313112</v>
          </cell>
          <cell r="BV70" t="str">
            <v>BELUM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I70" t="str">
            <v>ALDO SEPTIAWAN DWI PANGGA</v>
          </cell>
        </row>
        <row r="71">
          <cell r="C71" t="str">
            <v>3235</v>
          </cell>
          <cell r="D71" t="str">
            <v>FANDY SETIAWAN</v>
          </cell>
          <cell r="E71" t="str">
            <v>PT. MBK</v>
          </cell>
          <cell r="F71">
            <v>0</v>
          </cell>
          <cell r="G71">
            <v>0</v>
          </cell>
          <cell r="H71">
            <v>0</v>
          </cell>
          <cell r="I71">
            <v>44523</v>
          </cell>
          <cell r="J71" t="str">
            <v/>
          </cell>
          <cell r="K71" t="str">
            <v>082233465546</v>
          </cell>
          <cell r="L71" t="str">
            <v>DRIVER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 t="str">
            <v>MALANG</v>
          </cell>
          <cell r="R71" t="str">
            <v>ANTERAJA</v>
          </cell>
          <cell r="S71" t="str">
            <v>MALANG</v>
          </cell>
          <cell r="T71" t="str">
            <v>3507190402890003</v>
          </cell>
          <cell r="U71" t="str">
            <v>SEUMUR HIDUP</v>
          </cell>
          <cell r="V71" t="str">
            <v>TRONTON</v>
          </cell>
          <cell r="W71" t="str">
            <v>BII</v>
          </cell>
          <cell r="X71" t="str">
            <v>890215590082</v>
          </cell>
          <cell r="Y71">
            <v>45326</v>
          </cell>
          <cell r="Z71" t="str">
            <v>MALANG</v>
          </cell>
          <cell r="AA71">
            <v>32543</v>
          </cell>
          <cell r="AB71" t="str">
            <v>JL. KENDALPAYAK RT 01 RW 03 NO 62 KEC. PAKISAJI KAB. MALANG</v>
          </cell>
          <cell r="AC71" t="str">
            <v>K1</v>
          </cell>
          <cell r="AD71" t="str">
            <v>ISLAM</v>
          </cell>
          <cell r="AE71" t="str">
            <v>L</v>
          </cell>
          <cell r="AF71" t="str">
            <v>SMA</v>
          </cell>
          <cell r="AG71" t="str">
            <v>FANDY SETIAWAN</v>
          </cell>
          <cell r="AH71" t="str">
            <v>BCA</v>
          </cell>
          <cell r="AI71" t="str">
            <v>4000289545</v>
          </cell>
          <cell r="AJ71" t="str">
            <v>3507190803120008</v>
          </cell>
          <cell r="AK71">
            <v>0</v>
          </cell>
          <cell r="AL71">
            <v>44523</v>
          </cell>
          <cell r="AM71">
            <v>44592</v>
          </cell>
          <cell r="AN71" t="str">
            <v>PKWT I</v>
          </cell>
          <cell r="AO71" t="str">
            <v>49 hari</v>
          </cell>
          <cell r="AP71" t="str">
            <v>0 Tahun  0 Bulan 20 Hari</v>
          </cell>
          <cell r="AQ71" t="str">
            <v>SUDAH</v>
          </cell>
          <cell r="AR71">
            <v>44526</v>
          </cell>
          <cell r="AS71" t="str">
            <v>SUDAH</v>
          </cell>
          <cell r="AT71">
            <v>44526</v>
          </cell>
          <cell r="AU71" t="str">
            <v>SUDAH</v>
          </cell>
          <cell r="AV71">
            <v>44519</v>
          </cell>
          <cell r="AW71" t="str">
            <v>0 Tahun  0 Bulan 24 Hari</v>
          </cell>
          <cell r="AX71" t="str">
            <v>IN CLASS</v>
          </cell>
          <cell r="AY71">
            <v>80</v>
          </cell>
          <cell r="AZ71">
            <v>0</v>
          </cell>
          <cell r="BA71" t="str">
            <v>SUDAH</v>
          </cell>
          <cell r="BB71">
            <v>0</v>
          </cell>
          <cell r="BC71">
            <v>44516</v>
          </cell>
          <cell r="BD71" t="str">
            <v>MALANG</v>
          </cell>
          <cell r="BE71" t="str">
            <v>BELUM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 t="str">
            <v>BELUM</v>
          </cell>
          <cell r="BT71">
            <v>0</v>
          </cell>
          <cell r="BU71">
            <v>0</v>
          </cell>
          <cell r="BV71" t="str">
            <v>BELUM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I71" t="str">
            <v>FANDY SETIAWAN</v>
          </cell>
        </row>
        <row r="72">
          <cell r="C72" t="str">
            <v>3261</v>
          </cell>
          <cell r="D72" t="str">
            <v>FARIS MUZAKKY</v>
          </cell>
          <cell r="E72" t="str">
            <v>PT. MBK</v>
          </cell>
          <cell r="F72">
            <v>0</v>
          </cell>
          <cell r="G72">
            <v>0</v>
          </cell>
          <cell r="H72">
            <v>0</v>
          </cell>
          <cell r="I72">
            <v>44529</v>
          </cell>
          <cell r="J72" t="str">
            <v/>
          </cell>
          <cell r="K72" t="str">
            <v>081228455179</v>
          </cell>
          <cell r="L72" t="str">
            <v>DRIVER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 t="str">
            <v>MALANG</v>
          </cell>
          <cell r="R72" t="str">
            <v>ANTERAJA</v>
          </cell>
          <cell r="S72" t="str">
            <v>MALANG</v>
          </cell>
          <cell r="T72" t="str">
            <v>3516042711860001</v>
          </cell>
          <cell r="U72" t="str">
            <v>SEUMUR HIDUP</v>
          </cell>
          <cell r="V72" t="str">
            <v>CDD</v>
          </cell>
          <cell r="W72" t="str">
            <v>BI</v>
          </cell>
          <cell r="X72" t="str">
            <v>15268811000333</v>
          </cell>
          <cell r="Y72">
            <v>46265</v>
          </cell>
          <cell r="Z72" t="str">
            <v>MOJOKERTO</v>
          </cell>
          <cell r="AA72">
            <v>32474</v>
          </cell>
          <cell r="AB72" t="str">
            <v>JL. TUMAPEL 126, RT/RW 5/6 PAGENTAN, SINGOSARI KAB. MALANG</v>
          </cell>
          <cell r="AC72" t="str">
            <v>K1</v>
          </cell>
          <cell r="AD72" t="str">
            <v>ISLAM</v>
          </cell>
          <cell r="AE72" t="str">
            <v>L</v>
          </cell>
          <cell r="AF72" t="str">
            <v>SMA</v>
          </cell>
          <cell r="AG72" t="str">
            <v>FARIS MUZACKY</v>
          </cell>
          <cell r="AH72" t="str">
            <v>BCA</v>
          </cell>
          <cell r="AI72" t="str">
            <v>3680269016</v>
          </cell>
          <cell r="AJ72" t="str">
            <v>3507242406150001</v>
          </cell>
          <cell r="AK72">
            <v>0</v>
          </cell>
          <cell r="AL72">
            <v>44529</v>
          </cell>
          <cell r="AM72">
            <v>44620</v>
          </cell>
          <cell r="AN72" t="str">
            <v>PKWT I</v>
          </cell>
          <cell r="AO72" t="str">
            <v>77 hari</v>
          </cell>
          <cell r="AP72" t="str">
            <v>0 Tahun  0 Bulan 14 Hari</v>
          </cell>
          <cell r="AQ72" t="str">
            <v>BELUM</v>
          </cell>
          <cell r="AR72">
            <v>0</v>
          </cell>
          <cell r="AS72" t="str">
            <v>BELUM</v>
          </cell>
          <cell r="AT72">
            <v>0</v>
          </cell>
          <cell r="AU72" t="str">
            <v>SUDAH</v>
          </cell>
          <cell r="AV72">
            <v>44527</v>
          </cell>
          <cell r="AW72" t="str">
            <v>0 Tahun  0 Bulan 16 Hari</v>
          </cell>
          <cell r="AX72" t="str">
            <v>IN CLASS</v>
          </cell>
          <cell r="AY72">
            <v>80</v>
          </cell>
          <cell r="AZ72">
            <v>80</v>
          </cell>
          <cell r="BA72" t="str">
            <v>SUDAH</v>
          </cell>
          <cell r="BB72">
            <v>0</v>
          </cell>
          <cell r="BC72">
            <v>44350</v>
          </cell>
          <cell r="BD72" t="str">
            <v>MALANG</v>
          </cell>
          <cell r="BE72" t="str">
            <v>SUDAH</v>
          </cell>
          <cell r="BF72">
            <v>0</v>
          </cell>
          <cell r="BG72">
            <v>44438</v>
          </cell>
          <cell r="BH72" t="str">
            <v>MALANG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 t="str">
            <v>BELUM</v>
          </cell>
          <cell r="BT72">
            <v>0</v>
          </cell>
          <cell r="BU72">
            <v>0</v>
          </cell>
          <cell r="BV72" t="str">
            <v>BELUM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I72" t="str">
            <v>FARIS MUZAKKY</v>
          </cell>
        </row>
        <row r="73">
          <cell r="C73" t="str">
            <v>3262</v>
          </cell>
          <cell r="D73" t="str">
            <v>INDRA PERMANA PUTRA</v>
          </cell>
          <cell r="E73" t="str">
            <v>PT. MBK</v>
          </cell>
          <cell r="F73">
            <v>0</v>
          </cell>
          <cell r="G73">
            <v>0</v>
          </cell>
          <cell r="H73">
            <v>0</v>
          </cell>
          <cell r="I73">
            <v>44532</v>
          </cell>
          <cell r="J73" t="str">
            <v/>
          </cell>
          <cell r="K73" t="str">
            <v>085815635788</v>
          </cell>
          <cell r="L73" t="str">
            <v>DRIVER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 t="str">
            <v>MALANG</v>
          </cell>
          <cell r="R73" t="str">
            <v>ANTERAJA</v>
          </cell>
          <cell r="S73" t="str">
            <v>MALANG</v>
          </cell>
          <cell r="T73" t="str">
            <v>3574022904930001</v>
          </cell>
          <cell r="U73" t="str">
            <v>SEUMUR HIDUP</v>
          </cell>
          <cell r="V73" t="str">
            <v>CDD</v>
          </cell>
          <cell r="W73" t="str">
            <v>BI</v>
          </cell>
          <cell r="X73" t="str">
            <v>15279304000078</v>
          </cell>
          <cell r="Y73">
            <v>45831</v>
          </cell>
          <cell r="Z73" t="str">
            <v>PROBOLINGGO</v>
          </cell>
          <cell r="AA73">
            <v>34088</v>
          </cell>
          <cell r="AB73" t="str">
            <v>JL. SUNAN DRAJAT RT/RW 02/04 KEL. KEDUNGKANDANG KEC. WONOASIH KOTA PROBOLINNGO</v>
          </cell>
          <cell r="AC73">
            <v>0</v>
          </cell>
          <cell r="AD73" t="str">
            <v>ISLAM</v>
          </cell>
          <cell r="AE73" t="str">
            <v>L</v>
          </cell>
          <cell r="AF73" t="str">
            <v>SMA</v>
          </cell>
          <cell r="AG73" t="str">
            <v>INDRA PERMANA PUTRA</v>
          </cell>
          <cell r="AH73" t="str">
            <v>BCA</v>
          </cell>
          <cell r="AI73" t="str">
            <v>8161614629</v>
          </cell>
          <cell r="AJ73" t="str">
            <v>3574021001080805</v>
          </cell>
          <cell r="AK73">
            <v>0</v>
          </cell>
          <cell r="AL73">
            <v>44532</v>
          </cell>
          <cell r="AM73">
            <v>44620</v>
          </cell>
          <cell r="AN73" t="str">
            <v>PKWT I</v>
          </cell>
          <cell r="AO73" t="str">
            <v>77 hari</v>
          </cell>
          <cell r="AP73" t="str">
            <v>0 Tahun  0 Bulan 11 Hari</v>
          </cell>
          <cell r="AQ73" t="str">
            <v>BELUM</v>
          </cell>
          <cell r="AR73">
            <v>0</v>
          </cell>
          <cell r="AS73" t="str">
            <v>BELUM</v>
          </cell>
          <cell r="AT73">
            <v>0</v>
          </cell>
          <cell r="AU73" t="str">
            <v>SUDAH</v>
          </cell>
          <cell r="AV73">
            <v>44531</v>
          </cell>
          <cell r="AW73" t="str">
            <v>0 Tahun  0 Bulan 12 Hari</v>
          </cell>
          <cell r="AX73" t="str">
            <v>IN CLASS</v>
          </cell>
          <cell r="AY73">
            <v>70</v>
          </cell>
          <cell r="AZ73">
            <v>75</v>
          </cell>
          <cell r="BA73" t="str">
            <v>SUDAH</v>
          </cell>
          <cell r="BB73">
            <v>0</v>
          </cell>
          <cell r="BC73">
            <v>44355</v>
          </cell>
          <cell r="BD73" t="str">
            <v>PROBOLINGGO</v>
          </cell>
          <cell r="BE73" t="str">
            <v>SUDAH</v>
          </cell>
          <cell r="BF73">
            <v>0</v>
          </cell>
          <cell r="BG73">
            <v>44383</v>
          </cell>
          <cell r="BH73" t="str">
            <v>PROBOLINGGO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 t="str">
            <v>BELUM</v>
          </cell>
          <cell r="BT73">
            <v>0</v>
          </cell>
          <cell r="BU73">
            <v>0</v>
          </cell>
          <cell r="BV73" t="str">
            <v>BELUM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I73" t="str">
            <v>INDRA PERMANA PUTRA</v>
          </cell>
        </row>
        <row r="74">
          <cell r="C74" t="str">
            <v>3263</v>
          </cell>
          <cell r="D74" t="str">
            <v>LESTARI SLAMET</v>
          </cell>
          <cell r="E74" t="str">
            <v>PT. MBK</v>
          </cell>
          <cell r="F74">
            <v>0</v>
          </cell>
          <cell r="G74">
            <v>0</v>
          </cell>
          <cell r="H74">
            <v>0</v>
          </cell>
          <cell r="I74">
            <v>44532</v>
          </cell>
          <cell r="J74" t="str">
            <v/>
          </cell>
          <cell r="K74" t="str">
            <v>082151429730</v>
          </cell>
          <cell r="L74" t="str">
            <v>DRIVER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 t="str">
            <v>MALANG</v>
          </cell>
          <cell r="R74" t="str">
            <v>ANTERAJA</v>
          </cell>
          <cell r="S74" t="str">
            <v>MALANG</v>
          </cell>
          <cell r="T74" t="str">
            <v>3507191502820005</v>
          </cell>
          <cell r="U74" t="str">
            <v>SEUMUR HIDUP</v>
          </cell>
          <cell r="V74" t="str">
            <v>CDD</v>
          </cell>
          <cell r="W74" t="str">
            <v>BI</v>
          </cell>
          <cell r="X74" t="str">
            <v>17238202000059</v>
          </cell>
          <cell r="Y74">
            <v>46021</v>
          </cell>
          <cell r="Z74" t="str">
            <v>MALANG</v>
          </cell>
          <cell r="AA74">
            <v>29997</v>
          </cell>
          <cell r="AB74" t="str">
            <v>DUSUN GOLEK RT/RW 06/04 KEL/DESA KARANGDUREN KEC. PAKISAJI</v>
          </cell>
          <cell r="AC74" t="str">
            <v>K3</v>
          </cell>
          <cell r="AD74" t="str">
            <v>ISLAM</v>
          </cell>
          <cell r="AE74" t="str">
            <v>L</v>
          </cell>
          <cell r="AF74">
            <v>0</v>
          </cell>
          <cell r="AG74" t="str">
            <v>LESTARI SLAMET</v>
          </cell>
          <cell r="AH74" t="str">
            <v>BRI</v>
          </cell>
          <cell r="AI74" t="str">
            <v>005101215054506</v>
          </cell>
          <cell r="AJ74" t="str">
            <v>3507190111170006</v>
          </cell>
          <cell r="AK74">
            <v>0</v>
          </cell>
          <cell r="AL74">
            <v>44532</v>
          </cell>
          <cell r="AM74">
            <v>44620</v>
          </cell>
          <cell r="AN74" t="str">
            <v>PKWT I</v>
          </cell>
          <cell r="AO74" t="str">
            <v>77 hari</v>
          </cell>
          <cell r="AP74" t="str">
            <v>0 Tahun  0 Bulan 11 Hari</v>
          </cell>
          <cell r="AQ74" t="str">
            <v>BELUM</v>
          </cell>
          <cell r="AR74">
            <v>0</v>
          </cell>
          <cell r="AS74" t="str">
            <v>BELUM</v>
          </cell>
          <cell r="AT74">
            <v>0</v>
          </cell>
          <cell r="AU74" t="str">
            <v>SUDAH</v>
          </cell>
          <cell r="AV74">
            <v>44531</v>
          </cell>
          <cell r="AW74" t="str">
            <v>0 Tahun  0 Bulan 12 Hari</v>
          </cell>
          <cell r="AX74" t="str">
            <v>IN CLASS</v>
          </cell>
          <cell r="AY74">
            <v>70</v>
          </cell>
          <cell r="AZ74">
            <v>70</v>
          </cell>
          <cell r="BA74" t="str">
            <v>SUDAH</v>
          </cell>
          <cell r="BB74">
            <v>0</v>
          </cell>
          <cell r="BC74">
            <v>44373</v>
          </cell>
          <cell r="BD74" t="str">
            <v>MALANG</v>
          </cell>
          <cell r="BE74" t="str">
            <v>SUDAH</v>
          </cell>
          <cell r="BF74">
            <v>0</v>
          </cell>
          <cell r="BG74">
            <v>44401</v>
          </cell>
          <cell r="BH74" t="str">
            <v>MALANG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 t="str">
            <v>BELUM</v>
          </cell>
          <cell r="BT74">
            <v>0</v>
          </cell>
          <cell r="BU74">
            <v>0</v>
          </cell>
          <cell r="BV74" t="str">
            <v>BELUM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I74" t="str">
            <v>LESTARI SLAMET</v>
          </cell>
        </row>
        <row r="75">
          <cell r="C75" t="str">
            <v>3264</v>
          </cell>
          <cell r="D75" t="str">
            <v>FATHUR ROHMAN</v>
          </cell>
          <cell r="E75" t="str">
            <v>PT. MBK</v>
          </cell>
          <cell r="F75">
            <v>0</v>
          </cell>
          <cell r="G75">
            <v>0</v>
          </cell>
          <cell r="H75">
            <v>0</v>
          </cell>
          <cell r="I75">
            <v>44532</v>
          </cell>
          <cell r="J75" t="str">
            <v/>
          </cell>
          <cell r="K75" t="str">
            <v>082321981822</v>
          </cell>
          <cell r="L75" t="str">
            <v>DRIVER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 t="str">
            <v>MALANG</v>
          </cell>
          <cell r="R75" t="str">
            <v>ANTERAJA</v>
          </cell>
          <cell r="S75" t="str">
            <v>MALANG</v>
          </cell>
          <cell r="T75" t="str">
            <v>3574013006840001</v>
          </cell>
          <cell r="U75" t="str">
            <v>SEUMUR HIDUP</v>
          </cell>
          <cell r="V75" t="str">
            <v>CDD</v>
          </cell>
          <cell r="W75" t="str">
            <v>BI</v>
          </cell>
          <cell r="X75" t="str">
            <v>1560880600042</v>
          </cell>
          <cell r="Y75">
            <v>45819</v>
          </cell>
          <cell r="Z75" t="str">
            <v>PROBOLINGGO</v>
          </cell>
          <cell r="AA75">
            <v>32324</v>
          </cell>
          <cell r="AB75" t="str">
            <v>BLOK PASAR RT/RW 4/2 KEC. KADEMANGAN, KOTA PROBOLINGGO</v>
          </cell>
          <cell r="AC75" t="str">
            <v>K1</v>
          </cell>
          <cell r="AD75" t="str">
            <v>ISLAM</v>
          </cell>
          <cell r="AE75" t="str">
            <v>L</v>
          </cell>
          <cell r="AF75" t="str">
            <v>SMK</v>
          </cell>
          <cell r="AG75" t="str">
            <v>FATHUR ROHMAN</v>
          </cell>
          <cell r="AH75" t="str">
            <v>BCA</v>
          </cell>
          <cell r="AI75" t="str">
            <v>0391589959</v>
          </cell>
          <cell r="AJ75" t="str">
            <v>3574011003080029</v>
          </cell>
          <cell r="AK75">
            <v>0</v>
          </cell>
          <cell r="AL75">
            <v>44532</v>
          </cell>
          <cell r="AM75">
            <v>44620</v>
          </cell>
          <cell r="AN75" t="str">
            <v>PKWT I</v>
          </cell>
          <cell r="AO75" t="str">
            <v>77 hari</v>
          </cell>
          <cell r="AP75" t="str">
            <v>0 Tahun  0 Bulan 11 Hari</v>
          </cell>
          <cell r="AQ75" t="str">
            <v>BELUM</v>
          </cell>
          <cell r="AR75">
            <v>0</v>
          </cell>
          <cell r="AS75" t="str">
            <v>BELUM</v>
          </cell>
          <cell r="AT75">
            <v>0</v>
          </cell>
          <cell r="AU75" t="str">
            <v>SUDAH</v>
          </cell>
          <cell r="AV75">
            <v>44531</v>
          </cell>
          <cell r="AW75" t="str">
            <v>0 Tahun  0 Bulan 12 Hari</v>
          </cell>
          <cell r="AX75" t="str">
            <v>IN CLASS</v>
          </cell>
          <cell r="AY75">
            <v>80</v>
          </cell>
          <cell r="AZ75">
            <v>80</v>
          </cell>
          <cell r="BA75" t="str">
            <v>SUDAH</v>
          </cell>
          <cell r="BB75">
            <v>0</v>
          </cell>
          <cell r="BC75">
            <v>44355</v>
          </cell>
          <cell r="BD75" t="str">
            <v>PROBOLINGGO</v>
          </cell>
          <cell r="BE75" t="str">
            <v>SUDAH</v>
          </cell>
          <cell r="BF75">
            <v>0</v>
          </cell>
          <cell r="BG75">
            <v>44386</v>
          </cell>
          <cell r="BH75" t="str">
            <v>PROBOLINGGO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 t="str">
            <v>BELUM</v>
          </cell>
          <cell r="BT75">
            <v>0</v>
          </cell>
          <cell r="BU75">
            <v>0</v>
          </cell>
          <cell r="BV75" t="str">
            <v>BELUM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I75" t="str">
            <v>FATHUR ROHMAN</v>
          </cell>
        </row>
        <row r="76">
          <cell r="C76" t="str">
            <v>3265</v>
          </cell>
          <cell r="D76" t="str">
            <v>MOCH. ANGGA HARI ABRIYAN</v>
          </cell>
          <cell r="E76" t="str">
            <v>PT. MBK</v>
          </cell>
          <cell r="F76">
            <v>0</v>
          </cell>
          <cell r="G76">
            <v>0</v>
          </cell>
          <cell r="H76">
            <v>0</v>
          </cell>
          <cell r="I76">
            <v>44532</v>
          </cell>
          <cell r="J76" t="str">
            <v/>
          </cell>
          <cell r="K76" t="str">
            <v>085385662255</v>
          </cell>
          <cell r="L76" t="str">
            <v>DRIVER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 t="str">
            <v>MALANG</v>
          </cell>
          <cell r="R76" t="str">
            <v>ANTERAJA</v>
          </cell>
          <cell r="S76" t="str">
            <v>MALANG</v>
          </cell>
          <cell r="T76" t="str">
            <v>3508100510870008</v>
          </cell>
          <cell r="U76" t="str">
            <v>SEUMUR HIDUP</v>
          </cell>
          <cell r="V76" t="str">
            <v>CDD</v>
          </cell>
          <cell r="W76" t="str">
            <v>BI</v>
          </cell>
          <cell r="X76" t="str">
            <v>87015290435</v>
          </cell>
          <cell r="Y76">
            <v>44839</v>
          </cell>
          <cell r="Z76" t="str">
            <v>LUMAJANG</v>
          </cell>
          <cell r="AA76">
            <v>32055</v>
          </cell>
          <cell r="AB76" t="str">
            <v>JL. AP. I . JAMAARI NO 192 RT/RW 01/10 KEC. JOGOTRUNAN KEC. LUMAJANG</v>
          </cell>
          <cell r="AC76" t="str">
            <v>K2</v>
          </cell>
          <cell r="AD76" t="str">
            <v>ISLAM</v>
          </cell>
          <cell r="AE76" t="str">
            <v>L</v>
          </cell>
          <cell r="AF76" t="str">
            <v>SMA</v>
          </cell>
          <cell r="AG76" t="str">
            <v>MOCH. ANGGA HARI ABRIYAN</v>
          </cell>
          <cell r="AH76" t="str">
            <v>BCA</v>
          </cell>
          <cell r="AI76" t="str">
            <v>2000825312</v>
          </cell>
          <cell r="AJ76" t="str">
            <v>3508102609190004</v>
          </cell>
          <cell r="AK76">
            <v>0</v>
          </cell>
          <cell r="AL76">
            <v>44532</v>
          </cell>
          <cell r="AM76">
            <v>44620</v>
          </cell>
          <cell r="AN76" t="str">
            <v>PKWT I</v>
          </cell>
          <cell r="AO76" t="str">
            <v>77 hari</v>
          </cell>
          <cell r="AP76" t="str">
            <v>0 Tahun  0 Bulan 11 Hari</v>
          </cell>
          <cell r="AQ76" t="str">
            <v>BELUM</v>
          </cell>
          <cell r="AR76">
            <v>0</v>
          </cell>
          <cell r="AS76" t="str">
            <v>BELUM</v>
          </cell>
          <cell r="AT76">
            <v>0</v>
          </cell>
          <cell r="AU76" t="str">
            <v>SUDAH</v>
          </cell>
          <cell r="AV76">
            <v>44531</v>
          </cell>
          <cell r="AW76" t="str">
            <v>0 Tahun  0 Bulan 12 Hari</v>
          </cell>
          <cell r="AX76" t="str">
            <v>IN CLASS</v>
          </cell>
          <cell r="AY76">
            <v>70</v>
          </cell>
          <cell r="AZ76">
            <v>80</v>
          </cell>
          <cell r="BA76" t="str">
            <v>SUDAH</v>
          </cell>
          <cell r="BB76">
            <v>0</v>
          </cell>
          <cell r="BC76">
            <v>44450</v>
          </cell>
          <cell r="BD76" t="str">
            <v>LUMAJANG</v>
          </cell>
          <cell r="BE76" t="str">
            <v>SUDAH</v>
          </cell>
          <cell r="BF76">
            <v>0</v>
          </cell>
          <cell r="BG76">
            <v>44484</v>
          </cell>
          <cell r="BH76" t="str">
            <v>LUMAJANG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 t="str">
            <v>BELUM</v>
          </cell>
          <cell r="BT76">
            <v>0</v>
          </cell>
          <cell r="BU76">
            <v>0</v>
          </cell>
          <cell r="BV76" t="str">
            <v>BELUM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I76" t="str">
            <v>MOCH. ANGGA HARI ABRIYAN</v>
          </cell>
        </row>
        <row r="77">
          <cell r="C77" t="str">
            <v>3292</v>
          </cell>
          <cell r="D77" t="str">
            <v>SUYONO</v>
          </cell>
          <cell r="E77" t="str">
            <v>PT. MBK</v>
          </cell>
          <cell r="F77">
            <v>0</v>
          </cell>
          <cell r="G77">
            <v>0</v>
          </cell>
          <cell r="H77">
            <v>0</v>
          </cell>
          <cell r="I77">
            <v>44537</v>
          </cell>
          <cell r="J77" t="str">
            <v/>
          </cell>
          <cell r="K77" t="str">
            <v>081231163332</v>
          </cell>
          <cell r="L77" t="str">
            <v>Driver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 t="str">
            <v>MALANG</v>
          </cell>
          <cell r="R77" t="str">
            <v>ANTERAJA</v>
          </cell>
          <cell r="S77" t="str">
            <v>MALANG</v>
          </cell>
          <cell r="T77" t="str">
            <v>3514122504820005</v>
          </cell>
          <cell r="U77" t="str">
            <v>SEUMUR HIDUP</v>
          </cell>
          <cell r="V77" t="str">
            <v>HIJAU</v>
          </cell>
          <cell r="W77" t="str">
            <v>BI</v>
          </cell>
          <cell r="X77" t="str">
            <v>15288204000029</v>
          </cell>
          <cell r="Y77">
            <v>45740</v>
          </cell>
          <cell r="Z77" t="str">
            <v>SIDOARJO</v>
          </cell>
          <cell r="AA77">
            <v>30066</v>
          </cell>
          <cell r="AB77" t="str">
            <v>DLIRING RT/RW 04/01 KEL/DESA WINONG KEC. GEMPOL - PASURUAN</v>
          </cell>
          <cell r="AC77" t="str">
            <v>K2</v>
          </cell>
          <cell r="AD77" t="str">
            <v>ISLAM</v>
          </cell>
          <cell r="AE77" t="str">
            <v>L</v>
          </cell>
          <cell r="AF77" t="str">
            <v>SMK</v>
          </cell>
          <cell r="AG77" t="str">
            <v>SUYONO</v>
          </cell>
          <cell r="AH77" t="str">
            <v>BCA</v>
          </cell>
          <cell r="AI77" t="str">
            <v>4390850943</v>
          </cell>
          <cell r="AJ77" t="str">
            <v>3514122706160001</v>
          </cell>
          <cell r="AK77" t="str">
            <v>835670878624000</v>
          </cell>
          <cell r="AL77">
            <v>44537</v>
          </cell>
          <cell r="AM77">
            <v>44620</v>
          </cell>
          <cell r="AN77" t="str">
            <v>PKWT I</v>
          </cell>
          <cell r="AO77" t="str">
            <v>77 hari</v>
          </cell>
          <cell r="AP77" t="str">
            <v>0 Tahun  0 Bulan 6 Hari</v>
          </cell>
          <cell r="AQ77" t="str">
            <v>SUDAH</v>
          </cell>
          <cell r="AR77">
            <v>0</v>
          </cell>
          <cell r="AS77" t="str">
            <v>BELUM</v>
          </cell>
          <cell r="AT77">
            <v>0</v>
          </cell>
          <cell r="AU77" t="str">
            <v>SUDAH</v>
          </cell>
          <cell r="AV77">
            <v>44532</v>
          </cell>
          <cell r="AW77" t="str">
            <v>0 Tahun  0 Bulan 11 Hari</v>
          </cell>
          <cell r="AX77" t="str">
            <v>IN CLASS</v>
          </cell>
          <cell r="AY77">
            <v>80</v>
          </cell>
          <cell r="AZ77">
            <v>80</v>
          </cell>
          <cell r="BA77" t="str">
            <v>SUDAH</v>
          </cell>
          <cell r="BB77">
            <v>0</v>
          </cell>
          <cell r="BC77">
            <v>44355</v>
          </cell>
          <cell r="BD77" t="str">
            <v>GEMPOL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 t="str">
            <v>BELUM</v>
          </cell>
          <cell r="BT77">
            <v>0</v>
          </cell>
          <cell r="BU77">
            <v>0</v>
          </cell>
          <cell r="BV77" t="str">
            <v>BELUM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I77" t="str">
            <v>SUYONO</v>
          </cell>
        </row>
        <row r="78">
          <cell r="C78" t="str">
            <v>3293</v>
          </cell>
          <cell r="D78" t="str">
            <v>ALI MAHRUS</v>
          </cell>
          <cell r="E78" t="str">
            <v>PT. MBK</v>
          </cell>
          <cell r="F78">
            <v>0</v>
          </cell>
          <cell r="G78">
            <v>0</v>
          </cell>
          <cell r="H78">
            <v>0</v>
          </cell>
          <cell r="I78">
            <v>44537</v>
          </cell>
          <cell r="J78" t="str">
            <v/>
          </cell>
          <cell r="K78" t="str">
            <v>085712849336</v>
          </cell>
          <cell r="L78" t="str">
            <v>Driver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 t="str">
            <v>MALANG</v>
          </cell>
          <cell r="R78" t="str">
            <v>ANTERAJA</v>
          </cell>
          <cell r="S78" t="str">
            <v>MALANG</v>
          </cell>
          <cell r="T78" t="str">
            <v>3574032204830001</v>
          </cell>
          <cell r="U78" t="str">
            <v>SEUMUR HIDUP</v>
          </cell>
          <cell r="V78" t="str">
            <v>HIJAU</v>
          </cell>
          <cell r="W78" t="str">
            <v>BI</v>
          </cell>
          <cell r="X78" t="str">
            <v>830415510391</v>
          </cell>
          <cell r="Y78">
            <v>45038</v>
          </cell>
          <cell r="Z78" t="str">
            <v>PROBOLINGGO</v>
          </cell>
          <cell r="AA78">
            <v>30794</v>
          </cell>
          <cell r="AB78" t="str">
            <v>JL. MAYJEND HARYONO X RT/RW 07/03 KEL/DESA JATI KEC. MAYANGAN - PROBOLINGGO</v>
          </cell>
          <cell r="AC78" t="str">
            <v>K2</v>
          </cell>
          <cell r="AD78" t="str">
            <v>ISLAM</v>
          </cell>
          <cell r="AE78" t="str">
            <v>L</v>
          </cell>
          <cell r="AF78" t="str">
            <v>SMA</v>
          </cell>
          <cell r="AG78" t="str">
            <v>ALI MAHRUS</v>
          </cell>
          <cell r="AH78" t="str">
            <v>BCA</v>
          </cell>
          <cell r="AI78" t="str">
            <v>0391596122</v>
          </cell>
          <cell r="AJ78" t="str">
            <v>3574031801071229</v>
          </cell>
          <cell r="AK78">
            <v>0</v>
          </cell>
          <cell r="AL78">
            <v>44537</v>
          </cell>
          <cell r="AM78">
            <v>44620</v>
          </cell>
          <cell r="AN78" t="str">
            <v>PKWT I</v>
          </cell>
          <cell r="AO78" t="str">
            <v>77 hari</v>
          </cell>
          <cell r="AP78" t="str">
            <v>0 Tahun  0 Bulan 6 Hari</v>
          </cell>
          <cell r="AQ78" t="str">
            <v>SUDAH</v>
          </cell>
          <cell r="AR78">
            <v>0</v>
          </cell>
          <cell r="AS78" t="str">
            <v>BELUM</v>
          </cell>
          <cell r="AT78">
            <v>0</v>
          </cell>
          <cell r="AU78" t="str">
            <v>SUDAH</v>
          </cell>
          <cell r="AV78">
            <v>44533</v>
          </cell>
          <cell r="AW78" t="str">
            <v>0 Tahun  0 Bulan 10 Hari</v>
          </cell>
          <cell r="AX78" t="str">
            <v>IN CLASS</v>
          </cell>
          <cell r="AY78">
            <v>70</v>
          </cell>
          <cell r="AZ78">
            <v>70</v>
          </cell>
          <cell r="BA78" t="str">
            <v>SUDAH</v>
          </cell>
          <cell r="BB78">
            <v>0</v>
          </cell>
          <cell r="BC78">
            <v>44389</v>
          </cell>
          <cell r="BD78" t="str">
            <v>PROBOLINGGO</v>
          </cell>
          <cell r="BE78" t="str">
            <v>SUDAH</v>
          </cell>
          <cell r="BF78">
            <v>0</v>
          </cell>
          <cell r="BG78">
            <v>44417</v>
          </cell>
          <cell r="BH78" t="str">
            <v>PROBOLINGGO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 t="str">
            <v>BELUM</v>
          </cell>
          <cell r="BT78">
            <v>0</v>
          </cell>
          <cell r="BU78">
            <v>0</v>
          </cell>
          <cell r="BV78" t="str">
            <v>BELUM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 t="str">
            <v>MAHRUSE27@GMAIL.COM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I78" t="str">
            <v>ALI MAHRUS</v>
          </cell>
        </row>
      </sheetData>
      <sheetData sheetId="74" refreshError="1"/>
      <sheetData sheetId="75" refreshError="1"/>
      <sheetData sheetId="76" refreshError="1"/>
      <sheetData sheetId="77" refreshError="1">
        <row r="5">
          <cell r="C5" t="str">
            <v>0218</v>
          </cell>
          <cell r="D5" t="str">
            <v>EKO YULIYANTO</v>
          </cell>
          <cell r="E5" t="str">
            <v>PT. MBK</v>
          </cell>
          <cell r="F5" t="str">
            <v>PEMENUHAN PO</v>
          </cell>
          <cell r="G5" t="str">
            <v>12/JKT2/III/2021</v>
          </cell>
          <cell r="H5">
            <v>44259</v>
          </cell>
          <cell r="I5">
            <v>43040</v>
          </cell>
          <cell r="J5">
            <v>-1219</v>
          </cell>
          <cell r="K5" t="str">
            <v>081901473104</v>
          </cell>
          <cell r="L5" t="str">
            <v>DRIVER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 t="str">
            <v>SEMARANG</v>
          </cell>
          <cell r="R5" t="str">
            <v>ANTERAJA</v>
          </cell>
          <cell r="S5" t="str">
            <v>MALANG</v>
          </cell>
          <cell r="T5" t="str">
            <v>3374130107800007</v>
          </cell>
          <cell r="U5" t="str">
            <v>SEUMUR HIDUP</v>
          </cell>
          <cell r="V5" t="str">
            <v>HIJAU</v>
          </cell>
          <cell r="W5" t="str">
            <v>BI</v>
          </cell>
          <cell r="X5" t="str">
            <v>800714212766</v>
          </cell>
          <cell r="Y5">
            <v>46204</v>
          </cell>
          <cell r="Z5" t="str">
            <v>SEMARANG</v>
          </cell>
          <cell r="AA5">
            <v>29403</v>
          </cell>
          <cell r="AB5" t="str">
            <v>RONGGOLAWE UTARA 1 RT. 004 RW. 008 GISIKDRONO SEMARANG BARAT</v>
          </cell>
          <cell r="AC5" t="str">
            <v>K0</v>
          </cell>
          <cell r="AD5" t="str">
            <v>ISLAM</v>
          </cell>
          <cell r="AE5" t="str">
            <v>L</v>
          </cell>
          <cell r="AF5" t="str">
            <v>SLTA</v>
          </cell>
          <cell r="AG5" t="str">
            <v>EKO YULIYANTO</v>
          </cell>
          <cell r="AH5" t="str">
            <v>BCA</v>
          </cell>
          <cell r="AI5" t="str">
            <v>8035052697</v>
          </cell>
          <cell r="AJ5" t="str">
            <v>6310061106130009</v>
          </cell>
          <cell r="AK5" t="str">
            <v>80.231.756.0-503.000</v>
          </cell>
          <cell r="AL5">
            <v>44440</v>
          </cell>
          <cell r="AM5">
            <v>44561</v>
          </cell>
          <cell r="AN5" t="str">
            <v>PKWT I</v>
          </cell>
          <cell r="AO5" t="str">
            <v>18 hari</v>
          </cell>
          <cell r="AP5" t="str">
            <v>4 Tahun  1 Bulan 12 Hari</v>
          </cell>
          <cell r="AQ5" t="str">
            <v>SUDAH</v>
          </cell>
          <cell r="AR5">
            <v>44434</v>
          </cell>
          <cell r="AS5" t="str">
            <v>SUDAH</v>
          </cell>
          <cell r="AT5">
            <v>44432</v>
          </cell>
          <cell r="AU5" t="str">
            <v>SUDAH</v>
          </cell>
          <cell r="AV5">
            <v>44431</v>
          </cell>
          <cell r="AW5" t="str">
            <v>0 Tahun  3 Bulan 20 Hari</v>
          </cell>
          <cell r="AX5" t="str">
            <v>IN CLASS</v>
          </cell>
          <cell r="AY5">
            <v>100</v>
          </cell>
          <cell r="AZ5">
            <v>100</v>
          </cell>
          <cell r="BA5" t="str">
            <v>SUDAH</v>
          </cell>
          <cell r="BB5">
            <v>0</v>
          </cell>
          <cell r="BC5">
            <v>44386</v>
          </cell>
          <cell r="BD5" t="str">
            <v>PT. Apparel One Indonesia 2</v>
          </cell>
          <cell r="BE5" t="str">
            <v>BELUM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 t="str">
            <v>0002100486341</v>
          </cell>
          <cell r="BS5" t="str">
            <v>SUDAH</v>
          </cell>
          <cell r="BT5" t="str">
            <v>BU MBK</v>
          </cell>
          <cell r="BU5" t="str">
            <v>19060602968</v>
          </cell>
          <cell r="BV5" t="str">
            <v>SUDAH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 t="str">
            <v>ekoyuliyanto010780@gmail.com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I5" t="str">
            <v>EKO YULIYANTO</v>
          </cell>
        </row>
        <row r="6">
          <cell r="C6" t="str">
            <v>0219</v>
          </cell>
          <cell r="D6" t="str">
            <v>HENGKY YONATHAN WIJAYA</v>
          </cell>
          <cell r="E6" t="str">
            <v>PT. MBK</v>
          </cell>
          <cell r="F6">
            <v>0</v>
          </cell>
          <cell r="G6">
            <v>0</v>
          </cell>
          <cell r="H6">
            <v>0</v>
          </cell>
          <cell r="I6">
            <v>43040</v>
          </cell>
          <cell r="J6" t="str">
            <v/>
          </cell>
          <cell r="K6" t="str">
            <v>085799643241</v>
          </cell>
          <cell r="L6" t="str">
            <v>DRIVER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 t="str">
            <v>SEMARANG</v>
          </cell>
          <cell r="R6" t="str">
            <v>ANTERAJA</v>
          </cell>
          <cell r="S6" t="str">
            <v>MALANG</v>
          </cell>
          <cell r="T6" t="str">
            <v>3374132606770006</v>
          </cell>
          <cell r="U6" t="str">
            <v>SEUMUR HIDUP</v>
          </cell>
          <cell r="V6" t="str">
            <v>HIJAU</v>
          </cell>
          <cell r="W6" t="str">
            <v>BI</v>
          </cell>
          <cell r="X6" t="str">
            <v>770614431405</v>
          </cell>
          <cell r="Y6">
            <v>45103</v>
          </cell>
          <cell r="Z6" t="str">
            <v>SURAKARTA</v>
          </cell>
          <cell r="AA6">
            <v>28302</v>
          </cell>
          <cell r="AB6" t="str">
            <v>BERBAHAN RT. RW. 008 JEMAWAN JATINOM KAB. KLATEN</v>
          </cell>
          <cell r="AC6" t="str">
            <v>K0</v>
          </cell>
          <cell r="AD6" t="str">
            <v>ISLAM</v>
          </cell>
          <cell r="AE6" t="str">
            <v>L</v>
          </cell>
          <cell r="AF6" t="str">
            <v>SLTA</v>
          </cell>
          <cell r="AG6" t="str">
            <v>HENGKY YONATHAN WIJAYA</v>
          </cell>
          <cell r="AH6" t="str">
            <v>BCA</v>
          </cell>
          <cell r="AI6" t="str">
            <v>2465479394</v>
          </cell>
          <cell r="AJ6" t="str">
            <v>6301050609160001</v>
          </cell>
          <cell r="AK6" t="str">
            <v>702434937525000</v>
          </cell>
          <cell r="AL6">
            <v>44440</v>
          </cell>
          <cell r="AM6">
            <v>44561</v>
          </cell>
          <cell r="AN6" t="str">
            <v>PKWT I</v>
          </cell>
          <cell r="AO6" t="str">
            <v>18 hari</v>
          </cell>
          <cell r="AP6" t="str">
            <v>4 Tahun  1 Bulan 12 Hari</v>
          </cell>
          <cell r="AQ6" t="str">
            <v>SUDAH</v>
          </cell>
          <cell r="AR6">
            <v>44434</v>
          </cell>
          <cell r="AS6" t="str">
            <v>SUDAH</v>
          </cell>
          <cell r="AT6">
            <v>44432</v>
          </cell>
          <cell r="AU6" t="str">
            <v>SUDAH</v>
          </cell>
          <cell r="AV6">
            <v>44431</v>
          </cell>
          <cell r="AW6" t="str">
            <v>0 Tahun  3 Bulan 20 Hari</v>
          </cell>
          <cell r="AX6" t="str">
            <v>IN CLASS</v>
          </cell>
          <cell r="AY6">
            <v>100</v>
          </cell>
          <cell r="AZ6">
            <v>100</v>
          </cell>
          <cell r="BA6" t="str">
            <v>SUDAH</v>
          </cell>
          <cell r="BB6">
            <v>0</v>
          </cell>
          <cell r="BC6">
            <v>44389</v>
          </cell>
          <cell r="BD6" t="str">
            <v>PT. Apparel One Indonesia 2</v>
          </cell>
          <cell r="BE6" t="str">
            <v>SUDAH</v>
          </cell>
          <cell r="BF6">
            <v>0</v>
          </cell>
          <cell r="BG6">
            <v>44420</v>
          </cell>
          <cell r="BH6" t="str">
            <v>PT. Apparel One Indonesia 2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 t="str">
            <v>0001800470957</v>
          </cell>
          <cell r="BS6" t="str">
            <v>SUDAH</v>
          </cell>
          <cell r="BT6" t="str">
            <v>BU MBK</v>
          </cell>
          <cell r="BU6" t="str">
            <v>19060602984</v>
          </cell>
          <cell r="BV6" t="str">
            <v>SUDAH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 t="str">
            <v>hengky.wjaya099@gmail.com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I6" t="str">
            <v>HENGKY YONATHAN WIJAYA</v>
          </cell>
        </row>
        <row r="7">
          <cell r="C7" t="str">
            <v>0220</v>
          </cell>
          <cell r="D7" t="str">
            <v>RAHARJO</v>
          </cell>
          <cell r="E7" t="str">
            <v>PT. MBK</v>
          </cell>
          <cell r="F7" t="str">
            <v>PEMENUHAN PO</v>
          </cell>
          <cell r="G7" t="str">
            <v>12/JKT2/III/2021</v>
          </cell>
          <cell r="H7">
            <v>44259</v>
          </cell>
          <cell r="I7">
            <v>43040</v>
          </cell>
          <cell r="J7">
            <v>-1219</v>
          </cell>
          <cell r="K7" t="str">
            <v>085600668967</v>
          </cell>
          <cell r="L7" t="str">
            <v>DRIVER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 t="str">
            <v>SEMARANG</v>
          </cell>
          <cell r="R7" t="str">
            <v>ANTERAJA</v>
          </cell>
          <cell r="S7" t="str">
            <v>MALANG</v>
          </cell>
          <cell r="T7" t="str">
            <v>3372051706790003</v>
          </cell>
          <cell r="U7" t="str">
            <v>SEUMUR HIDUP</v>
          </cell>
          <cell r="V7" t="str">
            <v>HIJAU</v>
          </cell>
          <cell r="W7" t="str">
            <v>BI</v>
          </cell>
          <cell r="X7" t="str">
            <v>790614411228</v>
          </cell>
          <cell r="Y7">
            <v>46187</v>
          </cell>
          <cell r="Z7" t="str">
            <v>SURAKARTA</v>
          </cell>
          <cell r="AA7">
            <v>29023</v>
          </cell>
          <cell r="AB7" t="str">
            <v>BONOREJO RT. 004 RW. 017 NUSUKAN BANJARSARI KOTA SURAKARTA</v>
          </cell>
          <cell r="AC7" t="str">
            <v>K0</v>
          </cell>
          <cell r="AD7" t="str">
            <v>KRISTEN</v>
          </cell>
          <cell r="AE7" t="str">
            <v>L</v>
          </cell>
          <cell r="AF7" t="str">
            <v>SLTA</v>
          </cell>
          <cell r="AG7" t="str">
            <v>RAHARJO</v>
          </cell>
          <cell r="AH7" t="str">
            <v>BCA</v>
          </cell>
          <cell r="AI7" t="str">
            <v>0373058286</v>
          </cell>
          <cell r="AJ7" t="str">
            <v>6301050610150004</v>
          </cell>
          <cell r="AK7" t="str">
            <v>459081212526000</v>
          </cell>
          <cell r="AL7">
            <v>44440</v>
          </cell>
          <cell r="AM7">
            <v>44561</v>
          </cell>
          <cell r="AN7" t="str">
            <v>PKWT I</v>
          </cell>
          <cell r="AO7" t="str">
            <v>18 hari</v>
          </cell>
          <cell r="AP7" t="str">
            <v>4 Tahun  1 Bulan 12 Hari</v>
          </cell>
          <cell r="AQ7" t="str">
            <v>SUDAH</v>
          </cell>
          <cell r="AR7">
            <v>44434</v>
          </cell>
          <cell r="AS7" t="str">
            <v>SUDAH</v>
          </cell>
          <cell r="AT7">
            <v>44432</v>
          </cell>
          <cell r="AU7" t="str">
            <v>SUDAH</v>
          </cell>
          <cell r="AV7">
            <v>44430</v>
          </cell>
          <cell r="AW7" t="str">
            <v>0 Tahun  3 Bulan 21 Hari</v>
          </cell>
          <cell r="AX7" t="str">
            <v>IN CLASS</v>
          </cell>
          <cell r="AY7">
            <v>100</v>
          </cell>
          <cell r="AZ7">
            <v>100</v>
          </cell>
          <cell r="BA7" t="str">
            <v>SUDAH</v>
          </cell>
          <cell r="BB7">
            <v>0</v>
          </cell>
          <cell r="BC7">
            <v>44389</v>
          </cell>
          <cell r="BD7" t="str">
            <v>PT. Apparel One Indonesia 2</v>
          </cell>
          <cell r="BE7" t="str">
            <v>SUDAH</v>
          </cell>
          <cell r="BF7">
            <v>0</v>
          </cell>
          <cell r="BG7">
            <v>44420</v>
          </cell>
          <cell r="BH7" t="str">
            <v>PT. Apparel One Indonesia 2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 t="str">
            <v>0001171401221</v>
          </cell>
          <cell r="BS7" t="str">
            <v>SUDAH</v>
          </cell>
          <cell r="BT7" t="str">
            <v>BU MBK</v>
          </cell>
          <cell r="BU7" t="str">
            <v>19060603180</v>
          </cell>
          <cell r="BV7" t="str">
            <v>SUDAH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 t="str">
            <v>selomitaprameswari222@gmail.com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I7" t="str">
            <v>RAHARJO</v>
          </cell>
        </row>
        <row r="8">
          <cell r="C8" t="str">
            <v>0221</v>
          </cell>
          <cell r="D8" t="str">
            <v>EKO SULISTIYANTO</v>
          </cell>
          <cell r="E8" t="str">
            <v>PT. MBK</v>
          </cell>
          <cell r="F8">
            <v>0</v>
          </cell>
          <cell r="G8">
            <v>0</v>
          </cell>
          <cell r="H8">
            <v>0</v>
          </cell>
          <cell r="I8">
            <v>43040</v>
          </cell>
          <cell r="J8" t="str">
            <v/>
          </cell>
          <cell r="K8" t="str">
            <v>082223554174</v>
          </cell>
          <cell r="L8" t="str">
            <v>DRIVER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str">
            <v>SEMARANG</v>
          </cell>
          <cell r="R8" t="str">
            <v>ANTERAJA</v>
          </cell>
          <cell r="S8" t="str">
            <v>MALANG</v>
          </cell>
          <cell r="T8" t="str">
            <v>3213030904760004</v>
          </cell>
          <cell r="U8" t="str">
            <v>SEUMUR HIDUP</v>
          </cell>
          <cell r="V8" t="str">
            <v>HIJAU</v>
          </cell>
          <cell r="W8" t="str">
            <v>BI</v>
          </cell>
          <cell r="X8" t="str">
            <v>760413300646</v>
          </cell>
          <cell r="Y8">
            <v>44660</v>
          </cell>
          <cell r="Z8" t="str">
            <v>SEMARANG</v>
          </cell>
          <cell r="AA8">
            <v>28589</v>
          </cell>
          <cell r="AB8" t="str">
            <v>JL. DEPOKSARI F-2 RT. 002 RW. 007 TANDANG TEMBALANG KOTA SEMARANG</v>
          </cell>
          <cell r="AC8" t="str">
            <v>K0</v>
          </cell>
          <cell r="AD8" t="str">
            <v>ISLAM</v>
          </cell>
          <cell r="AE8" t="str">
            <v>L</v>
          </cell>
          <cell r="AF8" t="str">
            <v>SLTA</v>
          </cell>
          <cell r="AG8" t="str">
            <v>EKO SULISTIYANTO</v>
          </cell>
          <cell r="AH8" t="str">
            <v>BCA</v>
          </cell>
          <cell r="AI8" t="str">
            <v>8915199409</v>
          </cell>
          <cell r="AJ8" t="str">
            <v>6371030704140005</v>
          </cell>
          <cell r="AK8" t="str">
            <v>802317560503000</v>
          </cell>
          <cell r="AL8">
            <v>44470</v>
          </cell>
          <cell r="AM8">
            <v>44592</v>
          </cell>
          <cell r="AN8" t="str">
            <v>PKWT I</v>
          </cell>
          <cell r="AO8" t="str">
            <v>49 hari</v>
          </cell>
          <cell r="AP8" t="str">
            <v>4 Tahun  1 Bulan 12 Hari</v>
          </cell>
          <cell r="AQ8" t="str">
            <v>SUDAH</v>
          </cell>
          <cell r="AR8">
            <v>44434</v>
          </cell>
          <cell r="AS8" t="str">
            <v>SUDAH</v>
          </cell>
          <cell r="AT8">
            <v>44432</v>
          </cell>
          <cell r="AU8" t="str">
            <v>SUDAH</v>
          </cell>
          <cell r="AV8">
            <v>44430</v>
          </cell>
          <cell r="AW8" t="str">
            <v>0 Tahun  3 Bulan 21 Hari</v>
          </cell>
          <cell r="AX8" t="str">
            <v>IN CLASS</v>
          </cell>
          <cell r="AY8">
            <v>100</v>
          </cell>
          <cell r="AZ8">
            <v>100</v>
          </cell>
          <cell r="BA8" t="str">
            <v>SUDAH</v>
          </cell>
          <cell r="BB8">
            <v>0</v>
          </cell>
          <cell r="BC8">
            <v>44387</v>
          </cell>
          <cell r="BD8" t="str">
            <v>PT. Apparel One Indonesia 2</v>
          </cell>
          <cell r="BE8" t="str">
            <v>SUDAH</v>
          </cell>
          <cell r="BF8">
            <v>0</v>
          </cell>
          <cell r="BG8">
            <v>44420</v>
          </cell>
          <cell r="BH8" t="str">
            <v>AOI SEMARANG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 t="str">
            <v>0001861715327</v>
          </cell>
          <cell r="BS8" t="str">
            <v>SUDAH</v>
          </cell>
          <cell r="BT8" t="str">
            <v>BU MBK</v>
          </cell>
          <cell r="BU8" t="str">
            <v>19060602943</v>
          </cell>
          <cell r="BV8" t="str">
            <v>SUDAH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 t="str">
            <v>ekosulistiyanto5@gmail.com</v>
          </cell>
          <cell r="CD8">
            <v>0</v>
          </cell>
          <cell r="CE8">
            <v>0</v>
          </cell>
          <cell r="CF8">
            <v>0</v>
          </cell>
          <cell r="CG8" t="str">
            <v>Mutasi dr AOP ke Anteraja 03 Agustus 2021</v>
          </cell>
          <cell r="CI8" t="str">
            <v>EKO SULISTIYANTO</v>
          </cell>
        </row>
        <row r="9">
          <cell r="C9" t="str">
            <v>0224</v>
          </cell>
          <cell r="D9" t="str">
            <v>M SYAIFUDIN</v>
          </cell>
          <cell r="E9" t="str">
            <v>PT. MBK</v>
          </cell>
          <cell r="F9">
            <v>0</v>
          </cell>
          <cell r="G9">
            <v>0</v>
          </cell>
          <cell r="H9">
            <v>0</v>
          </cell>
          <cell r="I9">
            <v>43101</v>
          </cell>
          <cell r="J9" t="str">
            <v/>
          </cell>
          <cell r="K9" t="str">
            <v>087832360345</v>
          </cell>
          <cell r="L9" t="str">
            <v>DRIVER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 t="str">
            <v>SEMARANG</v>
          </cell>
          <cell r="R9" t="str">
            <v>ANTERAJA</v>
          </cell>
          <cell r="S9" t="str">
            <v>MALANG</v>
          </cell>
          <cell r="T9" t="str">
            <v>3325020806900002</v>
          </cell>
          <cell r="U9" t="str">
            <v>SEUMUR HIDUP</v>
          </cell>
          <cell r="V9" t="str">
            <v>HIJAU</v>
          </cell>
          <cell r="W9" t="str">
            <v>BI</v>
          </cell>
          <cell r="X9" t="str">
            <v>900614270518</v>
          </cell>
          <cell r="Y9">
            <v>45818</v>
          </cell>
          <cell r="Z9" t="str">
            <v>BATANG</v>
          </cell>
          <cell r="AA9">
            <v>33062</v>
          </cell>
          <cell r="AB9" t="str">
            <v>WONOKERTO KAUMAN RT. 006 RW. 001 WONOKERTO BANDAR KAB. BANDAR</v>
          </cell>
          <cell r="AC9" t="str">
            <v>K1</v>
          </cell>
          <cell r="AD9" t="str">
            <v>ISLAM</v>
          </cell>
          <cell r="AE9" t="str">
            <v>L</v>
          </cell>
          <cell r="AF9" t="str">
            <v>SLTA</v>
          </cell>
          <cell r="AG9" t="str">
            <v>M. SYAIFUDIN</v>
          </cell>
          <cell r="AH9" t="str">
            <v>BCA</v>
          </cell>
          <cell r="AI9" t="str">
            <v>2490384254</v>
          </cell>
          <cell r="AJ9" t="str">
            <v>637203190110002</v>
          </cell>
          <cell r="AK9" t="str">
            <v>920150620513000</v>
          </cell>
          <cell r="AL9">
            <v>44440</v>
          </cell>
          <cell r="AM9">
            <v>44561</v>
          </cell>
          <cell r="AN9" t="str">
            <v>PKWT I</v>
          </cell>
          <cell r="AO9" t="str">
            <v>18 hari</v>
          </cell>
          <cell r="AP9" t="str">
            <v>3 Tahun  11 Bulan 12 Hari</v>
          </cell>
          <cell r="AQ9" t="str">
            <v>SUDAH</v>
          </cell>
          <cell r="AR9">
            <v>44434</v>
          </cell>
          <cell r="AS9" t="str">
            <v>SUDAH</v>
          </cell>
          <cell r="AT9">
            <v>44432</v>
          </cell>
          <cell r="AU9" t="str">
            <v>SUDAH</v>
          </cell>
          <cell r="AV9">
            <v>44431</v>
          </cell>
          <cell r="AW9" t="str">
            <v>0 Tahun  3 Bulan 20 Hari</v>
          </cell>
          <cell r="AX9" t="str">
            <v>IN CLASS</v>
          </cell>
          <cell r="AY9">
            <v>100</v>
          </cell>
          <cell r="AZ9">
            <v>100</v>
          </cell>
          <cell r="BA9" t="str">
            <v>SUDAH</v>
          </cell>
          <cell r="BB9">
            <v>0</v>
          </cell>
          <cell r="BC9">
            <v>44420</v>
          </cell>
          <cell r="BD9" t="str">
            <v>Pekalongan</v>
          </cell>
          <cell r="BE9" t="str">
            <v>SUDAH</v>
          </cell>
          <cell r="BF9">
            <v>0</v>
          </cell>
          <cell r="BG9">
            <v>44504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 t="str">
            <v>0002355086891</v>
          </cell>
          <cell r="BS9" t="str">
            <v>SUDAH</v>
          </cell>
          <cell r="BT9" t="str">
            <v>BU MBK</v>
          </cell>
          <cell r="BU9" t="str">
            <v>19060603057</v>
          </cell>
          <cell r="BV9" t="str">
            <v>SUDAH</v>
          </cell>
          <cell r="BW9">
            <v>0</v>
          </cell>
          <cell r="BX9">
            <v>0</v>
          </cell>
          <cell r="BY9" t="str">
            <v>PROPERTY DAMAGE</v>
          </cell>
          <cell r="BZ9">
            <v>44379</v>
          </cell>
          <cell r="CA9">
            <v>0</v>
          </cell>
          <cell r="CB9">
            <v>0</v>
          </cell>
          <cell r="CC9" t="str">
            <v>muhamadsyaifudin04@gmail.com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I9" t="str">
            <v>M. SYAIFUDIN</v>
          </cell>
        </row>
        <row r="10">
          <cell r="C10" t="str">
            <v>0887</v>
          </cell>
          <cell r="D10" t="str">
            <v>ADHITIYA LUHUNG</v>
          </cell>
          <cell r="E10" t="str">
            <v>PT. MBK</v>
          </cell>
          <cell r="F10">
            <v>0</v>
          </cell>
          <cell r="G10">
            <v>0</v>
          </cell>
          <cell r="H10">
            <v>0</v>
          </cell>
          <cell r="I10">
            <v>43810</v>
          </cell>
          <cell r="J10" t="str">
            <v/>
          </cell>
          <cell r="K10" t="str">
            <v>089604143143</v>
          </cell>
          <cell r="L10" t="str">
            <v>DRIVER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 t="str">
            <v>SEMARANG</v>
          </cell>
          <cell r="R10" t="str">
            <v>ANTERAJA</v>
          </cell>
          <cell r="S10" t="str">
            <v>MALANG</v>
          </cell>
          <cell r="T10" t="str">
            <v>3374151008960001</v>
          </cell>
          <cell r="U10" t="str">
            <v>SEUMUR HIDUP</v>
          </cell>
          <cell r="V10" t="str">
            <v>HIJAU</v>
          </cell>
          <cell r="W10" t="str">
            <v>BI</v>
          </cell>
          <cell r="X10" t="str">
            <v>960814590785</v>
          </cell>
          <cell r="Y10">
            <v>45514</v>
          </cell>
          <cell r="Z10" t="str">
            <v>SEMARANG</v>
          </cell>
          <cell r="AA10">
            <v>35287</v>
          </cell>
          <cell r="AB10" t="str">
            <v>WONOSARI RT. 005/010 KEL. WONOSARI KEC. NGALIYAN</v>
          </cell>
          <cell r="AC10" t="str">
            <v>L</v>
          </cell>
          <cell r="AD10" t="str">
            <v>ISLAM</v>
          </cell>
          <cell r="AE10" t="str">
            <v>L</v>
          </cell>
          <cell r="AF10" t="str">
            <v>SMA</v>
          </cell>
          <cell r="AG10" t="str">
            <v>ADHITYA LUHUNG</v>
          </cell>
          <cell r="AH10" t="str">
            <v>BCA</v>
          </cell>
          <cell r="AI10" t="str">
            <v>8715218018</v>
          </cell>
          <cell r="AJ10" t="str">
            <v>3374151312051320</v>
          </cell>
          <cell r="AK10">
            <v>0</v>
          </cell>
          <cell r="AL10">
            <v>44531</v>
          </cell>
          <cell r="AM10">
            <v>44620</v>
          </cell>
          <cell r="AN10" t="str">
            <v>PKWT II</v>
          </cell>
          <cell r="AO10" t="str">
            <v>77 hari</v>
          </cell>
          <cell r="AP10" t="str">
            <v>2 Tahun  0 Bulan 2 Hari</v>
          </cell>
          <cell r="AQ10" t="str">
            <v>SUDAH</v>
          </cell>
          <cell r="AR10">
            <v>44434</v>
          </cell>
          <cell r="AS10" t="str">
            <v>SUDAH</v>
          </cell>
          <cell r="AT10">
            <v>44440</v>
          </cell>
          <cell r="AU10" t="str">
            <v>SUDAH</v>
          </cell>
          <cell r="AV10">
            <v>44428</v>
          </cell>
          <cell r="AW10" t="str">
            <v>0 Tahun  3 Bulan 23 Hari</v>
          </cell>
          <cell r="AX10" t="str">
            <v>IN CLASS</v>
          </cell>
          <cell r="AY10">
            <v>100</v>
          </cell>
          <cell r="AZ10">
            <v>100</v>
          </cell>
          <cell r="BA10" t="str">
            <v>SUDAH</v>
          </cell>
          <cell r="BB10">
            <v>0</v>
          </cell>
          <cell r="BC10">
            <v>44386</v>
          </cell>
          <cell r="BD10" t="str">
            <v>PT. Apparel One Indonesia 2</v>
          </cell>
          <cell r="BE10" t="str">
            <v>SUDAH</v>
          </cell>
          <cell r="BF10">
            <v>0</v>
          </cell>
          <cell r="BG10">
            <v>44441</v>
          </cell>
          <cell r="BH10" t="str">
            <v>Rumah Sakit Tentara Semarang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 t="str">
            <v>0001815349151</v>
          </cell>
          <cell r="BS10" t="str">
            <v>SUDAH</v>
          </cell>
          <cell r="BT10" t="str">
            <v>BU MBK</v>
          </cell>
          <cell r="BU10" t="str">
            <v>20013717705</v>
          </cell>
          <cell r="BV10" t="str">
            <v>SUDAH</v>
          </cell>
          <cell r="BW10">
            <v>0</v>
          </cell>
          <cell r="BX10">
            <v>0</v>
          </cell>
          <cell r="BY10" t="str">
            <v>PROPERTY DAMAGE
LTI</v>
          </cell>
          <cell r="BZ10" t="str">
            <v>4/5/2021 20/07/2021</v>
          </cell>
          <cell r="CA10">
            <v>0</v>
          </cell>
          <cell r="CB10">
            <v>0</v>
          </cell>
          <cell r="CC10" t="str">
            <v>rooypoenya@gmail.com</v>
          </cell>
          <cell r="CD10">
            <v>44412</v>
          </cell>
          <cell r="CE10">
            <v>0</v>
          </cell>
          <cell r="CF10">
            <v>0</v>
          </cell>
          <cell r="CG10">
            <v>0</v>
          </cell>
          <cell r="CI10" t="str">
            <v>ADHITIYA LUHUNG</v>
          </cell>
        </row>
        <row r="11">
          <cell r="C11" t="str">
            <v>1063</v>
          </cell>
          <cell r="D11" t="str">
            <v>YOGA MIRZA PUTRA</v>
          </cell>
          <cell r="E11" t="str">
            <v>PT. MBK</v>
          </cell>
          <cell r="F11">
            <v>0</v>
          </cell>
          <cell r="G11">
            <v>0</v>
          </cell>
          <cell r="H11">
            <v>0</v>
          </cell>
          <cell r="I11">
            <v>43902</v>
          </cell>
          <cell r="J11" t="str">
            <v/>
          </cell>
          <cell r="K11" t="str">
            <v>089614453641</v>
          </cell>
          <cell r="L11" t="str">
            <v>DRIVER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 t="str">
            <v>SEMARANG</v>
          </cell>
          <cell r="R11" t="str">
            <v>ANTERAJA</v>
          </cell>
          <cell r="S11" t="str">
            <v>MALANG</v>
          </cell>
          <cell r="T11" t="str">
            <v>3371150109930002</v>
          </cell>
          <cell r="U11" t="str">
            <v>SEUMUR HIDUP</v>
          </cell>
          <cell r="V11" t="str">
            <v>PUTIH</v>
          </cell>
          <cell r="W11" t="str">
            <v>BI</v>
          </cell>
          <cell r="X11" t="str">
            <v>14219809000134</v>
          </cell>
          <cell r="Y11">
            <v>45706</v>
          </cell>
          <cell r="Z11" t="str">
            <v>SEMARANG</v>
          </cell>
          <cell r="AA11">
            <v>36039</v>
          </cell>
          <cell r="AB11" t="str">
            <v>WONOSARI RT. 002/010 KEL. WONOSARI KEC. NGALIYAN</v>
          </cell>
          <cell r="AC11" t="str">
            <v>L</v>
          </cell>
          <cell r="AD11" t="str">
            <v>ISLAM</v>
          </cell>
          <cell r="AE11" t="str">
            <v>L</v>
          </cell>
          <cell r="AF11" t="str">
            <v>SMA</v>
          </cell>
          <cell r="AG11" t="str">
            <v>YOGA MIRZA PUTRA</v>
          </cell>
          <cell r="AH11" t="str">
            <v>BCA</v>
          </cell>
          <cell r="AI11" t="str">
            <v>8715230832</v>
          </cell>
          <cell r="AJ11" t="str">
            <v>3374151703200005</v>
          </cell>
          <cell r="AK11">
            <v>0</v>
          </cell>
          <cell r="AL11">
            <v>44470</v>
          </cell>
          <cell r="AM11">
            <v>44592</v>
          </cell>
          <cell r="AN11" t="str">
            <v>PKWT I</v>
          </cell>
          <cell r="AO11" t="str">
            <v>49 hari</v>
          </cell>
          <cell r="AP11" t="str">
            <v>1 Tahun  9 Bulan 1 Hari</v>
          </cell>
          <cell r="AQ11" t="str">
            <v>SUDAH</v>
          </cell>
          <cell r="AR11">
            <v>44434</v>
          </cell>
          <cell r="AS11" t="str">
            <v>SUDAH</v>
          </cell>
          <cell r="AT11">
            <v>44432</v>
          </cell>
          <cell r="AU11" t="str">
            <v>SUDAH</v>
          </cell>
          <cell r="AV11">
            <v>44428</v>
          </cell>
          <cell r="AW11" t="str">
            <v>0 Tahun  3 Bulan 23 Hari</v>
          </cell>
          <cell r="AX11" t="str">
            <v>IN CLASS</v>
          </cell>
          <cell r="AY11">
            <v>100</v>
          </cell>
          <cell r="AZ11">
            <v>100</v>
          </cell>
          <cell r="BA11" t="str">
            <v>SUDAH</v>
          </cell>
          <cell r="BB11">
            <v>0</v>
          </cell>
          <cell r="BC11">
            <v>44386</v>
          </cell>
          <cell r="BD11" t="str">
            <v>PT. Apparel One Indonesia 2</v>
          </cell>
          <cell r="BE11" t="str">
            <v>SUDAH</v>
          </cell>
          <cell r="BF11">
            <v>0</v>
          </cell>
          <cell r="BG11">
            <v>44420</v>
          </cell>
          <cell r="BH11" t="str">
            <v>PT. Apparel One Indonesia 2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 t="str">
            <v>0002344907349</v>
          </cell>
          <cell r="BS11" t="str">
            <v>SUDAH</v>
          </cell>
          <cell r="BT11" t="str">
            <v>BU MBK</v>
          </cell>
          <cell r="BU11" t="str">
            <v>20027918505</v>
          </cell>
          <cell r="BV11" t="str">
            <v>SUDAH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 t="str">
            <v>yogamirzaputra453641@gmail.com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I11" t="str">
            <v>YOGA MIRZA PUTRA</v>
          </cell>
        </row>
        <row r="12">
          <cell r="C12" t="str">
            <v>1145</v>
          </cell>
          <cell r="D12" t="str">
            <v>ARIES HENDRA CAHYANTO</v>
          </cell>
          <cell r="E12" t="str">
            <v>PT. MBK</v>
          </cell>
          <cell r="F12">
            <v>0</v>
          </cell>
          <cell r="G12">
            <v>0</v>
          </cell>
          <cell r="H12">
            <v>0</v>
          </cell>
          <cell r="I12">
            <v>43950</v>
          </cell>
          <cell r="J12" t="str">
            <v/>
          </cell>
          <cell r="K12" t="str">
            <v>0895386515247</v>
          </cell>
          <cell r="L12" t="str">
            <v>DRIVER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 t="str">
            <v>SEMARANG</v>
          </cell>
          <cell r="R12" t="str">
            <v>ANTERAJA</v>
          </cell>
          <cell r="S12" t="str">
            <v>MALANG</v>
          </cell>
          <cell r="T12" t="str">
            <v>3374132203760010</v>
          </cell>
          <cell r="U12" t="str">
            <v>SEUMUR HIDUP</v>
          </cell>
          <cell r="V12" t="str">
            <v>HIJAU</v>
          </cell>
          <cell r="W12" t="str">
            <v>BI UMUM</v>
          </cell>
          <cell r="X12" t="str">
            <v>760325281645</v>
          </cell>
          <cell r="Y12">
            <v>45373</v>
          </cell>
          <cell r="Z12" t="str">
            <v>JAKARTA</v>
          </cell>
          <cell r="AA12">
            <v>27841</v>
          </cell>
          <cell r="AB12" t="str">
            <v>JL. TAMAN SRI REJEKI SELATAN VII RT. 004/004 KEL. KALIBANTENG KIDUL KEC. SEMARANG BART</v>
          </cell>
          <cell r="AC12" t="str">
            <v>K0</v>
          </cell>
          <cell r="AD12" t="str">
            <v>ISLAM</v>
          </cell>
          <cell r="AE12" t="str">
            <v>L</v>
          </cell>
          <cell r="AF12" t="str">
            <v>SMA</v>
          </cell>
          <cell r="AG12" t="str">
            <v>ARIES HENDRA CAHYANTO</v>
          </cell>
          <cell r="AH12" t="str">
            <v>BCA</v>
          </cell>
          <cell r="AI12" t="str">
            <v>8035178437</v>
          </cell>
          <cell r="AJ12" t="str">
            <v>3374131606100003</v>
          </cell>
          <cell r="AK12">
            <v>0</v>
          </cell>
          <cell r="AL12">
            <v>44470</v>
          </cell>
          <cell r="AM12">
            <v>44592</v>
          </cell>
          <cell r="AN12" t="str">
            <v>PKWT I</v>
          </cell>
          <cell r="AO12" t="str">
            <v>49 hari</v>
          </cell>
          <cell r="AP12" t="str">
            <v>1 Tahun  7 Bulan 14 Hari</v>
          </cell>
          <cell r="AQ12" t="str">
            <v>SUDAH</v>
          </cell>
          <cell r="AR12">
            <v>44434</v>
          </cell>
          <cell r="AS12" t="str">
            <v>SUDAH</v>
          </cell>
          <cell r="AT12">
            <v>44432</v>
          </cell>
          <cell r="AU12" t="str">
            <v>SUDAH</v>
          </cell>
          <cell r="AV12">
            <v>44472</v>
          </cell>
          <cell r="AW12" t="str">
            <v>0 Tahun  2 Bulan 10 Hari</v>
          </cell>
          <cell r="AX12" t="str">
            <v>IN CLASS</v>
          </cell>
          <cell r="AY12">
            <v>100</v>
          </cell>
          <cell r="AZ12">
            <v>100</v>
          </cell>
          <cell r="BA12" t="str">
            <v>SUDAH</v>
          </cell>
          <cell r="BB12">
            <v>0</v>
          </cell>
          <cell r="BC12">
            <v>44399</v>
          </cell>
          <cell r="BD12" t="str">
            <v>Rumah Sakit Tentara Semarang</v>
          </cell>
          <cell r="BE12" t="str">
            <v>SUDAH</v>
          </cell>
          <cell r="BF12">
            <v>0</v>
          </cell>
          <cell r="BG12">
            <v>44441</v>
          </cell>
          <cell r="BH12" t="str">
            <v>Rumah Sakit Tentara Semarang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 t="str">
            <v>0001129677647</v>
          </cell>
          <cell r="BS12" t="str">
            <v>SUDAH</v>
          </cell>
          <cell r="BT12" t="str">
            <v>BU MBK</v>
          </cell>
          <cell r="BU12" t="str">
            <v>20037830179</v>
          </cell>
          <cell r="BV12" t="str">
            <v>SUDAH</v>
          </cell>
          <cell r="BW12">
            <v>0</v>
          </cell>
          <cell r="BX12">
            <v>0</v>
          </cell>
          <cell r="BY12" t="str">
            <v>PROPERTY DAMAGE
PROPERTY DAMAGE</v>
          </cell>
          <cell r="BZ12" t="str">
            <v>3/27/2021
24/10/2021</v>
          </cell>
          <cell r="CA12">
            <v>0</v>
          </cell>
          <cell r="CB12">
            <v>0</v>
          </cell>
          <cell r="CC12" t="str">
            <v>redboyz.lenopo@gmail.com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I12" t="str">
            <v>ARIES HENDRA CAHYANTO</v>
          </cell>
        </row>
        <row r="13">
          <cell r="C13" t="str">
            <v>1199</v>
          </cell>
          <cell r="D13" t="str">
            <v>WISNU AL MUCHTAR</v>
          </cell>
          <cell r="E13" t="str">
            <v>PT. MBK</v>
          </cell>
          <cell r="F13">
            <v>0</v>
          </cell>
          <cell r="G13">
            <v>0</v>
          </cell>
          <cell r="H13">
            <v>0</v>
          </cell>
          <cell r="I13">
            <v>43997</v>
          </cell>
          <cell r="J13" t="str">
            <v/>
          </cell>
          <cell r="K13" t="str">
            <v>085712644528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Dispatcher</v>
          </cell>
          <cell r="Q13" t="str">
            <v>SEMARANG</v>
          </cell>
          <cell r="R13" t="str">
            <v>ANTERAJA</v>
          </cell>
          <cell r="S13" t="str">
            <v>MALANG</v>
          </cell>
          <cell r="T13" t="str">
            <v>3324112812950001</v>
          </cell>
          <cell r="U13" t="str">
            <v>SEUMUR HIDUP</v>
          </cell>
          <cell r="V13" t="str">
            <v>NON DRIVER</v>
          </cell>
          <cell r="W13" t="str">
            <v>NON DRIVER</v>
          </cell>
          <cell r="X13" t="str">
            <v>NON DRIVER</v>
          </cell>
          <cell r="Y13" t="str">
            <v>NON DRIVER</v>
          </cell>
          <cell r="Z13" t="str">
            <v>KENDAL</v>
          </cell>
          <cell r="AA13">
            <v>35061</v>
          </cell>
          <cell r="AB13" t="str">
            <v>GEMUHBLATEN RT 004/003 KEC GEMUH</v>
          </cell>
          <cell r="AC13" t="str">
            <v>K0</v>
          </cell>
          <cell r="AD13" t="str">
            <v>ISLAM</v>
          </cell>
          <cell r="AE13" t="str">
            <v>L</v>
          </cell>
          <cell r="AF13" t="str">
            <v>SMK</v>
          </cell>
          <cell r="AG13" t="str">
            <v>WISNU AL MUCHTAR</v>
          </cell>
          <cell r="AH13" t="str">
            <v>BCA</v>
          </cell>
          <cell r="AI13" t="str">
            <v>2521072239</v>
          </cell>
          <cell r="AJ13" t="str">
            <v>332411100180002</v>
          </cell>
          <cell r="AK13">
            <v>0</v>
          </cell>
          <cell r="AL13">
            <v>44501</v>
          </cell>
          <cell r="AM13">
            <v>44592</v>
          </cell>
          <cell r="AN13" t="str">
            <v>PKWT II</v>
          </cell>
          <cell r="AO13" t="str">
            <v>49 hari</v>
          </cell>
          <cell r="AP13" t="str">
            <v>1 Tahun  5 Bulan 28 Hari</v>
          </cell>
          <cell r="AQ13" t="str">
            <v>NON DRIVER</v>
          </cell>
          <cell r="AR13" t="str">
            <v>NON DRIVER</v>
          </cell>
          <cell r="AS13" t="str">
            <v>SUDAH</v>
          </cell>
          <cell r="AT13">
            <v>44432</v>
          </cell>
          <cell r="AU13" t="str">
            <v>NON DRIVER</v>
          </cell>
          <cell r="AV13" t="str">
            <v>NON DRIVER</v>
          </cell>
          <cell r="AW13" t="str">
            <v/>
          </cell>
          <cell r="AX13" t="str">
            <v>NON DRIVER</v>
          </cell>
          <cell r="AY13" t="str">
            <v>NON DRIVER</v>
          </cell>
          <cell r="AZ13" t="str">
            <v>NON DRIVER</v>
          </cell>
          <cell r="BA13" t="str">
            <v>SUDAH</v>
          </cell>
          <cell r="BB13">
            <v>0</v>
          </cell>
          <cell r="BC13">
            <v>44390</v>
          </cell>
          <cell r="BD13" t="str">
            <v>PT. Apparel One Indonesia 2</v>
          </cell>
          <cell r="BE13" t="str">
            <v>SUDAH</v>
          </cell>
          <cell r="BF13">
            <v>0</v>
          </cell>
          <cell r="BG13">
            <v>44441</v>
          </cell>
          <cell r="BH13" t="str">
            <v>Rumah Sakit Tentara Semarang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 t="str">
            <v>0001422543115</v>
          </cell>
          <cell r="BS13" t="str">
            <v>SUDAH</v>
          </cell>
          <cell r="BT13" t="str">
            <v>BU MBK</v>
          </cell>
          <cell r="BU13" t="str">
            <v>20044859484</v>
          </cell>
          <cell r="BV13" t="str">
            <v>SUDAH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I13" t="str">
            <v>WISNU AL MUCHTAR</v>
          </cell>
        </row>
        <row r="14">
          <cell r="C14" t="str">
            <v>1200</v>
          </cell>
          <cell r="D14" t="str">
            <v>ADI SUGIYARTO</v>
          </cell>
          <cell r="E14" t="str">
            <v>PT. MBK</v>
          </cell>
          <cell r="F14">
            <v>0</v>
          </cell>
          <cell r="G14">
            <v>0</v>
          </cell>
          <cell r="H14">
            <v>0</v>
          </cell>
          <cell r="I14">
            <v>43992</v>
          </cell>
          <cell r="J14" t="str">
            <v/>
          </cell>
          <cell r="K14" t="str">
            <v>089614218266</v>
          </cell>
          <cell r="L14" t="str">
            <v>DRIVER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 t="str">
            <v>SEMARANG</v>
          </cell>
          <cell r="R14" t="str">
            <v>ANTERAJA</v>
          </cell>
          <cell r="S14" t="str">
            <v>MALANG</v>
          </cell>
          <cell r="T14" t="str">
            <v>3315120803880003</v>
          </cell>
          <cell r="U14" t="str">
            <v>SEUMUR HIDUP</v>
          </cell>
          <cell r="V14" t="str">
            <v>HITAM</v>
          </cell>
          <cell r="W14" t="str">
            <v>BI</v>
          </cell>
          <cell r="X14" t="str">
            <v>880314390491</v>
          </cell>
          <cell r="Y14">
            <v>45359</v>
          </cell>
          <cell r="Z14" t="str">
            <v>GROBOGAN</v>
          </cell>
          <cell r="AA14">
            <v>32210</v>
          </cell>
          <cell r="AB14" t="str">
            <v>DESA BULU RT 002/001 DESA BULU KEC BULU KAB REMBANG</v>
          </cell>
          <cell r="AC14" t="str">
            <v>K0</v>
          </cell>
          <cell r="AD14" t="str">
            <v>ISLAM</v>
          </cell>
          <cell r="AE14" t="str">
            <v>L</v>
          </cell>
          <cell r="AF14" t="str">
            <v>SMA</v>
          </cell>
          <cell r="AG14" t="str">
            <v>ADI SUGIYARTO</v>
          </cell>
          <cell r="AH14" t="str">
            <v>BCA</v>
          </cell>
          <cell r="AI14" t="str">
            <v>0810989238</v>
          </cell>
          <cell r="AJ14" t="str">
            <v>3317022703140004</v>
          </cell>
          <cell r="AK14">
            <v>0</v>
          </cell>
          <cell r="AL14">
            <v>44501</v>
          </cell>
          <cell r="AM14">
            <v>44592</v>
          </cell>
          <cell r="AN14" t="str">
            <v>PKWT II</v>
          </cell>
          <cell r="AO14" t="str">
            <v>49 hari</v>
          </cell>
          <cell r="AP14" t="str">
            <v>1 Tahun  6 Bulan 3 Hari</v>
          </cell>
          <cell r="AQ14" t="str">
            <v>SUDAH</v>
          </cell>
          <cell r="AR14">
            <v>44434</v>
          </cell>
          <cell r="AS14" t="str">
            <v>SUDAH</v>
          </cell>
          <cell r="AT14">
            <v>44432</v>
          </cell>
          <cell r="AU14" t="str">
            <v>SUDAH</v>
          </cell>
          <cell r="AV14">
            <v>44430</v>
          </cell>
          <cell r="AW14" t="str">
            <v>0 Tahun  3 Bulan 21 Hari</v>
          </cell>
          <cell r="AX14" t="str">
            <v>IN CLASS</v>
          </cell>
          <cell r="AY14">
            <v>100</v>
          </cell>
          <cell r="AZ14">
            <v>100</v>
          </cell>
          <cell r="BA14" t="str">
            <v>SUDAH</v>
          </cell>
          <cell r="BB14">
            <v>0</v>
          </cell>
          <cell r="BC14">
            <v>44386</v>
          </cell>
          <cell r="BD14" t="str">
            <v>PT. Apparel One Indonesia 2</v>
          </cell>
          <cell r="BE14" t="str">
            <v>SUDAH</v>
          </cell>
          <cell r="BF14">
            <v>0</v>
          </cell>
          <cell r="BG14">
            <v>44420</v>
          </cell>
          <cell r="BH14" t="str">
            <v>PT. Apparel One Indonesia 2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 t="str">
            <v>0001656646165</v>
          </cell>
          <cell r="BS14" t="str">
            <v>SUDAH</v>
          </cell>
          <cell r="BT14" t="str">
            <v>BU MBK</v>
          </cell>
          <cell r="BU14" t="str">
            <v>20044859476</v>
          </cell>
          <cell r="BV14" t="str">
            <v>SUDAH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 t="str">
            <v>adisugiarto123@gmail.com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I14" t="str">
            <v>ADI SUGIYARTO</v>
          </cell>
        </row>
        <row r="15">
          <cell r="C15" t="str">
            <v>1240</v>
          </cell>
          <cell r="D15" t="str">
            <v>CAHYO AGITIANTO</v>
          </cell>
          <cell r="E15" t="str">
            <v>PT. MBK</v>
          </cell>
          <cell r="F15">
            <v>0</v>
          </cell>
          <cell r="G15">
            <v>0</v>
          </cell>
          <cell r="H15">
            <v>0</v>
          </cell>
          <cell r="I15">
            <v>44032</v>
          </cell>
          <cell r="J15" t="str">
            <v/>
          </cell>
          <cell r="K15" t="str">
            <v>081228555479</v>
          </cell>
          <cell r="L15" t="str">
            <v>DRIVER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 t="str">
            <v>SEMARANG</v>
          </cell>
          <cell r="R15" t="str">
            <v>ANTERAJA</v>
          </cell>
          <cell r="S15" t="str">
            <v>MALANG</v>
          </cell>
          <cell r="T15" t="str">
            <v>3374150408930001</v>
          </cell>
          <cell r="U15" t="str">
            <v>SEUMUR HIDUP</v>
          </cell>
          <cell r="V15" t="str">
            <v>HIJAU</v>
          </cell>
          <cell r="W15" t="str">
            <v>BI</v>
          </cell>
          <cell r="X15" t="str">
            <v>14219308000072</v>
          </cell>
          <cell r="Y15">
            <v>45846</v>
          </cell>
          <cell r="Z15" t="str">
            <v>SEMARANG</v>
          </cell>
          <cell r="AA15">
            <v>34185</v>
          </cell>
          <cell r="AB15" t="str">
            <v>WONOSARI RT 002/010 DESA WONOSARI KEC NGALIYAN</v>
          </cell>
          <cell r="AC15" t="str">
            <v>K0</v>
          </cell>
          <cell r="AD15" t="str">
            <v>ISLAM</v>
          </cell>
          <cell r="AE15" t="str">
            <v>L</v>
          </cell>
          <cell r="AF15" t="str">
            <v>SMK</v>
          </cell>
          <cell r="AG15" t="str">
            <v>CAHYO AGITIO</v>
          </cell>
          <cell r="AH15" t="str">
            <v>BCA</v>
          </cell>
          <cell r="AI15" t="str">
            <v>8715240854</v>
          </cell>
          <cell r="AJ15" t="str">
            <v>3374152501160006</v>
          </cell>
          <cell r="AK15">
            <v>0</v>
          </cell>
          <cell r="AL15">
            <v>44440</v>
          </cell>
          <cell r="AM15">
            <v>44561</v>
          </cell>
          <cell r="AN15" t="str">
            <v>PKWT I</v>
          </cell>
          <cell r="AO15" t="str">
            <v>18 hari</v>
          </cell>
          <cell r="AP15" t="str">
            <v>1 Tahun  4 Bulan 23 Hari</v>
          </cell>
          <cell r="AQ15" t="str">
            <v>SUDAH</v>
          </cell>
          <cell r="AR15">
            <v>44434</v>
          </cell>
          <cell r="AS15" t="str">
            <v>SUDAH</v>
          </cell>
          <cell r="AT15">
            <v>44432</v>
          </cell>
          <cell r="AU15" t="str">
            <v>SUDAH</v>
          </cell>
          <cell r="AV15">
            <v>44432</v>
          </cell>
          <cell r="AW15" t="str">
            <v>0 Tahun  3 Bulan 19 Hari</v>
          </cell>
          <cell r="AX15" t="str">
            <v>IN CLASS</v>
          </cell>
          <cell r="AY15">
            <v>100</v>
          </cell>
          <cell r="AZ15">
            <v>100</v>
          </cell>
          <cell r="BA15" t="str">
            <v>SUDAH</v>
          </cell>
          <cell r="BB15">
            <v>0</v>
          </cell>
          <cell r="BC15">
            <v>44389</v>
          </cell>
          <cell r="BD15" t="str">
            <v>PT. Apparel One Indonesia 2</v>
          </cell>
          <cell r="BE15" t="str">
            <v>SUDAH</v>
          </cell>
          <cell r="BF15">
            <v>0</v>
          </cell>
          <cell r="BG15">
            <v>44448</v>
          </cell>
          <cell r="BH15" t="str">
            <v>Rumah Sakit Tentara Semarang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 t="str">
            <v>0002056508695</v>
          </cell>
          <cell r="BS15" t="str">
            <v>SUDAH</v>
          </cell>
          <cell r="BT15" t="str">
            <v>BU MBK</v>
          </cell>
          <cell r="BU15" t="str">
            <v>20062338940</v>
          </cell>
          <cell r="BV15" t="str">
            <v>SUDAH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 t="str">
            <v>agitianto04@gmail.com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I15" t="str">
            <v>CAHYO AGITIANTO</v>
          </cell>
        </row>
        <row r="16">
          <cell r="C16" t="str">
            <v>1241</v>
          </cell>
          <cell r="D16" t="str">
            <v>AHMAD YUDI FIRMANSYAH</v>
          </cell>
          <cell r="E16" t="str">
            <v>PT. MBK</v>
          </cell>
          <cell r="F16">
            <v>0</v>
          </cell>
          <cell r="G16">
            <v>0</v>
          </cell>
          <cell r="H16">
            <v>0</v>
          </cell>
          <cell r="I16">
            <v>44039</v>
          </cell>
          <cell r="J16" t="str">
            <v/>
          </cell>
          <cell r="K16" t="str">
            <v>085876192233</v>
          </cell>
          <cell r="L16" t="str">
            <v>DRIVER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 t="str">
            <v>SEMARANG</v>
          </cell>
          <cell r="R16" t="str">
            <v>ANTERAJA</v>
          </cell>
          <cell r="S16" t="str">
            <v>MALANG</v>
          </cell>
          <cell r="T16" t="str">
            <v>3374051501900001</v>
          </cell>
          <cell r="U16" t="str">
            <v>SEUMUR HIDUP</v>
          </cell>
          <cell r="V16" t="str">
            <v>HIJAU</v>
          </cell>
          <cell r="W16" t="str">
            <v>BI</v>
          </cell>
          <cell r="X16" t="str">
            <v>14219001000058</v>
          </cell>
          <cell r="Y16">
            <v>45686</v>
          </cell>
          <cell r="Z16" t="str">
            <v>SEMARANG</v>
          </cell>
          <cell r="AA16">
            <v>32888</v>
          </cell>
          <cell r="AB16" t="str">
            <v>JL PURWO MUKTI DALAM II NO 17 RT 002/007 DESA</v>
          </cell>
          <cell r="AC16" t="str">
            <v>K0</v>
          </cell>
          <cell r="AD16" t="str">
            <v>ISLAM</v>
          </cell>
          <cell r="AE16" t="str">
            <v>L</v>
          </cell>
          <cell r="AF16" t="str">
            <v>SMA</v>
          </cell>
          <cell r="AG16" t="str">
            <v>AHMAD YUDI FIRMANSYAH</v>
          </cell>
          <cell r="AH16" t="str">
            <v>BCA</v>
          </cell>
          <cell r="AI16" t="str">
            <v>3530628701</v>
          </cell>
          <cell r="AJ16" t="str">
            <v>3374052608200009</v>
          </cell>
          <cell r="AK16">
            <v>0</v>
          </cell>
          <cell r="AL16">
            <v>44440</v>
          </cell>
          <cell r="AM16">
            <v>44561</v>
          </cell>
          <cell r="AN16" t="str">
            <v>PKWT I</v>
          </cell>
          <cell r="AO16" t="str">
            <v>18 hari</v>
          </cell>
          <cell r="AP16" t="str">
            <v>1 Tahun  4 Bulan 16 Hari</v>
          </cell>
          <cell r="AQ16" t="str">
            <v>SUDAH</v>
          </cell>
          <cell r="AR16">
            <v>44434</v>
          </cell>
          <cell r="AS16" t="str">
            <v>SUDAH</v>
          </cell>
          <cell r="AT16">
            <v>44392</v>
          </cell>
          <cell r="AU16" t="str">
            <v>SUDAH</v>
          </cell>
          <cell r="AV16">
            <v>44430</v>
          </cell>
          <cell r="AW16" t="str">
            <v>0 Tahun  3 Bulan 21 Hari</v>
          </cell>
          <cell r="AX16" t="str">
            <v>IN CLASS</v>
          </cell>
          <cell r="AY16">
            <v>100</v>
          </cell>
          <cell r="AZ16">
            <v>100</v>
          </cell>
          <cell r="BA16" t="str">
            <v>SUDAH</v>
          </cell>
          <cell r="BB16">
            <v>0</v>
          </cell>
          <cell r="BC16">
            <v>44389</v>
          </cell>
          <cell r="BD16" t="str">
            <v>PT. Apparel One Indonesia 2</v>
          </cell>
          <cell r="BE16" t="str">
            <v>SUDAH</v>
          </cell>
          <cell r="BF16">
            <v>0</v>
          </cell>
          <cell r="BG16">
            <v>44448</v>
          </cell>
          <cell r="BH16" t="str">
            <v>Rumah Sakit Tentara Semarang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 t="str">
            <v>0001143392376</v>
          </cell>
          <cell r="BS16" t="str">
            <v>SUDAH</v>
          </cell>
          <cell r="BT16" t="str">
            <v>BU MBK</v>
          </cell>
          <cell r="BU16" t="str">
            <v>20062338924</v>
          </cell>
          <cell r="BV16" t="str">
            <v>SUDAH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 t="str">
            <v>yudiahmadym3@gmail.com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I16" t="str">
            <v>AHMAD YUDI FIRMANSYAH</v>
          </cell>
        </row>
        <row r="17">
          <cell r="C17" t="str">
            <v>1279</v>
          </cell>
          <cell r="D17" t="str">
            <v>RIPTIA NURMAIDANI PUTRA</v>
          </cell>
          <cell r="E17" t="str">
            <v>PT. MBK</v>
          </cell>
          <cell r="F17">
            <v>0</v>
          </cell>
          <cell r="G17">
            <v>0</v>
          </cell>
          <cell r="H17">
            <v>0</v>
          </cell>
          <cell r="I17">
            <v>44044</v>
          </cell>
          <cell r="J17" t="str">
            <v/>
          </cell>
          <cell r="K17" t="str">
            <v>089536057676</v>
          </cell>
          <cell r="L17" t="str">
            <v>DRIVER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 t="str">
            <v>SEMARANG</v>
          </cell>
          <cell r="R17" t="str">
            <v>ANTERAJA</v>
          </cell>
          <cell r="S17" t="str">
            <v>MALANG</v>
          </cell>
          <cell r="T17" t="str">
            <v>3329091105910001</v>
          </cell>
          <cell r="U17" t="str">
            <v>SEUMUR HIDUP</v>
          </cell>
          <cell r="V17" t="str">
            <v>HIJAU</v>
          </cell>
          <cell r="W17" t="str">
            <v>BI</v>
          </cell>
          <cell r="X17" t="str">
            <v>14319105000002</v>
          </cell>
          <cell r="Y17">
            <v>45525</v>
          </cell>
          <cell r="Z17" t="str">
            <v>BREBES</v>
          </cell>
          <cell r="AA17">
            <v>33369</v>
          </cell>
          <cell r="AB17" t="str">
            <v>JL SULTAN AGUNG RT 004/007 DESA BREBES KEC BREBES</v>
          </cell>
          <cell r="AC17" t="str">
            <v>K0</v>
          </cell>
          <cell r="AD17" t="str">
            <v>ISLAM</v>
          </cell>
          <cell r="AE17" t="str">
            <v>L</v>
          </cell>
          <cell r="AF17" t="str">
            <v>SMA</v>
          </cell>
          <cell r="AG17" t="str">
            <v>CAHYO AGITIO</v>
          </cell>
          <cell r="AH17" t="str">
            <v>BCA</v>
          </cell>
          <cell r="AI17" t="str">
            <v>8715240854</v>
          </cell>
          <cell r="AJ17" t="str">
            <v>3329092707150025</v>
          </cell>
          <cell r="AK17">
            <v>0</v>
          </cell>
          <cell r="AL17">
            <v>44440</v>
          </cell>
          <cell r="AM17">
            <v>44561</v>
          </cell>
          <cell r="AN17" t="str">
            <v>PKWT I</v>
          </cell>
          <cell r="AO17" t="str">
            <v>18 hari</v>
          </cell>
          <cell r="AP17" t="str">
            <v>1 Tahun  4 Bulan 12 Hari</v>
          </cell>
          <cell r="AQ17" t="str">
            <v>SUDAH</v>
          </cell>
          <cell r="AR17">
            <v>44434</v>
          </cell>
          <cell r="AS17" t="str">
            <v>SUDAH</v>
          </cell>
          <cell r="AT17">
            <v>44432</v>
          </cell>
          <cell r="AU17" t="str">
            <v>SUDAH</v>
          </cell>
          <cell r="AV17">
            <v>44427</v>
          </cell>
          <cell r="AW17" t="str">
            <v>0 Tahun  3 Bulan 24 Hari</v>
          </cell>
          <cell r="AX17" t="str">
            <v>IN CLASS</v>
          </cell>
          <cell r="AY17">
            <v>100</v>
          </cell>
          <cell r="AZ17">
            <v>100</v>
          </cell>
          <cell r="BA17" t="str">
            <v>SUDAH</v>
          </cell>
          <cell r="BB17">
            <v>0</v>
          </cell>
          <cell r="BC17">
            <v>44494</v>
          </cell>
          <cell r="BD17">
            <v>0</v>
          </cell>
          <cell r="BE17" t="str">
            <v>BELUM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 t="str">
            <v>0002096157587</v>
          </cell>
          <cell r="BS17" t="str">
            <v>SUDAH</v>
          </cell>
          <cell r="BT17" t="str">
            <v>BU MBK</v>
          </cell>
          <cell r="BU17" t="str">
            <v>20062338965</v>
          </cell>
          <cell r="BV17" t="str">
            <v>SUDAH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 t="str">
            <v>putrariptia@gmail.com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I17" t="str">
            <v>RIPTIA NURMAIDANI PUTRA</v>
          </cell>
        </row>
        <row r="18">
          <cell r="C18" t="str">
            <v>1349</v>
          </cell>
          <cell r="D18" t="str">
            <v>NURACHMAT</v>
          </cell>
          <cell r="E18" t="str">
            <v>PT. MBK</v>
          </cell>
          <cell r="F18">
            <v>0</v>
          </cell>
          <cell r="G18">
            <v>0</v>
          </cell>
          <cell r="H18">
            <v>0</v>
          </cell>
          <cell r="I18">
            <v>44089</v>
          </cell>
          <cell r="J18" t="str">
            <v/>
          </cell>
          <cell r="K18" t="str">
            <v>082133944954</v>
          </cell>
          <cell r="L18" t="str">
            <v>DRIVER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 t="str">
            <v>SEMARANG</v>
          </cell>
          <cell r="R18" t="str">
            <v>ANTERAJA</v>
          </cell>
          <cell r="S18" t="str">
            <v>MALANG</v>
          </cell>
          <cell r="T18" t="str">
            <v>3322060403920001</v>
          </cell>
          <cell r="U18" t="str">
            <v>SEUMUR HIDUP</v>
          </cell>
          <cell r="V18" t="str">
            <v>HIJAU</v>
          </cell>
          <cell r="W18" t="str">
            <v>BI</v>
          </cell>
          <cell r="X18" t="str">
            <v>14599203000034</v>
          </cell>
          <cell r="Y18">
            <v>45702</v>
          </cell>
          <cell r="Z18" t="str">
            <v>SEMARANG</v>
          </cell>
          <cell r="AA18">
            <v>33667</v>
          </cell>
          <cell r="AB18" t="str">
            <v>DALEMAN RT 003/004 KEL TUNTANG DESA TUNTANG</v>
          </cell>
          <cell r="AC18" t="str">
            <v>K0</v>
          </cell>
          <cell r="AD18" t="str">
            <v>ISLAM</v>
          </cell>
          <cell r="AE18" t="str">
            <v>L</v>
          </cell>
          <cell r="AF18" t="str">
            <v>SMA</v>
          </cell>
          <cell r="AG18" t="str">
            <v>NURACHMAT</v>
          </cell>
          <cell r="AH18" t="str">
            <v>BCA</v>
          </cell>
          <cell r="AI18" t="str">
            <v>7960779911</v>
          </cell>
          <cell r="AJ18" t="str">
            <v>3322062608110004</v>
          </cell>
          <cell r="AK18">
            <v>0</v>
          </cell>
          <cell r="AL18">
            <v>44470</v>
          </cell>
          <cell r="AM18">
            <v>44592</v>
          </cell>
          <cell r="AN18" t="str">
            <v>PKWT I</v>
          </cell>
          <cell r="AO18" t="str">
            <v>49 hari</v>
          </cell>
          <cell r="AP18" t="str">
            <v>1 Tahun  2 Bulan 28 Hari</v>
          </cell>
          <cell r="AQ18" t="str">
            <v>SUDAH</v>
          </cell>
          <cell r="AR18">
            <v>44432</v>
          </cell>
          <cell r="AS18" t="str">
            <v>SUDAH</v>
          </cell>
          <cell r="AT18">
            <v>44432</v>
          </cell>
          <cell r="AU18" t="str">
            <v>SUDAH</v>
          </cell>
          <cell r="AV18">
            <v>44427</v>
          </cell>
          <cell r="AW18" t="str">
            <v>0 Tahun  3 Bulan 24 Hari</v>
          </cell>
          <cell r="AX18" t="str">
            <v>IN CLASS</v>
          </cell>
          <cell r="AY18">
            <v>100</v>
          </cell>
          <cell r="AZ18">
            <v>100</v>
          </cell>
          <cell r="BA18" t="str">
            <v>SUDAH</v>
          </cell>
          <cell r="BB18">
            <v>0</v>
          </cell>
          <cell r="BC18">
            <v>44389</v>
          </cell>
          <cell r="BD18" t="str">
            <v>PT. Apparel One Indonesia 2</v>
          </cell>
          <cell r="BE18" t="str">
            <v>BELUM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 t="str">
            <v>0001481320721</v>
          </cell>
          <cell r="BS18" t="str">
            <v>SUDAH</v>
          </cell>
          <cell r="BT18" t="str">
            <v>BU MBK</v>
          </cell>
          <cell r="BU18" t="str">
            <v>20082215755</v>
          </cell>
          <cell r="BV18" t="str">
            <v>SUDAH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44356</v>
          </cell>
          <cell r="CE18">
            <v>0</v>
          </cell>
          <cell r="CF18">
            <v>0</v>
          </cell>
          <cell r="CG18">
            <v>0</v>
          </cell>
          <cell r="CI18" t="str">
            <v>NURACHMAT</v>
          </cell>
        </row>
        <row r="19">
          <cell r="C19" t="str">
            <v>1350</v>
          </cell>
          <cell r="D19" t="str">
            <v>MARTIN NUGROHO</v>
          </cell>
          <cell r="E19" t="str">
            <v>PT. MBK</v>
          </cell>
          <cell r="F19">
            <v>0</v>
          </cell>
          <cell r="G19">
            <v>0</v>
          </cell>
          <cell r="H19">
            <v>0</v>
          </cell>
          <cell r="I19">
            <v>44099</v>
          </cell>
          <cell r="J19" t="str">
            <v/>
          </cell>
          <cell r="K19" t="str">
            <v>085842769439</v>
          </cell>
          <cell r="L19" t="str">
            <v>DRIVER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 t="str">
            <v>SEMARANG</v>
          </cell>
          <cell r="R19" t="str">
            <v>ANTERAJA</v>
          </cell>
          <cell r="S19" t="str">
            <v>MALANG</v>
          </cell>
          <cell r="T19" t="str">
            <v>3306051201970002</v>
          </cell>
          <cell r="U19" t="str">
            <v>SEUMUR HIDUP</v>
          </cell>
          <cell r="V19" t="str">
            <v>HIJAU</v>
          </cell>
          <cell r="W19" t="str">
            <v>BI</v>
          </cell>
          <cell r="X19" t="str">
            <v>14219701000197</v>
          </cell>
          <cell r="Y19">
            <v>46021</v>
          </cell>
          <cell r="Z19" t="str">
            <v>PURWOREJO</v>
          </cell>
          <cell r="AA19">
            <v>35442</v>
          </cell>
          <cell r="AB19" t="str">
            <v>KEDUNGRO RT 003/001 DESA KALIHARJO KEC KALIGESING</v>
          </cell>
          <cell r="AC19" t="str">
            <v>L</v>
          </cell>
          <cell r="AD19" t="str">
            <v>ISLAM</v>
          </cell>
          <cell r="AE19" t="str">
            <v>L</v>
          </cell>
          <cell r="AF19" t="str">
            <v>SMA</v>
          </cell>
          <cell r="AG19" t="str">
            <v>MARTIN NUGROHO</v>
          </cell>
          <cell r="AH19" t="str">
            <v>BCA</v>
          </cell>
          <cell r="AI19" t="str">
            <v>8715282361</v>
          </cell>
          <cell r="AJ19" t="str">
            <v>3306051108083000</v>
          </cell>
          <cell r="AK19">
            <v>0</v>
          </cell>
          <cell r="AL19">
            <v>44470</v>
          </cell>
          <cell r="AM19">
            <v>44592</v>
          </cell>
          <cell r="AN19" t="str">
            <v>PKWT I</v>
          </cell>
          <cell r="AO19" t="str">
            <v>49 hari</v>
          </cell>
          <cell r="AP19" t="str">
            <v>1 Tahun  2 Bulan 18 Hari</v>
          </cell>
          <cell r="AQ19" t="str">
            <v>SUDAH</v>
          </cell>
          <cell r="AR19">
            <v>44432</v>
          </cell>
          <cell r="AS19" t="str">
            <v>SUDAH</v>
          </cell>
          <cell r="AT19">
            <v>44432</v>
          </cell>
          <cell r="AU19" t="str">
            <v>SUDAH</v>
          </cell>
          <cell r="AV19">
            <v>44472</v>
          </cell>
          <cell r="AW19" t="str">
            <v>0 Tahun  2 Bulan 10 Hari</v>
          </cell>
          <cell r="AX19" t="str">
            <v>IN CLASS</v>
          </cell>
          <cell r="AY19">
            <v>80</v>
          </cell>
          <cell r="AZ19">
            <v>100</v>
          </cell>
          <cell r="BA19" t="str">
            <v>SUDAH</v>
          </cell>
          <cell r="BB19">
            <v>0</v>
          </cell>
          <cell r="BC19">
            <v>44390</v>
          </cell>
          <cell r="BD19" t="str">
            <v>PT. Apparel One Indonesia 3</v>
          </cell>
          <cell r="BE19" t="str">
            <v>SUDAH</v>
          </cell>
          <cell r="BF19">
            <v>0</v>
          </cell>
          <cell r="BG19">
            <v>44420</v>
          </cell>
          <cell r="BH19" t="str">
            <v>PT. Apparel One Indonesia 3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 t="str">
            <v>0000543807472</v>
          </cell>
          <cell r="BS19" t="str">
            <v>SUDAH</v>
          </cell>
          <cell r="BT19" t="str">
            <v>BU MBK</v>
          </cell>
          <cell r="BU19" t="str">
            <v>20082215631</v>
          </cell>
          <cell r="BV19" t="str">
            <v>SUDAH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 t="str">
            <v>martinnugroho172@gmail.com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I19" t="str">
            <v>MARTIN NUGROHO</v>
          </cell>
        </row>
        <row r="20">
          <cell r="C20" t="str">
            <v>1351</v>
          </cell>
          <cell r="D20" t="str">
            <v>YUDI PRASETYADI</v>
          </cell>
          <cell r="E20" t="str">
            <v>PT. MBK</v>
          </cell>
          <cell r="F20">
            <v>0</v>
          </cell>
          <cell r="G20">
            <v>0</v>
          </cell>
          <cell r="H20">
            <v>0</v>
          </cell>
          <cell r="I20">
            <v>44105</v>
          </cell>
          <cell r="J20" t="str">
            <v/>
          </cell>
          <cell r="K20" t="str">
            <v>085326740077</v>
          </cell>
          <cell r="L20" t="str">
            <v>DRIVER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 t="str">
            <v>SEMARANG</v>
          </cell>
          <cell r="R20" t="str">
            <v>ANTERAJA</v>
          </cell>
          <cell r="S20" t="str">
            <v>MALANG</v>
          </cell>
          <cell r="T20" t="str">
            <v>3320092703730001</v>
          </cell>
          <cell r="U20" t="str">
            <v>SEUMUR HIDUP</v>
          </cell>
          <cell r="V20" t="str">
            <v>HIJAU</v>
          </cell>
          <cell r="W20" t="str">
            <v>BI</v>
          </cell>
          <cell r="X20" t="str">
            <v>14387303000107</v>
          </cell>
          <cell r="Y20">
            <v>45814</v>
          </cell>
          <cell r="Z20" t="str">
            <v>JEPARA</v>
          </cell>
          <cell r="AA20">
            <v>26750</v>
          </cell>
          <cell r="AB20" t="str">
            <v>DKKARANG REJO RT 001/001 DESA KELING KEC KELING</v>
          </cell>
          <cell r="AC20" t="str">
            <v>K0</v>
          </cell>
          <cell r="AD20" t="str">
            <v>ISLAM</v>
          </cell>
          <cell r="AE20" t="str">
            <v>L</v>
          </cell>
          <cell r="AF20" t="str">
            <v>SMA</v>
          </cell>
          <cell r="AG20" t="str">
            <v>YUDI PRASETYADI</v>
          </cell>
          <cell r="AH20" t="str">
            <v>BCA</v>
          </cell>
          <cell r="AI20" t="str">
            <v>8035207691</v>
          </cell>
          <cell r="AJ20" t="str">
            <v>3320091906070006</v>
          </cell>
          <cell r="AK20" t="str">
            <v>24.453.321.2-516.000</v>
          </cell>
          <cell r="AL20">
            <v>44470</v>
          </cell>
          <cell r="AM20">
            <v>44592</v>
          </cell>
          <cell r="AN20" t="str">
            <v>PKWT I</v>
          </cell>
          <cell r="AO20" t="str">
            <v>49 hari</v>
          </cell>
          <cell r="AP20" t="str">
            <v>1 Tahun  2 Bulan 12 Hari</v>
          </cell>
          <cell r="AQ20" t="str">
            <v>SUDAH</v>
          </cell>
          <cell r="AR20">
            <v>44432</v>
          </cell>
          <cell r="AS20" t="str">
            <v>SUDAH</v>
          </cell>
          <cell r="AT20">
            <v>44432</v>
          </cell>
          <cell r="AU20" t="str">
            <v>SUDAH</v>
          </cell>
          <cell r="AV20">
            <v>44431</v>
          </cell>
          <cell r="AW20" t="str">
            <v>0 Tahun  3 Bulan 20 Hari</v>
          </cell>
          <cell r="AX20" t="str">
            <v>IN CLASS</v>
          </cell>
          <cell r="AY20">
            <v>100</v>
          </cell>
          <cell r="AZ20">
            <v>100</v>
          </cell>
          <cell r="BA20" t="str">
            <v>SUDAH</v>
          </cell>
          <cell r="BB20">
            <v>0</v>
          </cell>
          <cell r="BC20">
            <v>44426</v>
          </cell>
          <cell r="BD20" t="str">
            <v>Rumah Sakit Tentara Semarang</v>
          </cell>
          <cell r="BE20" t="str">
            <v>SUDAH</v>
          </cell>
          <cell r="BF20">
            <v>0</v>
          </cell>
          <cell r="BG20">
            <v>44441</v>
          </cell>
          <cell r="BH20" t="str">
            <v>Rumah Sakit Tentara Semarang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 t="str">
            <v>0000194384441</v>
          </cell>
          <cell r="BS20" t="str">
            <v>SUDAH</v>
          </cell>
          <cell r="BT20" t="str">
            <v>IKUT ISTRI</v>
          </cell>
          <cell r="BU20" t="str">
            <v>20082215789</v>
          </cell>
          <cell r="BV20" t="str">
            <v>SUDAH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 t="str">
            <v>yudiprasetyadi73@gmail.com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I20" t="str">
            <v>YUDI PRASETYADI</v>
          </cell>
        </row>
        <row r="21">
          <cell r="C21" t="str">
            <v>1352</v>
          </cell>
          <cell r="D21" t="str">
            <v>MUHAMMAD SUYUTI</v>
          </cell>
          <cell r="E21" t="str">
            <v>PT. MBK</v>
          </cell>
          <cell r="F21">
            <v>0</v>
          </cell>
          <cell r="G21">
            <v>0</v>
          </cell>
          <cell r="H21">
            <v>0</v>
          </cell>
          <cell r="I21">
            <v>44105</v>
          </cell>
          <cell r="J21" t="str">
            <v/>
          </cell>
          <cell r="K21" t="str">
            <v>08982841778</v>
          </cell>
          <cell r="L21" t="str">
            <v>DRIVER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 t="str">
            <v>SEMARANG</v>
          </cell>
          <cell r="R21" t="str">
            <v>ANTERAJA</v>
          </cell>
          <cell r="S21" t="str">
            <v>MALANG</v>
          </cell>
          <cell r="T21" t="str">
            <v>3324082310900002</v>
          </cell>
          <cell r="U21" t="str">
            <v>SEUMUR HIDUP</v>
          </cell>
          <cell r="V21" t="str">
            <v>HIJAU</v>
          </cell>
          <cell r="W21" t="str">
            <v>BI</v>
          </cell>
          <cell r="X21" t="str">
            <v>14339010000089</v>
          </cell>
          <cell r="Y21">
            <v>45834</v>
          </cell>
          <cell r="Z21" t="str">
            <v>KENDAL</v>
          </cell>
          <cell r="AA21">
            <v>33169</v>
          </cell>
          <cell r="AB21" t="str">
            <v>GAYAMAN RT 001/002 DESA MOJOREJO KEC KALIWUNGU</v>
          </cell>
          <cell r="AC21" t="str">
            <v>K0</v>
          </cell>
          <cell r="AD21" t="str">
            <v>ISLAM</v>
          </cell>
          <cell r="AE21" t="str">
            <v>L</v>
          </cell>
          <cell r="AF21" t="str">
            <v>SMA</v>
          </cell>
          <cell r="AG21" t="str">
            <v>MUHAMMAD SUYUTI</v>
          </cell>
          <cell r="AH21" t="str">
            <v>BCA</v>
          </cell>
          <cell r="AI21" t="str">
            <v>0800919681</v>
          </cell>
          <cell r="AJ21" t="str">
            <v>3324081910120001</v>
          </cell>
          <cell r="AK21" t="str">
            <v>42.485.554.2-513.000</v>
          </cell>
          <cell r="AL21">
            <v>44470</v>
          </cell>
          <cell r="AM21">
            <v>44592</v>
          </cell>
          <cell r="AN21" t="str">
            <v>PKWT I</v>
          </cell>
          <cell r="AO21" t="str">
            <v>49 hari</v>
          </cell>
          <cell r="AP21" t="str">
            <v>1 Tahun  2 Bulan 12 Hari</v>
          </cell>
          <cell r="AQ21" t="str">
            <v>SUDAH</v>
          </cell>
          <cell r="AR21">
            <v>44432</v>
          </cell>
          <cell r="AS21" t="str">
            <v>SUDAH</v>
          </cell>
          <cell r="AT21">
            <v>44432</v>
          </cell>
          <cell r="AU21" t="str">
            <v>SUDAH</v>
          </cell>
          <cell r="AV21">
            <v>44431</v>
          </cell>
          <cell r="AW21" t="str">
            <v>0 Tahun  3 Bulan 20 Hari</v>
          </cell>
          <cell r="AX21" t="str">
            <v>IN CLASS</v>
          </cell>
          <cell r="AY21">
            <v>100</v>
          </cell>
          <cell r="AZ21">
            <v>100</v>
          </cell>
          <cell r="BA21" t="str">
            <v>SUDAH</v>
          </cell>
          <cell r="BB21">
            <v>0</v>
          </cell>
          <cell r="BC21">
            <v>44426</v>
          </cell>
          <cell r="BD21" t="str">
            <v>Rumah Sakit Tentara Semarang</v>
          </cell>
          <cell r="BE21" t="str">
            <v>SUDAH</v>
          </cell>
          <cell r="BF21">
            <v>0</v>
          </cell>
          <cell r="BG21">
            <v>44441</v>
          </cell>
          <cell r="BH21" t="str">
            <v>Rumah Sakit Tentara Semarang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 t="str">
            <v>0001203168115</v>
          </cell>
          <cell r="BS21" t="str">
            <v>SUDAH</v>
          </cell>
          <cell r="BT21" t="str">
            <v>BU MBK</v>
          </cell>
          <cell r="BU21" t="str">
            <v>20082215664</v>
          </cell>
          <cell r="BV21" t="str">
            <v>SUDAH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 t="str">
            <v>iyutsatriaji@gmail.com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I21" t="str">
            <v>MUHAMMAD SUYUTI</v>
          </cell>
        </row>
        <row r="22">
          <cell r="C22" t="str">
            <v>1538</v>
          </cell>
          <cell r="D22" t="str">
            <v>ASWAR MUNAJAT</v>
          </cell>
          <cell r="E22" t="str">
            <v>PT. MBK</v>
          </cell>
          <cell r="F22">
            <v>0</v>
          </cell>
          <cell r="G22">
            <v>0</v>
          </cell>
          <cell r="H22">
            <v>0</v>
          </cell>
          <cell r="I22">
            <v>44153</v>
          </cell>
          <cell r="J22" t="str">
            <v/>
          </cell>
          <cell r="K22" t="str">
            <v>085866123555</v>
          </cell>
          <cell r="L22" t="str">
            <v>DRIVER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 t="str">
            <v>SEMARANG</v>
          </cell>
          <cell r="R22" t="str">
            <v>ANTERAJA</v>
          </cell>
          <cell r="S22" t="str">
            <v>MALANG</v>
          </cell>
          <cell r="T22" t="str">
            <v>3374151511900006</v>
          </cell>
          <cell r="U22" t="str">
            <v>SEUMUR HIDUP</v>
          </cell>
          <cell r="V22" t="str">
            <v>HIJAU</v>
          </cell>
          <cell r="W22" t="str">
            <v>BI</v>
          </cell>
          <cell r="X22" t="str">
            <v>901114590571</v>
          </cell>
          <cell r="Y22">
            <v>45611</v>
          </cell>
          <cell r="Z22" t="str">
            <v>SEMARANG</v>
          </cell>
          <cell r="AA22">
            <v>33192</v>
          </cell>
          <cell r="AB22" t="str">
            <v>KARANGRONGKO RT 005/010 DESA WONOSARI KEC NGALIYAN</v>
          </cell>
          <cell r="AC22" t="str">
            <v>K0</v>
          </cell>
          <cell r="AD22" t="str">
            <v>ISLAM</v>
          </cell>
          <cell r="AE22" t="str">
            <v>L</v>
          </cell>
          <cell r="AF22" t="str">
            <v>SMA</v>
          </cell>
          <cell r="AG22" t="str">
            <v>ASWAR MUNAJAT</v>
          </cell>
          <cell r="AH22" t="str">
            <v>BCA</v>
          </cell>
          <cell r="AI22" t="str">
            <v>8715289951</v>
          </cell>
          <cell r="AJ22" t="str">
            <v>3374152503150001</v>
          </cell>
          <cell r="AK22">
            <v>0</v>
          </cell>
          <cell r="AL22">
            <v>44470</v>
          </cell>
          <cell r="AM22">
            <v>44561</v>
          </cell>
          <cell r="AN22" t="str">
            <v>PKWT II</v>
          </cell>
          <cell r="AO22" t="str">
            <v>18 hari</v>
          </cell>
          <cell r="AP22" t="str">
            <v>1 Tahun  0 Bulan 25 Hari</v>
          </cell>
          <cell r="AQ22" t="str">
            <v>SUDAH</v>
          </cell>
          <cell r="AR22">
            <v>44432</v>
          </cell>
          <cell r="AS22" t="str">
            <v>SUDAH</v>
          </cell>
          <cell r="AT22">
            <v>44432</v>
          </cell>
          <cell r="AU22" t="str">
            <v>SUDAH</v>
          </cell>
          <cell r="AV22">
            <v>44431</v>
          </cell>
          <cell r="AW22" t="str">
            <v>0 Tahun  3 Bulan 20 Hari</v>
          </cell>
          <cell r="AX22" t="str">
            <v>IN CLASS</v>
          </cell>
          <cell r="AY22">
            <v>100</v>
          </cell>
          <cell r="AZ22">
            <v>100</v>
          </cell>
          <cell r="BA22" t="str">
            <v>SUDAH</v>
          </cell>
          <cell r="BB22">
            <v>0</v>
          </cell>
          <cell r="BC22">
            <v>44389</v>
          </cell>
          <cell r="BD22" t="str">
            <v>PT. Apparel One Indonesia 2</v>
          </cell>
          <cell r="BE22" t="str">
            <v>SUDAH</v>
          </cell>
          <cell r="BF22">
            <v>0</v>
          </cell>
          <cell r="BG22">
            <v>44441</v>
          </cell>
          <cell r="BH22" t="str">
            <v>Rumah Sakit Tentara Semarang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 t="str">
            <v>0002197678004</v>
          </cell>
          <cell r="BS22" t="str">
            <v>SUDAH</v>
          </cell>
          <cell r="BT22" t="str">
            <v>BU MBK</v>
          </cell>
          <cell r="BU22" t="str">
            <v>21004400699</v>
          </cell>
          <cell r="BV22" t="str">
            <v>SUDAH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 t="str">
            <v>aswarmunajat229@gmail.com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I22" t="str">
            <v>ASWAR MUNAJAT</v>
          </cell>
        </row>
        <row r="23">
          <cell r="C23" t="str">
            <v>1539</v>
          </cell>
          <cell r="D23" t="str">
            <v>SUPRIHATIN AGUS SETIYAWAN</v>
          </cell>
          <cell r="E23" t="str">
            <v>PT. MBK</v>
          </cell>
          <cell r="F23">
            <v>0</v>
          </cell>
          <cell r="G23">
            <v>0</v>
          </cell>
          <cell r="H23">
            <v>0</v>
          </cell>
          <cell r="I23">
            <v>44176</v>
          </cell>
          <cell r="J23" t="str">
            <v/>
          </cell>
          <cell r="K23" t="str">
            <v>085846459489</v>
          </cell>
          <cell r="L23" t="str">
            <v>DRIVER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 t="str">
            <v>SEMARANG</v>
          </cell>
          <cell r="R23" t="str">
            <v>ANTERAJA</v>
          </cell>
          <cell r="S23" t="str">
            <v>MALANG</v>
          </cell>
          <cell r="T23" t="str">
            <v>3374080803920002</v>
          </cell>
          <cell r="U23" t="str">
            <v>SEUMUR HIDUP</v>
          </cell>
          <cell r="V23" t="str">
            <v>HIJAU</v>
          </cell>
          <cell r="W23" t="str">
            <v>BI</v>
          </cell>
          <cell r="X23" t="str">
            <v>14219203000106</v>
          </cell>
          <cell r="Y23">
            <v>45774</v>
          </cell>
          <cell r="Z23" t="str">
            <v>SEMARANG</v>
          </cell>
          <cell r="AA23">
            <v>33671</v>
          </cell>
          <cell r="AB23" t="str">
            <v>JL TANDANG RT 006/0010 DESA JOMBLANG KEC CANDISARI</v>
          </cell>
          <cell r="AC23" t="str">
            <v>K0</v>
          </cell>
          <cell r="AD23" t="str">
            <v>ISLAM</v>
          </cell>
          <cell r="AE23" t="str">
            <v>L</v>
          </cell>
          <cell r="AF23" t="str">
            <v>SMA</v>
          </cell>
          <cell r="AG23" t="str">
            <v>SUPRIHATIN AGUS SETIYAWAN</v>
          </cell>
          <cell r="AH23" t="str">
            <v>BCA</v>
          </cell>
          <cell r="AI23" t="str">
            <v>8545528513</v>
          </cell>
          <cell r="AJ23" t="str">
            <v>3374080402140006</v>
          </cell>
          <cell r="AK23" t="str">
            <v>83.957.897.8-517.000</v>
          </cell>
          <cell r="AL23">
            <v>44470</v>
          </cell>
          <cell r="AM23">
            <v>44561</v>
          </cell>
          <cell r="AN23" t="str">
            <v>PKWT II</v>
          </cell>
          <cell r="AO23" t="str">
            <v>18 hari</v>
          </cell>
          <cell r="AP23" t="str">
            <v>1 Tahun  0 Bulan 2 Hari</v>
          </cell>
          <cell r="AQ23" t="str">
            <v>SUDAH</v>
          </cell>
          <cell r="AR23">
            <v>44432</v>
          </cell>
          <cell r="AS23" t="str">
            <v>SUDAH</v>
          </cell>
          <cell r="AT23">
            <v>44432</v>
          </cell>
          <cell r="AU23" t="str">
            <v>SUDAH</v>
          </cell>
          <cell r="AV23">
            <v>44431</v>
          </cell>
          <cell r="AW23" t="str">
            <v>0 Tahun  3 Bulan 20 Hari</v>
          </cell>
          <cell r="AX23" t="str">
            <v>IN CLASS</v>
          </cell>
          <cell r="AY23">
            <v>85</v>
          </cell>
          <cell r="AZ23">
            <v>75</v>
          </cell>
          <cell r="BA23" t="str">
            <v>SUDAH</v>
          </cell>
          <cell r="BB23">
            <v>0</v>
          </cell>
          <cell r="BC23">
            <v>44389</v>
          </cell>
          <cell r="BD23" t="str">
            <v>PT. Apparel One Indonesia 2</v>
          </cell>
          <cell r="BE23" t="str">
            <v>SUDAH</v>
          </cell>
          <cell r="BF23">
            <v>0</v>
          </cell>
          <cell r="BG23">
            <v>44420</v>
          </cell>
          <cell r="BH23" t="str">
            <v>PT. Apparel One Indonesia 2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 t="str">
            <v>0001281637056</v>
          </cell>
          <cell r="BS23" t="str">
            <v>SUDAH</v>
          </cell>
          <cell r="BT23" t="str">
            <v>BU MBK</v>
          </cell>
          <cell r="BU23" t="str">
            <v>21011322019</v>
          </cell>
          <cell r="BV23" t="str">
            <v>SUDAH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 t="str">
            <v>wn84168@gmail.com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I23" t="str">
            <v>SUPRIHATIN AGUS SETIAWAN</v>
          </cell>
        </row>
        <row r="24">
          <cell r="C24" t="str">
            <v>1541</v>
          </cell>
          <cell r="D24" t="str">
            <v>ARI SUSANTO</v>
          </cell>
          <cell r="E24" t="str">
            <v>PT. MBK</v>
          </cell>
          <cell r="F24">
            <v>0</v>
          </cell>
          <cell r="G24">
            <v>0</v>
          </cell>
          <cell r="H24">
            <v>0</v>
          </cell>
          <cell r="I24">
            <v>44176</v>
          </cell>
          <cell r="J24" t="str">
            <v/>
          </cell>
          <cell r="K24" t="str">
            <v>082138647006</v>
          </cell>
          <cell r="L24" t="str">
            <v>DRIVER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 t="str">
            <v>SEMARANG</v>
          </cell>
          <cell r="R24" t="str">
            <v>ANTERAJA</v>
          </cell>
          <cell r="S24" t="str">
            <v>MALANG</v>
          </cell>
          <cell r="T24" t="str">
            <v>3374051812970001</v>
          </cell>
          <cell r="U24" t="str">
            <v>SEUMUR HIDUP</v>
          </cell>
          <cell r="V24" t="str">
            <v>PUTIH</v>
          </cell>
          <cell r="W24" t="str">
            <v>BI</v>
          </cell>
          <cell r="X24" t="str">
            <v>14219712000091</v>
          </cell>
          <cell r="Y24">
            <v>45817</v>
          </cell>
          <cell r="Z24" t="str">
            <v>SEMARANG</v>
          </cell>
          <cell r="AA24">
            <v>35782</v>
          </cell>
          <cell r="AB24" t="str">
            <v>JL PURNOSARI RT 007/002 DESA KEMIJEN KEC SEMARANG TIMUR</v>
          </cell>
          <cell r="AC24" t="str">
            <v>K0</v>
          </cell>
          <cell r="AD24" t="str">
            <v>ISLAM</v>
          </cell>
          <cell r="AE24" t="str">
            <v>L</v>
          </cell>
          <cell r="AF24" t="str">
            <v>SMA</v>
          </cell>
          <cell r="AG24" t="str">
            <v>ARI SUSANTO</v>
          </cell>
          <cell r="AH24" t="str">
            <v>BCA</v>
          </cell>
          <cell r="AI24" t="str">
            <v>0092056323</v>
          </cell>
          <cell r="AJ24" t="str">
            <v>33740326006190006</v>
          </cell>
          <cell r="AK24">
            <v>0</v>
          </cell>
          <cell r="AL24">
            <v>44501</v>
          </cell>
          <cell r="AM24">
            <v>44592</v>
          </cell>
          <cell r="AN24" t="str">
            <v>PKWT II</v>
          </cell>
          <cell r="AO24" t="str">
            <v>49 hari</v>
          </cell>
          <cell r="AP24" t="str">
            <v>1 Tahun  0 Bulan 2 Hari</v>
          </cell>
          <cell r="AQ24" t="str">
            <v>SUDAH</v>
          </cell>
          <cell r="AR24">
            <v>44432</v>
          </cell>
          <cell r="AS24" t="str">
            <v>SUDAH</v>
          </cell>
          <cell r="AT24">
            <v>44432</v>
          </cell>
          <cell r="AU24" t="str">
            <v>SUDAH</v>
          </cell>
          <cell r="AV24">
            <v>44431</v>
          </cell>
          <cell r="AW24" t="str">
            <v>0 Tahun  3 Bulan 20 Hari</v>
          </cell>
          <cell r="AX24" t="str">
            <v>IN CLASS</v>
          </cell>
          <cell r="AY24">
            <v>100</v>
          </cell>
          <cell r="AZ24">
            <v>100</v>
          </cell>
          <cell r="BA24" t="str">
            <v>SUDAH</v>
          </cell>
          <cell r="BB24">
            <v>0</v>
          </cell>
          <cell r="BC24">
            <v>44421</v>
          </cell>
          <cell r="BD24" t="str">
            <v>Rumah Sakit Tentara Semarang</v>
          </cell>
          <cell r="BE24" t="str">
            <v>SUDAH</v>
          </cell>
          <cell r="BF24">
            <v>0</v>
          </cell>
          <cell r="BG24">
            <v>44441</v>
          </cell>
          <cell r="BH24" t="str">
            <v>Rumah Sakit Tentara Semarang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 t="str">
            <v>0000642189431</v>
          </cell>
          <cell r="BS24" t="str">
            <v>SUDAH</v>
          </cell>
          <cell r="BT24" t="str">
            <v>BU MBK</v>
          </cell>
          <cell r="BU24" t="str">
            <v>21011322001</v>
          </cell>
          <cell r="BV24" t="str">
            <v>SUDAH</v>
          </cell>
          <cell r="BW24">
            <v>0</v>
          </cell>
          <cell r="BX24">
            <v>0</v>
          </cell>
          <cell r="BY24" t="str">
            <v>PROPERTY DAMAGE</v>
          </cell>
          <cell r="BZ24">
            <v>44343</v>
          </cell>
          <cell r="CA24">
            <v>0</v>
          </cell>
          <cell r="CB24">
            <v>0</v>
          </cell>
          <cell r="CC24" t="str">
            <v>ari8062@gmail.com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I24" t="str">
            <v>ARI SUSANTO</v>
          </cell>
        </row>
        <row r="25">
          <cell r="C25" t="str">
            <v>1854</v>
          </cell>
          <cell r="D25" t="str">
            <v>FIKI FANISA</v>
          </cell>
          <cell r="E25" t="str">
            <v>PT. MBK</v>
          </cell>
          <cell r="F25">
            <v>0</v>
          </cell>
          <cell r="G25">
            <v>0</v>
          </cell>
          <cell r="H25">
            <v>0</v>
          </cell>
          <cell r="I25">
            <v>44244</v>
          </cell>
          <cell r="J25" t="str">
            <v/>
          </cell>
          <cell r="K25" t="str">
            <v>083842791778</v>
          </cell>
          <cell r="L25" t="str">
            <v>DRIVER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 t="str">
            <v>SEMARANG</v>
          </cell>
          <cell r="R25" t="str">
            <v>ANTERAJA</v>
          </cell>
          <cell r="S25" t="str">
            <v>MALANG</v>
          </cell>
          <cell r="T25" t="str">
            <v>3374051702990003</v>
          </cell>
          <cell r="U25" t="str">
            <v>SEUMUR HIDUP</v>
          </cell>
          <cell r="V25" t="str">
            <v>HITAM</v>
          </cell>
          <cell r="W25" t="str">
            <v>BI</v>
          </cell>
          <cell r="X25" t="str">
            <v>14219902000125</v>
          </cell>
          <cell r="Y25">
            <v>46043</v>
          </cell>
          <cell r="Z25" t="str">
            <v>SEMARANG</v>
          </cell>
          <cell r="AA25">
            <v>36208</v>
          </cell>
          <cell r="AB25" t="str">
            <v>BERGOTA KRAJAN 127 RT 08/05 KEC. RANDUSARI KAB. SEMARANG SELATAN</v>
          </cell>
          <cell r="AC25" t="str">
            <v>L</v>
          </cell>
          <cell r="AD25" t="str">
            <v>ISLAM</v>
          </cell>
          <cell r="AE25" t="str">
            <v>L</v>
          </cell>
          <cell r="AF25" t="str">
            <v>SMP</v>
          </cell>
          <cell r="AG25" t="str">
            <v>FIKI FANISA</v>
          </cell>
          <cell r="AH25" t="str">
            <v>BCA</v>
          </cell>
          <cell r="AI25" t="str">
            <v>3530656585</v>
          </cell>
          <cell r="AJ25" t="str">
            <v>3374070208130001</v>
          </cell>
          <cell r="AK25">
            <v>0</v>
          </cell>
          <cell r="AL25">
            <v>44440</v>
          </cell>
          <cell r="AM25">
            <v>44561</v>
          </cell>
          <cell r="AN25" t="str">
            <v>PKWT I</v>
          </cell>
          <cell r="AO25" t="str">
            <v>18 hari</v>
          </cell>
          <cell r="AP25" t="str">
            <v>0 Tahun  9 Bulan 26 Hari</v>
          </cell>
          <cell r="AQ25" t="str">
            <v>SUDAH</v>
          </cell>
          <cell r="AR25">
            <v>44370</v>
          </cell>
          <cell r="AS25" t="str">
            <v>SUDAH</v>
          </cell>
          <cell r="AT25">
            <v>44370</v>
          </cell>
          <cell r="AU25" t="str">
            <v>SUDAH</v>
          </cell>
          <cell r="AV25">
            <v>44427</v>
          </cell>
          <cell r="AW25" t="str">
            <v>0 Tahun  3 Bulan 24 Hari</v>
          </cell>
          <cell r="AX25" t="str">
            <v>IN CLASS</v>
          </cell>
          <cell r="AY25">
            <v>100</v>
          </cell>
          <cell r="AZ25">
            <v>100</v>
          </cell>
          <cell r="BA25" t="str">
            <v>SUDAH</v>
          </cell>
          <cell r="BB25">
            <v>0</v>
          </cell>
          <cell r="BC25">
            <v>44389</v>
          </cell>
          <cell r="BD25" t="str">
            <v>PT. Apparel One Indonesia 2</v>
          </cell>
          <cell r="BE25" t="str">
            <v>SUDAH</v>
          </cell>
          <cell r="BF25">
            <v>0</v>
          </cell>
          <cell r="BG25">
            <v>44420</v>
          </cell>
          <cell r="BH25" t="str">
            <v>PT. Apparel One Indonesia 2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 t="str">
            <v>0000642189508</v>
          </cell>
          <cell r="BS25" t="str">
            <v>SUDAH</v>
          </cell>
          <cell r="BT25" t="str">
            <v>PBI APBN</v>
          </cell>
          <cell r="BU25" t="str">
            <v>21025507977</v>
          </cell>
          <cell r="BV25" t="str">
            <v>SUDAH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 t="str">
            <v>fikifanesa0@gmail.com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I25" t="str">
            <v>FIKI FANISA</v>
          </cell>
        </row>
        <row r="26">
          <cell r="C26" t="str">
            <v>1916</v>
          </cell>
          <cell r="D26" t="str">
            <v>IMBUH ARDIYANTO</v>
          </cell>
          <cell r="E26" t="str">
            <v>PT. MBK</v>
          </cell>
          <cell r="F26" t="str">
            <v>PEMENUHAN PO</v>
          </cell>
          <cell r="G26" t="str">
            <v>12/JKT2/III/2021</v>
          </cell>
          <cell r="H26">
            <v>44259</v>
          </cell>
          <cell r="I26">
            <v>44257</v>
          </cell>
          <cell r="J26">
            <v>-2</v>
          </cell>
          <cell r="K26" t="str">
            <v>085741345333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Dispatcher</v>
          </cell>
          <cell r="Q26" t="str">
            <v>SEMARANG</v>
          </cell>
          <cell r="R26" t="str">
            <v>ANTERAJA</v>
          </cell>
          <cell r="S26" t="str">
            <v>MALANG</v>
          </cell>
          <cell r="T26" t="str">
            <v>3374121108930001</v>
          </cell>
          <cell r="U26" t="str">
            <v>SEUMUR HIDUP</v>
          </cell>
          <cell r="V26" t="str">
            <v>NON DRIVER</v>
          </cell>
          <cell r="W26" t="str">
            <v>NON DRIVER</v>
          </cell>
          <cell r="X26" t="str">
            <v>NON DRIVER</v>
          </cell>
          <cell r="Y26" t="str">
            <v>NON DRIVER</v>
          </cell>
          <cell r="Z26" t="str">
            <v>SEMARANG</v>
          </cell>
          <cell r="AA26">
            <v>34192</v>
          </cell>
          <cell r="AB26" t="str">
            <v>KP. NGLARANG RT 03/09 KEL. GUNUNG PATI KEC. GUNUNG PATI KOTA SEMARANG</v>
          </cell>
          <cell r="AC26" t="str">
            <v>K0</v>
          </cell>
          <cell r="AD26" t="str">
            <v>ISLAM</v>
          </cell>
          <cell r="AE26" t="str">
            <v>L</v>
          </cell>
          <cell r="AF26" t="str">
            <v>SMA</v>
          </cell>
          <cell r="AG26" t="str">
            <v>IMBUH ARDIYANTO</v>
          </cell>
          <cell r="AH26" t="str">
            <v>BCA</v>
          </cell>
          <cell r="AI26" t="str">
            <v>8715972634</v>
          </cell>
          <cell r="AJ26" t="str">
            <v>3374122506150002</v>
          </cell>
          <cell r="AK26">
            <v>0</v>
          </cell>
          <cell r="AL26">
            <v>44440</v>
          </cell>
          <cell r="AM26">
            <v>44561</v>
          </cell>
          <cell r="AN26" t="str">
            <v>PKWT I</v>
          </cell>
          <cell r="AO26" t="str">
            <v>18 hari</v>
          </cell>
          <cell r="AP26" t="str">
            <v>0 Tahun  9 Bulan 11 Hari</v>
          </cell>
          <cell r="AQ26" t="str">
            <v>NON DRIVER</v>
          </cell>
          <cell r="AR26" t="str">
            <v>NON DRIVER</v>
          </cell>
          <cell r="AS26" t="str">
            <v>SUDAH</v>
          </cell>
          <cell r="AT26">
            <v>44440</v>
          </cell>
          <cell r="AU26" t="str">
            <v>NON DRIVER</v>
          </cell>
          <cell r="AV26" t="str">
            <v>NON DRIVER</v>
          </cell>
          <cell r="AW26" t="str">
            <v/>
          </cell>
          <cell r="AX26" t="str">
            <v>NON DRIVER</v>
          </cell>
          <cell r="AY26" t="str">
            <v>NON DRIVER</v>
          </cell>
          <cell r="AZ26" t="str">
            <v>NON DRIVER</v>
          </cell>
          <cell r="BA26" t="str">
            <v>SUDAH</v>
          </cell>
          <cell r="BB26">
            <v>0</v>
          </cell>
          <cell r="BC26">
            <v>44385</v>
          </cell>
          <cell r="BD26" t="str">
            <v>PT. Apparel One Indonesia 2</v>
          </cell>
          <cell r="BE26" t="str">
            <v>SUDAH</v>
          </cell>
          <cell r="BF26">
            <v>0</v>
          </cell>
          <cell r="BG26">
            <v>44441</v>
          </cell>
          <cell r="BH26" t="str">
            <v>Rumah Sakit Tentara Semarang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 t="str">
            <v>0001529388358</v>
          </cell>
          <cell r="BS26" t="str">
            <v>SUDAH</v>
          </cell>
          <cell r="BT26" t="str">
            <v>BU MBK</v>
          </cell>
          <cell r="BU26" t="str">
            <v>21025508066</v>
          </cell>
          <cell r="BV26" t="str">
            <v>SUDAH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I26" t="str">
            <v>IMBUH ARDIYANTO</v>
          </cell>
        </row>
        <row r="27">
          <cell r="C27" t="str">
            <v>1948</v>
          </cell>
          <cell r="D27" t="str">
            <v>MULIYONO</v>
          </cell>
          <cell r="E27" t="str">
            <v>PT. MBK</v>
          </cell>
          <cell r="F27">
            <v>0</v>
          </cell>
          <cell r="G27">
            <v>0</v>
          </cell>
          <cell r="H27">
            <v>0</v>
          </cell>
          <cell r="I27">
            <v>44274</v>
          </cell>
          <cell r="J27" t="str">
            <v/>
          </cell>
          <cell r="K27" t="str">
            <v>081225410872</v>
          </cell>
          <cell r="L27" t="str">
            <v>DRIVER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 t="str">
            <v>SEMARANG</v>
          </cell>
          <cell r="R27" t="str">
            <v>ANTERAJA</v>
          </cell>
          <cell r="S27" t="str">
            <v>MALANG</v>
          </cell>
          <cell r="T27" t="str">
            <v>3324081508850004</v>
          </cell>
          <cell r="U27" t="str">
            <v>SEUMUR HIDUP</v>
          </cell>
          <cell r="V27" t="str">
            <v>HIJAU</v>
          </cell>
          <cell r="W27" t="str">
            <v>BI</v>
          </cell>
          <cell r="X27" t="str">
            <v>850814330992</v>
          </cell>
          <cell r="Y27">
            <v>46265</v>
          </cell>
          <cell r="Z27" t="str">
            <v>KENDAL</v>
          </cell>
          <cell r="AA27">
            <v>31274</v>
          </cell>
          <cell r="AB27" t="str">
            <v>SUROPADAN PROTOMULYO KALIWUNGU SELATAN KAB. KENDAL</v>
          </cell>
          <cell r="AC27" t="str">
            <v>K1</v>
          </cell>
          <cell r="AD27" t="str">
            <v>ISLAM</v>
          </cell>
          <cell r="AE27" t="str">
            <v>L</v>
          </cell>
          <cell r="AF27" t="str">
            <v>SMA</v>
          </cell>
          <cell r="AG27" t="str">
            <v>MULIYONO</v>
          </cell>
          <cell r="AH27" t="str">
            <v>BCA</v>
          </cell>
          <cell r="AI27" t="str">
            <v>7960159319</v>
          </cell>
          <cell r="AJ27" t="str">
            <v>3324201511180006</v>
          </cell>
          <cell r="AK27">
            <v>0</v>
          </cell>
          <cell r="AL27">
            <v>44470</v>
          </cell>
          <cell r="AM27">
            <v>44592</v>
          </cell>
          <cell r="AN27" t="str">
            <v>PKWT I</v>
          </cell>
          <cell r="AO27" t="str">
            <v>49 hari</v>
          </cell>
          <cell r="AP27" t="str">
            <v>0 Tahun  8 Bulan 24 Hari</v>
          </cell>
          <cell r="AQ27" t="str">
            <v>SUDAH</v>
          </cell>
          <cell r="AR27">
            <v>44431</v>
          </cell>
          <cell r="AS27" t="str">
            <v>SUDAH</v>
          </cell>
          <cell r="AT27">
            <v>44431</v>
          </cell>
          <cell r="AU27" t="str">
            <v>SUDAH</v>
          </cell>
          <cell r="AV27">
            <v>44430</v>
          </cell>
          <cell r="AW27" t="str">
            <v>0 Tahun  3 Bulan 21 Hari</v>
          </cell>
          <cell r="AX27" t="str">
            <v>IN CLASS</v>
          </cell>
          <cell r="AY27">
            <v>100</v>
          </cell>
          <cell r="AZ27">
            <v>100</v>
          </cell>
          <cell r="BA27" t="str">
            <v>SUDAH</v>
          </cell>
          <cell r="BB27">
            <v>0</v>
          </cell>
          <cell r="BC27">
            <v>44494</v>
          </cell>
          <cell r="BD27">
            <v>0</v>
          </cell>
          <cell r="BE27" t="str">
            <v>BELUM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 t="str">
            <v>0001693922051</v>
          </cell>
          <cell r="BS27" t="str">
            <v>SUDAH</v>
          </cell>
          <cell r="BT27" t="str">
            <v>BU MBK</v>
          </cell>
          <cell r="BU27" t="str">
            <v>21032314094</v>
          </cell>
          <cell r="BV27" t="str">
            <v>SUDAH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I27" t="str">
            <v>MULIYONO</v>
          </cell>
        </row>
        <row r="28">
          <cell r="C28" t="str">
            <v>2014</v>
          </cell>
          <cell r="D28" t="str">
            <v>ARIF MUJIONO</v>
          </cell>
          <cell r="E28" t="str">
            <v>PT. MBK</v>
          </cell>
          <cell r="F28" t="str">
            <v>PEMENUHAN PO</v>
          </cell>
          <cell r="G28" t="str">
            <v>09/PO/LOG-SBY/III/21</v>
          </cell>
          <cell r="H28">
            <v>44286</v>
          </cell>
          <cell r="I28">
            <v>44287</v>
          </cell>
          <cell r="J28">
            <v>1</v>
          </cell>
          <cell r="K28" t="str">
            <v>081328027985</v>
          </cell>
          <cell r="L28" t="str">
            <v>DRIVER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 t="str">
            <v>SEMARANG</v>
          </cell>
          <cell r="R28" t="str">
            <v>ANTERAJA</v>
          </cell>
          <cell r="S28" t="str">
            <v>MALANG</v>
          </cell>
          <cell r="T28" t="str">
            <v>3374022304840004</v>
          </cell>
          <cell r="U28" t="str">
            <v>SEUMUR HIDUP</v>
          </cell>
          <cell r="V28" t="str">
            <v>HIJAU</v>
          </cell>
          <cell r="W28" t="str">
            <v>BI</v>
          </cell>
          <cell r="X28" t="str">
            <v>14218404000017</v>
          </cell>
          <cell r="Y28">
            <v>45617</v>
          </cell>
          <cell r="Z28" t="str">
            <v>SEMARANG</v>
          </cell>
          <cell r="AA28">
            <v>30795</v>
          </cell>
          <cell r="AB28" t="str">
            <v>WONOHARJO RT 05/011 KEC. KEMBANG ARUM KAB. SEMARANG</v>
          </cell>
          <cell r="AC28" t="str">
            <v>K0</v>
          </cell>
          <cell r="AD28" t="str">
            <v>ISLAM</v>
          </cell>
          <cell r="AE28" t="str">
            <v>L</v>
          </cell>
          <cell r="AF28" t="str">
            <v>SMA</v>
          </cell>
          <cell r="AG28" t="str">
            <v>ARIF MUJIONO</v>
          </cell>
          <cell r="AH28" t="str">
            <v>BCA</v>
          </cell>
          <cell r="AI28" t="str">
            <v>8035241341</v>
          </cell>
          <cell r="AJ28" t="str">
            <v>3374132502190014</v>
          </cell>
          <cell r="AK28">
            <v>0</v>
          </cell>
          <cell r="AL28">
            <v>44470</v>
          </cell>
          <cell r="AM28">
            <v>44592</v>
          </cell>
          <cell r="AN28" t="str">
            <v>PKWT I</v>
          </cell>
          <cell r="AO28" t="str">
            <v>49 hari</v>
          </cell>
          <cell r="AP28" t="str">
            <v>0 Tahun  8 Bulan 12 Hari</v>
          </cell>
          <cell r="AQ28" t="str">
            <v>SUDAH</v>
          </cell>
          <cell r="AR28">
            <v>44432</v>
          </cell>
          <cell r="AS28" t="str">
            <v>SUDAH</v>
          </cell>
          <cell r="AT28">
            <v>44432</v>
          </cell>
          <cell r="AU28" t="str">
            <v>SUDAH</v>
          </cell>
          <cell r="AV28">
            <v>44472</v>
          </cell>
          <cell r="AW28" t="str">
            <v>0 Tahun  2 Bulan 10 Hari</v>
          </cell>
          <cell r="AX28" t="str">
            <v>IN CLASS</v>
          </cell>
          <cell r="AY28">
            <v>85</v>
          </cell>
          <cell r="AZ28">
            <v>100</v>
          </cell>
          <cell r="BA28" t="str">
            <v>SUDAH</v>
          </cell>
          <cell r="BB28">
            <v>0</v>
          </cell>
          <cell r="BC28">
            <v>44389</v>
          </cell>
          <cell r="BD28" t="str">
            <v>PT. Apparel One Indonesia 2</v>
          </cell>
          <cell r="BE28" t="str">
            <v>SUDAH</v>
          </cell>
          <cell r="BF28">
            <v>0</v>
          </cell>
          <cell r="BG28">
            <v>44420</v>
          </cell>
          <cell r="BH28" t="str">
            <v>PT. Apparel One Indonesia 2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 t="str">
            <v>0000642682045</v>
          </cell>
          <cell r="BS28" t="str">
            <v>SUDAH</v>
          </cell>
          <cell r="BT28" t="str">
            <v>PBI APBN</v>
          </cell>
          <cell r="BU28" t="str">
            <v>21032313658</v>
          </cell>
          <cell r="BV28" t="str">
            <v>SUDAH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 t="str">
            <v>arifmudjiono@gmail.com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I28" t="str">
            <v>ARIF MUJIONO</v>
          </cell>
        </row>
        <row r="29">
          <cell r="C29" t="str">
            <v>2070</v>
          </cell>
          <cell r="D29" t="str">
            <v>ARYA DANI DHARMAYANTO</v>
          </cell>
          <cell r="E29" t="str">
            <v>PT. MBK</v>
          </cell>
          <cell r="F29" t="str">
            <v>PEMENUHAN PO</v>
          </cell>
          <cell r="G29" t="str">
            <v>09/PO/LOG-SBY/III/21</v>
          </cell>
          <cell r="H29">
            <v>44286</v>
          </cell>
          <cell r="I29">
            <v>44288</v>
          </cell>
          <cell r="J29">
            <v>2</v>
          </cell>
          <cell r="K29" t="str">
            <v>087822890945</v>
          </cell>
          <cell r="L29" t="str">
            <v>DRIVER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 t="str">
            <v>SEMARANG</v>
          </cell>
          <cell r="R29" t="str">
            <v>ANTERAJA</v>
          </cell>
          <cell r="S29" t="str">
            <v>MALANG</v>
          </cell>
          <cell r="T29" t="str">
            <v>3374091104900001</v>
          </cell>
          <cell r="U29" t="str">
            <v>SEUMUR HIDUP</v>
          </cell>
          <cell r="V29" t="str">
            <v>PUTIH</v>
          </cell>
          <cell r="W29" t="str">
            <v>BI</v>
          </cell>
          <cell r="X29" t="str">
            <v>14219004000559</v>
          </cell>
          <cell r="Y29">
            <v>46230</v>
          </cell>
          <cell r="Z29" t="str">
            <v>SEMARANG</v>
          </cell>
          <cell r="AA29">
            <v>32974</v>
          </cell>
          <cell r="AB29" t="str">
            <v>PERUM GREENLAND 2 RT 003/002 SIDOKERTO PATI</v>
          </cell>
          <cell r="AC29" t="str">
            <v>K0</v>
          </cell>
          <cell r="AD29" t="str">
            <v>ISLAM</v>
          </cell>
          <cell r="AE29" t="str">
            <v>L</v>
          </cell>
          <cell r="AF29" t="str">
            <v>SMA</v>
          </cell>
          <cell r="AG29" t="str">
            <v>ARYA DANI DHARMAYANTO</v>
          </cell>
          <cell r="AH29" t="str">
            <v>BCA</v>
          </cell>
          <cell r="AI29" t="str">
            <v>4620725060</v>
          </cell>
          <cell r="AJ29" t="str">
            <v>3318101901190001</v>
          </cell>
          <cell r="AK29" t="str">
            <v>97.025.329.0-517.000</v>
          </cell>
          <cell r="AL29">
            <v>44470</v>
          </cell>
          <cell r="AM29">
            <v>44592</v>
          </cell>
          <cell r="AN29" t="str">
            <v>PKWT I</v>
          </cell>
          <cell r="AO29" t="str">
            <v>49 hari</v>
          </cell>
          <cell r="AP29" t="str">
            <v>0 Tahun  8 Bulan 11 Hari</v>
          </cell>
          <cell r="AQ29" t="str">
            <v>SUDAH</v>
          </cell>
          <cell r="AR29">
            <v>44432</v>
          </cell>
          <cell r="AS29" t="str">
            <v>SUDAH</v>
          </cell>
          <cell r="AT29">
            <v>44432</v>
          </cell>
          <cell r="AU29" t="str">
            <v>SUDAH</v>
          </cell>
          <cell r="AV29">
            <v>44427</v>
          </cell>
          <cell r="AW29" t="str">
            <v>0 Tahun  3 Bulan 24 Hari</v>
          </cell>
          <cell r="AX29" t="str">
            <v>IN CLASS</v>
          </cell>
          <cell r="AY29">
            <v>100</v>
          </cell>
          <cell r="AZ29">
            <v>100</v>
          </cell>
          <cell r="BA29" t="str">
            <v>SUDAH</v>
          </cell>
          <cell r="BB29">
            <v>0</v>
          </cell>
          <cell r="BC29">
            <v>44426</v>
          </cell>
          <cell r="BD29" t="str">
            <v>Rumah Sakit Tentara Semarang</v>
          </cell>
          <cell r="BE29" t="str">
            <v>SUDAH</v>
          </cell>
          <cell r="BF29">
            <v>0</v>
          </cell>
          <cell r="BG29">
            <v>44441</v>
          </cell>
          <cell r="BH29" t="str">
            <v>Rumah Sakit Tentara Semarang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 t="str">
            <v>0001482250702</v>
          </cell>
          <cell r="BS29" t="str">
            <v>SUDAH</v>
          </cell>
          <cell r="BT29" t="str">
            <v>BU MBK</v>
          </cell>
          <cell r="BU29" t="str">
            <v>21032313443</v>
          </cell>
          <cell r="BV29" t="str">
            <v>SUDAH</v>
          </cell>
          <cell r="BW29">
            <v>0</v>
          </cell>
          <cell r="BX29">
            <v>0</v>
          </cell>
          <cell r="BY29" t="str">
            <v>PROPERTY DAMAGE</v>
          </cell>
          <cell r="BZ29">
            <v>0</v>
          </cell>
          <cell r="CA29">
            <v>0</v>
          </cell>
          <cell r="CB29">
            <v>0</v>
          </cell>
          <cell r="CC29" t="str">
            <v>kidnappers.11@gmail.com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I29" t="str">
            <v>ARYA DANI DHARMAYANTO</v>
          </cell>
        </row>
        <row r="30">
          <cell r="C30" t="str">
            <v>2072</v>
          </cell>
          <cell r="D30" t="str">
            <v>BUDIONO</v>
          </cell>
          <cell r="E30" t="str">
            <v>PT. MBK</v>
          </cell>
          <cell r="F30" t="str">
            <v>PEMENUHAN PO</v>
          </cell>
          <cell r="G30" t="str">
            <v>09/PO/LOG-SBY/III/21</v>
          </cell>
          <cell r="H30">
            <v>44286</v>
          </cell>
          <cell r="I30">
            <v>44288</v>
          </cell>
          <cell r="J30">
            <v>2</v>
          </cell>
          <cell r="K30" t="str">
            <v>081226862908</v>
          </cell>
          <cell r="L30" t="str">
            <v>DRIVER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 t="str">
            <v>SEMARANG</v>
          </cell>
          <cell r="R30" t="str">
            <v>ANTERAJA</v>
          </cell>
          <cell r="S30" t="str">
            <v>MALANG</v>
          </cell>
          <cell r="T30" t="str">
            <v>3374092505730001</v>
          </cell>
          <cell r="U30" t="str">
            <v>SEUMUR HIDUP</v>
          </cell>
          <cell r="V30" t="str">
            <v>PUTIH</v>
          </cell>
          <cell r="W30" t="str">
            <v>BI</v>
          </cell>
          <cell r="X30" t="str">
            <v>14217305000507</v>
          </cell>
          <cell r="Y30">
            <v>46203</v>
          </cell>
          <cell r="Z30" t="str">
            <v>SEMARANG</v>
          </cell>
          <cell r="AA30">
            <v>26809</v>
          </cell>
          <cell r="AB30" t="str">
            <v>JL. GAHARU BARAT DALAM 5 NO. 329 RT 003/010 SRONDOL WETAN BANYUMANIK SEMARANG</v>
          </cell>
          <cell r="AC30" t="str">
            <v>K2</v>
          </cell>
          <cell r="AD30" t="str">
            <v>ISLAM</v>
          </cell>
          <cell r="AE30" t="str">
            <v>L</v>
          </cell>
          <cell r="AF30" t="str">
            <v>SMA</v>
          </cell>
          <cell r="AG30" t="str">
            <v>BUDIONO</v>
          </cell>
          <cell r="AH30" t="str">
            <v>BCA</v>
          </cell>
          <cell r="AI30" t="str">
            <v>0091040203</v>
          </cell>
          <cell r="AJ30" t="str">
            <v>3374111012130006</v>
          </cell>
          <cell r="AK30">
            <v>0</v>
          </cell>
          <cell r="AL30">
            <v>44470</v>
          </cell>
          <cell r="AM30">
            <v>44592</v>
          </cell>
          <cell r="AN30" t="str">
            <v>PKWT I</v>
          </cell>
          <cell r="AO30" t="str">
            <v>49 hari</v>
          </cell>
          <cell r="AP30" t="str">
            <v>0 Tahun  8 Bulan 11 Hari</v>
          </cell>
          <cell r="AQ30" t="str">
            <v>SUDAH</v>
          </cell>
          <cell r="AR30">
            <v>44411</v>
          </cell>
          <cell r="AS30" t="str">
            <v>SUDAH</v>
          </cell>
          <cell r="AT30">
            <v>44432</v>
          </cell>
          <cell r="AU30" t="str">
            <v>SUDAH</v>
          </cell>
          <cell r="AV30">
            <v>44430</v>
          </cell>
          <cell r="AW30" t="str">
            <v>0 Tahun  3 Bulan 21 Hari</v>
          </cell>
          <cell r="AX30" t="str">
            <v>IN CLASS</v>
          </cell>
          <cell r="AY30">
            <v>100</v>
          </cell>
          <cell r="AZ30">
            <v>100</v>
          </cell>
          <cell r="BA30" t="str">
            <v>SUDAH</v>
          </cell>
          <cell r="BB30">
            <v>0</v>
          </cell>
          <cell r="BC30">
            <v>44390</v>
          </cell>
          <cell r="BD30" t="str">
            <v>PT. Apparel One Indonesia 2</v>
          </cell>
          <cell r="BE30" t="str">
            <v>SUDAH</v>
          </cell>
          <cell r="BF30">
            <v>0</v>
          </cell>
          <cell r="BG30">
            <v>44420</v>
          </cell>
          <cell r="BH30" t="str">
            <v>PT. Apparel One Indonesia 2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 t="str">
            <v>0000163028452</v>
          </cell>
          <cell r="BS30" t="str">
            <v>SUDAH</v>
          </cell>
          <cell r="BT30" t="str">
            <v>BU MBK</v>
          </cell>
          <cell r="BU30" t="str">
            <v>11022975483</v>
          </cell>
          <cell r="BV30" t="str">
            <v>SUDAH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 t="str">
            <v>budionosh73@gmail.com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I30" t="str">
            <v>BUDIONO</v>
          </cell>
        </row>
        <row r="31">
          <cell r="C31" t="str">
            <v>2073</v>
          </cell>
          <cell r="D31" t="str">
            <v>MARWOTO</v>
          </cell>
          <cell r="E31" t="str">
            <v>PT. MBK</v>
          </cell>
          <cell r="F31" t="str">
            <v>PEMENUHAN PO</v>
          </cell>
          <cell r="G31" t="str">
            <v>09/PO/LOG-SBY/III/21</v>
          </cell>
          <cell r="H31">
            <v>44286</v>
          </cell>
          <cell r="I31">
            <v>44291</v>
          </cell>
          <cell r="J31">
            <v>5</v>
          </cell>
          <cell r="K31" t="str">
            <v>081226224772</v>
          </cell>
          <cell r="L31" t="str">
            <v>DRIVER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 t="str">
            <v>SEMARANG</v>
          </cell>
          <cell r="R31" t="str">
            <v>ANTERAJA</v>
          </cell>
          <cell r="S31" t="str">
            <v>MALANG</v>
          </cell>
          <cell r="T31" t="str">
            <v>3374152008840003</v>
          </cell>
          <cell r="U31" t="str">
            <v>SEUMUR HIDUP</v>
          </cell>
          <cell r="V31" t="str">
            <v>PUTIH</v>
          </cell>
          <cell r="W31" t="str">
            <v>BI</v>
          </cell>
          <cell r="X31" t="str">
            <v>14218408000077</v>
          </cell>
          <cell r="Y31">
            <v>45833</v>
          </cell>
          <cell r="Z31" t="str">
            <v>SEMARANG</v>
          </cell>
          <cell r="AA31">
            <v>30914</v>
          </cell>
          <cell r="AB31" t="str">
            <v>JL. MAYANGSARI SELATAN 1</v>
          </cell>
          <cell r="AC31" t="str">
            <v>K0</v>
          </cell>
          <cell r="AD31" t="str">
            <v>ISLAM</v>
          </cell>
          <cell r="AE31" t="str">
            <v>L</v>
          </cell>
          <cell r="AF31" t="str">
            <v>SMA</v>
          </cell>
          <cell r="AG31" t="str">
            <v>MARWOTO</v>
          </cell>
          <cell r="AH31" t="str">
            <v>BCA</v>
          </cell>
          <cell r="AI31" t="str">
            <v>8545581864</v>
          </cell>
          <cell r="AJ31" t="str">
            <v>3374150911150003</v>
          </cell>
          <cell r="AK31">
            <v>0</v>
          </cell>
          <cell r="AL31">
            <v>44470</v>
          </cell>
          <cell r="AM31">
            <v>44592</v>
          </cell>
          <cell r="AN31" t="str">
            <v>PKWT I</v>
          </cell>
          <cell r="AO31" t="str">
            <v>49 hari</v>
          </cell>
          <cell r="AP31" t="str">
            <v>0 Tahun  8 Bulan 8 Hari</v>
          </cell>
          <cell r="AQ31" t="str">
            <v>SUDAH</v>
          </cell>
          <cell r="AR31">
            <v>44432</v>
          </cell>
          <cell r="AS31" t="str">
            <v>SUDAH</v>
          </cell>
          <cell r="AT31">
            <v>44432</v>
          </cell>
          <cell r="AU31" t="str">
            <v>SUDAH</v>
          </cell>
          <cell r="AV31">
            <v>44427</v>
          </cell>
          <cell r="AW31" t="str">
            <v>0 Tahun  3 Bulan 24 Hari</v>
          </cell>
          <cell r="AX31" t="str">
            <v>IN CLASS</v>
          </cell>
          <cell r="AY31">
            <v>100</v>
          </cell>
          <cell r="AZ31">
            <v>100</v>
          </cell>
          <cell r="BA31" t="str">
            <v>SUDAH</v>
          </cell>
          <cell r="BB31">
            <v>0</v>
          </cell>
          <cell r="BC31">
            <v>44399</v>
          </cell>
          <cell r="BD31" t="str">
            <v>Rumah Sakit Tentara Semarang</v>
          </cell>
          <cell r="BE31" t="str">
            <v>SUDAH</v>
          </cell>
          <cell r="BF31">
            <v>0</v>
          </cell>
          <cell r="BG31">
            <v>44461</v>
          </cell>
          <cell r="BH31" t="str">
            <v>Rumah Sakit Tentara Semarang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 t="str">
            <v>0001693168266</v>
          </cell>
          <cell r="BS31" t="str">
            <v>SUDAH</v>
          </cell>
          <cell r="BT31" t="str">
            <v>BU MBK</v>
          </cell>
          <cell r="BU31" t="str">
            <v>21032313815</v>
          </cell>
          <cell r="BV31" t="str">
            <v>SUDAH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 t="str">
            <v>woto6546@gmail.com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I31" t="str">
            <v>MARWOTO</v>
          </cell>
        </row>
        <row r="32">
          <cell r="C32" t="str">
            <v>2076</v>
          </cell>
          <cell r="D32" t="str">
            <v>LATIF ALIFA RADNA</v>
          </cell>
          <cell r="E32" t="str">
            <v>PT. MBK</v>
          </cell>
          <cell r="F32" t="str">
            <v>PEMENUHAN PO</v>
          </cell>
          <cell r="G32" t="str">
            <v>09/PO/LOG-SBY/III/21</v>
          </cell>
          <cell r="H32">
            <v>44286</v>
          </cell>
          <cell r="I32">
            <v>44294</v>
          </cell>
          <cell r="J32">
            <v>8</v>
          </cell>
          <cell r="K32" t="str">
            <v>082142118951</v>
          </cell>
          <cell r="L32" t="str">
            <v>DRIVER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 t="str">
            <v>SEMARANG</v>
          </cell>
          <cell r="R32" t="str">
            <v>ANTERAJA</v>
          </cell>
          <cell r="S32" t="str">
            <v>MALANG</v>
          </cell>
          <cell r="T32" t="str">
            <v>3374151209890002</v>
          </cell>
          <cell r="U32" t="str">
            <v>SEUMUR HIDUP</v>
          </cell>
          <cell r="V32" t="str">
            <v>KUNING</v>
          </cell>
          <cell r="W32" t="str">
            <v>BII</v>
          </cell>
          <cell r="X32" t="str">
            <v>14218909000197</v>
          </cell>
          <cell r="Y32">
            <v>46099</v>
          </cell>
          <cell r="Z32" t="str">
            <v>SEMARANG</v>
          </cell>
          <cell r="AA32">
            <v>32763</v>
          </cell>
          <cell r="AB32" t="str">
            <v>WONOSARI RT 01/08 NGALIAN SEMARANG</v>
          </cell>
          <cell r="AC32" t="str">
            <v>L</v>
          </cell>
          <cell r="AD32" t="str">
            <v>ISLAM</v>
          </cell>
          <cell r="AE32" t="str">
            <v>L</v>
          </cell>
          <cell r="AF32" t="str">
            <v>SMA</v>
          </cell>
          <cell r="AG32" t="str">
            <v>LATIF ALIFA RADNA</v>
          </cell>
          <cell r="AH32" t="str">
            <v>BCA</v>
          </cell>
          <cell r="AI32" t="str">
            <v>7960810931</v>
          </cell>
          <cell r="AJ32" t="str">
            <v>3374152811160004</v>
          </cell>
          <cell r="AK32">
            <v>0</v>
          </cell>
          <cell r="AL32">
            <v>44470</v>
          </cell>
          <cell r="AM32">
            <v>44592</v>
          </cell>
          <cell r="AN32" t="str">
            <v>PKWT I</v>
          </cell>
          <cell r="AO32" t="str">
            <v>49 hari</v>
          </cell>
          <cell r="AP32" t="str">
            <v>0 Tahun  8 Bulan 5 Hari</v>
          </cell>
          <cell r="AQ32" t="str">
            <v>SUDAH</v>
          </cell>
          <cell r="AR32">
            <v>44432</v>
          </cell>
          <cell r="AS32" t="str">
            <v>SUDAH</v>
          </cell>
          <cell r="AT32">
            <v>44432</v>
          </cell>
          <cell r="AU32" t="str">
            <v>SUDAH</v>
          </cell>
          <cell r="AV32">
            <v>44472</v>
          </cell>
          <cell r="AW32" t="str">
            <v>0 Tahun  2 Bulan 10 Hari</v>
          </cell>
          <cell r="AX32" t="str">
            <v>IN CLASS</v>
          </cell>
          <cell r="AY32">
            <v>90</v>
          </cell>
          <cell r="AZ32">
            <v>100</v>
          </cell>
          <cell r="BA32" t="str">
            <v>SUDAH</v>
          </cell>
          <cell r="BB32">
            <v>0</v>
          </cell>
          <cell r="BC32">
            <v>44421</v>
          </cell>
          <cell r="BD32" t="str">
            <v>Rumah Sakit Tentara Semarang</v>
          </cell>
          <cell r="BE32" t="str">
            <v>SUDAH</v>
          </cell>
          <cell r="BF32">
            <v>0</v>
          </cell>
          <cell r="BG32">
            <v>44441</v>
          </cell>
          <cell r="BH32" t="str">
            <v>Rumah Sakit Tentara Semarang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 t="str">
            <v>0002220138753</v>
          </cell>
          <cell r="BS32" t="str">
            <v>SUDAH</v>
          </cell>
          <cell r="BT32" t="str">
            <v>BU MBK</v>
          </cell>
          <cell r="BU32" t="str">
            <v>21032313096</v>
          </cell>
          <cell r="BV32" t="str">
            <v>SUDAH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 t="str">
            <v>jupitermerah64@gmail.com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I32" t="str">
            <v>LATIF ALIFA RADNA</v>
          </cell>
        </row>
        <row r="33">
          <cell r="C33" t="str">
            <v>2077</v>
          </cell>
          <cell r="D33" t="str">
            <v>DINTA VINTAKA SANDI</v>
          </cell>
          <cell r="E33" t="str">
            <v>PT. MBK</v>
          </cell>
          <cell r="F33" t="str">
            <v>PEMENUHAN PO</v>
          </cell>
          <cell r="G33" t="str">
            <v>09/PO/LOG-SBY/III/21</v>
          </cell>
          <cell r="H33">
            <v>44286</v>
          </cell>
          <cell r="I33">
            <v>44294</v>
          </cell>
          <cell r="J33">
            <v>8</v>
          </cell>
          <cell r="K33" t="str">
            <v>085640933348</v>
          </cell>
          <cell r="L33" t="str">
            <v>DRIVER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 t="str">
            <v>SEMARANG</v>
          </cell>
          <cell r="R33" t="str">
            <v>ANTERAJA</v>
          </cell>
          <cell r="S33" t="str">
            <v>MALANG</v>
          </cell>
          <cell r="T33" t="str">
            <v>3374130308910002</v>
          </cell>
          <cell r="U33" t="str">
            <v>SEUMUR HIDUP</v>
          </cell>
          <cell r="V33" t="str">
            <v>PUTIH</v>
          </cell>
          <cell r="W33" t="str">
            <v>BI</v>
          </cell>
          <cell r="X33" t="str">
            <v>14219108001845</v>
          </cell>
          <cell r="Y33">
            <v>46021</v>
          </cell>
          <cell r="Z33" t="str">
            <v>SEMARANG</v>
          </cell>
          <cell r="AA33">
            <v>33453</v>
          </cell>
          <cell r="AB33" t="str">
            <v>JL. CONDROKUSUMO DALAM RT 007 RW 002 BONGSARI SEMARANG BARAT</v>
          </cell>
          <cell r="AC33" t="str">
            <v>K2</v>
          </cell>
          <cell r="AD33" t="str">
            <v>ISLAM</v>
          </cell>
          <cell r="AE33" t="str">
            <v>L</v>
          </cell>
          <cell r="AF33" t="str">
            <v>SMA</v>
          </cell>
          <cell r="AG33" t="str">
            <v>DINTA VINTAKA SANDI</v>
          </cell>
          <cell r="AH33" t="str">
            <v>BCA</v>
          </cell>
          <cell r="AI33" t="str">
            <v>2460901050</v>
          </cell>
          <cell r="AJ33" t="str">
            <v>3374132111120015</v>
          </cell>
          <cell r="AK33">
            <v>0</v>
          </cell>
          <cell r="AL33">
            <v>44470</v>
          </cell>
          <cell r="AM33">
            <v>44592</v>
          </cell>
          <cell r="AN33" t="str">
            <v>PKWT I</v>
          </cell>
          <cell r="AO33" t="str">
            <v>49 hari</v>
          </cell>
          <cell r="AP33" t="str">
            <v>0 Tahun  8 Bulan 5 Hari</v>
          </cell>
          <cell r="AQ33" t="str">
            <v>SUDAH</v>
          </cell>
          <cell r="AR33">
            <v>44432</v>
          </cell>
          <cell r="AS33" t="str">
            <v>SUDAH</v>
          </cell>
          <cell r="AT33">
            <v>44432</v>
          </cell>
          <cell r="AU33" t="str">
            <v>SUDAH</v>
          </cell>
          <cell r="AV33">
            <v>44472</v>
          </cell>
          <cell r="AW33" t="str">
            <v>0 Tahun  2 Bulan 10 Hari</v>
          </cell>
          <cell r="AX33" t="str">
            <v>IN CLASS</v>
          </cell>
          <cell r="AY33">
            <v>90</v>
          </cell>
          <cell r="AZ33">
            <v>100</v>
          </cell>
          <cell r="BA33" t="str">
            <v>SUDAH</v>
          </cell>
          <cell r="BB33">
            <v>0</v>
          </cell>
          <cell r="BC33">
            <v>44421</v>
          </cell>
          <cell r="BD33" t="str">
            <v>Rumah Sakit Tentara Semarang</v>
          </cell>
          <cell r="BE33" t="str">
            <v>SUDAH</v>
          </cell>
          <cell r="BF33">
            <v>0</v>
          </cell>
          <cell r="BG33">
            <v>44441</v>
          </cell>
          <cell r="BH33" t="str">
            <v>Rumah Sakit Tentara Semarang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 t="str">
            <v>0000643863969</v>
          </cell>
          <cell r="BS33" t="str">
            <v>SUDAH</v>
          </cell>
          <cell r="BT33" t="str">
            <v>PBI</v>
          </cell>
          <cell r="BU33" t="str">
            <v>21032313955</v>
          </cell>
          <cell r="BV33" t="str">
            <v>SUDAH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 t="str">
            <v>ranisandi348@gmail.com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I33" t="str">
            <v>DINTA VINTAKA SANDI</v>
          </cell>
        </row>
        <row r="34">
          <cell r="C34" t="str">
            <v>2116</v>
          </cell>
          <cell r="D34" t="str">
            <v>RIZAL ADAM FIRDAUS</v>
          </cell>
          <cell r="E34" t="str">
            <v>PT. MBK</v>
          </cell>
          <cell r="F34">
            <v>0</v>
          </cell>
          <cell r="G34">
            <v>0</v>
          </cell>
          <cell r="H34">
            <v>0</v>
          </cell>
          <cell r="I34">
            <v>44295</v>
          </cell>
          <cell r="J34" t="str">
            <v/>
          </cell>
          <cell r="K34" t="str">
            <v>08131345124</v>
          </cell>
          <cell r="L34" t="str">
            <v>DRIVER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 t="str">
            <v>SEMARANG</v>
          </cell>
          <cell r="R34" t="str">
            <v>ANTERAJA</v>
          </cell>
          <cell r="S34" t="str">
            <v>MALANG</v>
          </cell>
          <cell r="T34" t="str">
            <v>3374062003990004</v>
          </cell>
          <cell r="U34" t="str">
            <v>SEUMUR HIDUP</v>
          </cell>
          <cell r="V34" t="str">
            <v>HIJAU</v>
          </cell>
          <cell r="W34" t="str">
            <v>BI</v>
          </cell>
          <cell r="X34" t="str">
            <v>14219903000135</v>
          </cell>
          <cell r="Y34">
            <v>46015</v>
          </cell>
          <cell r="Z34" t="str">
            <v>SEMARANG</v>
          </cell>
          <cell r="AA34">
            <v>35144</v>
          </cell>
          <cell r="AB34" t="str">
            <v>JALAN ROROJONGGRANG TIMUR VIII RT 06 RW 09, MANYARAN SEMARANG BARAT</v>
          </cell>
          <cell r="AC34" t="str">
            <v>L</v>
          </cell>
          <cell r="AD34" t="str">
            <v>ISLAM</v>
          </cell>
          <cell r="AE34" t="str">
            <v>L</v>
          </cell>
          <cell r="AF34" t="str">
            <v>SMA</v>
          </cell>
          <cell r="AG34" t="str">
            <v>RIZAL ADAM FIRDAUS</v>
          </cell>
          <cell r="AH34" t="str">
            <v>BCA</v>
          </cell>
          <cell r="AI34" t="str">
            <v>8035255083</v>
          </cell>
          <cell r="AJ34" t="str">
            <v>337406131205563</v>
          </cell>
          <cell r="AK34">
            <v>0</v>
          </cell>
          <cell r="AL34">
            <v>44470</v>
          </cell>
          <cell r="AM34">
            <v>44592</v>
          </cell>
          <cell r="AN34" t="str">
            <v>PKWT I</v>
          </cell>
          <cell r="AO34" t="str">
            <v>49 hari</v>
          </cell>
          <cell r="AP34" t="str">
            <v>0 Tahun  8 Bulan 4 Hari</v>
          </cell>
          <cell r="AQ34" t="str">
            <v>SUDAH</v>
          </cell>
          <cell r="AR34">
            <v>44432</v>
          </cell>
          <cell r="AS34" t="str">
            <v>SUDAH</v>
          </cell>
          <cell r="AT34">
            <v>44432</v>
          </cell>
          <cell r="AU34" t="str">
            <v>SUDAH</v>
          </cell>
          <cell r="AV34">
            <v>44472</v>
          </cell>
          <cell r="AW34" t="str">
            <v>0 Tahun  2 Bulan 10 Hari</v>
          </cell>
          <cell r="AX34" t="str">
            <v>IN CLASS</v>
          </cell>
          <cell r="AY34">
            <v>80</v>
          </cell>
          <cell r="AZ34">
            <v>100</v>
          </cell>
          <cell r="BA34" t="str">
            <v>SUDAH</v>
          </cell>
          <cell r="BB34">
            <v>0</v>
          </cell>
          <cell r="BC34">
            <v>44421</v>
          </cell>
          <cell r="BD34" t="str">
            <v>Rumah Sakit Tentara Semarang</v>
          </cell>
          <cell r="BE34" t="str">
            <v>SUDAH</v>
          </cell>
          <cell r="BF34">
            <v>0</v>
          </cell>
          <cell r="BG34">
            <v>44441</v>
          </cell>
          <cell r="BH34" t="str">
            <v>Rumah Sakit Tentara Semarang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 t="str">
            <v>0002345181467</v>
          </cell>
          <cell r="BS34" t="str">
            <v>SUDAH</v>
          </cell>
          <cell r="BT34" t="str">
            <v>BU MBK</v>
          </cell>
          <cell r="BU34" t="str">
            <v>21032313070</v>
          </cell>
          <cell r="BV34" t="str">
            <v>SUDAH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 t="str">
            <v>ra5602368@gmail.com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I34" t="str">
            <v>RIZAL ADAM FIRDAUS</v>
          </cell>
        </row>
        <row r="35">
          <cell r="C35" t="str">
            <v>2117</v>
          </cell>
          <cell r="D35" t="str">
            <v>SUGENG MULYONO</v>
          </cell>
          <cell r="E35" t="str">
            <v>PT. MBK</v>
          </cell>
          <cell r="F35" t="str">
            <v>PEMENUHAN PO</v>
          </cell>
          <cell r="G35" t="str">
            <v>09/PO/LOG-SBY/III/21</v>
          </cell>
          <cell r="H35">
            <v>44286</v>
          </cell>
          <cell r="I35">
            <v>44295</v>
          </cell>
          <cell r="J35">
            <v>9</v>
          </cell>
          <cell r="K35" t="str">
            <v>081390284158</v>
          </cell>
          <cell r="L35" t="str">
            <v>DRIVER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 t="str">
            <v>SEMARANG</v>
          </cell>
          <cell r="R35" t="str">
            <v>ANTERAJA</v>
          </cell>
          <cell r="S35" t="str">
            <v>MALANG</v>
          </cell>
          <cell r="T35" t="str">
            <v>3374161709730001</v>
          </cell>
          <cell r="U35" t="str">
            <v>SEUMUR HIDUP</v>
          </cell>
          <cell r="V35" t="str">
            <v>HIJAU</v>
          </cell>
          <cell r="W35" t="str">
            <v>BI UMUM</v>
          </cell>
          <cell r="X35" t="str">
            <v>73014210799</v>
          </cell>
          <cell r="Y35">
            <v>44821</v>
          </cell>
          <cell r="Z35" t="str">
            <v>SEMARANG</v>
          </cell>
          <cell r="AA35">
            <v>35325</v>
          </cell>
          <cell r="AB35" t="str">
            <v>RANDU GARUT RT 003 RW 001 TUGU SEMARANG</v>
          </cell>
          <cell r="AC35" t="str">
            <v>K2</v>
          </cell>
          <cell r="AD35" t="str">
            <v>ISLAM</v>
          </cell>
          <cell r="AE35" t="str">
            <v>L</v>
          </cell>
          <cell r="AF35" t="str">
            <v>SMA</v>
          </cell>
          <cell r="AG35" t="str">
            <v>SUGENG MULYONO</v>
          </cell>
          <cell r="AH35" t="str">
            <v>BCA</v>
          </cell>
          <cell r="AI35" t="str">
            <v>7960946876</v>
          </cell>
          <cell r="AJ35" t="str">
            <v>3374161212050748</v>
          </cell>
          <cell r="AK35">
            <v>0</v>
          </cell>
          <cell r="AL35">
            <v>44470</v>
          </cell>
          <cell r="AM35">
            <v>44592</v>
          </cell>
          <cell r="AN35" t="str">
            <v>PKWT I</v>
          </cell>
          <cell r="AO35" t="str">
            <v>49 hari</v>
          </cell>
          <cell r="AP35" t="str">
            <v>0 Tahun  8 Bulan 4 Hari</v>
          </cell>
          <cell r="AQ35" t="str">
            <v>SUDAH</v>
          </cell>
          <cell r="AR35">
            <v>44432</v>
          </cell>
          <cell r="AS35" t="str">
            <v>SUDAH</v>
          </cell>
          <cell r="AT35">
            <v>44432</v>
          </cell>
          <cell r="AU35" t="str">
            <v>SUDAH</v>
          </cell>
          <cell r="AV35">
            <v>44428</v>
          </cell>
          <cell r="AW35" t="str">
            <v>0 Tahun  3 Bulan 23 Hari</v>
          </cell>
          <cell r="AX35" t="str">
            <v>IN CLASS</v>
          </cell>
          <cell r="AY35">
            <v>100</v>
          </cell>
          <cell r="AZ35">
            <v>100</v>
          </cell>
          <cell r="BA35" t="str">
            <v>SUDAH</v>
          </cell>
          <cell r="BB35">
            <v>0</v>
          </cell>
          <cell r="BC35">
            <v>44389</v>
          </cell>
          <cell r="BD35" t="str">
            <v>PT. Apparel One Indonesia 2</v>
          </cell>
          <cell r="BE35" t="str">
            <v>SUDAH</v>
          </cell>
          <cell r="BF35">
            <v>0</v>
          </cell>
          <cell r="BG35">
            <v>44420</v>
          </cell>
          <cell r="BH35" t="str">
            <v>PT. Apparel One Indonesia 2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 t="str">
            <v>0001154573109</v>
          </cell>
          <cell r="BS35" t="str">
            <v>SUDAH</v>
          </cell>
          <cell r="BT35" t="str">
            <v>BU MBK</v>
          </cell>
          <cell r="BU35" t="str">
            <v>21032313302</v>
          </cell>
          <cell r="BV35" t="str">
            <v>SUDAH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 t="str">
            <v>mulyonosugeng158@gmail.com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I35" t="str">
            <v>SUGENG MULYONO</v>
          </cell>
        </row>
        <row r="36">
          <cell r="C36" t="str">
            <v>2124</v>
          </cell>
          <cell r="D36" t="str">
            <v>KARIANI YOGI SAFITRI</v>
          </cell>
          <cell r="E36" t="str">
            <v>PT. MBK</v>
          </cell>
          <cell r="F36" t="str">
            <v>PEMENUHAN PO</v>
          </cell>
          <cell r="G36" t="str">
            <v>23/PO/LOG-SBY/IV/21</v>
          </cell>
          <cell r="H36">
            <v>44287</v>
          </cell>
          <cell r="I36">
            <v>44287</v>
          </cell>
          <cell r="J36">
            <v>0</v>
          </cell>
          <cell r="K36" t="str">
            <v>089617122137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Admin Dispatcher</v>
          </cell>
          <cell r="Q36" t="str">
            <v>SEMARANG</v>
          </cell>
          <cell r="R36" t="str">
            <v>ANTERAJA</v>
          </cell>
          <cell r="S36" t="str">
            <v>MALANG</v>
          </cell>
          <cell r="T36" t="str">
            <v>3374166101010001</v>
          </cell>
          <cell r="U36" t="str">
            <v>SEUMUR HIDUP</v>
          </cell>
          <cell r="V36" t="str">
            <v>NON DRIVER</v>
          </cell>
          <cell r="W36" t="str">
            <v>NON DRIVER</v>
          </cell>
          <cell r="X36" t="str">
            <v>NON DRIVER</v>
          </cell>
          <cell r="Y36" t="str">
            <v>NON DRIVER</v>
          </cell>
          <cell r="Z36" t="str">
            <v>SEMARANG</v>
          </cell>
          <cell r="AA36">
            <v>36912</v>
          </cell>
          <cell r="AB36" t="str">
            <v>TUGUREJO RT 006/003 KEL. TUGUREJO KEC TUGU KOTA SEMARANG</v>
          </cell>
          <cell r="AC36" t="str">
            <v>L</v>
          </cell>
          <cell r="AD36" t="str">
            <v>ISLAM</v>
          </cell>
          <cell r="AE36" t="str">
            <v>P</v>
          </cell>
          <cell r="AF36" t="str">
            <v>SMA</v>
          </cell>
          <cell r="AG36" t="str">
            <v>KARIANI YOGI SAFITRI</v>
          </cell>
          <cell r="AH36" t="str">
            <v>BCA</v>
          </cell>
          <cell r="AI36" t="str">
            <v>8715334891</v>
          </cell>
          <cell r="AJ36" t="str">
            <v>3374161212050538</v>
          </cell>
          <cell r="AK36">
            <v>0</v>
          </cell>
          <cell r="AL36">
            <v>44470</v>
          </cell>
          <cell r="AM36">
            <v>44592</v>
          </cell>
          <cell r="AN36" t="str">
            <v>PKWT I</v>
          </cell>
          <cell r="AO36" t="str">
            <v>49 hari</v>
          </cell>
          <cell r="AP36" t="str">
            <v>0 Tahun  8 Bulan 12 Hari</v>
          </cell>
          <cell r="AQ36" t="str">
            <v>NON DRIVER</v>
          </cell>
          <cell r="AR36" t="str">
            <v>NON DRIVER</v>
          </cell>
          <cell r="AS36" t="str">
            <v>SUDAH</v>
          </cell>
          <cell r="AT36">
            <v>44432</v>
          </cell>
          <cell r="AU36" t="str">
            <v>NON DRIVER</v>
          </cell>
          <cell r="AV36" t="str">
            <v>NON DRIVER</v>
          </cell>
          <cell r="AW36" t="str">
            <v/>
          </cell>
          <cell r="AX36" t="str">
            <v>NON DRIVER</v>
          </cell>
          <cell r="AY36" t="str">
            <v>NON DRIVER</v>
          </cell>
          <cell r="AZ36" t="str">
            <v>NON DRIVER</v>
          </cell>
          <cell r="BA36" t="str">
            <v>SUDAH</v>
          </cell>
          <cell r="BB36">
            <v>0</v>
          </cell>
          <cell r="BC36">
            <v>44373</v>
          </cell>
          <cell r="BD36" t="str">
            <v>Puskesmas Karanganyar</v>
          </cell>
          <cell r="BE36" t="str">
            <v>SUDAH</v>
          </cell>
          <cell r="BF36">
            <v>0</v>
          </cell>
          <cell r="BG36">
            <v>44413</v>
          </cell>
          <cell r="BH36" t="str">
            <v>Puskesmas Karanganyar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 t="str">
            <v>0001160519624</v>
          </cell>
          <cell r="BS36" t="str">
            <v>SUDAH</v>
          </cell>
          <cell r="BT36" t="str">
            <v>BU MBK</v>
          </cell>
          <cell r="BU36" t="str">
            <v>21032312643</v>
          </cell>
          <cell r="BV36" t="str">
            <v>SUDAH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I36" t="str">
            <v>KARIANI YOGI SAFITRI</v>
          </cell>
        </row>
        <row r="37">
          <cell r="C37" t="str">
            <v>2529</v>
          </cell>
          <cell r="D37" t="str">
            <v>BAYU KOES SANTYOKO</v>
          </cell>
          <cell r="E37" t="str">
            <v>PT. MBK</v>
          </cell>
          <cell r="F37">
            <v>0</v>
          </cell>
          <cell r="G37">
            <v>0</v>
          </cell>
          <cell r="H37">
            <v>0</v>
          </cell>
          <cell r="I37">
            <v>44370</v>
          </cell>
          <cell r="J37" t="str">
            <v/>
          </cell>
          <cell r="K37" t="str">
            <v>08990286629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Dispatcher</v>
          </cell>
          <cell r="Q37" t="str">
            <v>SEMARANG</v>
          </cell>
          <cell r="R37" t="str">
            <v>ANTERAJA</v>
          </cell>
          <cell r="S37" t="str">
            <v>MALANG</v>
          </cell>
          <cell r="T37" t="str">
            <v>3374112802770002</v>
          </cell>
          <cell r="U37" t="str">
            <v>SEUMUR HIDUP</v>
          </cell>
          <cell r="V37" t="str">
            <v>NON DRIVER</v>
          </cell>
          <cell r="W37" t="str">
            <v>NON DRIVER</v>
          </cell>
          <cell r="X37" t="str">
            <v>NON DRIVER</v>
          </cell>
          <cell r="Y37" t="str">
            <v>NON DRIVER</v>
          </cell>
          <cell r="Z37" t="str">
            <v>SEMARANG</v>
          </cell>
          <cell r="AA37">
            <v>28184</v>
          </cell>
          <cell r="AB37" t="str">
            <v>PERUM HACIENDA JANGLI BLOK D NO. 10 RT 09/01 KEL .JANGLI KEC. TEMBALANG KAB. SEMARANG</v>
          </cell>
          <cell r="AC37" t="str">
            <v>K3</v>
          </cell>
          <cell r="AD37" t="str">
            <v>ISLAM</v>
          </cell>
          <cell r="AE37" t="str">
            <v>L</v>
          </cell>
          <cell r="AF37" t="str">
            <v>SMA</v>
          </cell>
          <cell r="AG37" t="str">
            <v>BAYU KOES SANTYOKO</v>
          </cell>
          <cell r="AH37" t="str">
            <v>BCA</v>
          </cell>
          <cell r="AI37" t="str">
            <v>0152157639</v>
          </cell>
          <cell r="AJ37" t="str">
            <v>3374111212056245</v>
          </cell>
          <cell r="AK37">
            <v>0</v>
          </cell>
          <cell r="AL37">
            <v>44470</v>
          </cell>
          <cell r="AM37">
            <v>44561</v>
          </cell>
          <cell r="AN37" t="str">
            <v>PKWT II</v>
          </cell>
          <cell r="AO37" t="str">
            <v>18 hari</v>
          </cell>
          <cell r="AP37" t="str">
            <v>0 Tahun  5 Bulan 20 Hari</v>
          </cell>
          <cell r="AQ37" t="str">
            <v>NON DRIVER</v>
          </cell>
          <cell r="AR37" t="str">
            <v>NON DRIVER</v>
          </cell>
          <cell r="AS37" t="str">
            <v>SUDAH</v>
          </cell>
          <cell r="AT37">
            <v>44440</v>
          </cell>
          <cell r="AU37" t="str">
            <v>NON DRIVER</v>
          </cell>
          <cell r="AV37" t="str">
            <v>NON DRIVER</v>
          </cell>
          <cell r="AW37" t="str">
            <v/>
          </cell>
          <cell r="AX37" t="str">
            <v>NON DRIVER</v>
          </cell>
          <cell r="AY37" t="str">
            <v>NON DRIVER</v>
          </cell>
          <cell r="AZ37" t="str">
            <v>NON DRIVER</v>
          </cell>
          <cell r="BA37" t="str">
            <v>SUDAH</v>
          </cell>
          <cell r="BB37">
            <v>0</v>
          </cell>
          <cell r="BC37">
            <v>44389</v>
          </cell>
          <cell r="BD37" t="str">
            <v>PT. Apparel One Indonesia 2</v>
          </cell>
          <cell r="BE37" t="str">
            <v>SUDAH</v>
          </cell>
          <cell r="BF37">
            <v>0</v>
          </cell>
          <cell r="BG37">
            <v>44420</v>
          </cell>
          <cell r="BH37" t="str">
            <v>PT. Apparel One Indonesia 2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 t="str">
            <v>0001735976575</v>
          </cell>
          <cell r="BS37" t="str">
            <v>SUDAH</v>
          </cell>
          <cell r="BT37" t="str">
            <v>BU MBK</v>
          </cell>
          <cell r="BU37" t="str">
            <v>21055225797</v>
          </cell>
          <cell r="BV37" t="str">
            <v>SUDAH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I37" t="str">
            <v>BAYU KOES SANTYOKO</v>
          </cell>
        </row>
        <row r="38">
          <cell r="C38" t="str">
            <v>2607</v>
          </cell>
          <cell r="D38" t="str">
            <v>M. ARIER FAHREZA</v>
          </cell>
          <cell r="E38" t="str">
            <v>PT. MBK</v>
          </cell>
          <cell r="F38" t="str">
            <v>PEMENUHAN PO</v>
          </cell>
          <cell r="G38" t="str">
            <v>31/PO/LOG-SBY/VII/21</v>
          </cell>
          <cell r="H38">
            <v>44398</v>
          </cell>
          <cell r="I38">
            <v>44386</v>
          </cell>
          <cell r="J38">
            <v>-12</v>
          </cell>
          <cell r="K38" t="str">
            <v>0895360910499</v>
          </cell>
          <cell r="L38" t="str">
            <v>DRIVER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 t="str">
            <v>SEMARANG</v>
          </cell>
          <cell r="R38" t="str">
            <v>ANTERAJA</v>
          </cell>
          <cell r="S38" t="str">
            <v>MALANG</v>
          </cell>
          <cell r="T38" t="str">
            <v>3374151609000001</v>
          </cell>
          <cell r="U38" t="str">
            <v>SEUMUR HIDUP</v>
          </cell>
          <cell r="V38" t="str">
            <v>HITAM</v>
          </cell>
          <cell r="W38" t="str">
            <v>BI</v>
          </cell>
          <cell r="X38" t="str">
            <v>14210009000235</v>
          </cell>
          <cell r="Y38">
            <v>46211</v>
          </cell>
          <cell r="Z38" t="str">
            <v>SEMARANG</v>
          </cell>
          <cell r="AA38">
            <v>36785</v>
          </cell>
          <cell r="AB38" t="str">
            <v>SIDOSARI RT 005 RW 010 KEL. WONOSARI KEC. NGALIYAN</v>
          </cell>
          <cell r="AC38" t="str">
            <v>L</v>
          </cell>
          <cell r="AD38" t="str">
            <v>ISLAM</v>
          </cell>
          <cell r="AE38" t="str">
            <v>L</v>
          </cell>
          <cell r="AF38" t="str">
            <v>SMK</v>
          </cell>
          <cell r="AG38" t="str">
            <v>M. ARIER FAHREZA</v>
          </cell>
          <cell r="AH38" t="str">
            <v>BCA</v>
          </cell>
          <cell r="AI38" t="str">
            <v>7960914101</v>
          </cell>
          <cell r="AJ38" t="str">
            <v>3374151412050560</v>
          </cell>
          <cell r="AK38">
            <v>0</v>
          </cell>
          <cell r="AL38">
            <v>44470</v>
          </cell>
          <cell r="AM38">
            <v>44561</v>
          </cell>
          <cell r="AN38" t="str">
            <v>PKWT II</v>
          </cell>
          <cell r="AO38" t="str">
            <v>18 hari</v>
          </cell>
          <cell r="AP38" t="str">
            <v>0 Tahun  5 Bulan 4 Hari</v>
          </cell>
          <cell r="AQ38" t="str">
            <v>SUDAH</v>
          </cell>
          <cell r="AR38">
            <v>44432</v>
          </cell>
          <cell r="AS38" t="str">
            <v>SUDAH</v>
          </cell>
          <cell r="AT38">
            <v>44432</v>
          </cell>
          <cell r="AU38" t="str">
            <v>SUDAH</v>
          </cell>
          <cell r="AV38">
            <v>44430</v>
          </cell>
          <cell r="AW38" t="str">
            <v>0 Tahun  3 Bulan 21 Hari</v>
          </cell>
          <cell r="AX38" t="str">
            <v>IN CLASS</v>
          </cell>
          <cell r="AY38">
            <v>100</v>
          </cell>
          <cell r="AZ38">
            <v>100</v>
          </cell>
          <cell r="BA38" t="str">
            <v>SUDAH</v>
          </cell>
          <cell r="BB38">
            <v>0</v>
          </cell>
          <cell r="BC38">
            <v>44399</v>
          </cell>
          <cell r="BD38" t="str">
            <v>Rumah Sakit Tentara Semarang</v>
          </cell>
          <cell r="BE38" t="str">
            <v>SUDAH</v>
          </cell>
          <cell r="BF38">
            <v>0</v>
          </cell>
          <cell r="BG38">
            <v>44399</v>
          </cell>
          <cell r="BH38" t="str">
            <v>Rumah Sakit Tentara Semarang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 t="str">
            <v>0002753979041</v>
          </cell>
          <cell r="BS38" t="str">
            <v>SUDAH</v>
          </cell>
          <cell r="BT38">
            <v>0</v>
          </cell>
          <cell r="BU38" t="str">
            <v>21055224881</v>
          </cell>
          <cell r="BV38" t="str">
            <v>SUDAH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 t="str">
            <v>marieffahreza160917@gmail.com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I38" t="str">
            <v>M. ARIEF FAHREZA</v>
          </cell>
        </row>
        <row r="39">
          <cell r="C39" t="str">
            <v>2686</v>
          </cell>
          <cell r="D39" t="str">
            <v>KRISNA MAWARDI</v>
          </cell>
          <cell r="E39" t="str">
            <v>PT. MBK</v>
          </cell>
          <cell r="F39">
            <v>0</v>
          </cell>
          <cell r="G39">
            <v>0</v>
          </cell>
          <cell r="H39">
            <v>0</v>
          </cell>
          <cell r="I39">
            <v>44393</v>
          </cell>
          <cell r="J39" t="str">
            <v/>
          </cell>
          <cell r="K39" t="str">
            <v>088238307376</v>
          </cell>
          <cell r="L39" t="str">
            <v>DRIVER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SEMARANG</v>
          </cell>
          <cell r="R39" t="str">
            <v>ANTERAJA</v>
          </cell>
          <cell r="S39" t="str">
            <v>MALANG</v>
          </cell>
          <cell r="T39" t="str">
            <v>3374130806980006</v>
          </cell>
          <cell r="U39" t="str">
            <v>SEUMUR HIDUP</v>
          </cell>
          <cell r="V39" t="str">
            <v>PUTIH</v>
          </cell>
          <cell r="W39" t="str">
            <v>BI</v>
          </cell>
          <cell r="X39" t="str">
            <v>14219806000339</v>
          </cell>
          <cell r="Y39">
            <v>46147</v>
          </cell>
          <cell r="Z39" t="str">
            <v>SEMARANG</v>
          </cell>
          <cell r="AA39">
            <v>35954</v>
          </cell>
          <cell r="AB39" t="str">
            <v>BUKIT WAHID REGENCY BLUEBELL III C NO. 1</v>
          </cell>
          <cell r="AC39" t="str">
            <v>L</v>
          </cell>
          <cell r="AD39" t="str">
            <v>ISLAM</v>
          </cell>
          <cell r="AE39" t="str">
            <v>L</v>
          </cell>
          <cell r="AF39" t="str">
            <v>SMA</v>
          </cell>
          <cell r="AG39" t="str">
            <v>KRISNA MAWARDI</v>
          </cell>
          <cell r="AH39" t="str">
            <v>BCA</v>
          </cell>
          <cell r="AI39" t="str">
            <v>7960872911</v>
          </cell>
          <cell r="AJ39" t="str">
            <v>3374131612090002</v>
          </cell>
          <cell r="AK39">
            <v>0</v>
          </cell>
          <cell r="AL39">
            <v>44501</v>
          </cell>
          <cell r="AM39">
            <v>44592</v>
          </cell>
          <cell r="AN39" t="str">
            <v>PKWT II</v>
          </cell>
          <cell r="AO39" t="str">
            <v>49 hari</v>
          </cell>
          <cell r="AP39" t="str">
            <v>0 Tahun  4 Bulan 27 Hari</v>
          </cell>
          <cell r="AQ39" t="str">
            <v>SUDAH</v>
          </cell>
          <cell r="AR39">
            <v>44413</v>
          </cell>
          <cell r="AS39" t="str">
            <v>SUDAH</v>
          </cell>
          <cell r="AT39">
            <v>44413</v>
          </cell>
          <cell r="AU39" t="str">
            <v>SUDAH</v>
          </cell>
          <cell r="AV39">
            <v>44428</v>
          </cell>
          <cell r="AW39" t="str">
            <v>0 Tahun  3 Bulan 23 Hari</v>
          </cell>
          <cell r="AX39" t="str">
            <v>IN CLASS</v>
          </cell>
          <cell r="AY39">
            <v>95</v>
          </cell>
          <cell r="AZ39">
            <v>100</v>
          </cell>
          <cell r="BA39" t="str">
            <v>SUDAH</v>
          </cell>
          <cell r="BB39">
            <v>0</v>
          </cell>
          <cell r="BC39">
            <v>44398</v>
          </cell>
          <cell r="BD39" t="str">
            <v>Rumah Sakit Tentara Semarang</v>
          </cell>
          <cell r="BE39" t="str">
            <v>SUDAH</v>
          </cell>
          <cell r="BF39">
            <v>0</v>
          </cell>
          <cell r="BG39">
            <v>44505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 t="str">
            <v>0000641378711</v>
          </cell>
          <cell r="BS39" t="str">
            <v>SUDAH</v>
          </cell>
          <cell r="BT39" t="str">
            <v>BU MBK</v>
          </cell>
          <cell r="BU39" t="str">
            <v>21065976652</v>
          </cell>
          <cell r="BV39" t="str">
            <v>SUDAH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 t="str">
            <v>krisnamawardi55@gmail.com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I39" t="str">
            <v>KRISNA MAWARDI</v>
          </cell>
        </row>
        <row r="40">
          <cell r="C40" t="str">
            <v>2700</v>
          </cell>
          <cell r="D40" t="str">
            <v>TEGAR LIAN NUR</v>
          </cell>
          <cell r="E40" t="str">
            <v>PT. MBK</v>
          </cell>
          <cell r="F40">
            <v>0</v>
          </cell>
          <cell r="G40">
            <v>0</v>
          </cell>
          <cell r="H40">
            <v>0</v>
          </cell>
          <cell r="I40">
            <v>44389</v>
          </cell>
          <cell r="J40" t="str">
            <v/>
          </cell>
          <cell r="K40" t="str">
            <v>085812424781</v>
          </cell>
          <cell r="L40" t="str">
            <v>DRIVER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 t="str">
            <v>SEMARANG</v>
          </cell>
          <cell r="R40" t="str">
            <v>ANTERAJA</v>
          </cell>
          <cell r="S40" t="str">
            <v>MALANG</v>
          </cell>
          <cell r="T40" t="str">
            <v>3325072604980001</v>
          </cell>
          <cell r="U40" t="str">
            <v>SEUMUR HIDUP</v>
          </cell>
          <cell r="V40" t="str">
            <v>HIJAU</v>
          </cell>
          <cell r="W40" t="str">
            <v>BI</v>
          </cell>
          <cell r="X40" t="str">
            <v>14279804000028</v>
          </cell>
          <cell r="Y40">
            <v>45615</v>
          </cell>
          <cell r="Z40" t="str">
            <v>BATANG</v>
          </cell>
          <cell r="AA40">
            <v>35911</v>
          </cell>
          <cell r="AB40" t="str">
            <v>GRINGSING RT 001 RW 006 KEL GRINGING KEC. GRINGSING</v>
          </cell>
          <cell r="AC40" t="str">
            <v>L</v>
          </cell>
          <cell r="AD40" t="str">
            <v>ISLAM</v>
          </cell>
          <cell r="AE40" t="str">
            <v>L</v>
          </cell>
          <cell r="AF40" t="str">
            <v>SMK</v>
          </cell>
          <cell r="AG40" t="str">
            <v>TEGAR LIAN NUR</v>
          </cell>
          <cell r="AH40" t="str">
            <v>BCA</v>
          </cell>
          <cell r="AI40" t="str">
            <v>0800940044</v>
          </cell>
          <cell r="AJ40" t="str">
            <v>3325070909160003</v>
          </cell>
          <cell r="AK40">
            <v>0</v>
          </cell>
          <cell r="AL40">
            <v>44470</v>
          </cell>
          <cell r="AM40">
            <v>44561</v>
          </cell>
          <cell r="AN40" t="str">
            <v>PKWT II</v>
          </cell>
          <cell r="AO40" t="str">
            <v>18 hari</v>
          </cell>
          <cell r="AP40" t="str">
            <v>0 Tahun  5 Bulan 1 Hari</v>
          </cell>
          <cell r="AQ40" t="str">
            <v>SUDAH</v>
          </cell>
          <cell r="AR40">
            <v>44438</v>
          </cell>
          <cell r="AS40" t="str">
            <v>SUDAH</v>
          </cell>
          <cell r="AT40">
            <v>44438</v>
          </cell>
          <cell r="AU40" t="str">
            <v>SUDAH</v>
          </cell>
          <cell r="AV40">
            <v>44430</v>
          </cell>
          <cell r="AW40" t="str">
            <v>0 Tahun  3 Bulan 21 Hari</v>
          </cell>
          <cell r="AX40" t="str">
            <v>IN CLASS</v>
          </cell>
          <cell r="AY40">
            <v>80</v>
          </cell>
          <cell r="AZ40">
            <v>100</v>
          </cell>
          <cell r="BA40" t="str">
            <v>SUDAH</v>
          </cell>
          <cell r="BB40">
            <v>0</v>
          </cell>
          <cell r="BC40">
            <v>44495</v>
          </cell>
          <cell r="BD40">
            <v>0</v>
          </cell>
          <cell r="BE40" t="str">
            <v>BELUM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 t="str">
            <v>0001092964037</v>
          </cell>
          <cell r="BS40" t="str">
            <v>SUDAH</v>
          </cell>
          <cell r="BT40">
            <v>0</v>
          </cell>
          <cell r="BU40" t="str">
            <v>21055224949</v>
          </cell>
          <cell r="BV40" t="str">
            <v>SUDAH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 t="str">
            <v>masardansukses@gmail.com</v>
          </cell>
          <cell r="CD40">
            <v>0</v>
          </cell>
          <cell r="CE40">
            <v>0</v>
          </cell>
          <cell r="CF40">
            <v>0</v>
          </cell>
          <cell r="CG40" t="str">
            <v>Mutasi dr AOP ke Anteraja 06 Sept 2021</v>
          </cell>
          <cell r="CI40" t="str">
            <v>TEGAR LIAN NUR</v>
          </cell>
        </row>
        <row r="41">
          <cell r="C41" t="str">
            <v>2738</v>
          </cell>
          <cell r="D41" t="str">
            <v>RIZAL PEBRI ADITIO</v>
          </cell>
          <cell r="E41" t="str">
            <v>PT. MBK</v>
          </cell>
          <cell r="F41">
            <v>0</v>
          </cell>
          <cell r="G41">
            <v>0</v>
          </cell>
          <cell r="H41">
            <v>0</v>
          </cell>
          <cell r="I41">
            <v>44399</v>
          </cell>
          <cell r="J41" t="str">
            <v/>
          </cell>
          <cell r="K41" t="str">
            <v>089635575600</v>
          </cell>
          <cell r="L41" t="str">
            <v>DRIVER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 t="str">
            <v>SEMARANG</v>
          </cell>
          <cell r="R41" t="str">
            <v>ANTERAJA</v>
          </cell>
          <cell r="S41" t="str">
            <v>MALANG</v>
          </cell>
          <cell r="T41" t="str">
            <v>3374120402000001</v>
          </cell>
          <cell r="U41" t="str">
            <v>SEUMUR HIDUP</v>
          </cell>
          <cell r="V41" t="str">
            <v>PUTIH</v>
          </cell>
          <cell r="W41" t="str">
            <v>BI</v>
          </cell>
          <cell r="X41" t="str">
            <v>14210002000222</v>
          </cell>
          <cell r="Y41">
            <v>46181</v>
          </cell>
          <cell r="Z41" t="str">
            <v>SEMARANG</v>
          </cell>
          <cell r="AA41">
            <v>36560</v>
          </cell>
          <cell r="AB41" t="str">
            <v>JL. KALIALANG BARU RT 004 RW 007 SUKOREJO GUNUNG PATI</v>
          </cell>
          <cell r="AC41" t="str">
            <v>L</v>
          </cell>
          <cell r="AD41" t="str">
            <v>ISLAM</v>
          </cell>
          <cell r="AE41" t="str">
            <v>L</v>
          </cell>
          <cell r="AF41" t="str">
            <v>SMK</v>
          </cell>
          <cell r="AG41" t="str">
            <v>RIZAL PEBRI ADITIO</v>
          </cell>
          <cell r="AH41" t="str">
            <v>BCA</v>
          </cell>
          <cell r="AI41" t="str">
            <v>8165341674</v>
          </cell>
          <cell r="AJ41" t="str">
            <v>3374121212059900</v>
          </cell>
          <cell r="AK41">
            <v>0</v>
          </cell>
          <cell r="AL41">
            <v>44470</v>
          </cell>
          <cell r="AM41">
            <v>44561</v>
          </cell>
          <cell r="AN41" t="str">
            <v>PKWT II</v>
          </cell>
          <cell r="AO41" t="str">
            <v>18 hari</v>
          </cell>
          <cell r="AP41" t="str">
            <v>0 Tahun  4 Bulan 21 Hari</v>
          </cell>
          <cell r="AQ41" t="str">
            <v>SUDAH</v>
          </cell>
          <cell r="AR41">
            <v>44413</v>
          </cell>
          <cell r="AS41" t="str">
            <v>SUDAH</v>
          </cell>
          <cell r="AT41">
            <v>44413</v>
          </cell>
          <cell r="AU41" t="str">
            <v>SUDAH</v>
          </cell>
          <cell r="AV41">
            <v>44431</v>
          </cell>
          <cell r="AW41" t="str">
            <v>0 Tahun  3 Bulan 20 Hari</v>
          </cell>
          <cell r="AX41" t="str">
            <v>IN CLASS</v>
          </cell>
          <cell r="AY41">
            <v>100</v>
          </cell>
          <cell r="AZ41">
            <v>100</v>
          </cell>
          <cell r="BA41" t="str">
            <v>SUDAH</v>
          </cell>
          <cell r="BB41">
            <v>0</v>
          </cell>
          <cell r="BC41">
            <v>44421</v>
          </cell>
          <cell r="BD41" t="str">
            <v>Rumah Sakit Tentara Semarang</v>
          </cell>
          <cell r="BE41" t="str">
            <v>SUDAH</v>
          </cell>
          <cell r="BF41">
            <v>0</v>
          </cell>
          <cell r="BG41">
            <v>44441</v>
          </cell>
          <cell r="BH41" t="str">
            <v>Rumah Sakit Tentara Semarang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 t="str">
            <v>0001859202505</v>
          </cell>
          <cell r="BS41" t="str">
            <v>SUDAH</v>
          </cell>
          <cell r="BT41">
            <v>0</v>
          </cell>
          <cell r="BU41" t="str">
            <v>21065976934</v>
          </cell>
          <cell r="BV41" t="str">
            <v>SUDAH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 t="str">
            <v>yayavira62@gmail.com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I41" t="str">
            <v>RIZAL PEBRI ADITIO</v>
          </cell>
        </row>
        <row r="42">
          <cell r="C42" t="str">
            <v>2739</v>
          </cell>
          <cell r="D42" t="str">
            <v>ASEP KRISTIANA</v>
          </cell>
          <cell r="E42" t="str">
            <v>PT. MBK</v>
          </cell>
          <cell r="F42" t="str">
            <v>PEMENUHAN PO</v>
          </cell>
          <cell r="G42" t="str">
            <v>31/PO/LOG-SBY/VII/21</v>
          </cell>
          <cell r="H42">
            <v>44398</v>
          </cell>
          <cell r="I42">
            <v>44396</v>
          </cell>
          <cell r="J42">
            <v>-2</v>
          </cell>
          <cell r="K42" t="str">
            <v>081310664900</v>
          </cell>
          <cell r="L42" t="str">
            <v>DRIVER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 t="str">
            <v>SEMARANG</v>
          </cell>
          <cell r="R42" t="str">
            <v>ANTERAJA</v>
          </cell>
          <cell r="S42" t="str">
            <v>MALANG</v>
          </cell>
          <cell r="T42" t="str">
            <v>3209072705820002</v>
          </cell>
          <cell r="U42" t="str">
            <v>SEUMUR HIDUP</v>
          </cell>
          <cell r="V42" t="str">
            <v>HIJAU</v>
          </cell>
          <cell r="W42" t="str">
            <v>BI</v>
          </cell>
          <cell r="X42" t="str">
            <v>14218205000690</v>
          </cell>
          <cell r="Y42">
            <v>46215</v>
          </cell>
          <cell r="Z42" t="str">
            <v>CIREBON</v>
          </cell>
          <cell r="AA42">
            <v>30098</v>
          </cell>
          <cell r="AB42" t="str">
            <v>DUSUN 03 RT 019 RW 006 KEC. LEMAHABANG</v>
          </cell>
          <cell r="AC42" t="str">
            <v>K0</v>
          </cell>
          <cell r="AD42" t="str">
            <v>ISLAM</v>
          </cell>
          <cell r="AE42" t="str">
            <v>L</v>
          </cell>
          <cell r="AF42" t="str">
            <v>SMA</v>
          </cell>
          <cell r="AG42" t="str">
            <v>ASEP KRISTIANA</v>
          </cell>
          <cell r="AH42" t="str">
            <v>BCA</v>
          </cell>
          <cell r="AI42" t="str">
            <v>3040720161</v>
          </cell>
          <cell r="AJ42" t="str">
            <v>3209072601120009</v>
          </cell>
          <cell r="AK42" t="str">
            <v>90.988.928.9-455.000</v>
          </cell>
          <cell r="AL42">
            <v>44470</v>
          </cell>
          <cell r="AM42">
            <v>44561</v>
          </cell>
          <cell r="AN42" t="str">
            <v>PKWT II</v>
          </cell>
          <cell r="AO42" t="str">
            <v>18 hari</v>
          </cell>
          <cell r="AP42" t="str">
            <v>0 Tahun  4 Bulan 24 Hari</v>
          </cell>
          <cell r="AQ42" t="str">
            <v>SUDAH</v>
          </cell>
          <cell r="AR42">
            <v>44413</v>
          </cell>
          <cell r="AS42" t="str">
            <v>SUDAH</v>
          </cell>
          <cell r="AT42">
            <v>44413</v>
          </cell>
          <cell r="AU42" t="str">
            <v>SUDAH</v>
          </cell>
          <cell r="AV42">
            <v>44428</v>
          </cell>
          <cell r="AW42" t="str">
            <v>0 Tahun  3 Bulan 23 Hari</v>
          </cell>
          <cell r="AX42" t="str">
            <v>IN CLASS</v>
          </cell>
          <cell r="AY42">
            <v>100</v>
          </cell>
          <cell r="AZ42">
            <v>100</v>
          </cell>
          <cell r="BA42" t="str">
            <v>SUDAH</v>
          </cell>
          <cell r="BB42">
            <v>0</v>
          </cell>
          <cell r="BC42">
            <v>44421</v>
          </cell>
          <cell r="BD42" t="str">
            <v>Rumah Sakit Tentara Semarang</v>
          </cell>
          <cell r="BE42" t="str">
            <v>SUDAH</v>
          </cell>
          <cell r="BF42">
            <v>0</v>
          </cell>
          <cell r="BG42">
            <v>44466</v>
          </cell>
          <cell r="BH42" t="str">
            <v>Rumah Sakit Tentara Semarang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 t="str">
            <v>BELUM</v>
          </cell>
          <cell r="BT42">
            <v>0</v>
          </cell>
          <cell r="BU42" t="str">
            <v>21065976801</v>
          </cell>
          <cell r="BV42" t="str">
            <v>SUDAH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 t="str">
            <v>asepkristian151@gmail.com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I42" t="str">
            <v>ASEP KRISTIANA</v>
          </cell>
        </row>
        <row r="43">
          <cell r="C43" t="str">
            <v>2740</v>
          </cell>
          <cell r="D43" t="str">
            <v>JATMIKO</v>
          </cell>
          <cell r="E43" t="str">
            <v>PT. MBK</v>
          </cell>
          <cell r="F43" t="str">
            <v>PEMENUHAN PO</v>
          </cell>
          <cell r="G43" t="str">
            <v>31/PO/LOG-SBY/VII/21</v>
          </cell>
          <cell r="H43">
            <v>44398</v>
          </cell>
          <cell r="I43">
            <v>44396</v>
          </cell>
          <cell r="J43">
            <v>-2</v>
          </cell>
          <cell r="K43" t="str">
            <v>088221321898</v>
          </cell>
          <cell r="L43" t="str">
            <v>DRIVER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 t="str">
            <v>SEMARANG</v>
          </cell>
          <cell r="R43" t="str">
            <v>ANTERAJA</v>
          </cell>
          <cell r="S43" t="str">
            <v>MALANG</v>
          </cell>
          <cell r="T43" t="str">
            <v>3315090408900002</v>
          </cell>
          <cell r="U43" t="str">
            <v>SEUMUR HIDUP</v>
          </cell>
          <cell r="V43" t="str">
            <v>PUTIH</v>
          </cell>
          <cell r="W43" t="str">
            <v>BI</v>
          </cell>
          <cell r="X43" t="str">
            <v>1421-9008-000209</v>
          </cell>
          <cell r="Y43">
            <v>46220</v>
          </cell>
          <cell r="Z43" t="str">
            <v>GROBOGAN</v>
          </cell>
          <cell r="AA43">
            <v>33089</v>
          </cell>
          <cell r="AB43" t="str">
            <v>GEDUNG BATU TIMUR RT 005 RW 008 NGEMPLAK SIMONGAN SEMARANG BARAT</v>
          </cell>
          <cell r="AC43" t="str">
            <v>K1</v>
          </cell>
          <cell r="AD43" t="str">
            <v>ISLAM</v>
          </cell>
          <cell r="AE43" t="str">
            <v>L</v>
          </cell>
          <cell r="AF43" t="str">
            <v>SMA</v>
          </cell>
          <cell r="AG43" t="str">
            <v>JATMIKO</v>
          </cell>
          <cell r="AH43" t="str">
            <v>BCA</v>
          </cell>
          <cell r="AI43" t="str">
            <v>2460930998</v>
          </cell>
          <cell r="AJ43" t="str">
            <v>3374132912160011</v>
          </cell>
          <cell r="AK43">
            <v>0</v>
          </cell>
          <cell r="AL43">
            <v>44470</v>
          </cell>
          <cell r="AM43">
            <v>44561</v>
          </cell>
          <cell r="AN43" t="str">
            <v>PKWT II</v>
          </cell>
          <cell r="AO43" t="str">
            <v>18 hari</v>
          </cell>
          <cell r="AP43" t="str">
            <v>0 Tahun  4 Bulan 24 Hari</v>
          </cell>
          <cell r="AQ43" t="str">
            <v>SUDAH</v>
          </cell>
          <cell r="AR43">
            <v>44413</v>
          </cell>
          <cell r="AS43" t="str">
            <v>SUDAH</v>
          </cell>
          <cell r="AT43">
            <v>44413</v>
          </cell>
          <cell r="AU43" t="str">
            <v>SUDAH</v>
          </cell>
          <cell r="AV43">
            <v>44430</v>
          </cell>
          <cell r="AW43" t="str">
            <v>0 Tahun  3 Bulan 21 Hari</v>
          </cell>
          <cell r="AX43" t="str">
            <v>IN CLASS</v>
          </cell>
          <cell r="AY43">
            <v>100</v>
          </cell>
          <cell r="AZ43">
            <v>100</v>
          </cell>
          <cell r="BA43" t="str">
            <v>SUDAH</v>
          </cell>
          <cell r="BB43">
            <v>0</v>
          </cell>
          <cell r="BC43">
            <v>44421</v>
          </cell>
          <cell r="BD43" t="str">
            <v>Rumah Sakit Tentara Semarang</v>
          </cell>
          <cell r="BE43" t="str">
            <v>SUDAH</v>
          </cell>
          <cell r="BF43">
            <v>0</v>
          </cell>
          <cell r="BG43">
            <v>44494</v>
          </cell>
          <cell r="BH43" t="str">
            <v>Rumah Sakit Tentara Semarang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 t="str">
            <v>0000576709931</v>
          </cell>
          <cell r="BS43" t="str">
            <v>SUDAH</v>
          </cell>
          <cell r="BT43">
            <v>0</v>
          </cell>
          <cell r="BU43" t="str">
            <v>21065976926</v>
          </cell>
          <cell r="BV43" t="str">
            <v>SUDAH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 t="str">
            <v>rezamhanif46@gmail.com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I43" t="str">
            <v>JATMIKO</v>
          </cell>
        </row>
        <row r="44">
          <cell r="C44" t="str">
            <v>2742</v>
          </cell>
          <cell r="D44" t="str">
            <v>DESKAWAMI GILANG RAMADHAN</v>
          </cell>
          <cell r="E44" t="str">
            <v>PT. MBK</v>
          </cell>
          <cell r="F44" t="str">
            <v>PEMENUHAN PO</v>
          </cell>
          <cell r="G44" t="str">
            <v>31/PO/LOG-SBY/VII/21</v>
          </cell>
          <cell r="H44">
            <v>44398</v>
          </cell>
          <cell r="I44">
            <v>44396</v>
          </cell>
          <cell r="J44">
            <v>-2</v>
          </cell>
          <cell r="K44" t="str">
            <v>085728060831</v>
          </cell>
          <cell r="L44" t="str">
            <v>DRIVER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 t="str">
            <v>SEMARANG</v>
          </cell>
          <cell r="R44" t="str">
            <v>ANTERAJA</v>
          </cell>
          <cell r="S44" t="str">
            <v>MALANG</v>
          </cell>
          <cell r="T44" t="str">
            <v>3374124610570002</v>
          </cell>
          <cell r="U44" t="str">
            <v>SEUMUR HIDUP</v>
          </cell>
          <cell r="V44" t="str">
            <v>HIJAU</v>
          </cell>
          <cell r="W44" t="str">
            <v>BI</v>
          </cell>
          <cell r="X44" t="str">
            <v>1431912000369</v>
          </cell>
          <cell r="Y44">
            <v>46202</v>
          </cell>
          <cell r="Z44" t="str">
            <v>SEMARANG</v>
          </cell>
          <cell r="AA44">
            <v>36514</v>
          </cell>
          <cell r="AB44" t="str">
            <v>KP NGARANG RT 003 / RW 009 GUNUNGPATI  SEMARANG</v>
          </cell>
          <cell r="AC44" t="str">
            <v>L</v>
          </cell>
          <cell r="AD44" t="str">
            <v>ISLAM</v>
          </cell>
          <cell r="AE44" t="str">
            <v>L</v>
          </cell>
          <cell r="AF44" t="str">
            <v>SMP</v>
          </cell>
          <cell r="AG44" t="str">
            <v>DESKAWAMI GILANG RAMADHAN</v>
          </cell>
          <cell r="AH44" t="str">
            <v>BCA</v>
          </cell>
          <cell r="AI44" t="str">
            <v>7960966664</v>
          </cell>
          <cell r="AJ44" t="str">
            <v>3374120207180007</v>
          </cell>
          <cell r="AK44">
            <v>0</v>
          </cell>
          <cell r="AL44">
            <v>44470</v>
          </cell>
          <cell r="AM44">
            <v>44561</v>
          </cell>
          <cell r="AN44" t="str">
            <v>PKWT II</v>
          </cell>
          <cell r="AO44" t="str">
            <v>18 hari</v>
          </cell>
          <cell r="AP44" t="str">
            <v>0 Tahun  4 Bulan 24 Hari</v>
          </cell>
          <cell r="AQ44" t="str">
            <v>SUDAH</v>
          </cell>
          <cell r="AR44">
            <v>44413</v>
          </cell>
          <cell r="AS44" t="str">
            <v>SUDAH</v>
          </cell>
          <cell r="AT44">
            <v>44413</v>
          </cell>
          <cell r="AU44" t="str">
            <v>SUDAH</v>
          </cell>
          <cell r="AV44">
            <v>44431</v>
          </cell>
          <cell r="AW44" t="str">
            <v>0 Tahun  3 Bulan 20 Hari</v>
          </cell>
          <cell r="AX44" t="str">
            <v>IN CLASS</v>
          </cell>
          <cell r="AY44">
            <v>100</v>
          </cell>
          <cell r="AZ44">
            <v>100</v>
          </cell>
          <cell r="BA44" t="str">
            <v>SUDAH</v>
          </cell>
          <cell r="BB44">
            <v>0</v>
          </cell>
          <cell r="BC44">
            <v>44461</v>
          </cell>
          <cell r="BD44" t="str">
            <v>Kelurahan Gunung Pati</v>
          </cell>
          <cell r="BE44" t="str">
            <v>SUDAH</v>
          </cell>
          <cell r="BF44">
            <v>0</v>
          </cell>
          <cell r="BG44">
            <v>44490</v>
          </cell>
          <cell r="BH44" t="str">
            <v>Kelurahan Gunung Pati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 t="str">
            <v>0002253930895</v>
          </cell>
          <cell r="BS44" t="str">
            <v>SUDAH</v>
          </cell>
          <cell r="BT44" t="str">
            <v>BU MBK</v>
          </cell>
          <cell r="BU44" t="str">
            <v>21065977197</v>
          </cell>
          <cell r="BV44" t="str">
            <v>SUDAH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 t="str">
            <v>9edeskawamigilang@gmail.com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I44" t="str">
            <v>DESKAWAMI GILANG RAMADHAN</v>
          </cell>
        </row>
        <row r="45">
          <cell r="C45" t="str">
            <v>2937</v>
          </cell>
          <cell r="D45" t="str">
            <v>MUHAMMAD FIRDY HARDYANSYAH</v>
          </cell>
          <cell r="E45" t="str">
            <v>PT. MBK</v>
          </cell>
          <cell r="F45">
            <v>0</v>
          </cell>
          <cell r="G45">
            <v>0</v>
          </cell>
          <cell r="H45">
            <v>0</v>
          </cell>
          <cell r="I45">
            <v>44434</v>
          </cell>
          <cell r="J45" t="str">
            <v/>
          </cell>
          <cell r="K45" t="str">
            <v>085712097625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Unit Controller</v>
          </cell>
          <cell r="Q45" t="str">
            <v>SEMARANG</v>
          </cell>
          <cell r="R45" t="str">
            <v>ANTERAJA</v>
          </cell>
          <cell r="S45" t="str">
            <v>MALANG</v>
          </cell>
          <cell r="T45" t="str">
            <v>3175050112960001</v>
          </cell>
          <cell r="U45" t="str">
            <v>SEUMUR HIDUP</v>
          </cell>
          <cell r="V45" t="str">
            <v>NON DRIVER</v>
          </cell>
          <cell r="W45" t="str">
            <v>NON DRIVER</v>
          </cell>
          <cell r="X45" t="str">
            <v>NON DRIVER</v>
          </cell>
          <cell r="Y45" t="str">
            <v>NON DRIVER</v>
          </cell>
          <cell r="Z45" t="str">
            <v>KENDAL</v>
          </cell>
          <cell r="AA45">
            <v>35400</v>
          </cell>
          <cell r="AB45" t="str">
            <v>KAMPUNG KANDANGAN BARAT RT 001/007 KARAJANKULON KALIWUNGU KENDAL JAWA TENGAH</v>
          </cell>
          <cell r="AC45" t="str">
            <v>K0</v>
          </cell>
          <cell r="AD45" t="str">
            <v>ISLAM</v>
          </cell>
          <cell r="AE45" t="str">
            <v>L</v>
          </cell>
          <cell r="AF45" t="str">
            <v>SMA</v>
          </cell>
          <cell r="AG45" t="str">
            <v>MUHAMMAD FIRDY HARDYANSYAH</v>
          </cell>
          <cell r="AH45" t="str">
            <v>BCA</v>
          </cell>
          <cell r="AI45" t="str">
            <v>803517820</v>
          </cell>
          <cell r="AJ45" t="str">
            <v>3324082103160001</v>
          </cell>
          <cell r="AK45">
            <v>0</v>
          </cell>
          <cell r="AL45">
            <v>44531</v>
          </cell>
          <cell r="AM45">
            <v>44620</v>
          </cell>
          <cell r="AN45" t="str">
            <v>PKWT II</v>
          </cell>
          <cell r="AO45" t="str">
            <v>77 hari</v>
          </cell>
          <cell r="AP45" t="str">
            <v>0 Tahun  3 Bulan 17 Hari</v>
          </cell>
          <cell r="AQ45" t="str">
            <v>NON DRIVER</v>
          </cell>
          <cell r="AR45" t="str">
            <v>NON DRIVER</v>
          </cell>
          <cell r="AS45" t="str">
            <v>SUDAH</v>
          </cell>
          <cell r="AT45">
            <v>44432</v>
          </cell>
          <cell r="AU45" t="str">
            <v>NON DRIVER</v>
          </cell>
          <cell r="AV45" t="str">
            <v>NON DRIVER</v>
          </cell>
          <cell r="AW45" t="str">
            <v/>
          </cell>
          <cell r="AX45" t="str">
            <v>NON DRIVER</v>
          </cell>
          <cell r="AY45" t="str">
            <v>NON DRIVER</v>
          </cell>
          <cell r="AZ45" t="str">
            <v>NON DRIVER</v>
          </cell>
          <cell r="BA45" t="str">
            <v>SUDAH</v>
          </cell>
          <cell r="BB45">
            <v>0</v>
          </cell>
          <cell r="BC45">
            <v>44475</v>
          </cell>
          <cell r="BD45" t="str">
            <v>Kaliwungu</v>
          </cell>
          <cell r="BE45" t="str">
            <v>SUDAH</v>
          </cell>
          <cell r="BF45">
            <v>0</v>
          </cell>
          <cell r="BG45">
            <v>44496</v>
          </cell>
          <cell r="BH45" t="str">
            <v>Kaliwungu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 t="str">
            <v>0001310616944</v>
          </cell>
          <cell r="BS45" t="str">
            <v>SUDAH</v>
          </cell>
          <cell r="BT45">
            <v>0</v>
          </cell>
          <cell r="BU45" t="str">
            <v>21075601993</v>
          </cell>
          <cell r="BV45" t="str">
            <v>SUDAH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I45" t="str">
            <v>MUHAMMAD FIRDY HARDYANSYAH</v>
          </cell>
        </row>
        <row r="46">
          <cell r="C46" t="str">
            <v>3006</v>
          </cell>
          <cell r="D46" t="str">
            <v>MUHHAMAD KODARYANTO</v>
          </cell>
          <cell r="E46" t="str">
            <v>PT. MBK</v>
          </cell>
          <cell r="F46">
            <v>0</v>
          </cell>
          <cell r="G46">
            <v>0</v>
          </cell>
          <cell r="H46">
            <v>0</v>
          </cell>
          <cell r="I46">
            <v>44443</v>
          </cell>
          <cell r="J46" t="str">
            <v/>
          </cell>
          <cell r="K46" t="str">
            <v>081231475889</v>
          </cell>
          <cell r="L46" t="str">
            <v>DRIVER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 t="str">
            <v>SEMARANG</v>
          </cell>
          <cell r="R46" t="str">
            <v>ANTERAJA</v>
          </cell>
          <cell r="S46" t="str">
            <v>MALANG</v>
          </cell>
          <cell r="T46" t="str">
            <v>3374122101980001</v>
          </cell>
          <cell r="U46" t="str">
            <v>SEUMUR HIDUP</v>
          </cell>
          <cell r="V46" t="str">
            <v>HIJAU</v>
          </cell>
          <cell r="W46" t="str">
            <v>BI</v>
          </cell>
          <cell r="X46" t="str">
            <v>1432-9801-000372</v>
          </cell>
          <cell r="Y46">
            <v>46097</v>
          </cell>
          <cell r="Z46" t="str">
            <v>SEMARANG</v>
          </cell>
          <cell r="AA46">
            <v>35816</v>
          </cell>
          <cell r="AB46" t="str">
            <v>ln.Kalialang baru RT04 RW 07 Sukorejo gunung pati Semarang</v>
          </cell>
          <cell r="AC46" t="str">
            <v>L</v>
          </cell>
          <cell r="AD46" t="str">
            <v>ISLAM</v>
          </cell>
          <cell r="AE46" t="str">
            <v>L</v>
          </cell>
          <cell r="AF46" t="str">
            <v>SMA</v>
          </cell>
          <cell r="AG46" t="str">
            <v>MUHHAMAD KODARYANTO</v>
          </cell>
          <cell r="AH46" t="str">
            <v>BCA</v>
          </cell>
          <cell r="AI46" t="str">
            <v>8035274509</v>
          </cell>
          <cell r="AJ46" t="str">
            <v>3374121212057280</v>
          </cell>
          <cell r="AK46">
            <v>0</v>
          </cell>
          <cell r="AL46">
            <v>44531</v>
          </cell>
          <cell r="AM46">
            <v>44620</v>
          </cell>
          <cell r="AN46" t="str">
            <v>PKWT II</v>
          </cell>
          <cell r="AO46" t="str">
            <v>77 hari</v>
          </cell>
          <cell r="AP46" t="str">
            <v>0 Tahun  3 Bulan 9 Hari</v>
          </cell>
          <cell r="AQ46" t="str">
            <v>SUDAH</v>
          </cell>
          <cell r="AR46">
            <v>44462</v>
          </cell>
          <cell r="AS46" t="str">
            <v>SUDAH</v>
          </cell>
          <cell r="AT46">
            <v>44461</v>
          </cell>
          <cell r="AU46" t="str">
            <v>SUDAH</v>
          </cell>
          <cell r="AV46">
            <v>44472</v>
          </cell>
          <cell r="AW46" t="str">
            <v>0 Tahun  2 Bulan 10 Hari</v>
          </cell>
          <cell r="AX46" t="str">
            <v>IN CLASS</v>
          </cell>
          <cell r="AY46">
            <v>100</v>
          </cell>
          <cell r="AZ46">
            <v>100</v>
          </cell>
          <cell r="BA46" t="str">
            <v>SUDAH</v>
          </cell>
          <cell r="BB46">
            <v>0</v>
          </cell>
          <cell r="BC46">
            <v>44407</v>
          </cell>
          <cell r="BD46" t="str">
            <v>UNWAHAS</v>
          </cell>
          <cell r="BE46" t="str">
            <v>SUDAH</v>
          </cell>
          <cell r="BF46">
            <v>0</v>
          </cell>
          <cell r="BG46">
            <v>44435</v>
          </cell>
          <cell r="BH46" t="str">
            <v>UNWAHAS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 t="str">
            <v>0001160270864</v>
          </cell>
          <cell r="BS46" t="str">
            <v>SUDAH</v>
          </cell>
          <cell r="BT46">
            <v>0</v>
          </cell>
          <cell r="BU46" t="str">
            <v>21075601936</v>
          </cell>
          <cell r="BV46" t="str">
            <v>SUDAH</v>
          </cell>
          <cell r="BW46">
            <v>0</v>
          </cell>
          <cell r="BX46">
            <v>0</v>
          </cell>
          <cell r="BY46" t="str">
            <v>PROPERTY DAMAGE</v>
          </cell>
          <cell r="BZ46">
            <v>44481</v>
          </cell>
          <cell r="CA46">
            <v>0</v>
          </cell>
          <cell r="CB46">
            <v>0</v>
          </cell>
          <cell r="CC46" t="str">
            <v>muhhamadkodaryanto@gmail.com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I46" t="str">
            <v>MUHHAMAD KODARYANTO</v>
          </cell>
        </row>
        <row r="47">
          <cell r="C47" t="str">
            <v>3113</v>
          </cell>
          <cell r="D47" t="str">
            <v>ENDANG KUSMAWATI</v>
          </cell>
          <cell r="E47" t="str">
            <v>PT. MBK</v>
          </cell>
          <cell r="F47" t="str">
            <v>REPLACE</v>
          </cell>
          <cell r="G47" t="str">
            <v>BAYU KOES SANTYOKO</v>
          </cell>
          <cell r="H47">
            <v>0</v>
          </cell>
          <cell r="I47">
            <v>44483</v>
          </cell>
          <cell r="J47" t="str">
            <v/>
          </cell>
          <cell r="K47" t="str">
            <v>083838816215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Admin Dispatcher</v>
          </cell>
          <cell r="Q47" t="str">
            <v>SEMARANG</v>
          </cell>
          <cell r="R47" t="str">
            <v>ANTERAJA</v>
          </cell>
          <cell r="S47" t="str">
            <v>MALANG</v>
          </cell>
          <cell r="T47" t="str">
            <v>3324144404960001</v>
          </cell>
          <cell r="U47" t="str">
            <v>SEUMUR HIDUP</v>
          </cell>
          <cell r="V47" t="str">
            <v>NON DRIVER</v>
          </cell>
          <cell r="W47" t="str">
            <v>NON DRIVER</v>
          </cell>
          <cell r="X47" t="str">
            <v>NON DRIVER</v>
          </cell>
          <cell r="Y47" t="str">
            <v>NON DRIVER</v>
          </cell>
          <cell r="Z47" t="str">
            <v>KENDAL</v>
          </cell>
          <cell r="AA47">
            <v>35159</v>
          </cell>
          <cell r="AB47" t="str">
            <v>Ds. Kartikajaya RT 02 RW 02 Kec. Patebon Kab. Kendal</v>
          </cell>
          <cell r="AC47" t="str">
            <v>L</v>
          </cell>
          <cell r="AD47" t="str">
            <v>ISLAM</v>
          </cell>
          <cell r="AE47" t="str">
            <v>L</v>
          </cell>
          <cell r="AF47" t="str">
            <v>SMK</v>
          </cell>
          <cell r="AG47" t="str">
            <v>ENDANG KUSMAWATI</v>
          </cell>
          <cell r="AH47" t="str">
            <v>BCA</v>
          </cell>
          <cell r="AI47" t="str">
            <v>0800889839</v>
          </cell>
          <cell r="AJ47" t="str">
            <v>3324140908088183</v>
          </cell>
          <cell r="AK47">
            <v>0</v>
          </cell>
          <cell r="AL47">
            <v>44470</v>
          </cell>
          <cell r="AM47">
            <v>44561</v>
          </cell>
          <cell r="AN47" t="str">
            <v>PKWT II</v>
          </cell>
          <cell r="AO47" t="str">
            <v>18 hari</v>
          </cell>
          <cell r="AP47" t="str">
            <v>0 Tahun  1 Bulan 29 Hari</v>
          </cell>
          <cell r="AQ47" t="str">
            <v>NON DRIVER</v>
          </cell>
          <cell r="AR47" t="str">
            <v>NON DRIVER</v>
          </cell>
          <cell r="AS47" t="str">
            <v>SUDAH</v>
          </cell>
          <cell r="AT47">
            <v>44494</v>
          </cell>
          <cell r="AU47" t="str">
            <v>NON DRIVER</v>
          </cell>
          <cell r="AV47" t="str">
            <v>NON DRIVER</v>
          </cell>
          <cell r="AW47" t="str">
            <v/>
          </cell>
          <cell r="AX47" t="str">
            <v>NON DRIVER</v>
          </cell>
          <cell r="AY47" t="str">
            <v>NON DRIVER</v>
          </cell>
          <cell r="AZ47" t="str">
            <v>NON DRIVER</v>
          </cell>
          <cell r="BA47" t="str">
            <v>SUDAH</v>
          </cell>
          <cell r="BB47">
            <v>0</v>
          </cell>
          <cell r="BC47">
            <v>44420</v>
          </cell>
          <cell r="BD47" t="str">
            <v>Balai Desa Kartikajaya</v>
          </cell>
          <cell r="BE47" t="str">
            <v>SUDAH</v>
          </cell>
          <cell r="BF47">
            <v>0</v>
          </cell>
          <cell r="BG47">
            <v>44504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 t="str">
            <v>BELUM</v>
          </cell>
          <cell r="BT47">
            <v>0</v>
          </cell>
          <cell r="BU47">
            <v>0</v>
          </cell>
          <cell r="BV47" t="str">
            <v>BELUM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 t="str">
            <v>Mutasi dr AOP ke Anteraja 06 Sept 2021</v>
          </cell>
          <cell r="CI47" t="str">
            <v>ENDANG KUSMAWATI</v>
          </cell>
        </row>
      </sheetData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entif Drv YI"/>
      <sheetName val="Insentif Drv AA Jombang"/>
      <sheetName val="Insentif Drv AA Jember"/>
      <sheetName val="Insentif Drv AA Madiun"/>
      <sheetName val="Insentif Drv AA Malang"/>
      <sheetName val="Insentif Drv May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8">
          <cell r="C8" t="str">
            <v>LESTARI SLAMET</v>
          </cell>
          <cell r="D8">
            <v>20000</v>
          </cell>
        </row>
        <row r="9">
          <cell r="C9" t="str">
            <v>FATHUR ROHMAN</v>
          </cell>
          <cell r="D9">
            <v>25000</v>
          </cell>
        </row>
        <row r="10">
          <cell r="C10" t="str">
            <v>TEGUH OKTA ARGADINATA</v>
          </cell>
          <cell r="D10">
            <v>35000</v>
          </cell>
        </row>
        <row r="11">
          <cell r="C11" t="str">
            <v>MUHAMAD ELZA ALIF F</v>
          </cell>
          <cell r="D11">
            <v>40000</v>
          </cell>
        </row>
        <row r="12">
          <cell r="C12" t="str">
            <v>HERU KUSMANAJI</v>
          </cell>
          <cell r="D12">
            <v>45000</v>
          </cell>
        </row>
        <row r="13">
          <cell r="C13" t="str">
            <v>DWI PUJIONO</v>
          </cell>
          <cell r="D13">
            <v>50000</v>
          </cell>
        </row>
        <row r="14">
          <cell r="C14" t="str">
            <v>FARIS MUZACKY</v>
          </cell>
          <cell r="D14">
            <v>70000</v>
          </cell>
        </row>
        <row r="15">
          <cell r="C15" t="str">
            <v>FANDI SETIAWAN</v>
          </cell>
          <cell r="D15">
            <v>140000</v>
          </cell>
        </row>
        <row r="16">
          <cell r="C16" t="str">
            <v>ANDIK PRASETYO</v>
          </cell>
          <cell r="D16">
            <v>150000</v>
          </cell>
        </row>
        <row r="17">
          <cell r="C17" t="str">
            <v>EKO PRASTIYO</v>
          </cell>
          <cell r="D17">
            <v>170000</v>
          </cell>
        </row>
        <row r="18">
          <cell r="C18" t="str">
            <v>JOHANDA CORNELIS DWIE PUTRA</v>
          </cell>
          <cell r="D18">
            <v>200000</v>
          </cell>
        </row>
        <row r="19">
          <cell r="C19" t="str">
            <v>VENANSIUS AGUSTIAWAN</v>
          </cell>
          <cell r="D19">
            <v>220000</v>
          </cell>
        </row>
        <row r="20">
          <cell r="C20" t="str">
            <v>REZA ABHI ANDARA</v>
          </cell>
          <cell r="D20">
            <v>275000</v>
          </cell>
        </row>
        <row r="21">
          <cell r="C21" t="str">
            <v>ERIK EXTRA MAHENDRA</v>
          </cell>
          <cell r="D21">
            <v>300000</v>
          </cell>
        </row>
        <row r="22">
          <cell r="C22" t="str">
            <v>AHMAD SOLHAN</v>
          </cell>
          <cell r="D22">
            <v>330000</v>
          </cell>
        </row>
        <row r="23">
          <cell r="C23" t="str">
            <v>HABIB AKHMAD RAMADHAN</v>
          </cell>
          <cell r="D23">
            <v>350000</v>
          </cell>
        </row>
        <row r="24">
          <cell r="C24" t="str">
            <v>DANU DIAN MAULANA</v>
          </cell>
          <cell r="D24">
            <v>360000</v>
          </cell>
        </row>
        <row r="25">
          <cell r="C25" t="str">
            <v>DIDIN BUDIONO</v>
          </cell>
          <cell r="D25">
            <v>370000</v>
          </cell>
        </row>
        <row r="26">
          <cell r="C26" t="str">
            <v>ZAENAL KHANANI</v>
          </cell>
          <cell r="D26">
            <v>380000</v>
          </cell>
        </row>
        <row r="27">
          <cell r="C27" t="str">
            <v>MOHAMAD RIFAI</v>
          </cell>
          <cell r="D27">
            <v>400000</v>
          </cell>
        </row>
        <row r="28">
          <cell r="C28" t="str">
            <v>TEDDY KURNIA SISWANTORO</v>
          </cell>
          <cell r="D28">
            <v>410000</v>
          </cell>
        </row>
        <row r="29">
          <cell r="C29" t="str">
            <v>DONI HERI YULIANTO</v>
          </cell>
          <cell r="D29">
            <v>435000</v>
          </cell>
        </row>
        <row r="30">
          <cell r="C30" t="str">
            <v>NOVIANTINO BIMO P.S</v>
          </cell>
          <cell r="D30">
            <v>455000</v>
          </cell>
        </row>
        <row r="31">
          <cell r="C31" t="str">
            <v>JOHAR ARDI</v>
          </cell>
          <cell r="D31">
            <v>465000</v>
          </cell>
        </row>
        <row r="32">
          <cell r="C32" t="str">
            <v>ALFAN BASORI</v>
          </cell>
          <cell r="D32">
            <v>475000</v>
          </cell>
        </row>
        <row r="33">
          <cell r="C33" t="str">
            <v>EKO WAHYUDI</v>
          </cell>
          <cell r="D33">
            <v>475000</v>
          </cell>
        </row>
        <row r="34">
          <cell r="C34" t="str">
            <v>ARIS SYA'BANDI</v>
          </cell>
          <cell r="D34">
            <v>495000</v>
          </cell>
        </row>
        <row r="35">
          <cell r="C35" t="str">
            <v>ADITYA WICAKSONO</v>
          </cell>
          <cell r="D35">
            <v>500000</v>
          </cell>
        </row>
        <row r="36">
          <cell r="C36" t="str">
            <v>GIGIH YANUAR ARDIANSYAH</v>
          </cell>
          <cell r="D36">
            <v>500000</v>
          </cell>
        </row>
        <row r="37">
          <cell r="C37" t="str">
            <v>HENDRA SETIAWAN</v>
          </cell>
          <cell r="D37">
            <v>500000</v>
          </cell>
        </row>
        <row r="38">
          <cell r="C38" t="str">
            <v>ANDRI DWI LESMANA</v>
          </cell>
          <cell r="D38">
            <v>505000</v>
          </cell>
        </row>
        <row r="39">
          <cell r="C39" t="str">
            <v>ALDO SEPTIAWAN DWI PANGGA</v>
          </cell>
          <cell r="D39">
            <v>510000</v>
          </cell>
        </row>
        <row r="40">
          <cell r="C40" t="str">
            <v>MOCHAMAD KHOIRUL ANAM</v>
          </cell>
          <cell r="D40">
            <v>510000</v>
          </cell>
        </row>
        <row r="41">
          <cell r="C41" t="str">
            <v>HUSNIL MUBAROK</v>
          </cell>
          <cell r="D41">
            <v>515000</v>
          </cell>
        </row>
        <row r="42">
          <cell r="C42" t="str">
            <v>HADI RIYANTO</v>
          </cell>
          <cell r="D42">
            <v>525000</v>
          </cell>
        </row>
        <row r="43">
          <cell r="C43" t="str">
            <v>EKO HARDIYAN PURNAWAN</v>
          </cell>
          <cell r="D43">
            <v>535000</v>
          </cell>
        </row>
        <row r="44">
          <cell r="C44" t="str">
            <v>ROBBY SETIAWAN</v>
          </cell>
          <cell r="D44">
            <v>540000</v>
          </cell>
        </row>
        <row r="45">
          <cell r="C45" t="str">
            <v>DEDY FIRMANSYAH</v>
          </cell>
          <cell r="D45">
            <v>550000</v>
          </cell>
        </row>
        <row r="46">
          <cell r="C46" t="str">
            <v>EKO PRASETYO</v>
          </cell>
          <cell r="D46">
            <v>550000</v>
          </cell>
        </row>
        <row r="47">
          <cell r="C47" t="str">
            <v>KHOIRUL ANWAR</v>
          </cell>
          <cell r="D47">
            <v>550000</v>
          </cell>
        </row>
        <row r="48">
          <cell r="C48" t="str">
            <v>APRILEO KRISNA ADI PUTRA</v>
          </cell>
          <cell r="D48">
            <v>565000</v>
          </cell>
        </row>
        <row r="49">
          <cell r="C49" t="str">
            <v>NUR AMIN HIDAYATULLOH</v>
          </cell>
          <cell r="D49">
            <v>575000</v>
          </cell>
        </row>
        <row r="50">
          <cell r="C50" t="str">
            <v>TIRTA SANDI TYAS ARI AKHMADI</v>
          </cell>
          <cell r="D50">
            <v>575000</v>
          </cell>
        </row>
        <row r="51">
          <cell r="C51" t="str">
            <v>AGUNG TRI FEMBRIANTO</v>
          </cell>
          <cell r="D51">
            <v>590000</v>
          </cell>
        </row>
        <row r="52">
          <cell r="C52" t="str">
            <v>MOCHAMAD ARIF</v>
          </cell>
          <cell r="D52">
            <v>600000</v>
          </cell>
        </row>
        <row r="53">
          <cell r="C53" t="str">
            <v>ADI PRASETYO</v>
          </cell>
          <cell r="D53">
            <v>615000</v>
          </cell>
        </row>
        <row r="54">
          <cell r="C54" t="str">
            <v>INDRA BAYU</v>
          </cell>
          <cell r="D54">
            <v>620000</v>
          </cell>
        </row>
        <row r="55">
          <cell r="C55" t="str">
            <v>ARNOLD KUSUMA WARDHANA</v>
          </cell>
          <cell r="D55">
            <v>625000</v>
          </cell>
        </row>
        <row r="56">
          <cell r="C56" t="str">
            <v>CHOIRUL SANY</v>
          </cell>
          <cell r="D56">
            <v>625000</v>
          </cell>
        </row>
        <row r="57">
          <cell r="C57" t="str">
            <v>MOH SOLEH</v>
          </cell>
          <cell r="D57">
            <v>625000</v>
          </cell>
        </row>
        <row r="58">
          <cell r="C58" t="str">
            <v>SLAMET KHOIRUL HUDA</v>
          </cell>
          <cell r="D58">
            <v>625000</v>
          </cell>
        </row>
        <row r="59">
          <cell r="C59" t="str">
            <v>SYAMSUL HADI WINOTO</v>
          </cell>
          <cell r="D59">
            <v>625000</v>
          </cell>
        </row>
        <row r="60">
          <cell r="C60" t="str">
            <v>DANDY YUDHA SANTOSO</v>
          </cell>
          <cell r="D60">
            <v>635000</v>
          </cell>
        </row>
        <row r="61">
          <cell r="C61" t="str">
            <v>DIKI KURNIAWAN</v>
          </cell>
          <cell r="D61">
            <v>645000</v>
          </cell>
        </row>
        <row r="62">
          <cell r="C62" t="str">
            <v>ISWAHYUDI</v>
          </cell>
          <cell r="D62">
            <v>645000</v>
          </cell>
        </row>
        <row r="63">
          <cell r="C63" t="str">
            <v>IMAM MALIKI</v>
          </cell>
          <cell r="D63">
            <v>650000</v>
          </cell>
        </row>
        <row r="64">
          <cell r="C64" t="str">
            <v>JUMADI</v>
          </cell>
          <cell r="D64">
            <v>650000</v>
          </cell>
        </row>
        <row r="65">
          <cell r="C65" t="str">
            <v>IMAM WAHYUDI</v>
          </cell>
          <cell r="D65">
            <v>660000</v>
          </cell>
        </row>
        <row r="66">
          <cell r="C66" t="str">
            <v>SAMSOL ARIFIN</v>
          </cell>
          <cell r="D66">
            <v>675000</v>
          </cell>
        </row>
        <row r="67">
          <cell r="C67" t="str">
            <v>WINDY ADI BASKARA</v>
          </cell>
          <cell r="D67">
            <v>690000</v>
          </cell>
        </row>
        <row r="68">
          <cell r="C68" t="str">
            <v>FIRHAN ARDI WIJAYA</v>
          </cell>
          <cell r="D68">
            <v>695000</v>
          </cell>
        </row>
        <row r="69">
          <cell r="C69" t="str">
            <v>RANO YULIANTO WIJAYA</v>
          </cell>
          <cell r="D69">
            <v>695000</v>
          </cell>
        </row>
        <row r="70">
          <cell r="C70" t="str">
            <v>MUHAMMAD AGUS</v>
          </cell>
          <cell r="D70">
            <v>750000</v>
          </cell>
        </row>
        <row r="71">
          <cell r="C71" t="str">
            <v>MUHAMMAD FARIDL SYAIFUDDIN</v>
          </cell>
          <cell r="D71">
            <v>750000</v>
          </cell>
        </row>
        <row r="72">
          <cell r="C72" t="str">
            <v>PRAMANA SARWA JATMIKA</v>
          </cell>
          <cell r="D72">
            <v>765000</v>
          </cell>
        </row>
        <row r="73">
          <cell r="C73" t="str">
            <v>DIMAS ANARJERI JANUAR KURNIANSYAH</v>
          </cell>
          <cell r="D73">
            <v>805000</v>
          </cell>
        </row>
        <row r="74">
          <cell r="C74" t="str">
            <v>WAHYU SATRIO SUKO</v>
          </cell>
          <cell r="D74">
            <v>930000</v>
          </cell>
        </row>
        <row r="75">
          <cell r="C75" t="str">
            <v>DENNY SAMUJI</v>
          </cell>
          <cell r="D75">
            <v>945000</v>
          </cell>
        </row>
        <row r="76">
          <cell r="C76" t="str">
            <v>ISMANTO</v>
          </cell>
          <cell r="D76">
            <v>955000</v>
          </cell>
        </row>
        <row r="77">
          <cell r="C77" t="str">
            <v>WELLY ZEFRIAN SYAH DWI PUTRA</v>
          </cell>
          <cell r="D77">
            <v>975000</v>
          </cell>
        </row>
        <row r="78">
          <cell r="C78" t="str">
            <v>IRFAN EFENDI</v>
          </cell>
          <cell r="D78">
            <v>980000</v>
          </cell>
        </row>
        <row r="79">
          <cell r="C79" t="str">
            <v>SUKARDI</v>
          </cell>
          <cell r="D79">
            <v>1005000</v>
          </cell>
        </row>
        <row r="80">
          <cell r="C80" t="str">
            <v>ACHMAD SULAIMAN</v>
          </cell>
          <cell r="D80">
            <v>1020000</v>
          </cell>
        </row>
        <row r="81">
          <cell r="C81" t="str">
            <v>AGUS DWI CAHYONO</v>
          </cell>
          <cell r="D81">
            <v>1040000</v>
          </cell>
        </row>
        <row r="82">
          <cell r="C82" t="str">
            <v>NANANG MUJIANTO</v>
          </cell>
          <cell r="D82">
            <v>1040000</v>
          </cell>
        </row>
        <row r="83">
          <cell r="C83" t="str">
            <v>MARTHA RIFANDA PUTRA</v>
          </cell>
          <cell r="D83">
            <v>1045000</v>
          </cell>
        </row>
        <row r="84">
          <cell r="C84" t="str">
            <v>MARLON HARIS EFENDI</v>
          </cell>
          <cell r="D84">
            <v>1050000</v>
          </cell>
        </row>
      </sheetData>
      <sheetData sheetId="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mbur BM"/>
      <sheetName val="BANJARMASIN "/>
      <sheetName val="BANJARMASIN  APR"/>
      <sheetName val="BANJARMASIN ANTERAJA"/>
      <sheetName val="PONTIANAK"/>
      <sheetName val="lembur pontianak"/>
      <sheetName val="LEMBUR HALIM"/>
      <sheetName val="ANTERAJA PONTIANAK"/>
      <sheetName val="DRIVER LEADER"/>
      <sheetName val="HALIM "/>
      <sheetName val="HALIM  APR"/>
      <sheetName val="TIPAR"/>
      <sheetName val="RAWA BUAYA"/>
      <sheetName val="LEMBUR RAWA BUAYA"/>
      <sheetName val="TAMAN TECHNO"/>
      <sheetName val="ANTERAJA -BOGOR"/>
      <sheetName val="ANTERAJA -BOGOR APR"/>
      <sheetName val="ANTERAJA -SERANG"/>
      <sheetName val="ANTERAJA - SUNTER"/>
      <sheetName val="PONDOK PINANG"/>
      <sheetName val="lembur manado"/>
      <sheetName val="ANTERAJA BALIKPAPAN"/>
      <sheetName val="AOP SAMARINDA "/>
      <sheetName val="ANTERAJA SAMARINDA"/>
      <sheetName val="ANTERAJA SAMARINDA apr"/>
      <sheetName val="ANTERAJA PALANGKARAYA"/>
      <sheetName val="IN OUT "/>
      <sheetName val="RAWA BUAYA CREDIBOOK"/>
      <sheetName val="MUTASI KE DISTRICT MALANG-&gt;"/>
      <sheetName val="MAKASSAR "/>
      <sheetName val="PARE-PARE"/>
      <sheetName val="MANADO"/>
      <sheetName val="anteraja MANADO"/>
      <sheetName val="GORONTALO"/>
      <sheetName val="ANTERAJA PALU"/>
      <sheetName val="ANTERAJA KENDARI"/>
      <sheetName val="AGRIAKU  GORONTALO "/>
      <sheetName val="ANTERAJA GORONTALO"/>
      <sheetName val="MUTASI KE DISTRICT PLBNG-&gt; (2"/>
      <sheetName val="BENGKULU"/>
      <sheetName val="PALEMBANG"/>
      <sheetName val="ANTERAJA LAMPUNG"/>
      <sheetName val="ANTERAJA LAMPUNG APR"/>
      <sheetName val="ANTERAJA JAMBI"/>
      <sheetName val="BELITUNG"/>
      <sheetName val="PANGKAL PINANG"/>
      <sheetName val="lembur gorontalo"/>
      <sheetName val="INVOICE DESEMBER (2)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40">
          <cell r="G40">
            <v>1697244.53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/Relationships>
</file>

<file path=xl/worksheets/_rels/sheet11.xml.rels><?xml version="1.0" encoding="UTF-8" standalone="yes"?>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/Relationships>
</file>

<file path=xl/worksheets/_rels/sheet35.xml.rels><?xml version="1.0" encoding="UTF-8" standalone="yes"?>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/Relationships>
</file>

<file path=xl/worksheets/_rels/sheet40.xml.rels><?xml version="1.0" encoding="UTF-8" standalone="yes"?>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mc:Ignorable="x14ac xr">
  <sheetPr>
    <tabColor theme="2" tint="-0.249977111117893"/>
    <pageSetUpPr fitToPage="1"/>
  </sheetPr>
  <dimension ref="A1:AY271"/>
  <sheetViews>
    <sheetView zoomScale="85" zoomScaleNormal="85" workbookViewId="0">
      <pane xSplit="7" ySplit="6" topLeftCell="AE142" activePane="bottomRight" state="frozen"/>
      <selection pane="topRight"/>
      <selection pane="bottomLeft"/>
      <selection pane="bottomRight" activeCell="AG145" sqref="AG145"/>
    </sheetView>
  </sheetViews>
  <sheetFormatPr defaultColWidth="9.140625" defaultRowHeight="12" customHeight="1"/>
  <cols>
    <col min="1" max="1" width="5.7109375" customWidth="1"/>
    <col min="2" max="2" width="5.140625" customWidth="1"/>
    <col min="3" max="3" width="31.7109375" customWidth="1"/>
    <col min="4" max="4" width="14" customWidth="1"/>
    <col min="5" max="5" hidden="1" width="9.5703125" customWidth="1"/>
    <col min="6" max="6" hidden="1" width="12" customWidth="1"/>
    <col min="7" max="7" width="13.7109375" customWidth="1"/>
    <col min="8" max="8" width="12.5703125" customWidth="1"/>
    <col min="9" max="9" width="11" customWidth="1"/>
    <col min="10" max="10" width="12.85546875" customWidth="1"/>
    <col min="11" max="11" width="12.42578125" customWidth="1"/>
    <col min="12" max="12" width="11.85546875" customWidth="1"/>
    <col min="13" max="13" width="13.85546875" customWidth="1"/>
    <col min="14" max="14" width="11.140625" customWidth="1"/>
    <col min="15" max="15" width="13.5703125" customWidth="1"/>
    <col min="16" max="16" width="9.7109375" customWidth="1"/>
    <col min="17" max="17" width="11" customWidth="1"/>
    <col min="18" max="18" width="12.28515625" customWidth="1"/>
    <col min="19" max="19" width="11" customWidth="1"/>
    <col min="20" max="20" width="12.28515625" customWidth="1"/>
    <col min="21" max="21" width="13.42578125" customWidth="1"/>
    <col min="22" max="22" width="15" customWidth="1"/>
    <col min="23" max="23" width="28.28515625" customWidth="1"/>
    <col min="24" max="24" width="7" customWidth="1"/>
    <col min="25" max="25" width="7.7109375" customWidth="1"/>
    <col min="26" max="26" width="7" customWidth="1" style="100"/>
    <col min="27" max="27" width="5.85546875" customWidth="1" style="100"/>
    <col min="28" max="28" width="22.85546875" customWidth="1" style="100"/>
    <col min="29" max="29" width="13.42578125" customWidth="1" style="99"/>
    <col min="30" max="30" width="15.42578125" customWidth="1" style="100"/>
    <col min="31" max="31" width="13.7109375" customWidth="1" style="98"/>
    <col min="32" max="32" width="15.42578125" customWidth="1" style="98"/>
    <col min="33" max="33" width="13.85546875" customWidth="1" style="98"/>
    <col min="34" max="34" width="16" customWidth="1" style="100"/>
    <col min="35" max="35" width="11.42578125" customWidth="1" style="100"/>
    <col min="36" max="36" width="10.42578125" customWidth="1" style="100"/>
    <col min="37" max="37" width="14.42578125" customWidth="1" style="100"/>
    <col min="38" max="38" bestFit="1" width="13.140625" customWidth="1" style="100"/>
    <col min="39" max="39" bestFit="1" width="14" customWidth="1" style="100"/>
    <col min="40" max="40" width="13.28515625" customWidth="1" style="99"/>
    <col min="41" max="41" width="5.85546875" customWidth="1" style="100"/>
    <col min="42" max="42" width="6.42578125" customWidth="1" style="100"/>
    <col min="43" max="43" bestFit="1" width="24.5703125" customWidth="1" style="100"/>
    <col min="44" max="44" width="15.5703125" customWidth="1" style="100"/>
    <col min="45" max="45" bestFit="1" width="14.85546875" customWidth="1" style="99"/>
    <col min="46" max="46" bestFit="1" width="12.42578125" customWidth="1" style="97"/>
    <col min="47" max="47" bestFit="1" width="11.42578125" customWidth="1" style="97"/>
    <col min="48" max="48" width="13.7109375" customWidth="1" style="99"/>
  </cols>
  <sheetData>
    <row r="1" ht="12" customHeight="1">
      <c r="A1" s="104" t="s">
        <v>0</v>
      </c>
      <c r="C1" s="106"/>
      <c r="G1" s="107"/>
      <c r="H1" s="107"/>
      <c r="M1" s="107"/>
      <c r="P1" s="110"/>
      <c r="V1" s="192"/>
      <c r="W1" s="192"/>
      <c r="X1" s="552"/>
      <c r="Z1" s="748"/>
      <c r="AA1" s="748"/>
      <c r="AB1" s="748"/>
      <c r="AC1" s="749"/>
      <c r="AD1" s="748"/>
      <c r="AH1" s="98"/>
      <c r="AI1" s="748"/>
      <c r="AJ1" s="748"/>
      <c r="AK1" s="748"/>
      <c r="AL1" s="748"/>
      <c r="AM1" s="748"/>
      <c r="AN1" s="749"/>
      <c r="AO1" s="748"/>
      <c r="AP1" s="748"/>
      <c r="AQ1" s="748"/>
      <c r="AR1" s="748"/>
      <c r="AS1" s="101"/>
      <c r="AV1" s="101"/>
    </row>
    <row r="2" ht="12" customHeight="1">
      <c r="A2" s="104" t="s">
        <v>1</v>
      </c>
      <c r="B2" s="108"/>
      <c r="C2" s="109"/>
      <c r="D2" s="108"/>
      <c r="E2" s="108"/>
      <c r="F2" s="108"/>
      <c r="G2" s="110"/>
      <c r="H2" s="110"/>
      <c r="I2" s="164"/>
      <c r="J2" s="164"/>
      <c r="K2" s="164"/>
      <c r="L2" s="164"/>
      <c r="M2" s="110"/>
      <c r="N2" s="110"/>
      <c r="O2" s="110"/>
      <c r="P2" s="110"/>
      <c r="Q2" s="110"/>
      <c r="R2" s="164"/>
      <c r="S2" s="164"/>
      <c r="T2" s="164"/>
      <c r="U2" s="543"/>
      <c r="V2" s="193"/>
      <c r="W2" s="191"/>
      <c r="X2" s="553"/>
      <c r="Z2" s="748"/>
      <c r="AA2" s="748"/>
      <c r="AB2" s="748"/>
      <c r="AC2" s="749"/>
      <c r="AD2" s="748"/>
      <c r="AH2" s="98"/>
      <c r="AI2" s="748"/>
      <c r="AJ2" s="748"/>
      <c r="AK2" s="748"/>
      <c r="AL2" s="748"/>
      <c r="AM2" s="748"/>
      <c r="AN2" s="749"/>
      <c r="AO2" s="748"/>
      <c r="AP2" s="748"/>
      <c r="AQ2" s="748"/>
      <c r="AR2" s="748"/>
      <c r="AS2" s="101"/>
      <c r="AV2" s="101"/>
    </row>
    <row r="3" ht="15">
      <c r="A3" s="104" t="s">
        <v>2</v>
      </c>
      <c r="C3" s="106"/>
      <c r="G3" s="110"/>
      <c r="H3" s="110"/>
      <c r="I3" s="540">
        <v>4700000</v>
      </c>
      <c r="M3" s="107"/>
      <c r="Q3" s="542"/>
      <c r="V3" s="192"/>
      <c r="W3" s="192"/>
      <c r="X3" s="552"/>
      <c r="Z3" s="748"/>
      <c r="AA3" s="748"/>
      <c r="AB3" s="748"/>
      <c r="AC3" s="749"/>
      <c r="AD3" s="748"/>
      <c r="AE3" s="540">
        <v>4700000</v>
      </c>
      <c r="AH3" s="98"/>
      <c r="AI3" s="748"/>
      <c r="AJ3" s="748"/>
      <c r="AK3" s="748"/>
      <c r="AL3" s="748"/>
      <c r="AM3" s="748"/>
      <c r="AN3" s="749"/>
      <c r="AO3" s="748"/>
      <c r="AP3" s="748"/>
      <c r="AQ3" s="748"/>
      <c r="AR3" s="748"/>
      <c r="AS3" s="101"/>
      <c r="AV3" s="101"/>
    </row>
    <row r="4" ht="15">
      <c r="A4" s="104"/>
      <c r="B4" s="330"/>
      <c r="C4" s="109"/>
      <c r="D4" s="108"/>
      <c r="E4" s="108"/>
      <c r="F4" s="108"/>
      <c r="G4" s="452"/>
      <c r="H4" s="452"/>
      <c r="I4" s="452">
        <v>4375479.19</v>
      </c>
      <c r="J4" s="531"/>
      <c r="K4" s="531"/>
      <c r="L4" s="531"/>
      <c r="M4" s="532"/>
      <c r="N4" s="531"/>
      <c r="O4" s="531"/>
      <c r="P4" s="531"/>
      <c r="Q4" s="165"/>
      <c r="R4" s="165"/>
      <c r="S4" s="165"/>
      <c r="T4" s="165"/>
      <c r="U4" s="543"/>
      <c r="V4" s="331"/>
      <c r="W4" s="192"/>
      <c r="X4" s="552"/>
      <c r="Z4" s="748"/>
      <c r="AA4" s="748"/>
      <c r="AB4" s="748"/>
      <c r="AC4" s="749"/>
      <c r="AD4" s="748"/>
      <c r="AE4" s="750">
        <f>+I4</f>
        <v>4375479.19</v>
      </c>
      <c r="AH4" s="98"/>
      <c r="AI4" s="751"/>
      <c r="AJ4" s="748"/>
      <c r="AK4" s="748"/>
      <c r="AL4" s="748"/>
      <c r="AM4" s="748"/>
      <c r="AN4" s="749"/>
      <c r="AO4" s="748"/>
      <c r="AP4" s="748"/>
      <c r="AQ4" s="748"/>
      <c r="AR4" s="748"/>
      <c r="AS4" s="101"/>
      <c r="AV4" s="101"/>
    </row>
    <row r="5" ht="15.75">
      <c r="A5" s="537"/>
      <c r="B5" s="537"/>
      <c r="C5" s="537"/>
      <c r="D5" s="537"/>
      <c r="E5" s="537"/>
      <c r="F5" s="537"/>
      <c r="G5" s="538"/>
      <c r="H5" s="538"/>
      <c r="I5" s="541"/>
      <c r="J5" s="541"/>
      <c r="K5" s="541"/>
      <c r="L5" s="541"/>
      <c r="M5" s="541"/>
      <c r="N5" s="541"/>
      <c r="O5" s="541">
        <v>25000</v>
      </c>
      <c r="P5" s="541"/>
      <c r="Q5" s="538"/>
      <c r="R5" s="538"/>
      <c r="S5" s="538"/>
      <c r="T5" s="538"/>
      <c r="U5" s="554"/>
      <c r="V5" s="555"/>
      <c r="W5" s="318"/>
      <c r="X5" s="556"/>
      <c r="Z5" s="748"/>
      <c r="AA5" s="748"/>
      <c r="AB5" s="748" t="str">
        <f>+E7</f>
        <v>SURABAYA</v>
      </c>
      <c r="AC5" s="749"/>
      <c r="AD5" s="748"/>
      <c r="AE5" s="752"/>
      <c r="AH5" s="98"/>
      <c r="AI5" s="748"/>
      <c r="AJ5" s="748"/>
      <c r="AK5" s="748"/>
      <c r="AL5" s="748"/>
      <c r="AM5" s="748"/>
      <c r="AN5" s="749"/>
      <c r="AO5" s="748"/>
      <c r="AP5" s="748"/>
      <c r="AQ5" s="748" t="str">
        <f ref="AQ5:AQ12" t="shared" si="0">+AB5</f>
        <v>SURABAYA</v>
      </c>
      <c r="AR5" s="748"/>
      <c r="AS5" s="998" t="s">
        <v>3</v>
      </c>
      <c r="AT5" s="998"/>
      <c r="AU5" s="998"/>
      <c r="AV5" s="101"/>
    </row>
    <row r="6" ht="42.75" customHeight="1">
      <c r="A6" s="1" t="s">
        <v>4</v>
      </c>
      <c r="B6" s="2" t="s">
        <v>5</v>
      </c>
      <c r="C6" s="2" t="s">
        <v>6</v>
      </c>
      <c r="D6" s="2" t="s">
        <v>7</v>
      </c>
      <c r="E6" s="2" t="s">
        <v>8</v>
      </c>
      <c r="F6" s="539" t="s">
        <v>9</v>
      </c>
      <c r="G6" s="3" t="s">
        <v>10</v>
      </c>
      <c r="H6" s="4" t="s">
        <v>11</v>
      </c>
      <c r="I6" s="5" t="s">
        <v>12</v>
      </c>
      <c r="J6" s="6" t="s">
        <v>13</v>
      </c>
      <c r="K6" s="6" t="s">
        <v>14</v>
      </c>
      <c r="L6" s="21" t="s">
        <v>15</v>
      </c>
      <c r="M6" s="21" t="s">
        <v>16</v>
      </c>
      <c r="N6" s="22" t="s">
        <v>17</v>
      </c>
      <c r="O6" s="23" t="s">
        <v>18</v>
      </c>
      <c r="P6" s="22" t="s">
        <v>19</v>
      </c>
      <c r="Q6" s="24" t="s">
        <v>20</v>
      </c>
      <c r="R6" s="25" t="s">
        <v>21</v>
      </c>
      <c r="S6" s="38" t="s">
        <v>22</v>
      </c>
      <c r="T6" s="38" t="s">
        <v>23</v>
      </c>
      <c r="U6" s="39" t="s">
        <v>24</v>
      </c>
      <c r="V6" s="40" t="s">
        <v>25</v>
      </c>
      <c r="W6" s="41" t="s">
        <v>26</v>
      </c>
      <c r="X6" s="41"/>
      <c r="Z6" s="753" t="s">
        <v>27</v>
      </c>
      <c r="AA6" s="754" t="s">
        <v>28</v>
      </c>
      <c r="AB6" s="755" t="s">
        <v>29</v>
      </c>
      <c r="AC6" s="756" t="s">
        <v>30</v>
      </c>
      <c r="AD6" s="755" t="s">
        <v>31</v>
      </c>
      <c r="AE6" s="757" t="s">
        <v>32</v>
      </c>
      <c r="AF6" s="757" t="s">
        <v>33</v>
      </c>
      <c r="AG6" s="757" t="s">
        <v>34</v>
      </c>
      <c r="AH6" s="755" t="s">
        <v>35</v>
      </c>
      <c r="AI6" s="755" t="s">
        <v>36</v>
      </c>
      <c r="AJ6" s="758" t="s">
        <v>37</v>
      </c>
      <c r="AK6" s="758" t="s">
        <v>38</v>
      </c>
      <c r="AL6" s="758" t="s">
        <v>39</v>
      </c>
      <c r="AM6" s="758" t="s">
        <v>37</v>
      </c>
      <c r="AN6" s="101"/>
      <c r="AO6" s="759" t="str">
        <f ref="AO6:AP12" t="shared" si="1">+Z6</f>
        <v>NO</v>
      </c>
      <c r="AP6" s="760" t="str">
        <f t="shared" si="1"/>
        <v>NIK</v>
      </c>
      <c r="AQ6" s="761" t="str">
        <f t="shared" si="0"/>
        <v>NAMA</v>
      </c>
      <c r="AR6" s="762" t="s">
        <v>40</v>
      </c>
      <c r="AS6" s="763" t="s">
        <v>41</v>
      </c>
      <c r="AT6" s="763" t="s">
        <v>42</v>
      </c>
      <c r="AU6" s="763" t="s">
        <v>43</v>
      </c>
      <c r="AV6" s="764"/>
    </row>
    <row r="7" ht="17.25" customHeight="1">
      <c r="A7" s="7" t="s">
        <v>44</v>
      </c>
      <c r="B7" s="8" t="s">
        <v>45</v>
      </c>
      <c r="C7" s="13" t="s">
        <v>46</v>
      </c>
      <c r="D7" s="7" t="s">
        <v>47</v>
      </c>
      <c r="E7" s="7" t="s">
        <v>48</v>
      </c>
      <c r="F7" s="7" t="s">
        <v>49</v>
      </c>
      <c r="G7" s="9">
        <v>4375479.19</v>
      </c>
      <c r="H7" s="9"/>
      <c r="I7" s="10">
        <f>+$I$4*4.89%</f>
        <v>213960.932391</v>
      </c>
      <c r="J7" s="10">
        <f>+$I$4*4%</f>
        <v>175019.16760000002</v>
      </c>
      <c r="K7" s="10">
        <f>+$I$4*2%</f>
        <v>87509.58380000001</v>
      </c>
      <c r="L7" s="10">
        <v>1667</v>
      </c>
      <c r="M7" s="26">
        <f ref="M7:M17" t="shared" si="2">SUM(G7:L7)</f>
        <v>4853635.873791001</v>
      </c>
      <c r="N7" s="26">
        <f ref="N7:N17" t="shared" si="3">+M7*8%</f>
        <v>388290.86990328005</v>
      </c>
      <c r="O7" s="26">
        <v>300000</v>
      </c>
      <c r="P7" s="26">
        <v>100000</v>
      </c>
      <c r="Q7" s="26">
        <f>13*10000</f>
        <v>130000</v>
      </c>
      <c r="R7" s="29">
        <f>SUM(M7:Q7)</f>
        <v>5771926.743694281</v>
      </c>
      <c r="S7" s="199">
        <f ref="S7:S17" t="shared" si="4">N7*11%</f>
        <v>42711.9956893608</v>
      </c>
      <c r="T7" s="42">
        <f ref="T7:T17" t="shared" si="5">R7+S7</f>
        <v>5814638.739383642</v>
      </c>
      <c r="U7" s="319">
        <v>44682</v>
      </c>
      <c r="V7" s="414">
        <v>44773</v>
      </c>
      <c r="W7" s="546"/>
      <c r="X7" s="544"/>
      <c r="Y7" s="45"/>
      <c r="Z7" s="765">
        <f ref="Z7:AB12" t="shared" si="6">+A7</f>
        <v>1</v>
      </c>
      <c r="AA7" s="766" t="str">
        <f t="shared" si="6"/>
        <v>1288</v>
      </c>
      <c r="AB7" s="767" t="str">
        <f t="shared" si="6"/>
        <v>AHMAD ZAMRONI </v>
      </c>
      <c r="AC7" s="768" t="str">
        <f>+VLOOKUP($B7,'[5]Database All Area Mei 2022'!$C$5:$CJ$1779,27,0)</f>
        <v>LAJANG</v>
      </c>
      <c r="AD7" s="769">
        <f>+G7+P7+Q7+H7+O7</f>
        <v>4905479.19</v>
      </c>
      <c r="AE7" s="770">
        <f ref="AE7:AE12" t="shared" si="7">IF(I7&gt;1,$AE$4*2%,0)</f>
        <v>87509.58380000001</v>
      </c>
      <c r="AF7" s="770">
        <f ref="AF7:AF12" t="shared" si="8">+IF(AN7="PERUSAHAAN",$AE$4*1%,0)</f>
        <v>43754.791900000004</v>
      </c>
      <c r="AG7" s="770">
        <f>IF(L7&gt;1,$AE$4*1%,0)</f>
        <v>43754.791900000004</v>
      </c>
      <c r="AH7" s="771">
        <f>(AD7-AE7-AF7-AG7)-IF(AC7="LAJANG",4500000,IF(AC7="KAWIN",4875000,IF(AC7="KAWIN ANAK 1",5250000,IF(AC7="KAWIN ANAK 2",5625000,IF(AC7="KAWIN ANAK 3",6000000,0)))))</f>
        <v>230460.02240000106</v>
      </c>
      <c r="AI7" s="771">
        <f ref="AI7:AI12" t="shared" si="9">+IF(AH7&gt;1,AH7*5%,0)</f>
        <v>11523.001120000054</v>
      </c>
      <c r="AJ7" s="772">
        <f ref="AJ7:AJ12" t="shared" si="10">+AD7-AE7-AF7-AG7-AI7</f>
        <v>4718937.021280001</v>
      </c>
      <c r="AK7" s="772"/>
      <c r="AL7" s="773"/>
      <c r="AM7" s="774">
        <f>+AJ7-AL7-AK7</f>
        <v>4718937.021280001</v>
      </c>
      <c r="AN7" s="775" t="str">
        <f>+VLOOKUP($B7,'[5]Database All Area Mei 2022'!$C$5:$CJ$1779,74,0)</f>
        <v>PERUSAHAAN</v>
      </c>
      <c r="AO7" s="776">
        <f t="shared" si="1"/>
        <v>1</v>
      </c>
      <c r="AP7" s="777" t="str">
        <f t="shared" si="1"/>
        <v>1288</v>
      </c>
      <c r="AQ7" s="778" t="str">
        <f t="shared" si="0"/>
        <v>AHMAD ZAMRONI </v>
      </c>
      <c r="AR7" s="779">
        <f>+AM7</f>
        <v>4718937.021280001</v>
      </c>
      <c r="AS7" s="97">
        <f>+VLOOKUP(B7,'[6]BANK DRIVER'!$B$442:$I$1298,6,0)</f>
        <v>4718937.021280001</v>
      </c>
      <c r="AV7" s="103">
        <f>+AR7-AS7-AT7-AU7</f>
        <v>0</v>
      </c>
    </row>
    <row r="8" ht="17.25" customHeight="1">
      <c r="A8" s="7" t="s">
        <v>44</v>
      </c>
      <c r="B8" s="8" t="s">
        <v>50</v>
      </c>
      <c r="C8" s="13" t="s">
        <v>51</v>
      </c>
      <c r="D8" s="7" t="s">
        <v>52</v>
      </c>
      <c r="E8" s="7" t="s">
        <v>48</v>
      </c>
      <c r="F8" s="7" t="s">
        <v>49</v>
      </c>
      <c r="G8" s="9">
        <v>4375479.19</v>
      </c>
      <c r="H8" s="9"/>
      <c r="I8" s="10">
        <f>+$I$4*4.89%</f>
        <v>213960.932391</v>
      </c>
      <c r="J8" s="10">
        <f>+$I$4*4%</f>
        <v>175019.16760000002</v>
      </c>
      <c r="K8" s="10">
        <f>+$I$4*2%</f>
        <v>87509.58380000001</v>
      </c>
      <c r="L8" s="10">
        <v>1667</v>
      </c>
      <c r="M8" s="26">
        <f t="shared" si="2"/>
        <v>4853635.873791001</v>
      </c>
      <c r="N8" s="26">
        <f t="shared" si="3"/>
        <v>388290.86990328005</v>
      </c>
      <c r="O8" s="26">
        <v>500000</v>
      </c>
      <c r="P8" s="26">
        <v>100000</v>
      </c>
      <c r="Q8" s="26">
        <f>23*12000</f>
        <v>276000</v>
      </c>
      <c r="R8" s="29">
        <f ref="R8:R17" t="shared" si="12">SUM(M8:Q8)</f>
        <v>6117926.743694281</v>
      </c>
      <c r="S8" s="199">
        <f t="shared" si="4"/>
        <v>42711.9956893608</v>
      </c>
      <c r="T8" s="42">
        <f t="shared" si="5"/>
        <v>6160638.739383642</v>
      </c>
      <c r="U8" s="319">
        <v>44682</v>
      </c>
      <c r="V8" s="414">
        <v>44773</v>
      </c>
      <c r="W8" s="546"/>
      <c r="X8" s="544"/>
      <c r="Y8" s="45"/>
      <c r="Z8" s="765">
        <f t="shared" si="6"/>
        <v>2</v>
      </c>
      <c r="AA8" s="766" t="str">
        <f t="shared" si="6"/>
        <v>2325</v>
      </c>
      <c r="AB8" s="767" t="str">
        <f t="shared" si="6"/>
        <v>ERWIN SULISTYOWARNO</v>
      </c>
      <c r="AC8" s="775" t="str">
        <f>+VLOOKUP(B8,'[5]Database All Area Mei 2022'!$C$5:$CJ$1779,27,0)</f>
        <v>LAJANG</v>
      </c>
      <c r="AD8" s="769">
        <f ref="AD8:AD12" t="shared" si="13">+G8+P8+Q8+H8+O8</f>
        <v>5251479.19</v>
      </c>
      <c r="AE8" s="770">
        <f t="shared" si="7"/>
        <v>87509.58380000001</v>
      </c>
      <c r="AF8" s="770">
        <f t="shared" si="8"/>
        <v>43754.791900000004</v>
      </c>
      <c r="AG8" s="770">
        <f ref="AG8:AG12" t="shared" si="14">IF(L8&gt;1,$AE$4*1%,0)</f>
        <v>43754.791900000004</v>
      </c>
      <c r="AH8" s="771">
        <f ref="AH8:AH12" t="shared" si="15">(AD8-AE8-AF8-AG8)-IF(AC8="LAJANG",4500000,IF(AC8="KAWIN",4875000,IF(AC8="KAWIN ANAK 1",5250000,IF(AC8="KAWIN ANAK 2",5625000,IF(AC8="KAWIN ANAK 3",6000000,0)))))</f>
        <v>576460.0224000011</v>
      </c>
      <c r="AI8" s="771">
        <f t="shared" si="9"/>
        <v>28823.001120000055</v>
      </c>
      <c r="AJ8" s="772">
        <f t="shared" si="10"/>
        <v>5047637.021280001</v>
      </c>
      <c r="AK8" s="772"/>
      <c r="AL8" s="773"/>
      <c r="AM8" s="774">
        <f ref="AM8:AM12" t="shared" si="16">+AJ8-AL8-AK8</f>
        <v>5047637.021280001</v>
      </c>
      <c r="AN8" s="775" t="str">
        <f>+VLOOKUP($B8,'[5]Database All Area Mei 2022'!$C$5:$CJ$1779,74,0)</f>
        <v>PERUSAHAAN</v>
      </c>
      <c r="AO8" s="776">
        <f t="shared" si="1"/>
        <v>2</v>
      </c>
      <c r="AP8" s="777" t="str">
        <f t="shared" si="1"/>
        <v>2325</v>
      </c>
      <c r="AQ8" s="778" t="str">
        <f t="shared" si="0"/>
        <v>ERWIN SULISTYOWARNO</v>
      </c>
      <c r="AR8" s="779">
        <f ref="AR8:AR12" t="shared" si="17">+AM8</f>
        <v>5047637.021280001</v>
      </c>
      <c r="AS8" s="97">
        <f>+VLOOKUP(B8,'[6]BANK DRIVER'!$B$442:$I$1298,6,0)</f>
        <v>5047637.021280001</v>
      </c>
      <c r="AV8" s="103">
        <f ref="AV8:AV12" t="shared" si="18">+AR8-AS8-AT8-AU8</f>
        <v>0</v>
      </c>
    </row>
    <row r="9" ht="22.5" customHeight="1">
      <c r="A9" s="7" t="s">
        <v>44</v>
      </c>
      <c r="B9" s="570" t="s">
        <v>53</v>
      </c>
      <c r="C9" s="548" t="s">
        <v>54</v>
      </c>
      <c r="D9" s="549" t="s">
        <v>55</v>
      </c>
      <c r="E9" s="7" t="s">
        <v>48</v>
      </c>
      <c r="F9" s="7" t="s">
        <v>49</v>
      </c>
      <c r="G9" s="9">
        <v>4375479.19</v>
      </c>
      <c r="H9" s="9"/>
      <c r="I9" s="10">
        <f>+$I$4*4.89%</f>
        <v>213960.932391</v>
      </c>
      <c r="J9" s="10">
        <f>+$I$4*4%</f>
        <v>175019.16760000002</v>
      </c>
      <c r="K9" s="10">
        <f>+$I$4*2%</f>
        <v>87509.58380000001</v>
      </c>
      <c r="L9" s="10">
        <v>1667</v>
      </c>
      <c r="M9" s="26">
        <f t="shared" si="2"/>
        <v>4853635.873791001</v>
      </c>
      <c r="N9" s="26">
        <f t="shared" si="3"/>
        <v>388290.86990328005</v>
      </c>
      <c r="O9" s="26">
        <v>500000</v>
      </c>
      <c r="P9" s="26">
        <v>100000</v>
      </c>
      <c r="Q9" s="26">
        <f>23*10000</f>
        <v>230000</v>
      </c>
      <c r="R9" s="29">
        <f t="shared" si="12"/>
        <v>6071926.743694281</v>
      </c>
      <c r="S9" s="199">
        <f t="shared" si="4"/>
        <v>42711.9956893608</v>
      </c>
      <c r="T9" s="42">
        <f t="shared" si="5"/>
        <v>6114638.739383642</v>
      </c>
      <c r="U9" s="557">
        <v>44621</v>
      </c>
      <c r="V9" s="557">
        <v>44712</v>
      </c>
      <c r="W9" s="546"/>
      <c r="X9" s="544"/>
      <c r="Y9" s="45"/>
      <c r="Z9" s="780">
        <f t="shared" si="6"/>
        <v>3</v>
      </c>
      <c r="AA9" s="781" t="str">
        <f t="shared" si="6"/>
        <v>0001</v>
      </c>
      <c r="AB9" s="782" t="str">
        <f t="shared" si="6"/>
        <v>LINTANG CITRA MAHARANI</v>
      </c>
      <c r="AC9" s="775" t="str">
        <f>+VLOOKUP(B9,'[5]Database All Area Mei 2022'!$C$5:$CJ$1779,27,0)</f>
        <v>LAJANG</v>
      </c>
      <c r="AD9" s="769">
        <f t="shared" si="13"/>
        <v>5205479.19</v>
      </c>
      <c r="AE9" s="770">
        <f t="shared" si="7"/>
        <v>87509.58380000001</v>
      </c>
      <c r="AF9" s="770">
        <f t="shared" si="8"/>
        <v>43754.791900000004</v>
      </c>
      <c r="AG9" s="770">
        <f t="shared" si="14"/>
        <v>43754.791900000004</v>
      </c>
      <c r="AH9" s="771">
        <f t="shared" si="15"/>
        <v>530460.0224000011</v>
      </c>
      <c r="AI9" s="771">
        <f t="shared" si="9"/>
        <v>26523.001120000055</v>
      </c>
      <c r="AJ9" s="772">
        <f t="shared" si="10"/>
        <v>5003937.021280001</v>
      </c>
      <c r="AK9" s="772"/>
      <c r="AL9" s="773"/>
      <c r="AM9" s="774">
        <f t="shared" si="16"/>
        <v>5003937.021280001</v>
      </c>
      <c r="AN9" s="775" t="str">
        <f>+VLOOKUP($B9,'[5]Database All Area Mei 2022'!$C$5:$CJ$1779,74,0)</f>
        <v>PERUSAHAAN</v>
      </c>
      <c r="AO9" s="776">
        <f t="shared" si="1"/>
        <v>3</v>
      </c>
      <c r="AP9" s="777" t="str">
        <f t="shared" si="1"/>
        <v>0001</v>
      </c>
      <c r="AQ9" s="778" t="str">
        <f t="shared" si="0"/>
        <v>LINTANG CITRA MAHARANI</v>
      </c>
      <c r="AR9" s="779">
        <f t="shared" si="17"/>
        <v>5003937.021280001</v>
      </c>
      <c r="AS9" s="97">
        <f>+VLOOKUP(B9,'[6]BANK DRIVER'!$B$442:$I$1298,6,0)</f>
        <v>5003937.021280001</v>
      </c>
      <c r="AV9" s="103">
        <f t="shared" si="18"/>
        <v>0</v>
      </c>
    </row>
    <row r="10" ht="17.25" customHeight="1" s="807" customFormat="1">
      <c r="A10" s="795" t="s">
        <v>44</v>
      </c>
      <c r="B10" s="796" t="s">
        <v>56</v>
      </c>
      <c r="C10" s="797" t="s">
        <v>57</v>
      </c>
      <c r="D10" s="795" t="s">
        <v>58</v>
      </c>
      <c r="E10" s="795" t="s">
        <v>48</v>
      </c>
      <c r="F10" s="795" t="s">
        <v>49</v>
      </c>
      <c r="G10" s="798">
        <v>4700000</v>
      </c>
      <c r="H10" s="798"/>
      <c r="I10" s="799">
        <f>+$I$3*4.89%</f>
        <v>229830</v>
      </c>
      <c r="J10" s="799">
        <f>+$I$3*4%</f>
        <v>188000</v>
      </c>
      <c r="K10" s="799">
        <f>+$I$3*2%</f>
        <v>94000</v>
      </c>
      <c r="L10" s="799">
        <v>1667</v>
      </c>
      <c r="M10" s="800">
        <f t="shared" si="2"/>
        <v>5213497</v>
      </c>
      <c r="N10" s="800">
        <f t="shared" si="3"/>
        <v>417079.76</v>
      </c>
      <c r="O10" s="800">
        <f>500000+1150000</f>
        <v>1650000</v>
      </c>
      <c r="P10" s="800">
        <v>200000</v>
      </c>
      <c r="Q10" s="800"/>
      <c r="R10" s="801">
        <f t="shared" si="12"/>
        <v>7480576.76</v>
      </c>
      <c r="S10" s="802">
        <f t="shared" si="4"/>
        <v>45878.7736</v>
      </c>
      <c r="T10" s="803">
        <f t="shared" si="5"/>
        <v>7526455.5336</v>
      </c>
      <c r="U10" s="804">
        <v>44621</v>
      </c>
      <c r="V10" s="804">
        <v>44712</v>
      </c>
      <c r="W10" s="805"/>
      <c r="X10" s="806"/>
      <c r="Z10" s="808">
        <f t="shared" si="6"/>
        <v>4</v>
      </c>
      <c r="AA10" s="809" t="str">
        <f t="shared" si="6"/>
        <v>0464</v>
      </c>
      <c r="AB10" s="810" t="str">
        <f t="shared" si="6"/>
        <v>NOVAN HARDIYANTO</v>
      </c>
      <c r="AC10" s="811" t="str">
        <f>+VLOOKUP(B10,'[5]Database All Area Mei 2022'!$C$5:$CJ$1779,27,0)</f>
        <v>KAWIN ANAK 1</v>
      </c>
      <c r="AD10" s="812">
        <f t="shared" si="13"/>
        <v>6550000</v>
      </c>
      <c r="AE10" s="813">
        <f>IF(I10&gt;1,$AE$3*2%,0)</f>
        <v>94000</v>
      </c>
      <c r="AF10" s="813">
        <f>+IF(AN10="PERUSAHAAN",$AE$3*1%,0)</f>
        <v>47000</v>
      </c>
      <c r="AG10" s="813">
        <f>IF(L10&gt;1,$AE$3*1%,0)</f>
        <v>47000</v>
      </c>
      <c r="AH10" s="814">
        <f t="shared" si="15"/>
        <v>1112000</v>
      </c>
      <c r="AI10" s="814">
        <f t="shared" si="9"/>
        <v>55600</v>
      </c>
      <c r="AJ10" s="815">
        <f t="shared" si="10"/>
        <v>6306400</v>
      </c>
      <c r="AK10" s="815"/>
      <c r="AL10" s="815"/>
      <c r="AM10" s="816">
        <f t="shared" si="16"/>
        <v>6306400</v>
      </c>
      <c r="AN10" s="811" t="str">
        <f>+VLOOKUP($B10,'[5]Database All Area Mei 2022'!$C$5:$CJ$1779,74,0)</f>
        <v>PERUSAHAAN</v>
      </c>
      <c r="AO10" s="817">
        <f t="shared" si="1"/>
        <v>4</v>
      </c>
      <c r="AP10" s="818" t="str">
        <f t="shared" si="1"/>
        <v>0464</v>
      </c>
      <c r="AQ10" s="819" t="str">
        <f t="shared" si="0"/>
        <v>NOVAN HARDIYANTO</v>
      </c>
      <c r="AR10" s="820">
        <f t="shared" si="17"/>
        <v>6306400</v>
      </c>
      <c r="AS10" s="97">
        <f>+VLOOKUP(B10,'[6]BANK DRIVER'!$B$442:$I$1298,6,0)</f>
        <v>6306400</v>
      </c>
      <c r="AT10" s="821"/>
      <c r="AU10" s="821"/>
      <c r="AV10" s="822">
        <f t="shared" si="18"/>
        <v>0</v>
      </c>
    </row>
    <row r="11" ht="17.25" customHeight="1">
      <c r="A11" s="7" t="s">
        <v>44</v>
      </c>
      <c r="B11" s="8" t="s">
        <v>59</v>
      </c>
      <c r="C11" s="13" t="s">
        <v>60</v>
      </c>
      <c r="D11" s="7" t="s">
        <v>61</v>
      </c>
      <c r="E11" s="7" t="s">
        <v>48</v>
      </c>
      <c r="F11" s="7" t="s">
        <v>49</v>
      </c>
      <c r="G11" s="9">
        <v>4375479.19</v>
      </c>
      <c r="H11" s="9"/>
      <c r="I11" s="10">
        <f ref="I11:I17" t="shared" si="19">+$I$4*4.89%</f>
        <v>213960.932391</v>
      </c>
      <c r="J11" s="10">
        <f ref="J11:J17" t="shared" si="20">+$I$4*4%</f>
        <v>175019.16760000002</v>
      </c>
      <c r="K11" s="10">
        <f ref="K11:K17" t="shared" si="21">+$I$4*2%</f>
        <v>87509.58380000001</v>
      </c>
      <c r="L11" s="10">
        <v>1667</v>
      </c>
      <c r="M11" s="26">
        <f t="shared" si="2"/>
        <v>4853635.873791001</v>
      </c>
      <c r="N11" s="26">
        <f t="shared" si="3"/>
        <v>388290.86990328005</v>
      </c>
      <c r="O11" s="26">
        <v>300000</v>
      </c>
      <c r="P11" s="26">
        <v>100000</v>
      </c>
      <c r="Q11" s="558"/>
      <c r="R11" s="29">
        <f t="shared" si="12"/>
        <v>5641926.743694281</v>
      </c>
      <c r="S11" s="199">
        <f t="shared" si="4"/>
        <v>42711.9956893608</v>
      </c>
      <c r="T11" s="42">
        <f t="shared" si="5"/>
        <v>5684638.739383642</v>
      </c>
      <c r="U11" s="319">
        <v>44682</v>
      </c>
      <c r="V11" s="414">
        <v>44773</v>
      </c>
      <c r="W11" s="546"/>
      <c r="X11" s="544"/>
      <c r="Y11" s="45"/>
      <c r="Z11" s="780">
        <f t="shared" si="6"/>
        <v>5</v>
      </c>
      <c r="AA11" s="781" t="str">
        <f t="shared" si="6"/>
        <v>2002</v>
      </c>
      <c r="AB11" s="782" t="str">
        <f t="shared" si="6"/>
        <v>STEVANUS KRISTIAN</v>
      </c>
      <c r="AC11" s="775" t="str">
        <f>+VLOOKUP(B11,'[5]Database All Area Mei 2022'!$C$5:$CJ$1779,27,0)</f>
        <v>LAJANG</v>
      </c>
      <c r="AD11" s="769">
        <f t="shared" si="13"/>
        <v>4775479.19</v>
      </c>
      <c r="AE11" s="770">
        <f t="shared" si="7"/>
        <v>87509.58380000001</v>
      </c>
      <c r="AF11" s="770">
        <f t="shared" si="8"/>
        <v>0</v>
      </c>
      <c r="AG11" s="770">
        <f t="shared" si="14"/>
        <v>43754.791900000004</v>
      </c>
      <c r="AH11" s="771">
        <f t="shared" si="15"/>
        <v>144214.81430000067</v>
      </c>
      <c r="AI11" s="771">
        <f t="shared" si="9"/>
        <v>7210.740715000034</v>
      </c>
      <c r="AJ11" s="772">
        <f t="shared" si="10"/>
        <v>4637004.073585001</v>
      </c>
      <c r="AK11" s="772"/>
      <c r="AL11" s="773"/>
      <c r="AM11" s="774">
        <f t="shared" si="16"/>
        <v>4637004.073585001</v>
      </c>
      <c r="AN11" s="775" t="str">
        <f>+VLOOKUP($B11,'[5]Database All Area Mei 2022'!$C$5:$CJ$1779,74,0)</f>
        <v>PBI</v>
      </c>
      <c r="AO11" s="776">
        <f t="shared" si="1"/>
        <v>5</v>
      </c>
      <c r="AP11" s="777" t="str">
        <f t="shared" si="1"/>
        <v>2002</v>
      </c>
      <c r="AQ11" s="778" t="str">
        <f t="shared" si="0"/>
        <v>STEVANUS KRISTIAN</v>
      </c>
      <c r="AR11" s="779">
        <f t="shared" si="17"/>
        <v>4637004.073585001</v>
      </c>
      <c r="AS11" s="97">
        <f>+VLOOKUP(B11,'[6]BANK DRIVER'!$B$442:$I$1298,6,0)</f>
        <v>4637004.073585001</v>
      </c>
      <c r="AV11" s="103">
        <f t="shared" si="18"/>
        <v>0</v>
      </c>
    </row>
    <row r="12" ht="17.25" customHeight="1">
      <c r="A12" s="7" t="s">
        <v>44</v>
      </c>
      <c r="B12" s="8" t="s">
        <v>62</v>
      </c>
      <c r="C12" s="13" t="s">
        <v>63</v>
      </c>
      <c r="D12" s="7" t="s">
        <v>52</v>
      </c>
      <c r="E12" s="7" t="s">
        <v>48</v>
      </c>
      <c r="F12" s="7" t="s">
        <v>49</v>
      </c>
      <c r="G12" s="9">
        <v>4375479.19</v>
      </c>
      <c r="H12" s="9"/>
      <c r="I12" s="10">
        <f t="shared" si="19"/>
        <v>213960.932391</v>
      </c>
      <c r="J12" s="10">
        <f t="shared" si="20"/>
        <v>175019.16760000002</v>
      </c>
      <c r="K12" s="10">
        <f t="shared" si="21"/>
        <v>87509.58380000001</v>
      </c>
      <c r="L12" s="10">
        <v>1667</v>
      </c>
      <c r="M12" s="26">
        <f t="shared" si="2"/>
        <v>4853635.873791001</v>
      </c>
      <c r="N12" s="26">
        <f t="shared" si="3"/>
        <v>388290.86990328005</v>
      </c>
      <c r="O12" s="607">
        <f>500000+40000</f>
        <v>540000</v>
      </c>
      <c r="P12" s="26">
        <v>100000</v>
      </c>
      <c r="Q12" s="558"/>
      <c r="R12" s="29">
        <f t="shared" si="12"/>
        <v>5881926.743694281</v>
      </c>
      <c r="S12" s="199">
        <f t="shared" si="4"/>
        <v>42711.9956893608</v>
      </c>
      <c r="T12" s="42">
        <f t="shared" si="5"/>
        <v>5924638.739383642</v>
      </c>
      <c r="U12" s="319">
        <v>44682</v>
      </c>
      <c r="V12" s="414">
        <v>44773</v>
      </c>
      <c r="W12" s="546"/>
      <c r="X12" s="544"/>
      <c r="Y12" s="45"/>
      <c r="Z12" s="780">
        <f t="shared" si="6"/>
        <v>6</v>
      </c>
      <c r="AA12" s="781" t="str">
        <f t="shared" si="6"/>
        <v>1983</v>
      </c>
      <c r="AB12" s="782" t="str">
        <f t="shared" si="6"/>
        <v>SURATNO</v>
      </c>
      <c r="AC12" s="775" t="str">
        <f>+VLOOKUP(B12,'[5]Database All Area Mei 2022'!$C$5:$CJ$1779,27,0)</f>
        <v>KAWIN</v>
      </c>
      <c r="AD12" s="769">
        <f t="shared" si="13"/>
        <v>5015479.19</v>
      </c>
      <c r="AE12" s="770">
        <f t="shared" si="7"/>
        <v>87509.58380000001</v>
      </c>
      <c r="AF12" s="770">
        <f t="shared" si="8"/>
        <v>43754.791900000004</v>
      </c>
      <c r="AG12" s="770">
        <f t="shared" si="14"/>
        <v>43754.791900000004</v>
      </c>
      <c r="AH12" s="771">
        <f t="shared" si="15"/>
        <v>-34539.977599998936</v>
      </c>
      <c r="AI12" s="771">
        <f t="shared" si="9"/>
        <v>0</v>
      </c>
      <c r="AJ12" s="772">
        <f t="shared" si="10"/>
        <v>4840460.022400001</v>
      </c>
      <c r="AK12" s="772"/>
      <c r="AL12" s="773"/>
      <c r="AM12" s="774">
        <f t="shared" si="16"/>
        <v>4840460.022400001</v>
      </c>
      <c r="AN12" s="775" t="str">
        <f>+VLOOKUP($B12,'[5]Database All Area Mei 2022'!$C$5:$CJ$1779,74,0)</f>
        <v>PERUSAHAAN</v>
      </c>
      <c r="AO12" s="776">
        <f t="shared" si="1"/>
        <v>6</v>
      </c>
      <c r="AP12" s="777" t="str">
        <f t="shared" si="1"/>
        <v>1983</v>
      </c>
      <c r="AQ12" s="778" t="str">
        <f t="shared" si="0"/>
        <v>SURATNO</v>
      </c>
      <c r="AR12" s="779">
        <f t="shared" si="17"/>
        <v>4840460.022400001</v>
      </c>
      <c r="AS12" s="97">
        <f>+VLOOKUP(B12,'[6]BANK DRIVER'!$B$442:$I$1298,6,0)</f>
        <v>4840460.022400001</v>
      </c>
      <c r="AV12" s="103">
        <f t="shared" si="18"/>
        <v>0</v>
      </c>
    </row>
    <row r="13" ht="18.75" customHeight="1">
      <c r="A13" s="7" t="s">
        <v>44</v>
      </c>
      <c r="B13" s="117" t="s">
        <v>64</v>
      </c>
      <c r="C13" s="505" t="s">
        <v>65</v>
      </c>
      <c r="D13" s="292" t="s">
        <v>52</v>
      </c>
      <c r="E13" s="327" t="s">
        <v>48</v>
      </c>
      <c r="F13" s="120" t="s">
        <v>49</v>
      </c>
      <c r="G13" s="9">
        <v>4375479.19</v>
      </c>
      <c r="H13" s="12"/>
      <c r="I13" s="10">
        <f t="shared" si="19"/>
        <v>213960.932391</v>
      </c>
      <c r="J13" s="10">
        <f t="shared" si="20"/>
        <v>175019.16760000002</v>
      </c>
      <c r="K13" s="10">
        <f t="shared" si="21"/>
        <v>87509.58380000001</v>
      </c>
      <c r="L13" s="10">
        <v>1667</v>
      </c>
      <c r="M13" s="35">
        <f t="shared" si="2"/>
        <v>4853635.873791001</v>
      </c>
      <c r="N13" s="173">
        <f t="shared" si="3"/>
        <v>388290.86990328005</v>
      </c>
      <c r="O13" s="26">
        <f>500000+35000</f>
        <v>535000</v>
      </c>
      <c r="P13" s="26">
        <v>100000</v>
      </c>
      <c r="Q13" s="173">
        <f>21*12000</f>
        <v>252000</v>
      </c>
      <c r="R13" s="29">
        <f t="shared" si="12"/>
        <v>6128926.743694281</v>
      </c>
      <c r="S13" s="199">
        <f t="shared" si="4"/>
        <v>42711.9956893608</v>
      </c>
      <c r="T13" s="223">
        <f t="shared" si="5"/>
        <v>6171638.739383642</v>
      </c>
      <c r="U13" s="559">
        <v>44682</v>
      </c>
      <c r="V13" s="560">
        <v>44773</v>
      </c>
      <c r="W13" s="546"/>
      <c r="X13" s="544"/>
      <c r="Z13" s="780">
        <f ref="Z13:Z75" t="shared" si="22">+A13</f>
        <v>7</v>
      </c>
      <c r="AA13" s="781" t="str">
        <f ref="AA13:AA75" t="shared" si="23">+B13</f>
        <v>1779</v>
      </c>
      <c r="AB13" s="782" t="str">
        <f ref="AB13:AB75" t="shared" si="24">+C13</f>
        <v>ADITYA NUR PRATAMA</v>
      </c>
      <c r="AC13" s="775" t="str">
        <f>+VLOOKUP(B13,'[5]Database All Area Mei 2022'!$C$5:$CJ$1779,27,0)</f>
        <v>KAWIN ANAK 1</v>
      </c>
      <c r="AD13" s="769">
        <f ref="AD13:AD75" t="shared" si="25">+G13+P13+Q13+H13+O13</f>
        <v>5262479.19</v>
      </c>
      <c r="AE13" s="770">
        <f ref="AE13:AE75" t="shared" si="26">IF(I13&gt;1,$AE$4*2%,0)</f>
        <v>87509.58380000001</v>
      </c>
      <c r="AF13" s="770">
        <f ref="AF13:AF75" t="shared" si="27">+IF(AN13="PERUSAHAAN",$AE$4*1%,0)</f>
        <v>43754.791900000004</v>
      </c>
      <c r="AG13" s="770">
        <f ref="AG13:AG75" t="shared" si="28">IF(L13&gt;1,$AE$4*1%,0)</f>
        <v>43754.791900000004</v>
      </c>
      <c r="AH13" s="771">
        <f ref="AH13:AH75" t="shared" si="29">(AD13-AE13-AF13-AG13)-IF(AC13="LAJANG",4500000,IF(AC13="KAWIN",4875000,IF(AC13="KAWIN ANAK 1",5250000,IF(AC13="KAWIN ANAK 2",5625000,IF(AC13="KAWIN ANAK 3",6000000,0)))))</f>
        <v>-162539.97759999894</v>
      </c>
      <c r="AI13" s="771">
        <f ref="AI13:AI75" t="shared" si="30">+IF(AH13&gt;1,AH13*5%,0)</f>
        <v>0</v>
      </c>
      <c r="AJ13" s="772">
        <f ref="AJ13:AJ75" t="shared" si="31">+AD13-AE13-AF13-AG13-AI13</f>
        <v>5087460.022400001</v>
      </c>
      <c r="AK13" s="772"/>
      <c r="AL13" s="773"/>
      <c r="AM13" s="774">
        <f ref="AM13:AM75" t="shared" si="32">+AJ13-AL13-AK13</f>
        <v>5087460.022400001</v>
      </c>
      <c r="AN13" s="775" t="str">
        <f>+VLOOKUP($B13,'[5]Database All Area Mei 2022'!$C$5:$CJ$1779,74,0)</f>
        <v>PERUSAHAAN</v>
      </c>
      <c r="AO13" s="776">
        <f ref="AO13:AO75" t="shared" si="33">+Z13</f>
        <v>7</v>
      </c>
      <c r="AP13" s="777" t="str">
        <f ref="AP13:AP75" t="shared" si="34">+AA13</f>
        <v>1779</v>
      </c>
      <c r="AQ13" s="778" t="str">
        <f ref="AQ13:AQ75" t="shared" si="35">+AB13</f>
        <v>ADITYA NUR PRATAMA</v>
      </c>
      <c r="AR13" s="779">
        <f ref="AR13:AR75" t="shared" si="36">+AM13</f>
        <v>5087460.022400001</v>
      </c>
      <c r="AS13" s="97">
        <f>+VLOOKUP(B13,'[6]BANK DRIVER'!$B$442:$I$1298,6,0)</f>
        <v>5087460.022400001</v>
      </c>
      <c r="AV13" s="103">
        <f ref="AV13:AV75" t="shared" si="37">+AR13-AS13-AT13-AU13</f>
        <v>0</v>
      </c>
    </row>
    <row r="14" ht="15.75" customHeight="1">
      <c r="A14" s="7" t="s">
        <v>44</v>
      </c>
      <c r="B14" s="8" t="s">
        <v>66</v>
      </c>
      <c r="C14" s="13" t="s">
        <v>67</v>
      </c>
      <c r="D14" s="7" t="s">
        <v>68</v>
      </c>
      <c r="E14" s="7" t="s">
        <v>48</v>
      </c>
      <c r="F14" s="7" t="s">
        <v>49</v>
      </c>
      <c r="G14" s="9">
        <v>4375479.19</v>
      </c>
      <c r="H14" s="9"/>
      <c r="I14" s="10">
        <f t="shared" si="19"/>
        <v>213960.932391</v>
      </c>
      <c r="J14" s="10">
        <f t="shared" si="20"/>
        <v>175019.16760000002</v>
      </c>
      <c r="K14" s="10">
        <f t="shared" si="21"/>
        <v>87509.58380000001</v>
      </c>
      <c r="L14" s="10">
        <v>1667</v>
      </c>
      <c r="M14" s="26">
        <f t="shared" si="2"/>
        <v>4853635.873791001</v>
      </c>
      <c r="N14" s="26">
        <f t="shared" si="3"/>
        <v>388290.86990328005</v>
      </c>
      <c r="O14" s="28">
        <v>300000</v>
      </c>
      <c r="P14" s="28">
        <v>100000</v>
      </c>
      <c r="Q14" s="561"/>
      <c r="R14" s="29">
        <f t="shared" si="12"/>
        <v>5641926.743694281</v>
      </c>
      <c r="S14" s="199">
        <f t="shared" si="4"/>
        <v>42711.9956893608</v>
      </c>
      <c r="T14" s="42">
        <f t="shared" si="5"/>
        <v>5684638.739383642</v>
      </c>
      <c r="U14" s="43">
        <v>44623</v>
      </c>
      <c r="V14" s="414">
        <v>44712</v>
      </c>
      <c r="W14" s="546"/>
      <c r="X14" s="544"/>
      <c r="Y14" s="45"/>
      <c r="Z14" s="780">
        <f t="shared" si="22"/>
        <v>8</v>
      </c>
      <c r="AA14" s="781" t="str">
        <f t="shared" si="23"/>
        <v>3625</v>
      </c>
      <c r="AB14" s="782" t="str">
        <f t="shared" si="24"/>
        <v>GIFFARI IRFAN YUDI PRATAMA</v>
      </c>
      <c r="AC14" s="775" t="str">
        <f>+VLOOKUP(B14,'[5]Database All Area Mei 2022'!$C$5:$CJ$1779,27,0)</f>
        <v>LAJANG</v>
      </c>
      <c r="AD14" s="769">
        <f t="shared" si="25"/>
        <v>4775479.19</v>
      </c>
      <c r="AE14" s="770">
        <f t="shared" si="26"/>
        <v>87509.58380000001</v>
      </c>
      <c r="AF14" s="770">
        <f t="shared" si="27"/>
        <v>43754.791900000004</v>
      </c>
      <c r="AG14" s="770">
        <f t="shared" si="28"/>
        <v>43754.791900000004</v>
      </c>
      <c r="AH14" s="771">
        <f t="shared" si="29"/>
        <v>100460.02240000106</v>
      </c>
      <c r="AI14" s="771">
        <f t="shared" si="30"/>
        <v>5023.001120000054</v>
      </c>
      <c r="AJ14" s="772">
        <f t="shared" si="31"/>
        <v>4595437.021280001</v>
      </c>
      <c r="AK14" s="772"/>
      <c r="AL14" s="773"/>
      <c r="AM14" s="774">
        <f t="shared" si="32"/>
        <v>4595437.021280001</v>
      </c>
      <c r="AN14" s="775" t="str">
        <f>+VLOOKUP($B14,'[5]Database All Area Mei 2022'!$C$5:$CJ$1779,74,0)</f>
        <v>PERUSAHAAN</v>
      </c>
      <c r="AO14" s="776">
        <f t="shared" si="33"/>
        <v>8</v>
      </c>
      <c r="AP14" s="777" t="str">
        <f t="shared" si="34"/>
        <v>3625</v>
      </c>
      <c r="AQ14" s="778" t="str">
        <f t="shared" si="35"/>
        <v>GIFFARI IRFAN YUDI PRATAMA</v>
      </c>
      <c r="AR14" s="779">
        <f t="shared" si="36"/>
        <v>4595437.021280001</v>
      </c>
      <c r="AS14" s="97">
        <f>+VLOOKUP(B14,'[6]BANK DRIVER'!$B$442:$I$1298,6,0)</f>
        <v>4595437.021280001</v>
      </c>
      <c r="AV14" s="103">
        <f t="shared" si="37"/>
        <v>0</v>
      </c>
    </row>
    <row r="15" ht="15.75" customHeight="1">
      <c r="A15" s="7" t="s">
        <v>44</v>
      </c>
      <c r="B15" s="533" t="s">
        <v>69</v>
      </c>
      <c r="C15" s="534" t="s">
        <v>70</v>
      </c>
      <c r="D15" s="549" t="s">
        <v>55</v>
      </c>
      <c r="E15" s="369"/>
      <c r="F15" s="369"/>
      <c r="G15" s="9">
        <v>4375479.19</v>
      </c>
      <c r="H15" s="535"/>
      <c r="I15" s="10">
        <f t="shared" si="19"/>
        <v>213960.932391</v>
      </c>
      <c r="J15" s="10">
        <f t="shared" si="20"/>
        <v>175019.16760000002</v>
      </c>
      <c r="K15" s="10">
        <f t="shared" si="21"/>
        <v>87509.58380000001</v>
      </c>
      <c r="L15" s="10">
        <v>1668</v>
      </c>
      <c r="M15" s="26">
        <f t="shared" si="2"/>
        <v>4853636.873791001</v>
      </c>
      <c r="N15" s="26">
        <f t="shared" si="3"/>
        <v>388290.94990328007</v>
      </c>
      <c r="O15" s="28">
        <v>500000</v>
      </c>
      <c r="P15" s="550"/>
      <c r="Q15" s="28">
        <f>25*10000</f>
        <v>250000</v>
      </c>
      <c r="R15" s="29">
        <f t="shared" si="12"/>
        <v>5991927.823694281</v>
      </c>
      <c r="S15" s="199">
        <f t="shared" si="4"/>
        <v>42712.00448936081</v>
      </c>
      <c r="T15" s="42">
        <f t="shared" si="5"/>
        <v>6034639.828183642</v>
      </c>
      <c r="U15" s="43">
        <v>44682</v>
      </c>
      <c r="V15" s="44">
        <v>44773</v>
      </c>
      <c r="W15" s="546"/>
      <c r="X15" s="544"/>
      <c r="Y15" s="45"/>
      <c r="Z15" s="780">
        <f t="shared" si="22"/>
        <v>9</v>
      </c>
      <c r="AA15" s="781" t="str">
        <f t="shared" si="23"/>
        <v>3180</v>
      </c>
      <c r="AB15" s="782" t="str">
        <f t="shared" si="24"/>
        <v>AHMAD KAMAL</v>
      </c>
      <c r="AC15" s="775" t="str">
        <f>+VLOOKUP(B15,'[5]Database All Area Mei 2022'!$C$5:$CJ$1779,27,0)</f>
        <v>LAJANG</v>
      </c>
      <c r="AD15" s="769">
        <f t="shared" si="25"/>
        <v>5125479.19</v>
      </c>
      <c r="AE15" s="770">
        <f t="shared" si="26"/>
        <v>87509.58380000001</v>
      </c>
      <c r="AF15" s="770">
        <f t="shared" si="27"/>
        <v>43754.791900000004</v>
      </c>
      <c r="AG15" s="770">
        <f t="shared" si="28"/>
        <v>43754.791900000004</v>
      </c>
      <c r="AH15" s="771">
        <f t="shared" si="29"/>
        <v>450460.02240000106</v>
      </c>
      <c r="AI15" s="771">
        <f t="shared" si="30"/>
        <v>22523.001120000055</v>
      </c>
      <c r="AJ15" s="772">
        <f t="shared" si="31"/>
        <v>4927937.021280001</v>
      </c>
      <c r="AK15" s="772"/>
      <c r="AL15" s="773"/>
      <c r="AM15" s="774">
        <f t="shared" si="32"/>
        <v>4927937.021280001</v>
      </c>
      <c r="AN15" s="775" t="str">
        <f>+VLOOKUP($B15,'[5]Database All Area Mei 2022'!$C$5:$CJ$1779,74,0)</f>
        <v>PERUSAHAAN</v>
      </c>
      <c r="AO15" s="776">
        <f t="shared" si="33"/>
        <v>9</v>
      </c>
      <c r="AP15" s="777" t="str">
        <f t="shared" si="34"/>
        <v>3180</v>
      </c>
      <c r="AQ15" s="778" t="str">
        <f t="shared" si="35"/>
        <v>AHMAD KAMAL</v>
      </c>
      <c r="AR15" s="779">
        <f t="shared" si="36"/>
        <v>4927937.021280001</v>
      </c>
      <c r="AS15" s="97">
        <f>+VLOOKUP(B15,'[6]BANK DRIVER'!$B$442:$I$1298,6,0)</f>
        <v>4927937.021280001</v>
      </c>
      <c r="AV15" s="103">
        <f t="shared" si="37"/>
        <v>0</v>
      </c>
    </row>
    <row r="16" ht="15.75" customHeight="1">
      <c r="A16" s="7" t="s">
        <v>44</v>
      </c>
      <c r="B16" s="533" t="s">
        <v>71</v>
      </c>
      <c r="C16" s="534" t="s">
        <v>72</v>
      </c>
      <c r="D16" s="369" t="s">
        <v>52</v>
      </c>
      <c r="E16" s="369"/>
      <c r="F16" s="369"/>
      <c r="G16" s="9">
        <v>4375479.19</v>
      </c>
      <c r="H16" s="535"/>
      <c r="I16" s="10">
        <f t="shared" si="19"/>
        <v>213960.932391</v>
      </c>
      <c r="J16" s="10">
        <f t="shared" si="20"/>
        <v>175019.16760000002</v>
      </c>
      <c r="K16" s="10">
        <f t="shared" si="21"/>
        <v>87509.58380000001</v>
      </c>
      <c r="L16" s="10">
        <v>1669</v>
      </c>
      <c r="M16" s="26">
        <f t="shared" si="2"/>
        <v>4853637.873791001</v>
      </c>
      <c r="N16" s="26">
        <f t="shared" si="3"/>
        <v>388291.0299032801</v>
      </c>
      <c r="O16" s="26">
        <f>500000</f>
        <v>500000</v>
      </c>
      <c r="P16" s="28">
        <v>100000</v>
      </c>
      <c r="Q16" s="28">
        <f>22*12000</f>
        <v>264000</v>
      </c>
      <c r="R16" s="29">
        <f t="shared" si="12"/>
        <v>6105928.903694281</v>
      </c>
      <c r="S16" s="199">
        <f t="shared" si="4"/>
        <v>42712.01328936081</v>
      </c>
      <c r="T16" s="42">
        <f t="shared" si="5"/>
        <v>6148640.916983643</v>
      </c>
      <c r="U16" s="43">
        <v>44655</v>
      </c>
      <c r="V16" s="44">
        <v>44742</v>
      </c>
      <c r="W16" s="562"/>
      <c r="X16" s="544"/>
      <c r="Y16" s="45"/>
      <c r="Z16" s="780">
        <f t="shared" si="22"/>
        <v>10</v>
      </c>
      <c r="AA16" s="781" t="str">
        <f t="shared" si="23"/>
        <v>3719</v>
      </c>
      <c r="AB16" s="782" t="str">
        <f t="shared" si="24"/>
        <v>RUDI MARSUM SUWONDO</v>
      </c>
      <c r="AC16" s="775" t="str">
        <f>+VLOOKUP(B16,'[5]Database All Area Mei 2022'!$C$5:$CJ$1779,27,0)</f>
        <v>KAWIN ANAK 1</v>
      </c>
      <c r="AD16" s="769">
        <f t="shared" si="25"/>
        <v>5239479.19</v>
      </c>
      <c r="AE16" s="770">
        <f t="shared" si="26"/>
        <v>87509.58380000001</v>
      </c>
      <c r="AF16" s="770">
        <f t="shared" si="27"/>
        <v>43754.791900000004</v>
      </c>
      <c r="AG16" s="770">
        <f t="shared" si="28"/>
        <v>43754.791900000004</v>
      </c>
      <c r="AH16" s="771">
        <f t="shared" si="29"/>
        <v>-185539.97759999894</v>
      </c>
      <c r="AI16" s="771">
        <f t="shared" si="30"/>
        <v>0</v>
      </c>
      <c r="AJ16" s="772">
        <f t="shared" si="31"/>
        <v>5064460.022400001</v>
      </c>
      <c r="AK16" s="772"/>
      <c r="AL16" s="773"/>
      <c r="AM16" s="774">
        <f t="shared" si="32"/>
        <v>5064460.022400001</v>
      </c>
      <c r="AN16" s="775" t="str">
        <f>+VLOOKUP($B16,'[5]Database All Area Mei 2022'!$C$5:$CJ$1779,74,0)</f>
        <v>PERUSAHAAN</v>
      </c>
      <c r="AO16" s="776">
        <f t="shared" si="33"/>
        <v>10</v>
      </c>
      <c r="AP16" s="777" t="str">
        <f t="shared" si="34"/>
        <v>3719</v>
      </c>
      <c r="AQ16" s="778" t="str">
        <f t="shared" si="35"/>
        <v>RUDI MARSUM SUWONDO</v>
      </c>
      <c r="AR16" s="779">
        <f t="shared" si="36"/>
        <v>5064460.022400001</v>
      </c>
      <c r="AS16" s="97">
        <f>+VLOOKUP(B16,'[6]BANK DRIVER'!$B$442:$I$1298,6,0)</f>
        <v>5064460.022400001</v>
      </c>
      <c r="AV16" s="103">
        <f t="shared" si="37"/>
        <v>0</v>
      </c>
    </row>
    <row r="17" ht="15.75" customHeight="1">
      <c r="A17" s="7" t="s">
        <v>44</v>
      </c>
      <c r="B17" s="533" t="s">
        <v>73</v>
      </c>
      <c r="C17" s="534" t="s">
        <v>74</v>
      </c>
      <c r="D17" s="369" t="s">
        <v>52</v>
      </c>
      <c r="E17" s="369"/>
      <c r="F17" s="369"/>
      <c r="G17" s="9">
        <v>4375479.19</v>
      </c>
      <c r="H17" s="535"/>
      <c r="I17" s="10">
        <f t="shared" si="19"/>
        <v>213960.932391</v>
      </c>
      <c r="J17" s="10">
        <f t="shared" si="20"/>
        <v>175019.16760000002</v>
      </c>
      <c r="K17" s="10">
        <f t="shared" si="21"/>
        <v>87509.58380000001</v>
      </c>
      <c r="L17" s="10">
        <v>1670</v>
      </c>
      <c r="M17" s="26">
        <f t="shared" si="2"/>
        <v>4853638.873791001</v>
      </c>
      <c r="N17" s="26">
        <f t="shared" si="3"/>
        <v>388291.1099032801</v>
      </c>
      <c r="O17" s="26">
        <f>500000</f>
        <v>500000</v>
      </c>
      <c r="P17" s="28">
        <v>100000</v>
      </c>
      <c r="Q17" s="28">
        <f>21*12000</f>
        <v>252000</v>
      </c>
      <c r="R17" s="29">
        <f t="shared" si="12"/>
        <v>6093929.9836942805</v>
      </c>
      <c r="S17" s="199">
        <f t="shared" si="4"/>
        <v>42712.02208936081</v>
      </c>
      <c r="T17" s="42">
        <f t="shared" si="5"/>
        <v>6136642.005783642</v>
      </c>
      <c r="U17" s="43">
        <v>44655</v>
      </c>
      <c r="V17" s="414">
        <v>44742</v>
      </c>
      <c r="W17" s="562"/>
      <c r="X17" s="544"/>
      <c r="Y17" s="45"/>
      <c r="Z17" s="780">
        <f t="shared" si="22"/>
        <v>11</v>
      </c>
      <c r="AA17" s="781" t="str">
        <f t="shared" si="23"/>
        <v>3720</v>
      </c>
      <c r="AB17" s="782" t="str">
        <f t="shared" si="24"/>
        <v>NOVAL RISKIAWAN</v>
      </c>
      <c r="AC17" s="775" t="str">
        <f>+VLOOKUP(B17,'[5]Database All Area Mei 2022'!$C$5:$CJ$1779,27,0)</f>
        <v>KAWIN ANAK 1</v>
      </c>
      <c r="AD17" s="769">
        <f t="shared" si="25"/>
        <v>5227479.19</v>
      </c>
      <c r="AE17" s="770">
        <f t="shared" si="26"/>
        <v>87509.58380000001</v>
      </c>
      <c r="AF17" s="770">
        <f t="shared" si="27"/>
        <v>0</v>
      </c>
      <c r="AG17" s="770">
        <f t="shared" si="28"/>
        <v>43754.791900000004</v>
      </c>
      <c r="AH17" s="771">
        <f t="shared" si="29"/>
        <v>-153785.18569999933</v>
      </c>
      <c r="AI17" s="771">
        <f t="shared" si="30"/>
        <v>0</v>
      </c>
      <c r="AJ17" s="772">
        <f t="shared" si="31"/>
        <v>5096214.814300001</v>
      </c>
      <c r="AK17" s="772"/>
      <c r="AL17" s="773"/>
      <c r="AM17" s="774">
        <f t="shared" si="32"/>
        <v>5096214.814300001</v>
      </c>
      <c r="AN17" s="775" t="str">
        <f>+VLOOKUP($B17,'[5]Database All Area Mei 2022'!$C$5:$CJ$1779,74,0)</f>
        <v>PBI</v>
      </c>
      <c r="AO17" s="776">
        <f t="shared" si="33"/>
        <v>11</v>
      </c>
      <c r="AP17" s="777" t="str">
        <f t="shared" si="34"/>
        <v>3720</v>
      </c>
      <c r="AQ17" s="778" t="str">
        <f t="shared" si="35"/>
        <v>NOVAL RISKIAWAN</v>
      </c>
      <c r="AR17" s="779">
        <f t="shared" si="36"/>
        <v>5096214.814300001</v>
      </c>
      <c r="AS17" s="97">
        <f>+VLOOKUP(B17,'[6]BANK DRIVER'!$B$442:$I$1298,6,0)</f>
        <v>5096214.814300001</v>
      </c>
      <c r="AV17" s="103">
        <f t="shared" si="37"/>
        <v>0</v>
      </c>
    </row>
    <row r="18" ht="15" customHeight="1">
      <c r="A18" s="7" t="s">
        <v>44</v>
      </c>
      <c r="B18" s="8" t="s">
        <v>75</v>
      </c>
      <c r="C18" s="13" t="s">
        <v>76</v>
      </c>
      <c r="D18" s="7" t="s">
        <v>77</v>
      </c>
      <c r="E18" s="7" t="s">
        <v>48</v>
      </c>
      <c r="F18" s="7" t="s">
        <v>78</v>
      </c>
      <c r="G18" s="9">
        <v>4375479.19</v>
      </c>
      <c r="H18" s="9"/>
      <c r="I18" s="10">
        <f ref="I18:I49" t="shared" si="38">+$I$4*4.89%</f>
        <v>213960.932391</v>
      </c>
      <c r="J18" s="10">
        <f ref="J18:J49" t="shared" si="39">+$I$4*4%</f>
        <v>175019.16760000002</v>
      </c>
      <c r="K18" s="10">
        <f ref="K18:K49" t="shared" si="40">+$I$4*2%</f>
        <v>87509.58380000001</v>
      </c>
      <c r="L18" s="10">
        <v>15000</v>
      </c>
      <c r="M18" s="26">
        <f ref="M18:M44" t="shared" si="41">SUM(G18:L18)</f>
        <v>4866968.873791001</v>
      </c>
      <c r="N18" s="26">
        <f ref="N18:N67" t="shared" si="42">+M18*8%</f>
        <v>389357.50990328006</v>
      </c>
      <c r="O18" s="28">
        <v>819000</v>
      </c>
      <c r="P18" s="551"/>
      <c r="Q18" s="551"/>
      <c r="R18" s="29">
        <f>SUM(M18:Q18)</f>
        <v>6075326.383694281</v>
      </c>
      <c r="S18" s="199">
        <f ref="S18:S73" t="shared" si="43">N18*11%</f>
        <v>42829.32608936081</v>
      </c>
      <c r="T18" s="42">
        <f ref="T18:T67" t="shared" si="44">R18+S18</f>
        <v>6118155.709783642</v>
      </c>
      <c r="U18" s="43">
        <v>44621</v>
      </c>
      <c r="V18" s="320">
        <v>44712</v>
      </c>
      <c r="W18" s="546"/>
      <c r="X18" s="544"/>
      <c r="Y18" s="45"/>
      <c r="Z18" s="780">
        <f t="shared" si="22"/>
        <v>12</v>
      </c>
      <c r="AA18" s="781" t="str">
        <f t="shared" si="23"/>
        <v>2495</v>
      </c>
      <c r="AB18" s="782" t="str">
        <f t="shared" si="24"/>
        <v>ABD. WACHID</v>
      </c>
      <c r="AC18" s="775" t="str">
        <f>+VLOOKUP(B18,'[5]Database All Area Mei 2022'!$C$5:$CJ$1779,27,0)</f>
        <v>KAWIN ANAK 2</v>
      </c>
      <c r="AD18" s="769">
        <f t="shared" si="25"/>
        <v>5194479.19</v>
      </c>
      <c r="AE18" s="770">
        <f t="shared" si="26"/>
        <v>87509.58380000001</v>
      </c>
      <c r="AF18" s="770">
        <f t="shared" si="27"/>
        <v>0</v>
      </c>
      <c r="AG18" s="770">
        <f t="shared" si="28"/>
        <v>43754.791900000004</v>
      </c>
      <c r="AH18" s="771">
        <f t="shared" si="29"/>
        <v>-561785.1856999993</v>
      </c>
      <c r="AI18" s="771">
        <f t="shared" si="30"/>
        <v>0</v>
      </c>
      <c r="AJ18" s="772">
        <f t="shared" si="31"/>
        <v>5063214.814300001</v>
      </c>
      <c r="AK18" s="772"/>
      <c r="AL18" s="773"/>
      <c r="AM18" s="774">
        <f t="shared" si="32"/>
        <v>5063214.814300001</v>
      </c>
      <c r="AN18" s="775" t="str">
        <f>+VLOOKUP($B18,'[5]Database All Area Mei 2022'!$C$5:$CJ$1779,74,0)</f>
        <v>PBI</v>
      </c>
      <c r="AO18" s="776">
        <f t="shared" si="33"/>
        <v>12</v>
      </c>
      <c r="AP18" s="777" t="str">
        <f t="shared" si="34"/>
        <v>2495</v>
      </c>
      <c r="AQ18" s="778" t="str">
        <f t="shared" si="35"/>
        <v>ABD. WACHID</v>
      </c>
      <c r="AR18" s="779">
        <f t="shared" si="36"/>
        <v>5063214.814300001</v>
      </c>
      <c r="AS18" s="97">
        <f>+VLOOKUP(B18,'[6]BANK DRIVER'!$B$442:$I$1298,6,0)</f>
        <v>5063214.814300001</v>
      </c>
      <c r="AV18" s="103">
        <f t="shared" si="37"/>
        <v>0</v>
      </c>
    </row>
    <row r="19" ht="15" customHeight="1">
      <c r="A19" s="7" t="s">
        <v>44</v>
      </c>
      <c r="B19" s="8" t="s">
        <v>79</v>
      </c>
      <c r="C19" s="13" t="s">
        <v>80</v>
      </c>
      <c r="D19" s="7" t="s">
        <v>77</v>
      </c>
      <c r="E19" s="7" t="s">
        <v>48</v>
      </c>
      <c r="F19" s="7" t="s">
        <v>78</v>
      </c>
      <c r="G19" s="9">
        <v>4375479.19</v>
      </c>
      <c r="H19" s="9"/>
      <c r="I19" s="10">
        <f t="shared" si="38"/>
        <v>213960.932391</v>
      </c>
      <c r="J19" s="10">
        <f t="shared" si="39"/>
        <v>175019.16760000002</v>
      </c>
      <c r="K19" s="10">
        <f t="shared" si="40"/>
        <v>87509.58380000001</v>
      </c>
      <c r="L19" s="10">
        <v>15000</v>
      </c>
      <c r="M19" s="26">
        <f t="shared" si="41"/>
        <v>4866968.873791001</v>
      </c>
      <c r="N19" s="26">
        <f t="shared" si="42"/>
        <v>389357.50990328006</v>
      </c>
      <c r="O19" s="28">
        <v>1720000</v>
      </c>
      <c r="P19" s="551"/>
      <c r="Q19" s="551"/>
      <c r="R19" s="29">
        <f ref="R19:R46" t="shared" si="45">SUM(M19:Q19)</f>
        <v>6976326.383694281</v>
      </c>
      <c r="S19" s="199">
        <f t="shared" si="43"/>
        <v>42829.32608936081</v>
      </c>
      <c r="T19" s="42">
        <f t="shared" si="44"/>
        <v>7019155.709783642</v>
      </c>
      <c r="U19" s="43">
        <v>44652</v>
      </c>
      <c r="V19" s="320">
        <v>44742</v>
      </c>
      <c r="W19" s="546"/>
      <c r="X19" s="544"/>
      <c r="Y19" s="45"/>
      <c r="Z19" s="780">
        <f t="shared" si="22"/>
        <v>13</v>
      </c>
      <c r="AA19" s="781" t="str">
        <f t="shared" si="23"/>
        <v>1572</v>
      </c>
      <c r="AB19" s="782" t="str">
        <f t="shared" si="24"/>
        <v>ABDUL KHOLIQ JUNAIDI</v>
      </c>
      <c r="AC19" s="775" t="str">
        <f>+VLOOKUP(B19,'[5]Database All Area Mei 2022'!$C$5:$CJ$1779,27,0)</f>
        <v>KAWIN</v>
      </c>
      <c r="AD19" s="769">
        <f t="shared" si="25"/>
        <v>6095479.19</v>
      </c>
      <c r="AE19" s="770">
        <f t="shared" si="26"/>
        <v>87509.58380000001</v>
      </c>
      <c r="AF19" s="770">
        <f t="shared" si="27"/>
        <v>43754.791900000004</v>
      </c>
      <c r="AG19" s="770">
        <f t="shared" si="28"/>
        <v>43754.791900000004</v>
      </c>
      <c r="AH19" s="771">
        <f t="shared" si="29"/>
        <v>1045460.0224000011</v>
      </c>
      <c r="AI19" s="771">
        <f t="shared" si="30"/>
        <v>52273.00112000006</v>
      </c>
      <c r="AJ19" s="772">
        <f t="shared" si="31"/>
        <v>5868187.021280001</v>
      </c>
      <c r="AK19" s="772"/>
      <c r="AL19" s="773"/>
      <c r="AM19" s="774">
        <f t="shared" si="32"/>
        <v>5868187.021280001</v>
      </c>
      <c r="AN19" s="775" t="str">
        <f>+VLOOKUP($B19,'[5]Database All Area Mei 2022'!$C$5:$CJ$1779,74,0)</f>
        <v>PERUSAHAAN</v>
      </c>
      <c r="AO19" s="776">
        <f t="shared" si="33"/>
        <v>13</v>
      </c>
      <c r="AP19" s="777" t="str">
        <f t="shared" si="34"/>
        <v>1572</v>
      </c>
      <c r="AQ19" s="778" t="str">
        <f t="shared" si="35"/>
        <v>ABDUL KHOLIQ JUNAIDI</v>
      </c>
      <c r="AR19" s="779">
        <f t="shared" si="36"/>
        <v>5868187.021280001</v>
      </c>
      <c r="AS19" s="97">
        <f>+VLOOKUP(B19,'[6]BANK DRIVER'!$B$442:$I$1298,6,0)</f>
        <v>5868187.021280001</v>
      </c>
      <c r="AV19" s="103">
        <f t="shared" si="37"/>
        <v>0</v>
      </c>
    </row>
    <row r="20" ht="15" customHeight="1">
      <c r="A20" s="7" t="s">
        <v>44</v>
      </c>
      <c r="B20" s="8" t="s">
        <v>81</v>
      </c>
      <c r="C20" s="13" t="s">
        <v>82</v>
      </c>
      <c r="D20" s="7" t="s">
        <v>77</v>
      </c>
      <c r="E20" s="7" t="s">
        <v>48</v>
      </c>
      <c r="F20" s="7" t="s">
        <v>78</v>
      </c>
      <c r="G20" s="9">
        <v>4375479.19</v>
      </c>
      <c r="H20" s="9"/>
      <c r="I20" s="10">
        <f t="shared" si="38"/>
        <v>213960.932391</v>
      </c>
      <c r="J20" s="10">
        <f t="shared" si="39"/>
        <v>175019.16760000002</v>
      </c>
      <c r="K20" s="10">
        <f t="shared" si="40"/>
        <v>87509.58380000001</v>
      </c>
      <c r="L20" s="10">
        <v>15000</v>
      </c>
      <c r="M20" s="26">
        <f t="shared" si="41"/>
        <v>4866968.873791001</v>
      </c>
      <c r="N20" s="26">
        <f t="shared" si="42"/>
        <v>389357.50990328006</v>
      </c>
      <c r="O20" s="28">
        <v>806000</v>
      </c>
      <c r="P20" s="551"/>
      <c r="Q20" s="551"/>
      <c r="R20" s="29">
        <f t="shared" si="45"/>
        <v>6062326.383694281</v>
      </c>
      <c r="S20" s="199">
        <f t="shared" si="43"/>
        <v>42829.32608936081</v>
      </c>
      <c r="T20" s="42">
        <f t="shared" si="44"/>
        <v>6105155.709783642</v>
      </c>
      <c r="U20" s="43">
        <v>44682</v>
      </c>
      <c r="V20" s="320">
        <v>44773</v>
      </c>
      <c r="W20" s="546"/>
      <c r="X20" s="544"/>
      <c r="Y20" s="45"/>
      <c r="Z20" s="780">
        <f t="shared" si="22"/>
        <v>14</v>
      </c>
      <c r="AA20" s="781" t="str">
        <f t="shared" si="23"/>
        <v>2339</v>
      </c>
      <c r="AB20" s="782" t="str">
        <f t="shared" si="24"/>
        <v>ACHMAD FERRY.A</v>
      </c>
      <c r="AC20" s="775" t="str">
        <f>+VLOOKUP(B20,'[5]Database All Area Mei 2022'!$C$5:$CJ$1779,27,0)</f>
        <v>KAWIN</v>
      </c>
      <c r="AD20" s="769">
        <f t="shared" si="25"/>
        <v>5181479.19</v>
      </c>
      <c r="AE20" s="770">
        <f t="shared" si="26"/>
        <v>87509.58380000001</v>
      </c>
      <c r="AF20" s="770">
        <f t="shared" si="27"/>
        <v>0</v>
      </c>
      <c r="AG20" s="770">
        <f t="shared" si="28"/>
        <v>43754.791900000004</v>
      </c>
      <c r="AH20" s="771">
        <f t="shared" si="29"/>
        <v>175214.81430000067</v>
      </c>
      <c r="AI20" s="771">
        <f t="shared" si="30"/>
        <v>8760.740715000034</v>
      </c>
      <c r="AJ20" s="772">
        <f t="shared" si="31"/>
        <v>5041454.073585001</v>
      </c>
      <c r="AK20" s="772"/>
      <c r="AL20" s="773"/>
      <c r="AM20" s="774">
        <f t="shared" si="32"/>
        <v>5041454.073585001</v>
      </c>
      <c r="AN20" s="775" t="str">
        <f>+VLOOKUP($B20,'[5]Database All Area Mei 2022'!$C$5:$CJ$1779,74,0)</f>
        <v>PBI</v>
      </c>
      <c r="AO20" s="776">
        <f t="shared" si="33"/>
        <v>14</v>
      </c>
      <c r="AP20" s="777" t="str">
        <f t="shared" si="34"/>
        <v>2339</v>
      </c>
      <c r="AQ20" s="778" t="str">
        <f t="shared" si="35"/>
        <v>ACHMAD FERRY.A</v>
      </c>
      <c r="AR20" s="779">
        <f t="shared" si="36"/>
        <v>5041454.073585001</v>
      </c>
      <c r="AS20" s="97">
        <f>+VLOOKUP(B20,'[6]BANK DRIVER'!$B$442:$I$1298,6,0)</f>
        <v>5041454.073585001</v>
      </c>
      <c r="AV20" s="103">
        <f t="shared" si="37"/>
        <v>0</v>
      </c>
    </row>
    <row r="21" ht="15" customHeight="1">
      <c r="A21" s="7" t="s">
        <v>44</v>
      </c>
      <c r="B21" s="8" t="s">
        <v>83</v>
      </c>
      <c r="C21" s="534" t="s">
        <v>84</v>
      </c>
      <c r="D21" s="7" t="s">
        <v>77</v>
      </c>
      <c r="E21" s="7" t="s">
        <v>48</v>
      </c>
      <c r="F21" s="7" t="s">
        <v>78</v>
      </c>
      <c r="G21" s="9">
        <v>4375479.19</v>
      </c>
      <c r="H21" s="9"/>
      <c r="I21" s="10">
        <f t="shared" si="38"/>
        <v>213960.932391</v>
      </c>
      <c r="J21" s="10">
        <f t="shared" si="39"/>
        <v>175019.16760000002</v>
      </c>
      <c r="K21" s="10">
        <f t="shared" si="40"/>
        <v>87509.58380000001</v>
      </c>
      <c r="L21" s="10">
        <v>15000</v>
      </c>
      <c r="M21" s="26">
        <f t="shared" si="41"/>
        <v>4866968.873791001</v>
      </c>
      <c r="N21" s="26">
        <f t="shared" si="42"/>
        <v>389357.50990328006</v>
      </c>
      <c r="O21" s="28">
        <v>1660000</v>
      </c>
      <c r="P21" s="551"/>
      <c r="Q21" s="551"/>
      <c r="R21" s="29">
        <f t="shared" si="45"/>
        <v>6916326.383694281</v>
      </c>
      <c r="S21" s="199">
        <f t="shared" si="43"/>
        <v>42829.32608936081</v>
      </c>
      <c r="T21" s="42">
        <f t="shared" si="44"/>
        <v>6959155.709783642</v>
      </c>
      <c r="U21" s="43">
        <v>44621</v>
      </c>
      <c r="V21" s="320">
        <v>44712</v>
      </c>
      <c r="W21" s="546"/>
      <c r="X21" s="544"/>
      <c r="Y21" s="45"/>
      <c r="Z21" s="780">
        <f t="shared" si="22"/>
        <v>15</v>
      </c>
      <c r="AA21" s="781" t="str">
        <f t="shared" si="23"/>
        <v>1802</v>
      </c>
      <c r="AB21" s="782" t="str">
        <f t="shared" si="24"/>
        <v>ACHMAD HARIS SUTRISNO</v>
      </c>
      <c r="AC21" s="775" t="str">
        <f>+VLOOKUP(B21,'[5]Database All Area Mei 2022'!$C$5:$CJ$1779,27,0)</f>
        <v>KAWIN</v>
      </c>
      <c r="AD21" s="769">
        <f t="shared" si="25"/>
        <v>6035479.19</v>
      </c>
      <c r="AE21" s="770">
        <f t="shared" si="26"/>
        <v>87509.58380000001</v>
      </c>
      <c r="AF21" s="770">
        <f t="shared" si="27"/>
        <v>0</v>
      </c>
      <c r="AG21" s="770">
        <f t="shared" si="28"/>
        <v>43754.791900000004</v>
      </c>
      <c r="AH21" s="771">
        <f t="shared" si="29"/>
        <v>1029214.8143000007</v>
      </c>
      <c r="AI21" s="771">
        <f t="shared" si="30"/>
        <v>51460.740715000036</v>
      </c>
      <c r="AJ21" s="772">
        <f t="shared" si="31"/>
        <v>5852754.073585001</v>
      </c>
      <c r="AK21" s="772"/>
      <c r="AL21" s="773"/>
      <c r="AM21" s="774">
        <f t="shared" si="32"/>
        <v>5852754.073585001</v>
      </c>
      <c r="AN21" s="775" t="str">
        <f>+VLOOKUP($B21,'[5]Database All Area Mei 2022'!$C$5:$CJ$1779,74,0)</f>
        <v>PBI</v>
      </c>
      <c r="AO21" s="776">
        <f t="shared" si="33"/>
        <v>15</v>
      </c>
      <c r="AP21" s="777" t="str">
        <f t="shared" si="34"/>
        <v>1802</v>
      </c>
      <c r="AQ21" s="778" t="str">
        <f t="shared" si="35"/>
        <v>ACHMAD HARIS SUTRISNO</v>
      </c>
      <c r="AR21" s="779">
        <f t="shared" si="36"/>
        <v>5852754.073585001</v>
      </c>
      <c r="AS21" s="97">
        <f>+VLOOKUP(B21,'[6]BANK DRIVER'!$B$442:$I$1298,6,0)</f>
        <v>5852754.073585001</v>
      </c>
      <c r="AV21" s="103">
        <f t="shared" si="37"/>
        <v>0</v>
      </c>
    </row>
    <row r="22" ht="15" customHeight="1">
      <c r="A22" s="7" t="s">
        <v>44</v>
      </c>
      <c r="B22" s="533" t="s">
        <v>85</v>
      </c>
      <c r="C22" s="534" t="s">
        <v>86</v>
      </c>
      <c r="D22" s="7" t="s">
        <v>77</v>
      </c>
      <c r="E22" s="369" t="s">
        <v>48</v>
      </c>
      <c r="F22" s="369" t="s">
        <v>78</v>
      </c>
      <c r="G22" s="9">
        <v>4375479.19</v>
      </c>
      <c r="H22" s="9">
        <v>-175019.16760000002</v>
      </c>
      <c r="I22" s="10">
        <f t="shared" si="38"/>
        <v>213960.932391</v>
      </c>
      <c r="J22" s="10">
        <f t="shared" si="39"/>
        <v>175019.16760000002</v>
      </c>
      <c r="K22" s="10">
        <f t="shared" si="40"/>
        <v>87509.58380000001</v>
      </c>
      <c r="L22" s="10">
        <v>15000</v>
      </c>
      <c r="M22" s="26">
        <f t="shared" si="41"/>
        <v>4691949.7061910005</v>
      </c>
      <c r="N22" s="26">
        <f t="shared" si="42"/>
        <v>375355.97649528005</v>
      </c>
      <c r="O22" s="28">
        <v>1240000</v>
      </c>
      <c r="P22" s="551"/>
      <c r="Q22" s="551"/>
      <c r="R22" s="29">
        <f t="shared" si="45"/>
        <v>6307305.68268628</v>
      </c>
      <c r="S22" s="199">
        <f t="shared" si="43"/>
        <v>41289.157414480804</v>
      </c>
      <c r="T22" s="42">
        <f t="shared" si="44"/>
        <v>6348594.8401007615</v>
      </c>
      <c r="U22" s="43">
        <v>44652</v>
      </c>
      <c r="V22" s="320">
        <v>44742</v>
      </c>
      <c r="W22" s="546"/>
      <c r="X22" s="544"/>
      <c r="Y22" s="47"/>
      <c r="Z22" s="780">
        <f t="shared" si="22"/>
        <v>16</v>
      </c>
      <c r="AA22" s="781" t="str">
        <f t="shared" si="23"/>
        <v>1578</v>
      </c>
      <c r="AB22" s="782" t="str">
        <f t="shared" si="24"/>
        <v>ADE OKY DWI CHRISTANTO</v>
      </c>
      <c r="AC22" s="775" t="str">
        <f>+VLOOKUP(B22,'[5]Database All Area Mei 2022'!$C$5:$CJ$1779,27,0)</f>
        <v>KAWIN</v>
      </c>
      <c r="AD22" s="769">
        <f t="shared" si="25"/>
        <v>5440460.0224</v>
      </c>
      <c r="AE22" s="770">
        <f t="shared" si="26"/>
        <v>87509.58380000001</v>
      </c>
      <c r="AF22" s="770">
        <f t="shared" si="27"/>
        <v>43754.791900000004</v>
      </c>
      <c r="AG22" s="770">
        <f t="shared" si="28"/>
        <v>43754.791900000004</v>
      </c>
      <c r="AH22" s="771">
        <f t="shared" si="29"/>
        <v>390440.8548000008</v>
      </c>
      <c r="AI22" s="771">
        <f t="shared" si="30"/>
        <v>19522.04274000004</v>
      </c>
      <c r="AJ22" s="772">
        <f t="shared" si="31"/>
        <v>5245918.81206</v>
      </c>
      <c r="AK22" s="772"/>
      <c r="AL22" s="773"/>
      <c r="AM22" s="774">
        <f t="shared" si="32"/>
        <v>5245918.81206</v>
      </c>
      <c r="AN22" s="775" t="str">
        <f>+VLOOKUP($B22,'[5]Database All Area Mei 2022'!$C$5:$CJ$1779,74,0)</f>
        <v>PERUSAHAAN</v>
      </c>
      <c r="AO22" s="776">
        <f t="shared" si="33"/>
        <v>16</v>
      </c>
      <c r="AP22" s="777" t="str">
        <f t="shared" si="34"/>
        <v>1578</v>
      </c>
      <c r="AQ22" s="778" t="str">
        <f t="shared" si="35"/>
        <v>ADE OKY DWI CHRISTANTO</v>
      </c>
      <c r="AR22" s="779">
        <f t="shared" si="36"/>
        <v>5245918.81206</v>
      </c>
      <c r="AS22" s="97">
        <f>+VLOOKUP(B22,'[6]BANK DRIVER'!$B$442:$I$1298,6,0)</f>
        <v>5245918.81206</v>
      </c>
      <c r="AV22" s="103">
        <f t="shared" si="37"/>
        <v>0</v>
      </c>
    </row>
    <row r="23" ht="15" customHeight="1">
      <c r="A23" s="7" t="s">
        <v>44</v>
      </c>
      <c r="B23" s="533" t="s">
        <v>87</v>
      </c>
      <c r="C23" s="534" t="s">
        <v>88</v>
      </c>
      <c r="D23" s="7" t="s">
        <v>77</v>
      </c>
      <c r="E23" s="369" t="s">
        <v>48</v>
      </c>
      <c r="F23" s="369" t="s">
        <v>78</v>
      </c>
      <c r="G23" s="9">
        <v>4375479.19</v>
      </c>
      <c r="H23" s="9"/>
      <c r="I23" s="10">
        <f t="shared" si="38"/>
        <v>213960.932391</v>
      </c>
      <c r="J23" s="10">
        <f t="shared" si="39"/>
        <v>175019.16760000002</v>
      </c>
      <c r="K23" s="10">
        <f t="shared" si="40"/>
        <v>87509.58380000001</v>
      </c>
      <c r="L23" s="10">
        <v>15000</v>
      </c>
      <c r="M23" s="26">
        <f t="shared" si="41"/>
        <v>4866968.873791001</v>
      </c>
      <c r="N23" s="26">
        <f t="shared" si="42"/>
        <v>389357.50990328006</v>
      </c>
      <c r="O23" s="28">
        <v>1040000</v>
      </c>
      <c r="P23" s="551"/>
      <c r="Q23" s="551"/>
      <c r="R23" s="29">
        <f t="shared" si="45"/>
        <v>6296326.383694281</v>
      </c>
      <c r="S23" s="199">
        <f t="shared" si="43"/>
        <v>42829.32608936081</v>
      </c>
      <c r="T23" s="42">
        <f t="shared" si="44"/>
        <v>6339155.709783642</v>
      </c>
      <c r="U23" s="43">
        <v>44652</v>
      </c>
      <c r="V23" s="320">
        <v>44742</v>
      </c>
      <c r="W23" s="434"/>
      <c r="X23" s="544"/>
      <c r="Y23" s="47"/>
      <c r="Z23" s="780">
        <f t="shared" si="22"/>
        <v>17</v>
      </c>
      <c r="AA23" s="781" t="str">
        <f t="shared" si="23"/>
        <v>1653</v>
      </c>
      <c r="AB23" s="782" t="str">
        <f t="shared" si="24"/>
        <v>AHMAD ARFANDI</v>
      </c>
      <c r="AC23" s="775" t="str">
        <f>+VLOOKUP(B23,'[5]Database All Area Mei 2022'!$C$5:$CJ$1779,27,0)</f>
        <v>KAWIN</v>
      </c>
      <c r="AD23" s="769">
        <f t="shared" si="25"/>
        <v>5415479.19</v>
      </c>
      <c r="AE23" s="770">
        <f t="shared" si="26"/>
        <v>87509.58380000001</v>
      </c>
      <c r="AF23" s="770">
        <f t="shared" si="27"/>
        <v>43754.791900000004</v>
      </c>
      <c r="AG23" s="770">
        <f t="shared" si="28"/>
        <v>43754.791900000004</v>
      </c>
      <c r="AH23" s="771">
        <f t="shared" si="29"/>
        <v>365460.02240000106</v>
      </c>
      <c r="AI23" s="771">
        <f t="shared" si="30"/>
        <v>18273.001120000055</v>
      </c>
      <c r="AJ23" s="772">
        <f t="shared" si="31"/>
        <v>5222187.021280001</v>
      </c>
      <c r="AK23" s="772"/>
      <c r="AL23" s="773"/>
      <c r="AM23" s="774">
        <f t="shared" si="32"/>
        <v>5222187.021280001</v>
      </c>
      <c r="AN23" s="775" t="str">
        <f>+VLOOKUP($B23,'[5]Database All Area Mei 2022'!$C$5:$CJ$1779,74,0)</f>
        <v>PERUSAHAAN</v>
      </c>
      <c r="AO23" s="776">
        <f t="shared" si="33"/>
        <v>17</v>
      </c>
      <c r="AP23" s="777" t="str">
        <f t="shared" si="34"/>
        <v>1653</v>
      </c>
      <c r="AQ23" s="778" t="str">
        <f t="shared" si="35"/>
        <v>AHMAD ARFANDI</v>
      </c>
      <c r="AR23" s="779">
        <f t="shared" si="36"/>
        <v>5222187.021280001</v>
      </c>
      <c r="AS23" s="97">
        <f>+VLOOKUP(B23,'[6]BANK DRIVER'!$B$442:$I$1298,6,0)</f>
        <v>5222187.021280001</v>
      </c>
      <c r="AV23" s="103">
        <f t="shared" si="37"/>
        <v>0</v>
      </c>
    </row>
    <row r="24" ht="15" customHeight="1">
      <c r="A24" s="7" t="s">
        <v>44</v>
      </c>
      <c r="B24" s="533" t="s">
        <v>89</v>
      </c>
      <c r="C24" s="534" t="s">
        <v>90</v>
      </c>
      <c r="D24" s="7" t="s">
        <v>77</v>
      </c>
      <c r="E24" s="369" t="s">
        <v>48</v>
      </c>
      <c r="F24" s="369" t="s">
        <v>78</v>
      </c>
      <c r="G24" s="9">
        <v>4375479.19</v>
      </c>
      <c r="H24" s="9"/>
      <c r="I24" s="10">
        <f t="shared" si="38"/>
        <v>213960.932391</v>
      </c>
      <c r="J24" s="10">
        <f t="shared" si="39"/>
        <v>175019.16760000002</v>
      </c>
      <c r="K24" s="10">
        <f t="shared" si="40"/>
        <v>87509.58380000001</v>
      </c>
      <c r="L24" s="10">
        <v>15000</v>
      </c>
      <c r="M24" s="26">
        <f t="shared" si="41"/>
        <v>4866968.873791001</v>
      </c>
      <c r="N24" s="26">
        <f t="shared" si="42"/>
        <v>389357.50990328006</v>
      </c>
      <c r="O24" s="28">
        <v>1001000</v>
      </c>
      <c r="P24" s="551"/>
      <c r="Q24" s="551"/>
      <c r="R24" s="29">
        <f t="shared" si="45"/>
        <v>6257326.383694281</v>
      </c>
      <c r="S24" s="199">
        <f t="shared" si="43"/>
        <v>42829.32608936081</v>
      </c>
      <c r="T24" s="42">
        <f t="shared" si="44"/>
        <v>6300155.709783642</v>
      </c>
      <c r="U24" s="43">
        <v>44621</v>
      </c>
      <c r="V24" s="320">
        <v>44712</v>
      </c>
      <c r="W24" s="434"/>
      <c r="X24" s="544"/>
      <c r="Y24" s="47"/>
      <c r="Z24" s="780">
        <f t="shared" si="22"/>
        <v>18</v>
      </c>
      <c r="AA24" s="781" t="str">
        <f t="shared" si="23"/>
        <v>1801</v>
      </c>
      <c r="AB24" s="782" t="str">
        <f t="shared" si="24"/>
        <v>AHMAD SAMSUDIN</v>
      </c>
      <c r="AC24" s="775" t="str">
        <f>+VLOOKUP(B24,'[5]Database All Area Mei 2022'!$C$5:$CJ$1779,27,0)</f>
        <v>KAWIN</v>
      </c>
      <c r="AD24" s="769">
        <f t="shared" si="25"/>
        <v>5376479.19</v>
      </c>
      <c r="AE24" s="770">
        <f t="shared" si="26"/>
        <v>87509.58380000001</v>
      </c>
      <c r="AF24" s="770">
        <f t="shared" si="27"/>
        <v>43754.791900000004</v>
      </c>
      <c r="AG24" s="770">
        <f t="shared" si="28"/>
        <v>43754.791900000004</v>
      </c>
      <c r="AH24" s="771">
        <f t="shared" si="29"/>
        <v>326460.02240000106</v>
      </c>
      <c r="AI24" s="771">
        <f t="shared" si="30"/>
        <v>16323.001120000054</v>
      </c>
      <c r="AJ24" s="772">
        <f t="shared" si="31"/>
        <v>5185137.021280001</v>
      </c>
      <c r="AK24" s="772"/>
      <c r="AL24" s="773"/>
      <c r="AM24" s="774">
        <f t="shared" si="32"/>
        <v>5185137.021280001</v>
      </c>
      <c r="AN24" s="775" t="str">
        <f>+VLOOKUP($B24,'[5]Database All Area Mei 2022'!$C$5:$CJ$1779,74,0)</f>
        <v>PERUSAHAAN</v>
      </c>
      <c r="AO24" s="776">
        <f t="shared" si="33"/>
        <v>18</v>
      </c>
      <c r="AP24" s="777" t="str">
        <f t="shared" si="34"/>
        <v>1801</v>
      </c>
      <c r="AQ24" s="778" t="str">
        <f t="shared" si="35"/>
        <v>AHMAD SAMSUDIN</v>
      </c>
      <c r="AR24" s="779">
        <f t="shared" si="36"/>
        <v>5185137.021280001</v>
      </c>
      <c r="AS24" s="97">
        <f>+VLOOKUP(B24,'[6]BANK DRIVER'!$B$442:$I$1298,6,0)</f>
        <v>5185137.021280001</v>
      </c>
      <c r="AV24" s="103">
        <f t="shared" si="37"/>
        <v>0</v>
      </c>
    </row>
    <row r="25" ht="15" customHeight="1">
      <c r="A25" s="7" t="s">
        <v>44</v>
      </c>
      <c r="B25" s="533" t="s">
        <v>91</v>
      </c>
      <c r="C25" s="534" t="s">
        <v>92</v>
      </c>
      <c r="D25" s="7" t="s">
        <v>77</v>
      </c>
      <c r="E25" s="369" t="s">
        <v>48</v>
      </c>
      <c r="F25" s="369" t="s">
        <v>78</v>
      </c>
      <c r="G25" s="9">
        <v>4375479.19</v>
      </c>
      <c r="H25" s="9"/>
      <c r="I25" s="10">
        <f t="shared" si="38"/>
        <v>213960.932391</v>
      </c>
      <c r="J25" s="10">
        <f t="shared" si="39"/>
        <v>175019.16760000002</v>
      </c>
      <c r="K25" s="10">
        <f t="shared" si="40"/>
        <v>87509.58380000001</v>
      </c>
      <c r="L25" s="10">
        <v>15000</v>
      </c>
      <c r="M25" s="26">
        <f t="shared" si="41"/>
        <v>4866968.873791001</v>
      </c>
      <c r="N25" s="26">
        <f t="shared" si="42"/>
        <v>389357.50990328006</v>
      </c>
      <c r="O25" s="28">
        <v>1500000</v>
      </c>
      <c r="P25" s="551"/>
      <c r="Q25" s="551"/>
      <c r="R25" s="29">
        <f t="shared" si="45"/>
        <v>6756326.383694281</v>
      </c>
      <c r="S25" s="199">
        <f t="shared" si="43"/>
        <v>42829.32608936081</v>
      </c>
      <c r="T25" s="42">
        <f t="shared" si="44"/>
        <v>6799155.709783642</v>
      </c>
      <c r="U25" s="43">
        <v>44652</v>
      </c>
      <c r="V25" s="320">
        <v>44742</v>
      </c>
      <c r="W25" s="434"/>
      <c r="X25" s="544"/>
      <c r="Y25" s="47"/>
      <c r="Z25" s="780">
        <f t="shared" si="22"/>
        <v>19</v>
      </c>
      <c r="AA25" s="781" t="str">
        <f t="shared" si="23"/>
        <v>1562</v>
      </c>
      <c r="AB25" s="782" t="str">
        <f t="shared" si="24"/>
        <v>AHMAD WAHID</v>
      </c>
      <c r="AC25" s="775" t="str">
        <f>+VLOOKUP(B25,'[5]Database All Area Mei 2022'!$C$5:$CJ$1779,27,0)</f>
        <v>KAWIN</v>
      </c>
      <c r="AD25" s="769">
        <f t="shared" si="25"/>
        <v>5875479.19</v>
      </c>
      <c r="AE25" s="770">
        <f t="shared" si="26"/>
        <v>87509.58380000001</v>
      </c>
      <c r="AF25" s="770">
        <f t="shared" si="27"/>
        <v>43754.791900000004</v>
      </c>
      <c r="AG25" s="770">
        <f t="shared" si="28"/>
        <v>43754.791900000004</v>
      </c>
      <c r="AH25" s="771">
        <f t="shared" si="29"/>
        <v>825460.0224000011</v>
      </c>
      <c r="AI25" s="771">
        <f t="shared" si="30"/>
        <v>41273.00112000006</v>
      </c>
      <c r="AJ25" s="772">
        <f t="shared" si="31"/>
        <v>5659187.021280001</v>
      </c>
      <c r="AK25" s="772"/>
      <c r="AL25" s="773"/>
      <c r="AM25" s="774">
        <f t="shared" si="32"/>
        <v>5659187.021280001</v>
      </c>
      <c r="AN25" s="775" t="str">
        <f>+VLOOKUP($B25,'[5]Database All Area Mei 2022'!$C$5:$CJ$1779,74,0)</f>
        <v>PERUSAHAAN</v>
      </c>
      <c r="AO25" s="776">
        <f t="shared" si="33"/>
        <v>19</v>
      </c>
      <c r="AP25" s="777" t="str">
        <f t="shared" si="34"/>
        <v>1562</v>
      </c>
      <c r="AQ25" s="778" t="str">
        <f t="shared" si="35"/>
        <v>AHMAD WAHID</v>
      </c>
      <c r="AR25" s="779">
        <f t="shared" si="36"/>
        <v>5659187.021280001</v>
      </c>
      <c r="AS25" s="97">
        <f>+VLOOKUP(B25,'[6]BANK DRIVER'!$B$442:$I$1298,6,0)</f>
        <v>5659187.021280001</v>
      </c>
      <c r="AV25" s="103">
        <f t="shared" si="37"/>
        <v>0</v>
      </c>
    </row>
    <row r="26" ht="15" customHeight="1">
      <c r="A26" s="7" t="s">
        <v>44</v>
      </c>
      <c r="B26" s="533" t="s">
        <v>93</v>
      </c>
      <c r="C26" s="534" t="s">
        <v>94</v>
      </c>
      <c r="D26" s="7" t="s">
        <v>77</v>
      </c>
      <c r="E26" s="369" t="s">
        <v>48</v>
      </c>
      <c r="F26" s="369" t="s">
        <v>78</v>
      </c>
      <c r="G26" s="9">
        <v>4375479.19</v>
      </c>
      <c r="H26" s="9"/>
      <c r="I26" s="10">
        <f t="shared" si="38"/>
        <v>213960.932391</v>
      </c>
      <c r="J26" s="10">
        <f t="shared" si="39"/>
        <v>175019.16760000002</v>
      </c>
      <c r="K26" s="10">
        <f t="shared" si="40"/>
        <v>87509.58380000001</v>
      </c>
      <c r="L26" s="10">
        <v>15000</v>
      </c>
      <c r="M26" s="26">
        <f t="shared" si="41"/>
        <v>4866968.873791001</v>
      </c>
      <c r="N26" s="26">
        <f t="shared" si="42"/>
        <v>389357.50990328006</v>
      </c>
      <c r="O26" s="28">
        <v>1092000</v>
      </c>
      <c r="P26" s="551"/>
      <c r="Q26" s="551"/>
      <c r="R26" s="29">
        <f t="shared" si="45"/>
        <v>6348326.383694281</v>
      </c>
      <c r="S26" s="199">
        <f t="shared" si="43"/>
        <v>42829.32608936081</v>
      </c>
      <c r="T26" s="42">
        <f t="shared" si="44"/>
        <v>6391155.709783642</v>
      </c>
      <c r="U26" s="43">
        <v>44682</v>
      </c>
      <c r="V26" s="320">
        <v>44773</v>
      </c>
      <c r="W26" s="434"/>
      <c r="X26" s="544"/>
      <c r="Y26" s="47"/>
      <c r="Z26" s="780">
        <f t="shared" si="22"/>
        <v>20</v>
      </c>
      <c r="AA26" s="781" t="str">
        <f t="shared" si="23"/>
        <v>2875</v>
      </c>
      <c r="AB26" s="782" t="str">
        <f t="shared" si="24"/>
        <v>ANDRIAN SUAWA</v>
      </c>
      <c r="AC26" s="775" t="str">
        <f>+VLOOKUP(B26,'[5]Database All Area Mei 2022'!$C$5:$CJ$1779,27,0)</f>
        <v>KAWIN</v>
      </c>
      <c r="AD26" s="769">
        <f t="shared" si="25"/>
        <v>5467479.19</v>
      </c>
      <c r="AE26" s="770">
        <f t="shared" si="26"/>
        <v>87509.58380000001</v>
      </c>
      <c r="AF26" s="770">
        <f t="shared" si="27"/>
        <v>43754.791900000004</v>
      </c>
      <c r="AG26" s="770">
        <f t="shared" si="28"/>
        <v>43754.791900000004</v>
      </c>
      <c r="AH26" s="771">
        <f t="shared" si="29"/>
        <v>417460.02240000106</v>
      </c>
      <c r="AI26" s="771">
        <f t="shared" si="30"/>
        <v>20873.001120000055</v>
      </c>
      <c r="AJ26" s="772">
        <f t="shared" si="31"/>
        <v>5271587.021280001</v>
      </c>
      <c r="AK26" s="772"/>
      <c r="AL26" s="773"/>
      <c r="AM26" s="774">
        <f t="shared" si="32"/>
        <v>5271587.021280001</v>
      </c>
      <c r="AN26" s="775" t="str">
        <f>+VLOOKUP($B26,'[5]Database All Area Mei 2022'!$C$5:$CJ$1779,74,0)</f>
        <v>PERUSAHAAN</v>
      </c>
      <c r="AO26" s="776">
        <f t="shared" si="33"/>
        <v>20</v>
      </c>
      <c r="AP26" s="777" t="str">
        <f t="shared" si="34"/>
        <v>2875</v>
      </c>
      <c r="AQ26" s="778" t="str">
        <f t="shared" si="35"/>
        <v>ANDRIAN SUAWA</v>
      </c>
      <c r="AR26" s="779">
        <f t="shared" si="36"/>
        <v>5271587.021280001</v>
      </c>
      <c r="AS26" s="97">
        <f>+VLOOKUP(B26,'[6]BANK DRIVER'!$B$442:$I$1298,6,0)</f>
        <v>5271587.021280001</v>
      </c>
      <c r="AV26" s="103">
        <f t="shared" si="37"/>
        <v>0</v>
      </c>
    </row>
    <row r="27" ht="15" customHeight="1">
      <c r="A27" s="7" t="s">
        <v>44</v>
      </c>
      <c r="B27" s="533" t="s">
        <v>95</v>
      </c>
      <c r="C27" s="534" t="s">
        <v>96</v>
      </c>
      <c r="D27" s="7" t="s">
        <v>77</v>
      </c>
      <c r="E27" s="369" t="s">
        <v>48</v>
      </c>
      <c r="F27" s="369" t="s">
        <v>78</v>
      </c>
      <c r="G27" s="9">
        <v>4375479.19</v>
      </c>
      <c r="H27" s="9"/>
      <c r="I27" s="10">
        <f t="shared" si="38"/>
        <v>213960.932391</v>
      </c>
      <c r="J27" s="10">
        <f t="shared" si="39"/>
        <v>175019.16760000002</v>
      </c>
      <c r="K27" s="10">
        <f t="shared" si="40"/>
        <v>87509.58380000001</v>
      </c>
      <c r="L27" s="10">
        <v>15000</v>
      </c>
      <c r="M27" s="26">
        <f t="shared" si="41"/>
        <v>4866968.873791001</v>
      </c>
      <c r="N27" s="26">
        <f t="shared" si="42"/>
        <v>389357.50990328006</v>
      </c>
      <c r="O27" s="28">
        <v>952500</v>
      </c>
      <c r="P27" s="551"/>
      <c r="Q27" s="551"/>
      <c r="R27" s="29">
        <f t="shared" si="45"/>
        <v>6208826.383694281</v>
      </c>
      <c r="S27" s="199">
        <f t="shared" si="43"/>
        <v>42829.32608936081</v>
      </c>
      <c r="T27" s="42">
        <f t="shared" si="44"/>
        <v>6251655.709783642</v>
      </c>
      <c r="U27" s="43">
        <v>44682</v>
      </c>
      <c r="V27" s="320">
        <v>44773</v>
      </c>
      <c r="W27" s="434"/>
      <c r="X27" s="544"/>
      <c r="Y27" s="47"/>
      <c r="Z27" s="780">
        <f t="shared" si="22"/>
        <v>21</v>
      </c>
      <c r="AA27" s="781" t="str">
        <f t="shared" si="23"/>
        <v>2343</v>
      </c>
      <c r="AB27" s="782" t="str">
        <f t="shared" si="24"/>
        <v>ARI GUNAWAN</v>
      </c>
      <c r="AC27" s="775" t="str">
        <f>+VLOOKUP(B27,'[5]Database All Area Mei 2022'!$C$5:$CJ$1779,27,0)</f>
        <v>KAWIN</v>
      </c>
      <c r="AD27" s="769">
        <f t="shared" si="25"/>
        <v>5327979.19</v>
      </c>
      <c r="AE27" s="770">
        <f t="shared" si="26"/>
        <v>87509.58380000001</v>
      </c>
      <c r="AF27" s="770">
        <f t="shared" si="27"/>
        <v>0</v>
      </c>
      <c r="AG27" s="770">
        <f t="shared" si="28"/>
        <v>43754.791900000004</v>
      </c>
      <c r="AH27" s="771">
        <f t="shared" si="29"/>
        <v>321714.81430000067</v>
      </c>
      <c r="AI27" s="771">
        <f t="shared" si="30"/>
        <v>16085.740715000034</v>
      </c>
      <c r="AJ27" s="772">
        <f t="shared" si="31"/>
        <v>5180629.073585001</v>
      </c>
      <c r="AK27" s="772"/>
      <c r="AL27" s="773"/>
      <c r="AM27" s="774">
        <f t="shared" si="32"/>
        <v>5180629.073585001</v>
      </c>
      <c r="AN27" s="775" t="str">
        <f>+VLOOKUP($B27,'[5]Database All Area Mei 2022'!$C$5:$CJ$1779,74,0)</f>
        <v>PBI</v>
      </c>
      <c r="AO27" s="776">
        <f t="shared" si="33"/>
        <v>21</v>
      </c>
      <c r="AP27" s="777" t="str">
        <f t="shared" si="34"/>
        <v>2343</v>
      </c>
      <c r="AQ27" s="778" t="str">
        <f t="shared" si="35"/>
        <v>ARI GUNAWAN</v>
      </c>
      <c r="AR27" s="779">
        <f t="shared" si="36"/>
        <v>5180629.073585001</v>
      </c>
      <c r="AS27" s="97">
        <f>+VLOOKUP(B27,'[6]BANK DRIVER'!$B$442:$I$1298,6,0)</f>
        <v>5180629.073585001</v>
      </c>
      <c r="AV27" s="103">
        <f t="shared" si="37"/>
        <v>0</v>
      </c>
    </row>
    <row r="28" ht="15" customHeight="1">
      <c r="A28" s="7" t="s">
        <v>44</v>
      </c>
      <c r="B28" s="533" t="s">
        <v>97</v>
      </c>
      <c r="C28" s="534" t="s">
        <v>98</v>
      </c>
      <c r="D28" s="7" t="s">
        <v>77</v>
      </c>
      <c r="E28" s="369" t="s">
        <v>48</v>
      </c>
      <c r="F28" s="369" t="s">
        <v>78</v>
      </c>
      <c r="G28" s="9">
        <v>4375479.19</v>
      </c>
      <c r="H28" s="9">
        <v>-175019.16760000002</v>
      </c>
      <c r="I28" s="10">
        <f t="shared" si="38"/>
        <v>213960.932391</v>
      </c>
      <c r="J28" s="10">
        <f t="shared" si="39"/>
        <v>175019.16760000002</v>
      </c>
      <c r="K28" s="10">
        <f t="shared" si="40"/>
        <v>87509.58380000001</v>
      </c>
      <c r="L28" s="10">
        <v>15000</v>
      </c>
      <c r="M28" s="26">
        <f t="shared" si="41"/>
        <v>4691949.7061910005</v>
      </c>
      <c r="N28" s="26">
        <f t="shared" si="42"/>
        <v>375355.97649528005</v>
      </c>
      <c r="O28" s="28">
        <v>570000</v>
      </c>
      <c r="P28" s="551"/>
      <c r="Q28" s="551"/>
      <c r="R28" s="29">
        <f t="shared" si="45"/>
        <v>5637305.68268628</v>
      </c>
      <c r="S28" s="199">
        <f t="shared" si="43"/>
        <v>41289.157414480804</v>
      </c>
      <c r="T28" s="42">
        <f t="shared" si="44"/>
        <v>5678594.8401007615</v>
      </c>
      <c r="U28" s="43">
        <v>44621</v>
      </c>
      <c r="V28" s="320">
        <v>44712</v>
      </c>
      <c r="W28" s="434"/>
      <c r="X28" s="544"/>
      <c r="Y28" s="47"/>
      <c r="Z28" s="780">
        <f t="shared" si="22"/>
        <v>22</v>
      </c>
      <c r="AA28" s="781" t="str">
        <f t="shared" si="23"/>
        <v>1829</v>
      </c>
      <c r="AB28" s="782" t="str">
        <f t="shared" si="24"/>
        <v>ARIEF SULISTYO</v>
      </c>
      <c r="AC28" s="775" t="str">
        <f>+VLOOKUP(B28,'[5]Database All Area Mei 2022'!$C$5:$CJ$1779,27,0)</f>
        <v>KAWIN</v>
      </c>
      <c r="AD28" s="769">
        <f t="shared" si="25"/>
        <v>4770460.0224</v>
      </c>
      <c r="AE28" s="770">
        <f t="shared" si="26"/>
        <v>87509.58380000001</v>
      </c>
      <c r="AF28" s="770">
        <f t="shared" si="27"/>
        <v>0</v>
      </c>
      <c r="AG28" s="770">
        <f t="shared" si="28"/>
        <v>43754.791900000004</v>
      </c>
      <c r="AH28" s="771">
        <f t="shared" si="29"/>
        <v>-235804.3532999996</v>
      </c>
      <c r="AI28" s="771">
        <f t="shared" si="30"/>
        <v>0</v>
      </c>
      <c r="AJ28" s="772">
        <f t="shared" si="31"/>
        <v>4639195.6467</v>
      </c>
      <c r="AK28" s="772"/>
      <c r="AL28" s="995">
        <f>170000+170000</f>
        <v>340000</v>
      </c>
      <c r="AM28" s="774">
        <f t="shared" si="32"/>
        <v>4299195.6467</v>
      </c>
      <c r="AN28" s="775" t="str">
        <f>+VLOOKUP($B28,'[5]Database All Area Mei 2022'!$C$5:$CJ$1779,74,0)</f>
        <v>PBI</v>
      </c>
      <c r="AO28" s="776">
        <f t="shared" si="33"/>
        <v>22</v>
      </c>
      <c r="AP28" s="777" t="str">
        <f t="shared" si="34"/>
        <v>1829</v>
      </c>
      <c r="AQ28" s="778" t="str">
        <f t="shared" si="35"/>
        <v>ARIEF SULISTYO</v>
      </c>
      <c r="AR28" s="779">
        <f t="shared" si="36"/>
        <v>4299195.6467</v>
      </c>
      <c r="AS28" s="97">
        <f>+VLOOKUP(B28,'[6]BANK DRIVER'!$B$442:$I$1298,6,0)</f>
        <v>4299195.6467</v>
      </c>
      <c r="AV28" s="103">
        <f t="shared" si="37"/>
        <v>0</v>
      </c>
    </row>
    <row r="29" ht="15" customHeight="1">
      <c r="A29" s="7" t="s">
        <v>44</v>
      </c>
      <c r="B29" s="8" t="s">
        <v>99</v>
      </c>
      <c r="C29" s="13" t="s">
        <v>100</v>
      </c>
      <c r="D29" s="7" t="s">
        <v>77</v>
      </c>
      <c r="E29" s="7" t="s">
        <v>48</v>
      </c>
      <c r="F29" s="7" t="s">
        <v>78</v>
      </c>
      <c r="G29" s="9">
        <v>4375479.19</v>
      </c>
      <c r="H29" s="9"/>
      <c r="I29" s="10">
        <f t="shared" si="38"/>
        <v>213960.932391</v>
      </c>
      <c r="J29" s="10">
        <f t="shared" si="39"/>
        <v>175019.16760000002</v>
      </c>
      <c r="K29" s="10">
        <f t="shared" si="40"/>
        <v>87509.58380000001</v>
      </c>
      <c r="L29" s="10">
        <v>15000</v>
      </c>
      <c r="M29" s="26">
        <f t="shared" si="41"/>
        <v>4866968.873791001</v>
      </c>
      <c r="N29" s="26">
        <f t="shared" si="42"/>
        <v>389357.50990328006</v>
      </c>
      <c r="O29" s="28">
        <v>1560000</v>
      </c>
      <c r="P29" s="551"/>
      <c r="Q29" s="551"/>
      <c r="R29" s="29">
        <f t="shared" si="45"/>
        <v>6816326.383694281</v>
      </c>
      <c r="S29" s="199">
        <f t="shared" si="43"/>
        <v>42829.32608936081</v>
      </c>
      <c r="T29" s="42">
        <f t="shared" si="44"/>
        <v>6859155.709783642</v>
      </c>
      <c r="U29" s="319">
        <v>44682</v>
      </c>
      <c r="V29" s="320">
        <v>44773</v>
      </c>
      <c r="W29" s="434"/>
      <c r="X29" s="544"/>
      <c r="Y29" s="47"/>
      <c r="Z29" s="780">
        <f t="shared" si="22"/>
        <v>23</v>
      </c>
      <c r="AA29" s="781" t="str">
        <f t="shared" si="23"/>
        <v>2211</v>
      </c>
      <c r="AB29" s="782" t="str">
        <f t="shared" si="24"/>
        <v>ARYO BRAMASTA</v>
      </c>
      <c r="AC29" s="775" t="str">
        <f>+VLOOKUP(B29,'[5]Database All Area Mei 2022'!$C$5:$CJ$1779,27,0)</f>
        <v>KAWIN</v>
      </c>
      <c r="AD29" s="769">
        <f t="shared" si="25"/>
        <v>5935479.19</v>
      </c>
      <c r="AE29" s="770">
        <f t="shared" si="26"/>
        <v>87509.58380000001</v>
      </c>
      <c r="AF29" s="770">
        <f t="shared" si="27"/>
        <v>43754.791900000004</v>
      </c>
      <c r="AG29" s="770">
        <f t="shared" si="28"/>
        <v>43754.791900000004</v>
      </c>
      <c r="AH29" s="771">
        <f t="shared" si="29"/>
        <v>885460.0224000011</v>
      </c>
      <c r="AI29" s="771">
        <f t="shared" si="30"/>
        <v>44273.00112000006</v>
      </c>
      <c r="AJ29" s="772">
        <f t="shared" si="31"/>
        <v>5716187.021280001</v>
      </c>
      <c r="AK29" s="772"/>
      <c r="AL29" s="773"/>
      <c r="AM29" s="774">
        <f t="shared" si="32"/>
        <v>5716187.021280001</v>
      </c>
      <c r="AN29" s="775" t="str">
        <f>+VLOOKUP($B29,'[5]Database All Area Mei 2022'!$C$5:$CJ$1779,74,0)</f>
        <v>PERUSAHAAN</v>
      </c>
      <c r="AO29" s="776">
        <f t="shared" si="33"/>
        <v>23</v>
      </c>
      <c r="AP29" s="777" t="str">
        <f t="shared" si="34"/>
        <v>2211</v>
      </c>
      <c r="AQ29" s="778" t="str">
        <f t="shared" si="35"/>
        <v>ARYO BRAMASTA</v>
      </c>
      <c r="AR29" s="779">
        <f t="shared" si="36"/>
        <v>5716187.021280001</v>
      </c>
      <c r="AS29" s="97">
        <f>+VLOOKUP(B29,'[6]BANK DRIVER'!$B$442:$I$1298,6,0)</f>
        <v>5716187.021280001</v>
      </c>
      <c r="AV29" s="103">
        <f t="shared" si="37"/>
        <v>0</v>
      </c>
    </row>
    <row r="30" ht="15" customHeight="1">
      <c r="A30" s="7" t="s">
        <v>44</v>
      </c>
      <c r="B30" s="8" t="s">
        <v>101</v>
      </c>
      <c r="C30" s="13" t="s">
        <v>102</v>
      </c>
      <c r="D30" s="7" t="s">
        <v>77</v>
      </c>
      <c r="E30" s="7" t="s">
        <v>48</v>
      </c>
      <c r="F30" s="7" t="s">
        <v>78</v>
      </c>
      <c r="G30" s="9">
        <v>4375479.19</v>
      </c>
      <c r="H30" s="9"/>
      <c r="I30" s="10">
        <f t="shared" si="38"/>
        <v>213960.932391</v>
      </c>
      <c r="J30" s="10">
        <f t="shared" si="39"/>
        <v>175019.16760000002</v>
      </c>
      <c r="K30" s="10">
        <f t="shared" si="40"/>
        <v>87509.58380000001</v>
      </c>
      <c r="L30" s="10">
        <v>15000</v>
      </c>
      <c r="M30" s="26">
        <f t="shared" si="41"/>
        <v>4866968.873791001</v>
      </c>
      <c r="N30" s="26">
        <f t="shared" si="42"/>
        <v>389357.50990328006</v>
      </c>
      <c r="O30" s="28">
        <v>705000</v>
      </c>
      <c r="P30" s="551"/>
      <c r="Q30" s="551"/>
      <c r="R30" s="29">
        <f t="shared" si="45"/>
        <v>5961326.383694281</v>
      </c>
      <c r="S30" s="199">
        <f t="shared" si="43"/>
        <v>42829.32608936081</v>
      </c>
      <c r="T30" s="42">
        <f t="shared" si="44"/>
        <v>6004155.709783642</v>
      </c>
      <c r="U30" s="319">
        <v>44682</v>
      </c>
      <c r="V30" s="320">
        <v>44773</v>
      </c>
      <c r="W30" s="434"/>
      <c r="X30" s="544"/>
      <c r="Y30" s="47"/>
      <c r="Z30" s="780">
        <f t="shared" si="22"/>
        <v>24</v>
      </c>
      <c r="AA30" s="781" t="str">
        <f t="shared" si="23"/>
        <v>1980</v>
      </c>
      <c r="AB30" s="782" t="str">
        <f t="shared" si="24"/>
        <v>AYUB GALEH BINTARIANTO</v>
      </c>
      <c r="AC30" s="775" t="str">
        <f>+VLOOKUP(B30,'[5]Database All Area Mei 2022'!$C$5:$CJ$1779,27,0)</f>
        <v>LAJANG</v>
      </c>
      <c r="AD30" s="769">
        <f t="shared" si="25"/>
        <v>5080479.19</v>
      </c>
      <c r="AE30" s="770">
        <f t="shared" si="26"/>
        <v>87509.58380000001</v>
      </c>
      <c r="AF30" s="770">
        <f t="shared" si="27"/>
        <v>43754.791900000004</v>
      </c>
      <c r="AG30" s="770">
        <f t="shared" si="28"/>
        <v>43754.791900000004</v>
      </c>
      <c r="AH30" s="771">
        <f t="shared" si="29"/>
        <v>405460.02240000106</v>
      </c>
      <c r="AI30" s="771">
        <f t="shared" si="30"/>
        <v>20273.001120000055</v>
      </c>
      <c r="AJ30" s="772">
        <f t="shared" si="31"/>
        <v>4885187.021280001</v>
      </c>
      <c r="AK30" s="772"/>
      <c r="AL30" s="773"/>
      <c r="AM30" s="774">
        <f t="shared" si="32"/>
        <v>4885187.021280001</v>
      </c>
      <c r="AN30" s="775" t="str">
        <f>+VLOOKUP($B30,'[5]Database All Area Mei 2022'!$C$5:$CJ$1779,74,0)</f>
        <v>PERUSAHAAN</v>
      </c>
      <c r="AO30" s="776">
        <f t="shared" si="33"/>
        <v>24</v>
      </c>
      <c r="AP30" s="777" t="str">
        <f t="shared" si="34"/>
        <v>1980</v>
      </c>
      <c r="AQ30" s="778" t="str">
        <f t="shared" si="35"/>
        <v>AYUB GALEH BINTARIANTO</v>
      </c>
      <c r="AR30" s="779">
        <f t="shared" si="36"/>
        <v>4885187.021280001</v>
      </c>
      <c r="AS30" s="97">
        <f>+VLOOKUP(B30,'[6]BANK DRIVER'!$B$442:$I$1298,6,0)</f>
        <v>4885187.021280001</v>
      </c>
      <c r="AV30" s="103">
        <f t="shared" si="37"/>
        <v>0</v>
      </c>
    </row>
    <row r="31" ht="15" customHeight="1">
      <c r="A31" s="7" t="s">
        <v>44</v>
      </c>
      <c r="B31" s="8" t="s">
        <v>103</v>
      </c>
      <c r="C31" s="13" t="s">
        <v>104</v>
      </c>
      <c r="D31" s="7" t="s">
        <v>77</v>
      </c>
      <c r="E31" s="7" t="s">
        <v>48</v>
      </c>
      <c r="F31" s="7" t="s">
        <v>78</v>
      </c>
      <c r="G31" s="9">
        <v>4375479.19</v>
      </c>
      <c r="H31" s="9"/>
      <c r="I31" s="10">
        <f t="shared" si="38"/>
        <v>213960.932391</v>
      </c>
      <c r="J31" s="10">
        <f t="shared" si="39"/>
        <v>175019.16760000002</v>
      </c>
      <c r="K31" s="10">
        <f t="shared" si="40"/>
        <v>87509.58380000001</v>
      </c>
      <c r="L31" s="10">
        <v>15000</v>
      </c>
      <c r="M31" s="26">
        <f t="shared" si="41"/>
        <v>4866968.873791001</v>
      </c>
      <c r="N31" s="26">
        <f t="shared" si="42"/>
        <v>389357.50990328006</v>
      </c>
      <c r="O31" s="28">
        <v>520000</v>
      </c>
      <c r="P31" s="551"/>
      <c r="Q31" s="551"/>
      <c r="R31" s="29">
        <f t="shared" si="45"/>
        <v>5776326.383694281</v>
      </c>
      <c r="S31" s="199">
        <f t="shared" si="43"/>
        <v>42829.32608936081</v>
      </c>
      <c r="T31" s="42">
        <f t="shared" si="44"/>
        <v>5819155.709783642</v>
      </c>
      <c r="U31" s="319">
        <v>44682</v>
      </c>
      <c r="V31" s="320">
        <v>44773</v>
      </c>
      <c r="W31" s="434"/>
      <c r="X31" s="544"/>
      <c r="Y31" s="47"/>
      <c r="Z31" s="780">
        <f t="shared" si="22"/>
        <v>25</v>
      </c>
      <c r="AA31" s="781" t="str">
        <f t="shared" si="23"/>
        <v>1635</v>
      </c>
      <c r="AB31" s="782" t="str">
        <f t="shared" si="24"/>
        <v>BAMBAN SATRIAWAN</v>
      </c>
      <c r="AC31" s="775" t="str">
        <f>+VLOOKUP(B31,'[5]Database All Area Mei 2022'!$C$5:$CJ$1779,27,0)</f>
        <v>KAWIN</v>
      </c>
      <c r="AD31" s="769">
        <f t="shared" si="25"/>
        <v>4895479.19</v>
      </c>
      <c r="AE31" s="770">
        <f t="shared" si="26"/>
        <v>87509.58380000001</v>
      </c>
      <c r="AF31" s="770">
        <f t="shared" si="27"/>
        <v>0</v>
      </c>
      <c r="AG31" s="770">
        <f t="shared" si="28"/>
        <v>43754.791900000004</v>
      </c>
      <c r="AH31" s="771">
        <f t="shared" si="29"/>
        <v>-110785.18569999933</v>
      </c>
      <c r="AI31" s="771">
        <f t="shared" si="30"/>
        <v>0</v>
      </c>
      <c r="AJ31" s="772">
        <f t="shared" si="31"/>
        <v>4764214.814300001</v>
      </c>
      <c r="AK31" s="772"/>
      <c r="AL31" s="773"/>
      <c r="AM31" s="774">
        <f t="shared" si="32"/>
        <v>4764214.814300001</v>
      </c>
      <c r="AN31" s="775" t="str">
        <f>+VLOOKUP($B31,'[5]Database All Area Mei 2022'!$C$5:$CJ$1779,74,0)</f>
        <v>PBI</v>
      </c>
      <c r="AO31" s="776">
        <f t="shared" si="33"/>
        <v>25</v>
      </c>
      <c r="AP31" s="777" t="str">
        <f t="shared" si="34"/>
        <v>1635</v>
      </c>
      <c r="AQ31" s="778" t="str">
        <f t="shared" si="35"/>
        <v>BAMBAN SATRIAWAN</v>
      </c>
      <c r="AR31" s="779">
        <f t="shared" si="36"/>
        <v>4764214.814300001</v>
      </c>
      <c r="AS31" s="97">
        <f>+VLOOKUP(B31,'[6]BANK DRIVER'!$B$442:$I$1298,6,0)</f>
        <v>4764214.814300001</v>
      </c>
      <c r="AV31" s="103">
        <f t="shared" si="37"/>
        <v>0</v>
      </c>
    </row>
    <row r="32" ht="15" customHeight="1">
      <c r="A32" s="7" t="s">
        <v>44</v>
      </c>
      <c r="B32" s="8" t="s">
        <v>105</v>
      </c>
      <c r="C32" s="13" t="s">
        <v>106</v>
      </c>
      <c r="D32" s="7" t="s">
        <v>77</v>
      </c>
      <c r="E32" s="7" t="s">
        <v>48</v>
      </c>
      <c r="F32" s="7" t="s">
        <v>78</v>
      </c>
      <c r="G32" s="9">
        <v>4375479.19</v>
      </c>
      <c r="H32" s="9"/>
      <c r="I32" s="10">
        <f t="shared" si="38"/>
        <v>213960.932391</v>
      </c>
      <c r="J32" s="10">
        <f t="shared" si="39"/>
        <v>175019.16760000002</v>
      </c>
      <c r="K32" s="10">
        <f t="shared" si="40"/>
        <v>87509.58380000001</v>
      </c>
      <c r="L32" s="10">
        <v>15000</v>
      </c>
      <c r="M32" s="26">
        <f t="shared" si="41"/>
        <v>4866968.873791001</v>
      </c>
      <c r="N32" s="26">
        <f t="shared" si="42"/>
        <v>389357.50990328006</v>
      </c>
      <c r="O32" s="28">
        <v>1022500</v>
      </c>
      <c r="P32" s="551"/>
      <c r="Q32" s="551"/>
      <c r="R32" s="29">
        <f t="shared" si="45"/>
        <v>6278826.383694281</v>
      </c>
      <c r="S32" s="199">
        <f t="shared" si="43"/>
        <v>42829.32608936081</v>
      </c>
      <c r="T32" s="42">
        <f t="shared" si="44"/>
        <v>6321655.709783642</v>
      </c>
      <c r="U32" s="319">
        <v>44621</v>
      </c>
      <c r="V32" s="320">
        <v>44712</v>
      </c>
      <c r="W32" s="434"/>
      <c r="X32" s="544"/>
      <c r="Y32" s="47"/>
      <c r="Z32" s="780">
        <f t="shared" si="22"/>
        <v>26</v>
      </c>
      <c r="AA32" s="781" t="str">
        <f t="shared" si="23"/>
        <v>2426</v>
      </c>
      <c r="AB32" s="782" t="str">
        <f t="shared" si="24"/>
        <v>BAMBANG ANDY MERDEKA</v>
      </c>
      <c r="AC32" s="775" t="str">
        <f>+VLOOKUP(B32,'[5]Database All Area Mei 2022'!$C$5:$CJ$1779,27,0)</f>
        <v>KAWIN ANAK 2</v>
      </c>
      <c r="AD32" s="769">
        <f t="shared" si="25"/>
        <v>5397979.19</v>
      </c>
      <c r="AE32" s="770">
        <f t="shared" si="26"/>
        <v>87509.58380000001</v>
      </c>
      <c r="AF32" s="770">
        <f t="shared" si="27"/>
        <v>43754.791900000004</v>
      </c>
      <c r="AG32" s="770">
        <f t="shared" si="28"/>
        <v>43754.791900000004</v>
      </c>
      <c r="AH32" s="771">
        <f t="shared" si="29"/>
        <v>-402039.97759999894</v>
      </c>
      <c r="AI32" s="771">
        <f t="shared" si="30"/>
        <v>0</v>
      </c>
      <c r="AJ32" s="772">
        <f t="shared" si="31"/>
        <v>5222960.022400001</v>
      </c>
      <c r="AK32" s="772"/>
      <c r="AL32" s="773"/>
      <c r="AM32" s="774">
        <f t="shared" si="32"/>
        <v>5222960.022400001</v>
      </c>
      <c r="AN32" s="775" t="str">
        <f>+VLOOKUP($B32,'[5]Database All Area Mei 2022'!$C$5:$CJ$1779,74,0)</f>
        <v>PERUSAHAAN</v>
      </c>
      <c r="AO32" s="776">
        <f t="shared" si="33"/>
        <v>26</v>
      </c>
      <c r="AP32" s="777" t="str">
        <f t="shared" si="34"/>
        <v>2426</v>
      </c>
      <c r="AQ32" s="778" t="str">
        <f t="shared" si="35"/>
        <v>BAMBANG ANDY MERDEKA</v>
      </c>
      <c r="AR32" s="779">
        <f t="shared" si="36"/>
        <v>5222960.022400001</v>
      </c>
      <c r="AS32" s="97">
        <f>+VLOOKUP(B32,'[6]BANK DRIVER'!$B$442:$I$1298,6,0)</f>
        <v>5222960.022400001</v>
      </c>
      <c r="AV32" s="103">
        <f t="shared" si="37"/>
        <v>0</v>
      </c>
    </row>
    <row r="33" ht="15" customHeight="1">
      <c r="A33" s="7" t="s">
        <v>44</v>
      </c>
      <c r="B33" s="533" t="s">
        <v>107</v>
      </c>
      <c r="C33" s="534" t="s">
        <v>108</v>
      </c>
      <c r="D33" s="7" t="s">
        <v>77</v>
      </c>
      <c r="E33" s="7" t="s">
        <v>48</v>
      </c>
      <c r="F33" s="7" t="s">
        <v>78</v>
      </c>
      <c r="G33" s="9">
        <v>4375479.19</v>
      </c>
      <c r="H33" s="9"/>
      <c r="I33" s="10">
        <f t="shared" si="38"/>
        <v>213960.932391</v>
      </c>
      <c r="J33" s="10">
        <f t="shared" si="39"/>
        <v>175019.16760000002</v>
      </c>
      <c r="K33" s="10">
        <f t="shared" si="40"/>
        <v>87509.58380000001</v>
      </c>
      <c r="L33" s="10">
        <v>15000</v>
      </c>
      <c r="M33" s="26">
        <f t="shared" si="41"/>
        <v>4866968.873791001</v>
      </c>
      <c r="N33" s="26">
        <f t="shared" si="42"/>
        <v>389357.50990328006</v>
      </c>
      <c r="O33" s="28">
        <v>1001000</v>
      </c>
      <c r="P33" s="551"/>
      <c r="Q33" s="551"/>
      <c r="R33" s="29">
        <f t="shared" si="45"/>
        <v>6257326.383694281</v>
      </c>
      <c r="S33" s="199">
        <f t="shared" si="43"/>
        <v>42829.32608936081</v>
      </c>
      <c r="T33" s="42">
        <f t="shared" si="44"/>
        <v>6300155.709783642</v>
      </c>
      <c r="U33" s="43">
        <v>44682</v>
      </c>
      <c r="V33" s="320">
        <v>44773</v>
      </c>
      <c r="W33" s="434"/>
      <c r="X33" s="544"/>
      <c r="Y33" s="47"/>
      <c r="Z33" s="780">
        <f t="shared" si="22"/>
        <v>27</v>
      </c>
      <c r="AA33" s="781" t="str">
        <f t="shared" si="23"/>
        <v>2205</v>
      </c>
      <c r="AB33" s="782" t="str">
        <f t="shared" si="24"/>
        <v>BENI SETIAWAN</v>
      </c>
      <c r="AC33" s="775" t="str">
        <f>+VLOOKUP(B33,'[5]Database All Area Mei 2022'!$C$5:$CJ$1779,27,0)</f>
        <v>KAWIN</v>
      </c>
      <c r="AD33" s="769">
        <f t="shared" si="25"/>
        <v>5376479.19</v>
      </c>
      <c r="AE33" s="770">
        <f t="shared" si="26"/>
        <v>87509.58380000001</v>
      </c>
      <c r="AF33" s="770">
        <f t="shared" si="27"/>
        <v>0</v>
      </c>
      <c r="AG33" s="770">
        <f t="shared" si="28"/>
        <v>43754.791900000004</v>
      </c>
      <c r="AH33" s="771">
        <f t="shared" si="29"/>
        <v>370214.81430000067</v>
      </c>
      <c r="AI33" s="771">
        <f t="shared" si="30"/>
        <v>18510.740715000033</v>
      </c>
      <c r="AJ33" s="772">
        <f t="shared" si="31"/>
        <v>5226704.073585001</v>
      </c>
      <c r="AK33" s="772"/>
      <c r="AL33" s="773"/>
      <c r="AM33" s="774">
        <f t="shared" si="32"/>
        <v>5226704.073585001</v>
      </c>
      <c r="AN33" s="775" t="str">
        <f>+VLOOKUP($B33,'[5]Database All Area Mei 2022'!$C$5:$CJ$1779,74,0)</f>
        <v>PBI</v>
      </c>
      <c r="AO33" s="776">
        <f t="shared" si="33"/>
        <v>27</v>
      </c>
      <c r="AP33" s="777" t="str">
        <f t="shared" si="34"/>
        <v>2205</v>
      </c>
      <c r="AQ33" s="778" t="str">
        <f t="shared" si="35"/>
        <v>BENI SETIAWAN</v>
      </c>
      <c r="AR33" s="779">
        <f t="shared" si="36"/>
        <v>5226704.073585001</v>
      </c>
      <c r="AS33" s="97">
        <f>+VLOOKUP(B33,'[6]BANK DRIVER'!$B$442:$I$1298,6,0)</f>
        <v>5226704.073585001</v>
      </c>
      <c r="AV33" s="103">
        <f t="shared" si="37"/>
        <v>0</v>
      </c>
    </row>
    <row r="34" ht="15" customHeight="1">
      <c r="A34" s="7" t="s">
        <v>44</v>
      </c>
      <c r="B34" s="533" t="s">
        <v>109</v>
      </c>
      <c r="C34" s="534" t="s">
        <v>110</v>
      </c>
      <c r="D34" s="7" t="s">
        <v>77</v>
      </c>
      <c r="E34" s="7" t="s">
        <v>48</v>
      </c>
      <c r="F34" s="7" t="s">
        <v>78</v>
      </c>
      <c r="G34" s="9">
        <v>4375479.19</v>
      </c>
      <c r="H34" s="9"/>
      <c r="I34" s="10">
        <f t="shared" si="38"/>
        <v>213960.932391</v>
      </c>
      <c r="J34" s="10">
        <f t="shared" si="39"/>
        <v>175019.16760000002</v>
      </c>
      <c r="K34" s="10">
        <f t="shared" si="40"/>
        <v>87509.58380000001</v>
      </c>
      <c r="L34" s="10">
        <v>15000</v>
      </c>
      <c r="M34" s="26">
        <f t="shared" si="41"/>
        <v>4866968.873791001</v>
      </c>
      <c r="N34" s="26">
        <f t="shared" si="42"/>
        <v>389357.50990328006</v>
      </c>
      <c r="O34" s="28">
        <v>1120000</v>
      </c>
      <c r="P34" s="551"/>
      <c r="Q34" s="551"/>
      <c r="R34" s="29">
        <f t="shared" si="45"/>
        <v>6376326.383694281</v>
      </c>
      <c r="S34" s="199">
        <f t="shared" si="43"/>
        <v>42829.32608936081</v>
      </c>
      <c r="T34" s="42">
        <f t="shared" si="44"/>
        <v>6419155.709783642</v>
      </c>
      <c r="U34" s="43">
        <v>44621</v>
      </c>
      <c r="V34" s="320">
        <v>44712</v>
      </c>
      <c r="W34" s="434"/>
      <c r="X34" s="544"/>
      <c r="Y34" s="47"/>
      <c r="Z34" s="780">
        <f t="shared" si="22"/>
        <v>28</v>
      </c>
      <c r="AA34" s="781" t="str">
        <f t="shared" si="23"/>
        <v>2392</v>
      </c>
      <c r="AB34" s="782" t="str">
        <f t="shared" si="24"/>
        <v>DANANG SETIAWAN</v>
      </c>
      <c r="AC34" s="775" t="str">
        <f>+VLOOKUP(B34,'[5]Database All Area Mei 2022'!$C$5:$CJ$1779,27,0)</f>
        <v>LAJANG</v>
      </c>
      <c r="AD34" s="769">
        <f t="shared" si="25"/>
        <v>5495479.19</v>
      </c>
      <c r="AE34" s="770">
        <f t="shared" si="26"/>
        <v>87509.58380000001</v>
      </c>
      <c r="AF34" s="770">
        <f t="shared" si="27"/>
        <v>43754.791900000004</v>
      </c>
      <c r="AG34" s="770">
        <f t="shared" si="28"/>
        <v>43754.791900000004</v>
      </c>
      <c r="AH34" s="771">
        <f t="shared" si="29"/>
        <v>820460.0224000011</v>
      </c>
      <c r="AI34" s="771">
        <f t="shared" si="30"/>
        <v>41023.00112000006</v>
      </c>
      <c r="AJ34" s="772">
        <f t="shared" si="31"/>
        <v>5279437.021280001</v>
      </c>
      <c r="AK34" s="772"/>
      <c r="AL34" s="773"/>
      <c r="AM34" s="774">
        <f t="shared" si="32"/>
        <v>5279437.021280001</v>
      </c>
      <c r="AN34" s="775" t="str">
        <f>+VLOOKUP($B34,'[5]Database All Area Mei 2022'!$C$5:$CJ$1779,74,0)</f>
        <v>PERUSAHAAN</v>
      </c>
      <c r="AO34" s="776">
        <f t="shared" si="33"/>
        <v>28</v>
      </c>
      <c r="AP34" s="777" t="str">
        <f t="shared" si="34"/>
        <v>2392</v>
      </c>
      <c r="AQ34" s="778" t="str">
        <f t="shared" si="35"/>
        <v>DANANG SETIAWAN</v>
      </c>
      <c r="AR34" s="779">
        <f t="shared" si="36"/>
        <v>5279437.021280001</v>
      </c>
      <c r="AS34" s="97">
        <f>+VLOOKUP(B34,'[6]BANK DRIVER'!$B$442:$I$1298,6,0)</f>
        <v>5279437.021280001</v>
      </c>
      <c r="AV34" s="103">
        <f t="shared" si="37"/>
        <v>0</v>
      </c>
    </row>
    <row r="35" ht="15" customHeight="1">
      <c r="A35" s="7" t="s">
        <v>44</v>
      </c>
      <c r="B35" s="533" t="s">
        <v>111</v>
      </c>
      <c r="C35" s="534" t="s">
        <v>112</v>
      </c>
      <c r="D35" s="7" t="s">
        <v>77</v>
      </c>
      <c r="E35" s="7" t="s">
        <v>48</v>
      </c>
      <c r="F35" s="7" t="s">
        <v>78</v>
      </c>
      <c r="G35" s="9">
        <v>4375479.19</v>
      </c>
      <c r="H35" s="9"/>
      <c r="I35" s="10">
        <f t="shared" si="38"/>
        <v>213960.932391</v>
      </c>
      <c r="J35" s="10">
        <f t="shared" si="39"/>
        <v>175019.16760000002</v>
      </c>
      <c r="K35" s="10">
        <f t="shared" si="40"/>
        <v>87509.58380000001</v>
      </c>
      <c r="L35" s="10">
        <v>15000</v>
      </c>
      <c r="M35" s="26">
        <f t="shared" si="41"/>
        <v>4866968.873791001</v>
      </c>
      <c r="N35" s="26">
        <f t="shared" si="42"/>
        <v>389357.50990328006</v>
      </c>
      <c r="O35" s="28">
        <v>440000</v>
      </c>
      <c r="P35" s="551"/>
      <c r="Q35" s="551"/>
      <c r="R35" s="29">
        <f t="shared" si="45"/>
        <v>5696326.383694281</v>
      </c>
      <c r="S35" s="199">
        <f t="shared" si="43"/>
        <v>42829.32608936081</v>
      </c>
      <c r="T35" s="42">
        <f t="shared" si="44"/>
        <v>5739155.709783642</v>
      </c>
      <c r="U35" s="43">
        <v>44682</v>
      </c>
      <c r="V35" s="320">
        <v>44773</v>
      </c>
      <c r="W35" s="434"/>
      <c r="X35" s="544"/>
      <c r="Y35" s="47"/>
      <c r="Z35" s="780">
        <f t="shared" si="22"/>
        <v>29</v>
      </c>
      <c r="AA35" s="781" t="str">
        <f t="shared" si="23"/>
        <v>2332</v>
      </c>
      <c r="AB35" s="782" t="str">
        <f t="shared" si="24"/>
        <v>DANI EKA PRASETYO</v>
      </c>
      <c r="AC35" s="775" t="str">
        <f>+VLOOKUP(B35,'[5]Database All Area Mei 2022'!$C$5:$CJ$1779,27,0)</f>
        <v>KAWIN</v>
      </c>
      <c r="AD35" s="769">
        <f t="shared" si="25"/>
        <v>4815479.19</v>
      </c>
      <c r="AE35" s="770">
        <f t="shared" si="26"/>
        <v>87509.58380000001</v>
      </c>
      <c r="AF35" s="770">
        <f t="shared" si="27"/>
        <v>43754.791900000004</v>
      </c>
      <c r="AG35" s="770">
        <f t="shared" si="28"/>
        <v>43754.791900000004</v>
      </c>
      <c r="AH35" s="771">
        <f t="shared" si="29"/>
        <v>-234539.97759999894</v>
      </c>
      <c r="AI35" s="771">
        <f t="shared" si="30"/>
        <v>0</v>
      </c>
      <c r="AJ35" s="772">
        <f t="shared" si="31"/>
        <v>4640460.022400001</v>
      </c>
      <c r="AK35" s="772"/>
      <c r="AL35" s="773"/>
      <c r="AM35" s="774">
        <f t="shared" si="32"/>
        <v>4640460.022400001</v>
      </c>
      <c r="AN35" s="775" t="str">
        <f>+VLOOKUP($B35,'[5]Database All Area Mei 2022'!$C$5:$CJ$1779,74,0)</f>
        <v>PERUSAHAAN</v>
      </c>
      <c r="AO35" s="776">
        <f t="shared" si="33"/>
        <v>29</v>
      </c>
      <c r="AP35" s="777" t="str">
        <f t="shared" si="34"/>
        <v>2332</v>
      </c>
      <c r="AQ35" s="778" t="str">
        <f t="shared" si="35"/>
        <v>DANI EKA PRASETYO</v>
      </c>
      <c r="AR35" s="779">
        <f t="shared" si="36"/>
        <v>4640460.022400001</v>
      </c>
      <c r="AS35" s="97">
        <f>+VLOOKUP(B35,'[6]BANK DRIVER'!$B$442:$I$1298,6,0)</f>
        <v>4640460.022400001</v>
      </c>
      <c r="AV35" s="103">
        <f t="shared" si="37"/>
        <v>0</v>
      </c>
    </row>
    <row r="36" ht="15" customHeight="1">
      <c r="A36" s="7" t="s">
        <v>44</v>
      </c>
      <c r="B36" s="8" t="s">
        <v>113</v>
      </c>
      <c r="C36" s="13" t="s">
        <v>114</v>
      </c>
      <c r="D36" s="7" t="s">
        <v>77</v>
      </c>
      <c r="E36" s="7" t="s">
        <v>48</v>
      </c>
      <c r="F36" s="7" t="s">
        <v>78</v>
      </c>
      <c r="G36" s="9">
        <v>4375479.19</v>
      </c>
      <c r="H36" s="9"/>
      <c r="I36" s="10">
        <f t="shared" si="38"/>
        <v>213960.932391</v>
      </c>
      <c r="J36" s="10">
        <f t="shared" si="39"/>
        <v>175019.16760000002</v>
      </c>
      <c r="K36" s="10">
        <f t="shared" si="40"/>
        <v>87509.58380000001</v>
      </c>
      <c r="L36" s="10">
        <v>15000</v>
      </c>
      <c r="M36" s="26">
        <f t="shared" si="41"/>
        <v>4866968.873791001</v>
      </c>
      <c r="N36" s="26">
        <f t="shared" si="42"/>
        <v>389357.50990328006</v>
      </c>
      <c r="O36" s="28">
        <v>460000</v>
      </c>
      <c r="P36" s="551"/>
      <c r="Q36" s="551"/>
      <c r="R36" s="29">
        <f t="shared" si="45"/>
        <v>5716326.383694281</v>
      </c>
      <c r="S36" s="199">
        <f t="shared" si="43"/>
        <v>42829.32608936081</v>
      </c>
      <c r="T36" s="42">
        <f t="shared" si="44"/>
        <v>5759155.709783642</v>
      </c>
      <c r="U36" s="43">
        <v>44652</v>
      </c>
      <c r="V36" s="320">
        <v>44742</v>
      </c>
      <c r="W36" s="434"/>
      <c r="X36" s="544"/>
      <c r="Y36" s="47"/>
      <c r="Z36" s="780">
        <f t="shared" si="22"/>
        <v>30</v>
      </c>
      <c r="AA36" s="781" t="str">
        <f t="shared" si="23"/>
        <v>2660</v>
      </c>
      <c r="AB36" s="782" t="str">
        <f t="shared" si="24"/>
        <v>DEDI SUCAHYONO</v>
      </c>
      <c r="AC36" s="775" t="str">
        <f>+VLOOKUP(B36,'[5]Database All Area Mei 2022'!$C$5:$CJ$1779,27,0)</f>
        <v>KAWIN</v>
      </c>
      <c r="AD36" s="769">
        <f t="shared" si="25"/>
        <v>4835479.19</v>
      </c>
      <c r="AE36" s="770">
        <f t="shared" si="26"/>
        <v>87509.58380000001</v>
      </c>
      <c r="AF36" s="770">
        <f t="shared" si="27"/>
        <v>43754.791900000004</v>
      </c>
      <c r="AG36" s="770">
        <f t="shared" si="28"/>
        <v>43754.791900000004</v>
      </c>
      <c r="AH36" s="771">
        <f t="shared" si="29"/>
        <v>-214539.97759999894</v>
      </c>
      <c r="AI36" s="771">
        <f t="shared" si="30"/>
        <v>0</v>
      </c>
      <c r="AJ36" s="772">
        <f t="shared" si="31"/>
        <v>4660460.022400001</v>
      </c>
      <c r="AK36" s="772"/>
      <c r="AL36" s="773"/>
      <c r="AM36" s="774">
        <f t="shared" si="32"/>
        <v>4660460.022400001</v>
      </c>
      <c r="AN36" s="775" t="str">
        <f>+VLOOKUP($B36,'[5]Database All Area Mei 2022'!$C$5:$CJ$1779,74,0)</f>
        <v>PERUSAHAAN</v>
      </c>
      <c r="AO36" s="776">
        <f t="shared" si="33"/>
        <v>30</v>
      </c>
      <c r="AP36" s="777" t="str">
        <f t="shared" si="34"/>
        <v>2660</v>
      </c>
      <c r="AQ36" s="778" t="str">
        <f t="shared" si="35"/>
        <v>DEDI SUCAHYONO</v>
      </c>
      <c r="AR36" s="779">
        <f t="shared" si="36"/>
        <v>4660460.022400001</v>
      </c>
      <c r="AS36" s="97">
        <f>+VLOOKUP(B36,'[6]BANK DRIVER'!$B$442:$I$1298,6,0)</f>
        <v>4660460.022400001</v>
      </c>
      <c r="AV36" s="103">
        <f t="shared" si="37"/>
        <v>0</v>
      </c>
    </row>
    <row r="37" ht="15" customHeight="1">
      <c r="A37" s="7" t="s">
        <v>44</v>
      </c>
      <c r="B37" s="8" t="s">
        <v>115</v>
      </c>
      <c r="C37" s="13" t="s">
        <v>116</v>
      </c>
      <c r="D37" s="7" t="s">
        <v>77</v>
      </c>
      <c r="E37" s="7" t="s">
        <v>48</v>
      </c>
      <c r="F37" s="7" t="s">
        <v>78</v>
      </c>
      <c r="G37" s="9">
        <v>4375479.19</v>
      </c>
      <c r="H37" s="9"/>
      <c r="I37" s="10">
        <f t="shared" si="38"/>
        <v>213960.932391</v>
      </c>
      <c r="J37" s="10">
        <f t="shared" si="39"/>
        <v>175019.16760000002</v>
      </c>
      <c r="K37" s="10">
        <f t="shared" si="40"/>
        <v>87509.58380000001</v>
      </c>
      <c r="L37" s="10">
        <v>15000</v>
      </c>
      <c r="M37" s="26">
        <f t="shared" si="41"/>
        <v>4866968.873791001</v>
      </c>
      <c r="N37" s="26">
        <f t="shared" si="42"/>
        <v>389357.50990328006</v>
      </c>
      <c r="O37" s="28">
        <v>1050000</v>
      </c>
      <c r="P37" s="551"/>
      <c r="Q37" s="551"/>
      <c r="R37" s="29">
        <f t="shared" si="45"/>
        <v>6306326.383694281</v>
      </c>
      <c r="S37" s="199">
        <f t="shared" si="43"/>
        <v>42829.32608936081</v>
      </c>
      <c r="T37" s="42">
        <f t="shared" si="44"/>
        <v>6349155.709783642</v>
      </c>
      <c r="U37" s="43">
        <v>44652</v>
      </c>
      <c r="V37" s="320">
        <v>44742</v>
      </c>
      <c r="W37" s="434"/>
      <c r="X37" s="544"/>
      <c r="Y37" s="47"/>
      <c r="Z37" s="780">
        <f t="shared" si="22"/>
        <v>31</v>
      </c>
      <c r="AA37" s="781" t="str">
        <f t="shared" si="23"/>
        <v>1647</v>
      </c>
      <c r="AB37" s="782" t="str">
        <f t="shared" si="24"/>
        <v>DEDY PERMADI</v>
      </c>
      <c r="AC37" s="775" t="str">
        <f>+VLOOKUP(B37,'[5]Database All Area Mei 2022'!$C$5:$CJ$1779,27,0)</f>
        <v>KAWIN</v>
      </c>
      <c r="AD37" s="769">
        <f t="shared" si="25"/>
        <v>5425479.19</v>
      </c>
      <c r="AE37" s="770">
        <f t="shared" si="26"/>
        <v>87509.58380000001</v>
      </c>
      <c r="AF37" s="770">
        <f t="shared" si="27"/>
        <v>0</v>
      </c>
      <c r="AG37" s="770">
        <f t="shared" si="28"/>
        <v>43754.791900000004</v>
      </c>
      <c r="AH37" s="771">
        <f t="shared" si="29"/>
        <v>419214.81430000067</v>
      </c>
      <c r="AI37" s="771">
        <f t="shared" si="30"/>
        <v>20960.740715000036</v>
      </c>
      <c r="AJ37" s="772">
        <f t="shared" si="31"/>
        <v>5273254.073585001</v>
      </c>
      <c r="AK37" s="772"/>
      <c r="AL37" s="773"/>
      <c r="AM37" s="774">
        <f t="shared" si="32"/>
        <v>5273254.073585001</v>
      </c>
      <c r="AN37" s="775" t="str">
        <f>+VLOOKUP($B37,'[5]Database All Area Mei 2022'!$C$5:$CJ$1779,74,0)</f>
        <v>PBI</v>
      </c>
      <c r="AO37" s="776">
        <f t="shared" si="33"/>
        <v>31</v>
      </c>
      <c r="AP37" s="777" t="str">
        <f t="shared" si="34"/>
        <v>1647</v>
      </c>
      <c r="AQ37" s="778" t="str">
        <f t="shared" si="35"/>
        <v>DEDY PERMADI</v>
      </c>
      <c r="AR37" s="779">
        <f t="shared" si="36"/>
        <v>5273254.073585001</v>
      </c>
      <c r="AS37" s="97">
        <f>+VLOOKUP(B37,'[6]BANK DRIVER'!$B$442:$I$1298,6,0)</f>
        <v>5273254.073585001</v>
      </c>
      <c r="AV37" s="103">
        <f t="shared" si="37"/>
        <v>0</v>
      </c>
    </row>
    <row r="38" ht="15" customHeight="1">
      <c r="A38" s="7" t="s">
        <v>44</v>
      </c>
      <c r="B38" s="8" t="s">
        <v>117</v>
      </c>
      <c r="C38" s="13" t="s">
        <v>118</v>
      </c>
      <c r="D38" s="7" t="s">
        <v>77</v>
      </c>
      <c r="E38" s="7" t="s">
        <v>48</v>
      </c>
      <c r="F38" s="7" t="s">
        <v>78</v>
      </c>
      <c r="G38" s="9">
        <v>4375479.19</v>
      </c>
      <c r="H38" s="9"/>
      <c r="I38" s="10">
        <f t="shared" si="38"/>
        <v>213960.932391</v>
      </c>
      <c r="J38" s="10">
        <f t="shared" si="39"/>
        <v>175019.16760000002</v>
      </c>
      <c r="K38" s="10">
        <f t="shared" si="40"/>
        <v>87509.58380000001</v>
      </c>
      <c r="L38" s="10">
        <v>15000</v>
      </c>
      <c r="M38" s="26">
        <f t="shared" si="41"/>
        <v>4866968.873791001</v>
      </c>
      <c r="N38" s="26">
        <f t="shared" si="42"/>
        <v>389357.50990328006</v>
      </c>
      <c r="O38" s="28">
        <v>650000</v>
      </c>
      <c r="P38" s="551"/>
      <c r="Q38" s="551"/>
      <c r="R38" s="29">
        <f t="shared" si="45"/>
        <v>5906326.383694281</v>
      </c>
      <c r="S38" s="199">
        <f t="shared" si="43"/>
        <v>42829.32608936081</v>
      </c>
      <c r="T38" s="42">
        <f t="shared" si="44"/>
        <v>5949155.709783642</v>
      </c>
      <c r="U38" s="43">
        <v>44682</v>
      </c>
      <c r="V38" s="320">
        <v>44773</v>
      </c>
      <c r="W38" s="434"/>
      <c r="X38" s="544"/>
      <c r="Y38" s="47"/>
      <c r="Z38" s="780">
        <f t="shared" si="22"/>
        <v>32</v>
      </c>
      <c r="AA38" s="781" t="str">
        <f t="shared" si="23"/>
        <v>2040</v>
      </c>
      <c r="AB38" s="782" t="str">
        <f t="shared" si="24"/>
        <v>DENI KURNIAWAN</v>
      </c>
      <c r="AC38" s="775" t="str">
        <f>+VLOOKUP(B38,'[5]Database All Area Mei 2022'!$C$5:$CJ$1779,27,0)</f>
        <v>KAWIN</v>
      </c>
      <c r="AD38" s="769">
        <f t="shared" si="25"/>
        <v>5025479.19</v>
      </c>
      <c r="AE38" s="770">
        <f t="shared" si="26"/>
        <v>87509.58380000001</v>
      </c>
      <c r="AF38" s="770">
        <f t="shared" si="27"/>
        <v>43754.791900000004</v>
      </c>
      <c r="AG38" s="770">
        <f t="shared" si="28"/>
        <v>43754.791900000004</v>
      </c>
      <c r="AH38" s="771">
        <f t="shared" si="29"/>
        <v>-24539.977599998936</v>
      </c>
      <c r="AI38" s="771">
        <f t="shared" si="30"/>
        <v>0</v>
      </c>
      <c r="AJ38" s="772">
        <f t="shared" si="31"/>
        <v>4850460.022400001</v>
      </c>
      <c r="AK38" s="772"/>
      <c r="AL38" s="773"/>
      <c r="AM38" s="774">
        <f t="shared" si="32"/>
        <v>4850460.022400001</v>
      </c>
      <c r="AN38" s="775" t="str">
        <f>+VLOOKUP($B38,'[5]Database All Area Mei 2022'!$C$5:$CJ$1779,74,0)</f>
        <v>PERUSAHAAN</v>
      </c>
      <c r="AO38" s="776">
        <f t="shared" si="33"/>
        <v>32</v>
      </c>
      <c r="AP38" s="777" t="str">
        <f t="shared" si="34"/>
        <v>2040</v>
      </c>
      <c r="AQ38" s="778" t="str">
        <f t="shared" si="35"/>
        <v>DENI KURNIAWAN</v>
      </c>
      <c r="AR38" s="779">
        <f t="shared" si="36"/>
        <v>4850460.022400001</v>
      </c>
      <c r="AS38" s="97">
        <f>+VLOOKUP(B38,'[6]BANK DRIVER'!$B$442:$I$1298,6,0)</f>
        <v>4850460.022400001</v>
      </c>
      <c r="AV38" s="103">
        <f t="shared" si="37"/>
        <v>0</v>
      </c>
    </row>
    <row r="39" ht="15" customHeight="1">
      <c r="A39" s="7" t="s">
        <v>44</v>
      </c>
      <c r="B39" s="8" t="s">
        <v>119</v>
      </c>
      <c r="C39" s="13" t="s">
        <v>120</v>
      </c>
      <c r="D39" s="7" t="s">
        <v>77</v>
      </c>
      <c r="E39" s="7" t="s">
        <v>48</v>
      </c>
      <c r="F39" s="7" t="s">
        <v>78</v>
      </c>
      <c r="G39" s="9">
        <v>4375479.19</v>
      </c>
      <c r="H39" s="9"/>
      <c r="I39" s="10">
        <f t="shared" si="38"/>
        <v>213960.932391</v>
      </c>
      <c r="J39" s="10">
        <f t="shared" si="39"/>
        <v>175019.16760000002</v>
      </c>
      <c r="K39" s="10">
        <f t="shared" si="40"/>
        <v>87509.58380000001</v>
      </c>
      <c r="L39" s="10">
        <v>15000</v>
      </c>
      <c r="M39" s="26">
        <f t="shared" si="41"/>
        <v>4866968.873791001</v>
      </c>
      <c r="N39" s="26">
        <f t="shared" si="42"/>
        <v>389357.50990328006</v>
      </c>
      <c r="O39" s="28">
        <v>1140000</v>
      </c>
      <c r="P39" s="551"/>
      <c r="Q39" s="551"/>
      <c r="R39" s="29">
        <f t="shared" si="45"/>
        <v>6396326.383694281</v>
      </c>
      <c r="S39" s="199">
        <f t="shared" si="43"/>
        <v>42829.32608936081</v>
      </c>
      <c r="T39" s="42">
        <f t="shared" si="44"/>
        <v>6439155.709783642</v>
      </c>
      <c r="U39" s="43">
        <v>44682</v>
      </c>
      <c r="V39" s="320">
        <v>44773</v>
      </c>
      <c r="W39" s="434"/>
      <c r="X39" s="544"/>
      <c r="Y39" s="47"/>
      <c r="Z39" s="780">
        <f t="shared" si="22"/>
        <v>33</v>
      </c>
      <c r="AA39" s="781" t="str">
        <f t="shared" si="23"/>
        <v>2274</v>
      </c>
      <c r="AB39" s="782" t="str">
        <f t="shared" si="24"/>
        <v>DERI ARVIANTO</v>
      </c>
      <c r="AC39" s="775" t="str">
        <f>+VLOOKUP(B39,'[5]Database All Area Mei 2022'!$C$5:$CJ$1779,27,0)</f>
        <v>KAWIN ANAK 1</v>
      </c>
      <c r="AD39" s="769">
        <f t="shared" si="25"/>
        <v>5515479.19</v>
      </c>
      <c r="AE39" s="770">
        <f t="shared" si="26"/>
        <v>87509.58380000001</v>
      </c>
      <c r="AF39" s="770">
        <f t="shared" si="27"/>
        <v>43754.791900000004</v>
      </c>
      <c r="AG39" s="770">
        <f t="shared" si="28"/>
        <v>43754.791900000004</v>
      </c>
      <c r="AH39" s="771">
        <f t="shared" si="29"/>
        <v>90460.02240000106</v>
      </c>
      <c r="AI39" s="771">
        <f t="shared" si="30"/>
        <v>4523.001120000054</v>
      </c>
      <c r="AJ39" s="772">
        <f t="shared" si="31"/>
        <v>5335937.021280001</v>
      </c>
      <c r="AK39" s="772"/>
      <c r="AL39" s="773"/>
      <c r="AM39" s="774">
        <f t="shared" si="32"/>
        <v>5335937.021280001</v>
      </c>
      <c r="AN39" s="775" t="str">
        <f>+VLOOKUP($B39,'[5]Database All Area Mei 2022'!$C$5:$CJ$1779,74,0)</f>
        <v>PERUSAHAAN</v>
      </c>
      <c r="AO39" s="776">
        <f t="shared" si="33"/>
        <v>33</v>
      </c>
      <c r="AP39" s="777" t="str">
        <f t="shared" si="34"/>
        <v>2274</v>
      </c>
      <c r="AQ39" s="778" t="str">
        <f t="shared" si="35"/>
        <v>DERI ARVIANTO</v>
      </c>
      <c r="AR39" s="779">
        <f t="shared" si="36"/>
        <v>5335937.021280001</v>
      </c>
      <c r="AS39" s="97">
        <f>+VLOOKUP(B39,'[6]BANK DRIVER'!$B$442:$I$1298,6,0)</f>
        <v>5335937.021280001</v>
      </c>
      <c r="AV39" s="103">
        <f t="shared" si="37"/>
        <v>0</v>
      </c>
    </row>
    <row r="40" ht="15" customHeight="1">
      <c r="A40" s="7" t="s">
        <v>44</v>
      </c>
      <c r="B40" s="533" t="s">
        <v>121</v>
      </c>
      <c r="C40" s="534" t="s">
        <v>122</v>
      </c>
      <c r="D40" s="7" t="s">
        <v>77</v>
      </c>
      <c r="E40" s="369" t="s">
        <v>48</v>
      </c>
      <c r="F40" s="369" t="s">
        <v>78</v>
      </c>
      <c r="G40" s="9">
        <v>4375479.19</v>
      </c>
      <c r="H40" s="9"/>
      <c r="I40" s="10">
        <f t="shared" si="38"/>
        <v>213960.932391</v>
      </c>
      <c r="J40" s="10">
        <f t="shared" si="39"/>
        <v>175019.16760000002</v>
      </c>
      <c r="K40" s="10">
        <f t="shared" si="40"/>
        <v>87509.58380000001</v>
      </c>
      <c r="L40" s="10">
        <v>15000</v>
      </c>
      <c r="M40" s="26">
        <f t="shared" si="41"/>
        <v>4866968.873791001</v>
      </c>
      <c r="N40" s="26">
        <f t="shared" si="42"/>
        <v>389357.50990328006</v>
      </c>
      <c r="O40" s="28">
        <v>1364500</v>
      </c>
      <c r="P40" s="551"/>
      <c r="Q40" s="551"/>
      <c r="R40" s="29">
        <f t="shared" si="45"/>
        <v>6620826.383694281</v>
      </c>
      <c r="S40" s="199">
        <f t="shared" si="43"/>
        <v>42829.32608936081</v>
      </c>
      <c r="T40" s="42">
        <f t="shared" si="44"/>
        <v>6663655.709783642</v>
      </c>
      <c r="U40" s="43">
        <v>44652</v>
      </c>
      <c r="V40" s="320">
        <v>44742</v>
      </c>
      <c r="W40" s="434"/>
      <c r="X40" s="544"/>
      <c r="Y40" s="47"/>
      <c r="Z40" s="780">
        <f t="shared" si="22"/>
        <v>34</v>
      </c>
      <c r="AA40" s="781" t="str">
        <f t="shared" si="23"/>
        <v>1574</v>
      </c>
      <c r="AB40" s="782" t="str">
        <f t="shared" si="24"/>
        <v>DIKA SUSANTO</v>
      </c>
      <c r="AC40" s="775" t="str">
        <f>+VLOOKUP(B40,'[5]Database All Area Mei 2022'!$C$5:$CJ$1779,27,0)</f>
        <v>KAWIN</v>
      </c>
      <c r="AD40" s="769">
        <f t="shared" si="25"/>
        <v>5739979.19</v>
      </c>
      <c r="AE40" s="770">
        <f t="shared" si="26"/>
        <v>87509.58380000001</v>
      </c>
      <c r="AF40" s="770">
        <f t="shared" si="27"/>
        <v>0</v>
      </c>
      <c r="AG40" s="770">
        <f t="shared" si="28"/>
        <v>43754.791900000004</v>
      </c>
      <c r="AH40" s="771">
        <f t="shared" si="29"/>
        <v>733714.8143000007</v>
      </c>
      <c r="AI40" s="771">
        <f t="shared" si="30"/>
        <v>36685.740715000036</v>
      </c>
      <c r="AJ40" s="772">
        <f t="shared" si="31"/>
        <v>5572029.073585001</v>
      </c>
      <c r="AK40" s="772"/>
      <c r="AL40" s="773"/>
      <c r="AM40" s="774">
        <f t="shared" si="32"/>
        <v>5572029.073585001</v>
      </c>
      <c r="AN40" s="775" t="str">
        <f>+VLOOKUP($B40,'[5]Database All Area Mei 2022'!$C$5:$CJ$1779,74,0)</f>
        <v>PBI</v>
      </c>
      <c r="AO40" s="776">
        <f t="shared" si="33"/>
        <v>34</v>
      </c>
      <c r="AP40" s="777" t="str">
        <f t="shared" si="34"/>
        <v>1574</v>
      </c>
      <c r="AQ40" s="778" t="str">
        <f t="shared" si="35"/>
        <v>DIKA SUSANTO</v>
      </c>
      <c r="AR40" s="779">
        <f t="shared" si="36"/>
        <v>5572029.073585001</v>
      </c>
      <c r="AS40" s="97">
        <f>+VLOOKUP(B40,'[6]BANK DRIVER'!$B$442:$I$1298,6,0)</f>
        <v>5572029.073585001</v>
      </c>
      <c r="AV40" s="103">
        <f t="shared" si="37"/>
        <v>0</v>
      </c>
    </row>
    <row r="41" ht="15" customHeight="1">
      <c r="A41" s="7" t="s">
        <v>44</v>
      </c>
      <c r="B41" s="533" t="s">
        <v>123</v>
      </c>
      <c r="C41" s="534" t="s">
        <v>124</v>
      </c>
      <c r="D41" s="7" t="s">
        <v>77</v>
      </c>
      <c r="E41" s="369" t="s">
        <v>48</v>
      </c>
      <c r="F41" s="369" t="s">
        <v>78</v>
      </c>
      <c r="G41" s="9">
        <v>4375479.19</v>
      </c>
      <c r="H41" s="9"/>
      <c r="I41" s="10">
        <f t="shared" si="38"/>
        <v>213960.932391</v>
      </c>
      <c r="J41" s="10">
        <f t="shared" si="39"/>
        <v>175019.16760000002</v>
      </c>
      <c r="K41" s="10">
        <f t="shared" si="40"/>
        <v>87509.58380000001</v>
      </c>
      <c r="L41" s="10">
        <v>15000</v>
      </c>
      <c r="M41" s="26">
        <f t="shared" si="41"/>
        <v>4866968.873791001</v>
      </c>
      <c r="N41" s="26">
        <f t="shared" si="42"/>
        <v>389357.50990328006</v>
      </c>
      <c r="O41" s="28">
        <v>920000</v>
      </c>
      <c r="P41" s="551"/>
      <c r="Q41" s="551"/>
      <c r="R41" s="29">
        <f t="shared" si="45"/>
        <v>6176326.383694281</v>
      </c>
      <c r="S41" s="199">
        <f t="shared" si="43"/>
        <v>42829.32608936081</v>
      </c>
      <c r="T41" s="42">
        <f t="shared" si="44"/>
        <v>6219155.709783642</v>
      </c>
      <c r="U41" s="43">
        <v>44621</v>
      </c>
      <c r="V41" s="320">
        <v>44712</v>
      </c>
      <c r="W41" s="434"/>
      <c r="X41" s="544"/>
      <c r="Y41" s="47"/>
      <c r="Z41" s="780">
        <f t="shared" si="22"/>
        <v>35</v>
      </c>
      <c r="AA41" s="781" t="str">
        <f t="shared" si="23"/>
        <v>2501</v>
      </c>
      <c r="AB41" s="782" t="str">
        <f t="shared" si="24"/>
        <v>DIMAS PRAMANA SUHARDI</v>
      </c>
      <c r="AC41" s="775" t="str">
        <f>+VLOOKUP(B41,'[5]Database All Area Mei 2022'!$C$5:$CJ$1779,27,0)</f>
        <v>LAJANG</v>
      </c>
      <c r="AD41" s="769">
        <f t="shared" si="25"/>
        <v>5295479.19</v>
      </c>
      <c r="AE41" s="770">
        <f t="shared" si="26"/>
        <v>87509.58380000001</v>
      </c>
      <c r="AF41" s="770">
        <f t="shared" si="27"/>
        <v>0</v>
      </c>
      <c r="AG41" s="770">
        <f t="shared" si="28"/>
        <v>43754.791900000004</v>
      </c>
      <c r="AH41" s="771">
        <f t="shared" si="29"/>
        <v>664214.8143000007</v>
      </c>
      <c r="AI41" s="771">
        <f t="shared" si="30"/>
        <v>33210.740715000036</v>
      </c>
      <c r="AJ41" s="772">
        <f t="shared" si="31"/>
        <v>5131004.073585001</v>
      </c>
      <c r="AK41" s="772"/>
      <c r="AL41" s="773"/>
      <c r="AM41" s="774">
        <f t="shared" si="32"/>
        <v>5131004.073585001</v>
      </c>
      <c r="AN41" s="775" t="str">
        <f>+VLOOKUP($B41,'[5]Database All Area Mei 2022'!$C$5:$CJ$1779,74,0)</f>
        <v>PBI</v>
      </c>
      <c r="AO41" s="776">
        <f t="shared" si="33"/>
        <v>35</v>
      </c>
      <c r="AP41" s="777" t="str">
        <f t="shared" si="34"/>
        <v>2501</v>
      </c>
      <c r="AQ41" s="778" t="str">
        <f t="shared" si="35"/>
        <v>DIMAS PRAMANA SUHARDI</v>
      </c>
      <c r="AR41" s="779">
        <f t="shared" si="36"/>
        <v>5131004.073585001</v>
      </c>
      <c r="AS41" s="97">
        <f>+VLOOKUP(B41,'[6]BANK DRIVER'!$B$442:$I$1298,6,0)</f>
        <v>5131004.073585001</v>
      </c>
      <c r="AV41" s="103">
        <f t="shared" si="37"/>
        <v>0</v>
      </c>
    </row>
    <row r="42" ht="15" customHeight="1">
      <c r="A42" s="7" t="s">
        <v>44</v>
      </c>
      <c r="B42" s="8" t="s">
        <v>125</v>
      </c>
      <c r="C42" s="13" t="s">
        <v>126</v>
      </c>
      <c r="D42" s="7" t="s">
        <v>77</v>
      </c>
      <c r="E42" s="7" t="s">
        <v>48</v>
      </c>
      <c r="F42" s="7" t="s">
        <v>78</v>
      </c>
      <c r="G42" s="9">
        <v>4375479.19</v>
      </c>
      <c r="H42" s="9">
        <v>-175019.16760000002</v>
      </c>
      <c r="I42" s="10">
        <f t="shared" si="38"/>
        <v>213960.932391</v>
      </c>
      <c r="J42" s="10">
        <f t="shared" si="39"/>
        <v>175019.16760000002</v>
      </c>
      <c r="K42" s="10">
        <f t="shared" si="40"/>
        <v>87509.58380000001</v>
      </c>
      <c r="L42" s="10">
        <v>15000</v>
      </c>
      <c r="M42" s="26">
        <f t="shared" si="41"/>
        <v>4691949.7061910005</v>
      </c>
      <c r="N42" s="26">
        <f t="shared" si="42"/>
        <v>375355.97649528005</v>
      </c>
      <c r="O42" s="28">
        <v>1040000</v>
      </c>
      <c r="P42" s="551"/>
      <c r="Q42" s="551"/>
      <c r="R42" s="29">
        <f t="shared" si="45"/>
        <v>6107305.68268628</v>
      </c>
      <c r="S42" s="199">
        <f t="shared" si="43"/>
        <v>41289.157414480804</v>
      </c>
      <c r="T42" s="42">
        <f t="shared" si="44"/>
        <v>6148594.8401007615</v>
      </c>
      <c r="U42" s="43">
        <v>44652</v>
      </c>
      <c r="V42" s="320">
        <v>44742</v>
      </c>
      <c r="W42" s="434"/>
      <c r="X42" s="544"/>
      <c r="Y42" s="47"/>
      <c r="Z42" s="780">
        <f t="shared" si="22"/>
        <v>36</v>
      </c>
      <c r="AA42" s="781" t="str">
        <f t="shared" si="23"/>
        <v>1575</v>
      </c>
      <c r="AB42" s="782" t="str">
        <f t="shared" si="24"/>
        <v>DODIK FAJARIANTO</v>
      </c>
      <c r="AC42" s="775" t="str">
        <f>+VLOOKUP(B42,'[5]Database All Area Mei 2022'!$C$5:$CJ$1779,27,0)</f>
        <v>KAWIN</v>
      </c>
      <c r="AD42" s="769">
        <f t="shared" si="25"/>
        <v>5240460.0224</v>
      </c>
      <c r="AE42" s="770">
        <f t="shared" si="26"/>
        <v>87509.58380000001</v>
      </c>
      <c r="AF42" s="770">
        <f t="shared" si="27"/>
        <v>43754.791900000004</v>
      </c>
      <c r="AG42" s="770">
        <f t="shared" si="28"/>
        <v>43754.791900000004</v>
      </c>
      <c r="AH42" s="771">
        <f t="shared" si="29"/>
        <v>190440.8548000008</v>
      </c>
      <c r="AI42" s="771">
        <f t="shared" si="30"/>
        <v>9522.042740000039</v>
      </c>
      <c r="AJ42" s="772">
        <f t="shared" si="31"/>
        <v>5055918.81206</v>
      </c>
      <c r="AK42" s="772"/>
      <c r="AL42" s="773"/>
      <c r="AM42" s="774">
        <f t="shared" si="32"/>
        <v>5055918.81206</v>
      </c>
      <c r="AN42" s="775" t="str">
        <f>+VLOOKUP($B42,'[5]Database All Area Mei 2022'!$C$5:$CJ$1779,74,0)</f>
        <v>PERUSAHAAN</v>
      </c>
      <c r="AO42" s="776">
        <f t="shared" si="33"/>
        <v>36</v>
      </c>
      <c r="AP42" s="777" t="str">
        <f t="shared" si="34"/>
        <v>1575</v>
      </c>
      <c r="AQ42" s="778" t="str">
        <f t="shared" si="35"/>
        <v>DODIK FAJARIANTO</v>
      </c>
      <c r="AR42" s="779">
        <f t="shared" si="36"/>
        <v>5055918.81206</v>
      </c>
      <c r="AS42" s="97">
        <f>+VLOOKUP(B42,'[6]BANK DRIVER'!$B$442:$I$1298,6,0)</f>
        <v>5055918.81206</v>
      </c>
      <c r="AV42" s="103">
        <f t="shared" si="37"/>
        <v>0</v>
      </c>
    </row>
    <row r="43" ht="15" customHeight="1">
      <c r="A43" s="7" t="s">
        <v>44</v>
      </c>
      <c r="B43" s="8" t="s">
        <v>127</v>
      </c>
      <c r="C43" s="13" t="s">
        <v>128</v>
      </c>
      <c r="D43" s="7" t="s">
        <v>77</v>
      </c>
      <c r="E43" s="7" t="s">
        <v>48</v>
      </c>
      <c r="F43" s="7" t="s">
        <v>78</v>
      </c>
      <c r="G43" s="9">
        <v>4375479.19</v>
      </c>
      <c r="H43" s="9"/>
      <c r="I43" s="10">
        <f t="shared" si="38"/>
        <v>213960.932391</v>
      </c>
      <c r="J43" s="10">
        <f t="shared" si="39"/>
        <v>175019.16760000002</v>
      </c>
      <c r="K43" s="10">
        <f t="shared" si="40"/>
        <v>87509.58380000001</v>
      </c>
      <c r="L43" s="10">
        <v>15000</v>
      </c>
      <c r="M43" s="26">
        <f t="shared" si="41"/>
        <v>4866968.873791001</v>
      </c>
      <c r="N43" s="26">
        <f t="shared" si="42"/>
        <v>389357.50990328006</v>
      </c>
      <c r="O43" s="28">
        <v>860000</v>
      </c>
      <c r="P43" s="551"/>
      <c r="Q43" s="551"/>
      <c r="R43" s="29">
        <f t="shared" si="45"/>
        <v>6116326.383694281</v>
      </c>
      <c r="S43" s="199">
        <f t="shared" si="43"/>
        <v>42829.32608936081</v>
      </c>
      <c r="T43" s="42">
        <f t="shared" si="44"/>
        <v>6159155.709783642</v>
      </c>
      <c r="U43" s="43">
        <v>44621</v>
      </c>
      <c r="V43" s="320">
        <v>44712</v>
      </c>
      <c r="W43" s="434"/>
      <c r="X43" s="544"/>
      <c r="Y43" s="47"/>
      <c r="Z43" s="780">
        <f t="shared" si="22"/>
        <v>37</v>
      </c>
      <c r="AA43" s="781" t="str">
        <f t="shared" si="23"/>
        <v>2423</v>
      </c>
      <c r="AB43" s="782" t="str">
        <f t="shared" si="24"/>
        <v>EDO BAYU HARI SAPUTRA</v>
      </c>
      <c r="AC43" s="775" t="str">
        <f>+VLOOKUP(B43,'[5]Database All Area Mei 2022'!$C$5:$CJ$1779,27,0)</f>
        <v>KAWIN ANAK 3</v>
      </c>
      <c r="AD43" s="769">
        <f t="shared" si="25"/>
        <v>5235479.19</v>
      </c>
      <c r="AE43" s="770">
        <f t="shared" si="26"/>
        <v>87509.58380000001</v>
      </c>
      <c r="AF43" s="770">
        <f t="shared" si="27"/>
        <v>0</v>
      </c>
      <c r="AG43" s="770">
        <f t="shared" si="28"/>
        <v>43754.791900000004</v>
      </c>
      <c r="AH43" s="771">
        <f t="shared" si="29"/>
        <v>-895785.1856999993</v>
      </c>
      <c r="AI43" s="771">
        <f t="shared" si="30"/>
        <v>0</v>
      </c>
      <c r="AJ43" s="772">
        <f t="shared" si="31"/>
        <v>5104214.814300001</v>
      </c>
      <c r="AK43" s="772"/>
      <c r="AL43" s="773"/>
      <c r="AM43" s="774">
        <f t="shared" si="32"/>
        <v>5104214.814300001</v>
      </c>
      <c r="AN43" s="775" t="str">
        <f>+VLOOKUP($B43,'[5]Database All Area Mei 2022'!$C$5:$CJ$1779,74,0)</f>
        <v>PBI</v>
      </c>
      <c r="AO43" s="776">
        <f t="shared" si="33"/>
        <v>37</v>
      </c>
      <c r="AP43" s="777" t="str">
        <f t="shared" si="34"/>
        <v>2423</v>
      </c>
      <c r="AQ43" s="778" t="str">
        <f t="shared" si="35"/>
        <v>EDO BAYU HARI SAPUTRA</v>
      </c>
      <c r="AR43" s="779">
        <f t="shared" si="36"/>
        <v>5104214.814300001</v>
      </c>
      <c r="AS43" s="97">
        <f>+VLOOKUP(B43,'[6]BANK DRIVER'!$B$442:$I$1298,6,0)</f>
        <v>5104214.814300001</v>
      </c>
      <c r="AV43" s="103">
        <f t="shared" si="37"/>
        <v>0</v>
      </c>
    </row>
    <row r="44" ht="15" customHeight="1">
      <c r="A44" s="7" t="s">
        <v>44</v>
      </c>
      <c r="B44" s="8" t="s">
        <v>129</v>
      </c>
      <c r="C44" s="13" t="s">
        <v>130</v>
      </c>
      <c r="D44" s="7" t="s">
        <v>77</v>
      </c>
      <c r="E44" s="7" t="s">
        <v>48</v>
      </c>
      <c r="F44" s="7" t="s">
        <v>78</v>
      </c>
      <c r="G44" s="9">
        <v>4375479.19</v>
      </c>
      <c r="H44" s="9"/>
      <c r="I44" s="10">
        <f t="shared" si="38"/>
        <v>213960.932391</v>
      </c>
      <c r="J44" s="10">
        <f t="shared" si="39"/>
        <v>175019.16760000002</v>
      </c>
      <c r="K44" s="10">
        <f t="shared" si="40"/>
        <v>87509.58380000001</v>
      </c>
      <c r="L44" s="10">
        <v>15000</v>
      </c>
      <c r="M44" s="26">
        <f t="shared" si="41"/>
        <v>4866968.873791001</v>
      </c>
      <c r="N44" s="26">
        <f t="shared" si="42"/>
        <v>389357.50990328006</v>
      </c>
      <c r="O44" s="28">
        <v>440000</v>
      </c>
      <c r="P44" s="551"/>
      <c r="Q44" s="551"/>
      <c r="R44" s="29">
        <f t="shared" si="45"/>
        <v>5696326.383694281</v>
      </c>
      <c r="S44" s="199">
        <f t="shared" si="43"/>
        <v>42829.32608936081</v>
      </c>
      <c r="T44" s="42">
        <f t="shared" si="44"/>
        <v>5739155.709783642</v>
      </c>
      <c r="U44" s="43">
        <v>44621</v>
      </c>
      <c r="V44" s="320">
        <v>44712</v>
      </c>
      <c r="W44" s="434"/>
      <c r="X44" s="544"/>
      <c r="Y44" s="47"/>
      <c r="Z44" s="780">
        <f t="shared" si="22"/>
        <v>38</v>
      </c>
      <c r="AA44" s="781" t="str">
        <f t="shared" si="23"/>
        <v>2996</v>
      </c>
      <c r="AB44" s="782" t="str">
        <f t="shared" si="24"/>
        <v>EDY NUR CAHYO</v>
      </c>
      <c r="AC44" s="775" t="str">
        <f>+VLOOKUP(B44,'[5]Database All Area Mei 2022'!$C$5:$CJ$1779,27,0)</f>
        <v>KAWIN</v>
      </c>
      <c r="AD44" s="769">
        <f t="shared" si="25"/>
        <v>4815479.19</v>
      </c>
      <c r="AE44" s="770">
        <f t="shared" si="26"/>
        <v>87509.58380000001</v>
      </c>
      <c r="AF44" s="770">
        <f t="shared" si="27"/>
        <v>0</v>
      </c>
      <c r="AG44" s="770">
        <f t="shared" si="28"/>
        <v>43754.791900000004</v>
      </c>
      <c r="AH44" s="771">
        <f t="shared" si="29"/>
        <v>-190785.18569999933</v>
      </c>
      <c r="AI44" s="771">
        <f t="shared" si="30"/>
        <v>0</v>
      </c>
      <c r="AJ44" s="772">
        <f t="shared" si="31"/>
        <v>4684214.814300001</v>
      </c>
      <c r="AK44" s="772"/>
      <c r="AL44" s="773"/>
      <c r="AM44" s="774">
        <f t="shared" si="32"/>
        <v>4684214.814300001</v>
      </c>
      <c r="AN44" s="775" t="str">
        <f>+VLOOKUP($B44,'[5]Database All Area Mei 2022'!$C$5:$CJ$1779,74,0)</f>
        <v>PBI</v>
      </c>
      <c r="AO44" s="776">
        <f t="shared" si="33"/>
        <v>38</v>
      </c>
      <c r="AP44" s="777" t="str">
        <f t="shared" si="34"/>
        <v>2996</v>
      </c>
      <c r="AQ44" s="778" t="str">
        <f t="shared" si="35"/>
        <v>EDY NUR CAHYO</v>
      </c>
      <c r="AR44" s="779">
        <f t="shared" si="36"/>
        <v>4684214.814300001</v>
      </c>
      <c r="AS44" s="97">
        <f>+VLOOKUP(B44,'[6]BANK DRIVER'!$B$442:$I$1298,6,0)</f>
        <v>4684214.814300001</v>
      </c>
      <c r="AV44" s="103">
        <f t="shared" si="37"/>
        <v>0</v>
      </c>
    </row>
    <row r="45" ht="15" customHeight="1">
      <c r="A45" s="7" t="s">
        <v>44</v>
      </c>
      <c r="B45" s="8" t="s">
        <v>131</v>
      </c>
      <c r="C45" s="13" t="s">
        <v>132</v>
      </c>
      <c r="D45" s="7" t="s">
        <v>77</v>
      </c>
      <c r="E45" s="7" t="s">
        <v>48</v>
      </c>
      <c r="F45" s="7" t="s">
        <v>78</v>
      </c>
      <c r="G45" s="9">
        <v>4375479.19</v>
      </c>
      <c r="H45" s="9">
        <v>-175019.16760000002</v>
      </c>
      <c r="I45" s="10">
        <f t="shared" si="38"/>
        <v>213960.932391</v>
      </c>
      <c r="J45" s="10">
        <f t="shared" si="39"/>
        <v>175019.16760000002</v>
      </c>
      <c r="K45" s="10">
        <f t="shared" si="40"/>
        <v>87509.58380000001</v>
      </c>
      <c r="L45" s="10">
        <v>15000</v>
      </c>
      <c r="M45" s="26">
        <f ref="M45:M70" t="shared" si="47">SUM(G45:L45)</f>
        <v>4691949.7061910005</v>
      </c>
      <c r="N45" s="26">
        <f t="shared" si="42"/>
        <v>375355.97649528005</v>
      </c>
      <c r="O45" s="28">
        <v>1620000</v>
      </c>
      <c r="P45" s="551"/>
      <c r="Q45" s="551"/>
      <c r="R45" s="29">
        <f t="shared" si="45"/>
        <v>6687305.68268628</v>
      </c>
      <c r="S45" s="199">
        <f t="shared" si="43"/>
        <v>41289.157414480804</v>
      </c>
      <c r="T45" s="42">
        <f t="shared" si="44"/>
        <v>6728594.8401007615</v>
      </c>
      <c r="U45" s="43">
        <v>44621</v>
      </c>
      <c r="V45" s="320">
        <v>44712</v>
      </c>
      <c r="W45" s="434"/>
      <c r="X45" s="544"/>
      <c r="Y45" s="47"/>
      <c r="Z45" s="780">
        <f t="shared" si="22"/>
        <v>39</v>
      </c>
      <c r="AA45" s="781" t="str">
        <f t="shared" si="23"/>
        <v>2391</v>
      </c>
      <c r="AB45" s="782" t="str">
        <f t="shared" si="24"/>
        <v>EKO SUSILO</v>
      </c>
      <c r="AC45" s="775" t="str">
        <f>+VLOOKUP(B45,'[5]Database All Area Mei 2022'!$C$5:$CJ$1779,27,0)</f>
        <v>KAWIN</v>
      </c>
      <c r="AD45" s="769">
        <f t="shared" si="25"/>
        <v>5820460.0224</v>
      </c>
      <c r="AE45" s="770">
        <f t="shared" si="26"/>
        <v>87509.58380000001</v>
      </c>
      <c r="AF45" s="770">
        <f t="shared" si="27"/>
        <v>0</v>
      </c>
      <c r="AG45" s="770">
        <f t="shared" si="28"/>
        <v>43754.791900000004</v>
      </c>
      <c r="AH45" s="771">
        <f t="shared" si="29"/>
        <v>814195.6467000004</v>
      </c>
      <c r="AI45" s="771">
        <f t="shared" si="30"/>
        <v>40709.782335000025</v>
      </c>
      <c r="AJ45" s="772">
        <f t="shared" si="31"/>
        <v>5648485.864365</v>
      </c>
      <c r="AK45" s="772"/>
      <c r="AL45" s="773"/>
      <c r="AM45" s="774">
        <f t="shared" si="32"/>
        <v>5648485.864365</v>
      </c>
      <c r="AN45" s="775" t="str">
        <f>+VLOOKUP($B45,'[5]Database All Area Mei 2022'!$C$5:$CJ$1779,74,0)</f>
        <v>PBI</v>
      </c>
      <c r="AO45" s="776">
        <f t="shared" si="33"/>
        <v>39</v>
      </c>
      <c r="AP45" s="777" t="str">
        <f t="shared" si="34"/>
        <v>2391</v>
      </c>
      <c r="AQ45" s="778" t="str">
        <f t="shared" si="35"/>
        <v>EKO SUSILO</v>
      </c>
      <c r="AR45" s="779">
        <f t="shared" si="36"/>
        <v>5648485.864365</v>
      </c>
      <c r="AS45" s="97">
        <f>+VLOOKUP(B45,'[6]BANK DRIVER'!$B$442:$I$1298,6,0)</f>
        <v>5648485.864365</v>
      </c>
      <c r="AV45" s="103">
        <f t="shared" si="37"/>
        <v>0</v>
      </c>
    </row>
    <row r="46" ht="15" customHeight="1">
      <c r="A46" s="7" t="s">
        <v>44</v>
      </c>
      <c r="B46" s="8" t="s">
        <v>133</v>
      </c>
      <c r="C46" s="13" t="s">
        <v>134</v>
      </c>
      <c r="D46" s="7" t="s">
        <v>77</v>
      </c>
      <c r="E46" s="7" t="s">
        <v>48</v>
      </c>
      <c r="F46" s="7" t="s">
        <v>78</v>
      </c>
      <c r="G46" s="9">
        <v>4375479.19</v>
      </c>
      <c r="H46" s="9"/>
      <c r="I46" s="10">
        <f t="shared" si="38"/>
        <v>213960.932391</v>
      </c>
      <c r="J46" s="10">
        <f t="shared" si="39"/>
        <v>175019.16760000002</v>
      </c>
      <c r="K46" s="10">
        <f t="shared" si="40"/>
        <v>87509.58380000001</v>
      </c>
      <c r="L46" s="10">
        <v>15000</v>
      </c>
      <c r="M46" s="26">
        <f t="shared" si="47"/>
        <v>4866968.873791001</v>
      </c>
      <c r="N46" s="26">
        <f t="shared" si="42"/>
        <v>389357.50990328006</v>
      </c>
      <c r="O46" s="28">
        <v>1040000</v>
      </c>
      <c r="P46" s="551"/>
      <c r="Q46" s="551"/>
      <c r="R46" s="29">
        <f t="shared" si="45"/>
        <v>6296326.383694281</v>
      </c>
      <c r="S46" s="199">
        <f t="shared" si="43"/>
        <v>42829.32608936081</v>
      </c>
      <c r="T46" s="42">
        <f t="shared" si="44"/>
        <v>6339155.709783642</v>
      </c>
      <c r="U46" s="43">
        <v>44682</v>
      </c>
      <c r="V46" s="320">
        <v>44773</v>
      </c>
      <c r="W46" s="434"/>
      <c r="X46" s="544"/>
      <c r="Y46" s="47"/>
      <c r="Z46" s="780">
        <f t="shared" si="22"/>
        <v>40</v>
      </c>
      <c r="AA46" s="781" t="str">
        <f t="shared" si="23"/>
        <v>2010</v>
      </c>
      <c r="AB46" s="782" t="str">
        <f t="shared" si="24"/>
        <v>ERIK OKTIAL</v>
      </c>
      <c r="AC46" s="775" t="str">
        <f>+VLOOKUP(B46,'[5]Database All Area Mei 2022'!$C$5:$CJ$1779,27,0)</f>
        <v>KAWIN</v>
      </c>
      <c r="AD46" s="769">
        <f t="shared" si="25"/>
        <v>5415479.19</v>
      </c>
      <c r="AE46" s="770">
        <f t="shared" si="26"/>
        <v>87509.58380000001</v>
      </c>
      <c r="AF46" s="770">
        <f t="shared" si="27"/>
        <v>43754.791900000004</v>
      </c>
      <c r="AG46" s="770">
        <f t="shared" si="28"/>
        <v>43754.791900000004</v>
      </c>
      <c r="AH46" s="771">
        <f t="shared" si="29"/>
        <v>365460.02240000106</v>
      </c>
      <c r="AI46" s="771">
        <f t="shared" si="30"/>
        <v>18273.001120000055</v>
      </c>
      <c r="AJ46" s="772">
        <f t="shared" si="31"/>
        <v>5222187.021280001</v>
      </c>
      <c r="AK46" s="772"/>
      <c r="AL46" s="773"/>
      <c r="AM46" s="774">
        <f t="shared" si="32"/>
        <v>5222187.021280001</v>
      </c>
      <c r="AN46" s="775" t="str">
        <f>+VLOOKUP($B46,'[5]Database All Area Mei 2022'!$C$5:$CJ$1779,74,0)</f>
        <v>PERUSAHAAN</v>
      </c>
      <c r="AO46" s="776">
        <f t="shared" si="33"/>
        <v>40</v>
      </c>
      <c r="AP46" s="777" t="str">
        <f t="shared" si="34"/>
        <v>2010</v>
      </c>
      <c r="AQ46" s="778" t="str">
        <f t="shared" si="35"/>
        <v>ERIK OKTIAL</v>
      </c>
      <c r="AR46" s="779">
        <f t="shared" si="36"/>
        <v>5222187.021280001</v>
      </c>
      <c r="AS46" s="97">
        <f>+VLOOKUP(B46,'[6]BANK DRIVER'!$B$442:$I$1298,6,0)</f>
        <v>5222187.021280001</v>
      </c>
      <c r="AV46" s="103">
        <f t="shared" si="37"/>
        <v>0</v>
      </c>
    </row>
    <row r="47" ht="15" customHeight="1">
      <c r="A47" s="7" t="s">
        <v>44</v>
      </c>
      <c r="B47" s="8" t="s">
        <v>135</v>
      </c>
      <c r="C47" s="13" t="s">
        <v>136</v>
      </c>
      <c r="D47" s="7" t="s">
        <v>77</v>
      </c>
      <c r="E47" s="7" t="s">
        <v>48</v>
      </c>
      <c r="F47" s="7" t="s">
        <v>78</v>
      </c>
      <c r="G47" s="9">
        <v>4375479.19</v>
      </c>
      <c r="H47" s="9"/>
      <c r="I47" s="10">
        <f t="shared" si="38"/>
        <v>213960.932391</v>
      </c>
      <c r="J47" s="10">
        <f t="shared" si="39"/>
        <v>175019.16760000002</v>
      </c>
      <c r="K47" s="10">
        <f t="shared" si="40"/>
        <v>87509.58380000001</v>
      </c>
      <c r="L47" s="10">
        <v>15000</v>
      </c>
      <c r="M47" s="26">
        <f t="shared" si="47"/>
        <v>4866968.873791001</v>
      </c>
      <c r="N47" s="26">
        <f t="shared" si="42"/>
        <v>389357.50990328006</v>
      </c>
      <c r="O47" s="28">
        <v>1021000</v>
      </c>
      <c r="P47" s="551"/>
      <c r="Q47" s="551"/>
      <c r="R47" s="29">
        <f ref="R47:R74" t="shared" si="48">SUM(M47:Q47)</f>
        <v>6277326.383694281</v>
      </c>
      <c r="S47" s="199">
        <f t="shared" si="43"/>
        <v>42829.32608936081</v>
      </c>
      <c r="T47" s="42">
        <f t="shared" si="44"/>
        <v>6320155.709783642</v>
      </c>
      <c r="U47" s="43">
        <v>44682</v>
      </c>
      <c r="V47" s="320">
        <v>44773</v>
      </c>
      <c r="W47" s="434"/>
      <c r="X47" s="544"/>
      <c r="Y47" s="47"/>
      <c r="Z47" s="780">
        <f t="shared" si="22"/>
        <v>41</v>
      </c>
      <c r="AA47" s="781" t="str">
        <f t="shared" si="23"/>
        <v>1961</v>
      </c>
      <c r="AB47" s="782" t="str">
        <f t="shared" si="24"/>
        <v>FAIZAL AKBARI</v>
      </c>
      <c r="AC47" s="775" t="str">
        <f>+VLOOKUP(B47,'[5]Database All Area Mei 2022'!$C$5:$CJ$1779,27,0)</f>
        <v>LAJANG</v>
      </c>
      <c r="AD47" s="769">
        <f t="shared" si="25"/>
        <v>5396479.19</v>
      </c>
      <c r="AE47" s="770">
        <f t="shared" si="26"/>
        <v>87509.58380000001</v>
      </c>
      <c r="AF47" s="770">
        <f t="shared" si="27"/>
        <v>0</v>
      </c>
      <c r="AG47" s="770">
        <f t="shared" si="28"/>
        <v>43754.791900000004</v>
      </c>
      <c r="AH47" s="771">
        <f t="shared" si="29"/>
        <v>765214.8143000007</v>
      </c>
      <c r="AI47" s="771">
        <f t="shared" si="30"/>
        <v>38260.740715000036</v>
      </c>
      <c r="AJ47" s="772">
        <f t="shared" si="31"/>
        <v>5226954.073585001</v>
      </c>
      <c r="AK47" s="772"/>
      <c r="AL47" s="773"/>
      <c r="AM47" s="774">
        <f t="shared" si="32"/>
        <v>5226954.073585001</v>
      </c>
      <c r="AN47" s="775" t="str">
        <f>+VLOOKUP($B47,'[5]Database All Area Mei 2022'!$C$5:$CJ$1779,74,0)</f>
        <v>PBI</v>
      </c>
      <c r="AO47" s="776">
        <f t="shared" si="33"/>
        <v>41</v>
      </c>
      <c r="AP47" s="777" t="str">
        <f t="shared" si="34"/>
        <v>1961</v>
      </c>
      <c r="AQ47" s="778" t="str">
        <f t="shared" si="35"/>
        <v>FAIZAL AKBARI</v>
      </c>
      <c r="AR47" s="779">
        <f t="shared" si="36"/>
        <v>5226954.073585001</v>
      </c>
      <c r="AS47" s="97">
        <f>+VLOOKUP(B47,'[6]BANK DRIVER'!$B$442:$I$1298,6,0)</f>
        <v>5226954.073585001</v>
      </c>
      <c r="AV47" s="103">
        <f t="shared" si="37"/>
        <v>0</v>
      </c>
    </row>
    <row r="48" ht="15" customHeight="1">
      <c r="A48" s="7" t="s">
        <v>44</v>
      </c>
      <c r="B48" s="8" t="s">
        <v>137</v>
      </c>
      <c r="C48" s="13" t="s">
        <v>138</v>
      </c>
      <c r="D48" s="7" t="s">
        <v>77</v>
      </c>
      <c r="E48" s="7" t="s">
        <v>48</v>
      </c>
      <c r="F48" s="7" t="s">
        <v>78</v>
      </c>
      <c r="G48" s="9">
        <v>4375479.19</v>
      </c>
      <c r="H48" s="9"/>
      <c r="I48" s="10">
        <f t="shared" si="38"/>
        <v>213960.932391</v>
      </c>
      <c r="J48" s="10">
        <f t="shared" si="39"/>
        <v>175019.16760000002</v>
      </c>
      <c r="K48" s="10">
        <f t="shared" si="40"/>
        <v>87509.58380000001</v>
      </c>
      <c r="L48" s="10">
        <v>15000</v>
      </c>
      <c r="M48" s="26">
        <f t="shared" si="47"/>
        <v>4866968.873791001</v>
      </c>
      <c r="N48" s="26">
        <f t="shared" si="42"/>
        <v>389357.50990328006</v>
      </c>
      <c r="O48" s="28">
        <v>960000</v>
      </c>
      <c r="P48" s="551"/>
      <c r="Q48" s="551"/>
      <c r="R48" s="29">
        <f t="shared" si="48"/>
        <v>6216326.383694281</v>
      </c>
      <c r="S48" s="199">
        <f t="shared" si="43"/>
        <v>42829.32608936081</v>
      </c>
      <c r="T48" s="42">
        <f t="shared" si="44"/>
        <v>6259155.709783642</v>
      </c>
      <c r="U48" s="43">
        <v>44682</v>
      </c>
      <c r="V48" s="320">
        <v>44773</v>
      </c>
      <c r="W48" s="434"/>
      <c r="X48" s="544"/>
      <c r="Y48" s="47"/>
      <c r="Z48" s="780">
        <f t="shared" si="22"/>
        <v>42</v>
      </c>
      <c r="AA48" s="781" t="str">
        <f t="shared" si="23"/>
        <v>1982</v>
      </c>
      <c r="AB48" s="782" t="str">
        <f t="shared" si="24"/>
        <v>FARHAN ARHIMSYAH</v>
      </c>
      <c r="AC48" s="775" t="str">
        <f>+VLOOKUP(B48,'[5]Database All Area Mei 2022'!$C$5:$CJ$1779,27,0)</f>
        <v>LAJANG</v>
      </c>
      <c r="AD48" s="769">
        <f t="shared" si="25"/>
        <v>5335479.19</v>
      </c>
      <c r="AE48" s="770">
        <f t="shared" si="26"/>
        <v>87509.58380000001</v>
      </c>
      <c r="AF48" s="770">
        <f t="shared" si="27"/>
        <v>43754.791900000004</v>
      </c>
      <c r="AG48" s="770">
        <f t="shared" si="28"/>
        <v>43754.791900000004</v>
      </c>
      <c r="AH48" s="771">
        <f t="shared" si="29"/>
        <v>660460.0224000011</v>
      </c>
      <c r="AI48" s="771">
        <f t="shared" si="30"/>
        <v>33023.00112000005</v>
      </c>
      <c r="AJ48" s="772">
        <f t="shared" si="31"/>
        <v>5127437.021280001</v>
      </c>
      <c r="AK48" s="772"/>
      <c r="AL48" s="773"/>
      <c r="AM48" s="774">
        <f t="shared" si="32"/>
        <v>5127437.021280001</v>
      </c>
      <c r="AN48" s="775" t="str">
        <f>+VLOOKUP($B48,'[5]Database All Area Mei 2022'!$C$5:$CJ$1779,74,0)</f>
        <v>PERUSAHAAN</v>
      </c>
      <c r="AO48" s="776">
        <f t="shared" si="33"/>
        <v>42</v>
      </c>
      <c r="AP48" s="777" t="str">
        <f t="shared" si="34"/>
        <v>1982</v>
      </c>
      <c r="AQ48" s="778" t="str">
        <f t="shared" si="35"/>
        <v>FARHAN ARHIMSYAH</v>
      </c>
      <c r="AR48" s="779">
        <f t="shared" si="36"/>
        <v>5127437.021280001</v>
      </c>
      <c r="AS48" s="97">
        <f>+VLOOKUP(B48,'[6]BANK DRIVER'!$B$442:$I$1298,6,0)</f>
        <v>5127437.021280001</v>
      </c>
      <c r="AV48" s="103">
        <f t="shared" si="37"/>
        <v>0</v>
      </c>
    </row>
    <row r="49" ht="15" customHeight="1">
      <c r="A49" s="7" t="s">
        <v>44</v>
      </c>
      <c r="B49" s="8" t="s">
        <v>139</v>
      </c>
      <c r="C49" s="13" t="s">
        <v>140</v>
      </c>
      <c r="D49" s="7" t="s">
        <v>77</v>
      </c>
      <c r="E49" s="7" t="s">
        <v>48</v>
      </c>
      <c r="F49" s="7" t="s">
        <v>78</v>
      </c>
      <c r="G49" s="9">
        <v>4375479.19</v>
      </c>
      <c r="H49" s="9"/>
      <c r="I49" s="10">
        <f t="shared" si="38"/>
        <v>213960.932391</v>
      </c>
      <c r="J49" s="10">
        <f t="shared" si="39"/>
        <v>175019.16760000002</v>
      </c>
      <c r="K49" s="10">
        <f t="shared" si="40"/>
        <v>87509.58380000001</v>
      </c>
      <c r="L49" s="10">
        <v>15000</v>
      </c>
      <c r="M49" s="26">
        <f t="shared" si="47"/>
        <v>4866968.873791001</v>
      </c>
      <c r="N49" s="26">
        <f t="shared" si="42"/>
        <v>389357.50990328006</v>
      </c>
      <c r="O49" s="28">
        <v>1575000</v>
      </c>
      <c r="P49" s="551"/>
      <c r="Q49" s="551"/>
      <c r="R49" s="29">
        <f t="shared" si="48"/>
        <v>6831326.383694281</v>
      </c>
      <c r="S49" s="199">
        <f t="shared" si="43"/>
        <v>42829.32608936081</v>
      </c>
      <c r="T49" s="42">
        <f t="shared" si="44"/>
        <v>6874155.709783642</v>
      </c>
      <c r="U49" s="43">
        <v>44682</v>
      </c>
      <c r="V49" s="320">
        <v>44773</v>
      </c>
      <c r="W49" s="434"/>
      <c r="X49" s="544"/>
      <c r="Y49" s="47"/>
      <c r="Z49" s="780">
        <f t="shared" si="22"/>
        <v>43</v>
      </c>
      <c r="AA49" s="781" t="str">
        <f t="shared" si="23"/>
        <v>1376</v>
      </c>
      <c r="AB49" s="782" t="str">
        <f t="shared" si="24"/>
        <v>FRASTIAN WIRATMAN</v>
      </c>
      <c r="AC49" s="775" t="str">
        <f>+VLOOKUP(B49,'[5]Database All Area Mei 2022'!$C$5:$CJ$1779,27,0)</f>
        <v>LAJANG</v>
      </c>
      <c r="AD49" s="769">
        <f t="shared" si="25"/>
        <v>5950479.19</v>
      </c>
      <c r="AE49" s="770">
        <f t="shared" si="26"/>
        <v>87509.58380000001</v>
      </c>
      <c r="AF49" s="770">
        <f t="shared" si="27"/>
        <v>43754.791900000004</v>
      </c>
      <c r="AG49" s="770">
        <f t="shared" si="28"/>
        <v>43754.791900000004</v>
      </c>
      <c r="AH49" s="771">
        <f t="shared" si="29"/>
        <v>1275460.022400001</v>
      </c>
      <c r="AI49" s="771">
        <f t="shared" si="30"/>
        <v>63773.00112000006</v>
      </c>
      <c r="AJ49" s="772">
        <f t="shared" si="31"/>
        <v>5711687.021280001</v>
      </c>
      <c r="AK49" s="772"/>
      <c r="AL49" s="773"/>
      <c r="AM49" s="774">
        <f t="shared" si="32"/>
        <v>5711687.021280001</v>
      </c>
      <c r="AN49" s="775" t="str">
        <f>+VLOOKUP($B49,'[5]Database All Area Mei 2022'!$C$5:$CJ$1779,74,0)</f>
        <v>PERUSAHAAN</v>
      </c>
      <c r="AO49" s="776">
        <f t="shared" si="33"/>
        <v>43</v>
      </c>
      <c r="AP49" s="777" t="str">
        <f t="shared" si="34"/>
        <v>1376</v>
      </c>
      <c r="AQ49" s="778" t="str">
        <f t="shared" si="35"/>
        <v>FRASTIAN WIRATMAN</v>
      </c>
      <c r="AR49" s="779">
        <f t="shared" si="36"/>
        <v>5711687.021280001</v>
      </c>
      <c r="AS49" s="97">
        <f>+VLOOKUP(B49,'[6]BANK DRIVER'!$B$442:$I$1298,6,0)</f>
        <v>5711687.021280001</v>
      </c>
      <c r="AV49" s="103">
        <f t="shared" si="37"/>
        <v>0</v>
      </c>
    </row>
    <row r="50" ht="15" customHeight="1">
      <c r="A50" s="7" t="s">
        <v>44</v>
      </c>
      <c r="B50" s="8" t="s">
        <v>141</v>
      </c>
      <c r="C50" s="13" t="s">
        <v>142</v>
      </c>
      <c r="D50" s="7" t="s">
        <v>77</v>
      </c>
      <c r="E50" s="7" t="s">
        <v>48</v>
      </c>
      <c r="F50" s="7" t="s">
        <v>78</v>
      </c>
      <c r="G50" s="9">
        <v>4375479.19</v>
      </c>
      <c r="H50" s="9"/>
      <c r="I50" s="10">
        <f ref="I50:I81" t="shared" si="49">+$I$4*4.89%</f>
        <v>213960.932391</v>
      </c>
      <c r="J50" s="10">
        <f ref="J50:J81" t="shared" si="50">+$I$4*4%</f>
        <v>175019.16760000002</v>
      </c>
      <c r="K50" s="10">
        <f ref="K50:K81" t="shared" si="51">+$I$4*2%</f>
        <v>87509.58380000001</v>
      </c>
      <c r="L50" s="10">
        <v>15000</v>
      </c>
      <c r="M50" s="26">
        <f t="shared" si="47"/>
        <v>4866968.873791001</v>
      </c>
      <c r="N50" s="26">
        <f t="shared" si="42"/>
        <v>389357.50990328006</v>
      </c>
      <c r="O50" s="28">
        <v>880000</v>
      </c>
      <c r="P50" s="551"/>
      <c r="Q50" s="551"/>
      <c r="R50" s="29">
        <f t="shared" si="48"/>
        <v>6136326.383694281</v>
      </c>
      <c r="S50" s="199">
        <f t="shared" si="43"/>
        <v>42829.32608936081</v>
      </c>
      <c r="T50" s="42">
        <f t="shared" si="44"/>
        <v>6179155.709783642</v>
      </c>
      <c r="U50" s="43">
        <v>44621</v>
      </c>
      <c r="V50" s="320">
        <v>44712</v>
      </c>
      <c r="W50" s="434"/>
      <c r="X50" s="544"/>
      <c r="Y50" s="47"/>
      <c r="Z50" s="780">
        <f t="shared" si="22"/>
        <v>44</v>
      </c>
      <c r="AA50" s="781" t="str">
        <f t="shared" si="23"/>
        <v>2503</v>
      </c>
      <c r="AB50" s="782" t="str">
        <f t="shared" si="24"/>
        <v>GAGAH TRIJULIANTO PUTRA.S</v>
      </c>
      <c r="AC50" s="775" t="str">
        <f>+VLOOKUP(B50,'[5]Database All Area Mei 2022'!$C$5:$CJ$1779,27,0)</f>
        <v>KAWIN ANAK 1</v>
      </c>
      <c r="AD50" s="769">
        <f t="shared" si="25"/>
        <v>5255479.19</v>
      </c>
      <c r="AE50" s="770">
        <f t="shared" si="26"/>
        <v>87509.58380000001</v>
      </c>
      <c r="AF50" s="770">
        <f t="shared" si="27"/>
        <v>43754.791900000004</v>
      </c>
      <c r="AG50" s="770">
        <f t="shared" si="28"/>
        <v>43754.791900000004</v>
      </c>
      <c r="AH50" s="771">
        <f t="shared" si="29"/>
        <v>-169539.97759999894</v>
      </c>
      <c r="AI50" s="771">
        <f t="shared" si="30"/>
        <v>0</v>
      </c>
      <c r="AJ50" s="772">
        <f t="shared" si="31"/>
        <v>5080460.022400001</v>
      </c>
      <c r="AK50" s="772"/>
      <c r="AL50" s="773">
        <v>600000</v>
      </c>
      <c r="AM50" s="774">
        <f t="shared" si="32"/>
        <v>4480460.022400001</v>
      </c>
      <c r="AN50" s="775" t="str">
        <f>+VLOOKUP($B50,'[5]Database All Area Mei 2022'!$C$5:$CJ$1779,74,0)</f>
        <v>PERUSAHAAN</v>
      </c>
      <c r="AO50" s="776">
        <f t="shared" si="33"/>
        <v>44</v>
      </c>
      <c r="AP50" s="777" t="str">
        <f t="shared" si="34"/>
        <v>2503</v>
      </c>
      <c r="AQ50" s="778" t="str">
        <f t="shared" si="35"/>
        <v>GAGAH TRIJULIANTO PUTRA.S</v>
      </c>
      <c r="AR50" s="779">
        <f t="shared" si="36"/>
        <v>4480460.022400001</v>
      </c>
      <c r="AS50" s="97">
        <f>+VLOOKUP(B50,'[6]BANK DRIVER'!$B$442:$I$1298,6,0)</f>
        <v>4480460.022400001</v>
      </c>
      <c r="AV50" s="103">
        <f t="shared" si="37"/>
        <v>0</v>
      </c>
    </row>
    <row r="51" ht="15" customHeight="1">
      <c r="A51" s="7" t="s">
        <v>44</v>
      </c>
      <c r="B51" s="8" t="s">
        <v>143</v>
      </c>
      <c r="C51" s="13" t="s">
        <v>144</v>
      </c>
      <c r="D51" s="7" t="s">
        <v>77</v>
      </c>
      <c r="E51" s="7" t="s">
        <v>48</v>
      </c>
      <c r="F51" s="7" t="s">
        <v>78</v>
      </c>
      <c r="G51" s="9">
        <v>4375479.19</v>
      </c>
      <c r="H51" s="9"/>
      <c r="I51" s="10">
        <f t="shared" si="49"/>
        <v>213960.932391</v>
      </c>
      <c r="J51" s="10">
        <f t="shared" si="50"/>
        <v>175019.16760000002</v>
      </c>
      <c r="K51" s="10">
        <f t="shared" si="51"/>
        <v>87509.58380000001</v>
      </c>
      <c r="L51" s="10">
        <v>15000</v>
      </c>
      <c r="M51" s="26">
        <f t="shared" si="47"/>
        <v>4866968.873791001</v>
      </c>
      <c r="N51" s="26">
        <f t="shared" si="42"/>
        <v>389357.50990328006</v>
      </c>
      <c r="O51" s="28">
        <v>1096000</v>
      </c>
      <c r="P51" s="551"/>
      <c r="Q51" s="551"/>
      <c r="R51" s="29">
        <f t="shared" si="48"/>
        <v>6352326.383694281</v>
      </c>
      <c r="S51" s="199">
        <f t="shared" si="43"/>
        <v>42829.32608936081</v>
      </c>
      <c r="T51" s="42">
        <f t="shared" si="44"/>
        <v>6395155.709783642</v>
      </c>
      <c r="U51" s="43">
        <v>44682</v>
      </c>
      <c r="V51" s="320">
        <v>44773</v>
      </c>
      <c r="W51" s="434"/>
      <c r="X51" s="544"/>
      <c r="Y51" s="47"/>
      <c r="Z51" s="780">
        <f t="shared" si="22"/>
        <v>45</v>
      </c>
      <c r="AA51" s="781" t="str">
        <f t="shared" si="23"/>
        <v>2329</v>
      </c>
      <c r="AB51" s="782" t="str">
        <f t="shared" si="24"/>
        <v>HARIS SETIAWAN</v>
      </c>
      <c r="AC51" s="775" t="str">
        <f>+VLOOKUP(B51,'[5]Database All Area Mei 2022'!$C$5:$CJ$1779,27,0)</f>
        <v>KAWIN</v>
      </c>
      <c r="AD51" s="769">
        <f t="shared" si="25"/>
        <v>5471479.19</v>
      </c>
      <c r="AE51" s="770">
        <f t="shared" si="26"/>
        <v>87509.58380000001</v>
      </c>
      <c r="AF51" s="770">
        <f t="shared" si="27"/>
        <v>0</v>
      </c>
      <c r="AG51" s="770">
        <f t="shared" si="28"/>
        <v>43754.791900000004</v>
      </c>
      <c r="AH51" s="771">
        <f t="shared" si="29"/>
        <v>465214.81430000067</v>
      </c>
      <c r="AI51" s="771">
        <f t="shared" si="30"/>
        <v>23260.740715000036</v>
      </c>
      <c r="AJ51" s="772">
        <f t="shared" si="31"/>
        <v>5316954.073585001</v>
      </c>
      <c r="AK51" s="772"/>
      <c r="AL51" s="773"/>
      <c r="AM51" s="774">
        <f t="shared" si="32"/>
        <v>5316954.073585001</v>
      </c>
      <c r="AN51" s="775" t="str">
        <f>+VLOOKUP($B51,'[5]Database All Area Mei 2022'!$C$5:$CJ$1779,74,0)</f>
        <v>PBI</v>
      </c>
      <c r="AO51" s="776">
        <f t="shared" si="33"/>
        <v>45</v>
      </c>
      <c r="AP51" s="777" t="str">
        <f t="shared" si="34"/>
        <v>2329</v>
      </c>
      <c r="AQ51" s="778" t="str">
        <f t="shared" si="35"/>
        <v>HARIS SETIAWAN</v>
      </c>
      <c r="AR51" s="779">
        <f t="shared" si="36"/>
        <v>5316954.073585001</v>
      </c>
      <c r="AS51" s="97">
        <f>+VLOOKUP(B51,'[6]BANK DRIVER'!$B$442:$I$1298,6,0)</f>
        <v>5316954.073585001</v>
      </c>
      <c r="AV51" s="103">
        <f t="shared" si="37"/>
        <v>0</v>
      </c>
    </row>
    <row r="52" ht="15" customHeight="1">
      <c r="A52" s="7" t="s">
        <v>44</v>
      </c>
      <c r="B52" s="8" t="s">
        <v>145</v>
      </c>
      <c r="C52" s="13" t="s">
        <v>146</v>
      </c>
      <c r="D52" s="7" t="s">
        <v>77</v>
      </c>
      <c r="E52" s="7" t="s">
        <v>48</v>
      </c>
      <c r="F52" s="7" t="s">
        <v>78</v>
      </c>
      <c r="G52" s="9">
        <v>4375479.19</v>
      </c>
      <c r="H52" s="9"/>
      <c r="I52" s="10">
        <f t="shared" si="49"/>
        <v>213960.932391</v>
      </c>
      <c r="J52" s="10">
        <f t="shared" si="50"/>
        <v>175019.16760000002</v>
      </c>
      <c r="K52" s="10">
        <f t="shared" si="51"/>
        <v>87509.58380000001</v>
      </c>
      <c r="L52" s="10">
        <v>15000</v>
      </c>
      <c r="M52" s="26">
        <f t="shared" si="47"/>
        <v>4866968.873791001</v>
      </c>
      <c r="N52" s="26">
        <f t="shared" si="42"/>
        <v>389357.50990328006</v>
      </c>
      <c r="O52" s="28">
        <v>1520000</v>
      </c>
      <c r="P52" s="551"/>
      <c r="Q52" s="551"/>
      <c r="R52" s="29">
        <f t="shared" si="48"/>
        <v>6776326.383694281</v>
      </c>
      <c r="S52" s="199">
        <f t="shared" si="43"/>
        <v>42829.32608936081</v>
      </c>
      <c r="T52" s="42">
        <f t="shared" si="44"/>
        <v>6819155.709783642</v>
      </c>
      <c r="U52" s="43">
        <v>44652</v>
      </c>
      <c r="V52" s="320">
        <v>44742</v>
      </c>
      <c r="W52" s="434"/>
      <c r="X52" s="544"/>
      <c r="Y52" s="47"/>
      <c r="Z52" s="780">
        <f t="shared" si="22"/>
        <v>46</v>
      </c>
      <c r="AA52" s="781" t="str">
        <f t="shared" si="23"/>
        <v>1563</v>
      </c>
      <c r="AB52" s="782" t="str">
        <f t="shared" si="24"/>
        <v>HERU LAKSONO PUTRO</v>
      </c>
      <c r="AC52" s="775" t="str">
        <f>+VLOOKUP(B52,'[5]Database All Area Mei 2022'!$C$5:$CJ$1779,27,0)</f>
        <v>KAWIN</v>
      </c>
      <c r="AD52" s="769">
        <f t="shared" si="25"/>
        <v>5895479.19</v>
      </c>
      <c r="AE52" s="770">
        <f t="shared" si="26"/>
        <v>87509.58380000001</v>
      </c>
      <c r="AF52" s="770">
        <f t="shared" si="27"/>
        <v>43754.791900000004</v>
      </c>
      <c r="AG52" s="770">
        <f t="shared" si="28"/>
        <v>43754.791900000004</v>
      </c>
      <c r="AH52" s="771">
        <f t="shared" si="29"/>
        <v>845460.0224000011</v>
      </c>
      <c r="AI52" s="771">
        <f t="shared" si="30"/>
        <v>42273.00112000006</v>
      </c>
      <c r="AJ52" s="772">
        <f t="shared" si="31"/>
        <v>5678187.021280001</v>
      </c>
      <c r="AK52" s="772"/>
      <c r="AL52" s="773"/>
      <c r="AM52" s="774">
        <f t="shared" si="32"/>
        <v>5678187.021280001</v>
      </c>
      <c r="AN52" s="775" t="str">
        <f>+VLOOKUP($B52,'[5]Database All Area Mei 2022'!$C$5:$CJ$1779,74,0)</f>
        <v>PERUSAHAAN</v>
      </c>
      <c r="AO52" s="776">
        <f t="shared" si="33"/>
        <v>46</v>
      </c>
      <c r="AP52" s="777" t="str">
        <f t="shared" si="34"/>
        <v>1563</v>
      </c>
      <c r="AQ52" s="778" t="str">
        <f t="shared" si="35"/>
        <v>HERU LAKSONO PUTRO</v>
      </c>
      <c r="AR52" s="779">
        <f t="shared" si="36"/>
        <v>5678187.021280001</v>
      </c>
      <c r="AS52" s="97">
        <f>+VLOOKUP(B52,'[6]BANK DRIVER'!$B$442:$I$1298,6,0)</f>
        <v>5678187.021280001</v>
      </c>
      <c r="AV52" s="103">
        <f t="shared" si="37"/>
        <v>0</v>
      </c>
    </row>
    <row r="53" ht="15" customHeight="1">
      <c r="A53" s="7" t="s">
        <v>44</v>
      </c>
      <c r="B53" s="533" t="s">
        <v>147</v>
      </c>
      <c r="C53" s="534" t="s">
        <v>148</v>
      </c>
      <c r="D53" s="7" t="s">
        <v>77</v>
      </c>
      <c r="E53" s="369" t="s">
        <v>48</v>
      </c>
      <c r="F53" s="369" t="s">
        <v>78</v>
      </c>
      <c r="G53" s="9">
        <v>4375479.19</v>
      </c>
      <c r="H53" s="9"/>
      <c r="I53" s="10">
        <f t="shared" si="49"/>
        <v>213960.932391</v>
      </c>
      <c r="J53" s="10">
        <f t="shared" si="50"/>
        <v>175019.16760000002</v>
      </c>
      <c r="K53" s="10">
        <f t="shared" si="51"/>
        <v>87509.58380000001</v>
      </c>
      <c r="L53" s="10">
        <v>15000</v>
      </c>
      <c r="M53" s="26">
        <f t="shared" si="47"/>
        <v>4866968.873791001</v>
      </c>
      <c r="N53" s="26">
        <f t="shared" si="42"/>
        <v>389357.50990328006</v>
      </c>
      <c r="O53" s="28">
        <v>910000</v>
      </c>
      <c r="P53" s="551"/>
      <c r="Q53" s="551"/>
      <c r="R53" s="29">
        <f t="shared" si="48"/>
        <v>6166326.383694281</v>
      </c>
      <c r="S53" s="199">
        <f t="shared" si="43"/>
        <v>42829.32608936081</v>
      </c>
      <c r="T53" s="42">
        <f t="shared" si="44"/>
        <v>6209155.709783642</v>
      </c>
      <c r="U53" s="43">
        <v>44652</v>
      </c>
      <c r="V53" s="320">
        <v>44742</v>
      </c>
      <c r="W53" s="434"/>
      <c r="X53" s="544"/>
      <c r="Y53" s="47"/>
      <c r="Z53" s="780">
        <f t="shared" si="22"/>
        <v>47</v>
      </c>
      <c r="AA53" s="781" t="str">
        <f t="shared" si="23"/>
        <v>2585</v>
      </c>
      <c r="AB53" s="782" t="str">
        <f t="shared" si="24"/>
        <v>HOIRI</v>
      </c>
      <c r="AC53" s="775" t="str">
        <f>+VLOOKUP(B53,'[5]Database All Area Mei 2022'!$C$5:$CJ$1779,27,0)</f>
        <v>LAJANG</v>
      </c>
      <c r="AD53" s="769">
        <f t="shared" si="25"/>
        <v>5285479.19</v>
      </c>
      <c r="AE53" s="770">
        <f t="shared" si="26"/>
        <v>87509.58380000001</v>
      </c>
      <c r="AF53" s="770">
        <f t="shared" si="27"/>
        <v>0</v>
      </c>
      <c r="AG53" s="770">
        <f t="shared" si="28"/>
        <v>43754.791900000004</v>
      </c>
      <c r="AH53" s="771">
        <f t="shared" si="29"/>
        <v>654214.8143000007</v>
      </c>
      <c r="AI53" s="771">
        <f t="shared" si="30"/>
        <v>32710.740715000036</v>
      </c>
      <c r="AJ53" s="772">
        <f t="shared" si="31"/>
        <v>5121504.073585001</v>
      </c>
      <c r="AK53" s="772"/>
      <c r="AL53" s="773"/>
      <c r="AM53" s="774">
        <f t="shared" si="32"/>
        <v>5121504.073585001</v>
      </c>
      <c r="AN53" s="775" t="str">
        <f>+VLOOKUP($B53,'[5]Database All Area Mei 2022'!$C$5:$CJ$1779,74,0)</f>
        <v>PBI</v>
      </c>
      <c r="AO53" s="776">
        <f t="shared" si="33"/>
        <v>47</v>
      </c>
      <c r="AP53" s="777" t="str">
        <f t="shared" si="34"/>
        <v>2585</v>
      </c>
      <c r="AQ53" s="778" t="str">
        <f t="shared" si="35"/>
        <v>HOIRI</v>
      </c>
      <c r="AR53" s="779">
        <f t="shared" si="36"/>
        <v>5121504.073585001</v>
      </c>
      <c r="AS53" s="97">
        <f>+VLOOKUP(B53,'[6]BANK DRIVER'!$B$442:$I$1298,6,0)</f>
        <v>5121504.073585001</v>
      </c>
      <c r="AV53" s="103">
        <f t="shared" si="37"/>
        <v>0</v>
      </c>
    </row>
    <row r="54" ht="15" customHeight="1">
      <c r="A54" s="7" t="s">
        <v>44</v>
      </c>
      <c r="B54" s="8" t="s">
        <v>149</v>
      </c>
      <c r="C54" s="13" t="s">
        <v>150</v>
      </c>
      <c r="D54" s="7" t="s">
        <v>77</v>
      </c>
      <c r="E54" s="7" t="s">
        <v>48</v>
      </c>
      <c r="F54" s="7" t="s">
        <v>78</v>
      </c>
      <c r="G54" s="9">
        <v>4375479.19</v>
      </c>
      <c r="H54" s="9"/>
      <c r="I54" s="10">
        <f t="shared" si="49"/>
        <v>213960.932391</v>
      </c>
      <c r="J54" s="10">
        <f t="shared" si="50"/>
        <v>175019.16760000002</v>
      </c>
      <c r="K54" s="10">
        <f t="shared" si="51"/>
        <v>87509.58380000001</v>
      </c>
      <c r="L54" s="10">
        <v>15000</v>
      </c>
      <c r="M54" s="26">
        <f t="shared" si="47"/>
        <v>4866968.873791001</v>
      </c>
      <c r="N54" s="26">
        <f t="shared" si="42"/>
        <v>389357.50990328006</v>
      </c>
      <c r="O54" s="28">
        <v>460000</v>
      </c>
      <c r="P54" s="551"/>
      <c r="Q54" s="551"/>
      <c r="R54" s="29">
        <f t="shared" si="48"/>
        <v>5716326.383694281</v>
      </c>
      <c r="S54" s="199">
        <f t="shared" si="43"/>
        <v>42829.32608936081</v>
      </c>
      <c r="T54" s="42">
        <f t="shared" si="44"/>
        <v>5759155.709783642</v>
      </c>
      <c r="U54" s="43">
        <v>44682</v>
      </c>
      <c r="V54" s="320">
        <v>44773</v>
      </c>
      <c r="W54" s="434"/>
      <c r="X54" s="544"/>
      <c r="Y54" s="47"/>
      <c r="Z54" s="780">
        <f t="shared" si="22"/>
        <v>48</v>
      </c>
      <c r="AA54" s="781" t="str">
        <f t="shared" si="23"/>
        <v>1780</v>
      </c>
      <c r="AB54" s="782" t="str">
        <f t="shared" si="24"/>
        <v>INDRA JUNIARTO</v>
      </c>
      <c r="AC54" s="775" t="str">
        <f>+VLOOKUP(B54,'[5]Database All Area Mei 2022'!$C$5:$CJ$1779,27,0)</f>
        <v>KAWIN</v>
      </c>
      <c r="AD54" s="769">
        <f t="shared" si="25"/>
        <v>4835479.19</v>
      </c>
      <c r="AE54" s="770">
        <f t="shared" si="26"/>
        <v>87509.58380000001</v>
      </c>
      <c r="AF54" s="770">
        <f t="shared" si="27"/>
        <v>43754.791900000004</v>
      </c>
      <c r="AG54" s="770">
        <f t="shared" si="28"/>
        <v>43754.791900000004</v>
      </c>
      <c r="AH54" s="771">
        <f t="shared" si="29"/>
        <v>-214539.97759999894</v>
      </c>
      <c r="AI54" s="771">
        <f t="shared" si="30"/>
        <v>0</v>
      </c>
      <c r="AJ54" s="772">
        <f t="shared" si="31"/>
        <v>4660460.022400001</v>
      </c>
      <c r="AK54" s="772"/>
      <c r="AL54" s="773"/>
      <c r="AM54" s="774">
        <f t="shared" si="32"/>
        <v>4660460.022400001</v>
      </c>
      <c r="AN54" s="775" t="str">
        <f>+VLOOKUP($B54,'[5]Database All Area Mei 2022'!$C$5:$CJ$1779,74,0)</f>
        <v>PERUSAHAAN</v>
      </c>
      <c r="AO54" s="776">
        <f t="shared" si="33"/>
        <v>48</v>
      </c>
      <c r="AP54" s="777" t="str">
        <f t="shared" si="34"/>
        <v>1780</v>
      </c>
      <c r="AQ54" s="778" t="str">
        <f t="shared" si="35"/>
        <v>INDRA JUNIARTO</v>
      </c>
      <c r="AR54" s="779">
        <f t="shared" si="36"/>
        <v>4660460.022400001</v>
      </c>
      <c r="AS54" s="97">
        <f>+VLOOKUP(B54,'[6]BANK DRIVER'!$B$442:$I$1298,6,0)</f>
        <v>4660460.022400001</v>
      </c>
      <c r="AV54" s="103">
        <f t="shared" si="37"/>
        <v>0</v>
      </c>
    </row>
    <row r="55" ht="15" customHeight="1">
      <c r="A55" s="7" t="s">
        <v>44</v>
      </c>
      <c r="B55" s="8" t="s">
        <v>151</v>
      </c>
      <c r="C55" s="13" t="s">
        <v>152</v>
      </c>
      <c r="D55" s="7" t="s">
        <v>77</v>
      </c>
      <c r="E55" s="7" t="s">
        <v>48</v>
      </c>
      <c r="F55" s="7" t="s">
        <v>78</v>
      </c>
      <c r="G55" s="9">
        <v>4375479.19</v>
      </c>
      <c r="H55" s="9"/>
      <c r="I55" s="10">
        <f t="shared" si="49"/>
        <v>213960.932391</v>
      </c>
      <c r="J55" s="10">
        <f t="shared" si="50"/>
        <v>175019.16760000002</v>
      </c>
      <c r="K55" s="10">
        <f t="shared" si="51"/>
        <v>87509.58380000001</v>
      </c>
      <c r="L55" s="10">
        <v>15000</v>
      </c>
      <c r="M55" s="26">
        <f t="shared" si="47"/>
        <v>4866968.873791001</v>
      </c>
      <c r="N55" s="26">
        <f t="shared" si="42"/>
        <v>389357.50990328006</v>
      </c>
      <c r="O55" s="28">
        <v>400000</v>
      </c>
      <c r="P55" s="551"/>
      <c r="Q55" s="551"/>
      <c r="R55" s="29">
        <f t="shared" si="48"/>
        <v>5656326.383694281</v>
      </c>
      <c r="S55" s="199">
        <f t="shared" si="43"/>
        <v>42829.32608936081</v>
      </c>
      <c r="T55" s="42">
        <f t="shared" si="44"/>
        <v>5699155.709783642</v>
      </c>
      <c r="U55" s="43">
        <v>44621</v>
      </c>
      <c r="V55" s="320">
        <v>44712</v>
      </c>
      <c r="W55" s="434"/>
      <c r="X55" s="544"/>
      <c r="Y55" s="47"/>
      <c r="Z55" s="780">
        <f t="shared" si="22"/>
        <v>49</v>
      </c>
      <c r="AA55" s="781" t="str">
        <f t="shared" si="23"/>
        <v>1828</v>
      </c>
      <c r="AB55" s="782" t="str">
        <f t="shared" si="24"/>
        <v>ISMAN HADI</v>
      </c>
      <c r="AC55" s="775" t="str">
        <f>+VLOOKUP(B55,'[5]Database All Area Mei 2022'!$C$5:$CJ$1779,27,0)</f>
        <v>KAWIN</v>
      </c>
      <c r="AD55" s="769">
        <f t="shared" si="25"/>
        <v>4775479.19</v>
      </c>
      <c r="AE55" s="770">
        <f t="shared" si="26"/>
        <v>87509.58380000001</v>
      </c>
      <c r="AF55" s="770">
        <f t="shared" si="27"/>
        <v>0</v>
      </c>
      <c r="AG55" s="770">
        <f t="shared" si="28"/>
        <v>43754.791900000004</v>
      </c>
      <c r="AH55" s="771">
        <f t="shared" si="29"/>
        <v>-230785.18569999933</v>
      </c>
      <c r="AI55" s="771">
        <f t="shared" si="30"/>
        <v>0</v>
      </c>
      <c r="AJ55" s="772">
        <f t="shared" si="31"/>
        <v>4644214.814300001</v>
      </c>
      <c r="AK55" s="772"/>
      <c r="AL55" s="773"/>
      <c r="AM55" s="774">
        <f t="shared" si="32"/>
        <v>4644214.814300001</v>
      </c>
      <c r="AN55" s="775" t="str">
        <f>+VLOOKUP($B55,'[5]Database All Area Mei 2022'!$C$5:$CJ$1779,74,0)</f>
        <v>PBI</v>
      </c>
      <c r="AO55" s="776">
        <f t="shared" si="33"/>
        <v>49</v>
      </c>
      <c r="AP55" s="777" t="str">
        <f t="shared" si="34"/>
        <v>1828</v>
      </c>
      <c r="AQ55" s="778" t="str">
        <f t="shared" si="35"/>
        <v>ISMAN HADI</v>
      </c>
      <c r="AR55" s="779">
        <f t="shared" si="36"/>
        <v>4644214.814300001</v>
      </c>
      <c r="AS55" s="97">
        <f>+VLOOKUP(B55,'[6]BANK DRIVER'!$B$442:$I$1298,6,0)</f>
        <v>4644214.814300001</v>
      </c>
      <c r="AV55" s="103">
        <f t="shared" si="37"/>
        <v>0</v>
      </c>
    </row>
    <row r="56" ht="15" customHeight="1">
      <c r="A56" s="7" t="s">
        <v>44</v>
      </c>
      <c r="B56" s="8" t="s">
        <v>153</v>
      </c>
      <c r="C56" s="13" t="s">
        <v>154</v>
      </c>
      <c r="D56" s="7" t="s">
        <v>77</v>
      </c>
      <c r="E56" s="7" t="s">
        <v>48</v>
      </c>
      <c r="F56" s="7" t="s">
        <v>78</v>
      </c>
      <c r="G56" s="9">
        <v>4375479.19</v>
      </c>
      <c r="H56" s="9"/>
      <c r="I56" s="10">
        <f t="shared" si="49"/>
        <v>213960.932391</v>
      </c>
      <c r="J56" s="10">
        <f t="shared" si="50"/>
        <v>175019.16760000002</v>
      </c>
      <c r="K56" s="10">
        <f t="shared" si="51"/>
        <v>87509.58380000001</v>
      </c>
      <c r="L56" s="10">
        <v>15000</v>
      </c>
      <c r="M56" s="26">
        <f t="shared" si="47"/>
        <v>4866968.873791001</v>
      </c>
      <c r="N56" s="26">
        <f t="shared" si="42"/>
        <v>389357.50990328006</v>
      </c>
      <c r="O56" s="28">
        <v>1060000</v>
      </c>
      <c r="P56" s="551"/>
      <c r="Q56" s="551"/>
      <c r="R56" s="29">
        <f t="shared" si="48"/>
        <v>6316326.383694281</v>
      </c>
      <c r="S56" s="199">
        <f t="shared" si="43"/>
        <v>42829.32608936081</v>
      </c>
      <c r="T56" s="42">
        <f t="shared" si="44"/>
        <v>6359155.709783642</v>
      </c>
      <c r="U56" s="43">
        <v>44621</v>
      </c>
      <c r="V56" s="320">
        <v>44712</v>
      </c>
      <c r="W56" s="434"/>
      <c r="X56" s="544"/>
      <c r="Y56" s="47"/>
      <c r="Z56" s="780">
        <f t="shared" si="22"/>
        <v>50</v>
      </c>
      <c r="AA56" s="781" t="str">
        <f t="shared" si="23"/>
        <v>2962</v>
      </c>
      <c r="AB56" s="782" t="str">
        <f t="shared" si="24"/>
        <v>JAKFAR</v>
      </c>
      <c r="AC56" s="775" t="str">
        <f>+VLOOKUP(B56,'[5]Database All Area Mei 2022'!$C$5:$CJ$1779,27,0)</f>
        <v>KAWIN</v>
      </c>
      <c r="AD56" s="769">
        <f t="shared" si="25"/>
        <v>5435479.19</v>
      </c>
      <c r="AE56" s="770">
        <f t="shared" si="26"/>
        <v>87509.58380000001</v>
      </c>
      <c r="AF56" s="770">
        <f t="shared" si="27"/>
        <v>0</v>
      </c>
      <c r="AG56" s="770">
        <f t="shared" si="28"/>
        <v>43754.791900000004</v>
      </c>
      <c r="AH56" s="771">
        <f t="shared" si="29"/>
        <v>429214.81430000067</v>
      </c>
      <c r="AI56" s="771">
        <f t="shared" si="30"/>
        <v>21460.740715000036</v>
      </c>
      <c r="AJ56" s="772">
        <f t="shared" si="31"/>
        <v>5282754.073585001</v>
      </c>
      <c r="AK56" s="772"/>
      <c r="AL56" s="773"/>
      <c r="AM56" s="774">
        <f t="shared" si="32"/>
        <v>5282754.073585001</v>
      </c>
      <c r="AN56" s="775" t="str">
        <f>+VLOOKUP($B56,'[5]Database All Area Mei 2022'!$C$5:$CJ$1779,74,0)</f>
        <v>PBI</v>
      </c>
      <c r="AO56" s="776">
        <f t="shared" si="33"/>
        <v>50</v>
      </c>
      <c r="AP56" s="777" t="str">
        <f t="shared" si="34"/>
        <v>2962</v>
      </c>
      <c r="AQ56" s="778" t="str">
        <f t="shared" si="35"/>
        <v>JAKFAR</v>
      </c>
      <c r="AR56" s="779">
        <f t="shared" si="36"/>
        <v>5282754.073585001</v>
      </c>
      <c r="AS56" s="97">
        <f>+VLOOKUP(B56,'[6]BANK DRIVER'!$B$442:$I$1298,6,0)</f>
        <v>5282754.073585001</v>
      </c>
      <c r="AV56" s="103">
        <f t="shared" si="37"/>
        <v>0</v>
      </c>
    </row>
    <row r="57" ht="15" customHeight="1">
      <c r="A57" s="7" t="s">
        <v>44</v>
      </c>
      <c r="B57" s="8" t="s">
        <v>155</v>
      </c>
      <c r="C57" s="13" t="s">
        <v>156</v>
      </c>
      <c r="D57" s="7" t="s">
        <v>77</v>
      </c>
      <c r="E57" s="7" t="s">
        <v>48</v>
      </c>
      <c r="F57" s="7" t="s">
        <v>78</v>
      </c>
      <c r="G57" s="9">
        <v>4375479.19</v>
      </c>
      <c r="H57" s="9"/>
      <c r="I57" s="10">
        <f t="shared" si="49"/>
        <v>213960.932391</v>
      </c>
      <c r="J57" s="10">
        <f t="shared" si="50"/>
        <v>175019.16760000002</v>
      </c>
      <c r="K57" s="10">
        <f t="shared" si="51"/>
        <v>87509.58380000001</v>
      </c>
      <c r="L57" s="10">
        <v>15000</v>
      </c>
      <c r="M57" s="26">
        <f t="shared" si="47"/>
        <v>4866968.873791001</v>
      </c>
      <c r="N57" s="26">
        <f t="shared" si="42"/>
        <v>389357.50990328006</v>
      </c>
      <c r="O57" s="28">
        <v>760000</v>
      </c>
      <c r="P57" s="551"/>
      <c r="Q57" s="551"/>
      <c r="R57" s="29">
        <f t="shared" si="48"/>
        <v>6016326.383694281</v>
      </c>
      <c r="S57" s="199">
        <f t="shared" si="43"/>
        <v>42829.32608936081</v>
      </c>
      <c r="T57" s="42">
        <f t="shared" si="44"/>
        <v>6059155.709783642</v>
      </c>
      <c r="U57" s="43">
        <v>44621</v>
      </c>
      <c r="V57" s="320">
        <v>44712</v>
      </c>
      <c r="W57" s="434"/>
      <c r="X57" s="544"/>
      <c r="Y57" s="47"/>
      <c r="Z57" s="780">
        <f t="shared" si="22"/>
        <v>51</v>
      </c>
      <c r="AA57" s="781" t="str">
        <f t="shared" si="23"/>
        <v>2505</v>
      </c>
      <c r="AB57" s="782" t="str">
        <f t="shared" si="24"/>
        <v>JUMAT</v>
      </c>
      <c r="AC57" s="775" t="str">
        <f>+VLOOKUP(B57,'[5]Database All Area Mei 2022'!$C$5:$CJ$1779,27,0)</f>
        <v>KAWIN ANAK 2</v>
      </c>
      <c r="AD57" s="769">
        <f t="shared" si="25"/>
        <v>5135479.19</v>
      </c>
      <c r="AE57" s="770">
        <f t="shared" si="26"/>
        <v>87509.58380000001</v>
      </c>
      <c r="AF57" s="770">
        <f t="shared" si="27"/>
        <v>43754.791900000004</v>
      </c>
      <c r="AG57" s="770">
        <f t="shared" si="28"/>
        <v>43754.791900000004</v>
      </c>
      <c r="AH57" s="771">
        <f t="shared" si="29"/>
        <v>-664539.9775999989</v>
      </c>
      <c r="AI57" s="771">
        <f t="shared" si="30"/>
        <v>0</v>
      </c>
      <c r="AJ57" s="772">
        <f t="shared" si="31"/>
        <v>4960460.022400001</v>
      </c>
      <c r="AK57" s="772"/>
      <c r="AL57" s="773"/>
      <c r="AM57" s="774">
        <f t="shared" si="32"/>
        <v>4960460.022400001</v>
      </c>
      <c r="AN57" s="775" t="str">
        <f>+VLOOKUP($B57,'[5]Database All Area Mei 2022'!$C$5:$CJ$1779,74,0)</f>
        <v>PERUSAHAAN</v>
      </c>
      <c r="AO57" s="776">
        <f t="shared" si="33"/>
        <v>51</v>
      </c>
      <c r="AP57" s="777" t="str">
        <f t="shared" si="34"/>
        <v>2505</v>
      </c>
      <c r="AQ57" s="778" t="str">
        <f t="shared" si="35"/>
        <v>JUMAT</v>
      </c>
      <c r="AR57" s="779">
        <f t="shared" si="36"/>
        <v>4960460.022400001</v>
      </c>
      <c r="AS57" s="97">
        <f>+VLOOKUP(B57,'[6]BANK DRIVER'!$B$442:$I$1298,6,0)</f>
        <v>4960460.022400001</v>
      </c>
      <c r="AV57" s="103">
        <f t="shared" si="37"/>
        <v>0</v>
      </c>
    </row>
    <row r="58" ht="15" customHeight="1">
      <c r="A58" s="7" t="s">
        <v>44</v>
      </c>
      <c r="B58" s="8" t="s">
        <v>157</v>
      </c>
      <c r="C58" s="13" t="s">
        <v>158</v>
      </c>
      <c r="D58" s="7" t="s">
        <v>77</v>
      </c>
      <c r="E58" s="7" t="s">
        <v>48</v>
      </c>
      <c r="F58" s="7" t="s">
        <v>78</v>
      </c>
      <c r="G58" s="9">
        <v>4375479.19</v>
      </c>
      <c r="H58" s="9"/>
      <c r="I58" s="10">
        <f t="shared" si="49"/>
        <v>213960.932391</v>
      </c>
      <c r="J58" s="10">
        <f t="shared" si="50"/>
        <v>175019.16760000002</v>
      </c>
      <c r="K58" s="10">
        <f t="shared" si="51"/>
        <v>87509.58380000001</v>
      </c>
      <c r="L58" s="10">
        <v>15000</v>
      </c>
      <c r="M58" s="26">
        <f t="shared" si="47"/>
        <v>4866968.873791001</v>
      </c>
      <c r="N58" s="26">
        <f t="shared" si="42"/>
        <v>389357.50990328006</v>
      </c>
      <c r="O58" s="28">
        <v>1120000</v>
      </c>
      <c r="P58" s="551"/>
      <c r="Q58" s="551"/>
      <c r="R58" s="29">
        <f t="shared" si="48"/>
        <v>6376326.383694281</v>
      </c>
      <c r="S58" s="199">
        <f t="shared" si="43"/>
        <v>42829.32608936081</v>
      </c>
      <c r="T58" s="42">
        <f t="shared" si="44"/>
        <v>6419155.709783642</v>
      </c>
      <c r="U58" s="43">
        <v>44682</v>
      </c>
      <c r="V58" s="320">
        <v>44773</v>
      </c>
      <c r="W58" s="434"/>
      <c r="X58" s="544"/>
      <c r="Y58" s="47"/>
      <c r="Z58" s="780">
        <f t="shared" si="22"/>
        <v>52</v>
      </c>
      <c r="AA58" s="781" t="str">
        <f t="shared" si="23"/>
        <v>2883</v>
      </c>
      <c r="AB58" s="782" t="str">
        <f t="shared" si="24"/>
        <v>JUWANDI</v>
      </c>
      <c r="AC58" s="775" t="str">
        <f>+VLOOKUP(B58,'[5]Database All Area Mei 2022'!$C$5:$CJ$1779,27,0)</f>
        <v>KAWIN</v>
      </c>
      <c r="AD58" s="769">
        <f t="shared" si="25"/>
        <v>5495479.19</v>
      </c>
      <c r="AE58" s="770">
        <f t="shared" si="26"/>
        <v>87509.58380000001</v>
      </c>
      <c r="AF58" s="770">
        <f t="shared" si="27"/>
        <v>43754.791900000004</v>
      </c>
      <c r="AG58" s="770">
        <f t="shared" si="28"/>
        <v>43754.791900000004</v>
      </c>
      <c r="AH58" s="771">
        <f t="shared" si="29"/>
        <v>445460.02240000106</v>
      </c>
      <c r="AI58" s="771">
        <f t="shared" si="30"/>
        <v>22273.001120000055</v>
      </c>
      <c r="AJ58" s="772">
        <f t="shared" si="31"/>
        <v>5298187.021280001</v>
      </c>
      <c r="AK58" s="772"/>
      <c r="AL58" s="995">
        <v>170000</v>
      </c>
      <c r="AM58" s="774">
        <f t="shared" si="32"/>
        <v>5128187.021280001</v>
      </c>
      <c r="AN58" s="775" t="str">
        <f>+VLOOKUP($B58,'[5]Database All Area Mei 2022'!$C$5:$CJ$1779,74,0)</f>
        <v>PERUSAHAAN</v>
      </c>
      <c r="AO58" s="776">
        <f t="shared" si="33"/>
        <v>52</v>
      </c>
      <c r="AP58" s="777" t="str">
        <f t="shared" si="34"/>
        <v>2883</v>
      </c>
      <c r="AQ58" s="778" t="str">
        <f t="shared" si="35"/>
        <v>JUWANDI</v>
      </c>
      <c r="AR58" s="779">
        <f t="shared" si="36"/>
        <v>5128187.021280001</v>
      </c>
      <c r="AS58" s="97">
        <f>+VLOOKUP(B58,'[6]BANK DRIVER'!$B$442:$I$1298,6,0)</f>
        <v>5128187.021280001</v>
      </c>
      <c r="AV58" s="103">
        <f t="shared" si="37"/>
        <v>0</v>
      </c>
    </row>
    <row r="59" ht="15" customHeight="1">
      <c r="A59" s="7" t="s">
        <v>44</v>
      </c>
      <c r="B59" s="8" t="s">
        <v>159</v>
      </c>
      <c r="C59" s="13" t="s">
        <v>160</v>
      </c>
      <c r="D59" s="7" t="s">
        <v>77</v>
      </c>
      <c r="E59" s="7" t="s">
        <v>48</v>
      </c>
      <c r="F59" s="7" t="s">
        <v>78</v>
      </c>
      <c r="G59" s="9">
        <v>4375479.19</v>
      </c>
      <c r="H59" s="9"/>
      <c r="I59" s="10">
        <f t="shared" si="49"/>
        <v>213960.932391</v>
      </c>
      <c r="J59" s="10">
        <f t="shared" si="50"/>
        <v>175019.16760000002</v>
      </c>
      <c r="K59" s="10">
        <f t="shared" si="51"/>
        <v>87509.58380000001</v>
      </c>
      <c r="L59" s="10">
        <v>15000</v>
      </c>
      <c r="M59" s="26">
        <f t="shared" si="47"/>
        <v>4866968.873791001</v>
      </c>
      <c r="N59" s="26">
        <f t="shared" si="42"/>
        <v>389357.50990328006</v>
      </c>
      <c r="O59" s="28">
        <v>1740000</v>
      </c>
      <c r="P59" s="551"/>
      <c r="Q59" s="551"/>
      <c r="R59" s="29">
        <f t="shared" si="48"/>
        <v>6996326.383694281</v>
      </c>
      <c r="S59" s="199">
        <f t="shared" si="43"/>
        <v>42829.32608936081</v>
      </c>
      <c r="T59" s="42">
        <f t="shared" si="44"/>
        <v>7039155.709783642</v>
      </c>
      <c r="U59" s="43">
        <v>44682</v>
      </c>
      <c r="V59" s="320">
        <v>44773</v>
      </c>
      <c r="W59" s="434"/>
      <c r="X59" s="544"/>
      <c r="Y59" s="47"/>
      <c r="Z59" s="780">
        <f t="shared" si="22"/>
        <v>53</v>
      </c>
      <c r="AA59" s="781" t="str">
        <f t="shared" si="23"/>
        <v>1589</v>
      </c>
      <c r="AB59" s="782" t="str">
        <f t="shared" si="24"/>
        <v>KAMILUDDIN</v>
      </c>
      <c r="AC59" s="775" t="str">
        <f>+VLOOKUP(B59,'[5]Database All Area Mei 2022'!$C$5:$CJ$1779,27,0)</f>
        <v>KAWIN</v>
      </c>
      <c r="AD59" s="769">
        <f t="shared" si="25"/>
        <v>6115479.19</v>
      </c>
      <c r="AE59" s="770">
        <f t="shared" si="26"/>
        <v>87509.58380000001</v>
      </c>
      <c r="AF59" s="770">
        <f t="shared" si="27"/>
        <v>43754.791900000004</v>
      </c>
      <c r="AG59" s="770">
        <f t="shared" si="28"/>
        <v>43754.791900000004</v>
      </c>
      <c r="AH59" s="771">
        <f t="shared" si="29"/>
        <v>1065460.022400001</v>
      </c>
      <c r="AI59" s="771">
        <f t="shared" si="30"/>
        <v>53273.00112000006</v>
      </c>
      <c r="AJ59" s="772">
        <f t="shared" si="31"/>
        <v>5887187.021280001</v>
      </c>
      <c r="AK59" s="772"/>
      <c r="AL59" s="773"/>
      <c r="AM59" s="774">
        <f t="shared" si="32"/>
        <v>5887187.021280001</v>
      </c>
      <c r="AN59" s="775" t="str">
        <f>+VLOOKUP($B59,'[5]Database All Area Mei 2022'!$C$5:$CJ$1779,74,0)</f>
        <v>PERUSAHAAN</v>
      </c>
      <c r="AO59" s="776">
        <f t="shared" si="33"/>
        <v>53</v>
      </c>
      <c r="AP59" s="777" t="str">
        <f t="shared" si="34"/>
        <v>1589</v>
      </c>
      <c r="AQ59" s="778" t="str">
        <f t="shared" si="35"/>
        <v>KAMILUDDIN</v>
      </c>
      <c r="AR59" s="779">
        <f t="shared" si="36"/>
        <v>5887187.021280001</v>
      </c>
      <c r="AS59" s="97">
        <f>+VLOOKUP(B59,'[6]BANK DRIVER'!$B$442:$I$1298,6,0)</f>
        <v>5887187.021280001</v>
      </c>
      <c r="AV59" s="103">
        <f t="shared" si="37"/>
        <v>0</v>
      </c>
    </row>
    <row r="60" ht="15" customHeight="1">
      <c r="A60" s="7" t="s">
        <v>44</v>
      </c>
      <c r="B60" s="8" t="s">
        <v>161</v>
      </c>
      <c r="C60" s="13" t="s">
        <v>162</v>
      </c>
      <c r="D60" s="7" t="s">
        <v>77</v>
      </c>
      <c r="E60" s="7" t="s">
        <v>48</v>
      </c>
      <c r="F60" s="7" t="s">
        <v>78</v>
      </c>
      <c r="G60" s="9">
        <v>4375479.19</v>
      </c>
      <c r="H60" s="9"/>
      <c r="I60" s="10">
        <f t="shared" si="49"/>
        <v>213960.932391</v>
      </c>
      <c r="J60" s="10">
        <f t="shared" si="50"/>
        <v>175019.16760000002</v>
      </c>
      <c r="K60" s="10">
        <f t="shared" si="51"/>
        <v>87509.58380000001</v>
      </c>
      <c r="L60" s="10">
        <v>15000</v>
      </c>
      <c r="M60" s="26">
        <f t="shared" si="47"/>
        <v>4866968.873791001</v>
      </c>
      <c r="N60" s="26">
        <f t="shared" si="42"/>
        <v>389357.50990328006</v>
      </c>
      <c r="O60" s="28">
        <v>1063500</v>
      </c>
      <c r="P60" s="551"/>
      <c r="Q60" s="551"/>
      <c r="R60" s="29">
        <f t="shared" si="48"/>
        <v>6319826.383694281</v>
      </c>
      <c r="S60" s="199">
        <f t="shared" si="43"/>
        <v>42829.32608936081</v>
      </c>
      <c r="T60" s="42">
        <f t="shared" si="44"/>
        <v>6362655.709783642</v>
      </c>
      <c r="U60" s="43">
        <v>44682</v>
      </c>
      <c r="V60" s="320">
        <v>44773</v>
      </c>
      <c r="W60" s="434"/>
      <c r="X60" s="544"/>
      <c r="Y60" s="47"/>
      <c r="Z60" s="780">
        <f t="shared" si="22"/>
        <v>54</v>
      </c>
      <c r="AA60" s="781" t="str">
        <f t="shared" si="23"/>
        <v>2389</v>
      </c>
      <c r="AB60" s="782" t="str">
        <f t="shared" si="24"/>
        <v>KEVIN DWI CAHYO</v>
      </c>
      <c r="AC60" s="775" t="str">
        <f>+VLOOKUP(B60,'[5]Database All Area Mei 2022'!$C$5:$CJ$1779,27,0)</f>
        <v>LAJANG</v>
      </c>
      <c r="AD60" s="769">
        <f t="shared" si="25"/>
        <v>5438979.19</v>
      </c>
      <c r="AE60" s="770">
        <f t="shared" si="26"/>
        <v>87509.58380000001</v>
      </c>
      <c r="AF60" s="770">
        <f t="shared" si="27"/>
        <v>0</v>
      </c>
      <c r="AG60" s="770">
        <f t="shared" si="28"/>
        <v>43754.791900000004</v>
      </c>
      <c r="AH60" s="771">
        <f t="shared" si="29"/>
        <v>807714.8143000007</v>
      </c>
      <c r="AI60" s="771">
        <f t="shared" si="30"/>
        <v>40385.740715000036</v>
      </c>
      <c r="AJ60" s="772">
        <f t="shared" si="31"/>
        <v>5267329.073585001</v>
      </c>
      <c r="AK60" s="772"/>
      <c r="AL60" s="773"/>
      <c r="AM60" s="774">
        <f t="shared" si="32"/>
        <v>5267329.073585001</v>
      </c>
      <c r="AN60" s="775" t="str">
        <f>+VLOOKUP($B60,'[5]Database All Area Mei 2022'!$C$5:$CJ$1779,74,0)</f>
        <v>PBI</v>
      </c>
      <c r="AO60" s="776">
        <f t="shared" si="33"/>
        <v>54</v>
      </c>
      <c r="AP60" s="777" t="str">
        <f t="shared" si="34"/>
        <v>2389</v>
      </c>
      <c r="AQ60" s="778" t="str">
        <f t="shared" si="35"/>
        <v>KEVIN DWI CAHYO</v>
      </c>
      <c r="AR60" s="779">
        <f t="shared" si="36"/>
        <v>5267329.073585001</v>
      </c>
      <c r="AS60" s="97">
        <f>+VLOOKUP(B60,'[6]BANK DRIVER'!$B$442:$I$1298,6,0)</f>
        <v>5267329.073585001</v>
      </c>
      <c r="AV60" s="103">
        <f t="shared" si="37"/>
        <v>0</v>
      </c>
    </row>
    <row r="61" ht="15" customHeight="1">
      <c r="A61" s="7" t="s">
        <v>44</v>
      </c>
      <c r="B61" s="8" t="s">
        <v>163</v>
      </c>
      <c r="C61" s="13" t="s">
        <v>164</v>
      </c>
      <c r="D61" s="7" t="s">
        <v>77</v>
      </c>
      <c r="E61" s="7" t="s">
        <v>48</v>
      </c>
      <c r="F61" s="7" t="s">
        <v>78</v>
      </c>
      <c r="G61" s="9">
        <v>4375479.19</v>
      </c>
      <c r="H61" s="9">
        <v>-175019.16760000002</v>
      </c>
      <c r="I61" s="10">
        <f t="shared" si="49"/>
        <v>213960.932391</v>
      </c>
      <c r="J61" s="10">
        <f t="shared" si="50"/>
        <v>175019.16760000002</v>
      </c>
      <c r="K61" s="10">
        <f t="shared" si="51"/>
        <v>87509.58380000001</v>
      </c>
      <c r="L61" s="10">
        <v>15000</v>
      </c>
      <c r="M61" s="26">
        <f t="shared" si="47"/>
        <v>4691949.7061910005</v>
      </c>
      <c r="N61" s="26">
        <f t="shared" si="42"/>
        <v>375355.97649528005</v>
      </c>
      <c r="O61" s="28">
        <v>600000</v>
      </c>
      <c r="P61" s="551"/>
      <c r="Q61" s="551"/>
      <c r="R61" s="29">
        <f t="shared" si="48"/>
        <v>5667305.68268628</v>
      </c>
      <c r="S61" s="199">
        <f t="shared" si="43"/>
        <v>41289.157414480804</v>
      </c>
      <c r="T61" s="42">
        <f t="shared" si="44"/>
        <v>5708594.8401007615</v>
      </c>
      <c r="U61" s="43">
        <v>44652</v>
      </c>
      <c r="V61" s="320">
        <v>44742</v>
      </c>
      <c r="W61" s="434"/>
      <c r="X61" s="544"/>
      <c r="Y61" s="47"/>
      <c r="Z61" s="780">
        <f t="shared" si="22"/>
        <v>55</v>
      </c>
      <c r="AA61" s="781" t="str">
        <f t="shared" si="23"/>
        <v>1557</v>
      </c>
      <c r="AB61" s="782" t="str">
        <f t="shared" si="24"/>
        <v>KRISTIAN PRASETYA INDRA PUTRA</v>
      </c>
      <c r="AC61" s="775" t="str">
        <f>+VLOOKUP(B61,'[5]Database All Area Mei 2022'!$C$5:$CJ$1779,27,0)</f>
        <v>KAWIN ANAK 3</v>
      </c>
      <c r="AD61" s="769">
        <f t="shared" si="25"/>
        <v>4800460.0224</v>
      </c>
      <c r="AE61" s="770">
        <f t="shared" si="26"/>
        <v>87509.58380000001</v>
      </c>
      <c r="AF61" s="770">
        <f t="shared" si="27"/>
        <v>43754.791900000004</v>
      </c>
      <c r="AG61" s="770">
        <f t="shared" si="28"/>
        <v>43754.791900000004</v>
      </c>
      <c r="AH61" s="771">
        <f t="shared" si="29"/>
        <v>-1374559.1451999992</v>
      </c>
      <c r="AI61" s="771">
        <f t="shared" si="30"/>
        <v>0</v>
      </c>
      <c r="AJ61" s="772">
        <f t="shared" si="31"/>
        <v>4625440.854800001</v>
      </c>
      <c r="AK61" s="772"/>
      <c r="AL61" s="773"/>
      <c r="AM61" s="774">
        <f t="shared" si="32"/>
        <v>4625440.854800001</v>
      </c>
      <c r="AN61" s="775" t="str">
        <f>+VLOOKUP($B61,'[5]Database All Area Mei 2022'!$C$5:$CJ$1779,74,0)</f>
        <v>PERUSAHAAN</v>
      </c>
      <c r="AO61" s="776">
        <f t="shared" si="33"/>
        <v>55</v>
      </c>
      <c r="AP61" s="777" t="str">
        <f t="shared" si="34"/>
        <v>1557</v>
      </c>
      <c r="AQ61" s="778" t="str">
        <f t="shared" si="35"/>
        <v>KRISTIAN PRASETYA INDRA PUTRA</v>
      </c>
      <c r="AR61" s="779">
        <f t="shared" si="36"/>
        <v>4625440.854800001</v>
      </c>
      <c r="AS61" s="97">
        <f>+VLOOKUP(B61,'[6]BANK DRIVER'!$B$442:$I$1298,6,0)</f>
        <v>4625440.854800001</v>
      </c>
      <c r="AV61" s="103">
        <f t="shared" si="37"/>
        <v>0</v>
      </c>
    </row>
    <row r="62" ht="15" customHeight="1">
      <c r="A62" s="7" t="s">
        <v>44</v>
      </c>
      <c r="B62" s="8" t="s">
        <v>165</v>
      </c>
      <c r="C62" s="13" t="s">
        <v>166</v>
      </c>
      <c r="D62" s="7" t="s">
        <v>77</v>
      </c>
      <c r="E62" s="7" t="s">
        <v>48</v>
      </c>
      <c r="F62" s="7" t="s">
        <v>78</v>
      </c>
      <c r="G62" s="9">
        <v>4375479.19</v>
      </c>
      <c r="H62" s="9"/>
      <c r="I62" s="10">
        <f t="shared" si="49"/>
        <v>213960.932391</v>
      </c>
      <c r="J62" s="10">
        <f t="shared" si="50"/>
        <v>175019.16760000002</v>
      </c>
      <c r="K62" s="10">
        <f t="shared" si="51"/>
        <v>87509.58380000001</v>
      </c>
      <c r="L62" s="10">
        <v>15000</v>
      </c>
      <c r="M62" s="26">
        <f t="shared" si="47"/>
        <v>4866968.873791001</v>
      </c>
      <c r="N62" s="26">
        <f t="shared" si="42"/>
        <v>389357.50990328006</v>
      </c>
      <c r="O62" s="28">
        <v>910000</v>
      </c>
      <c r="P62" s="551"/>
      <c r="Q62" s="551"/>
      <c r="R62" s="29">
        <f t="shared" si="48"/>
        <v>6166326.383694281</v>
      </c>
      <c r="S62" s="199">
        <f t="shared" si="43"/>
        <v>42829.32608936081</v>
      </c>
      <c r="T62" s="42">
        <f t="shared" si="44"/>
        <v>6209155.709783642</v>
      </c>
      <c r="U62" s="43">
        <v>44682</v>
      </c>
      <c r="V62" s="320">
        <v>44773</v>
      </c>
      <c r="W62" s="434"/>
      <c r="X62" s="544"/>
      <c r="Y62" s="47"/>
      <c r="Z62" s="780">
        <f t="shared" si="22"/>
        <v>56</v>
      </c>
      <c r="AA62" s="781" t="str">
        <f t="shared" si="23"/>
        <v>2328</v>
      </c>
      <c r="AB62" s="782" t="str">
        <f t="shared" si="24"/>
        <v>KUFWANI</v>
      </c>
      <c r="AC62" s="775" t="str">
        <f>+VLOOKUP(B62,'[5]Database All Area Mei 2022'!$C$5:$CJ$1779,27,0)</f>
        <v>KAWIN</v>
      </c>
      <c r="AD62" s="769">
        <f t="shared" si="25"/>
        <v>5285479.19</v>
      </c>
      <c r="AE62" s="770">
        <f t="shared" si="26"/>
        <v>87509.58380000001</v>
      </c>
      <c r="AF62" s="770">
        <f t="shared" si="27"/>
        <v>43754.791900000004</v>
      </c>
      <c r="AG62" s="770">
        <f t="shared" si="28"/>
        <v>43754.791900000004</v>
      </c>
      <c r="AH62" s="771">
        <f t="shared" si="29"/>
        <v>235460.02240000106</v>
      </c>
      <c r="AI62" s="771">
        <f t="shared" si="30"/>
        <v>11773.001120000054</v>
      </c>
      <c r="AJ62" s="772">
        <f t="shared" si="31"/>
        <v>5098687.021280001</v>
      </c>
      <c r="AK62" s="772"/>
      <c r="AL62" s="995">
        <v>170000</v>
      </c>
      <c r="AM62" s="774">
        <f t="shared" si="32"/>
        <v>4928687.021280001</v>
      </c>
      <c r="AN62" s="775" t="str">
        <f>+VLOOKUP($B62,'[5]Database All Area Mei 2022'!$C$5:$CJ$1779,74,0)</f>
        <v>PERUSAHAAN</v>
      </c>
      <c r="AO62" s="776">
        <f t="shared" si="33"/>
        <v>56</v>
      </c>
      <c r="AP62" s="777" t="str">
        <f t="shared" si="34"/>
        <v>2328</v>
      </c>
      <c r="AQ62" s="778" t="str">
        <f t="shared" si="35"/>
        <v>KUFWANI</v>
      </c>
      <c r="AR62" s="779">
        <f t="shared" si="36"/>
        <v>4928687.021280001</v>
      </c>
      <c r="AS62" s="97">
        <f>+VLOOKUP(B62,'[6]BANK DRIVER'!$B$442:$I$1298,6,0)</f>
        <v>4928687.021280001</v>
      </c>
      <c r="AV62" s="103">
        <f t="shared" si="37"/>
        <v>0</v>
      </c>
    </row>
    <row r="63" ht="15" customHeight="1">
      <c r="A63" s="7" t="s">
        <v>44</v>
      </c>
      <c r="B63" s="8" t="s">
        <v>167</v>
      </c>
      <c r="C63" s="13" t="s">
        <v>168</v>
      </c>
      <c r="D63" s="7" t="s">
        <v>77</v>
      </c>
      <c r="E63" s="7" t="s">
        <v>48</v>
      </c>
      <c r="F63" s="7" t="s">
        <v>78</v>
      </c>
      <c r="G63" s="9">
        <v>4375479.19</v>
      </c>
      <c r="H63" s="9"/>
      <c r="I63" s="10">
        <f t="shared" si="49"/>
        <v>213960.932391</v>
      </c>
      <c r="J63" s="10">
        <f t="shared" si="50"/>
        <v>175019.16760000002</v>
      </c>
      <c r="K63" s="10">
        <f t="shared" si="51"/>
        <v>87509.58380000001</v>
      </c>
      <c r="L63" s="10">
        <v>15000</v>
      </c>
      <c r="M63" s="26">
        <f t="shared" si="47"/>
        <v>4866968.873791001</v>
      </c>
      <c r="N63" s="26">
        <f t="shared" si="42"/>
        <v>389357.50990328006</v>
      </c>
      <c r="O63" s="28">
        <v>420000</v>
      </c>
      <c r="P63" s="551"/>
      <c r="Q63" s="551"/>
      <c r="R63" s="29">
        <f t="shared" si="48"/>
        <v>5676326.383694281</v>
      </c>
      <c r="S63" s="199">
        <f t="shared" si="43"/>
        <v>42829.32608936081</v>
      </c>
      <c r="T63" s="42">
        <f t="shared" si="44"/>
        <v>5719155.709783642</v>
      </c>
      <c r="U63" s="43">
        <v>44621</v>
      </c>
      <c r="V63" s="320">
        <v>44712</v>
      </c>
      <c r="W63" s="434"/>
      <c r="X63" s="544"/>
      <c r="Y63" s="47"/>
      <c r="Z63" s="780">
        <f t="shared" si="22"/>
        <v>57</v>
      </c>
      <c r="AA63" s="781" t="str">
        <f t="shared" si="23"/>
        <v>1783</v>
      </c>
      <c r="AB63" s="782" t="str">
        <f t="shared" si="24"/>
        <v>M SABILIN HUDAH</v>
      </c>
      <c r="AC63" s="775" t="str">
        <f>+VLOOKUP(B63,'[5]Database All Area Mei 2022'!$C$5:$CJ$1779,27,0)</f>
        <v>KAWIN</v>
      </c>
      <c r="AD63" s="769">
        <f t="shared" si="25"/>
        <v>4795479.19</v>
      </c>
      <c r="AE63" s="770">
        <f t="shared" si="26"/>
        <v>87509.58380000001</v>
      </c>
      <c r="AF63" s="770">
        <f t="shared" si="27"/>
        <v>43754.791900000004</v>
      </c>
      <c r="AG63" s="770">
        <f t="shared" si="28"/>
        <v>43754.791900000004</v>
      </c>
      <c r="AH63" s="771">
        <f t="shared" si="29"/>
        <v>-254539.97759999894</v>
      </c>
      <c r="AI63" s="771">
        <f t="shared" si="30"/>
        <v>0</v>
      </c>
      <c r="AJ63" s="772">
        <f t="shared" si="31"/>
        <v>4620460.022400001</v>
      </c>
      <c r="AK63" s="772"/>
      <c r="AL63" s="773"/>
      <c r="AM63" s="774">
        <f t="shared" si="32"/>
        <v>4620460.022400001</v>
      </c>
      <c r="AN63" s="775" t="str">
        <f>+VLOOKUP($B63,'[5]Database All Area Mei 2022'!$C$5:$CJ$1779,74,0)</f>
        <v>PERUSAHAAN</v>
      </c>
      <c r="AO63" s="776">
        <f t="shared" si="33"/>
        <v>57</v>
      </c>
      <c r="AP63" s="777" t="str">
        <f t="shared" si="34"/>
        <v>1783</v>
      </c>
      <c r="AQ63" s="778" t="str">
        <f t="shared" si="35"/>
        <v>M SABILIN HUDAH</v>
      </c>
      <c r="AR63" s="779">
        <f t="shared" si="36"/>
        <v>4620460.022400001</v>
      </c>
      <c r="AS63" s="97">
        <f>+VLOOKUP(B63,'[6]BANK DRIVER'!$B$442:$I$1298,6,0)</f>
        <v>4620460.022400001</v>
      </c>
      <c r="AV63" s="103">
        <f t="shared" si="37"/>
        <v>0</v>
      </c>
    </row>
    <row r="64" ht="15" customHeight="1">
      <c r="A64" s="7" t="s">
        <v>44</v>
      </c>
      <c r="B64" s="570" t="s">
        <v>169</v>
      </c>
      <c r="C64" s="564" t="s">
        <v>170</v>
      </c>
      <c r="D64" s="7" t="s">
        <v>77</v>
      </c>
      <c r="E64" s="7" t="s">
        <v>48</v>
      </c>
      <c r="F64" s="7" t="s">
        <v>78</v>
      </c>
      <c r="G64" s="9">
        <v>4375479.19</v>
      </c>
      <c r="H64" s="9"/>
      <c r="I64" s="10">
        <f t="shared" si="49"/>
        <v>213960.932391</v>
      </c>
      <c r="J64" s="10">
        <f t="shared" si="50"/>
        <v>175019.16760000002</v>
      </c>
      <c r="K64" s="10">
        <f t="shared" si="51"/>
        <v>87509.58380000001</v>
      </c>
      <c r="L64" s="10">
        <v>15000</v>
      </c>
      <c r="M64" s="26">
        <f t="shared" si="47"/>
        <v>4866968.873791001</v>
      </c>
      <c r="N64" s="26">
        <f t="shared" si="42"/>
        <v>389357.50990328006</v>
      </c>
      <c r="O64" s="28">
        <v>460000</v>
      </c>
      <c r="P64" s="551"/>
      <c r="Q64" s="551"/>
      <c r="R64" s="29">
        <f t="shared" si="48"/>
        <v>5716326.383694281</v>
      </c>
      <c r="S64" s="199">
        <f t="shared" si="43"/>
        <v>42829.32608936081</v>
      </c>
      <c r="T64" s="42">
        <f t="shared" si="44"/>
        <v>5759155.709783642</v>
      </c>
      <c r="U64" s="566">
        <v>44682</v>
      </c>
      <c r="V64" s="567">
        <v>44773</v>
      </c>
      <c r="W64" s="434"/>
      <c r="X64" s="544"/>
      <c r="Y64" s="47"/>
      <c r="Z64" s="780">
        <f t="shared" si="22"/>
        <v>58</v>
      </c>
      <c r="AA64" s="781" t="str">
        <f t="shared" si="23"/>
        <v>0619</v>
      </c>
      <c r="AB64" s="782" t="str">
        <f t="shared" si="24"/>
        <v>MIFTAKUL ARIS MUSTOFA</v>
      </c>
      <c r="AC64" s="775" t="str">
        <f>+VLOOKUP(B64,'[5]Database All Area Mei 2022'!$C$5:$CJ$1779,27,0)</f>
        <v>LAJANG</v>
      </c>
      <c r="AD64" s="769">
        <f t="shared" si="25"/>
        <v>4835479.19</v>
      </c>
      <c r="AE64" s="770">
        <f t="shared" si="26"/>
        <v>87509.58380000001</v>
      </c>
      <c r="AF64" s="770">
        <f t="shared" si="27"/>
        <v>0</v>
      </c>
      <c r="AG64" s="770">
        <f t="shared" si="28"/>
        <v>43754.791900000004</v>
      </c>
      <c r="AH64" s="771">
        <f t="shared" si="29"/>
        <v>204214.81430000067</v>
      </c>
      <c r="AI64" s="771">
        <f t="shared" si="30"/>
        <v>10210.740715000034</v>
      </c>
      <c r="AJ64" s="772">
        <f t="shared" si="31"/>
        <v>4694004.073585001</v>
      </c>
      <c r="AK64" s="772"/>
      <c r="AL64" s="773"/>
      <c r="AM64" s="774">
        <f t="shared" si="32"/>
        <v>4694004.073585001</v>
      </c>
      <c r="AN64" s="775" t="str">
        <f>+VLOOKUP($B64,'[5]Database All Area Mei 2022'!$C$5:$CJ$1779,74,0)</f>
        <v>PBI</v>
      </c>
      <c r="AO64" s="776">
        <f t="shared" si="33"/>
        <v>58</v>
      </c>
      <c r="AP64" s="777" t="str">
        <f t="shared" si="34"/>
        <v>0619</v>
      </c>
      <c r="AQ64" s="778" t="str">
        <f t="shared" si="35"/>
        <v>MIFTAKUL ARIS MUSTOFA</v>
      </c>
      <c r="AR64" s="779">
        <f t="shared" si="36"/>
        <v>4694004.073585001</v>
      </c>
      <c r="AS64" s="97">
        <f>+VLOOKUP(B64,'[6]BANK DRIVER'!$B$442:$I$1298,6,0)</f>
        <v>4694004.073585001</v>
      </c>
      <c r="AV64" s="103">
        <f t="shared" si="37"/>
        <v>0</v>
      </c>
    </row>
    <row r="65" ht="15" customHeight="1">
      <c r="A65" s="7" t="s">
        <v>44</v>
      </c>
      <c r="B65" s="8" t="s">
        <v>171</v>
      </c>
      <c r="C65" s="13" t="s">
        <v>172</v>
      </c>
      <c r="D65" s="7" t="s">
        <v>77</v>
      </c>
      <c r="E65" s="7" t="s">
        <v>48</v>
      </c>
      <c r="F65" s="7" t="s">
        <v>78</v>
      </c>
      <c r="G65" s="9">
        <v>4375479.19</v>
      </c>
      <c r="H65" s="9"/>
      <c r="I65" s="10">
        <f t="shared" si="49"/>
        <v>213960.932391</v>
      </c>
      <c r="J65" s="10">
        <f t="shared" si="50"/>
        <v>175019.16760000002</v>
      </c>
      <c r="K65" s="10">
        <f t="shared" si="51"/>
        <v>87509.58380000001</v>
      </c>
      <c r="L65" s="10">
        <v>15000</v>
      </c>
      <c r="M65" s="26">
        <f t="shared" si="47"/>
        <v>4866968.873791001</v>
      </c>
      <c r="N65" s="26">
        <f t="shared" si="42"/>
        <v>389357.50990328006</v>
      </c>
      <c r="O65" s="28">
        <v>480000</v>
      </c>
      <c r="P65" s="551"/>
      <c r="Q65" s="551"/>
      <c r="R65" s="29">
        <f t="shared" si="48"/>
        <v>5736326.383694281</v>
      </c>
      <c r="S65" s="199">
        <f t="shared" si="43"/>
        <v>42829.32608936081</v>
      </c>
      <c r="T65" s="42">
        <f t="shared" si="44"/>
        <v>5779155.709783642</v>
      </c>
      <c r="U65" s="43">
        <v>44621</v>
      </c>
      <c r="V65" s="320">
        <v>44712</v>
      </c>
      <c r="W65" s="434"/>
      <c r="X65" s="544"/>
      <c r="Y65" s="47"/>
      <c r="Z65" s="780">
        <f t="shared" si="22"/>
        <v>59</v>
      </c>
      <c r="AA65" s="781" t="str">
        <f t="shared" si="23"/>
        <v>1219</v>
      </c>
      <c r="AB65" s="782" t="str">
        <f t="shared" si="24"/>
        <v>MOCH SYAKUR ROHMAN</v>
      </c>
      <c r="AC65" s="775" t="str">
        <f>+VLOOKUP(B65,'[5]Database All Area Mei 2022'!$C$5:$CJ$1779,27,0)</f>
        <v>KAWIN</v>
      </c>
      <c r="AD65" s="769">
        <f t="shared" si="25"/>
        <v>4855479.19</v>
      </c>
      <c r="AE65" s="770">
        <f t="shared" si="26"/>
        <v>87509.58380000001</v>
      </c>
      <c r="AF65" s="770">
        <f t="shared" si="27"/>
        <v>0</v>
      </c>
      <c r="AG65" s="770">
        <f t="shared" si="28"/>
        <v>43754.791900000004</v>
      </c>
      <c r="AH65" s="771">
        <f t="shared" si="29"/>
        <v>-150785.18569999933</v>
      </c>
      <c r="AI65" s="771">
        <f t="shared" si="30"/>
        <v>0</v>
      </c>
      <c r="AJ65" s="772">
        <f t="shared" si="31"/>
        <v>4724214.814300001</v>
      </c>
      <c r="AK65" s="772"/>
      <c r="AL65" s="773"/>
      <c r="AM65" s="774">
        <f t="shared" si="32"/>
        <v>4724214.814300001</v>
      </c>
      <c r="AN65" s="775" t="str">
        <f>+VLOOKUP($B65,'[5]Database All Area Mei 2022'!$C$5:$CJ$1779,74,0)</f>
        <v>PBI</v>
      </c>
      <c r="AO65" s="776">
        <f t="shared" si="33"/>
        <v>59</v>
      </c>
      <c r="AP65" s="777" t="str">
        <f t="shared" si="34"/>
        <v>1219</v>
      </c>
      <c r="AQ65" s="778" t="str">
        <f t="shared" si="35"/>
        <v>MOCH SYAKUR ROHMAN</v>
      </c>
      <c r="AR65" s="779">
        <f t="shared" si="36"/>
        <v>4724214.814300001</v>
      </c>
      <c r="AS65" s="97">
        <f>+VLOOKUP(B65,'[6]BANK DRIVER'!$B$442:$I$1298,6,0)</f>
        <v>4724214.814300001</v>
      </c>
      <c r="AV65" s="103">
        <f t="shared" si="37"/>
        <v>0</v>
      </c>
    </row>
    <row r="66" ht="15" customHeight="1">
      <c r="A66" s="7" t="s">
        <v>44</v>
      </c>
      <c r="B66" s="8" t="s">
        <v>173</v>
      </c>
      <c r="C66" s="13" t="s">
        <v>174</v>
      </c>
      <c r="D66" s="7" t="s">
        <v>77</v>
      </c>
      <c r="E66" s="7" t="s">
        <v>48</v>
      </c>
      <c r="F66" s="7" t="s">
        <v>78</v>
      </c>
      <c r="G66" s="9">
        <v>4375479.19</v>
      </c>
      <c r="H66" s="9"/>
      <c r="I66" s="10">
        <f t="shared" si="49"/>
        <v>213960.932391</v>
      </c>
      <c r="J66" s="10">
        <f t="shared" si="50"/>
        <v>175019.16760000002</v>
      </c>
      <c r="K66" s="10">
        <f t="shared" si="51"/>
        <v>87509.58380000001</v>
      </c>
      <c r="L66" s="10">
        <v>15000</v>
      </c>
      <c r="M66" s="26">
        <f t="shared" si="47"/>
        <v>4866968.873791001</v>
      </c>
      <c r="N66" s="26">
        <f t="shared" si="42"/>
        <v>389357.50990328006</v>
      </c>
      <c r="O66" s="28">
        <v>620000</v>
      </c>
      <c r="P66" s="551"/>
      <c r="Q66" s="551"/>
      <c r="R66" s="29">
        <f t="shared" si="48"/>
        <v>5876326.383694281</v>
      </c>
      <c r="S66" s="199">
        <f t="shared" si="43"/>
        <v>42829.32608936081</v>
      </c>
      <c r="T66" s="42">
        <f t="shared" si="44"/>
        <v>5919155.709783642</v>
      </c>
      <c r="U66" s="43">
        <v>44621</v>
      </c>
      <c r="V66" s="320">
        <v>44712</v>
      </c>
      <c r="W66" s="434"/>
      <c r="X66" s="544"/>
      <c r="Y66" s="47"/>
      <c r="Z66" s="780">
        <f t="shared" si="22"/>
        <v>60</v>
      </c>
      <c r="AA66" s="781" t="str">
        <f t="shared" si="23"/>
        <v>1827</v>
      </c>
      <c r="AB66" s="782" t="str">
        <f t="shared" si="24"/>
        <v>MOCHAMAD SUSANTO</v>
      </c>
      <c r="AC66" s="775" t="str">
        <f>+VLOOKUP(B66,'[5]Database All Area Mei 2022'!$C$5:$CJ$1779,27,0)</f>
        <v>KAWIN</v>
      </c>
      <c r="AD66" s="769">
        <f t="shared" si="25"/>
        <v>4995479.19</v>
      </c>
      <c r="AE66" s="770">
        <f t="shared" si="26"/>
        <v>87509.58380000001</v>
      </c>
      <c r="AF66" s="770">
        <f t="shared" si="27"/>
        <v>43754.791900000004</v>
      </c>
      <c r="AG66" s="770">
        <f t="shared" si="28"/>
        <v>43754.791900000004</v>
      </c>
      <c r="AH66" s="771">
        <f t="shared" si="29"/>
        <v>-54539.977599998936</v>
      </c>
      <c r="AI66" s="771">
        <f t="shared" si="30"/>
        <v>0</v>
      </c>
      <c r="AJ66" s="772">
        <f t="shared" si="31"/>
        <v>4820460.022400001</v>
      </c>
      <c r="AK66" s="772"/>
      <c r="AL66" s="773"/>
      <c r="AM66" s="774">
        <f t="shared" si="32"/>
        <v>4820460.022400001</v>
      </c>
      <c r="AN66" s="775" t="str">
        <f>+VLOOKUP($B66,'[5]Database All Area Mei 2022'!$C$5:$CJ$1779,74,0)</f>
        <v>PERUSAHAAN</v>
      </c>
      <c r="AO66" s="776">
        <f t="shared" si="33"/>
        <v>60</v>
      </c>
      <c r="AP66" s="777" t="str">
        <f t="shared" si="34"/>
        <v>1827</v>
      </c>
      <c r="AQ66" s="778" t="str">
        <f t="shared" si="35"/>
        <v>MOCHAMAD SUSANTO</v>
      </c>
      <c r="AR66" s="779">
        <f t="shared" si="36"/>
        <v>4820460.022400001</v>
      </c>
      <c r="AS66" s="97">
        <f>+VLOOKUP(B66,'[6]BANK DRIVER'!$B$442:$I$1298,6,0)</f>
        <v>4820460.022400001</v>
      </c>
      <c r="AV66" s="103">
        <f t="shared" si="37"/>
        <v>0</v>
      </c>
    </row>
    <row r="67" ht="15" customHeight="1">
      <c r="A67" s="7" t="s">
        <v>44</v>
      </c>
      <c r="B67" s="8" t="s">
        <v>175</v>
      </c>
      <c r="C67" s="13" t="s">
        <v>176</v>
      </c>
      <c r="D67" s="7" t="s">
        <v>77</v>
      </c>
      <c r="E67" s="7" t="s">
        <v>48</v>
      </c>
      <c r="F67" s="7" t="s">
        <v>78</v>
      </c>
      <c r="G67" s="9">
        <v>4375479.19</v>
      </c>
      <c r="H67" s="9"/>
      <c r="I67" s="10">
        <f t="shared" si="49"/>
        <v>213960.932391</v>
      </c>
      <c r="J67" s="10">
        <f t="shared" si="50"/>
        <v>175019.16760000002</v>
      </c>
      <c r="K67" s="10">
        <f t="shared" si="51"/>
        <v>87509.58380000001</v>
      </c>
      <c r="L67" s="10">
        <v>15000</v>
      </c>
      <c r="M67" s="26">
        <f t="shared" si="47"/>
        <v>4866968.873791001</v>
      </c>
      <c r="N67" s="26">
        <f t="shared" si="42"/>
        <v>389357.50990328006</v>
      </c>
      <c r="O67" s="28">
        <v>460000</v>
      </c>
      <c r="P67" s="551"/>
      <c r="Q67" s="551"/>
      <c r="R67" s="29">
        <f t="shared" si="48"/>
        <v>5716326.383694281</v>
      </c>
      <c r="S67" s="199">
        <f t="shared" si="43"/>
        <v>42829.32608936081</v>
      </c>
      <c r="T67" s="42">
        <f t="shared" si="44"/>
        <v>5759155.709783642</v>
      </c>
      <c r="U67" s="43">
        <v>44682</v>
      </c>
      <c r="V67" s="320">
        <v>44773</v>
      </c>
      <c r="W67" s="434"/>
      <c r="X67" s="544"/>
      <c r="Y67" s="47"/>
      <c r="Z67" s="780">
        <f t="shared" si="22"/>
        <v>61</v>
      </c>
      <c r="AA67" s="781" t="str">
        <f t="shared" si="23"/>
        <v>1736</v>
      </c>
      <c r="AB67" s="782" t="str">
        <f t="shared" si="24"/>
        <v>MOKH RIDUWAN</v>
      </c>
      <c r="AC67" s="775" t="str">
        <f>+VLOOKUP(B67,'[5]Database All Area Mei 2022'!$C$5:$CJ$1779,27,0)</f>
        <v>KAWIN</v>
      </c>
      <c r="AD67" s="769">
        <f t="shared" si="25"/>
        <v>4835479.19</v>
      </c>
      <c r="AE67" s="770">
        <f t="shared" si="26"/>
        <v>87509.58380000001</v>
      </c>
      <c r="AF67" s="770">
        <f t="shared" si="27"/>
        <v>0</v>
      </c>
      <c r="AG67" s="770">
        <f t="shared" si="28"/>
        <v>43754.791900000004</v>
      </c>
      <c r="AH67" s="771">
        <f t="shared" si="29"/>
        <v>-170785.18569999933</v>
      </c>
      <c r="AI67" s="771">
        <f t="shared" si="30"/>
        <v>0</v>
      </c>
      <c r="AJ67" s="772">
        <f t="shared" si="31"/>
        <v>4704214.814300001</v>
      </c>
      <c r="AK67" s="772"/>
      <c r="AL67" s="773"/>
      <c r="AM67" s="774">
        <f t="shared" si="32"/>
        <v>4704214.814300001</v>
      </c>
      <c r="AN67" s="775" t="str">
        <f>+VLOOKUP($B67,'[5]Database All Area Mei 2022'!$C$5:$CJ$1779,74,0)</f>
        <v>PBI</v>
      </c>
      <c r="AO67" s="776">
        <f t="shared" si="33"/>
        <v>61</v>
      </c>
      <c r="AP67" s="777" t="str">
        <f t="shared" si="34"/>
        <v>1736</v>
      </c>
      <c r="AQ67" s="778" t="str">
        <f t="shared" si="35"/>
        <v>MOKH RIDUWAN</v>
      </c>
      <c r="AR67" s="779">
        <f t="shared" si="36"/>
        <v>4704214.814300001</v>
      </c>
      <c r="AS67" s="97">
        <f>+VLOOKUP(B67,'[6]BANK DRIVER'!$B$442:$I$1298,6,0)</f>
        <v>4704214.814300001</v>
      </c>
      <c r="AV67" s="103">
        <f t="shared" si="37"/>
        <v>0</v>
      </c>
    </row>
    <row r="68" ht="15" customHeight="1">
      <c r="A68" s="7" t="s">
        <v>44</v>
      </c>
      <c r="B68" s="8" t="s">
        <v>177</v>
      </c>
      <c r="C68" s="13" t="s">
        <v>178</v>
      </c>
      <c r="D68" s="7" t="s">
        <v>77</v>
      </c>
      <c r="E68" s="7" t="s">
        <v>48</v>
      </c>
      <c r="F68" s="7" t="s">
        <v>78</v>
      </c>
      <c r="G68" s="9">
        <v>4375479.19</v>
      </c>
      <c r="H68" s="9"/>
      <c r="I68" s="10">
        <f t="shared" si="49"/>
        <v>213960.932391</v>
      </c>
      <c r="J68" s="10">
        <f t="shared" si="50"/>
        <v>175019.16760000002</v>
      </c>
      <c r="K68" s="10">
        <f t="shared" si="51"/>
        <v>87509.58380000001</v>
      </c>
      <c r="L68" s="10">
        <v>15000</v>
      </c>
      <c r="M68" s="26">
        <f t="shared" si="47"/>
        <v>4866968.873791001</v>
      </c>
      <c r="N68" s="26">
        <f ref="N68:N105" t="shared" si="52">+M68*8%</f>
        <v>389357.50990328006</v>
      </c>
      <c r="O68" s="28">
        <v>1375000</v>
      </c>
      <c r="P68" s="551"/>
      <c r="Q68" s="551"/>
      <c r="R68" s="29">
        <f t="shared" si="48"/>
        <v>6631326.383694281</v>
      </c>
      <c r="S68" s="199">
        <f t="shared" si="43"/>
        <v>42829.32608936081</v>
      </c>
      <c r="T68" s="42">
        <f ref="T68:T105" t="shared" si="53">R68+S68</f>
        <v>6674155.709783642</v>
      </c>
      <c r="U68" s="43">
        <v>44652</v>
      </c>
      <c r="V68" s="320">
        <v>44742</v>
      </c>
      <c r="W68" s="434"/>
      <c r="X68" s="544"/>
      <c r="Y68" s="47"/>
      <c r="Z68" s="780">
        <f t="shared" si="22"/>
        <v>62</v>
      </c>
      <c r="AA68" s="781" t="str">
        <f t="shared" si="23"/>
        <v>1564</v>
      </c>
      <c r="AB68" s="782" t="str">
        <f t="shared" si="24"/>
        <v>MUHAMMAD AJI SANTOSO</v>
      </c>
      <c r="AC68" s="775" t="str">
        <f>+VLOOKUP(B68,'[5]Database All Area Mei 2022'!$C$5:$CJ$1779,27,0)</f>
        <v>KAWIN</v>
      </c>
      <c r="AD68" s="769">
        <f t="shared" si="25"/>
        <v>5750479.19</v>
      </c>
      <c r="AE68" s="770">
        <f t="shared" si="26"/>
        <v>87509.58380000001</v>
      </c>
      <c r="AF68" s="770">
        <f t="shared" si="27"/>
        <v>0</v>
      </c>
      <c r="AG68" s="770">
        <f t="shared" si="28"/>
        <v>43754.791900000004</v>
      </c>
      <c r="AH68" s="771">
        <f t="shared" si="29"/>
        <v>744214.8143000007</v>
      </c>
      <c r="AI68" s="771">
        <f t="shared" si="30"/>
        <v>37210.740715000036</v>
      </c>
      <c r="AJ68" s="772">
        <f t="shared" si="31"/>
        <v>5582004.073585001</v>
      </c>
      <c r="AK68" s="772"/>
      <c r="AL68" s="773"/>
      <c r="AM68" s="774">
        <f t="shared" si="32"/>
        <v>5582004.073585001</v>
      </c>
      <c r="AN68" s="775" t="str">
        <f>+VLOOKUP($B68,'[5]Database All Area Mei 2022'!$C$5:$CJ$1779,74,0)</f>
        <v>PBI</v>
      </c>
      <c r="AO68" s="776">
        <f t="shared" si="33"/>
        <v>62</v>
      </c>
      <c r="AP68" s="777" t="str">
        <f t="shared" si="34"/>
        <v>1564</v>
      </c>
      <c r="AQ68" s="778" t="str">
        <f t="shared" si="35"/>
        <v>MUHAMMAD AJI SANTOSO</v>
      </c>
      <c r="AR68" s="779">
        <f t="shared" si="36"/>
        <v>5582004.073585001</v>
      </c>
      <c r="AS68" s="97">
        <f>+VLOOKUP(B68,'[6]BANK DRIVER'!$B$442:$I$1298,6,0)</f>
        <v>5582004.073585001</v>
      </c>
      <c r="AV68" s="103">
        <f t="shared" si="37"/>
        <v>0</v>
      </c>
    </row>
    <row r="69" ht="15" customHeight="1">
      <c r="A69" s="7" t="s">
        <v>44</v>
      </c>
      <c r="B69" s="8" t="s">
        <v>179</v>
      </c>
      <c r="C69" s="13" t="s">
        <v>180</v>
      </c>
      <c r="D69" s="7" t="s">
        <v>77</v>
      </c>
      <c r="E69" s="7" t="s">
        <v>48</v>
      </c>
      <c r="F69" s="7" t="s">
        <v>78</v>
      </c>
      <c r="G69" s="9">
        <v>4375479.19</v>
      </c>
      <c r="H69" s="9"/>
      <c r="I69" s="10">
        <f t="shared" si="49"/>
        <v>213960.932391</v>
      </c>
      <c r="J69" s="10">
        <f t="shared" si="50"/>
        <v>175019.16760000002</v>
      </c>
      <c r="K69" s="10">
        <f t="shared" si="51"/>
        <v>87509.58380000001</v>
      </c>
      <c r="L69" s="10">
        <v>15000</v>
      </c>
      <c r="M69" s="26">
        <f t="shared" si="47"/>
        <v>4866968.873791001</v>
      </c>
      <c r="N69" s="26">
        <f t="shared" si="52"/>
        <v>389357.50990328006</v>
      </c>
      <c r="O69" s="28">
        <v>775000</v>
      </c>
      <c r="P69" s="551"/>
      <c r="Q69" s="551"/>
      <c r="R69" s="29">
        <f t="shared" si="48"/>
        <v>6031326.383694281</v>
      </c>
      <c r="S69" s="199">
        <f t="shared" si="43"/>
        <v>42829.32608936081</v>
      </c>
      <c r="T69" s="42">
        <f t="shared" si="53"/>
        <v>6074155.709783642</v>
      </c>
      <c r="U69" s="43">
        <v>44652</v>
      </c>
      <c r="V69" s="320">
        <v>44742</v>
      </c>
      <c r="W69" s="434"/>
      <c r="X69" s="544"/>
      <c r="Y69" s="47"/>
      <c r="Z69" s="780">
        <f t="shared" si="22"/>
        <v>63</v>
      </c>
      <c r="AA69" s="781" t="str">
        <f t="shared" si="23"/>
        <v>1567</v>
      </c>
      <c r="AB69" s="782" t="str">
        <f t="shared" si="24"/>
        <v>MUHAMMAD DIKI BAGUS NUR CAHYONO</v>
      </c>
      <c r="AC69" s="775" t="str">
        <f>+VLOOKUP(B69,'[5]Database All Area Mei 2022'!$C$5:$CJ$1779,27,0)</f>
        <v>KAWIN</v>
      </c>
      <c r="AD69" s="769">
        <f t="shared" si="25"/>
        <v>5150479.19</v>
      </c>
      <c r="AE69" s="770">
        <f t="shared" si="26"/>
        <v>87509.58380000001</v>
      </c>
      <c r="AF69" s="770">
        <f t="shared" si="27"/>
        <v>43754.791900000004</v>
      </c>
      <c r="AG69" s="770">
        <f t="shared" si="28"/>
        <v>43754.791900000004</v>
      </c>
      <c r="AH69" s="771">
        <f t="shared" si="29"/>
        <v>100460.02240000106</v>
      </c>
      <c r="AI69" s="771">
        <f t="shared" si="30"/>
        <v>5023.001120000054</v>
      </c>
      <c r="AJ69" s="772">
        <f t="shared" si="31"/>
        <v>4970437.021280001</v>
      </c>
      <c r="AK69" s="772"/>
      <c r="AL69" s="773"/>
      <c r="AM69" s="774">
        <f t="shared" si="32"/>
        <v>4970437.021280001</v>
      </c>
      <c r="AN69" s="775" t="str">
        <f>+VLOOKUP($B69,'[5]Database All Area Mei 2022'!$C$5:$CJ$1779,74,0)</f>
        <v>PERUSAHAAN</v>
      </c>
      <c r="AO69" s="776">
        <f t="shared" si="33"/>
        <v>63</v>
      </c>
      <c r="AP69" s="777" t="str">
        <f t="shared" si="34"/>
        <v>1567</v>
      </c>
      <c r="AQ69" s="778" t="str">
        <f t="shared" si="35"/>
        <v>MUHAMMAD DIKI BAGUS NUR CAHYONO</v>
      </c>
      <c r="AR69" s="779">
        <f t="shared" si="36"/>
        <v>4970437.021280001</v>
      </c>
      <c r="AS69" s="97">
        <f>+VLOOKUP(B69,'[6]BANK DRIVER'!$B$442:$I$1298,6,0)</f>
        <v>4970437.021280001</v>
      </c>
      <c r="AV69" s="103">
        <f t="shared" si="37"/>
        <v>0</v>
      </c>
    </row>
    <row r="70" ht="15" customHeight="1">
      <c r="A70" s="7" t="s">
        <v>44</v>
      </c>
      <c r="B70" s="8" t="s">
        <v>181</v>
      </c>
      <c r="C70" s="13" t="s">
        <v>182</v>
      </c>
      <c r="D70" s="7" t="s">
        <v>77</v>
      </c>
      <c r="E70" s="7" t="s">
        <v>48</v>
      </c>
      <c r="F70" s="7" t="s">
        <v>78</v>
      </c>
      <c r="G70" s="9">
        <v>4375479.19</v>
      </c>
      <c r="H70" s="9"/>
      <c r="I70" s="10">
        <f t="shared" si="49"/>
        <v>213960.932391</v>
      </c>
      <c r="J70" s="10">
        <f t="shared" si="50"/>
        <v>175019.16760000002</v>
      </c>
      <c r="K70" s="10">
        <f t="shared" si="51"/>
        <v>87509.58380000001</v>
      </c>
      <c r="L70" s="10">
        <v>15000</v>
      </c>
      <c r="M70" s="26">
        <f t="shared" si="47"/>
        <v>4866968.873791001</v>
      </c>
      <c r="N70" s="26">
        <f t="shared" si="52"/>
        <v>389357.50990328006</v>
      </c>
      <c r="O70" s="28">
        <v>1480000</v>
      </c>
      <c r="P70" s="551"/>
      <c r="Q70" s="551"/>
      <c r="R70" s="29">
        <f t="shared" si="48"/>
        <v>6736326.383694281</v>
      </c>
      <c r="S70" s="199">
        <f t="shared" si="43"/>
        <v>42829.32608936081</v>
      </c>
      <c r="T70" s="42">
        <f t="shared" si="53"/>
        <v>6779155.709783642</v>
      </c>
      <c r="U70" s="43">
        <v>44682</v>
      </c>
      <c r="V70" s="320">
        <v>44773</v>
      </c>
      <c r="W70" s="434"/>
      <c r="X70" s="544"/>
      <c r="Y70" s="47"/>
      <c r="Z70" s="780">
        <f t="shared" si="22"/>
        <v>64</v>
      </c>
      <c r="AA70" s="781" t="str">
        <f t="shared" si="23"/>
        <v>2341</v>
      </c>
      <c r="AB70" s="782" t="str">
        <f t="shared" si="24"/>
        <v>MUNANDAR</v>
      </c>
      <c r="AC70" s="775" t="str">
        <f>+VLOOKUP(B70,'[5]Database All Area Mei 2022'!$C$5:$CJ$1779,27,0)</f>
        <v>KAWIN</v>
      </c>
      <c r="AD70" s="769">
        <f t="shared" si="25"/>
        <v>5855479.19</v>
      </c>
      <c r="AE70" s="770">
        <f t="shared" si="26"/>
        <v>87509.58380000001</v>
      </c>
      <c r="AF70" s="770">
        <f t="shared" si="27"/>
        <v>43754.791900000004</v>
      </c>
      <c r="AG70" s="770">
        <f t="shared" si="28"/>
        <v>43754.791900000004</v>
      </c>
      <c r="AH70" s="771">
        <f t="shared" si="29"/>
        <v>805460.0224000011</v>
      </c>
      <c r="AI70" s="771">
        <f t="shared" si="30"/>
        <v>40273.00112000006</v>
      </c>
      <c r="AJ70" s="772">
        <f t="shared" si="31"/>
        <v>5640187.021280001</v>
      </c>
      <c r="AK70" s="772"/>
      <c r="AL70" s="773"/>
      <c r="AM70" s="774">
        <f t="shared" si="32"/>
        <v>5640187.021280001</v>
      </c>
      <c r="AN70" s="775" t="str">
        <f>+VLOOKUP($B70,'[5]Database All Area Mei 2022'!$C$5:$CJ$1779,74,0)</f>
        <v>PERUSAHAAN</v>
      </c>
      <c r="AO70" s="776">
        <f t="shared" si="33"/>
        <v>64</v>
      </c>
      <c r="AP70" s="777" t="str">
        <f t="shared" si="34"/>
        <v>2341</v>
      </c>
      <c r="AQ70" s="778" t="str">
        <f t="shared" si="35"/>
        <v>MUNANDAR</v>
      </c>
      <c r="AR70" s="779">
        <f t="shared" si="36"/>
        <v>5640187.021280001</v>
      </c>
      <c r="AS70" s="97">
        <f>+VLOOKUP(B70,'[6]BANK DRIVER'!$B$442:$I$1298,6,0)</f>
        <v>5640187.021280001</v>
      </c>
      <c r="AV70" s="103">
        <f t="shared" si="37"/>
        <v>0</v>
      </c>
    </row>
    <row r="71" ht="15" customHeight="1">
      <c r="A71" s="7" t="s">
        <v>44</v>
      </c>
      <c r="B71" s="8" t="s">
        <v>183</v>
      </c>
      <c r="C71" s="13" t="s">
        <v>184</v>
      </c>
      <c r="D71" s="7" t="s">
        <v>77</v>
      </c>
      <c r="E71" s="7" t="s">
        <v>48</v>
      </c>
      <c r="F71" s="7" t="s">
        <v>78</v>
      </c>
      <c r="G71" s="9">
        <v>4375479.19</v>
      </c>
      <c r="H71" s="9"/>
      <c r="I71" s="10">
        <f t="shared" si="49"/>
        <v>213960.932391</v>
      </c>
      <c r="J71" s="10">
        <f t="shared" si="50"/>
        <v>175019.16760000002</v>
      </c>
      <c r="K71" s="10">
        <f t="shared" si="51"/>
        <v>87509.58380000001</v>
      </c>
      <c r="L71" s="10">
        <v>15000</v>
      </c>
      <c r="M71" s="26">
        <f ref="M71:M96" t="shared" si="54">SUM(G71:L71)</f>
        <v>4866968.873791001</v>
      </c>
      <c r="N71" s="26">
        <f t="shared" si="52"/>
        <v>389357.50990328006</v>
      </c>
      <c r="O71" s="28">
        <v>520000</v>
      </c>
      <c r="P71" s="551"/>
      <c r="Q71" s="551"/>
      <c r="R71" s="29">
        <f t="shared" si="48"/>
        <v>5776326.383694281</v>
      </c>
      <c r="S71" s="199">
        <f t="shared" si="43"/>
        <v>42829.32608936081</v>
      </c>
      <c r="T71" s="42">
        <f t="shared" si="53"/>
        <v>5819155.709783642</v>
      </c>
      <c r="U71" s="43">
        <v>44682</v>
      </c>
      <c r="V71" s="320">
        <v>44773</v>
      </c>
      <c r="W71" s="434"/>
      <c r="X71" s="544"/>
      <c r="Y71" s="47"/>
      <c r="Z71" s="780">
        <f t="shared" si="22"/>
        <v>65</v>
      </c>
      <c r="AA71" s="781" t="str">
        <f t="shared" si="23"/>
        <v>1642</v>
      </c>
      <c r="AB71" s="782" t="str">
        <f t="shared" si="24"/>
        <v>NANANG SUTRISNO</v>
      </c>
      <c r="AC71" s="775" t="str">
        <f>+VLOOKUP(B71,'[5]Database All Area Mei 2022'!$C$5:$CJ$1779,27,0)</f>
        <v>KAWIN</v>
      </c>
      <c r="AD71" s="769">
        <f t="shared" si="25"/>
        <v>4895479.19</v>
      </c>
      <c r="AE71" s="770">
        <f t="shared" si="26"/>
        <v>87509.58380000001</v>
      </c>
      <c r="AF71" s="770">
        <f t="shared" si="27"/>
        <v>43754.791900000004</v>
      </c>
      <c r="AG71" s="770">
        <f t="shared" si="28"/>
        <v>43754.791900000004</v>
      </c>
      <c r="AH71" s="771">
        <f t="shared" si="29"/>
        <v>-154539.97759999894</v>
      </c>
      <c r="AI71" s="771">
        <f t="shared" si="30"/>
        <v>0</v>
      </c>
      <c r="AJ71" s="772">
        <f t="shared" si="31"/>
        <v>4720460.022400001</v>
      </c>
      <c r="AK71" s="772"/>
      <c r="AL71" s="773"/>
      <c r="AM71" s="774">
        <f t="shared" si="32"/>
        <v>4720460.022400001</v>
      </c>
      <c r="AN71" s="775" t="str">
        <f>+VLOOKUP($B71,'[5]Database All Area Mei 2022'!$C$5:$CJ$1779,74,0)</f>
        <v>PERUSAHAAN</v>
      </c>
      <c r="AO71" s="776">
        <f t="shared" si="33"/>
        <v>65</v>
      </c>
      <c r="AP71" s="777" t="str">
        <f t="shared" si="34"/>
        <v>1642</v>
      </c>
      <c r="AQ71" s="778" t="str">
        <f t="shared" si="35"/>
        <v>NANANG SUTRISNO</v>
      </c>
      <c r="AR71" s="779">
        <f t="shared" si="36"/>
        <v>4720460.022400001</v>
      </c>
      <c r="AS71" s="97">
        <f>+VLOOKUP(B71,'[6]BANK DRIVER'!$B$442:$I$1298,6,0)</f>
        <v>4720460.022400001</v>
      </c>
      <c r="AV71" s="103">
        <f t="shared" si="37"/>
        <v>0</v>
      </c>
    </row>
    <row r="72" ht="15" customHeight="1">
      <c r="A72" s="7" t="s">
        <v>44</v>
      </c>
      <c r="B72" s="8" t="s">
        <v>185</v>
      </c>
      <c r="C72" s="13" t="s">
        <v>186</v>
      </c>
      <c r="D72" s="7" t="s">
        <v>77</v>
      </c>
      <c r="E72" s="7" t="s">
        <v>48</v>
      </c>
      <c r="F72" s="7" t="s">
        <v>78</v>
      </c>
      <c r="G72" s="9">
        <v>4375479.19</v>
      </c>
      <c r="H72" s="9"/>
      <c r="I72" s="10">
        <f t="shared" si="49"/>
        <v>213960.932391</v>
      </c>
      <c r="J72" s="10">
        <f t="shared" si="50"/>
        <v>175019.16760000002</v>
      </c>
      <c r="K72" s="10">
        <f t="shared" si="51"/>
        <v>87509.58380000001</v>
      </c>
      <c r="L72" s="10">
        <v>15000</v>
      </c>
      <c r="M72" s="26">
        <f t="shared" si="54"/>
        <v>4866968.873791001</v>
      </c>
      <c r="N72" s="26">
        <f t="shared" si="52"/>
        <v>389357.50990328006</v>
      </c>
      <c r="O72" s="28">
        <v>1160000</v>
      </c>
      <c r="P72" s="551"/>
      <c r="Q72" s="551"/>
      <c r="R72" s="29">
        <f t="shared" si="48"/>
        <v>6416326.383694281</v>
      </c>
      <c r="S72" s="199">
        <f t="shared" si="43"/>
        <v>42829.32608936081</v>
      </c>
      <c r="T72" s="42">
        <f t="shared" si="53"/>
        <v>6459155.709783642</v>
      </c>
      <c r="U72" s="43">
        <v>44621</v>
      </c>
      <c r="V72" s="320">
        <v>44712</v>
      </c>
      <c r="W72" s="434"/>
      <c r="X72" s="544"/>
      <c r="Y72" s="47"/>
      <c r="Z72" s="780">
        <f t="shared" si="22"/>
        <v>66</v>
      </c>
      <c r="AA72" s="781" t="str">
        <f t="shared" si="23"/>
        <v>1834</v>
      </c>
      <c r="AB72" s="782" t="str">
        <f t="shared" si="24"/>
        <v>NANANG YUDO ASMORO</v>
      </c>
      <c r="AC72" s="775" t="str">
        <f>+VLOOKUP(B72,'[5]Database All Area Mei 2022'!$C$5:$CJ$1779,27,0)</f>
        <v>KAWIN</v>
      </c>
      <c r="AD72" s="769">
        <f t="shared" si="25"/>
        <v>5535479.19</v>
      </c>
      <c r="AE72" s="770">
        <f t="shared" si="26"/>
        <v>87509.58380000001</v>
      </c>
      <c r="AF72" s="770">
        <f t="shared" si="27"/>
        <v>43754.791900000004</v>
      </c>
      <c r="AG72" s="770">
        <f t="shared" si="28"/>
        <v>43754.791900000004</v>
      </c>
      <c r="AH72" s="771">
        <f t="shared" si="29"/>
        <v>485460.02240000106</v>
      </c>
      <c r="AI72" s="771">
        <f t="shared" si="30"/>
        <v>24273.001120000055</v>
      </c>
      <c r="AJ72" s="772">
        <f t="shared" si="31"/>
        <v>5336187.021280001</v>
      </c>
      <c r="AK72" s="772"/>
      <c r="AL72" s="773"/>
      <c r="AM72" s="774">
        <f t="shared" si="32"/>
        <v>5336187.021280001</v>
      </c>
      <c r="AN72" s="775" t="str">
        <f>+VLOOKUP($B72,'[5]Database All Area Mei 2022'!$C$5:$CJ$1779,74,0)</f>
        <v>PERUSAHAAN</v>
      </c>
      <c r="AO72" s="776">
        <f t="shared" si="33"/>
        <v>66</v>
      </c>
      <c r="AP72" s="777" t="str">
        <f t="shared" si="34"/>
        <v>1834</v>
      </c>
      <c r="AQ72" s="778" t="str">
        <f t="shared" si="35"/>
        <v>NANANG YUDO ASMORO</v>
      </c>
      <c r="AR72" s="779">
        <f t="shared" si="36"/>
        <v>5336187.021280001</v>
      </c>
      <c r="AS72" s="97">
        <f>+VLOOKUP(B72,'[6]BANK DRIVER'!$B$442:$I$1298,6,0)</f>
        <v>5336187.021280001</v>
      </c>
      <c r="AV72" s="103">
        <f t="shared" si="37"/>
        <v>0</v>
      </c>
    </row>
    <row r="73" ht="15" customHeight="1">
      <c r="A73" s="7" t="s">
        <v>44</v>
      </c>
      <c r="B73" s="8" t="s">
        <v>187</v>
      </c>
      <c r="C73" s="13" t="s">
        <v>188</v>
      </c>
      <c r="D73" s="7" t="s">
        <v>77</v>
      </c>
      <c r="E73" s="7" t="s">
        <v>48</v>
      </c>
      <c r="F73" s="7" t="s">
        <v>78</v>
      </c>
      <c r="G73" s="9">
        <v>4375479.19</v>
      </c>
      <c r="H73" s="9"/>
      <c r="I73" s="10">
        <f t="shared" si="49"/>
        <v>213960.932391</v>
      </c>
      <c r="J73" s="10">
        <f t="shared" si="50"/>
        <v>175019.16760000002</v>
      </c>
      <c r="K73" s="10">
        <f t="shared" si="51"/>
        <v>87509.58380000001</v>
      </c>
      <c r="L73" s="10">
        <v>15000</v>
      </c>
      <c r="M73" s="26">
        <f t="shared" si="54"/>
        <v>4866968.873791001</v>
      </c>
      <c r="N73" s="26">
        <f t="shared" si="52"/>
        <v>389357.50990328006</v>
      </c>
      <c r="O73" s="28">
        <v>760000</v>
      </c>
      <c r="P73" s="551"/>
      <c r="Q73" s="551"/>
      <c r="R73" s="29">
        <f t="shared" si="48"/>
        <v>6016326.383694281</v>
      </c>
      <c r="S73" s="199">
        <f t="shared" si="43"/>
        <v>42829.32608936081</v>
      </c>
      <c r="T73" s="42">
        <f t="shared" si="53"/>
        <v>6059155.709783642</v>
      </c>
      <c r="U73" s="43">
        <v>44621</v>
      </c>
      <c r="V73" s="320">
        <v>44712</v>
      </c>
      <c r="W73" s="434"/>
      <c r="X73" s="544"/>
      <c r="Y73" s="47"/>
      <c r="Z73" s="780">
        <f t="shared" si="22"/>
        <v>67</v>
      </c>
      <c r="AA73" s="781" t="str">
        <f t="shared" si="23"/>
        <v>2390</v>
      </c>
      <c r="AB73" s="782" t="str">
        <f t="shared" si="24"/>
        <v>NOVEL TAUFAN</v>
      </c>
      <c r="AC73" s="775" t="str">
        <f>+VLOOKUP(B73,'[5]Database All Area Mei 2022'!$C$5:$CJ$1779,27,0)</f>
        <v>KAWIN</v>
      </c>
      <c r="AD73" s="769">
        <f t="shared" si="25"/>
        <v>5135479.19</v>
      </c>
      <c r="AE73" s="770">
        <f t="shared" si="26"/>
        <v>87509.58380000001</v>
      </c>
      <c r="AF73" s="770">
        <f t="shared" si="27"/>
        <v>43754.791900000004</v>
      </c>
      <c r="AG73" s="770">
        <f t="shared" si="28"/>
        <v>43754.791900000004</v>
      </c>
      <c r="AH73" s="771">
        <f t="shared" si="29"/>
        <v>85460.02240000106</v>
      </c>
      <c r="AI73" s="771">
        <f t="shared" si="30"/>
        <v>4273.001120000054</v>
      </c>
      <c r="AJ73" s="772">
        <f t="shared" si="31"/>
        <v>4956187.021280001</v>
      </c>
      <c r="AK73" s="772"/>
      <c r="AL73" s="773"/>
      <c r="AM73" s="774">
        <f t="shared" si="32"/>
        <v>4956187.021280001</v>
      </c>
      <c r="AN73" s="775" t="str">
        <f>+VLOOKUP($B73,'[5]Database All Area Mei 2022'!$C$5:$CJ$1779,74,0)</f>
        <v>PERUSAHAAN</v>
      </c>
      <c r="AO73" s="776">
        <f t="shared" si="33"/>
        <v>67</v>
      </c>
      <c r="AP73" s="777" t="str">
        <f t="shared" si="34"/>
        <v>2390</v>
      </c>
      <c r="AQ73" s="778" t="str">
        <f t="shared" si="35"/>
        <v>NOVEL TAUFAN</v>
      </c>
      <c r="AR73" s="779">
        <f t="shared" si="36"/>
        <v>4956187.021280001</v>
      </c>
      <c r="AS73" s="97">
        <f>+VLOOKUP(B73,'[6]BANK DRIVER'!$B$442:$I$1298,6,0)</f>
        <v>4956187.021280001</v>
      </c>
      <c r="AV73" s="103">
        <f t="shared" si="37"/>
        <v>0</v>
      </c>
    </row>
    <row r="74" ht="15" customHeight="1">
      <c r="A74" s="7" t="s">
        <v>44</v>
      </c>
      <c r="B74" s="8" t="s">
        <v>189</v>
      </c>
      <c r="C74" s="13" t="s">
        <v>190</v>
      </c>
      <c r="D74" s="7" t="s">
        <v>77</v>
      </c>
      <c r="E74" s="7" t="s">
        <v>48</v>
      </c>
      <c r="F74" s="7" t="s">
        <v>78</v>
      </c>
      <c r="G74" s="9">
        <v>4375479.19</v>
      </c>
      <c r="H74" s="9"/>
      <c r="I74" s="10">
        <f t="shared" si="49"/>
        <v>213960.932391</v>
      </c>
      <c r="J74" s="10">
        <f t="shared" si="50"/>
        <v>175019.16760000002</v>
      </c>
      <c r="K74" s="10">
        <f t="shared" si="51"/>
        <v>87509.58380000001</v>
      </c>
      <c r="L74" s="10">
        <v>15000</v>
      </c>
      <c r="M74" s="26">
        <f t="shared" si="54"/>
        <v>4866968.873791001</v>
      </c>
      <c r="N74" s="26">
        <f t="shared" si="52"/>
        <v>389357.50990328006</v>
      </c>
      <c r="O74" s="28">
        <v>600000</v>
      </c>
      <c r="P74" s="551"/>
      <c r="Q74" s="551"/>
      <c r="R74" s="29">
        <f t="shared" si="48"/>
        <v>5856326.383694281</v>
      </c>
      <c r="S74" s="199">
        <f ref="S74:S138" t="shared" si="55">N74*11%</f>
        <v>42829.32608936081</v>
      </c>
      <c r="T74" s="42">
        <f t="shared" si="53"/>
        <v>5899155.709783642</v>
      </c>
      <c r="U74" s="43">
        <v>44621</v>
      </c>
      <c r="V74" s="320">
        <v>44712</v>
      </c>
      <c r="W74" s="434"/>
      <c r="X74" s="544"/>
      <c r="Y74" s="47"/>
      <c r="Z74" s="780">
        <f t="shared" si="22"/>
        <v>68</v>
      </c>
      <c r="AA74" s="781" t="str">
        <f t="shared" si="23"/>
        <v>1174</v>
      </c>
      <c r="AB74" s="782" t="str">
        <f t="shared" si="24"/>
        <v>NUR KHOLIQ</v>
      </c>
      <c r="AC74" s="775" t="str">
        <f>+VLOOKUP(B74,'[5]Database All Area Mei 2022'!$C$5:$CJ$1779,27,0)</f>
        <v>KAWIN ANAK 2</v>
      </c>
      <c r="AD74" s="769">
        <f t="shared" si="25"/>
        <v>4975479.19</v>
      </c>
      <c r="AE74" s="770">
        <f t="shared" si="26"/>
        <v>87509.58380000001</v>
      </c>
      <c r="AF74" s="770">
        <f t="shared" si="27"/>
        <v>43754.791900000004</v>
      </c>
      <c r="AG74" s="770">
        <f t="shared" si="28"/>
        <v>43754.791900000004</v>
      </c>
      <c r="AH74" s="771">
        <f t="shared" si="29"/>
        <v>-824539.9775999989</v>
      </c>
      <c r="AI74" s="771">
        <f t="shared" si="30"/>
        <v>0</v>
      </c>
      <c r="AJ74" s="772">
        <f t="shared" si="31"/>
        <v>4800460.022400001</v>
      </c>
      <c r="AK74" s="772"/>
      <c r="AL74" s="773"/>
      <c r="AM74" s="774">
        <f t="shared" si="32"/>
        <v>4800460.022400001</v>
      </c>
      <c r="AN74" s="775" t="str">
        <f>+VLOOKUP($B74,'[5]Database All Area Mei 2022'!$C$5:$CJ$1779,74,0)</f>
        <v>PERUSAHAAN</v>
      </c>
      <c r="AO74" s="776">
        <f t="shared" si="33"/>
        <v>68</v>
      </c>
      <c r="AP74" s="777" t="str">
        <f t="shared" si="34"/>
        <v>1174</v>
      </c>
      <c r="AQ74" s="778" t="str">
        <f t="shared" si="35"/>
        <v>NUR KHOLIQ</v>
      </c>
      <c r="AR74" s="779">
        <f t="shared" si="36"/>
        <v>4800460.022400001</v>
      </c>
      <c r="AS74" s="97">
        <f>+VLOOKUP(B74,'[6]BANK DRIVER'!$B$442:$I$1298,6,0)</f>
        <v>4800460.022400001</v>
      </c>
      <c r="AV74" s="103">
        <f t="shared" si="37"/>
        <v>0</v>
      </c>
    </row>
    <row r="75" ht="15" customHeight="1">
      <c r="A75" s="7" t="s">
        <v>44</v>
      </c>
      <c r="B75" s="8" t="s">
        <v>191</v>
      </c>
      <c r="C75" s="13" t="s">
        <v>192</v>
      </c>
      <c r="D75" s="7" t="s">
        <v>77</v>
      </c>
      <c r="E75" s="7" t="s">
        <v>48</v>
      </c>
      <c r="F75" s="7" t="s">
        <v>78</v>
      </c>
      <c r="G75" s="9">
        <v>4375479.19</v>
      </c>
      <c r="H75" s="9"/>
      <c r="I75" s="10">
        <f t="shared" si="49"/>
        <v>213960.932391</v>
      </c>
      <c r="J75" s="10">
        <f t="shared" si="50"/>
        <v>175019.16760000002</v>
      </c>
      <c r="K75" s="10">
        <f t="shared" si="51"/>
        <v>87509.58380000001</v>
      </c>
      <c r="L75" s="10">
        <v>15000</v>
      </c>
      <c r="M75" s="26">
        <f t="shared" si="54"/>
        <v>4866968.873791001</v>
      </c>
      <c r="N75" s="26">
        <f t="shared" si="52"/>
        <v>389357.50990328006</v>
      </c>
      <c r="O75" s="28">
        <v>940000</v>
      </c>
      <c r="P75" s="551"/>
      <c r="Q75" s="551"/>
      <c r="R75" s="29">
        <f ref="R75:R105" t="shared" si="56">SUM(M75:Q75)</f>
        <v>6196326.383694281</v>
      </c>
      <c r="S75" s="199">
        <f t="shared" si="55"/>
        <v>42829.32608936081</v>
      </c>
      <c r="T75" s="42">
        <f t="shared" si="53"/>
        <v>6239155.709783642</v>
      </c>
      <c r="U75" s="43">
        <v>44652</v>
      </c>
      <c r="V75" s="320">
        <v>44742</v>
      </c>
      <c r="W75" s="434"/>
      <c r="X75" s="544"/>
      <c r="Y75" s="47"/>
      <c r="Z75" s="780">
        <f t="shared" si="22"/>
        <v>69</v>
      </c>
      <c r="AA75" s="781" t="str">
        <f t="shared" si="23"/>
        <v>1579</v>
      </c>
      <c r="AB75" s="782" t="str">
        <f t="shared" si="24"/>
        <v>PARDAM KHOLIK</v>
      </c>
      <c r="AC75" s="775" t="str">
        <f>+VLOOKUP(B75,'[5]Database All Area Mei 2022'!$C$5:$CJ$1779,27,0)</f>
        <v>KAWIN</v>
      </c>
      <c r="AD75" s="769">
        <f t="shared" si="25"/>
        <v>5315479.19</v>
      </c>
      <c r="AE75" s="770">
        <f t="shared" si="26"/>
        <v>87509.58380000001</v>
      </c>
      <c r="AF75" s="770">
        <f t="shared" si="27"/>
        <v>43754.791900000004</v>
      </c>
      <c r="AG75" s="770">
        <f t="shared" si="28"/>
        <v>43754.791900000004</v>
      </c>
      <c r="AH75" s="771">
        <f t="shared" si="29"/>
        <v>265460.02240000106</v>
      </c>
      <c r="AI75" s="771">
        <f t="shared" si="30"/>
        <v>13273.001120000054</v>
      </c>
      <c r="AJ75" s="772">
        <f t="shared" si="31"/>
        <v>5127187.021280001</v>
      </c>
      <c r="AK75" s="772"/>
      <c r="AL75" s="773"/>
      <c r="AM75" s="774">
        <f t="shared" si="32"/>
        <v>5127187.021280001</v>
      </c>
      <c r="AN75" s="775" t="str">
        <f>+VLOOKUP($B75,'[5]Database All Area Mei 2022'!$C$5:$CJ$1779,74,0)</f>
        <v>PERUSAHAAN</v>
      </c>
      <c r="AO75" s="776">
        <f t="shared" si="33"/>
        <v>69</v>
      </c>
      <c r="AP75" s="777" t="str">
        <f t="shared" si="34"/>
        <v>1579</v>
      </c>
      <c r="AQ75" s="778" t="str">
        <f t="shared" si="35"/>
        <v>PARDAM KHOLIK</v>
      </c>
      <c r="AR75" s="779">
        <f t="shared" si="36"/>
        <v>5127187.021280001</v>
      </c>
      <c r="AS75" s="97">
        <f>+VLOOKUP(B75,'[6]BANK DRIVER'!$B$442:$I$1298,6,0)</f>
        <v>5127187.021280001</v>
      </c>
      <c r="AV75" s="103">
        <f t="shared" si="37"/>
        <v>0</v>
      </c>
    </row>
    <row r="76" ht="15" customHeight="1">
      <c r="A76" s="7" t="s">
        <v>44</v>
      </c>
      <c r="B76" s="8" t="s">
        <v>193</v>
      </c>
      <c r="C76" s="13" t="s">
        <v>194</v>
      </c>
      <c r="D76" s="7" t="s">
        <v>77</v>
      </c>
      <c r="E76" s="7" t="s">
        <v>48</v>
      </c>
      <c r="F76" s="7" t="s">
        <v>78</v>
      </c>
      <c r="G76" s="9">
        <v>4375479.19</v>
      </c>
      <c r="H76" s="9"/>
      <c r="I76" s="10">
        <f t="shared" si="49"/>
        <v>213960.932391</v>
      </c>
      <c r="J76" s="10">
        <f t="shared" si="50"/>
        <v>175019.16760000002</v>
      </c>
      <c r="K76" s="10">
        <f t="shared" si="51"/>
        <v>87509.58380000001</v>
      </c>
      <c r="L76" s="10">
        <v>15000</v>
      </c>
      <c r="M76" s="26">
        <f t="shared" si="54"/>
        <v>4866968.873791001</v>
      </c>
      <c r="N76" s="26">
        <f t="shared" si="52"/>
        <v>389357.50990328006</v>
      </c>
      <c r="O76" s="28">
        <v>1540000</v>
      </c>
      <c r="P76" s="551"/>
      <c r="Q76" s="551"/>
      <c r="R76" s="29">
        <f t="shared" si="56"/>
        <v>6796326.383694281</v>
      </c>
      <c r="S76" s="199">
        <f t="shared" si="55"/>
        <v>42829.32608936081</v>
      </c>
      <c r="T76" s="42">
        <f t="shared" si="53"/>
        <v>6839155.709783642</v>
      </c>
      <c r="U76" s="43">
        <v>44621</v>
      </c>
      <c r="V76" s="320">
        <v>44712</v>
      </c>
      <c r="W76" s="434"/>
      <c r="X76" s="544"/>
      <c r="Y76" s="47"/>
      <c r="Z76" s="780">
        <f ref="Z76:Z139" t="shared" si="57">+A76</f>
        <v>70</v>
      </c>
      <c r="AA76" s="781" t="str">
        <f ref="AA76:AA139" t="shared" si="58">+B76</f>
        <v>1826</v>
      </c>
      <c r="AB76" s="782" t="str">
        <f ref="AB76:AB139" t="shared" si="59">+C76</f>
        <v>REZA FARRIAN ANGGA</v>
      </c>
      <c r="AC76" s="775" t="str">
        <f>+VLOOKUP(B76,'[5]Database All Area Mei 2022'!$C$5:$CJ$1779,27,0)</f>
        <v>KAWIN</v>
      </c>
      <c r="AD76" s="769">
        <f ref="AD76:AD139" t="shared" si="60">+G76+P76+Q76+H76+O76</f>
        <v>5915479.19</v>
      </c>
      <c r="AE76" s="770">
        <f ref="AE76:AE139" t="shared" si="61">IF(I76&gt;1,$AE$4*2%,0)</f>
        <v>87509.58380000001</v>
      </c>
      <c r="AF76" s="770">
        <f ref="AF76:AF139" t="shared" si="62">+IF(AN76="PERUSAHAAN",$AE$4*1%,0)</f>
        <v>43754.791900000004</v>
      </c>
      <c r="AG76" s="770">
        <f ref="AG76:AG139" t="shared" si="63">IF(L76&gt;1,$AE$4*1%,0)</f>
        <v>43754.791900000004</v>
      </c>
      <c r="AH76" s="771">
        <f ref="AH76:AH139" t="shared" si="64">(AD76-AE76-AF76-AG76)-IF(AC76="LAJANG",4500000,IF(AC76="KAWIN",4875000,IF(AC76="KAWIN ANAK 1",5250000,IF(AC76="KAWIN ANAK 2",5625000,IF(AC76="KAWIN ANAK 3",6000000,0)))))</f>
        <v>865460.0224000011</v>
      </c>
      <c r="AI76" s="771">
        <f ref="AI76:AI139" t="shared" si="65">+IF(AH76&gt;1,AH76*5%,0)</f>
        <v>43273.00112000006</v>
      </c>
      <c r="AJ76" s="772">
        <f ref="AJ76:AJ139" t="shared" si="66">+AD76-AE76-AF76-AG76-AI76</f>
        <v>5697187.021280001</v>
      </c>
      <c r="AK76" s="772"/>
      <c r="AL76" s="773"/>
      <c r="AM76" s="774">
        <f ref="AM76:AM139" t="shared" si="67">+AJ76-AL76-AK76</f>
        <v>5697187.021280001</v>
      </c>
      <c r="AN76" s="775" t="str">
        <f>+VLOOKUP($B76,'[5]Database All Area Mei 2022'!$C$5:$CJ$1779,74,0)</f>
        <v>PERUSAHAAN</v>
      </c>
      <c r="AO76" s="776">
        <f ref="AO76:AO139" t="shared" si="68">+Z76</f>
        <v>70</v>
      </c>
      <c r="AP76" s="777" t="str">
        <f ref="AP76:AP139" t="shared" si="69">+AA76</f>
        <v>1826</v>
      </c>
      <c r="AQ76" s="778" t="str">
        <f ref="AQ76:AQ139" t="shared" si="70">+AB76</f>
        <v>REZA FARRIAN ANGGA</v>
      </c>
      <c r="AR76" s="779">
        <f ref="AR76:AR139" t="shared" si="71">+AM76</f>
        <v>5697187.021280001</v>
      </c>
      <c r="AS76" s="97">
        <f>+VLOOKUP(B76,'[6]BANK DRIVER'!$B$442:$I$1298,6,0)</f>
        <v>5697187.021280001</v>
      </c>
      <c r="AV76" s="103">
        <f ref="AV76:AV139" t="shared" si="72">+AR76-AS76-AT76-AU76</f>
        <v>0</v>
      </c>
    </row>
    <row r="77" ht="15" customHeight="1">
      <c r="A77" s="7" t="s">
        <v>44</v>
      </c>
      <c r="B77" s="8" t="s">
        <v>195</v>
      </c>
      <c r="C77" s="13" t="s">
        <v>196</v>
      </c>
      <c r="D77" s="7" t="s">
        <v>77</v>
      </c>
      <c r="E77" s="7" t="s">
        <v>48</v>
      </c>
      <c r="F77" s="7" t="s">
        <v>78</v>
      </c>
      <c r="G77" s="9">
        <v>4375479.19</v>
      </c>
      <c r="H77" s="9"/>
      <c r="I77" s="10">
        <f t="shared" si="49"/>
        <v>213960.932391</v>
      </c>
      <c r="J77" s="10">
        <f t="shared" si="50"/>
        <v>175019.16760000002</v>
      </c>
      <c r="K77" s="10">
        <f t="shared" si="51"/>
        <v>87509.58380000001</v>
      </c>
      <c r="L77" s="10">
        <v>15000</v>
      </c>
      <c r="M77" s="26">
        <f t="shared" si="54"/>
        <v>4866968.873791001</v>
      </c>
      <c r="N77" s="26">
        <f t="shared" si="52"/>
        <v>389357.50990328006</v>
      </c>
      <c r="O77" s="28">
        <v>420000</v>
      </c>
      <c r="P77" s="551"/>
      <c r="Q77" s="551"/>
      <c r="R77" s="29">
        <f t="shared" si="56"/>
        <v>5676326.383694281</v>
      </c>
      <c r="S77" s="199">
        <f t="shared" si="55"/>
        <v>42829.32608936081</v>
      </c>
      <c r="T77" s="42">
        <f t="shared" si="53"/>
        <v>5719155.709783642</v>
      </c>
      <c r="U77" s="43">
        <v>44682</v>
      </c>
      <c r="V77" s="320">
        <v>44773</v>
      </c>
      <c r="W77" s="434"/>
      <c r="X77" s="544"/>
      <c r="Y77" s="47"/>
      <c r="Z77" s="780">
        <f t="shared" si="57"/>
        <v>71</v>
      </c>
      <c r="AA77" s="781" t="str">
        <f t="shared" si="58"/>
        <v>1636</v>
      </c>
      <c r="AB77" s="782" t="str">
        <f t="shared" si="59"/>
        <v>RIFANTONO</v>
      </c>
      <c r="AC77" s="775" t="str">
        <f>+VLOOKUP(B77,'[5]Database All Area Mei 2022'!$C$5:$CJ$1779,27,0)</f>
        <v>KAWIN</v>
      </c>
      <c r="AD77" s="769">
        <f t="shared" si="60"/>
        <v>4795479.19</v>
      </c>
      <c r="AE77" s="770">
        <f t="shared" si="61"/>
        <v>87509.58380000001</v>
      </c>
      <c r="AF77" s="770">
        <f t="shared" si="62"/>
        <v>43754.791900000004</v>
      </c>
      <c r="AG77" s="770">
        <f t="shared" si="63"/>
        <v>43754.791900000004</v>
      </c>
      <c r="AH77" s="771">
        <f t="shared" si="64"/>
        <v>-254539.97759999894</v>
      </c>
      <c r="AI77" s="771">
        <f t="shared" si="65"/>
        <v>0</v>
      </c>
      <c r="AJ77" s="772">
        <f t="shared" si="66"/>
        <v>4620460.022400001</v>
      </c>
      <c r="AK77" s="772"/>
      <c r="AL77" s="773"/>
      <c r="AM77" s="774">
        <f t="shared" si="67"/>
        <v>4620460.022400001</v>
      </c>
      <c r="AN77" s="775" t="str">
        <f>+VLOOKUP($B77,'[5]Database All Area Mei 2022'!$C$5:$CJ$1779,74,0)</f>
        <v>PERUSAHAAN</v>
      </c>
      <c r="AO77" s="776">
        <f t="shared" si="68"/>
        <v>71</v>
      </c>
      <c r="AP77" s="777" t="str">
        <f t="shared" si="69"/>
        <v>1636</v>
      </c>
      <c r="AQ77" s="778" t="str">
        <f t="shared" si="70"/>
        <v>RIFANTONO</v>
      </c>
      <c r="AR77" s="779">
        <f t="shared" si="71"/>
        <v>4620460.022400001</v>
      </c>
      <c r="AS77" s="97">
        <f>+VLOOKUP(B77,'[6]BANK DRIVER'!$B$442:$I$1298,6,0)</f>
        <v>4620460.022400001</v>
      </c>
      <c r="AV77" s="103">
        <f t="shared" si="72"/>
        <v>0</v>
      </c>
    </row>
    <row r="78" ht="15" customHeight="1">
      <c r="A78" s="7" t="s">
        <v>44</v>
      </c>
      <c r="B78" s="8" t="s">
        <v>197</v>
      </c>
      <c r="C78" s="13" t="s">
        <v>198</v>
      </c>
      <c r="D78" s="7" t="s">
        <v>77</v>
      </c>
      <c r="E78" s="7" t="s">
        <v>48</v>
      </c>
      <c r="F78" s="7" t="s">
        <v>78</v>
      </c>
      <c r="G78" s="9">
        <v>4375479.19</v>
      </c>
      <c r="H78" s="9"/>
      <c r="I78" s="10">
        <f t="shared" si="49"/>
        <v>213960.932391</v>
      </c>
      <c r="J78" s="10">
        <f t="shared" si="50"/>
        <v>175019.16760000002</v>
      </c>
      <c r="K78" s="10">
        <f t="shared" si="51"/>
        <v>87509.58380000001</v>
      </c>
      <c r="L78" s="10">
        <v>15000</v>
      </c>
      <c r="M78" s="26">
        <f t="shared" si="54"/>
        <v>4866968.873791001</v>
      </c>
      <c r="N78" s="26">
        <f t="shared" si="52"/>
        <v>389357.50990328006</v>
      </c>
      <c r="O78" s="28">
        <v>1080000</v>
      </c>
      <c r="P78" s="551"/>
      <c r="Q78" s="551"/>
      <c r="R78" s="29">
        <f t="shared" si="56"/>
        <v>6336326.383694281</v>
      </c>
      <c r="S78" s="199">
        <f t="shared" si="55"/>
        <v>42829.32608936081</v>
      </c>
      <c r="T78" s="42">
        <f t="shared" si="53"/>
        <v>6379155.709783642</v>
      </c>
      <c r="U78" s="43">
        <v>44652</v>
      </c>
      <c r="V78" s="320">
        <v>44742</v>
      </c>
      <c r="W78" s="434"/>
      <c r="X78" s="544"/>
      <c r="Y78" s="47"/>
      <c r="Z78" s="780">
        <f t="shared" si="57"/>
        <v>72</v>
      </c>
      <c r="AA78" s="781" t="str">
        <f t="shared" si="58"/>
        <v>1651</v>
      </c>
      <c r="AB78" s="782" t="str">
        <f t="shared" si="59"/>
        <v>RIKY SETYO WIBOWO</v>
      </c>
      <c r="AC78" s="775" t="str">
        <f>+VLOOKUP(B78,'[5]Database All Area Mei 2022'!$C$5:$CJ$1779,27,0)</f>
        <v>KAWIN</v>
      </c>
      <c r="AD78" s="769">
        <f t="shared" si="60"/>
        <v>5455479.19</v>
      </c>
      <c r="AE78" s="770">
        <f t="shared" si="61"/>
        <v>87509.58380000001</v>
      </c>
      <c r="AF78" s="770">
        <f t="shared" si="62"/>
        <v>43754.791900000004</v>
      </c>
      <c r="AG78" s="770">
        <f t="shared" si="63"/>
        <v>43754.791900000004</v>
      </c>
      <c r="AH78" s="771">
        <f t="shared" si="64"/>
        <v>405460.02240000106</v>
      </c>
      <c r="AI78" s="771">
        <f t="shared" si="65"/>
        <v>20273.001120000055</v>
      </c>
      <c r="AJ78" s="772">
        <f t="shared" si="66"/>
        <v>5260187.021280001</v>
      </c>
      <c r="AK78" s="772"/>
      <c r="AL78" s="773"/>
      <c r="AM78" s="774">
        <f t="shared" si="67"/>
        <v>5260187.021280001</v>
      </c>
      <c r="AN78" s="775" t="str">
        <f>+VLOOKUP($B78,'[5]Database All Area Mei 2022'!$C$5:$CJ$1779,74,0)</f>
        <v>PERUSAHAAN</v>
      </c>
      <c r="AO78" s="776">
        <f t="shared" si="68"/>
        <v>72</v>
      </c>
      <c r="AP78" s="777" t="str">
        <f t="shared" si="69"/>
        <v>1651</v>
      </c>
      <c r="AQ78" s="778" t="str">
        <f t="shared" si="70"/>
        <v>RIKY SETYO WIBOWO</v>
      </c>
      <c r="AR78" s="779">
        <f t="shared" si="71"/>
        <v>5260187.021280001</v>
      </c>
      <c r="AS78" s="97">
        <f>+VLOOKUP(B78,'[6]BANK DRIVER'!$B$442:$I$1298,6,0)</f>
        <v>5260187.021280001</v>
      </c>
      <c r="AV78" s="103">
        <f t="shared" si="72"/>
        <v>0</v>
      </c>
    </row>
    <row r="79" ht="15" customHeight="1">
      <c r="A79" s="7" t="s">
        <v>44</v>
      </c>
      <c r="B79" s="8" t="s">
        <v>199</v>
      </c>
      <c r="C79" s="13" t="s">
        <v>200</v>
      </c>
      <c r="D79" s="7" t="s">
        <v>77</v>
      </c>
      <c r="E79" s="7" t="s">
        <v>48</v>
      </c>
      <c r="F79" s="7" t="s">
        <v>78</v>
      </c>
      <c r="G79" s="9">
        <v>4375479.19</v>
      </c>
      <c r="H79" s="9"/>
      <c r="I79" s="10">
        <f t="shared" si="49"/>
        <v>213960.932391</v>
      </c>
      <c r="J79" s="10">
        <f t="shared" si="50"/>
        <v>175019.16760000002</v>
      </c>
      <c r="K79" s="10">
        <f t="shared" si="51"/>
        <v>87509.58380000001</v>
      </c>
      <c r="L79" s="10">
        <v>15000</v>
      </c>
      <c r="M79" s="26">
        <f t="shared" si="54"/>
        <v>4866968.873791001</v>
      </c>
      <c r="N79" s="26">
        <f t="shared" si="52"/>
        <v>389357.50990328006</v>
      </c>
      <c r="O79" s="28">
        <v>520000</v>
      </c>
      <c r="P79" s="551"/>
      <c r="Q79" s="551"/>
      <c r="R79" s="29">
        <f t="shared" si="56"/>
        <v>5776326.383694281</v>
      </c>
      <c r="S79" s="199">
        <f t="shared" si="55"/>
        <v>42829.32608936081</v>
      </c>
      <c r="T79" s="42">
        <f t="shared" si="53"/>
        <v>5819155.709783642</v>
      </c>
      <c r="U79" s="43">
        <v>44652</v>
      </c>
      <c r="V79" s="320">
        <v>44742</v>
      </c>
      <c r="W79" s="434"/>
      <c r="X79" s="544"/>
      <c r="Y79" s="47"/>
      <c r="Z79" s="780">
        <f t="shared" si="57"/>
        <v>73</v>
      </c>
      <c r="AA79" s="781" t="str">
        <f t="shared" si="58"/>
        <v>1576</v>
      </c>
      <c r="AB79" s="782" t="str">
        <f t="shared" si="59"/>
        <v>RISZA WAHYU PERMADANI</v>
      </c>
      <c r="AC79" s="775" t="str">
        <f>+VLOOKUP(B79,'[5]Database All Area Mei 2022'!$C$5:$CJ$1779,27,0)</f>
        <v>KAWIN</v>
      </c>
      <c r="AD79" s="769">
        <f t="shared" si="60"/>
        <v>4895479.19</v>
      </c>
      <c r="AE79" s="770">
        <f t="shared" si="61"/>
        <v>87509.58380000001</v>
      </c>
      <c r="AF79" s="770">
        <f t="shared" si="62"/>
        <v>43754.791900000004</v>
      </c>
      <c r="AG79" s="770">
        <f t="shared" si="63"/>
        <v>43754.791900000004</v>
      </c>
      <c r="AH79" s="771">
        <f t="shared" si="64"/>
        <v>-154539.97759999894</v>
      </c>
      <c r="AI79" s="771">
        <f t="shared" si="65"/>
        <v>0</v>
      </c>
      <c r="AJ79" s="772">
        <f t="shared" si="66"/>
        <v>4720460.022400001</v>
      </c>
      <c r="AK79" s="772"/>
      <c r="AL79" s="773"/>
      <c r="AM79" s="774">
        <f t="shared" si="67"/>
        <v>4720460.022400001</v>
      </c>
      <c r="AN79" s="775" t="str">
        <f>+VLOOKUP($B79,'[5]Database All Area Mei 2022'!$C$5:$CJ$1779,74,0)</f>
        <v>PERUSAHAAN</v>
      </c>
      <c r="AO79" s="776">
        <f t="shared" si="68"/>
        <v>73</v>
      </c>
      <c r="AP79" s="777" t="str">
        <f t="shared" si="69"/>
        <v>1576</v>
      </c>
      <c r="AQ79" s="778" t="str">
        <f t="shared" si="70"/>
        <v>RISZA WAHYU PERMADANI</v>
      </c>
      <c r="AR79" s="779">
        <f t="shared" si="71"/>
        <v>4720460.022400001</v>
      </c>
      <c r="AS79" s="97">
        <f>+VLOOKUP(B79,'[6]BANK DRIVER'!$B$442:$I$1298,6,0)</f>
        <v>4720460.022400001</v>
      </c>
      <c r="AV79" s="103">
        <f t="shared" si="72"/>
        <v>0</v>
      </c>
    </row>
    <row r="80" ht="15" customHeight="1">
      <c r="A80" s="7" t="s">
        <v>44</v>
      </c>
      <c r="B80" s="8" t="s">
        <v>201</v>
      </c>
      <c r="C80" s="13" t="s">
        <v>202</v>
      </c>
      <c r="D80" s="7" t="s">
        <v>77</v>
      </c>
      <c r="E80" s="7" t="s">
        <v>48</v>
      </c>
      <c r="F80" s="7" t="s">
        <v>78</v>
      </c>
      <c r="G80" s="9">
        <v>4375479.19</v>
      </c>
      <c r="H80" s="9"/>
      <c r="I80" s="10">
        <f t="shared" si="49"/>
        <v>213960.932391</v>
      </c>
      <c r="J80" s="10">
        <f t="shared" si="50"/>
        <v>175019.16760000002</v>
      </c>
      <c r="K80" s="10">
        <f t="shared" si="51"/>
        <v>87509.58380000001</v>
      </c>
      <c r="L80" s="10">
        <v>15000</v>
      </c>
      <c r="M80" s="26">
        <f t="shared" si="54"/>
        <v>4866968.873791001</v>
      </c>
      <c r="N80" s="26">
        <f t="shared" si="52"/>
        <v>389357.50990328006</v>
      </c>
      <c r="O80" s="28">
        <v>1207000</v>
      </c>
      <c r="P80" s="551"/>
      <c r="Q80" s="551"/>
      <c r="R80" s="29">
        <f t="shared" si="56"/>
        <v>6463326.383694281</v>
      </c>
      <c r="S80" s="199">
        <f t="shared" si="55"/>
        <v>42829.32608936081</v>
      </c>
      <c r="T80" s="42">
        <f t="shared" si="53"/>
        <v>6506155.709783642</v>
      </c>
      <c r="U80" s="43">
        <v>44682</v>
      </c>
      <c r="V80" s="320">
        <v>44773</v>
      </c>
      <c r="W80" s="434"/>
      <c r="X80" s="544"/>
      <c r="Y80" s="47"/>
      <c r="Z80" s="780">
        <f t="shared" si="57"/>
        <v>74</v>
      </c>
      <c r="AA80" s="781" t="str">
        <f t="shared" si="58"/>
        <v>2277</v>
      </c>
      <c r="AB80" s="782" t="str">
        <f t="shared" si="59"/>
        <v>RIZAL ANANDHITA</v>
      </c>
      <c r="AC80" s="775" t="str">
        <f>+VLOOKUP(B80,'[5]Database All Area Mei 2022'!$C$5:$CJ$1779,27,0)</f>
        <v>KAWIN ANAK 1</v>
      </c>
      <c r="AD80" s="769">
        <f t="shared" si="60"/>
        <v>5582479.19</v>
      </c>
      <c r="AE80" s="770">
        <f t="shared" si="61"/>
        <v>87509.58380000001</v>
      </c>
      <c r="AF80" s="770">
        <f t="shared" si="62"/>
        <v>43754.791900000004</v>
      </c>
      <c r="AG80" s="770">
        <f t="shared" si="63"/>
        <v>43754.791900000004</v>
      </c>
      <c r="AH80" s="771">
        <f t="shared" si="64"/>
        <v>157460.02240000106</v>
      </c>
      <c r="AI80" s="771">
        <f t="shared" si="65"/>
        <v>7873.001120000054</v>
      </c>
      <c r="AJ80" s="772">
        <f t="shared" si="66"/>
        <v>5399587.021280001</v>
      </c>
      <c r="AK80" s="772"/>
      <c r="AL80" s="773"/>
      <c r="AM80" s="774">
        <f t="shared" si="67"/>
        <v>5399587.021280001</v>
      </c>
      <c r="AN80" s="775" t="str">
        <f>+VLOOKUP($B80,'[5]Database All Area Mei 2022'!$C$5:$CJ$1779,74,0)</f>
        <v>PERUSAHAAN</v>
      </c>
      <c r="AO80" s="776">
        <f t="shared" si="68"/>
        <v>74</v>
      </c>
      <c r="AP80" s="777" t="str">
        <f t="shared" si="69"/>
        <v>2277</v>
      </c>
      <c r="AQ80" s="778" t="str">
        <f t="shared" si="70"/>
        <v>RIZAL ANANDHITA</v>
      </c>
      <c r="AR80" s="779">
        <f t="shared" si="71"/>
        <v>5399587.021280001</v>
      </c>
      <c r="AS80" s="97">
        <f>+VLOOKUP(B80,'[6]BANK DRIVER'!$B$442:$I$1298,6,0)</f>
        <v>5399587.021280001</v>
      </c>
      <c r="AV80" s="103">
        <f t="shared" si="72"/>
        <v>0</v>
      </c>
    </row>
    <row r="81" ht="15" customHeight="1">
      <c r="A81" s="7" t="s">
        <v>44</v>
      </c>
      <c r="B81" s="8" t="s">
        <v>203</v>
      </c>
      <c r="C81" s="13" t="s">
        <v>204</v>
      </c>
      <c r="D81" s="7" t="s">
        <v>77</v>
      </c>
      <c r="E81" s="7" t="s">
        <v>48</v>
      </c>
      <c r="F81" s="7" t="s">
        <v>78</v>
      </c>
      <c r="G81" s="9">
        <v>4375479.19</v>
      </c>
      <c r="H81" s="9"/>
      <c r="I81" s="10">
        <f t="shared" si="49"/>
        <v>213960.932391</v>
      </c>
      <c r="J81" s="10">
        <f t="shared" si="50"/>
        <v>175019.16760000002</v>
      </c>
      <c r="K81" s="10">
        <f t="shared" si="51"/>
        <v>87509.58380000001</v>
      </c>
      <c r="L81" s="10">
        <v>15000</v>
      </c>
      <c r="M81" s="26">
        <f t="shared" si="54"/>
        <v>4866968.873791001</v>
      </c>
      <c r="N81" s="26">
        <f t="shared" si="52"/>
        <v>389357.50990328006</v>
      </c>
      <c r="O81" s="28">
        <v>1400000</v>
      </c>
      <c r="P81" s="551"/>
      <c r="Q81" s="551"/>
      <c r="R81" s="29">
        <f t="shared" si="56"/>
        <v>6656326.383694281</v>
      </c>
      <c r="S81" s="199">
        <f t="shared" si="55"/>
        <v>42829.32608936081</v>
      </c>
      <c r="T81" s="42">
        <f t="shared" si="53"/>
        <v>6699155.709783642</v>
      </c>
      <c r="U81" s="43">
        <v>44621</v>
      </c>
      <c r="V81" s="320">
        <v>44712</v>
      </c>
      <c r="W81" s="434"/>
      <c r="X81" s="544"/>
      <c r="Y81" s="47"/>
      <c r="Z81" s="780">
        <f t="shared" si="57"/>
        <v>75</v>
      </c>
      <c r="AA81" s="781" t="str">
        <f t="shared" si="58"/>
        <v>2504</v>
      </c>
      <c r="AB81" s="782" t="str">
        <f t="shared" si="59"/>
        <v>RIZAL ARISYANTO</v>
      </c>
      <c r="AC81" s="775" t="str">
        <f>+VLOOKUP(B81,'[5]Database All Area Mei 2022'!$C$5:$CJ$1779,27,0)</f>
        <v>KAWIN ANAK 2</v>
      </c>
      <c r="AD81" s="769">
        <f t="shared" si="60"/>
        <v>5775479.19</v>
      </c>
      <c r="AE81" s="770">
        <f t="shared" si="61"/>
        <v>87509.58380000001</v>
      </c>
      <c r="AF81" s="770">
        <f t="shared" si="62"/>
        <v>0</v>
      </c>
      <c r="AG81" s="770">
        <f t="shared" si="63"/>
        <v>43754.791900000004</v>
      </c>
      <c r="AH81" s="771">
        <f t="shared" si="64"/>
        <v>19214.814300000668</v>
      </c>
      <c r="AI81" s="771">
        <f t="shared" si="65"/>
        <v>960.7407150000334</v>
      </c>
      <c r="AJ81" s="772">
        <f t="shared" si="66"/>
        <v>5643254.073585001</v>
      </c>
      <c r="AK81" s="772"/>
      <c r="AL81" s="773"/>
      <c r="AM81" s="774">
        <f t="shared" si="67"/>
        <v>5643254.073585001</v>
      </c>
      <c r="AN81" s="775" t="str">
        <f>+VLOOKUP($B81,'[5]Database All Area Mei 2022'!$C$5:$CJ$1779,74,0)</f>
        <v>PBI</v>
      </c>
      <c r="AO81" s="776">
        <f t="shared" si="68"/>
        <v>75</v>
      </c>
      <c r="AP81" s="777" t="str">
        <f t="shared" si="69"/>
        <v>2504</v>
      </c>
      <c r="AQ81" s="778" t="str">
        <f t="shared" si="70"/>
        <v>RIZAL ARISYANTO</v>
      </c>
      <c r="AR81" s="779">
        <f t="shared" si="71"/>
        <v>5643254.073585001</v>
      </c>
      <c r="AS81" s="97">
        <f>+VLOOKUP(B81,'[6]BANK DRIVER'!$B$442:$I$1298,6,0)</f>
        <v>5643254.073585001</v>
      </c>
      <c r="AV81" s="103">
        <f t="shared" si="72"/>
        <v>0</v>
      </c>
    </row>
    <row r="82" ht="15" customHeight="1">
      <c r="A82" s="7" t="s">
        <v>44</v>
      </c>
      <c r="B82" s="8" t="s">
        <v>205</v>
      </c>
      <c r="C82" s="13" t="s">
        <v>206</v>
      </c>
      <c r="D82" s="7" t="s">
        <v>77</v>
      </c>
      <c r="E82" s="7" t="s">
        <v>48</v>
      </c>
      <c r="F82" s="7" t="s">
        <v>78</v>
      </c>
      <c r="G82" s="9">
        <v>4375479.19</v>
      </c>
      <c r="H82" s="9"/>
      <c r="I82" s="10">
        <f ref="I82:I113" t="shared" si="73">+$I$4*4.89%</f>
        <v>213960.932391</v>
      </c>
      <c r="J82" s="10">
        <f ref="J82:J113" t="shared" si="74">+$I$4*4%</f>
        <v>175019.16760000002</v>
      </c>
      <c r="K82" s="10">
        <f ref="K82:K113" t="shared" si="75">+$I$4*2%</f>
        <v>87509.58380000001</v>
      </c>
      <c r="L82" s="10">
        <v>15000</v>
      </c>
      <c r="M82" s="26">
        <f t="shared" si="54"/>
        <v>4866968.873791001</v>
      </c>
      <c r="N82" s="26">
        <f t="shared" si="52"/>
        <v>389357.50990328006</v>
      </c>
      <c r="O82" s="28">
        <v>1295000</v>
      </c>
      <c r="P82" s="551"/>
      <c r="Q82" s="551"/>
      <c r="R82" s="29">
        <f t="shared" si="56"/>
        <v>6551326.383694281</v>
      </c>
      <c r="S82" s="199">
        <f t="shared" si="55"/>
        <v>42829.32608936081</v>
      </c>
      <c r="T82" s="42">
        <f t="shared" si="53"/>
        <v>6594155.709783642</v>
      </c>
      <c r="U82" s="43">
        <v>44682</v>
      </c>
      <c r="V82" s="320">
        <v>44773</v>
      </c>
      <c r="W82" s="434"/>
      <c r="X82" s="544"/>
      <c r="Y82" s="47"/>
      <c r="Z82" s="780">
        <f t="shared" si="57"/>
        <v>76</v>
      </c>
      <c r="AA82" s="781" t="str">
        <f t="shared" si="58"/>
        <v>2348</v>
      </c>
      <c r="AB82" s="782" t="str">
        <f t="shared" si="59"/>
        <v>ROBBY RACHMAT ISMAIL</v>
      </c>
      <c r="AC82" s="775" t="str">
        <f>+VLOOKUP(B82,'[5]Database All Area Mei 2022'!$C$5:$CJ$1779,27,0)</f>
        <v>KAWIN</v>
      </c>
      <c r="AD82" s="769">
        <f t="shared" si="60"/>
        <v>5670479.19</v>
      </c>
      <c r="AE82" s="770">
        <f t="shared" si="61"/>
        <v>87509.58380000001</v>
      </c>
      <c r="AF82" s="770">
        <f t="shared" si="62"/>
        <v>0</v>
      </c>
      <c r="AG82" s="770">
        <f t="shared" si="63"/>
        <v>43754.791900000004</v>
      </c>
      <c r="AH82" s="771">
        <f t="shared" si="64"/>
        <v>664214.8143000007</v>
      </c>
      <c r="AI82" s="771">
        <f t="shared" si="65"/>
        <v>33210.740715000036</v>
      </c>
      <c r="AJ82" s="772">
        <f t="shared" si="66"/>
        <v>5506004.073585001</v>
      </c>
      <c r="AK82" s="772"/>
      <c r="AL82" s="773"/>
      <c r="AM82" s="774">
        <f t="shared" si="67"/>
        <v>5506004.073585001</v>
      </c>
      <c r="AN82" s="775" t="str">
        <f>+VLOOKUP($B82,'[5]Database All Area Mei 2022'!$C$5:$CJ$1779,74,0)</f>
        <v>PBI</v>
      </c>
      <c r="AO82" s="776">
        <f t="shared" si="68"/>
        <v>76</v>
      </c>
      <c r="AP82" s="777" t="str">
        <f t="shared" si="69"/>
        <v>2348</v>
      </c>
      <c r="AQ82" s="778" t="str">
        <f t="shared" si="70"/>
        <v>ROBBY RACHMAT ISMAIL</v>
      </c>
      <c r="AR82" s="779">
        <f t="shared" si="71"/>
        <v>5506004.073585001</v>
      </c>
      <c r="AS82" s="97">
        <f>+VLOOKUP(B82,'[6]BANK DRIVER'!$B$442:$I$1298,6,0)</f>
        <v>5506004.073585001</v>
      </c>
      <c r="AV82" s="103">
        <f t="shared" si="72"/>
        <v>0</v>
      </c>
    </row>
    <row r="83" ht="15" customHeight="1">
      <c r="A83" s="7" t="s">
        <v>44</v>
      </c>
      <c r="B83" s="8" t="s">
        <v>207</v>
      </c>
      <c r="C83" s="13" t="s">
        <v>208</v>
      </c>
      <c r="D83" s="7" t="s">
        <v>77</v>
      </c>
      <c r="E83" s="7" t="s">
        <v>48</v>
      </c>
      <c r="F83" s="7" t="s">
        <v>78</v>
      </c>
      <c r="G83" s="9">
        <v>4375479.19</v>
      </c>
      <c r="H83" s="9"/>
      <c r="I83" s="10">
        <f t="shared" si="73"/>
        <v>213960.932391</v>
      </c>
      <c r="J83" s="10">
        <f t="shared" si="74"/>
        <v>175019.16760000002</v>
      </c>
      <c r="K83" s="10">
        <f t="shared" si="75"/>
        <v>87509.58380000001</v>
      </c>
      <c r="L83" s="10">
        <v>15000</v>
      </c>
      <c r="M83" s="26">
        <f t="shared" si="54"/>
        <v>4866968.873791001</v>
      </c>
      <c r="N83" s="26">
        <f t="shared" si="52"/>
        <v>389357.50990328006</v>
      </c>
      <c r="O83" s="28">
        <v>440000</v>
      </c>
      <c r="P83" s="551"/>
      <c r="Q83" s="551"/>
      <c r="R83" s="29">
        <f t="shared" si="56"/>
        <v>5696326.383694281</v>
      </c>
      <c r="S83" s="199">
        <f t="shared" si="55"/>
        <v>42829.32608936081</v>
      </c>
      <c r="T83" s="42">
        <f t="shared" si="53"/>
        <v>5739155.709783642</v>
      </c>
      <c r="U83" s="43">
        <v>44652</v>
      </c>
      <c r="V83" s="320">
        <v>44742</v>
      </c>
      <c r="W83" s="434"/>
      <c r="X83" s="544"/>
      <c r="Y83" s="47"/>
      <c r="Z83" s="780">
        <f t="shared" si="57"/>
        <v>77</v>
      </c>
      <c r="AA83" s="781" t="str">
        <f t="shared" si="58"/>
        <v>1558</v>
      </c>
      <c r="AB83" s="782" t="str">
        <f t="shared" si="59"/>
        <v>SAMSUL MA'ARIF</v>
      </c>
      <c r="AC83" s="775" t="str">
        <f>+VLOOKUP(B83,'[5]Database All Area Mei 2022'!$C$5:$CJ$1779,27,0)</f>
        <v>KAWIN</v>
      </c>
      <c r="AD83" s="769">
        <f t="shared" si="60"/>
        <v>4815479.19</v>
      </c>
      <c r="AE83" s="770">
        <f t="shared" si="61"/>
        <v>87509.58380000001</v>
      </c>
      <c r="AF83" s="770">
        <f t="shared" si="62"/>
        <v>0</v>
      </c>
      <c r="AG83" s="770">
        <f t="shared" si="63"/>
        <v>43754.791900000004</v>
      </c>
      <c r="AH83" s="771">
        <f t="shared" si="64"/>
        <v>-190785.18569999933</v>
      </c>
      <c r="AI83" s="771">
        <f t="shared" si="65"/>
        <v>0</v>
      </c>
      <c r="AJ83" s="772">
        <f t="shared" si="66"/>
        <v>4684214.814300001</v>
      </c>
      <c r="AK83" s="772"/>
      <c r="AL83" s="773"/>
      <c r="AM83" s="774">
        <f t="shared" si="67"/>
        <v>4684214.814300001</v>
      </c>
      <c r="AN83" s="775" t="str">
        <f>+VLOOKUP($B83,'[5]Database All Area Mei 2022'!$C$5:$CJ$1779,74,0)</f>
        <v>PBI</v>
      </c>
      <c r="AO83" s="776">
        <f t="shared" si="68"/>
        <v>77</v>
      </c>
      <c r="AP83" s="777" t="str">
        <f t="shared" si="69"/>
        <v>1558</v>
      </c>
      <c r="AQ83" s="778" t="str">
        <f t="shared" si="70"/>
        <v>SAMSUL MA'ARIF</v>
      </c>
      <c r="AR83" s="779">
        <f t="shared" si="71"/>
        <v>4684214.814300001</v>
      </c>
      <c r="AS83" s="97">
        <f>+VLOOKUP(B83,'[6]BANK DRIVER'!$B$442:$I$1298,6,0)</f>
        <v>4684214.814300001</v>
      </c>
      <c r="AV83" s="103">
        <f t="shared" si="72"/>
        <v>0</v>
      </c>
    </row>
    <row r="84" ht="15" customHeight="1">
      <c r="A84" s="7" t="s">
        <v>44</v>
      </c>
      <c r="B84" s="8" t="s">
        <v>209</v>
      </c>
      <c r="C84" s="13" t="s">
        <v>210</v>
      </c>
      <c r="D84" s="7" t="s">
        <v>77</v>
      </c>
      <c r="E84" s="7" t="s">
        <v>48</v>
      </c>
      <c r="F84" s="7" t="s">
        <v>78</v>
      </c>
      <c r="G84" s="9">
        <v>4375479.19</v>
      </c>
      <c r="H84" s="9"/>
      <c r="I84" s="10">
        <f t="shared" si="73"/>
        <v>213960.932391</v>
      </c>
      <c r="J84" s="10">
        <f t="shared" si="74"/>
        <v>175019.16760000002</v>
      </c>
      <c r="K84" s="10">
        <f t="shared" si="75"/>
        <v>87509.58380000001</v>
      </c>
      <c r="L84" s="10">
        <v>15000</v>
      </c>
      <c r="M84" s="26">
        <f t="shared" si="54"/>
        <v>4866968.873791001</v>
      </c>
      <c r="N84" s="26">
        <f t="shared" si="52"/>
        <v>389357.50990328006</v>
      </c>
      <c r="O84" s="28">
        <v>900000</v>
      </c>
      <c r="P84" s="551"/>
      <c r="Q84" s="551"/>
      <c r="R84" s="29">
        <f t="shared" si="56"/>
        <v>6156326.383694281</v>
      </c>
      <c r="S84" s="199">
        <f t="shared" si="55"/>
        <v>42829.32608936081</v>
      </c>
      <c r="T84" s="42">
        <f t="shared" si="53"/>
        <v>6199155.709783642</v>
      </c>
      <c r="U84" s="43">
        <v>44652</v>
      </c>
      <c r="V84" s="320">
        <v>44742</v>
      </c>
      <c r="W84" s="434"/>
      <c r="X84" s="544"/>
      <c r="Y84" s="47"/>
      <c r="Z84" s="780">
        <f t="shared" si="57"/>
        <v>78</v>
      </c>
      <c r="AA84" s="781" t="str">
        <f t="shared" si="58"/>
        <v>1950</v>
      </c>
      <c r="AB84" s="782" t="str">
        <f t="shared" si="59"/>
        <v>SATUWI</v>
      </c>
      <c r="AC84" s="775" t="str">
        <f>+VLOOKUP(B84,'[5]Database All Area Mei 2022'!$C$5:$CJ$1779,27,0)</f>
        <v>KAWIN</v>
      </c>
      <c r="AD84" s="769">
        <f t="shared" si="60"/>
        <v>5275479.19</v>
      </c>
      <c r="AE84" s="770">
        <f t="shared" si="61"/>
        <v>87509.58380000001</v>
      </c>
      <c r="AF84" s="770">
        <f t="shared" si="62"/>
        <v>0</v>
      </c>
      <c r="AG84" s="770">
        <f t="shared" si="63"/>
        <v>43754.791900000004</v>
      </c>
      <c r="AH84" s="771">
        <f t="shared" si="64"/>
        <v>269214.81430000067</v>
      </c>
      <c r="AI84" s="771">
        <f t="shared" si="65"/>
        <v>13460.740715000034</v>
      </c>
      <c r="AJ84" s="772">
        <f t="shared" si="66"/>
        <v>5130754.073585001</v>
      </c>
      <c r="AK84" s="772"/>
      <c r="AL84" s="773"/>
      <c r="AM84" s="774">
        <f t="shared" si="67"/>
        <v>5130754.073585001</v>
      </c>
      <c r="AN84" s="775" t="str">
        <f>+VLOOKUP($B84,'[5]Database All Area Mei 2022'!$C$5:$CJ$1779,74,0)</f>
        <v>PBI</v>
      </c>
      <c r="AO84" s="776">
        <f t="shared" si="68"/>
        <v>78</v>
      </c>
      <c r="AP84" s="777" t="str">
        <f t="shared" si="69"/>
        <v>1950</v>
      </c>
      <c r="AQ84" s="778" t="str">
        <f t="shared" si="70"/>
        <v>SATUWI</v>
      </c>
      <c r="AR84" s="779">
        <f t="shared" si="71"/>
        <v>5130754.073585001</v>
      </c>
      <c r="AS84" s="97">
        <f>+VLOOKUP(B84,'[6]BANK DRIVER'!$B$442:$I$1298,6,0)</f>
        <v>5130754.073585001</v>
      </c>
      <c r="AV84" s="103">
        <f t="shared" si="72"/>
        <v>0</v>
      </c>
    </row>
    <row r="85" ht="15" customHeight="1">
      <c r="A85" s="7" t="s">
        <v>211</v>
      </c>
      <c r="B85" s="1032" t="s">
        <v>212</v>
      </c>
      <c r="C85" s="13" t="s">
        <v>213</v>
      </c>
      <c r="D85" s="7" t="s">
        <v>77</v>
      </c>
      <c r="E85" s="7" t="s">
        <v>48</v>
      </c>
      <c r="F85" s="7" t="s">
        <v>78</v>
      </c>
      <c r="G85" s="9">
        <v>4375479.19</v>
      </c>
      <c r="H85" s="9"/>
      <c r="I85" s="10">
        <f t="shared" si="73"/>
        <v>213960.932391</v>
      </c>
      <c r="J85" s="10">
        <f t="shared" si="74"/>
        <v>175019.16760000002</v>
      </c>
      <c r="K85" s="10">
        <f t="shared" si="75"/>
        <v>87509.58380000001</v>
      </c>
      <c r="L85" s="10">
        <v>15000</v>
      </c>
      <c r="M85" s="26">
        <f t="shared" si="54"/>
        <v>4866968.873791001</v>
      </c>
      <c r="N85" s="26">
        <f t="shared" si="52"/>
        <v>389357.50990328006</v>
      </c>
      <c r="O85" s="28">
        <v>1740000</v>
      </c>
      <c r="P85" s="551"/>
      <c r="Q85" s="551"/>
      <c r="R85" s="29">
        <f t="shared" si="56"/>
        <v>6996326.383694281</v>
      </c>
      <c r="S85" s="199">
        <f t="shared" si="55"/>
        <v>42829.32608936081</v>
      </c>
      <c r="T85" s="42">
        <f t="shared" si="53"/>
        <v>7039155.709783642</v>
      </c>
      <c r="U85" s="43">
        <v>44682</v>
      </c>
      <c r="V85" s="320">
        <v>44773</v>
      </c>
      <c r="W85" s="434"/>
      <c r="X85" s="544"/>
      <c r="Y85" s="47"/>
      <c r="Z85" s="780">
        <f t="shared" si="57"/>
        <v>79</v>
      </c>
      <c r="AA85" s="781" t="str">
        <f t="shared" si="58"/>
        <v>2177</v>
      </c>
      <c r="AB85" s="782" t="str">
        <f t="shared" si="59"/>
        <v>SHOLEH</v>
      </c>
      <c r="AC85" s="775" t="str">
        <f>+VLOOKUP(B85,'[5]Database All Area Mei 2022'!$C$5:$CJ$1779,27,0)</f>
        <v>KAWIN ANAK 2</v>
      </c>
      <c r="AD85" s="769">
        <f t="shared" si="60"/>
        <v>6115479.19</v>
      </c>
      <c r="AE85" s="770">
        <f t="shared" si="61"/>
        <v>87509.58380000001</v>
      </c>
      <c r="AF85" s="770">
        <f t="shared" si="62"/>
        <v>43754.791900000004</v>
      </c>
      <c r="AG85" s="770">
        <f t="shared" si="63"/>
        <v>43754.791900000004</v>
      </c>
      <c r="AH85" s="771">
        <f t="shared" si="64"/>
        <v>315460.02240000106</v>
      </c>
      <c r="AI85" s="771">
        <f t="shared" si="65"/>
        <v>15773.001120000054</v>
      </c>
      <c r="AJ85" s="772">
        <f t="shared" si="66"/>
        <v>5924687.021280001</v>
      </c>
      <c r="AK85" s="772"/>
      <c r="AL85" s="995">
        <v>170000</v>
      </c>
      <c r="AM85" s="774">
        <f t="shared" si="67"/>
        <v>5754687.021280001</v>
      </c>
      <c r="AN85" s="775" t="str">
        <f>+VLOOKUP($B85,'[5]Database All Area Mei 2022'!$C$5:$CJ$1779,74,0)</f>
        <v>PERUSAHAAN</v>
      </c>
      <c r="AO85" s="776">
        <f t="shared" si="68"/>
        <v>79</v>
      </c>
      <c r="AP85" s="777" t="str">
        <f t="shared" si="69"/>
        <v>2177</v>
      </c>
      <c r="AQ85" s="778" t="str">
        <f t="shared" si="70"/>
        <v>SHOLEH</v>
      </c>
      <c r="AR85" s="779">
        <f t="shared" si="71"/>
        <v>5754687.021280001</v>
      </c>
      <c r="AS85" s="97">
        <f>+VLOOKUP(B85,'[6]BANK DRIVER'!$B$442:$I$1298,6,0)</f>
        <v>5754687.021280001</v>
      </c>
      <c r="AV85" s="103">
        <f t="shared" si="72"/>
        <v>0</v>
      </c>
    </row>
    <row r="86" ht="15" customHeight="1">
      <c r="A86" s="7" t="s">
        <v>44</v>
      </c>
      <c r="B86" s="8" t="s">
        <v>214</v>
      </c>
      <c r="C86" s="13" t="s">
        <v>215</v>
      </c>
      <c r="D86" s="7" t="s">
        <v>77</v>
      </c>
      <c r="E86" s="7" t="s">
        <v>48</v>
      </c>
      <c r="F86" s="7" t="s">
        <v>78</v>
      </c>
      <c r="G86" s="9">
        <v>4375479.19</v>
      </c>
      <c r="H86" s="9"/>
      <c r="I86" s="10">
        <f t="shared" si="73"/>
        <v>213960.932391</v>
      </c>
      <c r="J86" s="10">
        <f t="shared" si="74"/>
        <v>175019.16760000002</v>
      </c>
      <c r="K86" s="10">
        <f t="shared" si="75"/>
        <v>87509.58380000001</v>
      </c>
      <c r="L86" s="10">
        <v>15000</v>
      </c>
      <c r="M86" s="26">
        <f t="shared" si="54"/>
        <v>4866968.873791001</v>
      </c>
      <c r="N86" s="26">
        <f t="shared" si="52"/>
        <v>389357.50990328006</v>
      </c>
      <c r="O86" s="28">
        <v>1260000</v>
      </c>
      <c r="P86" s="551"/>
      <c r="Q86" s="551"/>
      <c r="R86" s="29">
        <f t="shared" si="56"/>
        <v>6516326.383694281</v>
      </c>
      <c r="S86" s="199">
        <f t="shared" si="55"/>
        <v>42829.32608936081</v>
      </c>
      <c r="T86" s="42">
        <f t="shared" si="53"/>
        <v>6559155.709783642</v>
      </c>
      <c r="U86" s="43">
        <v>44682</v>
      </c>
      <c r="V86" s="320">
        <v>44773</v>
      </c>
      <c r="W86" s="434"/>
      <c r="X86" s="544"/>
      <c r="Y86" s="47"/>
      <c r="Z86" s="780">
        <f t="shared" si="57"/>
        <v>80</v>
      </c>
      <c r="AA86" s="781" t="str">
        <f t="shared" si="58"/>
        <v>2209</v>
      </c>
      <c r="AB86" s="782" t="str">
        <f t="shared" si="59"/>
        <v>SOEKARNO</v>
      </c>
      <c r="AC86" s="775" t="str">
        <f>+VLOOKUP(B86,'[5]Database All Area Mei 2022'!$C$5:$CJ$1779,27,0)</f>
        <v>KAWIN</v>
      </c>
      <c r="AD86" s="769">
        <f t="shared" si="60"/>
        <v>5635479.19</v>
      </c>
      <c r="AE86" s="770">
        <f t="shared" si="61"/>
        <v>87509.58380000001</v>
      </c>
      <c r="AF86" s="770">
        <f t="shared" si="62"/>
        <v>0</v>
      </c>
      <c r="AG86" s="770">
        <f t="shared" si="63"/>
        <v>43754.791900000004</v>
      </c>
      <c r="AH86" s="771">
        <f t="shared" si="64"/>
        <v>629214.8143000007</v>
      </c>
      <c r="AI86" s="771">
        <f t="shared" si="65"/>
        <v>31460.740715000036</v>
      </c>
      <c r="AJ86" s="772">
        <f t="shared" si="66"/>
        <v>5472754.073585001</v>
      </c>
      <c r="AK86" s="772"/>
      <c r="AL86" s="773"/>
      <c r="AM86" s="774">
        <f t="shared" si="67"/>
        <v>5472754.073585001</v>
      </c>
      <c r="AN86" s="775" t="str">
        <f>+VLOOKUP($B86,'[5]Database All Area Mei 2022'!$C$5:$CJ$1779,74,0)</f>
        <v>PBI</v>
      </c>
      <c r="AO86" s="776">
        <f t="shared" si="68"/>
        <v>80</v>
      </c>
      <c r="AP86" s="777" t="str">
        <f t="shared" si="69"/>
        <v>2209</v>
      </c>
      <c r="AQ86" s="778" t="str">
        <f t="shared" si="70"/>
        <v>SOEKARNO</v>
      </c>
      <c r="AR86" s="779">
        <f t="shared" si="71"/>
        <v>5472754.073585001</v>
      </c>
      <c r="AS86" s="97">
        <f>+VLOOKUP(B86,'[6]BANK DRIVER'!$B$442:$I$1298,6,0)</f>
        <v>5472754.073585001</v>
      </c>
      <c r="AV86" s="103">
        <f t="shared" si="72"/>
        <v>0</v>
      </c>
    </row>
    <row r="87" ht="15" customHeight="1">
      <c r="A87" s="7" t="s">
        <v>44</v>
      </c>
      <c r="B87" s="8" t="s">
        <v>216</v>
      </c>
      <c r="C87" s="13" t="s">
        <v>217</v>
      </c>
      <c r="D87" s="7" t="s">
        <v>77</v>
      </c>
      <c r="E87" s="7" t="s">
        <v>48</v>
      </c>
      <c r="F87" s="7" t="s">
        <v>78</v>
      </c>
      <c r="G87" s="9">
        <v>4375479.19</v>
      </c>
      <c r="H87" s="9"/>
      <c r="I87" s="10">
        <f t="shared" si="73"/>
        <v>213960.932391</v>
      </c>
      <c r="J87" s="10">
        <f t="shared" si="74"/>
        <v>175019.16760000002</v>
      </c>
      <c r="K87" s="10">
        <f t="shared" si="75"/>
        <v>87509.58380000001</v>
      </c>
      <c r="L87" s="10">
        <v>15000</v>
      </c>
      <c r="M87" s="26">
        <f t="shared" si="54"/>
        <v>4866968.873791001</v>
      </c>
      <c r="N87" s="26">
        <f t="shared" si="52"/>
        <v>389357.50990328006</v>
      </c>
      <c r="O87" s="28">
        <v>480000</v>
      </c>
      <c r="P87" s="551"/>
      <c r="Q87" s="551"/>
      <c r="R87" s="29">
        <f t="shared" si="56"/>
        <v>5736326.383694281</v>
      </c>
      <c r="S87" s="199">
        <f t="shared" si="55"/>
        <v>42829.32608936081</v>
      </c>
      <c r="T87" s="42">
        <f t="shared" si="53"/>
        <v>5779155.709783642</v>
      </c>
      <c r="U87" s="43">
        <v>44621</v>
      </c>
      <c r="V87" s="320">
        <v>44712</v>
      </c>
      <c r="W87" s="434"/>
      <c r="X87" s="544"/>
      <c r="Y87" s="47"/>
      <c r="Z87" s="780">
        <f t="shared" si="57"/>
        <v>81</v>
      </c>
      <c r="AA87" s="781" t="str">
        <f t="shared" si="58"/>
        <v>1415</v>
      </c>
      <c r="AB87" s="782" t="str">
        <f t="shared" si="59"/>
        <v>SONI RAKHMAT</v>
      </c>
      <c r="AC87" s="775" t="str">
        <f>+VLOOKUP(B87,'[5]Database All Area Mei 2022'!$C$5:$CJ$1779,27,0)</f>
        <v>KAWIN</v>
      </c>
      <c r="AD87" s="769">
        <f t="shared" si="60"/>
        <v>4855479.19</v>
      </c>
      <c r="AE87" s="770">
        <f t="shared" si="61"/>
        <v>87509.58380000001</v>
      </c>
      <c r="AF87" s="770">
        <f t="shared" si="62"/>
        <v>43754.791900000004</v>
      </c>
      <c r="AG87" s="770">
        <f t="shared" si="63"/>
        <v>43754.791900000004</v>
      </c>
      <c r="AH87" s="771">
        <f t="shared" si="64"/>
        <v>-194539.97759999894</v>
      </c>
      <c r="AI87" s="771">
        <f t="shared" si="65"/>
        <v>0</v>
      </c>
      <c r="AJ87" s="772">
        <f t="shared" si="66"/>
        <v>4680460.022400001</v>
      </c>
      <c r="AK87" s="772"/>
      <c r="AL87" s="773"/>
      <c r="AM87" s="774">
        <f t="shared" si="67"/>
        <v>4680460.022400001</v>
      </c>
      <c r="AN87" s="775" t="str">
        <f>+VLOOKUP($B87,'[5]Database All Area Mei 2022'!$C$5:$CJ$1779,74,0)</f>
        <v>PERUSAHAAN</v>
      </c>
      <c r="AO87" s="776">
        <f t="shared" si="68"/>
        <v>81</v>
      </c>
      <c r="AP87" s="777" t="str">
        <f t="shared" si="69"/>
        <v>1415</v>
      </c>
      <c r="AQ87" s="778" t="str">
        <f t="shared" si="70"/>
        <v>SONI RAKHMAT</v>
      </c>
      <c r="AR87" s="779">
        <f t="shared" si="71"/>
        <v>4680460.022400001</v>
      </c>
      <c r="AS87" s="97">
        <f>+VLOOKUP(B87,'[6]BANK DRIVER'!$B$442:$I$1298,6,0)</f>
        <v>4680460.022400001</v>
      </c>
      <c r="AV87" s="103">
        <f t="shared" si="72"/>
        <v>0</v>
      </c>
    </row>
    <row r="88" ht="15" customHeight="1">
      <c r="A88" s="7" t="s">
        <v>44</v>
      </c>
      <c r="B88" s="8" t="s">
        <v>218</v>
      </c>
      <c r="C88" s="13" t="s">
        <v>219</v>
      </c>
      <c r="D88" s="7" t="s">
        <v>77</v>
      </c>
      <c r="E88" s="7" t="s">
        <v>48</v>
      </c>
      <c r="F88" s="7" t="s">
        <v>78</v>
      </c>
      <c r="G88" s="9">
        <v>4375479.19</v>
      </c>
      <c r="H88" s="9"/>
      <c r="I88" s="10">
        <f t="shared" si="73"/>
        <v>213960.932391</v>
      </c>
      <c r="J88" s="10">
        <f t="shared" si="74"/>
        <v>175019.16760000002</v>
      </c>
      <c r="K88" s="10">
        <f t="shared" si="75"/>
        <v>87509.58380000001</v>
      </c>
      <c r="L88" s="10">
        <v>15000</v>
      </c>
      <c r="M88" s="26">
        <f t="shared" si="54"/>
        <v>4866968.873791001</v>
      </c>
      <c r="N88" s="26">
        <f t="shared" si="52"/>
        <v>389357.50990328006</v>
      </c>
      <c r="O88" s="28">
        <v>420000</v>
      </c>
      <c r="P88" s="551"/>
      <c r="Q88" s="551"/>
      <c r="R88" s="29">
        <f t="shared" si="56"/>
        <v>5676326.383694281</v>
      </c>
      <c r="S88" s="199">
        <f t="shared" si="55"/>
        <v>42829.32608936081</v>
      </c>
      <c r="T88" s="42">
        <f t="shared" si="53"/>
        <v>5719155.709783642</v>
      </c>
      <c r="U88" s="43">
        <v>44652</v>
      </c>
      <c r="V88" s="320">
        <v>44742</v>
      </c>
      <c r="W88" s="434"/>
      <c r="X88" s="544"/>
      <c r="Y88" s="47"/>
      <c r="Z88" s="780">
        <f t="shared" si="57"/>
        <v>82</v>
      </c>
      <c r="AA88" s="781" t="str">
        <f t="shared" si="58"/>
        <v>1875</v>
      </c>
      <c r="AB88" s="782" t="str">
        <f t="shared" si="59"/>
        <v>SUDORI</v>
      </c>
      <c r="AC88" s="775" t="str">
        <f>+VLOOKUP(B88,'[5]Database All Area Mei 2022'!$C$5:$CJ$1779,27,0)</f>
        <v>KAWIN</v>
      </c>
      <c r="AD88" s="769">
        <f t="shared" si="60"/>
        <v>4795479.19</v>
      </c>
      <c r="AE88" s="770">
        <f t="shared" si="61"/>
        <v>87509.58380000001</v>
      </c>
      <c r="AF88" s="770">
        <f t="shared" si="62"/>
        <v>43754.791900000004</v>
      </c>
      <c r="AG88" s="770">
        <f t="shared" si="63"/>
        <v>43754.791900000004</v>
      </c>
      <c r="AH88" s="771">
        <f t="shared" si="64"/>
        <v>-254539.97759999894</v>
      </c>
      <c r="AI88" s="771">
        <f t="shared" si="65"/>
        <v>0</v>
      </c>
      <c r="AJ88" s="772">
        <f t="shared" si="66"/>
        <v>4620460.022400001</v>
      </c>
      <c r="AK88" s="772"/>
      <c r="AL88" s="773"/>
      <c r="AM88" s="774">
        <f t="shared" si="67"/>
        <v>4620460.022400001</v>
      </c>
      <c r="AN88" s="775" t="str">
        <f>+VLOOKUP($B88,'[5]Database All Area Mei 2022'!$C$5:$CJ$1779,74,0)</f>
        <v>PERUSAHAAN</v>
      </c>
      <c r="AO88" s="776">
        <f t="shared" si="68"/>
        <v>82</v>
      </c>
      <c r="AP88" s="777" t="str">
        <f t="shared" si="69"/>
        <v>1875</v>
      </c>
      <c r="AQ88" s="778" t="str">
        <f t="shared" si="70"/>
        <v>SUDORI</v>
      </c>
      <c r="AR88" s="779">
        <f t="shared" si="71"/>
        <v>4620460.022400001</v>
      </c>
      <c r="AS88" s="97">
        <f>+VLOOKUP(B88,'[6]BANK DRIVER'!$B$442:$I$1298,6,0)</f>
        <v>4620460.022400001</v>
      </c>
      <c r="AV88" s="103">
        <f t="shared" si="72"/>
        <v>0</v>
      </c>
    </row>
    <row r="89" ht="15" customHeight="1">
      <c r="A89" s="7" t="s">
        <v>44</v>
      </c>
      <c r="B89" s="8" t="s">
        <v>220</v>
      </c>
      <c r="C89" s="13" t="s">
        <v>221</v>
      </c>
      <c r="D89" s="7" t="s">
        <v>77</v>
      </c>
      <c r="E89" s="7" t="s">
        <v>48</v>
      </c>
      <c r="F89" s="7" t="s">
        <v>78</v>
      </c>
      <c r="G89" s="9">
        <v>4375479.19</v>
      </c>
      <c r="H89" s="9"/>
      <c r="I89" s="10">
        <f t="shared" si="73"/>
        <v>213960.932391</v>
      </c>
      <c r="J89" s="10">
        <f t="shared" si="74"/>
        <v>175019.16760000002</v>
      </c>
      <c r="K89" s="10">
        <f t="shared" si="75"/>
        <v>87509.58380000001</v>
      </c>
      <c r="L89" s="10">
        <v>15000</v>
      </c>
      <c r="M89" s="26">
        <f t="shared" si="54"/>
        <v>4866968.873791001</v>
      </c>
      <c r="N89" s="26">
        <f t="shared" si="52"/>
        <v>389357.50990328006</v>
      </c>
      <c r="O89" s="28">
        <v>460000</v>
      </c>
      <c r="P89" s="551"/>
      <c r="Q89" s="551"/>
      <c r="R89" s="29">
        <f t="shared" si="56"/>
        <v>5716326.383694281</v>
      </c>
      <c r="S89" s="199">
        <f t="shared" si="55"/>
        <v>42829.32608936081</v>
      </c>
      <c r="T89" s="42">
        <f t="shared" si="53"/>
        <v>5759155.709783642</v>
      </c>
      <c r="U89" s="43">
        <v>44621</v>
      </c>
      <c r="V89" s="320">
        <v>44712</v>
      </c>
      <c r="W89" s="434"/>
      <c r="X89" s="544"/>
      <c r="Y89" s="47"/>
      <c r="Z89" s="780">
        <f t="shared" si="57"/>
        <v>83</v>
      </c>
      <c r="AA89" s="781" t="str">
        <f t="shared" si="58"/>
        <v>1201</v>
      </c>
      <c r="AB89" s="782" t="str">
        <f t="shared" si="59"/>
        <v>SUJOKO</v>
      </c>
      <c r="AC89" s="775" t="str">
        <f>+VLOOKUP(B89,'[5]Database All Area Mei 2022'!$C$5:$CJ$1779,27,0)</f>
        <v>KAWIN ANAK 1</v>
      </c>
      <c r="AD89" s="769">
        <f t="shared" si="60"/>
        <v>4835479.19</v>
      </c>
      <c r="AE89" s="770">
        <f t="shared" si="61"/>
        <v>87509.58380000001</v>
      </c>
      <c r="AF89" s="770">
        <f t="shared" si="62"/>
        <v>0</v>
      </c>
      <c r="AG89" s="770">
        <f t="shared" si="63"/>
        <v>43754.791900000004</v>
      </c>
      <c r="AH89" s="771">
        <f t="shared" si="64"/>
        <v>-545785.1856999993</v>
      </c>
      <c r="AI89" s="771">
        <f t="shared" si="65"/>
        <v>0</v>
      </c>
      <c r="AJ89" s="772">
        <f t="shared" si="66"/>
        <v>4704214.814300001</v>
      </c>
      <c r="AK89" s="772"/>
      <c r="AL89" s="773"/>
      <c r="AM89" s="774">
        <f t="shared" si="67"/>
        <v>4704214.814300001</v>
      </c>
      <c r="AN89" s="775" t="str">
        <f>+VLOOKUP($B89,'[5]Database All Area Mei 2022'!$C$5:$CJ$1779,74,0)</f>
        <v>PBI</v>
      </c>
      <c r="AO89" s="776">
        <f t="shared" si="68"/>
        <v>83</v>
      </c>
      <c r="AP89" s="777" t="str">
        <f t="shared" si="69"/>
        <v>1201</v>
      </c>
      <c r="AQ89" s="778" t="str">
        <f t="shared" si="70"/>
        <v>SUJOKO</v>
      </c>
      <c r="AR89" s="779">
        <f t="shared" si="71"/>
        <v>4704214.814300001</v>
      </c>
      <c r="AS89" s="97">
        <f>+VLOOKUP(B89,'[6]BANK DRIVER'!$B$442:$I$1298,6,0)</f>
        <v>4704214.814300001</v>
      </c>
      <c r="AV89" s="103">
        <f t="shared" si="72"/>
        <v>0</v>
      </c>
    </row>
    <row r="90" ht="15" customHeight="1">
      <c r="A90" s="7" t="s">
        <v>44</v>
      </c>
      <c r="B90" s="8" t="s">
        <v>222</v>
      </c>
      <c r="C90" s="355" t="s">
        <v>223</v>
      </c>
      <c r="D90" s="7" t="s">
        <v>77</v>
      </c>
      <c r="E90" s="7" t="s">
        <v>48</v>
      </c>
      <c r="F90" s="7" t="s">
        <v>78</v>
      </c>
      <c r="G90" s="9">
        <v>4375479.19</v>
      </c>
      <c r="H90" s="9"/>
      <c r="I90" s="10">
        <f t="shared" si="73"/>
        <v>213960.932391</v>
      </c>
      <c r="J90" s="10">
        <f t="shared" si="74"/>
        <v>175019.16760000002</v>
      </c>
      <c r="K90" s="10">
        <f t="shared" si="75"/>
        <v>87509.58380000001</v>
      </c>
      <c r="L90" s="10">
        <v>15000</v>
      </c>
      <c r="M90" s="26">
        <f t="shared" si="54"/>
        <v>4866968.873791001</v>
      </c>
      <c r="N90" s="26">
        <f t="shared" si="52"/>
        <v>389357.50990328006</v>
      </c>
      <c r="O90" s="28">
        <v>1460000</v>
      </c>
      <c r="P90" s="551"/>
      <c r="Q90" s="551"/>
      <c r="R90" s="29">
        <f t="shared" si="56"/>
        <v>6716326.383694281</v>
      </c>
      <c r="S90" s="199">
        <f t="shared" si="55"/>
        <v>42829.32608936081</v>
      </c>
      <c r="T90" s="42">
        <f t="shared" si="53"/>
        <v>6759155.709783642</v>
      </c>
      <c r="U90" s="566">
        <v>44682</v>
      </c>
      <c r="V90" s="567">
        <v>44773</v>
      </c>
      <c r="W90" s="434"/>
      <c r="X90" s="544"/>
      <c r="Y90" s="47"/>
      <c r="Z90" s="780">
        <f t="shared" si="57"/>
        <v>84</v>
      </c>
      <c r="AA90" s="781" t="str">
        <f t="shared" si="58"/>
        <v>0868</v>
      </c>
      <c r="AB90" s="782" t="str">
        <f t="shared" si="59"/>
        <v>WAHYU BUDI SANTOSO</v>
      </c>
      <c r="AC90" s="775" t="str">
        <f>+VLOOKUP(B90,'[5]Database All Area Mei 2022'!$C$5:$CJ$1779,27,0)</f>
        <v>KAWIN</v>
      </c>
      <c r="AD90" s="769">
        <f t="shared" si="60"/>
        <v>5835479.19</v>
      </c>
      <c r="AE90" s="770">
        <f t="shared" si="61"/>
        <v>87509.58380000001</v>
      </c>
      <c r="AF90" s="770">
        <f t="shared" si="62"/>
        <v>43754.791900000004</v>
      </c>
      <c r="AG90" s="770">
        <f t="shared" si="63"/>
        <v>43754.791900000004</v>
      </c>
      <c r="AH90" s="771">
        <f t="shared" si="64"/>
        <v>785460.0224000011</v>
      </c>
      <c r="AI90" s="771">
        <f t="shared" si="65"/>
        <v>39273.00112000005</v>
      </c>
      <c r="AJ90" s="772">
        <f t="shared" si="66"/>
        <v>5621187.021280001</v>
      </c>
      <c r="AK90" s="772"/>
      <c r="AL90" s="773"/>
      <c r="AM90" s="774">
        <f t="shared" si="67"/>
        <v>5621187.021280001</v>
      </c>
      <c r="AN90" s="775" t="str">
        <f>+VLOOKUP($B90,'[5]Database All Area Mei 2022'!$C$5:$CJ$1779,74,0)</f>
        <v>PERUSAHAAN</v>
      </c>
      <c r="AO90" s="776">
        <f t="shared" si="68"/>
        <v>84</v>
      </c>
      <c r="AP90" s="777" t="str">
        <f t="shared" si="69"/>
        <v>0868</v>
      </c>
      <c r="AQ90" s="778" t="str">
        <f t="shared" si="70"/>
        <v>WAHYU BUDI SANTOSO</v>
      </c>
      <c r="AR90" s="779">
        <f t="shared" si="71"/>
        <v>5621187.021280001</v>
      </c>
      <c r="AS90" s="97">
        <f>+VLOOKUP(B90,'[6]BANK DRIVER'!$B$442:$I$1298,6,0)</f>
        <v>5621187.021280001</v>
      </c>
      <c r="AV90" s="103">
        <f t="shared" si="72"/>
        <v>0</v>
      </c>
    </row>
    <row r="91" ht="15" customHeight="1">
      <c r="A91" s="7" t="s">
        <v>44</v>
      </c>
      <c r="B91" s="8" t="s">
        <v>224</v>
      </c>
      <c r="C91" s="13" t="s">
        <v>225</v>
      </c>
      <c r="D91" s="7" t="s">
        <v>77</v>
      </c>
      <c r="E91" s="7" t="s">
        <v>48</v>
      </c>
      <c r="F91" s="7" t="s">
        <v>78</v>
      </c>
      <c r="G91" s="9">
        <v>4375479.19</v>
      </c>
      <c r="H91" s="9"/>
      <c r="I91" s="10">
        <f t="shared" si="73"/>
        <v>213960.932391</v>
      </c>
      <c r="J91" s="10">
        <f t="shared" si="74"/>
        <v>175019.16760000002</v>
      </c>
      <c r="K91" s="10">
        <f t="shared" si="75"/>
        <v>87509.58380000001</v>
      </c>
      <c r="L91" s="10">
        <v>15000</v>
      </c>
      <c r="M91" s="26">
        <f t="shared" si="54"/>
        <v>4866968.873791001</v>
      </c>
      <c r="N91" s="26">
        <f t="shared" si="52"/>
        <v>389357.50990328006</v>
      </c>
      <c r="O91" s="28">
        <v>980000</v>
      </c>
      <c r="P91" s="551"/>
      <c r="Q91" s="551"/>
      <c r="R91" s="29">
        <f t="shared" si="56"/>
        <v>6236326.383694281</v>
      </c>
      <c r="S91" s="199">
        <f t="shared" si="55"/>
        <v>42829.32608936081</v>
      </c>
      <c r="T91" s="42">
        <f t="shared" si="53"/>
        <v>6279155.709783642</v>
      </c>
      <c r="U91" s="43">
        <v>44621</v>
      </c>
      <c r="V91" s="320">
        <v>44712</v>
      </c>
      <c r="W91" s="434"/>
      <c r="X91" s="544"/>
      <c r="Y91" s="45"/>
      <c r="Z91" s="780">
        <f t="shared" si="57"/>
        <v>85</v>
      </c>
      <c r="AA91" s="781" t="str">
        <f t="shared" si="58"/>
        <v>1831</v>
      </c>
      <c r="AB91" s="782" t="str">
        <f t="shared" si="59"/>
        <v>WAHYU HIDAYAT</v>
      </c>
      <c r="AC91" s="775" t="str">
        <f>+VLOOKUP(B91,'[5]Database All Area Mei 2022'!$C$5:$CJ$1779,27,0)</f>
        <v>KAWIN</v>
      </c>
      <c r="AD91" s="769">
        <f t="shared" si="60"/>
        <v>5355479.19</v>
      </c>
      <c r="AE91" s="770">
        <f t="shared" si="61"/>
        <v>87509.58380000001</v>
      </c>
      <c r="AF91" s="770">
        <f t="shared" si="62"/>
        <v>43754.791900000004</v>
      </c>
      <c r="AG91" s="770">
        <f t="shared" si="63"/>
        <v>43754.791900000004</v>
      </c>
      <c r="AH91" s="771">
        <f t="shared" si="64"/>
        <v>305460.02240000106</v>
      </c>
      <c r="AI91" s="771">
        <f t="shared" si="65"/>
        <v>15273.001120000054</v>
      </c>
      <c r="AJ91" s="772">
        <f t="shared" si="66"/>
        <v>5165187.021280001</v>
      </c>
      <c r="AK91" s="772"/>
      <c r="AL91" s="773"/>
      <c r="AM91" s="774">
        <f t="shared" si="67"/>
        <v>5165187.021280001</v>
      </c>
      <c r="AN91" s="775" t="str">
        <f>+VLOOKUP($B91,'[5]Database All Area Mei 2022'!$C$5:$CJ$1779,74,0)</f>
        <v>PERUSAHAAN</v>
      </c>
      <c r="AO91" s="776">
        <f t="shared" si="68"/>
        <v>85</v>
      </c>
      <c r="AP91" s="777" t="str">
        <f t="shared" si="69"/>
        <v>1831</v>
      </c>
      <c r="AQ91" s="778" t="str">
        <f t="shared" si="70"/>
        <v>WAHYU HIDAYAT</v>
      </c>
      <c r="AR91" s="779">
        <f t="shared" si="71"/>
        <v>5165187.021280001</v>
      </c>
      <c r="AS91" s="97">
        <f>+VLOOKUP(B91,'[6]BANK DRIVER'!$B$442:$I$1298,6,0)</f>
        <v>5165187.021280001</v>
      </c>
      <c r="AV91" s="103">
        <f t="shared" si="72"/>
        <v>0</v>
      </c>
    </row>
    <row r="92" ht="15" customHeight="1">
      <c r="A92" s="7" t="s">
        <v>44</v>
      </c>
      <c r="B92" s="8" t="s">
        <v>226</v>
      </c>
      <c r="C92" s="355" t="s">
        <v>227</v>
      </c>
      <c r="D92" s="7" t="s">
        <v>77</v>
      </c>
      <c r="E92" s="7" t="s">
        <v>48</v>
      </c>
      <c r="F92" s="7" t="s">
        <v>78</v>
      </c>
      <c r="G92" s="9">
        <v>4375479.19</v>
      </c>
      <c r="H92" s="9"/>
      <c r="I92" s="10">
        <f t="shared" si="73"/>
        <v>213960.932391</v>
      </c>
      <c r="J92" s="10">
        <f t="shared" si="74"/>
        <v>175019.16760000002</v>
      </c>
      <c r="K92" s="10">
        <f t="shared" si="75"/>
        <v>87509.58380000001</v>
      </c>
      <c r="L92" s="10">
        <v>15000</v>
      </c>
      <c r="M92" s="26">
        <f t="shared" si="54"/>
        <v>4866968.873791001</v>
      </c>
      <c r="N92" s="26">
        <f t="shared" si="52"/>
        <v>389357.50990328006</v>
      </c>
      <c r="O92" s="28">
        <v>480000</v>
      </c>
      <c r="P92" s="551"/>
      <c r="Q92" s="551"/>
      <c r="R92" s="29">
        <f t="shared" si="56"/>
        <v>5736326.383694281</v>
      </c>
      <c r="S92" s="199">
        <f t="shared" si="55"/>
        <v>42829.32608936081</v>
      </c>
      <c r="T92" s="42">
        <f t="shared" si="53"/>
        <v>5779155.709783642</v>
      </c>
      <c r="U92" s="566">
        <v>44682</v>
      </c>
      <c r="V92" s="567">
        <v>44773</v>
      </c>
      <c r="W92" s="434"/>
      <c r="X92" s="544"/>
      <c r="Y92" s="45"/>
      <c r="Z92" s="780">
        <f t="shared" si="57"/>
        <v>86</v>
      </c>
      <c r="AA92" s="781" t="str">
        <f t="shared" si="58"/>
        <v>1027</v>
      </c>
      <c r="AB92" s="782" t="str">
        <f t="shared" si="59"/>
        <v>YUSUF RSA LIFERE</v>
      </c>
      <c r="AC92" s="775" t="str">
        <f>+VLOOKUP(B92,'[5]Database All Area Mei 2022'!$C$5:$CJ$1779,27,0)</f>
        <v>KAWIN ANAK 3</v>
      </c>
      <c r="AD92" s="769">
        <f t="shared" si="60"/>
        <v>4855479.19</v>
      </c>
      <c r="AE92" s="770">
        <f t="shared" si="61"/>
        <v>87509.58380000001</v>
      </c>
      <c r="AF92" s="770">
        <f t="shared" si="62"/>
        <v>0</v>
      </c>
      <c r="AG92" s="770">
        <f t="shared" si="63"/>
        <v>43754.791900000004</v>
      </c>
      <c r="AH92" s="771">
        <f t="shared" si="64"/>
        <v>-1275785.1856999993</v>
      </c>
      <c r="AI92" s="771">
        <f t="shared" si="65"/>
        <v>0</v>
      </c>
      <c r="AJ92" s="772">
        <f t="shared" si="66"/>
        <v>4724214.814300001</v>
      </c>
      <c r="AK92" s="772"/>
      <c r="AL92" s="773"/>
      <c r="AM92" s="774">
        <f t="shared" si="67"/>
        <v>4724214.814300001</v>
      </c>
      <c r="AN92" s="775" t="str">
        <f>+VLOOKUP($B92,'[5]Database All Area Mei 2022'!$C$5:$CJ$1779,74,0)</f>
        <v>PBI</v>
      </c>
      <c r="AO92" s="776">
        <f t="shared" si="68"/>
        <v>86</v>
      </c>
      <c r="AP92" s="777" t="str">
        <f t="shared" si="69"/>
        <v>1027</v>
      </c>
      <c r="AQ92" s="778" t="str">
        <f t="shared" si="70"/>
        <v>YUSUF RSA LIFERE</v>
      </c>
      <c r="AR92" s="779">
        <f t="shared" si="71"/>
        <v>4724214.814300001</v>
      </c>
      <c r="AS92" s="97">
        <f>+VLOOKUP(B92,'[6]BANK DRIVER'!$B$442:$I$1298,6,0)</f>
        <v>4724214.814300001</v>
      </c>
      <c r="AV92" s="103">
        <f t="shared" si="72"/>
        <v>0</v>
      </c>
    </row>
    <row r="93" ht="15" customHeight="1">
      <c r="A93" s="7" t="s">
        <v>44</v>
      </c>
      <c r="B93" s="8" t="s">
        <v>228</v>
      </c>
      <c r="C93" s="355" t="s">
        <v>229</v>
      </c>
      <c r="D93" s="7" t="s">
        <v>77</v>
      </c>
      <c r="E93" s="7" t="s">
        <v>48</v>
      </c>
      <c r="F93" s="7" t="s">
        <v>78</v>
      </c>
      <c r="G93" s="9">
        <v>4375479.19</v>
      </c>
      <c r="H93" s="9"/>
      <c r="I93" s="10">
        <f t="shared" si="73"/>
        <v>213960.932391</v>
      </c>
      <c r="J93" s="10">
        <f t="shared" si="74"/>
        <v>175019.16760000002</v>
      </c>
      <c r="K93" s="10">
        <f t="shared" si="75"/>
        <v>87509.58380000001</v>
      </c>
      <c r="L93" s="10">
        <v>15000</v>
      </c>
      <c r="M93" s="26">
        <f t="shared" si="54"/>
        <v>4866968.873791001</v>
      </c>
      <c r="N93" s="26">
        <f t="shared" si="52"/>
        <v>389357.50990328006</v>
      </c>
      <c r="O93" s="28">
        <v>1001000</v>
      </c>
      <c r="P93" s="551"/>
      <c r="Q93" s="551"/>
      <c r="R93" s="29">
        <f t="shared" si="56"/>
        <v>6257326.383694281</v>
      </c>
      <c r="S93" s="199">
        <f t="shared" si="55"/>
        <v>42829.32608936081</v>
      </c>
      <c r="T93" s="42">
        <f t="shared" si="53"/>
        <v>6300155.709783642</v>
      </c>
      <c r="U93" s="566">
        <v>44621</v>
      </c>
      <c r="V93" s="567">
        <v>44712</v>
      </c>
      <c r="W93" s="434"/>
      <c r="X93" s="544"/>
      <c r="Y93" s="45"/>
      <c r="Z93" s="780">
        <f t="shared" si="57"/>
        <v>87</v>
      </c>
      <c r="AA93" s="781" t="str">
        <f t="shared" si="58"/>
        <v>2997</v>
      </c>
      <c r="AB93" s="782" t="str">
        <f t="shared" si="59"/>
        <v>NANANG HARIYANTO</v>
      </c>
      <c r="AC93" s="775" t="str">
        <f>+VLOOKUP(B93,'[5]Database All Area Mei 2022'!$C$5:$CJ$1779,27,0)</f>
        <v>KAWIN</v>
      </c>
      <c r="AD93" s="769">
        <f t="shared" si="60"/>
        <v>5376479.19</v>
      </c>
      <c r="AE93" s="770">
        <f t="shared" si="61"/>
        <v>87509.58380000001</v>
      </c>
      <c r="AF93" s="770">
        <f t="shared" si="62"/>
        <v>43754.791900000004</v>
      </c>
      <c r="AG93" s="770">
        <f t="shared" si="63"/>
        <v>43754.791900000004</v>
      </c>
      <c r="AH93" s="771">
        <f t="shared" si="64"/>
        <v>326460.02240000106</v>
      </c>
      <c r="AI93" s="771">
        <f t="shared" si="65"/>
        <v>16323.001120000054</v>
      </c>
      <c r="AJ93" s="772">
        <f t="shared" si="66"/>
        <v>5185137.021280001</v>
      </c>
      <c r="AK93" s="772"/>
      <c r="AL93" s="773"/>
      <c r="AM93" s="774">
        <f t="shared" si="67"/>
        <v>5185137.021280001</v>
      </c>
      <c r="AN93" s="775" t="str">
        <f>+VLOOKUP($B93,'[5]Database All Area Mei 2022'!$C$5:$CJ$1779,74,0)</f>
        <v>PERUSAHAAN</v>
      </c>
      <c r="AO93" s="776">
        <f t="shared" si="68"/>
        <v>87</v>
      </c>
      <c r="AP93" s="777" t="str">
        <f t="shared" si="69"/>
        <v>2997</v>
      </c>
      <c r="AQ93" s="778" t="str">
        <f t="shared" si="70"/>
        <v>NANANG HARIYANTO</v>
      </c>
      <c r="AR93" s="779">
        <f t="shared" si="71"/>
        <v>5185137.021280001</v>
      </c>
      <c r="AS93" s="97">
        <f>+VLOOKUP(B93,'[6]BANK DRIVER'!$B$442:$I$1298,6,0)</f>
        <v>5185137.021280001</v>
      </c>
      <c r="AV93" s="103">
        <f t="shared" si="72"/>
        <v>0</v>
      </c>
    </row>
    <row r="94" ht="15" customHeight="1">
      <c r="A94" s="7" t="s">
        <v>44</v>
      </c>
      <c r="B94" s="8" t="s">
        <v>230</v>
      </c>
      <c r="C94" s="355" t="s">
        <v>231</v>
      </c>
      <c r="D94" s="7" t="s">
        <v>77</v>
      </c>
      <c r="E94" s="7" t="s">
        <v>48</v>
      </c>
      <c r="F94" s="7" t="s">
        <v>78</v>
      </c>
      <c r="G94" s="9">
        <v>4375479.19</v>
      </c>
      <c r="H94" s="9"/>
      <c r="I94" s="10">
        <f t="shared" si="73"/>
        <v>213960.932391</v>
      </c>
      <c r="J94" s="10">
        <f t="shared" si="74"/>
        <v>175019.16760000002</v>
      </c>
      <c r="K94" s="10">
        <f t="shared" si="75"/>
        <v>87509.58380000001</v>
      </c>
      <c r="L94" s="10">
        <v>15000</v>
      </c>
      <c r="M94" s="26">
        <f t="shared" si="54"/>
        <v>4866968.873791001</v>
      </c>
      <c r="N94" s="26">
        <f t="shared" si="52"/>
        <v>389357.50990328006</v>
      </c>
      <c r="O94" s="28">
        <v>1018500</v>
      </c>
      <c r="P94" s="551"/>
      <c r="Q94" s="551"/>
      <c r="R94" s="29">
        <f t="shared" si="56"/>
        <v>6274826.383694281</v>
      </c>
      <c r="S94" s="199">
        <f t="shared" si="55"/>
        <v>42829.32608936081</v>
      </c>
      <c r="T94" s="42">
        <f t="shared" si="53"/>
        <v>6317655.709783642</v>
      </c>
      <c r="U94" s="566">
        <v>44621</v>
      </c>
      <c r="V94" s="567">
        <v>44712</v>
      </c>
      <c r="W94" s="434"/>
      <c r="X94" s="544"/>
      <c r="Y94" s="45"/>
      <c r="Z94" s="780">
        <f t="shared" si="57"/>
        <v>88</v>
      </c>
      <c r="AA94" s="781" t="str">
        <f t="shared" si="58"/>
        <v>2998</v>
      </c>
      <c r="AB94" s="782" t="str">
        <f t="shared" si="59"/>
        <v>ACHMAD ZAINUL FAIZ</v>
      </c>
      <c r="AC94" s="775" t="str">
        <f>+VLOOKUP(B94,'[5]Database All Area Mei 2022'!$C$5:$CJ$1779,27,0)</f>
        <v>LAJANG</v>
      </c>
      <c r="AD94" s="769">
        <f t="shared" si="60"/>
        <v>5393979.19</v>
      </c>
      <c r="AE94" s="770">
        <f t="shared" si="61"/>
        <v>87509.58380000001</v>
      </c>
      <c r="AF94" s="770">
        <f t="shared" si="62"/>
        <v>43754.791900000004</v>
      </c>
      <c r="AG94" s="770">
        <f t="shared" si="63"/>
        <v>43754.791900000004</v>
      </c>
      <c r="AH94" s="771">
        <f t="shared" si="64"/>
        <v>718960.0224000011</v>
      </c>
      <c r="AI94" s="771">
        <f t="shared" si="65"/>
        <v>35948.00112000005</v>
      </c>
      <c r="AJ94" s="772">
        <f t="shared" si="66"/>
        <v>5183012.021280001</v>
      </c>
      <c r="AK94" s="772"/>
      <c r="AL94" s="773"/>
      <c r="AM94" s="774">
        <f t="shared" si="67"/>
        <v>5183012.021280001</v>
      </c>
      <c r="AN94" s="775" t="str">
        <f>+VLOOKUP($B94,'[5]Database All Area Mei 2022'!$C$5:$CJ$1779,74,0)</f>
        <v>PERUSAHAAN</v>
      </c>
      <c r="AO94" s="776">
        <f t="shared" si="68"/>
        <v>88</v>
      </c>
      <c r="AP94" s="777" t="str">
        <f t="shared" si="69"/>
        <v>2998</v>
      </c>
      <c r="AQ94" s="778" t="str">
        <f t="shared" si="70"/>
        <v>ACHMAD ZAINUL FAIZ</v>
      </c>
      <c r="AR94" s="779">
        <f t="shared" si="71"/>
        <v>5183012.021280001</v>
      </c>
      <c r="AS94" s="97">
        <f>+VLOOKUP(B94,'[6]BANK DRIVER'!$B$442:$I$1298,6,0)</f>
        <v>5183012.021280001</v>
      </c>
      <c r="AV94" s="103">
        <f t="shared" si="72"/>
        <v>0</v>
      </c>
    </row>
    <row r="95" ht="15" customHeight="1">
      <c r="A95" s="7" t="s">
        <v>44</v>
      </c>
      <c r="B95" s="8" t="s">
        <v>232</v>
      </c>
      <c r="C95" s="355" t="s">
        <v>233</v>
      </c>
      <c r="D95" s="7" t="s">
        <v>77</v>
      </c>
      <c r="E95" s="7" t="s">
        <v>48</v>
      </c>
      <c r="F95" s="7" t="s">
        <v>78</v>
      </c>
      <c r="G95" s="9">
        <v>4375479.19</v>
      </c>
      <c r="H95" s="9"/>
      <c r="I95" s="10">
        <f t="shared" si="73"/>
        <v>213960.932391</v>
      </c>
      <c r="J95" s="10">
        <f t="shared" si="74"/>
        <v>175019.16760000002</v>
      </c>
      <c r="K95" s="10">
        <f t="shared" si="75"/>
        <v>87509.58380000001</v>
      </c>
      <c r="L95" s="10">
        <v>15000</v>
      </c>
      <c r="M95" s="26">
        <f t="shared" si="54"/>
        <v>4866968.873791001</v>
      </c>
      <c r="N95" s="26">
        <f t="shared" si="52"/>
        <v>389357.50990328006</v>
      </c>
      <c r="O95" s="28">
        <v>440000</v>
      </c>
      <c r="P95" s="551"/>
      <c r="Q95" s="551"/>
      <c r="R95" s="29">
        <f t="shared" si="56"/>
        <v>5696326.383694281</v>
      </c>
      <c r="S95" s="199">
        <f t="shared" si="55"/>
        <v>42829.32608936081</v>
      </c>
      <c r="T95" s="42">
        <f t="shared" si="53"/>
        <v>5739155.709783642</v>
      </c>
      <c r="U95" s="566">
        <v>44621</v>
      </c>
      <c r="V95" s="567">
        <v>44712</v>
      </c>
      <c r="W95" s="434"/>
      <c r="X95" s="544"/>
      <c r="Y95" s="45"/>
      <c r="Z95" s="780">
        <f t="shared" si="57"/>
        <v>89</v>
      </c>
      <c r="AA95" s="781" t="str">
        <f t="shared" si="58"/>
        <v>3025</v>
      </c>
      <c r="AB95" s="782" t="str">
        <f t="shared" si="59"/>
        <v>KURNIAWAN SEPTIAN PAMUNGKAS</v>
      </c>
      <c r="AC95" s="775" t="str">
        <f>+VLOOKUP(B95,'[5]Database All Area Mei 2022'!$C$5:$CJ$1779,27,0)</f>
        <v>LAJANG</v>
      </c>
      <c r="AD95" s="769">
        <f t="shared" si="60"/>
        <v>4815479.19</v>
      </c>
      <c r="AE95" s="770">
        <f t="shared" si="61"/>
        <v>87509.58380000001</v>
      </c>
      <c r="AF95" s="770">
        <f t="shared" si="62"/>
        <v>0</v>
      </c>
      <c r="AG95" s="770">
        <f t="shared" si="63"/>
        <v>43754.791900000004</v>
      </c>
      <c r="AH95" s="771">
        <f t="shared" si="64"/>
        <v>184214.81430000067</v>
      </c>
      <c r="AI95" s="771">
        <f t="shared" si="65"/>
        <v>9210.740715000034</v>
      </c>
      <c r="AJ95" s="772">
        <f t="shared" si="66"/>
        <v>4675004.073585001</v>
      </c>
      <c r="AK95" s="772"/>
      <c r="AL95" s="773"/>
      <c r="AM95" s="774">
        <f t="shared" si="67"/>
        <v>4675004.073585001</v>
      </c>
      <c r="AN95" s="775" t="str">
        <f>+VLOOKUP($B95,'[5]Database All Area Mei 2022'!$C$5:$CJ$1779,74,0)</f>
        <v>PBI</v>
      </c>
      <c r="AO95" s="776">
        <f t="shared" si="68"/>
        <v>89</v>
      </c>
      <c r="AP95" s="777" t="str">
        <f t="shared" si="69"/>
        <v>3025</v>
      </c>
      <c r="AQ95" s="778" t="str">
        <f t="shared" si="70"/>
        <v>KURNIAWAN SEPTIAN PAMUNGKAS</v>
      </c>
      <c r="AR95" s="779">
        <f t="shared" si="71"/>
        <v>4675004.073585001</v>
      </c>
      <c r="AS95" s="97">
        <f>+VLOOKUP(B95,'[6]BANK DRIVER'!$B$442:$I$1298,6,0)</f>
        <v>4675004.073585001</v>
      </c>
      <c r="AV95" s="103">
        <f t="shared" si="72"/>
        <v>0</v>
      </c>
    </row>
    <row r="96" ht="15" customHeight="1">
      <c r="A96" s="7" t="s">
        <v>44</v>
      </c>
      <c r="B96" s="8" t="s">
        <v>234</v>
      </c>
      <c r="C96" s="355" t="s">
        <v>235</v>
      </c>
      <c r="D96" s="7" t="s">
        <v>77</v>
      </c>
      <c r="E96" s="7" t="s">
        <v>48</v>
      </c>
      <c r="F96" s="7" t="s">
        <v>78</v>
      </c>
      <c r="G96" s="9">
        <v>4375479.19</v>
      </c>
      <c r="H96" s="9"/>
      <c r="I96" s="10">
        <f t="shared" si="73"/>
        <v>213960.932391</v>
      </c>
      <c r="J96" s="10">
        <f t="shared" si="74"/>
        <v>175019.16760000002</v>
      </c>
      <c r="K96" s="10">
        <f t="shared" si="75"/>
        <v>87509.58380000001</v>
      </c>
      <c r="L96" s="10">
        <v>15000</v>
      </c>
      <c r="M96" s="26">
        <f t="shared" si="54"/>
        <v>4866968.873791001</v>
      </c>
      <c r="N96" s="26">
        <f t="shared" si="52"/>
        <v>389357.50990328006</v>
      </c>
      <c r="O96" s="28">
        <v>1170000</v>
      </c>
      <c r="P96" s="551"/>
      <c r="Q96" s="551"/>
      <c r="R96" s="29">
        <f t="shared" si="56"/>
        <v>6426326.383694281</v>
      </c>
      <c r="S96" s="199">
        <f t="shared" si="55"/>
        <v>42829.32608936081</v>
      </c>
      <c r="T96" s="42">
        <f t="shared" si="53"/>
        <v>6469155.709783642</v>
      </c>
      <c r="U96" s="566">
        <v>44621</v>
      </c>
      <c r="V96" s="567">
        <v>44712</v>
      </c>
      <c r="W96" s="434"/>
      <c r="X96" s="544"/>
      <c r="Y96" s="45"/>
      <c r="Z96" s="780">
        <f t="shared" si="57"/>
        <v>90</v>
      </c>
      <c r="AA96" s="781" t="str">
        <f t="shared" si="58"/>
        <v>3026</v>
      </c>
      <c r="AB96" s="782" t="str">
        <f t="shared" si="59"/>
        <v>DEVI YULIANDRI</v>
      </c>
      <c r="AC96" s="775" t="str">
        <f>+VLOOKUP(B96,'[5]Database All Area Mei 2022'!$C$5:$CJ$1779,27,0)</f>
        <v>KAWIN</v>
      </c>
      <c r="AD96" s="769">
        <f t="shared" si="60"/>
        <v>5545479.19</v>
      </c>
      <c r="AE96" s="770">
        <f t="shared" si="61"/>
        <v>87509.58380000001</v>
      </c>
      <c r="AF96" s="770">
        <f t="shared" si="62"/>
        <v>43754.791900000004</v>
      </c>
      <c r="AG96" s="770">
        <f t="shared" si="63"/>
        <v>43754.791900000004</v>
      </c>
      <c r="AH96" s="771">
        <f t="shared" si="64"/>
        <v>495460.02240000106</v>
      </c>
      <c r="AI96" s="771">
        <f t="shared" si="65"/>
        <v>24773.001120000055</v>
      </c>
      <c r="AJ96" s="772">
        <f t="shared" si="66"/>
        <v>5345687.021280001</v>
      </c>
      <c r="AK96" s="772"/>
      <c r="AL96" s="773"/>
      <c r="AM96" s="774">
        <f t="shared" si="67"/>
        <v>5345687.021280001</v>
      </c>
      <c r="AN96" s="775" t="str">
        <f>+VLOOKUP($B96,'[5]Database All Area Mei 2022'!$C$5:$CJ$1779,74,0)</f>
        <v>PERUSAHAAN</v>
      </c>
      <c r="AO96" s="776">
        <f t="shared" si="68"/>
        <v>90</v>
      </c>
      <c r="AP96" s="777" t="str">
        <f t="shared" si="69"/>
        <v>3026</v>
      </c>
      <c r="AQ96" s="778" t="str">
        <f t="shared" si="70"/>
        <v>DEVI YULIANDRI</v>
      </c>
      <c r="AR96" s="779">
        <f t="shared" si="71"/>
        <v>5345687.021280001</v>
      </c>
      <c r="AS96" s="97">
        <f>+VLOOKUP(B96,'[6]BANK DRIVER'!$B$442:$I$1298,6,0)</f>
        <v>5345687.021280001</v>
      </c>
      <c r="AV96" s="103">
        <f t="shared" si="72"/>
        <v>0</v>
      </c>
    </row>
    <row r="97" ht="15" customHeight="1">
      <c r="A97" s="7" t="s">
        <v>44</v>
      </c>
      <c r="B97" s="8" t="s">
        <v>236</v>
      </c>
      <c r="C97" s="545" t="s">
        <v>237</v>
      </c>
      <c r="D97" s="7" t="s">
        <v>77</v>
      </c>
      <c r="E97" s="7" t="s">
        <v>48</v>
      </c>
      <c r="F97" s="7" t="s">
        <v>49</v>
      </c>
      <c r="G97" s="9">
        <v>4375479.19</v>
      </c>
      <c r="H97" s="9"/>
      <c r="I97" s="10">
        <f t="shared" si="73"/>
        <v>213960.932391</v>
      </c>
      <c r="J97" s="10">
        <f t="shared" si="74"/>
        <v>175019.16760000002</v>
      </c>
      <c r="K97" s="10">
        <f t="shared" si="75"/>
        <v>87509.58380000001</v>
      </c>
      <c r="L97" s="10">
        <v>15000</v>
      </c>
      <c r="M97" s="26">
        <f ref="M97:M108" t="shared" si="77">SUM(G97:L97)</f>
        <v>4866968.873791001</v>
      </c>
      <c r="N97" s="26">
        <f t="shared" si="52"/>
        <v>389357.50990328006</v>
      </c>
      <c r="O97" s="28">
        <v>819000</v>
      </c>
      <c r="P97" s="551"/>
      <c r="Q97" s="551"/>
      <c r="R97" s="29">
        <f t="shared" si="56"/>
        <v>6075326.383694281</v>
      </c>
      <c r="S97" s="199">
        <f t="shared" si="55"/>
        <v>42829.32608936081</v>
      </c>
      <c r="T97" s="42">
        <f t="shared" si="53"/>
        <v>6118155.709783642</v>
      </c>
      <c r="U97" s="566">
        <v>44682</v>
      </c>
      <c r="V97" s="567">
        <v>44773</v>
      </c>
      <c r="W97" s="434"/>
      <c r="X97" s="544"/>
      <c r="Y97" s="45"/>
      <c r="Z97" s="780">
        <f t="shared" si="57"/>
        <v>91</v>
      </c>
      <c r="AA97" s="781" t="str">
        <f t="shared" si="58"/>
        <v>2181</v>
      </c>
      <c r="AB97" s="782" t="str">
        <f t="shared" si="59"/>
        <v>SUNARTO</v>
      </c>
      <c r="AC97" s="775" t="str">
        <f>+VLOOKUP(B97,'[5]Database All Area Mei 2022'!$C$5:$CJ$1779,27,0)</f>
        <v>KAWIN</v>
      </c>
      <c r="AD97" s="769">
        <f t="shared" si="60"/>
        <v>5194479.19</v>
      </c>
      <c r="AE97" s="770">
        <f t="shared" si="61"/>
        <v>87509.58380000001</v>
      </c>
      <c r="AF97" s="770">
        <f t="shared" si="62"/>
        <v>0</v>
      </c>
      <c r="AG97" s="770">
        <f t="shared" si="63"/>
        <v>43754.791900000004</v>
      </c>
      <c r="AH97" s="771">
        <f t="shared" si="64"/>
        <v>188214.81430000067</v>
      </c>
      <c r="AI97" s="771">
        <f t="shared" si="65"/>
        <v>9410.740715000034</v>
      </c>
      <c r="AJ97" s="772">
        <f t="shared" si="66"/>
        <v>5053804.073585001</v>
      </c>
      <c r="AK97" s="772"/>
      <c r="AL97" s="773"/>
      <c r="AM97" s="774">
        <f t="shared" si="67"/>
        <v>5053804.073585001</v>
      </c>
      <c r="AN97" s="775" t="str">
        <f>+VLOOKUP($B97,'[5]Database All Area Mei 2022'!$C$5:$CJ$1779,74,0)</f>
        <v>PBI</v>
      </c>
      <c r="AO97" s="776">
        <f t="shared" si="68"/>
        <v>91</v>
      </c>
      <c r="AP97" s="777" t="str">
        <f t="shared" si="69"/>
        <v>2181</v>
      </c>
      <c r="AQ97" s="778" t="str">
        <f t="shared" si="70"/>
        <v>SUNARTO</v>
      </c>
      <c r="AR97" s="779">
        <f t="shared" si="71"/>
        <v>5053804.073585001</v>
      </c>
      <c r="AS97" s="97">
        <f>+VLOOKUP(B97,'[6]BANK DRIVER'!$B$442:$I$1298,6,0)</f>
        <v>5053804.073585001</v>
      </c>
      <c r="AV97" s="103">
        <f t="shared" si="72"/>
        <v>0</v>
      </c>
    </row>
    <row r="98" ht="15" customHeight="1">
      <c r="A98" s="7" t="s">
        <v>44</v>
      </c>
      <c r="B98" s="8" t="s">
        <v>238</v>
      </c>
      <c r="C98" s="13" t="s">
        <v>239</v>
      </c>
      <c r="D98" s="7" t="s">
        <v>77</v>
      </c>
      <c r="E98" s="7" t="s">
        <v>48</v>
      </c>
      <c r="F98" s="7" t="s">
        <v>49</v>
      </c>
      <c r="G98" s="9">
        <v>4375479.19</v>
      </c>
      <c r="H98" s="9"/>
      <c r="I98" s="10">
        <f t="shared" si="73"/>
        <v>213960.932391</v>
      </c>
      <c r="J98" s="10">
        <f t="shared" si="74"/>
        <v>175019.16760000002</v>
      </c>
      <c r="K98" s="10">
        <f t="shared" si="75"/>
        <v>87509.58380000001</v>
      </c>
      <c r="L98" s="10">
        <v>15000</v>
      </c>
      <c r="M98" s="26">
        <f t="shared" si="77"/>
        <v>4866968.873791001</v>
      </c>
      <c r="N98" s="26">
        <f t="shared" si="52"/>
        <v>389357.50990328006</v>
      </c>
      <c r="O98" s="28">
        <v>620000</v>
      </c>
      <c r="P98" s="551"/>
      <c r="Q98" s="551"/>
      <c r="R98" s="29">
        <f t="shared" si="56"/>
        <v>5876326.383694281</v>
      </c>
      <c r="S98" s="199">
        <f t="shared" si="55"/>
        <v>42829.32608936081</v>
      </c>
      <c r="T98" s="42">
        <f t="shared" si="53"/>
        <v>5919155.709783642</v>
      </c>
      <c r="U98" s="43">
        <v>44652</v>
      </c>
      <c r="V98" s="320">
        <v>44742</v>
      </c>
      <c r="W98" s="434"/>
      <c r="X98" s="544"/>
      <c r="Y98" s="46"/>
      <c r="Z98" s="780">
        <f t="shared" si="57"/>
        <v>92</v>
      </c>
      <c r="AA98" s="781" t="str">
        <f t="shared" si="58"/>
        <v>1568</v>
      </c>
      <c r="AB98" s="782" t="str">
        <f t="shared" si="59"/>
        <v>JOHAN KURNIAWAN</v>
      </c>
      <c r="AC98" s="775" t="str">
        <f>+VLOOKUP(B98,'[5]Database All Area Mei 2022'!$C$5:$CJ$1779,27,0)</f>
        <v>KAWIN</v>
      </c>
      <c r="AD98" s="769">
        <f t="shared" si="60"/>
        <v>4995479.19</v>
      </c>
      <c r="AE98" s="770">
        <f t="shared" si="61"/>
        <v>87509.58380000001</v>
      </c>
      <c r="AF98" s="770">
        <f t="shared" si="62"/>
        <v>43754.791900000004</v>
      </c>
      <c r="AG98" s="770">
        <f t="shared" si="63"/>
        <v>43754.791900000004</v>
      </c>
      <c r="AH98" s="771">
        <f t="shared" si="64"/>
        <v>-54539.977599998936</v>
      </c>
      <c r="AI98" s="771">
        <f t="shared" si="65"/>
        <v>0</v>
      </c>
      <c r="AJ98" s="772">
        <f t="shared" si="66"/>
        <v>4820460.022400001</v>
      </c>
      <c r="AK98" s="772"/>
      <c r="AL98" s="773"/>
      <c r="AM98" s="774">
        <f t="shared" si="67"/>
        <v>4820460.022400001</v>
      </c>
      <c r="AN98" s="775" t="str">
        <f>+VLOOKUP($B98,'[5]Database All Area Mei 2022'!$C$5:$CJ$1779,74,0)</f>
        <v>PERUSAHAAN</v>
      </c>
      <c r="AO98" s="776">
        <f t="shared" si="68"/>
        <v>92</v>
      </c>
      <c r="AP98" s="777" t="str">
        <f t="shared" si="69"/>
        <v>1568</v>
      </c>
      <c r="AQ98" s="778" t="str">
        <f t="shared" si="70"/>
        <v>JOHAN KURNIAWAN</v>
      </c>
      <c r="AR98" s="779">
        <f t="shared" si="71"/>
        <v>4820460.022400001</v>
      </c>
      <c r="AS98" s="97">
        <f>+VLOOKUP(B98,'[6]BANK DRIVER'!$B$442:$I$1298,6,0)</f>
        <v>4820460.022400001</v>
      </c>
      <c r="AV98" s="103">
        <f t="shared" si="72"/>
        <v>0</v>
      </c>
    </row>
    <row r="99" ht="15" customHeight="1">
      <c r="A99" s="7" t="s">
        <v>44</v>
      </c>
      <c r="B99" s="8" t="s">
        <v>240</v>
      </c>
      <c r="C99" s="13" t="s">
        <v>241</v>
      </c>
      <c r="D99" s="7" t="s">
        <v>77</v>
      </c>
      <c r="E99" s="7" t="s">
        <v>48</v>
      </c>
      <c r="F99" s="7" t="s">
        <v>49</v>
      </c>
      <c r="G99" s="9">
        <v>4375479.19</v>
      </c>
      <c r="H99" s="9"/>
      <c r="I99" s="10">
        <f t="shared" si="73"/>
        <v>213960.932391</v>
      </c>
      <c r="J99" s="10">
        <f t="shared" si="74"/>
        <v>175019.16760000002</v>
      </c>
      <c r="K99" s="10">
        <f t="shared" si="75"/>
        <v>87509.58380000001</v>
      </c>
      <c r="L99" s="10">
        <v>15000</v>
      </c>
      <c r="M99" s="26">
        <f t="shared" si="77"/>
        <v>4866968.873791001</v>
      </c>
      <c r="N99" s="26">
        <f t="shared" si="52"/>
        <v>389357.50990328006</v>
      </c>
      <c r="O99" s="28">
        <v>1525000</v>
      </c>
      <c r="P99" s="551"/>
      <c r="Q99" s="551"/>
      <c r="R99" s="29">
        <f t="shared" si="56"/>
        <v>6781326.383694281</v>
      </c>
      <c r="S99" s="199">
        <f t="shared" si="55"/>
        <v>42829.32608936081</v>
      </c>
      <c r="T99" s="42">
        <f t="shared" si="53"/>
        <v>6824155.709783642</v>
      </c>
      <c r="U99" s="43">
        <v>44682</v>
      </c>
      <c r="V99" s="320">
        <v>44773</v>
      </c>
      <c r="W99" s="434"/>
      <c r="X99" s="544"/>
      <c r="Y99" s="45"/>
      <c r="Z99" s="780">
        <f t="shared" si="57"/>
        <v>93</v>
      </c>
      <c r="AA99" s="781" t="str">
        <f t="shared" si="58"/>
        <v>2004</v>
      </c>
      <c r="AB99" s="782" t="str">
        <f t="shared" si="59"/>
        <v>MOCHAMAD RIFAI</v>
      </c>
      <c r="AC99" s="775" t="str">
        <f>+VLOOKUP(B99,'[5]Database All Area Mei 2022'!$C$5:$CJ$1779,27,0)</f>
        <v>LAJANG</v>
      </c>
      <c r="AD99" s="769">
        <f t="shared" si="60"/>
        <v>5900479.19</v>
      </c>
      <c r="AE99" s="770">
        <f t="shared" si="61"/>
        <v>87509.58380000001</v>
      </c>
      <c r="AF99" s="770">
        <f t="shared" si="62"/>
        <v>43754.791900000004</v>
      </c>
      <c r="AG99" s="770">
        <f t="shared" si="63"/>
        <v>43754.791900000004</v>
      </c>
      <c r="AH99" s="771">
        <f t="shared" si="64"/>
        <v>1225460.022400001</v>
      </c>
      <c r="AI99" s="771">
        <f t="shared" si="65"/>
        <v>61273.00112000006</v>
      </c>
      <c r="AJ99" s="772">
        <f t="shared" si="66"/>
        <v>5664187.021280001</v>
      </c>
      <c r="AK99" s="772"/>
      <c r="AL99" s="773"/>
      <c r="AM99" s="774">
        <f t="shared" si="67"/>
        <v>5664187.021280001</v>
      </c>
      <c r="AN99" s="775" t="str">
        <f>+VLOOKUP($B99,'[5]Database All Area Mei 2022'!$C$5:$CJ$1779,74,0)</f>
        <v>PERUSAHAAN</v>
      </c>
      <c r="AO99" s="776">
        <f t="shared" si="68"/>
        <v>93</v>
      </c>
      <c r="AP99" s="777" t="str">
        <f t="shared" si="69"/>
        <v>2004</v>
      </c>
      <c r="AQ99" s="778" t="str">
        <f t="shared" si="70"/>
        <v>MOCHAMAD RIFAI</v>
      </c>
      <c r="AR99" s="779">
        <f t="shared" si="71"/>
        <v>5664187.021280001</v>
      </c>
      <c r="AS99" s="97">
        <f>+VLOOKUP(B99,'[6]BANK DRIVER'!$B$442:$I$1298,6,0)</f>
        <v>5664187.021280001</v>
      </c>
      <c r="AV99" s="103">
        <f t="shared" si="72"/>
        <v>0</v>
      </c>
    </row>
    <row r="100" ht="15" customHeight="1">
      <c r="A100" s="7" t="s">
        <v>44</v>
      </c>
      <c r="B100" s="8" t="s">
        <v>242</v>
      </c>
      <c r="C100" s="13" t="s">
        <v>243</v>
      </c>
      <c r="D100" s="7" t="s">
        <v>77</v>
      </c>
      <c r="E100" s="7" t="s">
        <v>48</v>
      </c>
      <c r="F100" s="7" t="s">
        <v>49</v>
      </c>
      <c r="G100" s="9">
        <v>4375479.19</v>
      </c>
      <c r="H100" s="9"/>
      <c r="I100" s="10">
        <f t="shared" si="73"/>
        <v>213960.932391</v>
      </c>
      <c r="J100" s="10">
        <f t="shared" si="74"/>
        <v>175019.16760000002</v>
      </c>
      <c r="K100" s="10">
        <f t="shared" si="75"/>
        <v>87509.58380000001</v>
      </c>
      <c r="L100" s="10">
        <v>15000</v>
      </c>
      <c r="M100" s="26">
        <f t="shared" si="77"/>
        <v>4866968.873791001</v>
      </c>
      <c r="N100" s="26">
        <f t="shared" si="52"/>
        <v>389357.50990328006</v>
      </c>
      <c r="O100" s="28">
        <v>860000</v>
      </c>
      <c r="P100" s="551"/>
      <c r="Q100" s="551"/>
      <c r="R100" s="29">
        <f t="shared" si="56"/>
        <v>6116326.383694281</v>
      </c>
      <c r="S100" s="199">
        <f t="shared" si="55"/>
        <v>42829.32608936081</v>
      </c>
      <c r="T100" s="42">
        <f t="shared" si="53"/>
        <v>6159155.709783642</v>
      </c>
      <c r="U100" s="43">
        <v>44682</v>
      </c>
      <c r="V100" s="320">
        <v>44773</v>
      </c>
      <c r="W100" s="434"/>
      <c r="X100" s="544"/>
      <c r="Y100" s="45"/>
      <c r="Z100" s="780">
        <f t="shared" si="57"/>
        <v>94</v>
      </c>
      <c r="AA100" s="781" t="str">
        <f t="shared" si="58"/>
        <v>3223</v>
      </c>
      <c r="AB100" s="782" t="str">
        <f t="shared" si="59"/>
        <v>ANDI SUSANTO</v>
      </c>
      <c r="AC100" s="775" t="str">
        <f>+VLOOKUP(B100,'[5]Database All Area Mei 2022'!$C$5:$CJ$1779,27,0)</f>
        <v>KAWIN</v>
      </c>
      <c r="AD100" s="769">
        <f t="shared" si="60"/>
        <v>5235479.19</v>
      </c>
      <c r="AE100" s="770">
        <f t="shared" si="61"/>
        <v>87509.58380000001</v>
      </c>
      <c r="AF100" s="770">
        <f t="shared" si="62"/>
        <v>43754.791900000004</v>
      </c>
      <c r="AG100" s="770">
        <f t="shared" si="63"/>
        <v>43754.791900000004</v>
      </c>
      <c r="AH100" s="771">
        <f t="shared" si="64"/>
        <v>185460.02240000106</v>
      </c>
      <c r="AI100" s="771">
        <f t="shared" si="65"/>
        <v>9273.001120000054</v>
      </c>
      <c r="AJ100" s="772">
        <f t="shared" si="66"/>
        <v>5051187.021280001</v>
      </c>
      <c r="AK100" s="772"/>
      <c r="AL100" s="773"/>
      <c r="AM100" s="774">
        <f t="shared" si="67"/>
        <v>5051187.021280001</v>
      </c>
      <c r="AN100" s="775" t="str">
        <f>+VLOOKUP($B100,'[5]Database All Area Mei 2022'!$C$5:$CJ$1779,74,0)</f>
        <v>PERUSAHAAN</v>
      </c>
      <c r="AO100" s="776">
        <f t="shared" si="68"/>
        <v>94</v>
      </c>
      <c r="AP100" s="777" t="str">
        <f t="shared" si="69"/>
        <v>3223</v>
      </c>
      <c r="AQ100" s="778" t="str">
        <f t="shared" si="70"/>
        <v>ANDI SUSANTO</v>
      </c>
      <c r="AR100" s="779">
        <f t="shared" si="71"/>
        <v>5051187.021280001</v>
      </c>
      <c r="AS100" s="97">
        <f>+VLOOKUP(B100,'[6]BANK DRIVER'!$B$442:$I$1298,6,0)</f>
        <v>5051187.021280001</v>
      </c>
      <c r="AV100" s="103">
        <f t="shared" si="72"/>
        <v>0</v>
      </c>
    </row>
    <row r="101" ht="15" customHeight="1">
      <c r="A101" s="7" t="s">
        <v>44</v>
      </c>
      <c r="B101" s="8" t="s">
        <v>244</v>
      </c>
      <c r="C101" s="13" t="s">
        <v>245</v>
      </c>
      <c r="D101" s="7" t="s">
        <v>77</v>
      </c>
      <c r="E101" s="7" t="s">
        <v>48</v>
      </c>
      <c r="F101" s="7" t="s">
        <v>49</v>
      </c>
      <c r="G101" s="9">
        <v>4375479.19</v>
      </c>
      <c r="H101" s="9"/>
      <c r="I101" s="10">
        <f t="shared" si="73"/>
        <v>213960.932391</v>
      </c>
      <c r="J101" s="10">
        <f t="shared" si="74"/>
        <v>175019.16760000002</v>
      </c>
      <c r="K101" s="10">
        <f t="shared" si="75"/>
        <v>87509.58380000001</v>
      </c>
      <c r="L101" s="10">
        <v>15000</v>
      </c>
      <c r="M101" s="26">
        <f t="shared" si="77"/>
        <v>4866968.873791001</v>
      </c>
      <c r="N101" s="26">
        <f t="shared" si="52"/>
        <v>389357.50990328006</v>
      </c>
      <c r="O101" s="28">
        <v>735000</v>
      </c>
      <c r="P101" s="551"/>
      <c r="Q101" s="551"/>
      <c r="R101" s="29">
        <f t="shared" si="56"/>
        <v>5991326.383694281</v>
      </c>
      <c r="S101" s="199">
        <f t="shared" si="55"/>
        <v>42829.32608936081</v>
      </c>
      <c r="T101" s="42">
        <f t="shared" si="53"/>
        <v>6034155.709783642</v>
      </c>
      <c r="U101" s="43">
        <v>44621</v>
      </c>
      <c r="V101" s="320">
        <v>44712</v>
      </c>
      <c r="W101" s="434"/>
      <c r="X101" s="544"/>
      <c r="Y101" s="45"/>
      <c r="Z101" s="780">
        <f t="shared" si="57"/>
        <v>95</v>
      </c>
      <c r="AA101" s="781" t="str">
        <f t="shared" si="58"/>
        <v>3297</v>
      </c>
      <c r="AB101" s="782" t="str">
        <f t="shared" si="59"/>
        <v>SUDJARWANTO</v>
      </c>
      <c r="AC101" s="775" t="str">
        <f>+VLOOKUP(B101,'[5]Database All Area Mei 2022'!$C$5:$CJ$1779,27,0)</f>
        <v>KAWIN ANAK 1</v>
      </c>
      <c r="AD101" s="769">
        <f t="shared" si="60"/>
        <v>5110479.19</v>
      </c>
      <c r="AE101" s="770">
        <f t="shared" si="61"/>
        <v>87509.58380000001</v>
      </c>
      <c r="AF101" s="770">
        <f t="shared" si="62"/>
        <v>43754.791900000004</v>
      </c>
      <c r="AG101" s="770">
        <f t="shared" si="63"/>
        <v>43754.791900000004</v>
      </c>
      <c r="AH101" s="771">
        <f t="shared" si="64"/>
        <v>-314539.97759999894</v>
      </c>
      <c r="AI101" s="771">
        <f t="shared" si="65"/>
        <v>0</v>
      </c>
      <c r="AJ101" s="772">
        <f t="shared" si="66"/>
        <v>4935460.022400001</v>
      </c>
      <c r="AK101" s="772"/>
      <c r="AL101" s="773"/>
      <c r="AM101" s="774">
        <f t="shared" si="67"/>
        <v>4935460.022400001</v>
      </c>
      <c r="AN101" s="775" t="str">
        <f>+VLOOKUP($B101,'[5]Database All Area Mei 2022'!$C$5:$CJ$1779,74,0)</f>
        <v>PERUSAHAAN</v>
      </c>
      <c r="AO101" s="776">
        <f t="shared" si="68"/>
        <v>95</v>
      </c>
      <c r="AP101" s="777" t="str">
        <f t="shared" si="69"/>
        <v>3297</v>
      </c>
      <c r="AQ101" s="778" t="str">
        <f t="shared" si="70"/>
        <v>SUDJARWANTO</v>
      </c>
      <c r="AR101" s="779">
        <f t="shared" si="71"/>
        <v>4935460.022400001</v>
      </c>
      <c r="AS101" s="97">
        <f>+VLOOKUP(B101,'[6]BANK DRIVER'!$B$442:$I$1298,6,0)</f>
        <v>4935460.022400001</v>
      </c>
      <c r="AV101" s="103">
        <f t="shared" si="72"/>
        <v>0</v>
      </c>
    </row>
    <row r="102" ht="15" customHeight="1">
      <c r="A102" s="7" t="s">
        <v>44</v>
      </c>
      <c r="B102" s="570" t="s">
        <v>246</v>
      </c>
      <c r="C102" s="13" t="s">
        <v>247</v>
      </c>
      <c r="D102" s="7" t="s">
        <v>77</v>
      </c>
      <c r="E102" s="7" t="s">
        <v>48</v>
      </c>
      <c r="F102" s="7" t="s">
        <v>49</v>
      </c>
      <c r="G102" s="9">
        <v>4375479.19</v>
      </c>
      <c r="H102" s="9"/>
      <c r="I102" s="10">
        <f t="shared" si="73"/>
        <v>213960.932391</v>
      </c>
      <c r="J102" s="10">
        <f t="shared" si="74"/>
        <v>175019.16760000002</v>
      </c>
      <c r="K102" s="10">
        <f t="shared" si="75"/>
        <v>87509.58380000001</v>
      </c>
      <c r="L102" s="10">
        <v>15000</v>
      </c>
      <c r="M102" s="26">
        <f t="shared" si="77"/>
        <v>4866968.873791001</v>
      </c>
      <c r="N102" s="26">
        <f t="shared" si="52"/>
        <v>389357.50990328006</v>
      </c>
      <c r="O102" s="28">
        <v>1170000</v>
      </c>
      <c r="P102" s="551"/>
      <c r="Q102" s="551"/>
      <c r="R102" s="29">
        <f t="shared" si="56"/>
        <v>6426326.383694281</v>
      </c>
      <c r="S102" s="199">
        <f t="shared" si="55"/>
        <v>42829.32608936081</v>
      </c>
      <c r="T102" s="42">
        <f t="shared" si="53"/>
        <v>6469155.709783642</v>
      </c>
      <c r="U102" s="43">
        <v>44652</v>
      </c>
      <c r="V102" s="320">
        <v>44742</v>
      </c>
      <c r="W102" s="547"/>
      <c r="X102" s="544"/>
      <c r="Y102" s="45"/>
      <c r="Z102" s="780">
        <f t="shared" si="57"/>
        <v>96</v>
      </c>
      <c r="AA102" s="781" t="str">
        <f t="shared" si="58"/>
        <v>3396</v>
      </c>
      <c r="AB102" s="782" t="str">
        <f t="shared" si="59"/>
        <v>RAHMAT SAMSUL ARIFIN</v>
      </c>
      <c r="AC102" s="775" t="str">
        <f>+VLOOKUP(B102,'[5]Database All Area Mei 2022'!$C$5:$CJ$1779,27,0)</f>
        <v>LAJANG</v>
      </c>
      <c r="AD102" s="769">
        <f t="shared" si="60"/>
        <v>5545479.19</v>
      </c>
      <c r="AE102" s="770">
        <f t="shared" si="61"/>
        <v>87509.58380000001</v>
      </c>
      <c r="AF102" s="770">
        <f t="shared" si="62"/>
        <v>0</v>
      </c>
      <c r="AG102" s="770">
        <f t="shared" si="63"/>
        <v>43754.791900000004</v>
      </c>
      <c r="AH102" s="771">
        <f t="shared" si="64"/>
        <v>914214.8143000007</v>
      </c>
      <c r="AI102" s="771">
        <f t="shared" si="65"/>
        <v>45710.740715000036</v>
      </c>
      <c r="AJ102" s="772">
        <f t="shared" si="66"/>
        <v>5368504.073585001</v>
      </c>
      <c r="AK102" s="772"/>
      <c r="AL102" s="773"/>
      <c r="AM102" s="774">
        <f t="shared" si="67"/>
        <v>5368504.073585001</v>
      </c>
      <c r="AN102" s="775" t="str">
        <f>+VLOOKUP($B102,'[5]Database All Area Mei 2022'!$C$5:$CJ$1779,74,0)</f>
        <v>PBI</v>
      </c>
      <c r="AO102" s="776">
        <f t="shared" si="68"/>
        <v>96</v>
      </c>
      <c r="AP102" s="777" t="str">
        <f t="shared" si="69"/>
        <v>3396</v>
      </c>
      <c r="AQ102" s="778" t="str">
        <f t="shared" si="70"/>
        <v>RAHMAT SAMSUL ARIFIN</v>
      </c>
      <c r="AR102" s="779">
        <f t="shared" si="71"/>
        <v>5368504.073585001</v>
      </c>
      <c r="AS102" s="97">
        <f>+VLOOKUP(B102,'[6]BANK DRIVER'!$B$442:$I$1298,6,0)</f>
        <v>5368504.073585001</v>
      </c>
      <c r="AV102" s="103">
        <f t="shared" si="72"/>
        <v>0</v>
      </c>
    </row>
    <row r="103" ht="15" customHeight="1">
      <c r="A103" s="7" t="s">
        <v>44</v>
      </c>
      <c r="B103" s="570" t="s">
        <v>248</v>
      </c>
      <c r="C103" s="13" t="s">
        <v>249</v>
      </c>
      <c r="D103" s="7" t="s">
        <v>77</v>
      </c>
      <c r="E103" s="7" t="s">
        <v>48</v>
      </c>
      <c r="F103" s="7" t="s">
        <v>49</v>
      </c>
      <c r="G103" s="9">
        <v>4375479.19</v>
      </c>
      <c r="H103" s="9"/>
      <c r="I103" s="10">
        <f t="shared" si="73"/>
        <v>213960.932391</v>
      </c>
      <c r="J103" s="10">
        <f t="shared" si="74"/>
        <v>175019.16760000002</v>
      </c>
      <c r="K103" s="10">
        <f t="shared" si="75"/>
        <v>87509.58380000001</v>
      </c>
      <c r="L103" s="10">
        <v>15000</v>
      </c>
      <c r="M103" s="26">
        <f t="shared" si="77"/>
        <v>4866968.873791001</v>
      </c>
      <c r="N103" s="26">
        <f t="shared" si="52"/>
        <v>389357.50990328006</v>
      </c>
      <c r="O103" s="28">
        <v>1480000</v>
      </c>
      <c r="P103" s="551"/>
      <c r="Q103" s="551"/>
      <c r="R103" s="29">
        <f t="shared" si="56"/>
        <v>6736326.383694281</v>
      </c>
      <c r="S103" s="199">
        <f t="shared" si="55"/>
        <v>42829.32608936081</v>
      </c>
      <c r="T103" s="42">
        <f t="shared" si="53"/>
        <v>6779155.709783642</v>
      </c>
      <c r="U103" s="43">
        <v>44652</v>
      </c>
      <c r="V103" s="320">
        <v>44742</v>
      </c>
      <c r="W103" s="547"/>
      <c r="X103" s="544"/>
      <c r="Y103" s="45"/>
      <c r="Z103" s="780">
        <f t="shared" si="57"/>
        <v>97</v>
      </c>
      <c r="AA103" s="781" t="str">
        <f t="shared" si="58"/>
        <v>3395</v>
      </c>
      <c r="AB103" s="782" t="str">
        <f t="shared" si="59"/>
        <v>MUHAMMAD FATHUR ROHIM</v>
      </c>
      <c r="AC103" s="775" t="str">
        <f>+VLOOKUP(B103,'[5]Database All Area Mei 2022'!$C$5:$CJ$1779,27,0)</f>
        <v>LAJANG</v>
      </c>
      <c r="AD103" s="769">
        <f t="shared" si="60"/>
        <v>5855479.19</v>
      </c>
      <c r="AE103" s="770">
        <f t="shared" si="61"/>
        <v>87509.58380000001</v>
      </c>
      <c r="AF103" s="770">
        <f t="shared" si="62"/>
        <v>43754.791900000004</v>
      </c>
      <c r="AG103" s="770">
        <f t="shared" si="63"/>
        <v>43754.791900000004</v>
      </c>
      <c r="AH103" s="771">
        <f t="shared" si="64"/>
        <v>1180460.022400001</v>
      </c>
      <c r="AI103" s="771">
        <f t="shared" si="65"/>
        <v>59023.00112000006</v>
      </c>
      <c r="AJ103" s="772">
        <f t="shared" si="66"/>
        <v>5621437.021280001</v>
      </c>
      <c r="AK103" s="772"/>
      <c r="AL103" s="773"/>
      <c r="AM103" s="774">
        <f t="shared" si="67"/>
        <v>5621437.021280001</v>
      </c>
      <c r="AN103" s="775" t="str">
        <f>+VLOOKUP($B103,'[5]Database All Area Mei 2022'!$C$5:$CJ$1779,74,0)</f>
        <v>PERUSAHAAN</v>
      </c>
      <c r="AO103" s="776">
        <f t="shared" si="68"/>
        <v>97</v>
      </c>
      <c r="AP103" s="777" t="str">
        <f t="shared" si="69"/>
        <v>3395</v>
      </c>
      <c r="AQ103" s="778" t="str">
        <f t="shared" si="70"/>
        <v>MUHAMMAD FATHUR ROHIM</v>
      </c>
      <c r="AR103" s="779">
        <f t="shared" si="71"/>
        <v>5621437.021280001</v>
      </c>
      <c r="AS103" s="97">
        <f>+VLOOKUP(B103,'[6]BANK DRIVER'!$B$442:$I$1298,6,0)</f>
        <v>5621437.021280001</v>
      </c>
      <c r="AV103" s="103">
        <f t="shared" si="72"/>
        <v>0</v>
      </c>
    </row>
    <row r="104" ht="15" customHeight="1">
      <c r="A104" s="7" t="s">
        <v>44</v>
      </c>
      <c r="B104" s="570" t="s">
        <v>250</v>
      </c>
      <c r="C104" s="13" t="s">
        <v>251</v>
      </c>
      <c r="D104" s="7" t="s">
        <v>77</v>
      </c>
      <c r="E104" s="7" t="s">
        <v>48</v>
      </c>
      <c r="F104" s="7" t="s">
        <v>49</v>
      </c>
      <c r="G104" s="9">
        <v>4375479.19</v>
      </c>
      <c r="H104" s="9"/>
      <c r="I104" s="10">
        <f t="shared" si="73"/>
        <v>213960.932391</v>
      </c>
      <c r="J104" s="10">
        <f t="shared" si="74"/>
        <v>175019.16760000002</v>
      </c>
      <c r="K104" s="10">
        <f t="shared" si="75"/>
        <v>87509.58380000001</v>
      </c>
      <c r="L104" s="10">
        <v>15000</v>
      </c>
      <c r="M104" s="26">
        <f t="shared" si="77"/>
        <v>4866968.873791001</v>
      </c>
      <c r="N104" s="26">
        <f t="shared" si="52"/>
        <v>389357.50990328006</v>
      </c>
      <c r="O104" s="28">
        <v>1123500</v>
      </c>
      <c r="P104" s="551"/>
      <c r="Q104" s="551"/>
      <c r="R104" s="29">
        <f t="shared" si="56"/>
        <v>6379826.383694281</v>
      </c>
      <c r="S104" s="199">
        <f t="shared" si="55"/>
        <v>42829.32608936081</v>
      </c>
      <c r="T104" s="42">
        <f t="shared" si="53"/>
        <v>6422655.709783642</v>
      </c>
      <c r="U104" s="43">
        <v>44652</v>
      </c>
      <c r="V104" s="320">
        <v>44742</v>
      </c>
      <c r="W104" s="547"/>
      <c r="X104" s="544"/>
      <c r="Y104" s="45"/>
      <c r="Z104" s="780">
        <f t="shared" si="57"/>
        <v>98</v>
      </c>
      <c r="AA104" s="781" t="str">
        <f t="shared" si="58"/>
        <v>3394</v>
      </c>
      <c r="AB104" s="782" t="str">
        <f t="shared" si="59"/>
        <v>PUJI SANTOSO</v>
      </c>
      <c r="AC104" s="775" t="str">
        <f>+VLOOKUP(B104,'[5]Database All Area Mei 2022'!$C$5:$CJ$1779,27,0)</f>
        <v>KAWIN ANAK 1</v>
      </c>
      <c r="AD104" s="769">
        <f t="shared" si="60"/>
        <v>5498979.19</v>
      </c>
      <c r="AE104" s="770">
        <f t="shared" si="61"/>
        <v>87509.58380000001</v>
      </c>
      <c r="AF104" s="770">
        <f t="shared" si="62"/>
        <v>43754.791900000004</v>
      </c>
      <c r="AG104" s="770">
        <f t="shared" si="63"/>
        <v>43754.791900000004</v>
      </c>
      <c r="AH104" s="771">
        <f t="shared" si="64"/>
        <v>73960.02240000106</v>
      </c>
      <c r="AI104" s="771">
        <f t="shared" si="65"/>
        <v>3698.0011200000536</v>
      </c>
      <c r="AJ104" s="772">
        <f t="shared" si="66"/>
        <v>5320262.021280001</v>
      </c>
      <c r="AK104" s="772"/>
      <c r="AL104" s="773"/>
      <c r="AM104" s="774">
        <f t="shared" si="67"/>
        <v>5320262.021280001</v>
      </c>
      <c r="AN104" s="775" t="str">
        <f>+VLOOKUP($B104,'[5]Database All Area Mei 2022'!$C$5:$CJ$1779,74,0)</f>
        <v>PERUSAHAAN</v>
      </c>
      <c r="AO104" s="776">
        <f t="shared" si="68"/>
        <v>98</v>
      </c>
      <c r="AP104" s="777" t="str">
        <f t="shared" si="69"/>
        <v>3394</v>
      </c>
      <c r="AQ104" s="778" t="str">
        <f t="shared" si="70"/>
        <v>PUJI SANTOSO</v>
      </c>
      <c r="AR104" s="779">
        <f t="shared" si="71"/>
        <v>5320262.021280001</v>
      </c>
      <c r="AS104" s="97">
        <f>+VLOOKUP(B104,'[6]BANK DRIVER'!$B$442:$I$1298,6,0)</f>
        <v>5320262.021280001</v>
      </c>
      <c r="AV104" s="103">
        <f t="shared" si="72"/>
        <v>0</v>
      </c>
    </row>
    <row r="105" ht="15" customHeight="1" s="621" customFormat="1">
      <c r="A105" s="7" t="s">
        <v>44</v>
      </c>
      <c r="B105" s="609" t="s">
        <v>252</v>
      </c>
      <c r="C105" s="610" t="s">
        <v>253</v>
      </c>
      <c r="D105" s="608" t="s">
        <v>77</v>
      </c>
      <c r="E105" s="608" t="s">
        <v>48</v>
      </c>
      <c r="F105" s="608" t="s">
        <v>49</v>
      </c>
      <c r="G105" s="611">
        <v>4375479.19</v>
      </c>
      <c r="H105" s="611"/>
      <c r="I105" s="612">
        <f t="shared" si="73"/>
        <v>213960.932391</v>
      </c>
      <c r="J105" s="612">
        <f t="shared" si="74"/>
        <v>175019.16760000002</v>
      </c>
      <c r="K105" s="612">
        <f t="shared" si="75"/>
        <v>87509.58380000001</v>
      </c>
      <c r="L105" s="612">
        <v>15000</v>
      </c>
      <c r="M105" s="607">
        <f t="shared" si="77"/>
        <v>4866968.873791001</v>
      </c>
      <c r="N105" s="607">
        <f t="shared" si="52"/>
        <v>389357.50990328006</v>
      </c>
      <c r="O105" s="27">
        <v>766000</v>
      </c>
      <c r="P105" s="27"/>
      <c r="Q105" s="27"/>
      <c r="R105" s="613">
        <f t="shared" si="56"/>
        <v>6022326.383694281</v>
      </c>
      <c r="S105" s="52">
        <f t="shared" si="55"/>
        <v>42829.32608936081</v>
      </c>
      <c r="T105" s="614">
        <f t="shared" si="53"/>
        <v>6065155.709783642</v>
      </c>
      <c r="U105" s="615">
        <v>44652</v>
      </c>
      <c r="V105" s="616">
        <v>44742</v>
      </c>
      <c r="W105" s="617"/>
      <c r="X105" s="563"/>
      <c r="Y105" s="618"/>
      <c r="Z105" s="780">
        <f t="shared" si="57"/>
        <v>99</v>
      </c>
      <c r="AA105" s="781" t="str">
        <f t="shared" si="58"/>
        <v>3451</v>
      </c>
      <c r="AB105" s="782" t="str">
        <f t="shared" si="59"/>
        <v>HERWANTO</v>
      </c>
      <c r="AC105" s="775" t="str">
        <f>+VLOOKUP(B105,'[5]Database All Area Mei 2022'!$C$5:$CJ$1779,27,0)</f>
        <v>KAWIN</v>
      </c>
      <c r="AD105" s="769">
        <f t="shared" si="60"/>
        <v>5141479.19</v>
      </c>
      <c r="AE105" s="770">
        <f t="shared" si="61"/>
        <v>87509.58380000001</v>
      </c>
      <c r="AF105" s="770">
        <f t="shared" si="62"/>
        <v>43754.791900000004</v>
      </c>
      <c r="AG105" s="770">
        <f t="shared" si="63"/>
        <v>43754.791900000004</v>
      </c>
      <c r="AH105" s="771">
        <f t="shared" si="64"/>
        <v>91460.02240000106</v>
      </c>
      <c r="AI105" s="771">
        <f t="shared" si="65"/>
        <v>4573.001120000054</v>
      </c>
      <c r="AJ105" s="772">
        <f t="shared" si="66"/>
        <v>4961887.021280001</v>
      </c>
      <c r="AK105" s="772"/>
      <c r="AL105" s="773"/>
      <c r="AM105" s="774">
        <f t="shared" si="67"/>
        <v>4961887.021280001</v>
      </c>
      <c r="AN105" s="775" t="str">
        <f>+VLOOKUP($B105,'[5]Database All Area Mei 2022'!$C$5:$CJ$1779,74,0)</f>
        <v>PERUSAHAAN</v>
      </c>
      <c r="AO105" s="776">
        <f t="shared" si="68"/>
        <v>99</v>
      </c>
      <c r="AP105" s="777" t="str">
        <f t="shared" si="69"/>
        <v>3451</v>
      </c>
      <c r="AQ105" s="778" t="str">
        <f t="shared" si="70"/>
        <v>HERWANTO</v>
      </c>
      <c r="AR105" s="779">
        <f t="shared" si="71"/>
        <v>4961887.021280001</v>
      </c>
      <c r="AS105" s="97">
        <f>+VLOOKUP(B105,'[6]BANK DRIVER'!$B$442:$I$1298,6,0)</f>
        <v>4961887.021280001</v>
      </c>
      <c r="AT105" s="97"/>
      <c r="AU105" s="97"/>
      <c r="AV105" s="103">
        <f t="shared" si="72"/>
        <v>0</v>
      </c>
    </row>
    <row r="106" ht="15" customHeight="1" s="621" customFormat="1">
      <c r="A106" s="7" t="s">
        <v>44</v>
      </c>
      <c r="B106" s="536" t="s">
        <v>254</v>
      </c>
      <c r="C106" s="610" t="s">
        <v>255</v>
      </c>
      <c r="D106" s="608" t="s">
        <v>77</v>
      </c>
      <c r="E106" s="608" t="s">
        <v>48</v>
      </c>
      <c r="F106" s="608" t="s">
        <v>49</v>
      </c>
      <c r="G106" s="611">
        <v>4375479.19</v>
      </c>
      <c r="H106" s="611"/>
      <c r="I106" s="612">
        <f t="shared" si="73"/>
        <v>213960.932391</v>
      </c>
      <c r="J106" s="612">
        <f t="shared" si="74"/>
        <v>175019.16760000002</v>
      </c>
      <c r="K106" s="612">
        <f t="shared" si="75"/>
        <v>87509.58380000001</v>
      </c>
      <c r="L106" s="612">
        <v>15000</v>
      </c>
      <c r="M106" s="607">
        <f t="shared" si="77"/>
        <v>4866968.873791001</v>
      </c>
      <c r="N106" s="607">
        <f ref="N106:N118" t="shared" si="78">+M106*8%</f>
        <v>389357.50990328006</v>
      </c>
      <c r="O106" s="27">
        <v>1481000</v>
      </c>
      <c r="P106" s="27"/>
      <c r="Q106" s="27"/>
      <c r="R106" s="613">
        <f ref="R106:R141" t="shared" si="79">SUM(M106:Q106)</f>
        <v>6737326.383694281</v>
      </c>
      <c r="S106" s="52">
        <f t="shared" si="55"/>
        <v>42829.32608936081</v>
      </c>
      <c r="T106" s="614">
        <f ref="T106:T118" t="shared" si="80">R106+S106</f>
        <v>6780155.709783642</v>
      </c>
      <c r="U106" s="615">
        <v>44652</v>
      </c>
      <c r="V106" s="616">
        <v>44742</v>
      </c>
      <c r="W106" s="620"/>
      <c r="X106" s="563"/>
      <c r="Y106" s="618"/>
      <c r="Z106" s="780">
        <f t="shared" si="57"/>
        <v>100</v>
      </c>
      <c r="AA106" s="781" t="str">
        <f t="shared" si="58"/>
        <v>3481</v>
      </c>
      <c r="AB106" s="782" t="str">
        <f t="shared" si="59"/>
        <v>M ARDIANSYAH ARDI NURHADI</v>
      </c>
      <c r="AC106" s="775" t="str">
        <f>+VLOOKUP(B106,'[5]Database All Area Mei 2022'!$C$5:$CJ$1779,27,0)</f>
        <v>LAJANG</v>
      </c>
      <c r="AD106" s="769">
        <f t="shared" si="60"/>
        <v>5856479.19</v>
      </c>
      <c r="AE106" s="770">
        <f t="shared" si="61"/>
        <v>87509.58380000001</v>
      </c>
      <c r="AF106" s="770">
        <f t="shared" si="62"/>
        <v>0</v>
      </c>
      <c r="AG106" s="770">
        <f t="shared" si="63"/>
        <v>43754.791900000004</v>
      </c>
      <c r="AH106" s="771">
        <f t="shared" si="64"/>
        <v>1225214.8143000007</v>
      </c>
      <c r="AI106" s="771">
        <f t="shared" si="65"/>
        <v>61260.740715000036</v>
      </c>
      <c r="AJ106" s="772">
        <f t="shared" si="66"/>
        <v>5663954.073585001</v>
      </c>
      <c r="AK106" s="772"/>
      <c r="AL106" s="773"/>
      <c r="AM106" s="774">
        <f t="shared" si="67"/>
        <v>5663954.073585001</v>
      </c>
      <c r="AN106" s="775" t="str">
        <f>+VLOOKUP($B106,'[5]Database All Area Mei 2022'!$C$5:$CJ$1779,74,0)</f>
        <v>PBI</v>
      </c>
      <c r="AO106" s="776">
        <f t="shared" si="68"/>
        <v>100</v>
      </c>
      <c r="AP106" s="777" t="str">
        <f t="shared" si="69"/>
        <v>3481</v>
      </c>
      <c r="AQ106" s="778" t="str">
        <f t="shared" si="70"/>
        <v>M ARDIANSYAH ARDI NURHADI</v>
      </c>
      <c r="AR106" s="779">
        <f t="shared" si="71"/>
        <v>5663954.073585001</v>
      </c>
      <c r="AS106" s="97">
        <f>+VLOOKUP(B106,'[6]BANK DRIVER'!$B$442:$I$1298,6,0)</f>
        <v>5663954.073585001</v>
      </c>
      <c r="AT106" s="97"/>
      <c r="AU106" s="97"/>
      <c r="AV106" s="103">
        <f t="shared" si="72"/>
        <v>0</v>
      </c>
    </row>
    <row r="107" ht="15" customHeight="1" s="621" customFormat="1">
      <c r="A107" s="7" t="s">
        <v>44</v>
      </c>
      <c r="B107" s="536" t="s">
        <v>256</v>
      </c>
      <c r="C107" s="610" t="s">
        <v>257</v>
      </c>
      <c r="D107" s="608" t="s">
        <v>77</v>
      </c>
      <c r="E107" s="608" t="s">
        <v>48</v>
      </c>
      <c r="F107" s="608" t="s">
        <v>49</v>
      </c>
      <c r="G107" s="611">
        <v>4375479.19</v>
      </c>
      <c r="H107" s="611"/>
      <c r="I107" s="612">
        <f t="shared" si="73"/>
        <v>213960.932391</v>
      </c>
      <c r="J107" s="612">
        <f t="shared" si="74"/>
        <v>175019.16760000002</v>
      </c>
      <c r="K107" s="612">
        <f t="shared" si="75"/>
        <v>87509.58380000001</v>
      </c>
      <c r="L107" s="612">
        <v>15000</v>
      </c>
      <c r="M107" s="607">
        <f t="shared" si="77"/>
        <v>4866968.873791001</v>
      </c>
      <c r="N107" s="607">
        <f t="shared" si="78"/>
        <v>389357.50990328006</v>
      </c>
      <c r="O107" s="27">
        <v>1320000</v>
      </c>
      <c r="P107" s="27"/>
      <c r="Q107" s="27"/>
      <c r="R107" s="613">
        <f t="shared" si="79"/>
        <v>6576326.383694281</v>
      </c>
      <c r="S107" s="52">
        <f t="shared" si="55"/>
        <v>42829.32608936081</v>
      </c>
      <c r="T107" s="614">
        <f t="shared" si="80"/>
        <v>6619155.709783642</v>
      </c>
      <c r="U107" s="615">
        <v>44652</v>
      </c>
      <c r="V107" s="616">
        <v>44742</v>
      </c>
      <c r="W107" s="620"/>
      <c r="X107" s="563"/>
      <c r="Y107" s="618"/>
      <c r="Z107" s="780">
        <f t="shared" si="57"/>
        <v>101</v>
      </c>
      <c r="AA107" s="781" t="str">
        <f t="shared" si="58"/>
        <v>3482</v>
      </c>
      <c r="AB107" s="782" t="str">
        <f t="shared" si="59"/>
        <v>SUBAIDI</v>
      </c>
      <c r="AC107" s="775" t="str">
        <f>+VLOOKUP(B107,'[5]Database All Area Mei 2022'!$C$5:$CJ$1779,27,0)</f>
        <v>KAWIN ANAK 1</v>
      </c>
      <c r="AD107" s="769">
        <f t="shared" si="60"/>
        <v>5695479.19</v>
      </c>
      <c r="AE107" s="770">
        <f t="shared" si="61"/>
        <v>87509.58380000001</v>
      </c>
      <c r="AF107" s="770">
        <f t="shared" si="62"/>
        <v>43754.791900000004</v>
      </c>
      <c r="AG107" s="770">
        <f t="shared" si="63"/>
        <v>43754.791900000004</v>
      </c>
      <c r="AH107" s="771">
        <f t="shared" si="64"/>
        <v>270460.02240000106</v>
      </c>
      <c r="AI107" s="771">
        <f t="shared" si="65"/>
        <v>13523.001120000054</v>
      </c>
      <c r="AJ107" s="772">
        <f t="shared" si="66"/>
        <v>5506937.021280001</v>
      </c>
      <c r="AK107" s="772"/>
      <c r="AL107" s="773"/>
      <c r="AM107" s="774">
        <f t="shared" si="67"/>
        <v>5506937.021280001</v>
      </c>
      <c r="AN107" s="775" t="str">
        <f>+VLOOKUP($B107,'[5]Database All Area Mei 2022'!$C$5:$CJ$1779,74,0)</f>
        <v>PERUSAHAAN</v>
      </c>
      <c r="AO107" s="776">
        <f t="shared" si="68"/>
        <v>101</v>
      </c>
      <c r="AP107" s="777" t="str">
        <f t="shared" si="69"/>
        <v>3482</v>
      </c>
      <c r="AQ107" s="778" t="str">
        <f t="shared" si="70"/>
        <v>SUBAIDI</v>
      </c>
      <c r="AR107" s="779">
        <f t="shared" si="71"/>
        <v>5506937.021280001</v>
      </c>
      <c r="AS107" s="97">
        <f>+VLOOKUP(B107,'[6]BANK DRIVER'!$B$442:$I$1298,6,0)</f>
        <v>5506937.021280001</v>
      </c>
      <c r="AT107" s="97"/>
      <c r="AU107" s="97"/>
      <c r="AV107" s="103">
        <f t="shared" si="72"/>
        <v>0</v>
      </c>
    </row>
    <row r="108" ht="15" customHeight="1" s="621" customFormat="1">
      <c r="A108" s="7" t="s">
        <v>44</v>
      </c>
      <c r="B108" s="536" t="s">
        <v>258</v>
      </c>
      <c r="C108" s="610" t="s">
        <v>259</v>
      </c>
      <c r="D108" s="608" t="s">
        <v>77</v>
      </c>
      <c r="E108" s="608" t="s">
        <v>48</v>
      </c>
      <c r="F108" s="608" t="s">
        <v>49</v>
      </c>
      <c r="G108" s="611">
        <v>4375479.19</v>
      </c>
      <c r="H108" s="611"/>
      <c r="I108" s="612">
        <f t="shared" si="73"/>
        <v>213960.932391</v>
      </c>
      <c r="J108" s="612">
        <f t="shared" si="74"/>
        <v>175019.16760000002</v>
      </c>
      <c r="K108" s="612">
        <f t="shared" si="75"/>
        <v>87509.58380000001</v>
      </c>
      <c r="L108" s="612">
        <v>15000</v>
      </c>
      <c r="M108" s="607">
        <f t="shared" si="77"/>
        <v>4866968.873791001</v>
      </c>
      <c r="N108" s="607">
        <f t="shared" si="78"/>
        <v>389357.50990328006</v>
      </c>
      <c r="O108" s="27">
        <v>952500</v>
      </c>
      <c r="P108" s="27"/>
      <c r="Q108" s="27"/>
      <c r="R108" s="613">
        <f t="shared" si="79"/>
        <v>6208826.383694281</v>
      </c>
      <c r="S108" s="52">
        <f t="shared" si="55"/>
        <v>42829.32608936081</v>
      </c>
      <c r="T108" s="614">
        <f t="shared" si="80"/>
        <v>6251655.709783642</v>
      </c>
      <c r="U108" s="615">
        <v>44652</v>
      </c>
      <c r="V108" s="616">
        <v>44742</v>
      </c>
      <c r="W108" s="620"/>
      <c r="X108" s="563"/>
      <c r="Y108" s="618"/>
      <c r="Z108" s="780">
        <f t="shared" si="57"/>
        <v>102</v>
      </c>
      <c r="AA108" s="781" t="str">
        <f t="shared" si="58"/>
        <v>3483</v>
      </c>
      <c r="AB108" s="782" t="str">
        <f t="shared" si="59"/>
        <v>HENDRO WIDODO</v>
      </c>
      <c r="AC108" s="775" t="str">
        <f>+VLOOKUP(B108,'[5]Database All Area Mei 2022'!$C$5:$CJ$1779,27,0)</f>
        <v>KAWIN</v>
      </c>
      <c r="AD108" s="769">
        <f t="shared" si="60"/>
        <v>5327979.19</v>
      </c>
      <c r="AE108" s="770">
        <f t="shared" si="61"/>
        <v>87509.58380000001</v>
      </c>
      <c r="AF108" s="770">
        <f t="shared" si="62"/>
        <v>43754.791900000004</v>
      </c>
      <c r="AG108" s="770">
        <f t="shared" si="63"/>
        <v>43754.791900000004</v>
      </c>
      <c r="AH108" s="771">
        <f t="shared" si="64"/>
        <v>277960.02240000106</v>
      </c>
      <c r="AI108" s="771">
        <f t="shared" si="65"/>
        <v>13898.001120000054</v>
      </c>
      <c r="AJ108" s="772">
        <f t="shared" si="66"/>
        <v>5139062.021280001</v>
      </c>
      <c r="AK108" s="772"/>
      <c r="AL108" s="773"/>
      <c r="AM108" s="774">
        <f t="shared" si="67"/>
        <v>5139062.021280001</v>
      </c>
      <c r="AN108" s="775" t="str">
        <f>+VLOOKUP($B108,'[5]Database All Area Mei 2022'!$C$5:$CJ$1779,74,0)</f>
        <v>PERUSAHAAN</v>
      </c>
      <c r="AO108" s="776">
        <f t="shared" si="68"/>
        <v>102</v>
      </c>
      <c r="AP108" s="777" t="str">
        <f t="shared" si="69"/>
        <v>3483</v>
      </c>
      <c r="AQ108" s="778" t="str">
        <f t="shared" si="70"/>
        <v>HENDRO WIDODO</v>
      </c>
      <c r="AR108" s="779">
        <f t="shared" si="71"/>
        <v>5139062.021280001</v>
      </c>
      <c r="AS108" s="97">
        <f>+VLOOKUP(B108,'[6]BANK DRIVER'!$B$442:$I$1298,6,0)</f>
        <v>5139062.021280001</v>
      </c>
      <c r="AT108" s="97"/>
      <c r="AU108" s="97"/>
      <c r="AV108" s="103">
        <f t="shared" si="72"/>
        <v>0</v>
      </c>
    </row>
    <row r="109" ht="15" customHeight="1" s="621" customFormat="1">
      <c r="A109" s="7" t="s">
        <v>44</v>
      </c>
      <c r="B109" s="536" t="s">
        <v>260</v>
      </c>
      <c r="C109" s="610" t="s">
        <v>261</v>
      </c>
      <c r="D109" s="608" t="s">
        <v>77</v>
      </c>
      <c r="E109" s="608" t="s">
        <v>48</v>
      </c>
      <c r="F109" s="608" t="s">
        <v>49</v>
      </c>
      <c r="G109" s="611">
        <v>4375479.19</v>
      </c>
      <c r="H109" s="611"/>
      <c r="I109" s="612">
        <f t="shared" si="73"/>
        <v>213960.932391</v>
      </c>
      <c r="J109" s="612">
        <f t="shared" si="74"/>
        <v>175019.16760000002</v>
      </c>
      <c r="K109" s="612">
        <f t="shared" si="75"/>
        <v>87509.58380000001</v>
      </c>
      <c r="L109" s="612">
        <v>15000</v>
      </c>
      <c r="M109" s="607">
        <f ref="M109:M118" t="shared" si="81">SUM(G109:L109)</f>
        <v>4866968.873791001</v>
      </c>
      <c r="N109" s="607">
        <f t="shared" si="78"/>
        <v>389357.50990328006</v>
      </c>
      <c r="O109" s="27">
        <v>1390000</v>
      </c>
      <c r="P109" s="27"/>
      <c r="Q109" s="27"/>
      <c r="R109" s="613">
        <f t="shared" si="79"/>
        <v>6646326.383694281</v>
      </c>
      <c r="S109" s="52">
        <f t="shared" si="55"/>
        <v>42829.32608936081</v>
      </c>
      <c r="T109" s="614">
        <f t="shared" si="80"/>
        <v>6689155.709783642</v>
      </c>
      <c r="U109" s="615">
        <v>44682</v>
      </c>
      <c r="V109" s="616">
        <v>44773</v>
      </c>
      <c r="W109" s="620"/>
      <c r="X109" s="563"/>
      <c r="Y109" s="618"/>
      <c r="Z109" s="780">
        <f t="shared" si="57"/>
        <v>103</v>
      </c>
      <c r="AA109" s="781" t="str">
        <f t="shared" si="58"/>
        <v>3559</v>
      </c>
      <c r="AB109" s="782" t="str">
        <f t="shared" si="59"/>
        <v>FARID HARIYADI HARTONO</v>
      </c>
      <c r="AC109" s="775" t="str">
        <f>+VLOOKUP(B109,'[5]Database All Area Mei 2022'!$C$5:$CJ$1779,27,0)</f>
        <v>KAWIN ANAK 2</v>
      </c>
      <c r="AD109" s="769">
        <f t="shared" si="60"/>
        <v>5765479.19</v>
      </c>
      <c r="AE109" s="770">
        <f t="shared" si="61"/>
        <v>87509.58380000001</v>
      </c>
      <c r="AF109" s="770">
        <f t="shared" si="62"/>
        <v>43754.791900000004</v>
      </c>
      <c r="AG109" s="770">
        <f t="shared" si="63"/>
        <v>43754.791900000004</v>
      </c>
      <c r="AH109" s="771">
        <f t="shared" si="64"/>
        <v>-34539.977599998936</v>
      </c>
      <c r="AI109" s="771">
        <f t="shared" si="65"/>
        <v>0</v>
      </c>
      <c r="AJ109" s="772">
        <f t="shared" si="66"/>
        <v>5590460.022400001</v>
      </c>
      <c r="AK109" s="772"/>
      <c r="AL109" s="773"/>
      <c r="AM109" s="774">
        <f t="shared" si="67"/>
        <v>5590460.022400001</v>
      </c>
      <c r="AN109" s="775" t="str">
        <f>+VLOOKUP($B109,'[5]Database All Area Mei 2022'!$C$5:$CJ$1779,74,0)</f>
        <v>PERUSAHAAN</v>
      </c>
      <c r="AO109" s="776">
        <f t="shared" si="68"/>
        <v>103</v>
      </c>
      <c r="AP109" s="777" t="str">
        <f t="shared" si="69"/>
        <v>3559</v>
      </c>
      <c r="AQ109" s="778" t="str">
        <f t="shared" si="70"/>
        <v>FARID HARIYADI HARTONO</v>
      </c>
      <c r="AR109" s="779">
        <f t="shared" si="71"/>
        <v>5590460.022400001</v>
      </c>
      <c r="AS109" s="97">
        <f>+VLOOKUP(B109,'[6]BANK DRIVER'!$B$442:$I$1298,6,0)</f>
        <v>5590460.022400001</v>
      </c>
      <c r="AT109" s="97"/>
      <c r="AU109" s="97"/>
      <c r="AV109" s="103">
        <f t="shared" si="72"/>
        <v>0</v>
      </c>
    </row>
    <row r="110" ht="15" customHeight="1" s="621" customFormat="1">
      <c r="A110" s="7" t="s">
        <v>44</v>
      </c>
      <c r="B110" s="536" t="s">
        <v>262</v>
      </c>
      <c r="C110" s="610" t="s">
        <v>263</v>
      </c>
      <c r="D110" s="608" t="s">
        <v>77</v>
      </c>
      <c r="E110" s="608" t="s">
        <v>48</v>
      </c>
      <c r="F110" s="608" t="s">
        <v>49</v>
      </c>
      <c r="G110" s="611">
        <v>4375479.19</v>
      </c>
      <c r="H110" s="611"/>
      <c r="I110" s="612">
        <f t="shared" si="73"/>
        <v>213960.932391</v>
      </c>
      <c r="J110" s="612">
        <f t="shared" si="74"/>
        <v>175019.16760000002</v>
      </c>
      <c r="K110" s="612">
        <f t="shared" si="75"/>
        <v>87509.58380000001</v>
      </c>
      <c r="L110" s="612">
        <v>15000</v>
      </c>
      <c r="M110" s="607">
        <f t="shared" si="81"/>
        <v>4866968.873791001</v>
      </c>
      <c r="N110" s="607">
        <f t="shared" si="78"/>
        <v>389357.50990328006</v>
      </c>
      <c r="O110" s="27">
        <v>1226000</v>
      </c>
      <c r="P110" s="27"/>
      <c r="Q110" s="27"/>
      <c r="R110" s="613">
        <f t="shared" si="79"/>
        <v>6482326.383694281</v>
      </c>
      <c r="S110" s="52">
        <f t="shared" si="55"/>
        <v>42829.32608936081</v>
      </c>
      <c r="T110" s="614">
        <f t="shared" si="80"/>
        <v>6525155.709783642</v>
      </c>
      <c r="U110" s="615">
        <v>44682</v>
      </c>
      <c r="V110" s="616">
        <v>44773</v>
      </c>
      <c r="W110" s="620"/>
      <c r="X110" s="563"/>
      <c r="Y110" s="618"/>
      <c r="Z110" s="780">
        <f t="shared" si="57"/>
        <v>104</v>
      </c>
      <c r="AA110" s="781" t="str">
        <f t="shared" si="58"/>
        <v>3560</v>
      </c>
      <c r="AB110" s="782" t="str">
        <f t="shared" si="59"/>
        <v>SUNARYO</v>
      </c>
      <c r="AC110" s="775" t="str">
        <f>+VLOOKUP(B110,'[5]Database All Area Mei 2022'!$C$5:$CJ$1779,27,0)</f>
        <v>KAWIN ANAK 2</v>
      </c>
      <c r="AD110" s="769">
        <f t="shared" si="60"/>
        <v>5601479.19</v>
      </c>
      <c r="AE110" s="770">
        <f t="shared" si="61"/>
        <v>87509.58380000001</v>
      </c>
      <c r="AF110" s="770">
        <f t="shared" si="62"/>
        <v>0</v>
      </c>
      <c r="AG110" s="770">
        <f t="shared" si="63"/>
        <v>43754.791900000004</v>
      </c>
      <c r="AH110" s="771">
        <f t="shared" si="64"/>
        <v>-154785.18569999933</v>
      </c>
      <c r="AI110" s="771">
        <f t="shared" si="65"/>
        <v>0</v>
      </c>
      <c r="AJ110" s="772">
        <f t="shared" si="66"/>
        <v>5470214.814300001</v>
      </c>
      <c r="AK110" s="772"/>
      <c r="AL110" s="773"/>
      <c r="AM110" s="774">
        <f t="shared" si="67"/>
        <v>5470214.814300001</v>
      </c>
      <c r="AN110" s="775" t="str">
        <f>+VLOOKUP($B110,'[5]Database All Area Mei 2022'!$C$5:$CJ$1779,74,0)</f>
        <v>PBI</v>
      </c>
      <c r="AO110" s="776">
        <f t="shared" si="68"/>
        <v>104</v>
      </c>
      <c r="AP110" s="777" t="str">
        <f t="shared" si="69"/>
        <v>3560</v>
      </c>
      <c r="AQ110" s="778" t="str">
        <f t="shared" si="70"/>
        <v>SUNARYO</v>
      </c>
      <c r="AR110" s="779">
        <f t="shared" si="71"/>
        <v>5470214.814300001</v>
      </c>
      <c r="AS110" s="97">
        <f>+VLOOKUP(B110,'[6]BANK DRIVER'!$B$442:$I$1298,6,0)</f>
        <v>5470214.814300001</v>
      </c>
      <c r="AT110" s="97"/>
      <c r="AU110" s="97"/>
      <c r="AV110" s="103">
        <f t="shared" si="72"/>
        <v>0</v>
      </c>
    </row>
    <row r="111" ht="15" customHeight="1" s="621" customFormat="1">
      <c r="A111" s="7" t="s">
        <v>44</v>
      </c>
      <c r="B111" s="536" t="s">
        <v>264</v>
      </c>
      <c r="C111" s="610" t="s">
        <v>265</v>
      </c>
      <c r="D111" s="608" t="s">
        <v>77</v>
      </c>
      <c r="E111" s="608" t="s">
        <v>48</v>
      </c>
      <c r="F111" s="608" t="s">
        <v>49</v>
      </c>
      <c r="G111" s="611">
        <v>4375479.19</v>
      </c>
      <c r="H111" s="611"/>
      <c r="I111" s="612">
        <f t="shared" si="73"/>
        <v>213960.932391</v>
      </c>
      <c r="J111" s="612">
        <f t="shared" si="74"/>
        <v>175019.16760000002</v>
      </c>
      <c r="K111" s="612">
        <f t="shared" si="75"/>
        <v>87509.58380000001</v>
      </c>
      <c r="L111" s="612">
        <v>15000</v>
      </c>
      <c r="M111" s="607">
        <f t="shared" si="81"/>
        <v>4866968.873791001</v>
      </c>
      <c r="N111" s="607">
        <f t="shared" si="78"/>
        <v>389357.50990328006</v>
      </c>
      <c r="O111" s="27">
        <v>1060000</v>
      </c>
      <c r="P111" s="27"/>
      <c r="Q111" s="27"/>
      <c r="R111" s="613">
        <f t="shared" si="79"/>
        <v>6316326.383694281</v>
      </c>
      <c r="S111" s="52">
        <f t="shared" si="55"/>
        <v>42829.32608936081</v>
      </c>
      <c r="T111" s="614">
        <f t="shared" si="80"/>
        <v>6359155.709783642</v>
      </c>
      <c r="U111" s="615">
        <v>44682</v>
      </c>
      <c r="V111" s="616">
        <v>44773</v>
      </c>
      <c r="W111" s="620"/>
      <c r="X111" s="563"/>
      <c r="Y111" s="618"/>
      <c r="Z111" s="780">
        <f t="shared" si="57"/>
        <v>105</v>
      </c>
      <c r="AA111" s="781" t="str">
        <f t="shared" si="58"/>
        <v>3573</v>
      </c>
      <c r="AB111" s="782" t="str">
        <f t="shared" si="59"/>
        <v>MASRIP</v>
      </c>
      <c r="AC111" s="775" t="str">
        <f>+VLOOKUP(B111,'[5]Database All Area Mei 2022'!$C$5:$CJ$1779,27,0)</f>
        <v>KAWIN ANAK 1</v>
      </c>
      <c r="AD111" s="769">
        <f t="shared" si="60"/>
        <v>5435479.19</v>
      </c>
      <c r="AE111" s="770">
        <f t="shared" si="61"/>
        <v>87509.58380000001</v>
      </c>
      <c r="AF111" s="770">
        <f t="shared" si="62"/>
        <v>43754.791900000004</v>
      </c>
      <c r="AG111" s="770">
        <f t="shared" si="63"/>
        <v>43754.791900000004</v>
      </c>
      <c r="AH111" s="771">
        <f t="shared" si="64"/>
        <v>10460.022400001064</v>
      </c>
      <c r="AI111" s="771">
        <f t="shared" si="65"/>
        <v>523.0011200000532</v>
      </c>
      <c r="AJ111" s="772">
        <f t="shared" si="66"/>
        <v>5259937.021280001</v>
      </c>
      <c r="AK111" s="772"/>
      <c r="AL111" s="995">
        <v>170000</v>
      </c>
      <c r="AM111" s="774">
        <f t="shared" si="67"/>
        <v>5089937.021280001</v>
      </c>
      <c r="AN111" s="775" t="str">
        <f>+VLOOKUP($B111,'[5]Database All Area Mei 2022'!$C$5:$CJ$1779,74,0)</f>
        <v>PERUSAHAAN</v>
      </c>
      <c r="AO111" s="776">
        <f t="shared" si="68"/>
        <v>105</v>
      </c>
      <c r="AP111" s="777" t="str">
        <f t="shared" si="69"/>
        <v>3573</v>
      </c>
      <c r="AQ111" s="778" t="str">
        <f t="shared" si="70"/>
        <v>MASRIP</v>
      </c>
      <c r="AR111" s="779">
        <f t="shared" si="71"/>
        <v>5089937.021280001</v>
      </c>
      <c r="AS111" s="97">
        <f>+VLOOKUP(B111,'[6]BANK DRIVER'!$B$442:$I$1298,6,0)</f>
        <v>5089937.021280001</v>
      </c>
      <c r="AT111" s="97"/>
      <c r="AU111" s="97"/>
      <c r="AV111" s="103">
        <f t="shared" si="72"/>
        <v>0</v>
      </c>
    </row>
    <row r="112" ht="15" customHeight="1" s="621" customFormat="1">
      <c r="A112" s="7" t="s">
        <v>44</v>
      </c>
      <c r="B112" s="536" t="s">
        <v>266</v>
      </c>
      <c r="C112" s="610" t="s">
        <v>267</v>
      </c>
      <c r="D112" s="608" t="s">
        <v>77</v>
      </c>
      <c r="E112" s="608" t="s">
        <v>48</v>
      </c>
      <c r="F112" s="608" t="s">
        <v>49</v>
      </c>
      <c r="G112" s="611">
        <v>4375479.19</v>
      </c>
      <c r="H112" s="611"/>
      <c r="I112" s="612">
        <f t="shared" si="73"/>
        <v>213960.932391</v>
      </c>
      <c r="J112" s="612">
        <f t="shared" si="74"/>
        <v>175019.16760000002</v>
      </c>
      <c r="K112" s="612">
        <f t="shared" si="75"/>
        <v>87509.58380000001</v>
      </c>
      <c r="L112" s="612">
        <v>15000</v>
      </c>
      <c r="M112" s="607">
        <f t="shared" si="81"/>
        <v>4866968.873791001</v>
      </c>
      <c r="N112" s="607">
        <f t="shared" si="78"/>
        <v>389357.50990328006</v>
      </c>
      <c r="O112" s="27">
        <v>570000</v>
      </c>
      <c r="P112" s="27"/>
      <c r="Q112" s="27"/>
      <c r="R112" s="613">
        <f t="shared" si="79"/>
        <v>5826326.383694281</v>
      </c>
      <c r="S112" s="52">
        <f t="shared" si="55"/>
        <v>42829.32608936081</v>
      </c>
      <c r="T112" s="614">
        <f t="shared" si="80"/>
        <v>5869155.709783642</v>
      </c>
      <c r="U112" s="615">
        <v>44682</v>
      </c>
      <c r="V112" s="616">
        <v>44773</v>
      </c>
      <c r="W112" s="620"/>
      <c r="X112" s="563"/>
      <c r="Y112" s="618"/>
      <c r="Z112" s="780">
        <f t="shared" si="57"/>
        <v>106</v>
      </c>
      <c r="AA112" s="781" t="str">
        <f t="shared" si="58"/>
        <v>3574</v>
      </c>
      <c r="AB112" s="782" t="str">
        <f t="shared" si="59"/>
        <v>SAMSUL</v>
      </c>
      <c r="AC112" s="775" t="str">
        <f>+VLOOKUP(B112,'[5]Database All Area Mei 2022'!$C$5:$CJ$1779,27,0)</f>
        <v>KAWIN</v>
      </c>
      <c r="AD112" s="769">
        <f t="shared" si="60"/>
        <v>4945479.19</v>
      </c>
      <c r="AE112" s="770">
        <f t="shared" si="61"/>
        <v>87509.58380000001</v>
      </c>
      <c r="AF112" s="770">
        <f t="shared" si="62"/>
        <v>43754.791900000004</v>
      </c>
      <c r="AG112" s="770">
        <f t="shared" si="63"/>
        <v>43754.791900000004</v>
      </c>
      <c r="AH112" s="771">
        <f t="shared" si="64"/>
        <v>-104539.97759999894</v>
      </c>
      <c r="AI112" s="771">
        <f t="shared" si="65"/>
        <v>0</v>
      </c>
      <c r="AJ112" s="772">
        <f t="shared" si="66"/>
        <v>4770460.022400001</v>
      </c>
      <c r="AK112" s="772"/>
      <c r="AL112" s="773"/>
      <c r="AM112" s="774">
        <f t="shared" si="67"/>
        <v>4770460.022400001</v>
      </c>
      <c r="AN112" s="775" t="str">
        <f>+VLOOKUP($B112,'[5]Database All Area Mei 2022'!$C$5:$CJ$1779,74,0)</f>
        <v>PERUSAHAAN</v>
      </c>
      <c r="AO112" s="776">
        <f t="shared" si="68"/>
        <v>106</v>
      </c>
      <c r="AP112" s="777" t="str">
        <f t="shared" si="69"/>
        <v>3574</v>
      </c>
      <c r="AQ112" s="778" t="str">
        <f t="shared" si="70"/>
        <v>SAMSUL</v>
      </c>
      <c r="AR112" s="779">
        <f t="shared" si="71"/>
        <v>4770460.022400001</v>
      </c>
      <c r="AS112" s="97">
        <f>+VLOOKUP(B112,'[6]BANK DRIVER'!$B$442:$I$1298,6,0)</f>
        <v>4770460.022400001</v>
      </c>
      <c r="AT112" s="97"/>
      <c r="AU112" s="97"/>
      <c r="AV112" s="103">
        <f t="shared" si="72"/>
        <v>0</v>
      </c>
    </row>
    <row r="113" ht="15" customHeight="1" s="621" customFormat="1">
      <c r="A113" s="7" t="s">
        <v>44</v>
      </c>
      <c r="B113" s="536" t="s">
        <v>268</v>
      </c>
      <c r="C113" s="610" t="s">
        <v>269</v>
      </c>
      <c r="D113" s="608" t="s">
        <v>77</v>
      </c>
      <c r="E113" s="608" t="s">
        <v>48</v>
      </c>
      <c r="F113" s="608" t="s">
        <v>49</v>
      </c>
      <c r="G113" s="611">
        <v>4375479.19</v>
      </c>
      <c r="H113" s="611"/>
      <c r="I113" s="612">
        <f t="shared" si="73"/>
        <v>213960.932391</v>
      </c>
      <c r="J113" s="612">
        <f t="shared" si="74"/>
        <v>175019.16760000002</v>
      </c>
      <c r="K113" s="612">
        <f t="shared" si="75"/>
        <v>87509.58380000001</v>
      </c>
      <c r="L113" s="612">
        <v>15000</v>
      </c>
      <c r="M113" s="607">
        <f t="shared" si="81"/>
        <v>4866968.873791001</v>
      </c>
      <c r="N113" s="607">
        <f t="shared" si="78"/>
        <v>389357.50990328006</v>
      </c>
      <c r="O113" s="27">
        <v>1010000</v>
      </c>
      <c r="P113" s="27"/>
      <c r="Q113" s="27"/>
      <c r="R113" s="613">
        <f t="shared" si="79"/>
        <v>6266326.383694281</v>
      </c>
      <c r="S113" s="52">
        <f t="shared" si="55"/>
        <v>42829.32608936081</v>
      </c>
      <c r="T113" s="614">
        <f t="shared" si="80"/>
        <v>6309155.709783642</v>
      </c>
      <c r="U113" s="615">
        <v>44631</v>
      </c>
      <c r="V113" s="616">
        <v>44712</v>
      </c>
      <c r="W113" s="620"/>
      <c r="X113" s="563"/>
      <c r="Y113" s="618"/>
      <c r="Z113" s="780">
        <f t="shared" si="57"/>
        <v>107</v>
      </c>
      <c r="AA113" s="781" t="str">
        <f t="shared" si="58"/>
        <v>3644</v>
      </c>
      <c r="AB113" s="782" t="str">
        <f t="shared" si="59"/>
        <v>ZEZAR PRIHANTONO</v>
      </c>
      <c r="AC113" s="775" t="str">
        <f>+VLOOKUP(B113,'[5]Database All Area Mei 2022'!$C$5:$CJ$1779,27,0)</f>
        <v>KAWIN ANAK 1</v>
      </c>
      <c r="AD113" s="769">
        <f t="shared" si="60"/>
        <v>5385479.19</v>
      </c>
      <c r="AE113" s="770">
        <f t="shared" si="61"/>
        <v>87509.58380000001</v>
      </c>
      <c r="AF113" s="770">
        <f t="shared" si="62"/>
        <v>0</v>
      </c>
      <c r="AG113" s="770">
        <f t="shared" si="63"/>
        <v>43754.791900000004</v>
      </c>
      <c r="AH113" s="771">
        <f t="shared" si="64"/>
        <v>4214.814300000668</v>
      </c>
      <c r="AI113" s="771">
        <f t="shared" si="65"/>
        <v>210.7407150000334</v>
      </c>
      <c r="AJ113" s="772">
        <f t="shared" si="66"/>
        <v>5254004.073585001</v>
      </c>
      <c r="AK113" s="772"/>
      <c r="AL113" s="773"/>
      <c r="AM113" s="774">
        <f t="shared" si="67"/>
        <v>5254004.073585001</v>
      </c>
      <c r="AN113" s="775" t="str">
        <f>+VLOOKUP($B113,'[5]Database All Area Mei 2022'!$C$5:$CJ$1779,74,0)</f>
        <v>PBI</v>
      </c>
      <c r="AO113" s="776">
        <f t="shared" si="68"/>
        <v>107</v>
      </c>
      <c r="AP113" s="777" t="str">
        <f t="shared" si="69"/>
        <v>3644</v>
      </c>
      <c r="AQ113" s="778" t="str">
        <f t="shared" si="70"/>
        <v>ZEZAR PRIHANTONO</v>
      </c>
      <c r="AR113" s="779">
        <f t="shared" si="71"/>
        <v>5254004.073585001</v>
      </c>
      <c r="AS113" s="97">
        <f>+VLOOKUP(B113,'[6]BANK DRIVER'!$B$442:$I$1298,6,0)</f>
        <v>5254004.073585001</v>
      </c>
      <c r="AT113" s="97"/>
      <c r="AU113" s="97"/>
      <c r="AV113" s="103">
        <f t="shared" si="72"/>
        <v>0</v>
      </c>
    </row>
    <row r="114" ht="15" customHeight="1" s="621" customFormat="1">
      <c r="A114" s="7" t="s">
        <v>44</v>
      </c>
      <c r="B114" s="536" t="s">
        <v>270</v>
      </c>
      <c r="C114" s="610" t="s">
        <v>271</v>
      </c>
      <c r="D114" s="608" t="s">
        <v>77</v>
      </c>
      <c r="E114" s="608"/>
      <c r="F114" s="608"/>
      <c r="G114" s="611">
        <v>4375479.19</v>
      </c>
      <c r="H114" s="611">
        <v>-175019.16760000002</v>
      </c>
      <c r="I114" s="612">
        <f ref="I114:I129" t="shared" si="82">+$I$4*4.89%</f>
        <v>213960.932391</v>
      </c>
      <c r="J114" s="612">
        <f ref="J114:J129" t="shared" si="83">+$I$4*4%</f>
        <v>175019.16760000002</v>
      </c>
      <c r="K114" s="612">
        <f ref="K114:K129" t="shared" si="84">+$I$4*2%</f>
        <v>87509.58380000001</v>
      </c>
      <c r="L114" s="612">
        <v>15000</v>
      </c>
      <c r="M114" s="607">
        <f t="shared" si="81"/>
        <v>4691949.7061910005</v>
      </c>
      <c r="N114" s="607">
        <f t="shared" si="78"/>
        <v>375355.97649528005</v>
      </c>
      <c r="O114" s="27">
        <v>936000</v>
      </c>
      <c r="P114" s="27"/>
      <c r="Q114" s="27"/>
      <c r="R114" s="613">
        <f t="shared" si="79"/>
        <v>6003305.68268628</v>
      </c>
      <c r="S114" s="52">
        <f t="shared" si="55"/>
        <v>41289.157414480804</v>
      </c>
      <c r="T114" s="614">
        <f t="shared" si="80"/>
        <v>6044594.8401007615</v>
      </c>
      <c r="U114" s="615">
        <v>44646</v>
      </c>
      <c r="V114" s="616">
        <v>44712</v>
      </c>
      <c r="W114" s="620"/>
      <c r="X114" s="563"/>
      <c r="Y114" s="618"/>
      <c r="Z114" s="780">
        <f t="shared" si="57"/>
        <v>109</v>
      </c>
      <c r="AA114" s="781" t="str">
        <f t="shared" si="58"/>
        <v>3680</v>
      </c>
      <c r="AB114" s="782" t="str">
        <f t="shared" si="59"/>
        <v>PANDOE HERIYAWAN</v>
      </c>
      <c r="AC114" s="775" t="str">
        <f>+VLOOKUP(B114,'[5]Database All Area Mei 2022'!$C$5:$CJ$1779,27,0)</f>
        <v>KAWIN ANAK 3</v>
      </c>
      <c r="AD114" s="769">
        <f t="shared" si="60"/>
        <v>5136460.0224</v>
      </c>
      <c r="AE114" s="770">
        <f t="shared" si="61"/>
        <v>87509.58380000001</v>
      </c>
      <c r="AF114" s="770">
        <f t="shared" si="62"/>
        <v>43754.791900000004</v>
      </c>
      <c r="AG114" s="770">
        <f t="shared" si="63"/>
        <v>43754.791900000004</v>
      </c>
      <c r="AH114" s="771">
        <f t="shared" si="64"/>
        <v>-1038559.1451999992</v>
      </c>
      <c r="AI114" s="771">
        <f t="shared" si="65"/>
        <v>0</v>
      </c>
      <c r="AJ114" s="772">
        <f t="shared" si="66"/>
        <v>4961440.854800001</v>
      </c>
      <c r="AK114" s="772"/>
      <c r="AL114" s="995">
        <v>170000</v>
      </c>
      <c r="AM114" s="774">
        <f t="shared" si="67"/>
        <v>4791440.854800001</v>
      </c>
      <c r="AN114" s="775" t="str">
        <f>+VLOOKUP($B114,'[5]Database All Area Mei 2022'!$C$5:$CJ$1779,74,0)</f>
        <v>PERUSAHAAN</v>
      </c>
      <c r="AO114" s="776">
        <f t="shared" si="68"/>
        <v>109</v>
      </c>
      <c r="AP114" s="777" t="str">
        <f t="shared" si="69"/>
        <v>3680</v>
      </c>
      <c r="AQ114" s="778" t="str">
        <f t="shared" si="70"/>
        <v>PANDOE HERIYAWAN</v>
      </c>
      <c r="AR114" s="779">
        <f t="shared" si="71"/>
        <v>4791440.854800001</v>
      </c>
      <c r="AS114" s="97">
        <f>+VLOOKUP(B114,'[6]BANK DRIVER'!$B$442:$I$1298,6,0)</f>
        <v>4791440.854800001</v>
      </c>
      <c r="AT114" s="97"/>
      <c r="AU114" s="97"/>
      <c r="AV114" s="103">
        <f t="shared" si="72"/>
        <v>0</v>
      </c>
    </row>
    <row r="115" ht="15" customHeight="1" s="621" customFormat="1">
      <c r="A115" s="7" t="s">
        <v>44</v>
      </c>
      <c r="B115" s="536" t="s">
        <v>272</v>
      </c>
      <c r="C115" s="610" t="s">
        <v>273</v>
      </c>
      <c r="D115" s="608" t="s">
        <v>77</v>
      </c>
      <c r="E115" s="608" t="s">
        <v>48</v>
      </c>
      <c r="F115" s="608" t="s">
        <v>78</v>
      </c>
      <c r="G115" s="611">
        <v>4375479.19</v>
      </c>
      <c r="H115" s="611"/>
      <c r="I115" s="612">
        <f t="shared" si="82"/>
        <v>213960.932391</v>
      </c>
      <c r="J115" s="612">
        <f t="shared" si="83"/>
        <v>175019.16760000002</v>
      </c>
      <c r="K115" s="612">
        <f t="shared" si="84"/>
        <v>87509.58380000001</v>
      </c>
      <c r="L115" s="612">
        <v>15000</v>
      </c>
      <c r="M115" s="607">
        <f t="shared" si="81"/>
        <v>4866968.873791001</v>
      </c>
      <c r="N115" s="607">
        <f t="shared" si="78"/>
        <v>389357.50990328006</v>
      </c>
      <c r="O115" s="27">
        <v>967500</v>
      </c>
      <c r="P115" s="27"/>
      <c r="Q115" s="27"/>
      <c r="R115" s="613">
        <f t="shared" si="79"/>
        <v>6223826.383694281</v>
      </c>
      <c r="S115" s="52">
        <f t="shared" si="55"/>
        <v>42829.32608936081</v>
      </c>
      <c r="T115" s="614">
        <f t="shared" si="80"/>
        <v>6266655.709783642</v>
      </c>
      <c r="U115" s="615">
        <v>44652</v>
      </c>
      <c r="V115" s="616">
        <v>44742</v>
      </c>
      <c r="W115" s="620"/>
      <c r="X115" s="563"/>
      <c r="Y115" s="619"/>
      <c r="Z115" s="780">
        <f t="shared" si="57"/>
        <v>110</v>
      </c>
      <c r="AA115" s="781" t="str">
        <f t="shared" si="58"/>
        <v>3721</v>
      </c>
      <c r="AB115" s="782" t="str">
        <f t="shared" si="59"/>
        <v>ACHANDIS IRAWAN</v>
      </c>
      <c r="AC115" s="775" t="str">
        <f>+VLOOKUP(B115,'[5]Database All Area Mei 2022'!$C$5:$CJ$1779,27,0)</f>
        <v>LAJANG</v>
      </c>
      <c r="AD115" s="769">
        <f t="shared" si="60"/>
        <v>5342979.19</v>
      </c>
      <c r="AE115" s="770">
        <f t="shared" si="61"/>
        <v>87509.58380000001</v>
      </c>
      <c r="AF115" s="770">
        <f t="shared" si="62"/>
        <v>43754.791900000004</v>
      </c>
      <c r="AG115" s="770">
        <f t="shared" si="63"/>
        <v>43754.791900000004</v>
      </c>
      <c r="AH115" s="771">
        <f t="shared" si="64"/>
        <v>667960.0224000011</v>
      </c>
      <c r="AI115" s="771">
        <f t="shared" si="65"/>
        <v>33398.00112000005</v>
      </c>
      <c r="AJ115" s="772">
        <f t="shared" si="66"/>
        <v>5134562.021280001</v>
      </c>
      <c r="AK115" s="772"/>
      <c r="AL115" s="773"/>
      <c r="AM115" s="774">
        <f t="shared" si="67"/>
        <v>5134562.021280001</v>
      </c>
      <c r="AN115" s="775" t="str">
        <f>+VLOOKUP($B115,'[5]Database All Area Mei 2022'!$C$5:$CJ$1779,74,0)</f>
        <v>PERUSAHAAN</v>
      </c>
      <c r="AO115" s="776">
        <f t="shared" si="68"/>
        <v>110</v>
      </c>
      <c r="AP115" s="777" t="str">
        <f t="shared" si="69"/>
        <v>3721</v>
      </c>
      <c r="AQ115" s="778" t="str">
        <f t="shared" si="70"/>
        <v>ACHANDIS IRAWAN</v>
      </c>
      <c r="AR115" s="779">
        <f t="shared" si="71"/>
        <v>5134562.021280001</v>
      </c>
      <c r="AS115" s="97">
        <f>+VLOOKUP(B115,'[6]BANK DRIVER'!$B$442:$I$1298,6,0)</f>
        <v>5134562.021280001</v>
      </c>
      <c r="AT115" s="97"/>
      <c r="AU115" s="97"/>
      <c r="AV115" s="103">
        <f t="shared" si="72"/>
        <v>0</v>
      </c>
    </row>
    <row r="116" ht="15" customHeight="1" s="621" customFormat="1">
      <c r="A116" s="7" t="s">
        <v>44</v>
      </c>
      <c r="B116" s="536" t="s">
        <v>274</v>
      </c>
      <c r="C116" s="610" t="s">
        <v>275</v>
      </c>
      <c r="D116" s="608" t="s">
        <v>77</v>
      </c>
      <c r="E116" s="608" t="s">
        <v>48</v>
      </c>
      <c r="F116" s="608" t="s">
        <v>78</v>
      </c>
      <c r="G116" s="611">
        <v>4375479.19</v>
      </c>
      <c r="H116" s="611"/>
      <c r="I116" s="612">
        <f t="shared" si="82"/>
        <v>213960.932391</v>
      </c>
      <c r="J116" s="612">
        <f t="shared" si="83"/>
        <v>175019.16760000002</v>
      </c>
      <c r="K116" s="612">
        <f t="shared" si="84"/>
        <v>87509.58380000001</v>
      </c>
      <c r="L116" s="612">
        <v>15000</v>
      </c>
      <c r="M116" s="607">
        <f t="shared" si="81"/>
        <v>4866968.873791001</v>
      </c>
      <c r="N116" s="607">
        <f t="shared" si="78"/>
        <v>389357.50990328006</v>
      </c>
      <c r="O116" s="27">
        <v>1265000</v>
      </c>
      <c r="P116" s="27"/>
      <c r="Q116" s="27"/>
      <c r="R116" s="613">
        <f t="shared" si="79"/>
        <v>6521326.383694281</v>
      </c>
      <c r="S116" s="52">
        <f t="shared" si="55"/>
        <v>42829.32608936081</v>
      </c>
      <c r="T116" s="614">
        <f t="shared" si="80"/>
        <v>6564155.709783642</v>
      </c>
      <c r="U116" s="615">
        <v>44654</v>
      </c>
      <c r="V116" s="616">
        <v>44742</v>
      </c>
      <c r="W116" s="620"/>
      <c r="X116" s="563"/>
      <c r="Y116" s="619"/>
      <c r="Z116" s="780">
        <f t="shared" si="57"/>
        <v>111</v>
      </c>
      <c r="AA116" s="781" t="str">
        <f t="shared" si="58"/>
        <v>3722</v>
      </c>
      <c r="AB116" s="782" t="str">
        <f t="shared" si="59"/>
        <v>MOHAMMAD ZAINAL ABIDIN</v>
      </c>
      <c r="AC116" s="775" t="str">
        <f>+VLOOKUP(B116,'[5]Database All Area Mei 2022'!$C$5:$CJ$1779,27,0)</f>
        <v>LAJANG</v>
      </c>
      <c r="AD116" s="769">
        <f t="shared" si="60"/>
        <v>5640479.19</v>
      </c>
      <c r="AE116" s="770">
        <f t="shared" si="61"/>
        <v>87509.58380000001</v>
      </c>
      <c r="AF116" s="770">
        <f t="shared" si="62"/>
        <v>43754.791900000004</v>
      </c>
      <c r="AG116" s="770">
        <f t="shared" si="63"/>
        <v>43754.791900000004</v>
      </c>
      <c r="AH116" s="771">
        <f t="shared" si="64"/>
        <v>965460.0224000011</v>
      </c>
      <c r="AI116" s="771">
        <f t="shared" si="65"/>
        <v>48273.00112000006</v>
      </c>
      <c r="AJ116" s="772">
        <f t="shared" si="66"/>
        <v>5417187.021280001</v>
      </c>
      <c r="AK116" s="772"/>
      <c r="AL116" s="773"/>
      <c r="AM116" s="774">
        <f t="shared" si="67"/>
        <v>5417187.021280001</v>
      </c>
      <c r="AN116" s="775" t="str">
        <f>+VLOOKUP($B116,'[5]Database All Area Mei 2022'!$C$5:$CJ$1779,74,0)</f>
        <v>PERUSAHAAN</v>
      </c>
      <c r="AO116" s="776">
        <f t="shared" si="68"/>
        <v>111</v>
      </c>
      <c r="AP116" s="777" t="str">
        <f t="shared" si="69"/>
        <v>3722</v>
      </c>
      <c r="AQ116" s="778" t="str">
        <f t="shared" si="70"/>
        <v>MOHAMMAD ZAINAL ABIDIN</v>
      </c>
      <c r="AR116" s="779">
        <f t="shared" si="71"/>
        <v>5417187.021280001</v>
      </c>
      <c r="AS116" s="97">
        <f>+VLOOKUP(B116,'[6]BANK DRIVER'!$B$442:$I$1298,6,0)</f>
        <v>5417187.021280001</v>
      </c>
      <c r="AT116" s="97"/>
      <c r="AU116" s="97"/>
      <c r="AV116" s="103">
        <f t="shared" si="72"/>
        <v>0</v>
      </c>
    </row>
    <row r="117" ht="15" customHeight="1" s="621" customFormat="1">
      <c r="A117" s="7" t="s">
        <v>44</v>
      </c>
      <c r="B117" s="536" t="s">
        <v>276</v>
      </c>
      <c r="C117" s="622" t="s">
        <v>277</v>
      </c>
      <c r="D117" s="608" t="s">
        <v>77</v>
      </c>
      <c r="E117" s="608" t="s">
        <v>48</v>
      </c>
      <c r="F117" s="608" t="s">
        <v>78</v>
      </c>
      <c r="G117" s="611">
        <v>4375479.19</v>
      </c>
      <c r="H117" s="611"/>
      <c r="I117" s="612">
        <f t="shared" si="82"/>
        <v>213960.932391</v>
      </c>
      <c r="J117" s="612">
        <f t="shared" si="83"/>
        <v>175019.16760000002</v>
      </c>
      <c r="K117" s="612">
        <f t="shared" si="84"/>
        <v>87509.58380000001</v>
      </c>
      <c r="L117" s="612">
        <v>15000</v>
      </c>
      <c r="M117" s="607">
        <f t="shared" si="81"/>
        <v>4866968.873791001</v>
      </c>
      <c r="N117" s="607">
        <f t="shared" si="78"/>
        <v>389357.50990328006</v>
      </c>
      <c r="O117" s="27">
        <v>930000</v>
      </c>
      <c r="P117" s="27"/>
      <c r="Q117" s="27"/>
      <c r="R117" s="613">
        <f t="shared" si="79"/>
        <v>6186326.383694281</v>
      </c>
      <c r="S117" s="52">
        <f t="shared" si="55"/>
        <v>42829.32608936081</v>
      </c>
      <c r="T117" s="614">
        <f t="shared" si="80"/>
        <v>6229155.709783642</v>
      </c>
      <c r="U117" s="623">
        <v>44655</v>
      </c>
      <c r="V117" s="624">
        <v>44742</v>
      </c>
      <c r="W117" s="620"/>
      <c r="X117" s="563"/>
      <c r="Y117" s="618"/>
      <c r="Z117" s="780">
        <f t="shared" si="57"/>
        <v>112</v>
      </c>
      <c r="AA117" s="781" t="str">
        <f t="shared" si="58"/>
        <v>3723</v>
      </c>
      <c r="AB117" s="782" t="str">
        <f t="shared" si="59"/>
        <v>TRI ADI SETIAWAN</v>
      </c>
      <c r="AC117" s="775" t="str">
        <f>+VLOOKUP(B117,'[5]Database All Area Mei 2022'!$C$5:$CJ$1779,27,0)</f>
        <v>KAWIN</v>
      </c>
      <c r="AD117" s="769">
        <f t="shared" si="60"/>
        <v>5305479.19</v>
      </c>
      <c r="AE117" s="770">
        <f t="shared" si="61"/>
        <v>87509.58380000001</v>
      </c>
      <c r="AF117" s="770">
        <f t="shared" si="62"/>
        <v>0</v>
      </c>
      <c r="AG117" s="770">
        <f t="shared" si="63"/>
        <v>43754.791900000004</v>
      </c>
      <c r="AH117" s="771">
        <f t="shared" si="64"/>
        <v>299214.81430000067</v>
      </c>
      <c r="AI117" s="771">
        <f t="shared" si="65"/>
        <v>14960.740715000034</v>
      </c>
      <c r="AJ117" s="772">
        <f t="shared" si="66"/>
        <v>5159254.073585001</v>
      </c>
      <c r="AK117" s="772"/>
      <c r="AL117" s="773"/>
      <c r="AM117" s="774">
        <f t="shared" si="67"/>
        <v>5159254.073585001</v>
      </c>
      <c r="AN117" s="775" t="str">
        <f>+VLOOKUP($B117,'[5]Database All Area Mei 2022'!$C$5:$CJ$1779,74,0)</f>
        <v>PBI</v>
      </c>
      <c r="AO117" s="776">
        <f t="shared" si="68"/>
        <v>112</v>
      </c>
      <c r="AP117" s="777" t="str">
        <f t="shared" si="69"/>
        <v>3723</v>
      </c>
      <c r="AQ117" s="778" t="str">
        <f t="shared" si="70"/>
        <v>TRI ADI SETIAWAN</v>
      </c>
      <c r="AR117" s="779">
        <f t="shared" si="71"/>
        <v>5159254.073585001</v>
      </c>
      <c r="AS117" s="97">
        <f>+VLOOKUP(B117,'[6]BANK DRIVER'!$B$442:$I$1298,6,0)</f>
        <v>5159254.073585001</v>
      </c>
      <c r="AT117" s="97"/>
      <c r="AU117" s="97"/>
      <c r="AV117" s="103">
        <f t="shared" si="72"/>
        <v>0</v>
      </c>
    </row>
    <row r="118" ht="15" customHeight="1" s="641" customFormat="1">
      <c r="A118" s="678" t="s">
        <v>44</v>
      </c>
      <c r="B118" s="626" t="s">
        <v>278</v>
      </c>
      <c r="C118" s="627" t="s">
        <v>279</v>
      </c>
      <c r="D118" s="628" t="s">
        <v>77</v>
      </c>
      <c r="E118" s="629" t="s">
        <v>280</v>
      </c>
      <c r="F118" s="630" t="s">
        <v>49</v>
      </c>
      <c r="G118" s="631">
        <f>4375479.19/30*7</f>
        <v>1020945.1443333334</v>
      </c>
      <c r="H118" s="631"/>
      <c r="I118" s="625">
        <f t="shared" si="82"/>
        <v>213960.932391</v>
      </c>
      <c r="J118" s="625">
        <f t="shared" si="83"/>
        <v>175019.16760000002</v>
      </c>
      <c r="K118" s="625">
        <f t="shared" si="84"/>
        <v>87509.58380000001</v>
      </c>
      <c r="L118" s="625">
        <v>15000</v>
      </c>
      <c r="M118" s="632">
        <f t="shared" si="81"/>
        <v>1512434.8281243334</v>
      </c>
      <c r="N118" s="632">
        <f t="shared" si="78"/>
        <v>120994.78624994667</v>
      </c>
      <c r="O118" s="633">
        <v>0</v>
      </c>
      <c r="P118" s="633"/>
      <c r="Q118" s="633"/>
      <c r="R118" s="634">
        <f t="shared" si="79"/>
        <v>1633429.61437428</v>
      </c>
      <c r="S118" s="635">
        <f t="shared" si="55"/>
        <v>13309.426487494135</v>
      </c>
      <c r="T118" s="636">
        <f t="shared" si="80"/>
        <v>1646739.040861774</v>
      </c>
      <c r="U118" s="637">
        <v>44690</v>
      </c>
      <c r="V118" s="638"/>
      <c r="W118" s="639" t="s">
        <v>281</v>
      </c>
      <c r="X118" s="640"/>
      <c r="Y118" s="640"/>
      <c r="Z118" s="847">
        <f t="shared" si="57"/>
        <v>113</v>
      </c>
      <c r="AA118" s="848" t="str">
        <f t="shared" si="58"/>
        <v>1781</v>
      </c>
      <c r="AB118" s="849" t="str">
        <f t="shared" si="59"/>
        <v>MUCHAMAT ROMADON</v>
      </c>
      <c r="AC118" s="850" t="str">
        <f>+VLOOKUP(B118,'[5]Database All Area Mei 2022'!$C$5:$CJ$1779,27,0)</f>
        <v>KAWIN</v>
      </c>
      <c r="AD118" s="851">
        <f t="shared" si="60"/>
        <v>1020945.1443333334</v>
      </c>
      <c r="AE118" s="852">
        <f t="shared" si="61"/>
        <v>87509.58380000001</v>
      </c>
      <c r="AF118" s="852">
        <f t="shared" si="62"/>
        <v>43754.791900000004</v>
      </c>
      <c r="AG118" s="852">
        <f t="shared" si="63"/>
        <v>43754.791900000004</v>
      </c>
      <c r="AH118" s="853">
        <f t="shared" si="64"/>
        <v>-4029074.0232666666</v>
      </c>
      <c r="AI118" s="853">
        <f t="shared" si="65"/>
        <v>0</v>
      </c>
      <c r="AJ118" s="854">
        <f t="shared" si="66"/>
        <v>845925.9767333334</v>
      </c>
      <c r="AK118" s="854"/>
      <c r="AL118" s="854"/>
      <c r="AM118" s="855">
        <f t="shared" si="67"/>
        <v>845925.9767333334</v>
      </c>
      <c r="AN118" s="850" t="str">
        <f>+VLOOKUP($B118,'[5]Database All Area Mei 2022'!$C$5:$CJ$1779,74,0)</f>
        <v>PERUSAHAAN</v>
      </c>
      <c r="AO118" s="856">
        <f t="shared" si="68"/>
        <v>113</v>
      </c>
      <c r="AP118" s="857" t="str">
        <f t="shared" si="69"/>
        <v>1781</v>
      </c>
      <c r="AQ118" s="858" t="str">
        <f t="shared" si="70"/>
        <v>MUCHAMAT ROMADON</v>
      </c>
      <c r="AR118" s="859">
        <f t="shared" si="71"/>
        <v>845925.9767333334</v>
      </c>
      <c r="AS118" s="860">
        <f>+VLOOKUP(B118,'[6]BANK DRIVER'!$B$442:$I$1298,6,0)</f>
        <v>845925.9767333334</v>
      </c>
      <c r="AT118" s="860"/>
      <c r="AU118" s="860"/>
      <c r="AV118" s="861">
        <f t="shared" si="72"/>
        <v>0</v>
      </c>
      <c r="AW118" s="685"/>
      <c r="AX118" s="685"/>
      <c r="AY118" s="685"/>
    </row>
    <row r="119" ht="15" customHeight="1" s="641" customFormat="1">
      <c r="A119" s="678" t="s">
        <v>44</v>
      </c>
      <c r="B119" s="626" t="s">
        <v>282</v>
      </c>
      <c r="C119" s="627" t="s">
        <v>283</v>
      </c>
      <c r="D119" s="628" t="s">
        <v>77</v>
      </c>
      <c r="E119" s="629" t="s">
        <v>280</v>
      </c>
      <c r="F119" s="630" t="s">
        <v>49</v>
      </c>
      <c r="G119" s="631">
        <v>4375479.19</v>
      </c>
      <c r="H119" s="631"/>
      <c r="I119" s="625">
        <f t="shared" si="82"/>
        <v>213960.932391</v>
      </c>
      <c r="J119" s="625">
        <f t="shared" si="83"/>
        <v>175019.16760000002</v>
      </c>
      <c r="K119" s="625">
        <f t="shared" si="84"/>
        <v>87509.58380000001</v>
      </c>
      <c r="L119" s="625">
        <v>15000</v>
      </c>
      <c r="M119" s="632">
        <f ref="M119:M128" t="shared" si="85">SUM(G119:L119)</f>
        <v>4866968.873791001</v>
      </c>
      <c r="N119" s="632">
        <f ref="N119:N128" t="shared" si="86">+M119*8%</f>
        <v>389357.50990328006</v>
      </c>
      <c r="O119" s="633">
        <v>850000</v>
      </c>
      <c r="P119" s="633"/>
      <c r="Q119" s="633"/>
      <c r="R119" s="634">
        <f ref="R119:R128" t="shared" si="87">SUM(M119:Q119)</f>
        <v>6106326.383694281</v>
      </c>
      <c r="S119" s="635">
        <f ref="S119:S128" t="shared" si="88">N119*11%</f>
        <v>42829.32608936081</v>
      </c>
      <c r="T119" s="636">
        <f ref="T119:T128" t="shared" si="89">R119+S119</f>
        <v>6149155.709783642</v>
      </c>
      <c r="U119" s="637">
        <v>44664</v>
      </c>
      <c r="V119" s="638">
        <v>44742</v>
      </c>
      <c r="W119" s="639" t="s">
        <v>284</v>
      </c>
      <c r="X119" s="640"/>
      <c r="Y119" s="640"/>
      <c r="Z119" s="847">
        <f t="shared" si="57"/>
        <v>114</v>
      </c>
      <c r="AA119" s="848" t="str">
        <f t="shared" si="58"/>
        <v>3753</v>
      </c>
      <c r="AB119" s="849" t="str">
        <f t="shared" si="59"/>
        <v>BAGUS PONDA SEPTIAN</v>
      </c>
      <c r="AC119" s="850" t="str">
        <f>+VLOOKUP(B119,'[5]Database All Area Mei 2022'!$C$5:$CJ$1779,27,0)</f>
        <v>KAWIN ANAK 2</v>
      </c>
      <c r="AD119" s="851">
        <f t="shared" si="60"/>
        <v>5225479.19</v>
      </c>
      <c r="AE119" s="852">
        <f t="shared" si="61"/>
        <v>87509.58380000001</v>
      </c>
      <c r="AF119" s="852">
        <f t="shared" si="62"/>
        <v>43754.791900000004</v>
      </c>
      <c r="AG119" s="852">
        <f t="shared" si="63"/>
        <v>43754.791900000004</v>
      </c>
      <c r="AH119" s="853">
        <f t="shared" si="64"/>
        <v>-574539.9775999989</v>
      </c>
      <c r="AI119" s="853">
        <f t="shared" si="65"/>
        <v>0</v>
      </c>
      <c r="AJ119" s="854">
        <f t="shared" si="66"/>
        <v>5050460.022400001</v>
      </c>
      <c r="AK119" s="854"/>
      <c r="AL119" s="854"/>
      <c r="AM119" s="855">
        <f t="shared" si="67"/>
        <v>5050460.022400001</v>
      </c>
      <c r="AN119" s="850" t="str">
        <f>+VLOOKUP($B119,'[5]Database All Area Mei 2022'!$C$5:$CJ$1779,74,0)</f>
        <v>PERUSAHAAN</v>
      </c>
      <c r="AO119" s="856">
        <f t="shared" si="68"/>
        <v>114</v>
      </c>
      <c r="AP119" s="857" t="str">
        <f t="shared" si="69"/>
        <v>3753</v>
      </c>
      <c r="AQ119" s="858" t="str">
        <f t="shared" si="70"/>
        <v>BAGUS PONDA SEPTIAN</v>
      </c>
      <c r="AR119" s="859">
        <f t="shared" si="71"/>
        <v>5050460.022400001</v>
      </c>
      <c r="AS119" s="860">
        <f>+VLOOKUP(B119,'[6]BANK DRIVER'!$B$442:$I$1298,6,0)</f>
        <v>5050460.022400001</v>
      </c>
      <c r="AT119" s="860"/>
      <c r="AU119" s="860"/>
      <c r="AV119" s="861">
        <f t="shared" si="72"/>
        <v>0</v>
      </c>
      <c r="AW119" s="685"/>
      <c r="AX119" s="685"/>
      <c r="AY119" s="685"/>
    </row>
    <row r="120" ht="15" customHeight="1" s="641" customFormat="1">
      <c r="A120" s="678" t="s">
        <v>44</v>
      </c>
      <c r="B120" s="626" t="s">
        <v>285</v>
      </c>
      <c r="C120" s="627" t="s">
        <v>286</v>
      </c>
      <c r="D120" s="628" t="s">
        <v>77</v>
      </c>
      <c r="E120" s="629" t="s">
        <v>280</v>
      </c>
      <c r="F120" s="630" t="s">
        <v>49</v>
      </c>
      <c r="G120" s="631">
        <f>4375479.19/30*27</f>
        <v>3937931.271</v>
      </c>
      <c r="H120" s="631"/>
      <c r="I120" s="625">
        <f t="shared" si="82"/>
        <v>213960.932391</v>
      </c>
      <c r="J120" s="625">
        <f t="shared" si="83"/>
        <v>175019.16760000002</v>
      </c>
      <c r="K120" s="625">
        <f t="shared" si="84"/>
        <v>87509.58380000001</v>
      </c>
      <c r="L120" s="625">
        <v>15000</v>
      </c>
      <c r="M120" s="632">
        <f t="shared" si="85"/>
        <v>4429420.954791</v>
      </c>
      <c r="N120" s="632">
        <f t="shared" si="86"/>
        <v>354353.67638328</v>
      </c>
      <c r="O120" s="633">
        <v>275000</v>
      </c>
      <c r="P120" s="633"/>
      <c r="Q120" s="633"/>
      <c r="R120" s="634">
        <f t="shared" si="87"/>
        <v>5058774.63117428</v>
      </c>
      <c r="S120" s="635">
        <f t="shared" si="88"/>
        <v>38978.904402160806</v>
      </c>
      <c r="T120" s="636">
        <f t="shared" si="89"/>
        <v>5097753.535576441</v>
      </c>
      <c r="U120" s="637">
        <v>44670</v>
      </c>
      <c r="V120" s="638">
        <v>44773</v>
      </c>
      <c r="W120" s="639" t="s">
        <v>284</v>
      </c>
      <c r="X120" s="640"/>
      <c r="Y120" s="640"/>
      <c r="Z120" s="847">
        <f t="shared" si="57"/>
        <v>115</v>
      </c>
      <c r="AA120" s="848" t="str">
        <f t="shared" si="58"/>
        <v>3762</v>
      </c>
      <c r="AB120" s="849" t="str">
        <f t="shared" si="59"/>
        <v>ARIS SETIAWAN</v>
      </c>
      <c r="AC120" s="850" t="str">
        <f>+VLOOKUP(B120,'[5]Database All Area Mei 2022'!$C$5:$CJ$1779,27,0)</f>
        <v>KAWIN ANAK 2</v>
      </c>
      <c r="AD120" s="851">
        <f t="shared" si="60"/>
        <v>4212931.271</v>
      </c>
      <c r="AE120" s="852">
        <f t="shared" si="61"/>
        <v>87509.58380000001</v>
      </c>
      <c r="AF120" s="852">
        <f t="shared" si="62"/>
        <v>43754.791900000004</v>
      </c>
      <c r="AG120" s="852">
        <f t="shared" si="63"/>
        <v>43754.791900000004</v>
      </c>
      <c r="AH120" s="853">
        <f t="shared" si="64"/>
        <v>-1587087.8966000006</v>
      </c>
      <c r="AI120" s="853">
        <f t="shared" si="65"/>
        <v>0</v>
      </c>
      <c r="AJ120" s="854">
        <f t="shared" si="66"/>
        <v>4037912.1033999994</v>
      </c>
      <c r="AK120" s="854"/>
      <c r="AL120" s="854"/>
      <c r="AM120" s="855">
        <f t="shared" si="67"/>
        <v>4037912.1033999994</v>
      </c>
      <c r="AN120" s="850" t="str">
        <f>+VLOOKUP($B120,'[5]Database All Area Mei 2022'!$C$5:$CJ$1779,74,0)</f>
        <v>PERUSAHAAN</v>
      </c>
      <c r="AO120" s="856">
        <f t="shared" si="68"/>
        <v>115</v>
      </c>
      <c r="AP120" s="857" t="str">
        <f t="shared" si="69"/>
        <v>3762</v>
      </c>
      <c r="AQ120" s="858" t="str">
        <f t="shared" si="70"/>
        <v>ARIS SETIAWAN</v>
      </c>
      <c r="AR120" s="859">
        <f t="shared" si="71"/>
        <v>4037912.1033999994</v>
      </c>
      <c r="AS120" s="860">
        <f>+VLOOKUP(B120,'[6]BANK DRIVER'!$B$442:$I$1298,6,0)</f>
        <v>4037912.1033999994</v>
      </c>
      <c r="AT120" s="860"/>
      <c r="AU120" s="860"/>
      <c r="AV120" s="861">
        <f t="shared" si="72"/>
        <v>0</v>
      </c>
      <c r="AW120" s="685"/>
      <c r="AX120" s="685"/>
      <c r="AY120" s="685"/>
    </row>
    <row r="121" ht="15" customHeight="1" s="641" customFormat="1">
      <c r="A121" s="678" t="s">
        <v>44</v>
      </c>
      <c r="B121" s="626" t="s">
        <v>287</v>
      </c>
      <c r="C121" s="627" t="s">
        <v>288</v>
      </c>
      <c r="D121" s="628" t="s">
        <v>77</v>
      </c>
      <c r="E121" s="629" t="s">
        <v>280</v>
      </c>
      <c r="F121" s="630" t="s">
        <v>49</v>
      </c>
      <c r="G121" s="631">
        <f ref="G121:G124" t="shared" si="90">4375479.19/30*23</f>
        <v>3354534.0456666667</v>
      </c>
      <c r="H121" s="631"/>
      <c r="I121" s="625">
        <f t="shared" si="82"/>
        <v>213960.932391</v>
      </c>
      <c r="J121" s="625">
        <f t="shared" si="83"/>
        <v>175019.16760000002</v>
      </c>
      <c r="K121" s="625">
        <f t="shared" si="84"/>
        <v>87509.58380000001</v>
      </c>
      <c r="L121" s="625">
        <v>15000</v>
      </c>
      <c r="M121" s="632">
        <f t="shared" si="85"/>
        <v>3846023.7294576666</v>
      </c>
      <c r="N121" s="632">
        <f t="shared" si="86"/>
        <v>307681.89835661335</v>
      </c>
      <c r="O121" s="633">
        <v>140000</v>
      </c>
      <c r="P121" s="633"/>
      <c r="Q121" s="633"/>
      <c r="R121" s="634">
        <f t="shared" si="87"/>
        <v>4293705.62781428</v>
      </c>
      <c r="S121" s="635">
        <f t="shared" si="88"/>
        <v>33845.00881922747</v>
      </c>
      <c r="T121" s="636">
        <f t="shared" si="89"/>
        <v>4327550.636633507</v>
      </c>
      <c r="U121" s="637">
        <v>44674</v>
      </c>
      <c r="V121" s="638">
        <v>44773</v>
      </c>
      <c r="W121" s="639" t="s">
        <v>284</v>
      </c>
      <c r="X121" s="640"/>
      <c r="Y121" s="640"/>
      <c r="Z121" s="847">
        <f t="shared" si="57"/>
        <v>116</v>
      </c>
      <c r="AA121" s="848" t="str">
        <f t="shared" si="58"/>
        <v>3785</v>
      </c>
      <c r="AB121" s="849" t="str">
        <f t="shared" si="59"/>
        <v>EDWIN WIDYANTO</v>
      </c>
      <c r="AC121" s="850" t="str">
        <f>+VLOOKUP(B121,'[5]Database All Area Mei 2022'!$C$5:$CJ$1779,27,0)</f>
        <v>LAJANG</v>
      </c>
      <c r="AD121" s="851">
        <f t="shared" si="60"/>
        <v>3494534.0456666667</v>
      </c>
      <c r="AE121" s="852">
        <f t="shared" si="61"/>
        <v>87509.58380000001</v>
      </c>
      <c r="AF121" s="852">
        <f t="shared" si="62"/>
        <v>0</v>
      </c>
      <c r="AG121" s="852">
        <f t="shared" si="63"/>
        <v>43754.791900000004</v>
      </c>
      <c r="AH121" s="853">
        <f t="shared" si="64"/>
        <v>-1136730.3300333335</v>
      </c>
      <c r="AI121" s="853">
        <f t="shared" si="65"/>
        <v>0</v>
      </c>
      <c r="AJ121" s="854">
        <f t="shared" si="66"/>
        <v>3363269.6699666665</v>
      </c>
      <c r="AK121" s="854"/>
      <c r="AL121" s="854"/>
      <c r="AM121" s="855">
        <f t="shared" si="67"/>
        <v>3363269.6699666665</v>
      </c>
      <c r="AN121" s="850" t="str">
        <f>+VLOOKUP($B121,'[5]Database All Area Mei 2022'!$C$5:$CJ$1779,74,0)</f>
        <v>PBI</v>
      </c>
      <c r="AO121" s="856">
        <f t="shared" si="68"/>
        <v>116</v>
      </c>
      <c r="AP121" s="857" t="str">
        <f t="shared" si="69"/>
        <v>3785</v>
      </c>
      <c r="AQ121" s="858" t="str">
        <f t="shared" si="70"/>
        <v>EDWIN WIDYANTO</v>
      </c>
      <c r="AR121" s="859">
        <f t="shared" si="71"/>
        <v>3363269.6699666665</v>
      </c>
      <c r="AS121" s="860">
        <f>+VLOOKUP(B121,'[6]BANK DRIVER'!$B$442:$I$1298,6,0)</f>
        <v>3363269.6699666665</v>
      </c>
      <c r="AT121" s="860"/>
      <c r="AU121" s="860"/>
      <c r="AV121" s="861">
        <f t="shared" si="72"/>
        <v>0</v>
      </c>
      <c r="AW121" s="685"/>
      <c r="AX121" s="685"/>
      <c r="AY121" s="685"/>
    </row>
    <row r="122" ht="15" customHeight="1" s="641" customFormat="1">
      <c r="A122" s="678" t="s">
        <v>44</v>
      </c>
      <c r="B122" s="626" t="s">
        <v>289</v>
      </c>
      <c r="C122" s="627" t="s">
        <v>290</v>
      </c>
      <c r="D122" s="628" t="s">
        <v>77</v>
      </c>
      <c r="E122" s="629" t="s">
        <v>280</v>
      </c>
      <c r="F122" s="630" t="s">
        <v>49</v>
      </c>
      <c r="G122" s="631">
        <f t="shared" si="90"/>
        <v>3354534.0456666667</v>
      </c>
      <c r="H122" s="631"/>
      <c r="I122" s="625">
        <f t="shared" si="82"/>
        <v>213960.932391</v>
      </c>
      <c r="J122" s="625">
        <f t="shared" si="83"/>
        <v>175019.16760000002</v>
      </c>
      <c r="K122" s="625">
        <f t="shared" si="84"/>
        <v>87509.58380000001</v>
      </c>
      <c r="L122" s="625">
        <v>15000</v>
      </c>
      <c r="M122" s="632">
        <f t="shared" si="85"/>
        <v>3846023.7294576666</v>
      </c>
      <c r="N122" s="632">
        <f t="shared" si="86"/>
        <v>307681.89835661335</v>
      </c>
      <c r="O122" s="633">
        <v>240000</v>
      </c>
      <c r="P122" s="633"/>
      <c r="Q122" s="633"/>
      <c r="R122" s="634">
        <f t="shared" si="87"/>
        <v>4393705.62781428</v>
      </c>
      <c r="S122" s="635">
        <f t="shared" si="88"/>
        <v>33845.00881922747</v>
      </c>
      <c r="T122" s="636">
        <f t="shared" si="89"/>
        <v>4427550.636633507</v>
      </c>
      <c r="U122" s="637">
        <v>44674</v>
      </c>
      <c r="V122" s="638">
        <v>44773</v>
      </c>
      <c r="W122" s="639" t="s">
        <v>284</v>
      </c>
      <c r="X122" s="640"/>
      <c r="Y122" s="640"/>
      <c r="Z122" s="847">
        <f t="shared" si="57"/>
        <v>117</v>
      </c>
      <c r="AA122" s="848" t="str">
        <f t="shared" si="58"/>
        <v>3786</v>
      </c>
      <c r="AB122" s="849" t="str">
        <f t="shared" si="59"/>
        <v>AHMAD HAFIDON</v>
      </c>
      <c r="AC122" s="850" t="str">
        <f>+VLOOKUP(B122,'[5]Database All Area Mei 2022'!$C$5:$CJ$1779,27,0)</f>
        <v>KAWIN ANAK 1</v>
      </c>
      <c r="AD122" s="851">
        <f t="shared" si="60"/>
        <v>3594534.0456666667</v>
      </c>
      <c r="AE122" s="852">
        <f t="shared" si="61"/>
        <v>87509.58380000001</v>
      </c>
      <c r="AF122" s="852">
        <f t="shared" si="62"/>
        <v>43754.791900000004</v>
      </c>
      <c r="AG122" s="852">
        <f t="shared" si="63"/>
        <v>43754.791900000004</v>
      </c>
      <c r="AH122" s="853">
        <f t="shared" si="64"/>
        <v>-1830485.1219333336</v>
      </c>
      <c r="AI122" s="853">
        <f t="shared" si="65"/>
        <v>0</v>
      </c>
      <c r="AJ122" s="854">
        <f t="shared" si="66"/>
        <v>3419514.8780666664</v>
      </c>
      <c r="AK122" s="854"/>
      <c r="AL122" s="854"/>
      <c r="AM122" s="855">
        <f t="shared" si="67"/>
        <v>3419514.8780666664</v>
      </c>
      <c r="AN122" s="850" t="str">
        <f>+VLOOKUP($B122,'[5]Database All Area Mei 2022'!$C$5:$CJ$1779,74,0)</f>
        <v>PERUSAHAAN</v>
      </c>
      <c r="AO122" s="856">
        <f t="shared" si="68"/>
        <v>117</v>
      </c>
      <c r="AP122" s="857" t="str">
        <f t="shared" si="69"/>
        <v>3786</v>
      </c>
      <c r="AQ122" s="858" t="str">
        <f t="shared" si="70"/>
        <v>AHMAD HAFIDON</v>
      </c>
      <c r="AR122" s="859">
        <f t="shared" si="71"/>
        <v>3419514.8780666664</v>
      </c>
      <c r="AS122" s="860">
        <f>+VLOOKUP(B122,'[6]BANK DRIVER'!$B$442:$I$1298,6,0)</f>
        <v>3419514.8780666664</v>
      </c>
      <c r="AT122" s="860"/>
      <c r="AU122" s="860"/>
      <c r="AV122" s="861">
        <f t="shared" si="72"/>
        <v>0</v>
      </c>
      <c r="AW122" s="685"/>
      <c r="AX122" s="685"/>
      <c r="AY122" s="685"/>
    </row>
    <row r="123" ht="15" customHeight="1" s="641" customFormat="1">
      <c r="A123" s="678" t="s">
        <v>44</v>
      </c>
      <c r="B123" s="626" t="s">
        <v>291</v>
      </c>
      <c r="C123" s="627" t="s">
        <v>292</v>
      </c>
      <c r="D123" s="628" t="s">
        <v>77</v>
      </c>
      <c r="E123" s="629" t="s">
        <v>280</v>
      </c>
      <c r="F123" s="630" t="s">
        <v>49</v>
      </c>
      <c r="G123" s="631">
        <f t="shared" si="90"/>
        <v>3354534.0456666667</v>
      </c>
      <c r="H123" s="631"/>
      <c r="I123" s="625">
        <f t="shared" si="82"/>
        <v>213960.932391</v>
      </c>
      <c r="J123" s="625">
        <f t="shared" si="83"/>
        <v>175019.16760000002</v>
      </c>
      <c r="K123" s="625">
        <f t="shared" si="84"/>
        <v>87509.58380000001</v>
      </c>
      <c r="L123" s="625">
        <v>15000</v>
      </c>
      <c r="M123" s="632">
        <f t="shared" si="85"/>
        <v>3846023.7294576666</v>
      </c>
      <c r="N123" s="632">
        <f t="shared" si="86"/>
        <v>307681.89835661335</v>
      </c>
      <c r="O123" s="633">
        <v>265000</v>
      </c>
      <c r="P123" s="633"/>
      <c r="Q123" s="633"/>
      <c r="R123" s="634">
        <f t="shared" si="87"/>
        <v>4418705.62781428</v>
      </c>
      <c r="S123" s="635">
        <f t="shared" si="88"/>
        <v>33845.00881922747</v>
      </c>
      <c r="T123" s="636">
        <f t="shared" si="89"/>
        <v>4452550.636633507</v>
      </c>
      <c r="U123" s="637">
        <v>44674</v>
      </c>
      <c r="V123" s="638">
        <v>44773</v>
      </c>
      <c r="W123" s="639" t="s">
        <v>284</v>
      </c>
      <c r="X123" s="640"/>
      <c r="Y123" s="640"/>
      <c r="Z123" s="847">
        <f t="shared" si="57"/>
        <v>118</v>
      </c>
      <c r="AA123" s="848" t="str">
        <f t="shared" si="58"/>
        <v>3787</v>
      </c>
      <c r="AB123" s="849" t="str">
        <f t="shared" si="59"/>
        <v>YUNUS IBNU SUKANDAR</v>
      </c>
      <c r="AC123" s="850" t="str">
        <f>+VLOOKUP(B123,'[5]Database All Area Mei 2022'!$C$5:$CJ$1779,27,0)</f>
        <v>KAWIN ANAK 1</v>
      </c>
      <c r="AD123" s="851">
        <f t="shared" si="60"/>
        <v>3619534.0456666667</v>
      </c>
      <c r="AE123" s="852">
        <f t="shared" si="61"/>
        <v>87509.58380000001</v>
      </c>
      <c r="AF123" s="852">
        <f t="shared" si="62"/>
        <v>43754.791900000004</v>
      </c>
      <c r="AG123" s="852">
        <f t="shared" si="63"/>
        <v>43754.791900000004</v>
      </c>
      <c r="AH123" s="853">
        <f t="shared" si="64"/>
        <v>-1805485.1219333336</v>
      </c>
      <c r="AI123" s="853">
        <f t="shared" si="65"/>
        <v>0</v>
      </c>
      <c r="AJ123" s="854">
        <f t="shared" si="66"/>
        <v>3444514.8780666664</v>
      </c>
      <c r="AK123" s="854"/>
      <c r="AL123" s="854"/>
      <c r="AM123" s="855">
        <f t="shared" si="67"/>
        <v>3444514.8780666664</v>
      </c>
      <c r="AN123" s="850" t="str">
        <f>+VLOOKUP($B123,'[5]Database All Area Mei 2022'!$C$5:$CJ$1779,74,0)</f>
        <v>PERUSAHAAN</v>
      </c>
      <c r="AO123" s="856">
        <f t="shared" si="68"/>
        <v>118</v>
      </c>
      <c r="AP123" s="857" t="str">
        <f t="shared" si="69"/>
        <v>3787</v>
      </c>
      <c r="AQ123" s="858" t="str">
        <f t="shared" si="70"/>
        <v>YUNUS IBNU SUKANDAR</v>
      </c>
      <c r="AR123" s="859">
        <f t="shared" si="71"/>
        <v>3444514.8780666664</v>
      </c>
      <c r="AS123" s="860">
        <f>+VLOOKUP(B123,'[6]BANK DRIVER'!$B$442:$I$1298,6,0)</f>
        <v>3444514.8780666664</v>
      </c>
      <c r="AT123" s="860"/>
      <c r="AU123" s="860"/>
      <c r="AV123" s="861">
        <f t="shared" si="72"/>
        <v>0</v>
      </c>
      <c r="AW123" s="685"/>
      <c r="AX123" s="685"/>
      <c r="AY123" s="685"/>
    </row>
    <row r="124" ht="15" customHeight="1" s="641" customFormat="1">
      <c r="A124" s="678" t="s">
        <v>44</v>
      </c>
      <c r="B124" s="626" t="s">
        <v>293</v>
      </c>
      <c r="C124" s="627" t="s">
        <v>294</v>
      </c>
      <c r="D124" s="628" t="s">
        <v>77</v>
      </c>
      <c r="E124" s="629" t="s">
        <v>280</v>
      </c>
      <c r="F124" s="630" t="s">
        <v>49</v>
      </c>
      <c r="G124" s="631">
        <f t="shared" si="90"/>
        <v>3354534.0456666667</v>
      </c>
      <c r="H124" s="631"/>
      <c r="I124" s="625">
        <f t="shared" si="82"/>
        <v>213960.932391</v>
      </c>
      <c r="J124" s="625">
        <f t="shared" si="83"/>
        <v>175019.16760000002</v>
      </c>
      <c r="K124" s="625">
        <f t="shared" si="84"/>
        <v>87509.58380000001</v>
      </c>
      <c r="L124" s="625">
        <v>15000</v>
      </c>
      <c r="M124" s="632">
        <f t="shared" si="85"/>
        <v>3846023.7294576666</v>
      </c>
      <c r="N124" s="632">
        <f t="shared" si="86"/>
        <v>307681.89835661335</v>
      </c>
      <c r="O124" s="633">
        <v>120000</v>
      </c>
      <c r="P124" s="633"/>
      <c r="Q124" s="633"/>
      <c r="R124" s="634">
        <f t="shared" si="87"/>
        <v>4273705.62781428</v>
      </c>
      <c r="S124" s="635">
        <f t="shared" si="88"/>
        <v>33845.00881922747</v>
      </c>
      <c r="T124" s="636">
        <f t="shared" si="89"/>
        <v>4307550.636633507</v>
      </c>
      <c r="U124" s="637">
        <v>44674</v>
      </c>
      <c r="V124" s="638">
        <v>44773</v>
      </c>
      <c r="W124" s="639" t="s">
        <v>284</v>
      </c>
      <c r="X124" s="640"/>
      <c r="Y124" s="640"/>
      <c r="Z124" s="847">
        <f t="shared" si="57"/>
        <v>119</v>
      </c>
      <c r="AA124" s="848" t="str">
        <f t="shared" si="58"/>
        <v>3788</v>
      </c>
      <c r="AB124" s="849" t="str">
        <f t="shared" si="59"/>
        <v>GALIH PRASETYO</v>
      </c>
      <c r="AC124" s="850" t="str">
        <f>+VLOOKUP(B124,'[5]Database All Area Mei 2022'!$C$5:$CJ$1779,27,0)</f>
        <v>LAJANG</v>
      </c>
      <c r="AD124" s="851">
        <f t="shared" si="60"/>
        <v>3474534.0456666667</v>
      </c>
      <c r="AE124" s="852">
        <f t="shared" si="61"/>
        <v>87509.58380000001</v>
      </c>
      <c r="AF124" s="852">
        <f t="shared" si="62"/>
        <v>43754.791900000004</v>
      </c>
      <c r="AG124" s="852">
        <f t="shared" si="63"/>
        <v>43754.791900000004</v>
      </c>
      <c r="AH124" s="853">
        <f t="shared" si="64"/>
        <v>-1200485.1219333336</v>
      </c>
      <c r="AI124" s="853">
        <f t="shared" si="65"/>
        <v>0</v>
      </c>
      <c r="AJ124" s="854">
        <f t="shared" si="66"/>
        <v>3299514.8780666664</v>
      </c>
      <c r="AK124" s="854"/>
      <c r="AL124" s="854"/>
      <c r="AM124" s="855">
        <f t="shared" si="67"/>
        <v>3299514.8780666664</v>
      </c>
      <c r="AN124" s="850" t="str">
        <f>+VLOOKUP($B124,'[5]Database All Area Mei 2022'!$C$5:$CJ$1779,74,0)</f>
        <v>PERUSAHAAN</v>
      </c>
      <c r="AO124" s="856">
        <f t="shared" si="68"/>
        <v>119</v>
      </c>
      <c r="AP124" s="857" t="str">
        <f t="shared" si="69"/>
        <v>3788</v>
      </c>
      <c r="AQ124" s="858" t="str">
        <f t="shared" si="70"/>
        <v>GALIH PRASETYO</v>
      </c>
      <c r="AR124" s="859">
        <f t="shared" si="71"/>
        <v>3299514.8780666664</v>
      </c>
      <c r="AS124" s="860">
        <f>+VLOOKUP(B124,'[6]BANK DRIVER'!$B$442:$I$1298,6,0)</f>
        <v>3299514.8780666664</v>
      </c>
      <c r="AT124" s="860"/>
      <c r="AU124" s="860"/>
      <c r="AV124" s="861">
        <f t="shared" si="72"/>
        <v>0</v>
      </c>
      <c r="AW124" s="685"/>
      <c r="AX124" s="685"/>
      <c r="AY124" s="685"/>
    </row>
    <row r="125" ht="15" customHeight="1" s="641" customFormat="1">
      <c r="A125" s="678" t="s">
        <v>44</v>
      </c>
      <c r="B125" s="626" t="s">
        <v>295</v>
      </c>
      <c r="C125" s="627" t="s">
        <v>296</v>
      </c>
      <c r="D125" s="628" t="s">
        <v>77</v>
      </c>
      <c r="E125" s="629" t="s">
        <v>280</v>
      </c>
      <c r="F125" s="630" t="s">
        <v>49</v>
      </c>
      <c r="G125" s="631">
        <f ref="G125:G131" t="shared" si="91">4375479.19/30*15</f>
        <v>2187739.595</v>
      </c>
      <c r="H125" s="631"/>
      <c r="I125" s="625">
        <f t="shared" si="82"/>
        <v>213960.932391</v>
      </c>
      <c r="J125" s="625">
        <f t="shared" si="83"/>
        <v>175019.16760000002</v>
      </c>
      <c r="K125" s="625">
        <f t="shared" si="84"/>
        <v>87509.58380000001</v>
      </c>
      <c r="L125" s="625">
        <v>15000</v>
      </c>
      <c r="M125" s="632">
        <f t="shared" si="85"/>
        <v>2679229.278791</v>
      </c>
      <c r="N125" s="632">
        <f t="shared" si="86"/>
        <v>214338.34230328002</v>
      </c>
      <c r="O125" s="633">
        <v>0</v>
      </c>
      <c r="P125" s="633"/>
      <c r="Q125" s="633"/>
      <c r="R125" s="634">
        <f t="shared" si="87"/>
        <v>2893567.62109428</v>
      </c>
      <c r="S125" s="635">
        <f t="shared" si="88"/>
        <v>23577.217653360804</v>
      </c>
      <c r="T125" s="636">
        <f t="shared" si="89"/>
        <v>2917144.8387476406</v>
      </c>
      <c r="U125" s="637">
        <v>44682</v>
      </c>
      <c r="V125" s="638">
        <v>44773</v>
      </c>
      <c r="W125" s="639" t="s">
        <v>284</v>
      </c>
      <c r="X125" s="640"/>
      <c r="Y125" s="640"/>
      <c r="Z125" s="847">
        <f t="shared" si="57"/>
        <v>120</v>
      </c>
      <c r="AA125" s="848" t="str">
        <f t="shared" si="58"/>
        <v>3818</v>
      </c>
      <c r="AB125" s="849" t="str">
        <f t="shared" si="59"/>
        <v>SUNARSO</v>
      </c>
      <c r="AC125" s="850" t="str">
        <f>+VLOOKUP(B125,'[5]Database All Area Mei 2022'!$C$5:$CJ$1779,27,0)</f>
        <v>KAWIN</v>
      </c>
      <c r="AD125" s="851">
        <f t="shared" si="60"/>
        <v>2187739.595</v>
      </c>
      <c r="AE125" s="852">
        <f t="shared" si="61"/>
        <v>87509.58380000001</v>
      </c>
      <c r="AF125" s="852">
        <f t="shared" si="62"/>
        <v>43754.791900000004</v>
      </c>
      <c r="AG125" s="852">
        <f t="shared" si="63"/>
        <v>43754.791900000004</v>
      </c>
      <c r="AH125" s="853">
        <f t="shared" si="64"/>
        <v>-2862279.5726</v>
      </c>
      <c r="AI125" s="853">
        <f t="shared" si="65"/>
        <v>0</v>
      </c>
      <c r="AJ125" s="854">
        <f t="shared" si="66"/>
        <v>2012720.4274</v>
      </c>
      <c r="AK125" s="854"/>
      <c r="AL125" s="854"/>
      <c r="AM125" s="855">
        <f t="shared" si="67"/>
        <v>2012720.4274</v>
      </c>
      <c r="AN125" s="850" t="str">
        <f>+VLOOKUP($B125,'[5]Database All Area Mei 2022'!$C$5:$CJ$1779,74,0)</f>
        <v>PERUSAHAAN</v>
      </c>
      <c r="AO125" s="856">
        <f t="shared" si="68"/>
        <v>120</v>
      </c>
      <c r="AP125" s="857" t="str">
        <f t="shared" si="69"/>
        <v>3818</v>
      </c>
      <c r="AQ125" s="858" t="str">
        <f t="shared" si="70"/>
        <v>SUNARSO</v>
      </c>
      <c r="AR125" s="859">
        <f t="shared" si="71"/>
        <v>2012720.4274</v>
      </c>
      <c r="AS125" s="860">
        <f>+VLOOKUP(B125,'[6]BANK DRIVER'!$B$442:$I$1298,6,0)</f>
        <v>2012720.4274</v>
      </c>
      <c r="AT125" s="860"/>
      <c r="AU125" s="860"/>
      <c r="AV125" s="861">
        <f t="shared" si="72"/>
        <v>0</v>
      </c>
      <c r="AW125" s="685"/>
      <c r="AX125" s="685"/>
      <c r="AY125" s="685"/>
    </row>
    <row r="126" ht="15" customHeight="1" s="641" customFormat="1">
      <c r="A126" s="678" t="s">
        <v>44</v>
      </c>
      <c r="B126" s="626" t="s">
        <v>297</v>
      </c>
      <c r="C126" s="627" t="s">
        <v>298</v>
      </c>
      <c r="D126" s="628" t="s">
        <v>77</v>
      </c>
      <c r="E126" s="629" t="s">
        <v>280</v>
      </c>
      <c r="F126" s="630" t="s">
        <v>49</v>
      </c>
      <c r="G126" s="631">
        <f>4375479.19/30*12</f>
        <v>1750191.676</v>
      </c>
      <c r="H126" s="631"/>
      <c r="I126" s="625">
        <f t="shared" si="82"/>
        <v>213960.932391</v>
      </c>
      <c r="J126" s="625">
        <f t="shared" si="83"/>
        <v>175019.16760000002</v>
      </c>
      <c r="K126" s="625">
        <f t="shared" si="84"/>
        <v>87509.58380000001</v>
      </c>
      <c r="L126" s="625">
        <v>15000</v>
      </c>
      <c r="M126" s="632">
        <f t="shared" si="85"/>
        <v>2241681.359791</v>
      </c>
      <c r="N126" s="632">
        <f t="shared" si="86"/>
        <v>179334.50878328</v>
      </c>
      <c r="O126" s="633">
        <v>0</v>
      </c>
      <c r="P126" s="633"/>
      <c r="Q126" s="633"/>
      <c r="R126" s="634">
        <f t="shared" si="87"/>
        <v>2421015.86857428</v>
      </c>
      <c r="S126" s="635">
        <f t="shared" si="88"/>
        <v>19726.7959661608</v>
      </c>
      <c r="T126" s="636">
        <f t="shared" si="89"/>
        <v>2440742.664540441</v>
      </c>
      <c r="U126" s="637">
        <v>44685</v>
      </c>
      <c r="V126" s="638">
        <v>44773</v>
      </c>
      <c r="W126" s="639" t="s">
        <v>284</v>
      </c>
      <c r="X126" s="640"/>
      <c r="Y126" s="640"/>
      <c r="Z126" s="847">
        <f t="shared" si="57"/>
        <v>121</v>
      </c>
      <c r="AA126" s="848" t="str">
        <f t="shared" si="58"/>
        <v>3819</v>
      </c>
      <c r="AB126" s="849" t="str">
        <f t="shared" si="59"/>
        <v>I PUTU DIYAN ADIPUTRA B</v>
      </c>
      <c r="AC126" s="850" t="str">
        <f>+VLOOKUP(B126,'[5]Database All Area Mei 2022'!$C$5:$CJ$1779,27,0)</f>
        <v>KAWIN</v>
      </c>
      <c r="AD126" s="851">
        <f t="shared" si="60"/>
        <v>1750191.676</v>
      </c>
      <c r="AE126" s="852">
        <f t="shared" si="61"/>
        <v>87509.58380000001</v>
      </c>
      <c r="AF126" s="852">
        <f t="shared" si="62"/>
        <v>0</v>
      </c>
      <c r="AG126" s="852">
        <f t="shared" si="63"/>
        <v>43754.791900000004</v>
      </c>
      <c r="AH126" s="853">
        <f t="shared" si="64"/>
        <v>-3256072.6996999998</v>
      </c>
      <c r="AI126" s="853">
        <f t="shared" si="65"/>
        <v>0</v>
      </c>
      <c r="AJ126" s="854">
        <f t="shared" si="66"/>
        <v>1618927.3003</v>
      </c>
      <c r="AK126" s="854"/>
      <c r="AL126" s="854"/>
      <c r="AM126" s="855">
        <f t="shared" si="67"/>
        <v>1618927.3003</v>
      </c>
      <c r="AN126" s="850" t="str">
        <f>+VLOOKUP($B126,'[5]Database All Area Mei 2022'!$C$5:$CJ$1779,74,0)</f>
        <v>PBI</v>
      </c>
      <c r="AO126" s="856">
        <f t="shared" si="68"/>
        <v>121</v>
      </c>
      <c r="AP126" s="857" t="str">
        <f t="shared" si="69"/>
        <v>3819</v>
      </c>
      <c r="AQ126" s="858" t="str">
        <f t="shared" si="70"/>
        <v>I PUTU DIYAN ADIPUTRA B</v>
      </c>
      <c r="AR126" s="859">
        <f t="shared" si="71"/>
        <v>1618927.3003</v>
      </c>
      <c r="AS126" s="860">
        <f>+VLOOKUP(B126,'[6]BANK DRIVER'!$B$442:$I$1298,6,0)</f>
        <v>1618927.3003</v>
      </c>
      <c r="AT126" s="860"/>
      <c r="AU126" s="860"/>
      <c r="AV126" s="861">
        <f t="shared" si="72"/>
        <v>0</v>
      </c>
      <c r="AW126" s="685"/>
      <c r="AX126" s="685"/>
      <c r="AY126" s="685"/>
    </row>
    <row r="127" ht="15" customHeight="1" s="641" customFormat="1">
      <c r="A127" s="678" t="s">
        <v>44</v>
      </c>
      <c r="B127" s="626" t="s">
        <v>299</v>
      </c>
      <c r="C127" s="627" t="s">
        <v>300</v>
      </c>
      <c r="D127" s="628" t="s">
        <v>77</v>
      </c>
      <c r="E127" s="629" t="s">
        <v>280</v>
      </c>
      <c r="F127" s="630" t="s">
        <v>49</v>
      </c>
      <c r="G127" s="631">
        <f>4375479.19/30*7</f>
        <v>1020945.1443333334</v>
      </c>
      <c r="H127" s="631"/>
      <c r="I127" s="625">
        <f t="shared" si="82"/>
        <v>213960.932391</v>
      </c>
      <c r="J127" s="625">
        <f t="shared" si="83"/>
        <v>175019.16760000002</v>
      </c>
      <c r="K127" s="625">
        <f t="shared" si="84"/>
        <v>87509.58380000001</v>
      </c>
      <c r="L127" s="625">
        <v>15000</v>
      </c>
      <c r="M127" s="632">
        <f t="shared" si="85"/>
        <v>1512434.8281243334</v>
      </c>
      <c r="N127" s="632">
        <f t="shared" si="86"/>
        <v>120994.78624994667</v>
      </c>
      <c r="O127" s="633">
        <v>0</v>
      </c>
      <c r="P127" s="633"/>
      <c r="Q127" s="633"/>
      <c r="R127" s="634">
        <f t="shared" si="87"/>
        <v>1633429.61437428</v>
      </c>
      <c r="S127" s="635">
        <f t="shared" si="88"/>
        <v>13309.426487494135</v>
      </c>
      <c r="T127" s="636">
        <f t="shared" si="89"/>
        <v>1646739.040861774</v>
      </c>
      <c r="U127" s="637">
        <v>44690</v>
      </c>
      <c r="V127" s="638">
        <v>44773</v>
      </c>
      <c r="W127" s="639" t="s">
        <v>284</v>
      </c>
      <c r="X127" s="640"/>
      <c r="Y127" s="640"/>
      <c r="Z127" s="847">
        <f t="shared" si="57"/>
        <v>122</v>
      </c>
      <c r="AA127" s="848" t="str">
        <f t="shared" si="58"/>
        <v>3820</v>
      </c>
      <c r="AB127" s="849" t="str">
        <f t="shared" si="59"/>
        <v>RAMA ADI SURYA PERMANA</v>
      </c>
      <c r="AC127" s="850" t="str">
        <f>+VLOOKUP(B127,'[5]Database All Area Mei 2022'!$C$5:$CJ$1779,27,0)</f>
        <v>KAWIN</v>
      </c>
      <c r="AD127" s="851">
        <f t="shared" si="60"/>
        <v>1020945.1443333334</v>
      </c>
      <c r="AE127" s="852">
        <f t="shared" si="61"/>
        <v>87509.58380000001</v>
      </c>
      <c r="AF127" s="852">
        <f t="shared" si="62"/>
        <v>0</v>
      </c>
      <c r="AG127" s="852">
        <f t="shared" si="63"/>
        <v>43754.791900000004</v>
      </c>
      <c r="AH127" s="853">
        <f t="shared" si="64"/>
        <v>-3985319.2313666665</v>
      </c>
      <c r="AI127" s="853">
        <f t="shared" si="65"/>
        <v>0</v>
      </c>
      <c r="AJ127" s="854">
        <f t="shared" si="66"/>
        <v>889680.7686333334</v>
      </c>
      <c r="AK127" s="854"/>
      <c r="AL127" s="854"/>
      <c r="AM127" s="855">
        <f t="shared" si="67"/>
        <v>889680.7686333334</v>
      </c>
      <c r="AN127" s="850" t="str">
        <f>+VLOOKUP($B127,'[5]Database All Area Mei 2022'!$C$5:$CJ$1779,74,0)</f>
        <v>PBI</v>
      </c>
      <c r="AO127" s="856">
        <f t="shared" si="68"/>
        <v>122</v>
      </c>
      <c r="AP127" s="857" t="str">
        <f t="shared" si="69"/>
        <v>3820</v>
      </c>
      <c r="AQ127" s="858" t="str">
        <f t="shared" si="70"/>
        <v>RAMA ADI SURYA PERMANA</v>
      </c>
      <c r="AR127" s="859">
        <f t="shared" si="71"/>
        <v>889680.7686333334</v>
      </c>
      <c r="AS127" s="860">
        <f>+VLOOKUP(B127,'[6]BANK DRIVER'!$B$442:$I$1298,6,0)</f>
        <v>889680.7686333334</v>
      </c>
      <c r="AT127" s="860"/>
      <c r="AU127" s="860"/>
      <c r="AV127" s="861">
        <f t="shared" si="72"/>
        <v>0</v>
      </c>
      <c r="AW127" s="685"/>
      <c r="AX127" s="685"/>
      <c r="AY127" s="685"/>
    </row>
    <row r="128" ht="15" customHeight="1" s="641" customFormat="1">
      <c r="A128" s="678" t="s">
        <v>44</v>
      </c>
      <c r="B128" s="626" t="s">
        <v>301</v>
      </c>
      <c r="C128" s="627" t="s">
        <v>302</v>
      </c>
      <c r="D128" s="628" t="s">
        <v>77</v>
      </c>
      <c r="E128" s="629" t="s">
        <v>280</v>
      </c>
      <c r="F128" s="630" t="s">
        <v>49</v>
      </c>
      <c r="G128" s="631">
        <f>4375479.19/30*6</f>
        <v>875095.838</v>
      </c>
      <c r="H128" s="631"/>
      <c r="I128" s="625">
        <f t="shared" si="82"/>
        <v>213960.932391</v>
      </c>
      <c r="J128" s="625">
        <f t="shared" si="83"/>
        <v>175019.16760000002</v>
      </c>
      <c r="K128" s="625">
        <f t="shared" si="84"/>
        <v>87509.58380000001</v>
      </c>
      <c r="L128" s="625">
        <v>15000</v>
      </c>
      <c r="M128" s="632">
        <f t="shared" si="85"/>
        <v>1366585.521791</v>
      </c>
      <c r="N128" s="632">
        <f t="shared" si="86"/>
        <v>109326.84174327999</v>
      </c>
      <c r="O128" s="633">
        <v>0</v>
      </c>
      <c r="P128" s="633"/>
      <c r="Q128" s="633"/>
      <c r="R128" s="634">
        <f t="shared" si="87"/>
        <v>1475912.3635342799</v>
      </c>
      <c r="S128" s="635">
        <f t="shared" si="88"/>
        <v>12025.952591760799</v>
      </c>
      <c r="T128" s="636">
        <f t="shared" si="89"/>
        <v>1487938.3161260406</v>
      </c>
      <c r="U128" s="637">
        <v>44691</v>
      </c>
      <c r="V128" s="638">
        <v>44773</v>
      </c>
      <c r="W128" s="639" t="s">
        <v>284</v>
      </c>
      <c r="X128" s="640"/>
      <c r="Y128" s="640"/>
      <c r="Z128" s="847">
        <f t="shared" si="57"/>
        <v>123</v>
      </c>
      <c r="AA128" s="848" t="str">
        <f t="shared" si="58"/>
        <v>3823</v>
      </c>
      <c r="AB128" s="849" t="str">
        <f t="shared" si="59"/>
        <v>YANUAR RAHMADANI</v>
      </c>
      <c r="AC128" s="850" t="str">
        <f>+VLOOKUP(B128,'[5]Database All Area Mei 2022'!$C$5:$CJ$1779,27,0)</f>
        <v>KAWIN</v>
      </c>
      <c r="AD128" s="851">
        <f t="shared" si="60"/>
        <v>875095.838</v>
      </c>
      <c r="AE128" s="852">
        <f t="shared" si="61"/>
        <v>87509.58380000001</v>
      </c>
      <c r="AF128" s="852">
        <f t="shared" si="62"/>
        <v>43754.791900000004</v>
      </c>
      <c r="AG128" s="852">
        <f t="shared" si="63"/>
        <v>43754.791900000004</v>
      </c>
      <c r="AH128" s="853">
        <f t="shared" si="64"/>
        <v>-4174923.3296</v>
      </c>
      <c r="AI128" s="853">
        <f t="shared" si="65"/>
        <v>0</v>
      </c>
      <c r="AJ128" s="854">
        <f t="shared" si="66"/>
        <v>700076.6704000001</v>
      </c>
      <c r="AK128" s="854"/>
      <c r="AL128" s="854"/>
      <c r="AM128" s="855">
        <f t="shared" si="67"/>
        <v>700076.6704000001</v>
      </c>
      <c r="AN128" s="850" t="str">
        <f>+VLOOKUP($B128,'[5]Database All Area Mei 2022'!$C$5:$CJ$1779,74,0)</f>
        <v>PERUSAHAAN</v>
      </c>
      <c r="AO128" s="856">
        <f t="shared" si="68"/>
        <v>123</v>
      </c>
      <c r="AP128" s="857" t="str">
        <f t="shared" si="69"/>
        <v>3823</v>
      </c>
      <c r="AQ128" s="858" t="str">
        <f t="shared" si="70"/>
        <v>YANUAR RAHMADANI</v>
      </c>
      <c r="AR128" s="859">
        <f t="shared" si="71"/>
        <v>700076.6704000001</v>
      </c>
      <c r="AS128" s="860"/>
      <c r="AT128" s="860"/>
      <c r="AU128" s="860">
        <f>+VLOOKUP(B128,'[6]BANK LAIN'!$B$24:$G$33,6,0)</f>
        <v>700076.6704000001</v>
      </c>
      <c r="AV128" s="861">
        <f t="shared" si="72"/>
        <v>0</v>
      </c>
      <c r="AW128" s="685"/>
      <c r="AX128" s="685"/>
      <c r="AY128" s="685"/>
    </row>
    <row r="129" ht="15" customHeight="1" s="658" customFormat="1">
      <c r="A129" s="669" t="s">
        <v>44</v>
      </c>
      <c r="B129" s="661" t="s">
        <v>303</v>
      </c>
      <c r="C129" s="662" t="s">
        <v>304</v>
      </c>
      <c r="D129" s="642" t="s">
        <v>77</v>
      </c>
      <c r="E129" s="642"/>
      <c r="F129" s="642"/>
      <c r="G129" s="646">
        <v>4375479.19</v>
      </c>
      <c r="H129" s="646"/>
      <c r="I129" s="647">
        <f t="shared" si="82"/>
        <v>213960.932391</v>
      </c>
      <c r="J129" s="647">
        <f t="shared" si="83"/>
        <v>175019.16760000002</v>
      </c>
      <c r="K129" s="647">
        <f t="shared" si="84"/>
        <v>87509.58380000001</v>
      </c>
      <c r="L129" s="647">
        <v>15000</v>
      </c>
      <c r="M129" s="648">
        <f>SUM(G129:L129)</f>
        <v>4866968.873791001</v>
      </c>
      <c r="N129" s="648">
        <f>+M129*8%</f>
        <v>389357.50990328006</v>
      </c>
      <c r="O129" s="649">
        <v>1117500</v>
      </c>
      <c r="P129" s="649"/>
      <c r="Q129" s="649"/>
      <c r="R129" s="650">
        <f>SUM(M129:Q129)</f>
        <v>6373826.383694281</v>
      </c>
      <c r="S129" s="651">
        <f>N129*11%</f>
        <v>42829.32608936081</v>
      </c>
      <c r="T129" s="652">
        <f>R129+S129</f>
        <v>6416655.709783642</v>
      </c>
      <c r="U129" s="653">
        <v>44635</v>
      </c>
      <c r="V129" s="823">
        <v>44712</v>
      </c>
      <c r="W129" s="660"/>
      <c r="X129" s="656"/>
      <c r="Y129" s="667"/>
      <c r="Z129" s="824">
        <f>+A129</f>
        <v>108</v>
      </c>
      <c r="AA129" s="825" t="str">
        <f>+B129</f>
        <v>3657</v>
      </c>
      <c r="AB129" s="826" t="str">
        <f>+C129</f>
        <v>MOH HARIS</v>
      </c>
      <c r="AC129" s="827" t="s">
        <v>305</v>
      </c>
      <c r="AD129" s="828">
        <f>+G129+P129+Q129+H129+O129</f>
        <v>5492979.19</v>
      </c>
      <c r="AE129" s="829">
        <f>IF(I129&gt;1,$AE$4*2%,0)</f>
        <v>87509.58380000001</v>
      </c>
      <c r="AF129" s="829">
        <f>+IF(AN129="PERUSAHAAN",$AE$4*1%,0)</f>
        <v>0</v>
      </c>
      <c r="AG129" s="829">
        <f>IF(L129&gt;1,$AE$4*1%,0)</f>
        <v>43754.791900000004</v>
      </c>
      <c r="AH129" s="830">
        <f>(AD129-AE129-AF129-AG129)-IF(AC129="LAJANG",4500000,IF(AC129="KAWIN",4875000,IF(AC129="KAWIN ANAK 1",5250000,IF(AC129="KAWIN ANAK 2",5625000,IF(AC129="KAWIN ANAK 3",6000000,0)))))</f>
        <v>486714.81430000067</v>
      </c>
      <c r="AI129" s="830">
        <f>+IF(AH129&gt;1,AH129*5%,0)</f>
        <v>24335.740715000036</v>
      </c>
      <c r="AJ129" s="831">
        <f>+AD129-AE129-AF129-AG129-AI129</f>
        <v>5337379.073585001</v>
      </c>
      <c r="AK129" s="831"/>
      <c r="AL129" s="831">
        <v>112500</v>
      </c>
      <c r="AM129" s="832">
        <f>+AJ129-AL129-AK129</f>
        <v>5224879.073585001</v>
      </c>
      <c r="AN129" s="827"/>
      <c r="AO129" s="833">
        <f>+Z129</f>
        <v>108</v>
      </c>
      <c r="AP129" s="834" t="str">
        <f>+AA129</f>
        <v>3657</v>
      </c>
      <c r="AQ129" s="835" t="str">
        <f>+AB129</f>
        <v>MOH HARIS</v>
      </c>
      <c r="AR129" s="836">
        <f>+AM129</f>
        <v>5224879.073585001</v>
      </c>
      <c r="AS129" s="97"/>
      <c r="AT129" s="837" t="e">
        <f>+VLOOKUP(B129,[6]CASH!$B$18:$G$41,6,0)</f>
        <v>#N/A</v>
      </c>
      <c r="AU129" s="837"/>
      <c r="AV129" s="838" t="e">
        <f>+AR129-AS129-AT129-AU129</f>
        <v>#N/A</v>
      </c>
      <c r="AW129" s="676"/>
      <c r="AX129" s="676"/>
      <c r="AY129" s="676"/>
    </row>
    <row r="130" ht="15" customHeight="1" s="658" customFormat="1">
      <c r="A130" s="669" t="s">
        <v>44</v>
      </c>
      <c r="B130" s="643" t="s">
        <v>306</v>
      </c>
      <c r="C130" s="644" t="s">
        <v>307</v>
      </c>
      <c r="D130" s="642" t="s">
        <v>77</v>
      </c>
      <c r="E130" s="645" t="s">
        <v>48</v>
      </c>
      <c r="F130" s="645" t="s">
        <v>78</v>
      </c>
      <c r="G130" s="646">
        <f t="shared" si="91"/>
        <v>2187739.595</v>
      </c>
      <c r="H130" s="646"/>
      <c r="I130" s="647"/>
      <c r="J130" s="647"/>
      <c r="K130" s="647"/>
      <c r="L130" s="647"/>
      <c r="M130" s="648">
        <f ref="M130:M140" t="shared" si="92">SUM(G130:L130)</f>
        <v>2187739.595</v>
      </c>
      <c r="N130" s="648">
        <f ref="N130:N140" t="shared" si="93">+M130*8%</f>
        <v>175019.16760000002</v>
      </c>
      <c r="O130" s="649">
        <v>340000</v>
      </c>
      <c r="P130" s="649"/>
      <c r="Q130" s="649"/>
      <c r="R130" s="650">
        <f ref="R130:R137" t="shared" si="94">SUM(M130:Q130)</f>
        <v>2702758.7626</v>
      </c>
      <c r="S130" s="651">
        <f ref="S130:S137" t="shared" si="95">N130*11%</f>
        <v>19252.108436000002</v>
      </c>
      <c r="T130" s="652">
        <f ref="T130:T141" t="shared" si="96">R130+S130</f>
        <v>2722010.871036</v>
      </c>
      <c r="U130" s="653">
        <v>44621</v>
      </c>
      <c r="V130" s="654">
        <v>44682</v>
      </c>
      <c r="W130" s="655" t="s">
        <v>308</v>
      </c>
      <c r="X130" s="656"/>
      <c r="Y130" s="657"/>
      <c r="Z130" s="824">
        <f t="shared" si="57"/>
        <v>124</v>
      </c>
      <c r="AA130" s="825" t="str">
        <f t="shared" si="58"/>
        <v>1218</v>
      </c>
      <c r="AB130" s="826" t="str">
        <f t="shared" si="59"/>
        <v>AGUNG PRASETYO</v>
      </c>
      <c r="AC130" s="827" t="s">
        <v>305</v>
      </c>
      <c r="AD130" s="828">
        <f t="shared" si="60"/>
        <v>2527739.595</v>
      </c>
      <c r="AE130" s="829">
        <f t="shared" si="61"/>
        <v>0</v>
      </c>
      <c r="AF130" s="829">
        <f t="shared" si="62"/>
        <v>0</v>
      </c>
      <c r="AG130" s="829">
        <f t="shared" si="63"/>
        <v>0</v>
      </c>
      <c r="AH130" s="830">
        <f t="shared" si="64"/>
        <v>-2347260.405</v>
      </c>
      <c r="AI130" s="830">
        <f t="shared" si="65"/>
        <v>0</v>
      </c>
      <c r="AJ130" s="831">
        <f t="shared" si="66"/>
        <v>2527739.595</v>
      </c>
      <c r="AK130" s="831"/>
      <c r="AL130" s="831">
        <v>12500</v>
      </c>
      <c r="AM130" s="832">
        <f t="shared" si="67"/>
        <v>2515239.595</v>
      </c>
      <c r="AN130" s="827"/>
      <c r="AO130" s="833">
        <f t="shared" si="68"/>
        <v>124</v>
      </c>
      <c r="AP130" s="834" t="str">
        <f t="shared" si="69"/>
        <v>1218</v>
      </c>
      <c r="AQ130" s="835" t="str">
        <f t="shared" si="70"/>
        <v>AGUNG PRASETYO</v>
      </c>
      <c r="AR130" s="836">
        <f t="shared" si="71"/>
        <v>2515239.595</v>
      </c>
      <c r="AS130" s="97"/>
      <c r="AT130" s="837" t="e">
        <f>+VLOOKUP(B130,[6]CASH!$B$18:$G$41,6,0)</f>
        <v>#N/A</v>
      </c>
      <c r="AU130" s="837"/>
      <c r="AV130" s="838" t="e">
        <f t="shared" si="72"/>
        <v>#N/A</v>
      </c>
      <c r="AW130" s="676"/>
      <c r="AX130" s="676"/>
      <c r="AY130" s="676"/>
    </row>
    <row r="131" ht="15" customHeight="1" s="658" customFormat="1">
      <c r="A131" s="669" t="s">
        <v>44</v>
      </c>
      <c r="B131" s="659" t="s">
        <v>309</v>
      </c>
      <c r="C131" s="644" t="s">
        <v>310</v>
      </c>
      <c r="D131" s="642" t="s">
        <v>77</v>
      </c>
      <c r="E131" s="645" t="s">
        <v>48</v>
      </c>
      <c r="F131" s="645" t="s">
        <v>78</v>
      </c>
      <c r="G131" s="646">
        <f t="shared" si="91"/>
        <v>2187739.595</v>
      </c>
      <c r="H131" s="646">
        <v>-175019.16760000002</v>
      </c>
      <c r="I131" s="647"/>
      <c r="J131" s="647"/>
      <c r="K131" s="647"/>
      <c r="L131" s="647"/>
      <c r="M131" s="648">
        <f t="shared" si="92"/>
        <v>2012720.4274000002</v>
      </c>
      <c r="N131" s="648">
        <f t="shared" si="93"/>
        <v>161017.63419200003</v>
      </c>
      <c r="O131" s="649">
        <v>1015000</v>
      </c>
      <c r="P131" s="649"/>
      <c r="Q131" s="649"/>
      <c r="R131" s="650">
        <f t="shared" si="94"/>
        <v>3188738.061592</v>
      </c>
      <c r="S131" s="651">
        <f t="shared" si="95"/>
        <v>17711.939761120004</v>
      </c>
      <c r="T131" s="652">
        <f t="shared" si="96"/>
        <v>3206450.00135312</v>
      </c>
      <c r="U131" s="653">
        <v>44621</v>
      </c>
      <c r="V131" s="654">
        <v>44682</v>
      </c>
      <c r="W131" s="660" t="s">
        <v>311</v>
      </c>
      <c r="X131" s="656"/>
      <c r="Y131" s="657"/>
      <c r="Z131" s="824">
        <f t="shared" si="57"/>
        <v>125</v>
      </c>
      <c r="AA131" s="825" t="str">
        <f t="shared" si="58"/>
        <v>1874</v>
      </c>
      <c r="AB131" s="826" t="str">
        <f t="shared" si="59"/>
        <v>ARI BIGWANTO</v>
      </c>
      <c r="AC131" s="827" t="s">
        <v>305</v>
      </c>
      <c r="AD131" s="828">
        <f t="shared" si="60"/>
        <v>3027720.4274000004</v>
      </c>
      <c r="AE131" s="829">
        <f t="shared" si="61"/>
        <v>0</v>
      </c>
      <c r="AF131" s="829">
        <f t="shared" si="62"/>
        <v>0</v>
      </c>
      <c r="AG131" s="829">
        <f t="shared" si="63"/>
        <v>0</v>
      </c>
      <c r="AH131" s="830">
        <f t="shared" si="64"/>
        <v>-1847279.5725999996</v>
      </c>
      <c r="AI131" s="830">
        <f t="shared" si="65"/>
        <v>0</v>
      </c>
      <c r="AJ131" s="831">
        <f t="shared" si="66"/>
        <v>3027720.4274000004</v>
      </c>
      <c r="AK131" s="831"/>
      <c r="AL131" s="831">
        <v>100000</v>
      </c>
      <c r="AM131" s="832">
        <f t="shared" si="67"/>
        <v>2927720.4274000004</v>
      </c>
      <c r="AN131" s="827"/>
      <c r="AO131" s="833">
        <f t="shared" si="68"/>
        <v>125</v>
      </c>
      <c r="AP131" s="834" t="str">
        <f t="shared" si="69"/>
        <v>1874</v>
      </c>
      <c r="AQ131" s="835" t="str">
        <f t="shared" si="70"/>
        <v>ARI BIGWANTO</v>
      </c>
      <c r="AR131" s="836">
        <f t="shared" si="71"/>
        <v>2927720.4274000004</v>
      </c>
      <c r="AS131" s="97"/>
      <c r="AT131" s="837" t="e">
        <f>+VLOOKUP(B131,[6]CASH!$B$18:$G$41,6,0)</f>
        <v>#N/A</v>
      </c>
      <c r="AU131" s="837"/>
      <c r="AV131" s="838" t="e">
        <f t="shared" si="72"/>
        <v>#N/A</v>
      </c>
      <c r="AW131" s="676"/>
      <c r="AX131" s="676"/>
      <c r="AY131" s="676"/>
    </row>
    <row r="132" ht="15" customHeight="1" s="658" customFormat="1">
      <c r="A132" s="669" t="s">
        <v>44</v>
      </c>
      <c r="B132" s="643" t="s">
        <v>312</v>
      </c>
      <c r="C132" s="644" t="s">
        <v>313</v>
      </c>
      <c r="D132" s="642" t="s">
        <v>77</v>
      </c>
      <c r="E132" s="645" t="s">
        <v>48</v>
      </c>
      <c r="F132" s="645" t="s">
        <v>78</v>
      </c>
      <c r="G132" s="646">
        <f>4375479.19/30*19</f>
        <v>2771136.8203333337</v>
      </c>
      <c r="H132" s="646">
        <v>-700076.6704000001</v>
      </c>
      <c r="I132" s="647"/>
      <c r="J132" s="647"/>
      <c r="K132" s="647"/>
      <c r="L132" s="647"/>
      <c r="M132" s="648">
        <f t="shared" si="92"/>
        <v>2071060.1499333335</v>
      </c>
      <c r="N132" s="648">
        <f t="shared" si="93"/>
        <v>165684.81199466667</v>
      </c>
      <c r="O132" s="649">
        <v>373000</v>
      </c>
      <c r="P132" s="649"/>
      <c r="Q132" s="649"/>
      <c r="R132" s="650">
        <f t="shared" si="94"/>
        <v>2609744.961928</v>
      </c>
      <c r="S132" s="651">
        <f t="shared" si="95"/>
        <v>18225.329319413333</v>
      </c>
      <c r="T132" s="652">
        <f t="shared" si="96"/>
        <v>2627970.2912474135</v>
      </c>
      <c r="U132" s="653">
        <v>44652</v>
      </c>
      <c r="V132" s="654">
        <v>44686</v>
      </c>
      <c r="W132" s="660" t="s">
        <v>314</v>
      </c>
      <c r="X132" s="656"/>
      <c r="Y132" s="657"/>
      <c r="Z132" s="824">
        <f t="shared" si="57"/>
        <v>126</v>
      </c>
      <c r="AA132" s="825" t="str">
        <f t="shared" si="58"/>
        <v>2521</v>
      </c>
      <c r="AB132" s="826" t="str">
        <f t="shared" si="59"/>
        <v>DWI SETIAWAN</v>
      </c>
      <c r="AC132" s="827" t="s">
        <v>305</v>
      </c>
      <c r="AD132" s="828">
        <f t="shared" si="60"/>
        <v>2444060.1499333335</v>
      </c>
      <c r="AE132" s="829">
        <f t="shared" si="61"/>
        <v>0</v>
      </c>
      <c r="AF132" s="829">
        <f t="shared" si="62"/>
        <v>0</v>
      </c>
      <c r="AG132" s="829">
        <f t="shared" si="63"/>
        <v>0</v>
      </c>
      <c r="AH132" s="830">
        <f t="shared" si="64"/>
        <v>-2430939.8500666665</v>
      </c>
      <c r="AI132" s="830">
        <f t="shared" si="65"/>
        <v>0</v>
      </c>
      <c r="AJ132" s="831">
        <f t="shared" si="66"/>
        <v>2444060.1499333335</v>
      </c>
      <c r="AK132" s="831"/>
      <c r="AL132" s="996">
        <f>137500+170000+170000+170000+170000+170000+170000</f>
        <v>1157500</v>
      </c>
      <c r="AM132" s="832">
        <f t="shared" si="67"/>
        <v>1286560.1499333335</v>
      </c>
      <c r="AN132" s="827"/>
      <c r="AO132" s="833">
        <f t="shared" si="68"/>
        <v>126</v>
      </c>
      <c r="AP132" s="834" t="str">
        <f t="shared" si="69"/>
        <v>2521</v>
      </c>
      <c r="AQ132" s="835" t="str">
        <f t="shared" si="70"/>
        <v>DWI SETIAWAN</v>
      </c>
      <c r="AR132" s="836">
        <f t="shared" si="71"/>
        <v>1286560.1499333335</v>
      </c>
      <c r="AS132" s="97"/>
      <c r="AT132" s="837" t="e">
        <f>+VLOOKUP(B132,[6]CASH!$B$18:$G$41,6,0)</f>
        <v>#N/A</v>
      </c>
      <c r="AU132" s="837"/>
      <c r="AV132" s="838" t="e">
        <f t="shared" si="72"/>
        <v>#N/A</v>
      </c>
      <c r="AW132" s="676"/>
      <c r="AX132" s="676"/>
      <c r="AY132" s="676"/>
    </row>
    <row r="133" ht="15" customHeight="1" s="658" customFormat="1">
      <c r="A133" s="669" t="s">
        <v>44</v>
      </c>
      <c r="B133" s="661" t="s">
        <v>315</v>
      </c>
      <c r="C133" s="662" t="s">
        <v>316</v>
      </c>
      <c r="D133" s="642" t="s">
        <v>77</v>
      </c>
      <c r="E133" s="642" t="s">
        <v>48</v>
      </c>
      <c r="F133" s="642" t="s">
        <v>78</v>
      </c>
      <c r="G133" s="646">
        <f>4375479.19/30*13</f>
        <v>1896040.9823333335</v>
      </c>
      <c r="H133" s="646"/>
      <c r="I133" s="647"/>
      <c r="J133" s="647"/>
      <c r="K133" s="647"/>
      <c r="L133" s="647"/>
      <c r="M133" s="648">
        <f t="shared" si="92"/>
        <v>1896040.9823333335</v>
      </c>
      <c r="N133" s="648">
        <f t="shared" si="93"/>
        <v>151683.27858666668</v>
      </c>
      <c r="O133" s="649">
        <v>260000</v>
      </c>
      <c r="P133" s="649"/>
      <c r="Q133" s="649"/>
      <c r="R133" s="650">
        <f t="shared" si="94"/>
        <v>2307724.2609200003</v>
      </c>
      <c r="S133" s="651">
        <f t="shared" si="95"/>
        <v>16685.160644533335</v>
      </c>
      <c r="T133" s="652">
        <f t="shared" si="96"/>
        <v>2324409.4215645334</v>
      </c>
      <c r="U133" s="653">
        <v>44593</v>
      </c>
      <c r="V133" s="654">
        <v>44680</v>
      </c>
      <c r="W133" s="660" t="s">
        <v>317</v>
      </c>
      <c r="X133" s="656"/>
      <c r="Y133" s="657"/>
      <c r="Z133" s="824">
        <f t="shared" si="57"/>
        <v>127</v>
      </c>
      <c r="AA133" s="825" t="str">
        <f t="shared" si="58"/>
        <v>2206</v>
      </c>
      <c r="AB133" s="826" t="str">
        <f t="shared" si="59"/>
        <v>EDY SUSANTO</v>
      </c>
      <c r="AC133" s="827" t="s">
        <v>305</v>
      </c>
      <c r="AD133" s="828">
        <f t="shared" si="60"/>
        <v>2156040.982333333</v>
      </c>
      <c r="AE133" s="829">
        <f t="shared" si="61"/>
        <v>0</v>
      </c>
      <c r="AF133" s="829">
        <f t="shared" si="62"/>
        <v>0</v>
      </c>
      <c r="AG133" s="829">
        <f t="shared" si="63"/>
        <v>0</v>
      </c>
      <c r="AH133" s="830">
        <f t="shared" si="64"/>
        <v>-2718959.017666667</v>
      </c>
      <c r="AI133" s="830">
        <f t="shared" si="65"/>
        <v>0</v>
      </c>
      <c r="AJ133" s="831">
        <f t="shared" si="66"/>
        <v>2156040.982333333</v>
      </c>
      <c r="AK133" s="831"/>
      <c r="AL133" s="831"/>
      <c r="AM133" s="832">
        <f t="shared" si="67"/>
        <v>2156040.982333333</v>
      </c>
      <c r="AN133" s="827"/>
      <c r="AO133" s="833">
        <f t="shared" si="68"/>
        <v>127</v>
      </c>
      <c r="AP133" s="834" t="str">
        <f t="shared" si="69"/>
        <v>2206</v>
      </c>
      <c r="AQ133" s="835" t="str">
        <f t="shared" si="70"/>
        <v>EDY SUSANTO</v>
      </c>
      <c r="AR133" s="836">
        <f t="shared" si="71"/>
        <v>2156040.982333333</v>
      </c>
      <c r="AS133" s="97"/>
      <c r="AT133" s="837" t="e">
        <f>+VLOOKUP(B133,[6]CASH!$B$18:$G$41,6,0)</f>
        <v>#N/A</v>
      </c>
      <c r="AU133" s="837"/>
      <c r="AV133" s="838" t="e">
        <f t="shared" si="72"/>
        <v>#N/A</v>
      </c>
      <c r="AW133" s="676"/>
      <c r="AX133" s="676"/>
      <c r="AY133" s="676"/>
    </row>
    <row r="134" ht="15" customHeight="1" s="658" customFormat="1">
      <c r="A134" s="669" t="s">
        <v>211</v>
      </c>
      <c r="B134" s="1033" t="s">
        <v>318</v>
      </c>
      <c r="C134" s="662" t="s">
        <v>319</v>
      </c>
      <c r="D134" s="642" t="s">
        <v>77</v>
      </c>
      <c r="E134" s="642" t="s">
        <v>48</v>
      </c>
      <c r="F134" s="642" t="s">
        <v>78</v>
      </c>
      <c r="G134" s="646">
        <f>4375479.19/30*15</f>
        <v>2187739.595</v>
      </c>
      <c r="H134" s="646"/>
      <c r="I134" s="647"/>
      <c r="J134" s="647"/>
      <c r="K134" s="647"/>
      <c r="L134" s="647"/>
      <c r="M134" s="648">
        <f t="shared" si="92"/>
        <v>2187739.595</v>
      </c>
      <c r="N134" s="648">
        <f t="shared" si="93"/>
        <v>175019.16760000002</v>
      </c>
      <c r="O134" s="649">
        <v>630000</v>
      </c>
      <c r="P134" s="649"/>
      <c r="Q134" s="649"/>
      <c r="R134" s="650">
        <f t="shared" si="94"/>
        <v>2992758.7626</v>
      </c>
      <c r="S134" s="651">
        <f t="shared" si="95"/>
        <v>19252.108436000002</v>
      </c>
      <c r="T134" s="652">
        <f t="shared" si="96"/>
        <v>3012010.871036</v>
      </c>
      <c r="U134" s="653">
        <v>44593</v>
      </c>
      <c r="V134" s="654">
        <v>44682</v>
      </c>
      <c r="W134" s="660" t="s">
        <v>320</v>
      </c>
      <c r="X134" s="656"/>
      <c r="Y134" s="657"/>
      <c r="Z134" s="824">
        <f t="shared" si="57"/>
        <v>128</v>
      </c>
      <c r="AA134" s="825" t="str">
        <f t="shared" si="58"/>
        <v>19551</v>
      </c>
      <c r="AB134" s="826" t="str">
        <f t="shared" si="59"/>
        <v>HELA PRASETYAYUDA HUSADA</v>
      </c>
      <c r="AC134" s="827" t="s">
        <v>305</v>
      </c>
      <c r="AD134" s="828">
        <f t="shared" si="60"/>
        <v>2817739.595</v>
      </c>
      <c r="AE134" s="829">
        <f t="shared" si="61"/>
        <v>0</v>
      </c>
      <c r="AF134" s="829">
        <f t="shared" si="62"/>
        <v>0</v>
      </c>
      <c r="AG134" s="829">
        <f t="shared" si="63"/>
        <v>0</v>
      </c>
      <c r="AH134" s="830">
        <f t="shared" si="64"/>
        <v>-2057260.4049999998</v>
      </c>
      <c r="AI134" s="830">
        <f t="shared" si="65"/>
        <v>0</v>
      </c>
      <c r="AJ134" s="831">
        <f t="shared" si="66"/>
        <v>2817739.595</v>
      </c>
      <c r="AK134" s="831"/>
      <c r="AL134" s="831"/>
      <c r="AM134" s="832">
        <f t="shared" si="67"/>
        <v>2817739.595</v>
      </c>
      <c r="AN134" s="827"/>
      <c r="AO134" s="833">
        <f t="shared" si="68"/>
        <v>128</v>
      </c>
      <c r="AP134" s="834" t="str">
        <f t="shared" si="69"/>
        <v>19551</v>
      </c>
      <c r="AQ134" s="835" t="str">
        <f t="shared" si="70"/>
        <v>HELA PRASETYAYUDA HUSADA</v>
      </c>
      <c r="AR134" s="836">
        <f t="shared" si="71"/>
        <v>2817739.595</v>
      </c>
      <c r="AS134" s="97">
        <f>+VLOOKUP(B134,'[6]BANK DRIVER'!$B$442:$I$1298,6,0)</f>
        <v>2817739.595</v>
      </c>
      <c r="AT134" s="837"/>
      <c r="AU134" s="837"/>
      <c r="AV134" s="838">
        <f t="shared" si="72"/>
        <v>0</v>
      </c>
      <c r="AW134" s="676"/>
      <c r="AX134" s="676"/>
      <c r="AY134" s="676"/>
    </row>
    <row r="135" ht="15" customHeight="1" s="658" customFormat="1">
      <c r="A135" s="669" t="s">
        <v>44</v>
      </c>
      <c r="B135" s="661" t="s">
        <v>321</v>
      </c>
      <c r="C135" s="662" t="s">
        <v>322</v>
      </c>
      <c r="D135" s="642" t="s">
        <v>77</v>
      </c>
      <c r="E135" s="642" t="s">
        <v>48</v>
      </c>
      <c r="F135" s="642" t="s">
        <v>78</v>
      </c>
      <c r="G135" s="646">
        <f>4375479.19/30*3</f>
        <v>437547.919</v>
      </c>
      <c r="H135" s="646"/>
      <c r="I135" s="647"/>
      <c r="J135" s="647"/>
      <c r="K135" s="647"/>
      <c r="L135" s="647"/>
      <c r="M135" s="648">
        <f t="shared" si="92"/>
        <v>437547.919</v>
      </c>
      <c r="N135" s="648">
        <f t="shared" si="93"/>
        <v>35003.83352</v>
      </c>
      <c r="O135" s="649">
        <v>35000</v>
      </c>
      <c r="P135" s="649"/>
      <c r="Q135" s="649"/>
      <c r="R135" s="650">
        <f t="shared" si="94"/>
        <v>507551.75252</v>
      </c>
      <c r="S135" s="651">
        <f t="shared" si="95"/>
        <v>3850.4216872</v>
      </c>
      <c r="T135" s="652">
        <f t="shared" si="96"/>
        <v>511402.1742072</v>
      </c>
      <c r="U135" s="653">
        <v>44621</v>
      </c>
      <c r="V135" s="654">
        <v>44670</v>
      </c>
      <c r="W135" s="660" t="s">
        <v>323</v>
      </c>
      <c r="X135" s="656"/>
      <c r="Y135" s="657"/>
      <c r="Z135" s="824">
        <f t="shared" si="57"/>
        <v>129</v>
      </c>
      <c r="AA135" s="825" t="str">
        <f t="shared" si="58"/>
        <v>2502</v>
      </c>
      <c r="AB135" s="826" t="str">
        <f t="shared" si="59"/>
        <v>MEDY CAHYONO</v>
      </c>
      <c r="AC135" s="827" t="s">
        <v>305</v>
      </c>
      <c r="AD135" s="828">
        <f t="shared" si="60"/>
        <v>472547.919</v>
      </c>
      <c r="AE135" s="829">
        <f t="shared" si="61"/>
        <v>0</v>
      </c>
      <c r="AF135" s="829">
        <f t="shared" si="62"/>
        <v>0</v>
      </c>
      <c r="AG135" s="829">
        <f t="shared" si="63"/>
        <v>0</v>
      </c>
      <c r="AH135" s="830">
        <f t="shared" si="64"/>
        <v>-4402452.081</v>
      </c>
      <c r="AI135" s="830">
        <f t="shared" si="65"/>
        <v>0</v>
      </c>
      <c r="AJ135" s="831">
        <f t="shared" si="66"/>
        <v>472547.919</v>
      </c>
      <c r="AK135" s="831"/>
      <c r="AL135" s="831"/>
      <c r="AM135" s="832">
        <f t="shared" si="67"/>
        <v>472547.919</v>
      </c>
      <c r="AN135" s="827"/>
      <c r="AO135" s="833">
        <f t="shared" si="68"/>
        <v>129</v>
      </c>
      <c r="AP135" s="834" t="str">
        <f t="shared" si="69"/>
        <v>2502</v>
      </c>
      <c r="AQ135" s="835" t="str">
        <f t="shared" si="70"/>
        <v>MEDY CAHYONO</v>
      </c>
      <c r="AR135" s="836">
        <f t="shared" si="71"/>
        <v>472547.919</v>
      </c>
      <c r="AS135" s="97"/>
      <c r="AT135" s="837" t="e">
        <f>+VLOOKUP(B135,[6]CASH!$B$18:$G$41,6,0)</f>
        <v>#N/A</v>
      </c>
      <c r="AU135" s="837"/>
      <c r="AV135" s="838" t="e">
        <f t="shared" si="72"/>
        <v>#N/A</v>
      </c>
      <c r="AW135" s="676"/>
      <c r="AX135" s="676"/>
      <c r="AY135" s="676"/>
    </row>
    <row r="136" ht="15" customHeight="1" s="658" customFormat="1">
      <c r="A136" s="669" t="s">
        <v>44</v>
      </c>
      <c r="B136" s="661" t="s">
        <v>324</v>
      </c>
      <c r="C136" s="662" t="s">
        <v>325</v>
      </c>
      <c r="D136" s="642" t="s">
        <v>77</v>
      </c>
      <c r="E136" s="642" t="s">
        <v>48</v>
      </c>
      <c r="F136" s="642" t="s">
        <v>78</v>
      </c>
      <c r="G136" s="646">
        <f>4375479.19/30*8</f>
        <v>1166794.4506666667</v>
      </c>
      <c r="H136" s="646"/>
      <c r="I136" s="647"/>
      <c r="J136" s="647"/>
      <c r="K136" s="647"/>
      <c r="L136" s="647"/>
      <c r="M136" s="648">
        <f t="shared" si="92"/>
        <v>1166794.4506666667</v>
      </c>
      <c r="N136" s="648">
        <f t="shared" si="93"/>
        <v>93343.55605333333</v>
      </c>
      <c r="O136" s="649">
        <v>380000</v>
      </c>
      <c r="P136" s="649"/>
      <c r="Q136" s="649"/>
      <c r="R136" s="650">
        <f t="shared" si="94"/>
        <v>1640138.00672</v>
      </c>
      <c r="S136" s="651">
        <f t="shared" si="95"/>
        <v>10267.791165866667</v>
      </c>
      <c r="T136" s="652">
        <f t="shared" si="96"/>
        <v>1650405.7978858666</v>
      </c>
      <c r="U136" s="653">
        <v>44652</v>
      </c>
      <c r="V136" s="654">
        <v>44675</v>
      </c>
      <c r="W136" s="660" t="s">
        <v>326</v>
      </c>
      <c r="X136" s="656"/>
      <c r="Y136" s="657"/>
      <c r="Z136" s="824">
        <f t="shared" si="57"/>
        <v>130</v>
      </c>
      <c r="AA136" s="825" t="str">
        <f t="shared" si="58"/>
        <v>1876</v>
      </c>
      <c r="AB136" s="826" t="str">
        <f t="shared" si="59"/>
        <v>MUHAMMAD SUBANDI</v>
      </c>
      <c r="AC136" s="827" t="s">
        <v>305</v>
      </c>
      <c r="AD136" s="828">
        <f t="shared" si="60"/>
        <v>1546794.4506666667</v>
      </c>
      <c r="AE136" s="829">
        <f t="shared" si="61"/>
        <v>0</v>
      </c>
      <c r="AF136" s="829">
        <f t="shared" si="62"/>
        <v>0</v>
      </c>
      <c r="AG136" s="829">
        <f t="shared" si="63"/>
        <v>0</v>
      </c>
      <c r="AH136" s="830">
        <f t="shared" si="64"/>
        <v>-3328205.549333333</v>
      </c>
      <c r="AI136" s="830">
        <f t="shared" si="65"/>
        <v>0</v>
      </c>
      <c r="AJ136" s="831">
        <f t="shared" si="66"/>
        <v>1546794.4506666667</v>
      </c>
      <c r="AK136" s="831"/>
      <c r="AL136" s="831">
        <v>100000</v>
      </c>
      <c r="AM136" s="832">
        <f t="shared" si="67"/>
        <v>1446794.4506666667</v>
      </c>
      <c r="AN136" s="827"/>
      <c r="AO136" s="833">
        <f t="shared" si="68"/>
        <v>130</v>
      </c>
      <c r="AP136" s="834" t="str">
        <f t="shared" si="69"/>
        <v>1876</v>
      </c>
      <c r="AQ136" s="835" t="str">
        <f t="shared" si="70"/>
        <v>MUHAMMAD SUBANDI</v>
      </c>
      <c r="AR136" s="836">
        <f t="shared" si="71"/>
        <v>1446794.4506666667</v>
      </c>
      <c r="AS136" s="97"/>
      <c r="AT136" s="837" t="e">
        <f>+VLOOKUP(B136,[6]CASH!$B$18:$G$41,6,0)</f>
        <v>#N/A</v>
      </c>
      <c r="AU136" s="837"/>
      <c r="AV136" s="838" t="e">
        <f t="shared" si="72"/>
        <v>#N/A</v>
      </c>
      <c r="AW136" s="676"/>
      <c r="AX136" s="676"/>
      <c r="AY136" s="676"/>
    </row>
    <row r="137" ht="15" customHeight="1" s="658" customFormat="1">
      <c r="A137" s="669" t="s">
        <v>44</v>
      </c>
      <c r="B137" s="661" t="s">
        <v>327</v>
      </c>
      <c r="C137" s="662" t="s">
        <v>328</v>
      </c>
      <c r="D137" s="642" t="s">
        <v>77</v>
      </c>
      <c r="E137" s="642" t="s">
        <v>48</v>
      </c>
      <c r="F137" s="642" t="s">
        <v>78</v>
      </c>
      <c r="G137" s="646">
        <f>4375479.19/30*13</f>
        <v>1896040.9823333335</v>
      </c>
      <c r="H137" s="646"/>
      <c r="I137" s="647"/>
      <c r="J137" s="647"/>
      <c r="K137" s="647"/>
      <c r="L137" s="647"/>
      <c r="M137" s="648">
        <f t="shared" si="92"/>
        <v>1896040.9823333335</v>
      </c>
      <c r="N137" s="648">
        <f t="shared" si="93"/>
        <v>151683.27858666668</v>
      </c>
      <c r="O137" s="649">
        <v>260000</v>
      </c>
      <c r="P137" s="649"/>
      <c r="Q137" s="649"/>
      <c r="R137" s="650">
        <f t="shared" si="94"/>
        <v>2307724.2609200003</v>
      </c>
      <c r="S137" s="651">
        <f t="shared" si="95"/>
        <v>16685.160644533335</v>
      </c>
      <c r="T137" s="652">
        <f t="shared" si="96"/>
        <v>2324409.4215645334</v>
      </c>
      <c r="U137" s="653">
        <v>44621</v>
      </c>
      <c r="V137" s="654">
        <v>44680</v>
      </c>
      <c r="W137" s="660" t="s">
        <v>317</v>
      </c>
      <c r="X137" s="656"/>
      <c r="Y137" s="657"/>
      <c r="Z137" s="824">
        <f t="shared" si="57"/>
        <v>131</v>
      </c>
      <c r="AA137" s="825" t="str">
        <f t="shared" si="58"/>
        <v>2497</v>
      </c>
      <c r="AB137" s="826" t="str">
        <f t="shared" si="59"/>
        <v>TAUFIK TAUFANI</v>
      </c>
      <c r="AC137" s="827" t="s">
        <v>305</v>
      </c>
      <c r="AD137" s="828">
        <f t="shared" si="60"/>
        <v>2156040.982333333</v>
      </c>
      <c r="AE137" s="829">
        <f t="shared" si="61"/>
        <v>0</v>
      </c>
      <c r="AF137" s="829">
        <f t="shared" si="62"/>
        <v>0</v>
      </c>
      <c r="AG137" s="829">
        <f t="shared" si="63"/>
        <v>0</v>
      </c>
      <c r="AH137" s="830">
        <f t="shared" si="64"/>
        <v>-2718959.017666667</v>
      </c>
      <c r="AI137" s="830">
        <f t="shared" si="65"/>
        <v>0</v>
      </c>
      <c r="AJ137" s="831">
        <f t="shared" si="66"/>
        <v>2156040.982333333</v>
      </c>
      <c r="AK137" s="831"/>
      <c r="AL137" s="831"/>
      <c r="AM137" s="832">
        <f t="shared" si="67"/>
        <v>2156040.982333333</v>
      </c>
      <c r="AN137" s="827"/>
      <c r="AO137" s="833">
        <f t="shared" si="68"/>
        <v>131</v>
      </c>
      <c r="AP137" s="834" t="str">
        <f t="shared" si="69"/>
        <v>2497</v>
      </c>
      <c r="AQ137" s="835" t="str">
        <f t="shared" si="70"/>
        <v>TAUFIK TAUFANI</v>
      </c>
      <c r="AR137" s="836">
        <f t="shared" si="71"/>
        <v>2156040.982333333</v>
      </c>
      <c r="AS137" s="97"/>
      <c r="AT137" s="837" t="e">
        <f>+VLOOKUP(B137,[6]CASH!$B$18:$G$41,6,0)</f>
        <v>#N/A</v>
      </c>
      <c r="AU137" s="837"/>
      <c r="AV137" s="838" t="e">
        <f t="shared" si="72"/>
        <v>#N/A</v>
      </c>
      <c r="AW137" s="676"/>
      <c r="AX137" s="676"/>
      <c r="AY137" s="676"/>
    </row>
    <row r="138" ht="15" customHeight="1" s="658" customFormat="1">
      <c r="A138" s="669" t="s">
        <v>44</v>
      </c>
      <c r="B138" s="661" t="s">
        <v>329</v>
      </c>
      <c r="C138" s="662" t="s">
        <v>330</v>
      </c>
      <c r="D138" s="642" t="s">
        <v>77</v>
      </c>
      <c r="E138" s="642" t="s">
        <v>48</v>
      </c>
      <c r="F138" s="642" t="s">
        <v>78</v>
      </c>
      <c r="G138" s="646"/>
      <c r="H138" s="646"/>
      <c r="I138" s="647"/>
      <c r="J138" s="647"/>
      <c r="K138" s="647"/>
      <c r="L138" s="647"/>
      <c r="M138" s="648">
        <f t="shared" si="92"/>
        <v>0</v>
      </c>
      <c r="N138" s="648">
        <f t="shared" si="93"/>
        <v>0</v>
      </c>
      <c r="O138" s="649">
        <v>300000</v>
      </c>
      <c r="P138" s="649"/>
      <c r="Q138" s="649"/>
      <c r="R138" s="650">
        <f t="shared" si="79"/>
        <v>300000</v>
      </c>
      <c r="S138" s="651">
        <f t="shared" si="55"/>
        <v>0</v>
      </c>
      <c r="T138" s="652">
        <f t="shared" si="96"/>
        <v>300000</v>
      </c>
      <c r="U138" s="663">
        <v>44593</v>
      </c>
      <c r="V138" s="654">
        <v>44664</v>
      </c>
      <c r="W138" s="660" t="s">
        <v>331</v>
      </c>
      <c r="X138" s="656"/>
      <c r="Y138" s="657"/>
      <c r="Z138" s="824">
        <f t="shared" si="57"/>
        <v>132</v>
      </c>
      <c r="AA138" s="825" t="str">
        <f t="shared" si="58"/>
        <v>2719</v>
      </c>
      <c r="AB138" s="826" t="str">
        <f t="shared" si="59"/>
        <v>FARHAN DHIKA HAMAZ YONANDA</v>
      </c>
      <c r="AC138" s="827" t="s">
        <v>305</v>
      </c>
      <c r="AD138" s="828">
        <f t="shared" si="60"/>
        <v>300000</v>
      </c>
      <c r="AE138" s="829">
        <f t="shared" si="61"/>
        <v>0</v>
      </c>
      <c r="AF138" s="829">
        <f t="shared" si="62"/>
        <v>0</v>
      </c>
      <c r="AG138" s="829">
        <f t="shared" si="63"/>
        <v>0</v>
      </c>
      <c r="AH138" s="830">
        <f t="shared" si="64"/>
        <v>-4575000</v>
      </c>
      <c r="AI138" s="830">
        <f t="shared" si="65"/>
        <v>0</v>
      </c>
      <c r="AJ138" s="831">
        <f t="shared" si="66"/>
        <v>300000</v>
      </c>
      <c r="AK138" s="831"/>
      <c r="AL138" s="831"/>
      <c r="AM138" s="832">
        <f t="shared" si="67"/>
        <v>300000</v>
      </c>
      <c r="AN138" s="827"/>
      <c r="AO138" s="833">
        <f t="shared" si="68"/>
        <v>132</v>
      </c>
      <c r="AP138" s="834" t="str">
        <f t="shared" si="69"/>
        <v>2719</v>
      </c>
      <c r="AQ138" s="835" t="str">
        <f t="shared" si="70"/>
        <v>FARHAN DHIKA HAMAZ YONANDA</v>
      </c>
      <c r="AR138" s="836">
        <f t="shared" si="71"/>
        <v>300000</v>
      </c>
      <c r="AS138" s="97"/>
      <c r="AT138" s="837" t="e">
        <f>+VLOOKUP(B138,[6]CASH!$B$18:$G$41,6,0)</f>
        <v>#N/A</v>
      </c>
      <c r="AU138" s="837"/>
      <c r="AV138" s="838" t="e">
        <f t="shared" si="72"/>
        <v>#N/A</v>
      </c>
      <c r="AW138" s="676"/>
      <c r="AX138" s="676"/>
      <c r="AY138" s="676"/>
    </row>
    <row r="139" ht="15" customHeight="1" s="658" customFormat="1">
      <c r="A139" s="669" t="s">
        <v>44</v>
      </c>
      <c r="B139" s="643" t="s">
        <v>332</v>
      </c>
      <c r="C139" s="664" t="s">
        <v>333</v>
      </c>
      <c r="D139" s="645" t="s">
        <v>77</v>
      </c>
      <c r="E139" s="645"/>
      <c r="F139" s="645"/>
      <c r="G139" s="646"/>
      <c r="H139" s="665"/>
      <c r="I139" s="666"/>
      <c r="J139" s="666"/>
      <c r="K139" s="666"/>
      <c r="L139" s="666"/>
      <c r="M139" s="648">
        <f>SUM(G139:L139)</f>
        <v>0</v>
      </c>
      <c r="N139" s="648">
        <f>+M139*8%</f>
        <v>0</v>
      </c>
      <c r="O139" s="649">
        <v>35000</v>
      </c>
      <c r="P139" s="649"/>
      <c r="Q139" s="649"/>
      <c r="R139" s="650">
        <f>SUM(M139:Q139)</f>
        <v>35000</v>
      </c>
      <c r="S139" s="651">
        <f ref="S139:S141" t="shared" si="100">N139*11%</f>
        <v>0</v>
      </c>
      <c r="T139" s="652">
        <f>R139+S139</f>
        <v>35000</v>
      </c>
      <c r="U139" s="663">
        <v>44562</v>
      </c>
      <c r="V139" s="654">
        <v>44652</v>
      </c>
      <c r="W139" s="660" t="s">
        <v>334</v>
      </c>
      <c r="X139" s="656"/>
      <c r="Y139" s="667"/>
      <c r="Z139" s="824">
        <f t="shared" si="57"/>
        <v>133</v>
      </c>
      <c r="AA139" s="825" t="str">
        <f t="shared" si="58"/>
        <v>1269</v>
      </c>
      <c r="AB139" s="826" t="str">
        <f t="shared" si="59"/>
        <v>ROHIM</v>
      </c>
      <c r="AC139" s="827" t="s">
        <v>305</v>
      </c>
      <c r="AD139" s="828">
        <f t="shared" si="60"/>
        <v>35000</v>
      </c>
      <c r="AE139" s="829">
        <f t="shared" si="61"/>
        <v>0</v>
      </c>
      <c r="AF139" s="829">
        <f t="shared" si="62"/>
        <v>0</v>
      </c>
      <c r="AG139" s="829">
        <f t="shared" si="63"/>
        <v>0</v>
      </c>
      <c r="AH139" s="830">
        <f t="shared" si="64"/>
        <v>-4840000</v>
      </c>
      <c r="AI139" s="830">
        <f t="shared" si="65"/>
        <v>0</v>
      </c>
      <c r="AJ139" s="831">
        <f t="shared" si="66"/>
        <v>35000</v>
      </c>
      <c r="AK139" s="831"/>
      <c r="AL139" s="831"/>
      <c r="AM139" s="832">
        <f t="shared" si="67"/>
        <v>35000</v>
      </c>
      <c r="AN139" s="827"/>
      <c r="AO139" s="833">
        <f t="shared" si="68"/>
        <v>133</v>
      </c>
      <c r="AP139" s="834" t="str">
        <f t="shared" si="69"/>
        <v>1269</v>
      </c>
      <c r="AQ139" s="835" t="str">
        <f t="shared" si="70"/>
        <v>ROHIM</v>
      </c>
      <c r="AR139" s="836">
        <f t="shared" si="71"/>
        <v>35000</v>
      </c>
      <c r="AS139" s="97"/>
      <c r="AT139" s="837" t="e">
        <f>+VLOOKUP(B139,[6]CASH!$B$18:$G$41,6,0)</f>
        <v>#N/A</v>
      </c>
      <c r="AU139" s="837"/>
      <c r="AV139" s="838" t="e">
        <f t="shared" si="72"/>
        <v>#N/A</v>
      </c>
      <c r="AW139" s="676"/>
      <c r="AX139" s="676"/>
      <c r="AY139" s="676"/>
    </row>
    <row r="140" ht="15" customHeight="1" s="658" customFormat="1">
      <c r="A140" s="669" t="s">
        <v>335</v>
      </c>
      <c r="B140" s="1034"/>
      <c r="C140" s="664" t="s">
        <v>336</v>
      </c>
      <c r="D140" s="645" t="s">
        <v>337</v>
      </c>
      <c r="E140" s="645"/>
      <c r="F140" s="645"/>
      <c r="G140" s="646"/>
      <c r="H140" s="665"/>
      <c r="I140" s="666"/>
      <c r="J140" s="666"/>
      <c r="K140" s="666"/>
      <c r="L140" s="666"/>
      <c r="M140" s="648">
        <f t="shared" si="92"/>
        <v>0</v>
      </c>
      <c r="N140" s="648">
        <f t="shared" si="93"/>
        <v>0</v>
      </c>
      <c r="O140" s="649">
        <v>152500</v>
      </c>
      <c r="P140" s="649"/>
      <c r="Q140" s="649"/>
      <c r="R140" s="650">
        <f t="shared" si="79"/>
        <v>152500</v>
      </c>
      <c r="S140" s="651">
        <f t="shared" si="100"/>
        <v>0</v>
      </c>
      <c r="T140" s="652">
        <f t="shared" si="96"/>
        <v>152500</v>
      </c>
      <c r="U140" s="663">
        <v>44562</v>
      </c>
      <c r="V140" s="654">
        <v>44652</v>
      </c>
      <c r="W140" s="660" t="s">
        <v>334</v>
      </c>
      <c r="X140" s="656"/>
      <c r="Y140" s="667"/>
      <c r="Z140" s="824">
        <f ref="Z140:Z141" t="shared" si="102">+A140</f>
        <v>134</v>
      </c>
      <c r="AA140" s="825">
        <f ref="AA140:AA141" t="shared" si="103">+B140</f>
        <v>0</v>
      </c>
      <c r="AB140" s="826" t="str">
        <f ref="AB140:AB141" t="shared" si="104">+C140</f>
        <v>MUHAMMAD ZAKARIA</v>
      </c>
      <c r="AC140" s="827" t="s">
        <v>305</v>
      </c>
      <c r="AD140" s="828">
        <f ref="AD140:AD141" t="shared" si="105">+G140+P140+Q140+H140+O140</f>
        <v>152500</v>
      </c>
      <c r="AE140" s="829">
        <f ref="AE140:AE141" t="shared" si="106">IF(I140&gt;1,$AE$4*2%,0)</f>
        <v>0</v>
      </c>
      <c r="AF140" s="829">
        <f ref="AF140:AF141" t="shared" si="107">+IF(AN140="PERUSAHAAN",$AE$4*1%,0)</f>
        <v>0</v>
      </c>
      <c r="AG140" s="829">
        <f ref="AG140:AG141" t="shared" si="108">IF(L140&gt;1,$AE$4*1%,0)</f>
        <v>0</v>
      </c>
      <c r="AH140" s="830">
        <f ref="AH140:AH141" t="shared" si="109">(AD140-AE140-AF140-AG140)-IF(AC140="LAJANG",4500000,IF(AC140="KAWIN",4875000,IF(AC140="KAWIN ANAK 1",5250000,IF(AC140="KAWIN ANAK 2",5625000,IF(AC140="KAWIN ANAK 3",6000000,0)))))</f>
        <v>-4722500</v>
      </c>
      <c r="AI140" s="830">
        <f ref="AI140:AI141" t="shared" si="110">+IF(AH140&gt;1,AH140*5%,0)</f>
        <v>0</v>
      </c>
      <c r="AJ140" s="831">
        <f ref="AJ140:AJ141" t="shared" si="111">+AD140-AE140-AF140-AG140-AI140</f>
        <v>152500</v>
      </c>
      <c r="AK140" s="831"/>
      <c r="AL140" s="831"/>
      <c r="AM140" s="832">
        <f ref="AM140:AM141" t="shared" si="112">+AJ140-AL140-AK140</f>
        <v>152500</v>
      </c>
      <c r="AN140" s="827"/>
      <c r="AO140" s="833">
        <f ref="AO140:AO141" t="shared" si="113">+Z140</f>
        <v>134</v>
      </c>
      <c r="AP140" s="834">
        <f ref="AP140:AP141" t="shared" si="114">+AA140</f>
        <v>0</v>
      </c>
      <c r="AQ140" s="835" t="str">
        <f ref="AQ140:AQ141" t="shared" si="115">+AB140</f>
        <v>MUHAMMAD ZAKARIA</v>
      </c>
      <c r="AR140" s="836">
        <f ref="AR140:AR141" t="shared" si="116">+AM140</f>
        <v>152500</v>
      </c>
      <c r="AS140" s="97">
        <v>152500</v>
      </c>
      <c r="AT140" s="837"/>
      <c r="AU140" s="837"/>
      <c r="AV140" s="838">
        <f ref="AV140:AV141" t="shared" si="117">+AR140-AS140-AT140-AU140</f>
        <v>0</v>
      </c>
      <c r="AW140" s="676"/>
      <c r="AX140" s="676"/>
      <c r="AY140" s="676"/>
    </row>
    <row r="141" ht="15" customHeight="1" s="658" customFormat="1">
      <c r="A141" s="669" t="s">
        <v>335</v>
      </c>
      <c r="B141" s="1034"/>
      <c r="C141" s="664" t="s">
        <v>338</v>
      </c>
      <c r="D141" s="645" t="s">
        <v>337</v>
      </c>
      <c r="E141" s="645"/>
      <c r="F141" s="645"/>
      <c r="G141" s="665"/>
      <c r="H141" s="665"/>
      <c r="I141" s="666"/>
      <c r="J141" s="666"/>
      <c r="K141" s="666"/>
      <c r="L141" s="666"/>
      <c r="M141" s="649"/>
      <c r="N141" s="649"/>
      <c r="O141" s="649">
        <v>60000</v>
      </c>
      <c r="P141" s="649"/>
      <c r="Q141" s="649"/>
      <c r="R141" s="650">
        <f t="shared" si="79"/>
        <v>60000</v>
      </c>
      <c r="S141" s="651">
        <f t="shared" si="100"/>
        <v>0</v>
      </c>
      <c r="T141" s="652">
        <f t="shared" si="96"/>
        <v>60000</v>
      </c>
      <c r="U141" s="663"/>
      <c r="V141" s="654"/>
      <c r="W141" s="660"/>
      <c r="X141" s="656"/>
      <c r="Y141" s="667"/>
      <c r="Z141" s="824">
        <f t="shared" si="102"/>
        <v>135</v>
      </c>
      <c r="AA141" s="825">
        <f t="shared" si="103"/>
        <v>0</v>
      </c>
      <c r="AB141" s="826" t="str">
        <f t="shared" si="104"/>
        <v>MIRZA KHAERUL AHMAD</v>
      </c>
      <c r="AC141" s="827" t="s">
        <v>305</v>
      </c>
      <c r="AD141" s="828">
        <f t="shared" si="105"/>
        <v>60000</v>
      </c>
      <c r="AE141" s="829">
        <f t="shared" si="106"/>
        <v>0</v>
      </c>
      <c r="AF141" s="829">
        <f t="shared" si="107"/>
        <v>0</v>
      </c>
      <c r="AG141" s="829">
        <f t="shared" si="108"/>
        <v>0</v>
      </c>
      <c r="AH141" s="830">
        <f t="shared" si="109"/>
        <v>-4815000</v>
      </c>
      <c r="AI141" s="830">
        <f t="shared" si="110"/>
        <v>0</v>
      </c>
      <c r="AJ141" s="831">
        <f t="shared" si="111"/>
        <v>60000</v>
      </c>
      <c r="AK141" s="831"/>
      <c r="AL141" s="831"/>
      <c r="AM141" s="832">
        <f t="shared" si="112"/>
        <v>60000</v>
      </c>
      <c r="AN141" s="827"/>
      <c r="AO141" s="833">
        <f t="shared" si="113"/>
        <v>135</v>
      </c>
      <c r="AP141" s="834">
        <f t="shared" si="114"/>
        <v>0</v>
      </c>
      <c r="AQ141" s="835" t="str">
        <f t="shared" si="115"/>
        <v>MIRZA KHAERUL AHMAD</v>
      </c>
      <c r="AR141" s="836">
        <f t="shared" si="116"/>
        <v>60000</v>
      </c>
      <c r="AS141" s="97">
        <v>60000</v>
      </c>
      <c r="AT141" s="837"/>
      <c r="AU141" s="837"/>
      <c r="AV141" s="838">
        <f t="shared" si="117"/>
        <v>0</v>
      </c>
      <c r="AW141" s="676"/>
      <c r="AX141" s="676"/>
      <c r="AY141" s="676"/>
    </row>
    <row r="142" ht="18" customHeight="1">
      <c r="A142" s="997" t="s">
        <v>339</v>
      </c>
      <c r="B142" s="997"/>
      <c r="C142" s="997"/>
      <c r="D142" s="997"/>
      <c r="E142" s="997"/>
      <c r="F142" s="997"/>
      <c r="G142" s="314">
        <f ref="G142:T142" t="shared" si="118">SUM(G7:G141)</f>
        <v>533695434.0710002</v>
      </c>
      <c r="H142" s="314">
        <f t="shared" si="118"/>
        <v>-1925210.8436000003</v>
      </c>
      <c r="I142" s="314">
        <f t="shared" si="118"/>
        <v>26333063.751701992</v>
      </c>
      <c r="J142" s="314">
        <f t="shared" si="118"/>
        <v>21540338.447199974</v>
      </c>
      <c r="K142" s="314">
        <f t="shared" si="118"/>
        <v>10770169.223599987</v>
      </c>
      <c r="L142" s="314">
        <f t="shared" si="118"/>
        <v>1698343</v>
      </c>
      <c r="M142" s="314">
        <f t="shared" si="118"/>
        <v>592112137.6499007</v>
      </c>
      <c r="N142" s="314">
        <f t="shared" si="118"/>
        <v>47368971.01199229</v>
      </c>
      <c r="O142" s="314">
        <f t="shared" si="118"/>
        <v>110370000</v>
      </c>
      <c r="P142" s="314">
        <f t="shared" si="118"/>
        <v>1100000</v>
      </c>
      <c r="Q142" s="314">
        <f t="shared" si="118"/>
        <v>1654000</v>
      </c>
      <c r="R142" s="314">
        <f t="shared" si="118"/>
        <v>752605108.661895</v>
      </c>
      <c r="S142" s="314">
        <f t="shared" si="118"/>
        <v>5210586.811319131</v>
      </c>
      <c r="T142" s="314">
        <f t="shared" si="118"/>
        <v>757815695.4732131</v>
      </c>
      <c r="U142" s="568"/>
      <c r="V142" s="569"/>
      <c r="W142" s="451"/>
      <c r="X142" s="553"/>
      <c r="Z142" s="783"/>
      <c r="AA142" s="784"/>
      <c r="AB142" s="785"/>
      <c r="AC142" s="786"/>
      <c r="AD142" s="314">
        <f ref="AD142:AM142" t="shared" si="119">SUM(AD7:AD141)</f>
        <v>644894223.2274008</v>
      </c>
      <c r="AE142" s="314">
        <f t="shared" si="119"/>
        <v>10770169.223599987</v>
      </c>
      <c r="AF142" s="314">
        <f t="shared" si="119"/>
        <v>3503628.560100003</v>
      </c>
      <c r="AG142" s="314">
        <f t="shared" si="119"/>
        <v>5385084.611799994</v>
      </c>
      <c r="AH142" s="314">
        <f t="shared" si="119"/>
        <v>-41139659.16809994</v>
      </c>
      <c r="AI142" s="314">
        <f t="shared" si="119"/>
        <v>1917468.1768050063</v>
      </c>
      <c r="AJ142" s="314">
        <f t="shared" si="119"/>
        <v>623317872.655095</v>
      </c>
      <c r="AK142" s="314">
        <f t="shared" si="119"/>
        <v>0</v>
      </c>
      <c r="AL142" s="314">
        <f t="shared" si="119"/>
        <v>3272500</v>
      </c>
      <c r="AM142" s="314">
        <f t="shared" si="119"/>
        <v>620045372.655095</v>
      </c>
      <c r="AN142" s="775"/>
      <c r="AO142" s="787"/>
      <c r="AP142" s="788"/>
      <c r="AQ142" s="789"/>
      <c r="AR142" s="314">
        <f>SUM(AR7:AR141)</f>
        <v>620045372.655095</v>
      </c>
      <c r="AS142" s="314">
        <f>SUM(AS7:AS141)</f>
        <v>600824472.4044433</v>
      </c>
      <c r="AT142" s="314" t="e">
        <f>SUM(AT7:AT141)</f>
        <v>#N/A</v>
      </c>
      <c r="AU142" s="314">
        <f>SUM(AU7:AU141)</f>
        <v>700076.6704000001</v>
      </c>
      <c r="AV142" s="790"/>
    </row>
    <row r="143" ht="12" customHeight="1">
      <c r="AD143" s="791">
        <f>+AD142-G142-P142-Q142-H142-O142</f>
        <v>5.662441253662109E-07</v>
      </c>
      <c r="AH143" s="100" t="s">
        <v>340</v>
      </c>
      <c r="AK143" s="791"/>
      <c r="AL143" s="791"/>
      <c r="AM143" s="791"/>
      <c r="AN143" s="792"/>
      <c r="AR143" s="791" t="e">
        <f>+AR142-AS142-AT142-AU142</f>
        <v>#N/A</v>
      </c>
      <c r="AS143" s="101"/>
      <c r="AV143" s="790"/>
    </row>
    <row r="144" ht="12" customHeight="1">
      <c r="AC144" s="103"/>
      <c r="AD144" s="793" t="s">
        <v>341</v>
      </c>
      <c r="AE144" s="98">
        <f>+I142+K142+AE142+AG142</f>
        <v>53258486.81070196</v>
      </c>
      <c r="AF144" s="98">
        <f>+AE144+'PAMEKASAN ANTERAJA MEI - OK'!AE18+'LAMONGAN ANTERAJA MEI - OK'!AE29+'SURABAYA MAYORA MEI - OK'!AE13+'MALANG BAT MEI - OK'!AE14+'YAMAZAKI JEMBER MEI - OK'!AE15+'YAMAZAKI MALANG MEI - OK'!AE31+'MADIUN ANTERAJA MEI - OK'!AE29+'JEMBER ANTERAJA MEI - OK'!AE43+'MALANG ANTERAJA MEI - OK'!AE84+'JOM-KEDIRI ANTERAJA MEI - OK'!AE57+'TA CREDIBOOK  MEI - OK'!AE10+'MOJOKERTO MAYORA MEI - OK'!AE10+'PROBOLINGGO CREDIBOOK MEI - OK'!AE11+'MALANG CREDIBOOK MEI - OK'!AE12+'MOJOKERTO CREDIBOOK MEI - OK'!AE12+'PASURUAN CREDIBOOK MEI - OK'!AE10+'KEDIRI CREDIBOOK MEI - OK'!AE10+'MADIUN CREDIBOOK MEI - OK'!AE10+'SIDOARJO CREDIBOOK MEI - OK'!AE10+'AOP SAMARINDA MEI - OK'!AE12+'BALI CK MEI - OK'!AE32+'BALI AOP MEI - OK'!AE15+'BALI ANTERAJA MEI - OK'!AE32+'MATARAM ANTERAJA MEI - OK'!AE15+'SUMBAWA ANTERAJA MEI - OK'!AE11+'BIMA ANTERAJA MEI - OK'!AE11+'SINGARAJA CREDIBOOK MEI - OK'!AE10+'SERIRIT  CREDIBOOK MEI - OK'!AE10+'BALI CREDIBOOK MEI - OK'!AE10+'SAT REMBANG MEI - OK'!AE151+'SEMARANG AOP MEI - OK'!AE21+'SEMARANG ANTERAJA MEI - OK'!AE54+'TEGAL ANTERAJA MEI - OK'!AE23+'PEMALANG ANTERAJA MEI - OK'!AE11+'KUDUS ANTERAJA MEI - OK'!AE27+'PURWOKERTO HMS MEI - OK'!AE10+'SOLO HMS MEI - OK'!AE10+'JOGJA HMS - OK'!AE10+'PURWOKERTO AOP MEI - OK'!AE13+'PURWOKERTO ANTERAJA MEI - OK'!AE29+'JOGJA ANTERAJA MEI - OK'!AE61+'SOLO ANTERAJA MEI - OK'!AE38+'MAKASSAR ANTERAJA MEI - OK'!AE22+'PARE-PARE ANTERAJA MEI - OK'!AE16+'MANADO SAT MIE - OK'!AE59+'MANADO ANTERAJA MIE - OK'!AE13+'GORONTALO SAT MEI - OK'!AE24+'PALU ANTERAJA MEI - OK'!AE11+'KENDARI ANTERAJA MEI - OK'!AE13+'GORONTALO AGRIAKU MEI - OK'!AE10+'GORONTALO ANTERAJA MEI - OK'!AE11</f>
        <v>230743696.96503103</v>
      </c>
      <c r="AH144" s="793" t="s">
        <v>341</v>
      </c>
      <c r="AI144" s="110">
        <f>+'BALI CK  APR - OK'!J11+'BALI AOP APR - OK'!J10+'BALI ANTERAJA APR - OK'!J10+'SOLO HMS APR - OK'!J10</f>
        <v>140261.119713</v>
      </c>
      <c r="AJ144" s="98"/>
      <c r="AK144" s="98"/>
      <c r="AL144" s="791"/>
      <c r="AN144" s="102"/>
      <c r="AV144" s="794"/>
    </row>
    <row r="145" ht="12" customHeight="1">
      <c r="AC145" s="103"/>
      <c r="AD145" s="100" t="s">
        <v>33</v>
      </c>
      <c r="AE145" s="98">
        <f>+J142+AF142</f>
        <v>25043967.00729998</v>
      </c>
      <c r="AF145" s="98">
        <f>+AE145+'PAMEKASAN ANTERAJA MEI - OK'!AE19+'LAMONGAN ANTERAJA MEI - OK'!AE30+'SURABAYA MAYORA MEI - OK'!AE14+'MALANG BAT MEI - OK'!AE15+'YAMAZAKI JEMBER MEI - OK'!AE16+'YAMAZAKI MALANG MEI - OK'!AE32+'MADIUN ANTERAJA MEI - OK'!AE30+'JEMBER ANTERAJA MEI - OK'!AE44+'MALANG ANTERAJA MEI - OK'!AE85+'JOM-KEDIRI ANTERAJA MEI - OK'!AE58+'TA CREDIBOOK  MEI - OK'!AE11+'MOJOKERTO MAYORA MEI - OK'!AE11+'PROBOLINGGO CREDIBOOK MEI - OK'!AE12+'MALANG CREDIBOOK MEI - OK'!AE13+'MOJOKERTO CREDIBOOK MEI - OK'!AE13+'PASURUAN CREDIBOOK MEI - OK'!AE11+'KEDIRI CREDIBOOK MEI - OK'!AE11+'MADIUN CREDIBOOK MEI - OK'!AE11+'SIDOARJO CREDIBOOK MEI - OK'!AE11+'AOP SAMARINDA MEI - OK'!AE13+'BALI CK MEI - OK'!AE33+'BALI AOP MEI - OK'!AE16+'BALI ANTERAJA MEI - OK'!AE33+'MATARAM ANTERAJA MEI - OK'!AE16+'SUMBAWA ANTERAJA MEI - OK'!AE12+'BIMA ANTERAJA MEI - OK'!AE12+'SINGARAJA CREDIBOOK MEI - OK'!AE11+'SERIRIT  CREDIBOOK MEI - OK'!AE11+'BALI CREDIBOOK MEI - OK'!AE11+'SAT REMBANG MEI - OK'!AE152+'SEMARANG AOP MEI - OK'!AE22+'SEMARANG ANTERAJA MEI - OK'!AE55+'TEGAL ANTERAJA MEI - OK'!AE24+'PEMALANG ANTERAJA MEI - OK'!AE12+'KUDUS ANTERAJA MEI - OK'!AE28+'PURWOKERTO HMS MEI - OK'!AE11+'SOLO HMS MEI - OK'!AE11+'JOGJA HMS - OK'!AE11+'PURWOKERTO AOP MEI - OK'!AE14+'PURWOKERTO ANTERAJA MEI - OK'!AE30+'JOGJA ANTERAJA MEI - OK'!AE62+'SOLO ANTERAJA MEI - OK'!AE39+'MAKASSAR ANTERAJA MEI - OK'!AE23+'PARE-PARE ANTERAJA MEI - OK'!AE17+'MANADO SAT MIE - OK'!AE60+'MANADO ANTERAJA MIE - OK'!AE14+'GORONTALO SAT MEI - OK'!AE25+'PALU ANTERAJA MEI - OK'!AE12+'KENDARI ANTERAJA MEI - OK'!AE14+'GORONTALO AGRIAKU MEI - OK'!AE11+'GORONTALO ANTERAJA MEI - OK'!AE12</f>
        <v>109757539.68579999</v>
      </c>
      <c r="AH145" s="100" t="s">
        <v>33</v>
      </c>
      <c r="AI145" s="110">
        <f>+'BALI CK  APR - OK'!J12+'BALI AOP APR - OK'!J11+'BALI ANTERAJA APR - OK'!J11+'SOLO HMS APR - OK'!J11</f>
        <v>81428.8068</v>
      </c>
      <c r="AJ145" s="98"/>
      <c r="AK145" s="98"/>
      <c r="AN145" s="102"/>
      <c r="AV145" s="794"/>
    </row>
    <row r="146" ht="12" customHeight="1">
      <c r="Z146" s="95">
        <v>25</v>
      </c>
      <c r="AA146" s="96">
        <v>26</v>
      </c>
      <c r="AB146" s="95">
        <v>27</v>
      </c>
      <c r="AC146" s="96">
        <v>28</v>
      </c>
      <c r="AD146" s="100" t="s">
        <v>342</v>
      </c>
      <c r="AE146" s="98">
        <f>+L142</f>
        <v>1698343</v>
      </c>
      <c r="AF146" s="98">
        <f>+AE146+'PAMEKASAN ANTERAJA MEI - OK'!AE20+'LAMONGAN ANTERAJA MEI - OK'!AE31+'SURABAYA MAYORA MEI - OK'!AE15+'MALANG BAT MEI - OK'!AE16+'YAMAZAKI JEMBER MEI - OK'!AE17+'YAMAZAKI MALANG MEI - OK'!AE33+'MADIUN ANTERAJA MEI - OK'!AE31+'JEMBER ANTERAJA MEI - OK'!AE45+'MALANG ANTERAJA MEI - OK'!AE86+'JOM-KEDIRI ANTERAJA MEI - OK'!AE59+'TA CREDIBOOK  MEI - OK'!AE12+'MOJOKERTO MAYORA MEI - OK'!AE12+'PROBOLINGGO CREDIBOOK MEI - OK'!AE13+'MALANG CREDIBOOK MEI - OK'!AE14+'MOJOKERTO CREDIBOOK MEI - OK'!AE14+'PASURUAN CREDIBOOK MEI - OK'!AE12+'KEDIRI CREDIBOOK MEI - OK'!AE12+'MADIUN CREDIBOOK MEI - OK'!AE12+'SIDOARJO CREDIBOOK MEI - OK'!AE12+'AOP SAMARINDA MEI - OK'!AE14+'BALI CK MEI - OK'!AE34+'BALI AOP MEI - OK'!AE17+'BALI ANTERAJA MEI - OK'!AE34+'MATARAM ANTERAJA MEI - OK'!AE17+'SUMBAWA ANTERAJA MEI - OK'!AE13+'BIMA ANTERAJA MEI - OK'!AE13+'SINGARAJA CREDIBOOK MEI - OK'!AE12+'SERIRIT  CREDIBOOK MEI - OK'!AE12+'BALI CREDIBOOK MEI - OK'!AE12+'SAT REMBANG MEI - OK'!AE153+'SEMARANG AOP MEI - OK'!AE23+'SEMARANG ANTERAJA MEI - OK'!AE56+'TEGAL ANTERAJA MEI - OK'!AE25+'PEMALANG ANTERAJA MEI - OK'!AE13+'KUDUS ANTERAJA MEI - OK'!AE29+'PURWOKERTO HMS MEI - OK'!AE12+'SOLO HMS MEI - OK'!AE12+'JOGJA HMS - OK'!AE12+'PURWOKERTO AOP MEI - OK'!AE15+'PURWOKERTO ANTERAJA MEI - OK'!AE31+'JOGJA ANTERAJA MEI - OK'!AE63+'SOLO ANTERAJA MEI - OK'!AE40+'MAKASSAR ANTERAJA MEI - OK'!AE24+'PARE-PARE ANTERAJA MEI - OK'!AE18+'MANADO SAT MIE - OK'!AE61+'MANADO ANTERAJA MIE - OK'!AE15+'GORONTALO SAT MEI - OK'!AE26+'PALU ANTERAJA MEI - OK'!AE13+'KENDARI ANTERAJA MEI - OK'!AE15+'GORONTALO AGRIAKU MEI - OK'!AE12+'GORONTALO ANTERAJA MEI - OK'!AE13</f>
        <v>11327863.666666668</v>
      </c>
      <c r="AG146" s="96"/>
      <c r="AH146" s="100" t="s">
        <v>342</v>
      </c>
      <c r="AI146" s="110">
        <f>+'BALI CK  APR - OK'!J13+'BALI AOP APR - OK'!J12+'BALI ANTERAJA APR - OK'!J12+'SOLO HMS APR - OK'!J12</f>
        <v>-11666</v>
      </c>
      <c r="AJ146" s="95"/>
      <c r="AK146" s="96"/>
      <c r="AN146" s="102"/>
      <c r="AV146" s="101"/>
    </row>
    <row r="147" ht="12" customHeight="1">
      <c r="AC147" s="103"/>
      <c r="AD147" s="100" t="s">
        <v>36</v>
      </c>
      <c r="AE147" s="98">
        <f>+AI142</f>
        <v>1917468.1768050063</v>
      </c>
      <c r="AF147" s="98">
        <f>+AE147+'PAMEKASAN ANTERAJA MEI - OK'!AE21+'LAMONGAN ANTERAJA MEI - OK'!AE32+'SURABAYA MAYORA MEI - OK'!AE16+'MALANG BAT MEI - OK'!AE17+'YAMAZAKI JEMBER MEI - OK'!AE18+'YAMAZAKI MALANG MEI - OK'!AE34+'MADIUN ANTERAJA MEI - OK'!AE32+'JEMBER ANTERAJA MEI - OK'!AE46+'MALANG ANTERAJA MEI - OK'!AE87+'JOM-KEDIRI ANTERAJA MEI - OK'!AE60+'TA CREDIBOOK  MEI - OK'!AE13+'MOJOKERTO MAYORA MEI - OK'!AE13+'PROBOLINGGO CREDIBOOK MEI - OK'!AE14+'MALANG CREDIBOOK MEI - OK'!AE15+'MOJOKERTO CREDIBOOK MEI - OK'!AE15+'PASURUAN CREDIBOOK MEI - OK'!AE13+'KEDIRI CREDIBOOK MEI - OK'!AE13+'MADIUN CREDIBOOK MEI - OK'!AE13+'SIDOARJO CREDIBOOK MEI - OK'!AE13+'AOP SAMARINDA MEI - OK'!AE15+'BALI CK MEI - OK'!AE35+'BALI AOP MEI - OK'!AE18+'BALI ANTERAJA MEI - OK'!AE35+'MATARAM ANTERAJA MEI - OK'!AE18+'SUMBAWA ANTERAJA MEI - OK'!AE14+'BIMA ANTERAJA MEI - OK'!AE14+'SINGARAJA CREDIBOOK MEI - OK'!AE13+'SERIRIT  CREDIBOOK MEI - OK'!AE13+'BALI CREDIBOOK MEI - OK'!AE13+'SAT REMBANG MEI - OK'!AE154+'SEMARANG AOP MEI - OK'!AE24+'SEMARANG ANTERAJA MEI - OK'!AE57+'TEGAL ANTERAJA MEI - OK'!AE26+'PEMALANG ANTERAJA MEI - OK'!AE14+'KUDUS ANTERAJA MEI - OK'!AE30+'PURWOKERTO HMS MEI - OK'!AE13+'SOLO HMS MEI - OK'!AE13+'JOGJA HMS - OK'!AE13+'PURWOKERTO AOP MEI - OK'!AE16+'PURWOKERTO ANTERAJA MEI - OK'!AE32+'JOGJA ANTERAJA MEI - OK'!AE64+'SOLO ANTERAJA MEI - OK'!AE41+'MAKASSAR ANTERAJA MEI - OK'!AE25+'PARE-PARE ANTERAJA MEI - OK'!AE19+'MANADO SAT MIE - OK'!AE62+'MANADO ANTERAJA MIE - OK'!AE16+'GORONTALO SAT MEI - OK'!AE27+'PALU ANTERAJA MEI - OK'!AE14+'KENDARI ANTERAJA MEI - OK'!AE16+'GORONTALO AGRIAKU MEI - OK'!AE13+'GORONTALO ANTERAJA MEI - OK'!AE14</f>
        <v>2000441.9678350065</v>
      </c>
      <c r="AH147" s="100" t="s">
        <v>36</v>
      </c>
      <c r="AI147" s="110">
        <f>+'BALI CK  APR - OK'!J14+'BALI AOP APR - OK'!J13+'BALI ANTERAJA APR - OK'!J13+'SOLO HMS APR - OK'!J13</f>
        <v>0</v>
      </c>
      <c r="AJ147" s="98"/>
      <c r="AK147" s="98"/>
      <c r="AN147" s="102"/>
    </row>
    <row r="148" ht="12" customHeight="1">
      <c r="AC148" s="103"/>
      <c r="AD148" s="100" t="s">
        <v>343</v>
      </c>
      <c r="AE148" s="98">
        <f>+AL142+AK142</f>
        <v>3272500</v>
      </c>
      <c r="AF148" s="98">
        <f>+AE148+'PAMEKASAN ANTERAJA MEI - OK'!AE22+'LAMONGAN ANTERAJA MEI - OK'!AE33+'SURABAYA MAYORA MEI - OK'!AE17+'MALANG BAT MEI - OK'!AE18+'YAMAZAKI JEMBER MEI - OK'!AE19+'YAMAZAKI MALANG MEI - OK'!AE35+'MADIUN ANTERAJA MEI - OK'!AE33+'JEMBER ANTERAJA MEI - OK'!AE47+'MALANG ANTERAJA MEI - OK'!AE88+'JOM-KEDIRI ANTERAJA MEI - OK'!AE61+'TA CREDIBOOK  MEI - OK'!AE14+'MOJOKERTO MAYORA MEI - OK'!AE14+'PROBOLINGGO CREDIBOOK MEI - OK'!AE15+'MALANG CREDIBOOK MEI - OK'!AE16+'MOJOKERTO CREDIBOOK MEI - OK'!AE16+'PASURUAN CREDIBOOK MEI - OK'!AE14+'KEDIRI CREDIBOOK MEI - OK'!AE14+'MADIUN CREDIBOOK MEI - OK'!AE14+'SIDOARJO CREDIBOOK MEI - OK'!AE14+'AOP SAMARINDA MEI - OK'!AE16+'BALI CK MEI - OK'!AE36+'BALI AOP MEI - OK'!AE19+'BALI ANTERAJA MEI - OK'!AE36+'MATARAM ANTERAJA MEI - OK'!AE19+'SUMBAWA ANTERAJA MEI - OK'!AE15+'BIMA ANTERAJA MEI - OK'!AE15+'SINGARAJA CREDIBOOK MEI - OK'!AE14+'SERIRIT  CREDIBOOK MEI - OK'!AE14+'BALI CREDIBOOK MEI - OK'!AE14+'SAT REMBANG MEI - OK'!AE155+'SEMARANG AOP MEI - OK'!AE25+'SEMARANG ANTERAJA MEI - OK'!AE58+'TEGAL ANTERAJA MEI - OK'!AE27+'PEMALANG ANTERAJA MEI - OK'!AE15+'KUDUS ANTERAJA MEI - OK'!AE31+'PURWOKERTO HMS MEI - OK'!AE14+'SOLO HMS MEI - OK'!AE14+'JOGJA HMS - OK'!AE14+'PURWOKERTO AOP MEI - OK'!AE17+'PURWOKERTO ANTERAJA MEI - OK'!AE33+'JOGJA ANTERAJA MEI - OK'!AE65+'SOLO ANTERAJA MEI - OK'!AE42+'MAKASSAR ANTERAJA MEI - OK'!AE26+'PARE-PARE ANTERAJA MEI - OK'!AE20+'MANADO SAT MIE - OK'!AE63+'MANADO ANTERAJA MIE - OK'!AE17+'GORONTALO SAT MEI - OK'!AE28+'PALU ANTERAJA MEI - OK'!AE15+'KENDARI ANTERAJA MEI - OK'!AE17+'GORONTALO AGRIAKU MEI - OK'!AE14+'GORONTALO ANTERAJA MEI - OK'!AE15</f>
        <v>15960208</v>
      </c>
      <c r="AH148" s="100" t="s">
        <v>343</v>
      </c>
      <c r="AI148" s="110">
        <f>+'BALI CK  APR - OK'!J15+'BALI AOP APR - OK'!J14+'BALI ANTERAJA APR - OK'!J14+'SOLO HMS APR - OK'!J14</f>
        <v>0</v>
      </c>
      <c r="AJ148" s="98"/>
      <c r="AK148" s="98">
        <f>3962500-137500-150000-137500</f>
        <v>3537500</v>
      </c>
      <c r="AN148" s="102"/>
    </row>
    <row r="149" ht="12" customHeight="1">
      <c r="AC149" s="103"/>
      <c r="AD149" s="100" t="s">
        <v>344</v>
      </c>
      <c r="AE149" s="98">
        <f>+N142</f>
        <v>47368971.01199229</v>
      </c>
      <c r="AF149" s="98">
        <f>+AE149+'PAMEKASAN ANTERAJA MEI - OK'!AE23+'LAMONGAN ANTERAJA MEI - OK'!AE34+'SURABAYA MAYORA MEI - OK'!AE18+'MALANG BAT MEI - OK'!AE19+'YAMAZAKI JEMBER MEI - OK'!AE20+'YAMAZAKI MALANG MEI - OK'!AE36+'MADIUN ANTERAJA MEI - OK'!AE34+'JEMBER ANTERAJA MEI - OK'!AE48+'MALANG ANTERAJA MEI - OK'!AE89+'JOM-KEDIRI ANTERAJA MEI - OK'!AE62+'TA CREDIBOOK  MEI - OK'!AE15+'MOJOKERTO MAYORA MEI - OK'!AE15+'PROBOLINGGO CREDIBOOK MEI - OK'!AE16+'MALANG CREDIBOOK MEI - OK'!AE17+'MOJOKERTO CREDIBOOK MEI - OK'!AE17+'PASURUAN CREDIBOOK MEI - OK'!AE15+'KEDIRI CREDIBOOK MEI - OK'!AE15+'MADIUN CREDIBOOK MEI - OK'!AE15+'SIDOARJO CREDIBOOK MEI - OK'!AE15+'AOP SAMARINDA MEI - OK'!AE17+'BALI CK MEI - OK'!AE37+'BALI AOP MEI - OK'!AE20+'BALI ANTERAJA MEI - OK'!AE37+'MATARAM ANTERAJA MEI - OK'!AE20+'SUMBAWA ANTERAJA MEI - OK'!AE16+'BIMA ANTERAJA MEI - OK'!AE16+'SINGARAJA CREDIBOOK MEI - OK'!AE15+'SERIRIT  CREDIBOOK MEI - OK'!AE15+'BALI CREDIBOOK MEI - OK'!AE15+'SAT REMBANG MEI - OK'!AE156+'SEMARANG AOP MEI - OK'!AE26+'SEMARANG ANTERAJA MEI - OK'!AE59+'TEGAL ANTERAJA MEI - OK'!AE28+'PEMALANG ANTERAJA MEI - OK'!AE16+'KUDUS ANTERAJA MEI - OK'!AE32+'PURWOKERTO HMS MEI - OK'!AE15+'SOLO HMS MEI - OK'!AE15+'JOGJA HMS - OK'!AE15+'PURWOKERTO AOP MEI - OK'!AE18+'PURWOKERTO ANTERAJA MEI - OK'!AE34+'JOGJA ANTERAJA MEI - OK'!AE66+'SOLO ANTERAJA MEI - OK'!AE43+'MAKASSAR ANTERAJA MEI - OK'!AE27+'PARE-PARE ANTERAJA MEI - OK'!AE21+'MANADO SAT MIE - OK'!AE64+'MANADO ANTERAJA MIE - OK'!AE18+'GORONTALO SAT MEI - OK'!AE29+'PALU ANTERAJA MEI - OK'!AE16+'KENDARI ANTERAJA MEI - OK'!AE18+'GORONTALO AGRIAKU MEI - OK'!AE15+'GORONTALO ANTERAJA MEI - OK'!AE16</f>
        <v>195895965.2642586</v>
      </c>
      <c r="AH149" s="100" t="s">
        <v>344</v>
      </c>
      <c r="AI149" s="110">
        <f>+'BALI CK  APR - OK'!J16+'BALI AOP APR - OK'!J15+'BALI ANTERAJA APR - OK'!J15+'SOLO HMS APR - OK'!J15</f>
        <v>391071.8716143733</v>
      </c>
      <c r="AJ149" s="98"/>
      <c r="AK149" s="98"/>
      <c r="AN149" s="102"/>
    </row>
    <row r="150" ht="12" customHeight="1">
      <c r="AC150" s="103"/>
      <c r="AD150" s="100" t="s">
        <v>22</v>
      </c>
      <c r="AE150" s="98">
        <f>+S142</f>
        <v>5210586.811319131</v>
      </c>
      <c r="AF150" s="98">
        <f>+AE150+'PAMEKASAN ANTERAJA MEI - OK'!AE24+'LAMONGAN ANTERAJA MEI - OK'!AE35+'SURABAYA MAYORA MEI - OK'!AE19+'MALANG BAT MEI - OK'!AE20+'YAMAZAKI JEMBER MEI - OK'!AE21+'YAMAZAKI MALANG MEI - OK'!AE37+'MADIUN ANTERAJA MEI - OK'!AE35+'JEMBER ANTERAJA MEI - OK'!AE49+'MALANG ANTERAJA MEI - OK'!AE90+'JOM-KEDIRI ANTERAJA MEI - OK'!AE63+'TA CREDIBOOK  MEI - OK'!AE16+'MOJOKERTO MAYORA MEI - OK'!AE16+'PROBOLINGGO CREDIBOOK MEI - OK'!AE17+'MALANG CREDIBOOK MEI - OK'!AE18+'MOJOKERTO CREDIBOOK MEI - OK'!AE18+'PASURUAN CREDIBOOK MEI - OK'!AE16+'KEDIRI CREDIBOOK MEI - OK'!AE16+'MADIUN CREDIBOOK MEI - OK'!AE16+'SIDOARJO CREDIBOOK MEI - OK'!AE16+'AOP SAMARINDA MEI - OK'!AE18+'BALI CK MEI - OK'!AE38+'BALI AOP MEI - OK'!AE21+'BALI ANTERAJA MEI - OK'!AE38+'MATARAM ANTERAJA MEI - OK'!AE21+'SUMBAWA ANTERAJA MEI - OK'!AE17+'BIMA ANTERAJA MEI - OK'!AE17+'SINGARAJA CREDIBOOK MEI - OK'!AE16+'SERIRIT  CREDIBOOK MEI - OK'!AE16+'BALI CREDIBOOK MEI - OK'!AE16+'SAT REMBANG MEI - OK'!AE157+'SEMARANG AOP MEI - OK'!AE27+'SEMARANG ANTERAJA MEI - OK'!AE60+'TEGAL ANTERAJA MEI - OK'!AE29+'PEMALANG ANTERAJA MEI - OK'!AE17+'KUDUS ANTERAJA MEI - OK'!AE33+'PURWOKERTO HMS MEI - OK'!AE16+'SOLO HMS MEI - OK'!AE16+'JOGJA HMS - OK'!AE16+'PURWOKERTO AOP MEI - OK'!AE19+'PURWOKERTO ANTERAJA MEI - OK'!AE35+'JOGJA ANTERAJA MEI - OK'!AE67+'SOLO ANTERAJA MEI - OK'!AE44+'MAKASSAR ANTERAJA MEI - OK'!AE28+'PARE-PARE ANTERAJA MEI - OK'!AE22+'MANADO SAT MIE - OK'!AE65+'MANADO ANTERAJA MIE - OK'!AE19+'GORONTALO SAT MEI - OK'!AE30+'PALU ANTERAJA MEI - OK'!AE17+'KENDARI ANTERAJA MEI - OK'!AE19+'GORONTALO AGRIAKU MEI - OK'!AE16+'GORONTALO ANTERAJA MEI - OK'!AE17</f>
        <v>21548556.17906842</v>
      </c>
      <c r="AH150" s="100" t="s">
        <v>22</v>
      </c>
      <c r="AI150" s="110">
        <f>+'BALI CK  APR - OK'!J17+'BALI AOP APR - OK'!J16+'BALI ANTERAJA APR - OK'!J16+'SOLO HMS APR - OK'!J16</f>
        <v>43017.9058775811</v>
      </c>
      <c r="AJ150" s="98"/>
      <c r="AK150" s="98"/>
      <c r="AN150" s="102"/>
    </row>
    <row r="151" ht="12" customHeight="1">
      <c r="AC151" s="103"/>
      <c r="AD151" s="100" t="s">
        <v>345</v>
      </c>
      <c r="AE151" s="98">
        <f>+AR142</f>
        <v>620045372.655095</v>
      </c>
      <c r="AF151" s="98">
        <f>+AE151+'PAMEKASAN ANTERAJA MEI - OK'!AE25+'LAMONGAN ANTERAJA MEI - OK'!AE36+'SURABAYA MAYORA MEI - OK'!AE20+'MALANG BAT MEI - OK'!AE21+'YAMAZAKI JEMBER MEI - OK'!AE22+'YAMAZAKI MALANG MEI - OK'!AE38+'MADIUN ANTERAJA MEI - OK'!AE36+'JEMBER ANTERAJA MEI - OK'!AE50+'MALANG ANTERAJA MEI - OK'!AE91+'JOM-KEDIRI ANTERAJA MEI - OK'!AE64+'TA CREDIBOOK  MEI - OK'!AE17+'MOJOKERTO MAYORA MEI - OK'!AE17+'PROBOLINGGO CREDIBOOK MEI - OK'!AE18+'MALANG CREDIBOOK MEI - OK'!AE19+'MOJOKERTO CREDIBOOK MEI - OK'!AE19+'PASURUAN CREDIBOOK MEI - OK'!AE17+'KEDIRI CREDIBOOK MEI - OK'!AE17+'MADIUN CREDIBOOK MEI - OK'!AE17+'SIDOARJO CREDIBOOK MEI - OK'!AE17+'AOP SAMARINDA MEI - OK'!AE19+'BALI CK MEI - OK'!AE39+'BALI AOP MEI - OK'!AE22+'BALI ANTERAJA MEI - OK'!AE39+'MATARAM ANTERAJA MEI - OK'!AE22+'SUMBAWA ANTERAJA MEI - OK'!AE18+'BIMA ANTERAJA MEI - OK'!AE18+'SINGARAJA CREDIBOOK MEI - OK'!AE17+'SERIRIT  CREDIBOOK MEI - OK'!AE17+'BALI CREDIBOOK MEI - OK'!AE17+'SAT REMBANG MEI - OK'!AE158+'SEMARANG AOP MEI - OK'!AE28+'SEMARANG ANTERAJA MEI - OK'!AE61+'TEGAL ANTERAJA MEI - OK'!AE30+'PEMALANG ANTERAJA MEI - OK'!AE18+'KUDUS ANTERAJA MEI - OK'!AE34+'PURWOKERTO HMS MEI - OK'!AE17+'SOLO HMS MEI - OK'!AE17+'JOGJA HMS - OK'!AE17+'PURWOKERTO AOP MEI - OK'!AE20+'PURWOKERTO ANTERAJA MEI - OK'!AE36+'JOGJA ANTERAJA MEI - OK'!AE68+'SOLO ANTERAJA MEI - OK'!AE45+'MAKASSAR ANTERAJA MEI - OK'!AE29+'PARE-PARE ANTERAJA MEI - OK'!AE23+'MANADO SAT MIE - OK'!AE66+'MANADO ANTERAJA MIE - OK'!AE20+'GORONTALO SAT MEI - OK'!AE31+'PALU ANTERAJA MEI - OK'!AE18+'KENDARI ANTERAJA MEI - OK'!AE20+'GORONTALO AGRIAKU MEI - OK'!AE17+'GORONTALO ANTERAJA MEI - OK'!AE18</f>
        <v>2791579815.5178986</v>
      </c>
      <c r="AH151" s="100" t="s">
        <v>345</v>
      </c>
      <c r="AI151" s="110">
        <f>+'BALI CK  APR - OK'!J18+'BALI AOP APR - OK'!J17+'BALI ANTERAJA APR - OK'!J17+'SOLO HMS APR - OK'!J17</f>
        <v>5905041.135333337</v>
      </c>
      <c r="AJ151" s="98"/>
      <c r="AK151" s="98"/>
      <c r="AN151" s="102"/>
    </row>
    <row r="152" ht="12" customHeight="1">
      <c r="AC152" s="103"/>
      <c r="AD152" s="100" t="s">
        <v>346</v>
      </c>
      <c r="AE152" s="98">
        <f>SUM(AE144:AE151)</f>
        <v>757815695.4732133</v>
      </c>
      <c r="AF152" s="98">
        <f>+AE152+'PAMEKASAN ANTERAJA MEI - OK'!AE26+'LAMONGAN ANTERAJA MEI - OK'!AE37+'SURABAYA MAYORA MEI - OK'!AE21+'MALANG BAT MEI - OK'!AE22+'YAMAZAKI JEMBER MEI - OK'!AE23+'YAMAZAKI MALANG MEI - OK'!AE39+'MADIUN ANTERAJA MEI - OK'!AE37+'JEMBER ANTERAJA MEI - OK'!AE51+'MALANG ANTERAJA MEI - OK'!AE92+'JOM-KEDIRI ANTERAJA MEI - OK'!AE65+'TA CREDIBOOK  MEI - OK'!AE18+'MOJOKERTO MAYORA MEI - OK'!AE18+'PROBOLINGGO CREDIBOOK MEI - OK'!AE19+'MALANG CREDIBOOK MEI - OK'!AE20+'MOJOKERTO CREDIBOOK MEI - OK'!AE20+'PASURUAN CREDIBOOK MEI - OK'!AE18+'KEDIRI CREDIBOOK MEI - OK'!AE18+'MADIUN CREDIBOOK MEI - OK'!AE18+'SIDOARJO CREDIBOOK MEI - OK'!AE18+'AOP SAMARINDA MEI - OK'!AE20+'BALI CK MEI - OK'!AE40+'BALI AOP MEI - OK'!AE23+'BALI ANTERAJA MEI - OK'!AE40+'MATARAM ANTERAJA MEI - OK'!AE23+'SUMBAWA ANTERAJA MEI - OK'!AE19+'BIMA ANTERAJA MEI - OK'!AE19+'SINGARAJA CREDIBOOK MEI - OK'!AE18+'SERIRIT  CREDIBOOK MEI - OK'!AE18+'BALI CREDIBOOK MEI - OK'!AE18+'SAT REMBANG MEI - OK'!AE159+'SEMARANG AOP MEI - OK'!AE29+'SEMARANG ANTERAJA MEI - OK'!AE62+'TEGAL ANTERAJA MEI - OK'!AE31+'PEMALANG ANTERAJA MEI - OK'!AE19+'KUDUS ANTERAJA MEI - OK'!AE35+'PURWOKERTO HMS MEI - OK'!AE18+'SOLO HMS MEI - OK'!AE18+'JOGJA HMS - OK'!AE18+'PURWOKERTO AOP MEI - OK'!AE21+'PURWOKERTO ANTERAJA MEI - OK'!AE37+'JOGJA ANTERAJA MEI - OK'!AE69+'SOLO ANTERAJA MEI - OK'!AE46+'MAKASSAR ANTERAJA MEI - OK'!AE30+'PARE-PARE ANTERAJA MEI - OK'!AE24+'MANADO SAT MIE - OK'!AE67+'MANADO ANTERAJA MIE - OK'!AE21+'GORONTALO SAT MEI - OK'!AE32+'PALU ANTERAJA MEI - OK'!AE19+'KENDARI ANTERAJA MEI - OK'!AE21+'GORONTALO AGRIAKU MEI - OK'!AE18+'GORONTALO ANTERAJA MEI - OK'!AE19</f>
        <v>3378814087.246558</v>
      </c>
      <c r="AH152" s="100" t="s">
        <v>346</v>
      </c>
      <c r="AI152" s="190">
        <f>SUM(AI144:AI151)</f>
        <v>6549154.839338291</v>
      </c>
      <c r="AJ152" s="98"/>
      <c r="AK152" s="98"/>
      <c r="AN152" s="102"/>
    </row>
    <row r="153" ht="12" customHeight="1">
      <c r="AC153" s="103"/>
      <c r="AE153" s="98">
        <f>+AE152-T142</f>
        <v>0</v>
      </c>
      <c r="AF153" s="98">
        <f>+AE153+'PAMEKASAN ANTERAJA MEI - OK'!AE27+'LAMONGAN ANTERAJA MEI - OK'!AE38+'SURABAYA MAYORA MEI - OK'!AE22+'MALANG BAT MEI - OK'!AE23+'YAMAZAKI JEMBER MEI - OK'!AE24+'YAMAZAKI MALANG MEI - OK'!AE40+'MADIUN ANTERAJA MEI - OK'!AE38+'JEMBER ANTERAJA MEI - OK'!AE52+'MALANG ANTERAJA MEI - OK'!AE93+'JOM-KEDIRI ANTERAJA MEI - OK'!AE66+'TA CREDIBOOK  MEI - OK'!AE19+'MOJOKERTO MAYORA MEI - OK'!AE19+'PROBOLINGGO CREDIBOOK MEI - OK'!AE20+'MALANG CREDIBOOK MEI - OK'!AE21+'MOJOKERTO CREDIBOOK MEI - OK'!AE21+'PASURUAN CREDIBOOK MEI - OK'!AE19+'KEDIRI CREDIBOOK MEI - OK'!AE19+'MADIUN CREDIBOOK MEI - OK'!AE19+'SIDOARJO CREDIBOOK MEI - OK'!AE19+'AOP SAMARINDA MEI - OK'!AE21+'BALI CK MEI - OK'!AE41+'BALI AOP MEI - OK'!AE24+'BALI ANTERAJA MEI - OK'!AE41+'MATARAM ANTERAJA MEI - OK'!AE24+'SUMBAWA ANTERAJA MEI - OK'!AE20+'BIMA ANTERAJA MEI - OK'!AE20+'SINGARAJA CREDIBOOK MEI - OK'!AE19+'SERIRIT  CREDIBOOK MEI - OK'!AE19+'BALI CREDIBOOK MEI - OK'!AE19+'SAT REMBANG MEI - OK'!AE160+'SEMARANG AOP MEI - OK'!AE30+'SEMARANG ANTERAJA MEI - OK'!AE63+'TEGAL ANTERAJA MEI - OK'!AE32+'PEMALANG ANTERAJA MEI - OK'!AE20+'KUDUS ANTERAJA MEI - OK'!AE36+'PURWOKERTO HMS MEI - OK'!AE19+'SOLO HMS MEI - OK'!AE19+'JOGJA HMS - OK'!AE19+'PURWOKERTO AOP MEI - OK'!AE22+'PURWOKERTO ANTERAJA MEI - OK'!AE38+'JOGJA ANTERAJA MEI - OK'!AE70+'SOLO ANTERAJA MEI - OK'!AE47+'MAKASSAR ANTERAJA MEI - OK'!AE31+'PARE-PARE ANTERAJA MEI - OK'!AE25+'MANADO SAT MIE - OK'!AE68+'MANADO ANTERAJA MIE - OK'!AE22+'GORONTALO SAT MEI - OK'!AE33+'PALU ANTERAJA MEI - OK'!AE20+'KENDARI ANTERAJA MEI - OK'!AE22+'GORONTALO AGRIAKU MEI - OK'!AE19+'GORONTALO ANTERAJA MEI - OK'!AE20</f>
        <v>1.9045546650886536E-07</v>
      </c>
      <c r="AH153" s="98"/>
      <c r="AI153" s="98"/>
      <c r="AJ153" s="98"/>
      <c r="AK153" s="98"/>
      <c r="AN153" s="102"/>
    </row>
    <row r="154" ht="12" customHeight="1">
      <c r="AC154" s="103"/>
      <c r="AE154" s="98">
        <f>+AE152-AE150</f>
        <v>752605108.6618942</v>
      </c>
      <c r="AF154" s="98">
        <f>+AE154+'PAMEKASAN ANTERAJA MEI - OK'!AE28+'LAMONGAN ANTERAJA MEI - OK'!AE39+'SURABAYA MAYORA MEI - OK'!AE23+'MALANG BAT MEI - OK'!AE24+'YAMAZAKI JEMBER MEI - OK'!AE25+'YAMAZAKI MALANG MEI - OK'!AE41+'MADIUN ANTERAJA MEI - OK'!AE39+'JEMBER ANTERAJA MEI - OK'!AE53+'MALANG ANTERAJA MEI - OK'!AE94+'JOM-KEDIRI ANTERAJA MEI - OK'!AE67+'TA CREDIBOOK  MEI - OK'!AE20+'MOJOKERTO MAYORA MEI - OK'!AE20+'PROBOLINGGO CREDIBOOK MEI - OK'!AE21+'MALANG CREDIBOOK MEI - OK'!AE22+'MOJOKERTO CREDIBOOK MEI - OK'!AE22+'PASURUAN CREDIBOOK MEI - OK'!AE20+'KEDIRI CREDIBOOK MEI - OK'!AE20+'MADIUN CREDIBOOK MEI - OK'!AE20+'SIDOARJO CREDIBOOK MEI - OK'!AE20+'AOP SAMARINDA MEI - OK'!AE22+'BALI CK MEI - OK'!AE42+'BALI AOP MEI - OK'!AE25+'BALI ANTERAJA MEI - OK'!AE42+'MATARAM ANTERAJA MEI - OK'!AE25+'SUMBAWA ANTERAJA MEI - OK'!AE21+'BIMA ANTERAJA MEI - OK'!AE21+'SINGARAJA CREDIBOOK MEI - OK'!AE20+'SERIRIT  CREDIBOOK MEI - OK'!AE20+'BALI CREDIBOOK MEI - OK'!AE20+'SAT REMBANG MEI - OK'!AE161+'SEMARANG AOP MEI - OK'!AE31+'SEMARANG ANTERAJA MEI - OK'!AE64+'TEGAL ANTERAJA MEI - OK'!AE33+'PEMALANG ANTERAJA MEI - OK'!AE21+'KUDUS ANTERAJA MEI - OK'!AE37+'PURWOKERTO HMS MEI - OK'!AE20+'SOLO HMS MEI - OK'!AE20+'JOGJA HMS - OK'!AE20+'PURWOKERTO AOP MEI - OK'!AE23+'PURWOKERTO ANTERAJA MEI - OK'!AE39+'JOGJA ANTERAJA MEI - OK'!AE71+'SOLO ANTERAJA MEI - OK'!AE48+'MAKASSAR ANTERAJA MEI - OK'!AE32+'PARE-PARE ANTERAJA MEI - OK'!AE26+'MANADO SAT MIE - OK'!AE69+'MANADO ANTERAJA MIE - OK'!AE23+'GORONTALO SAT MEI - OK'!AE34+'PALU ANTERAJA MEI - OK'!AE21+'KENDARI ANTERAJA MEI - OK'!AE23+'GORONTALO AGRIAKU MEI - OK'!AE20+'GORONTALO ANTERAJA MEI - OK'!AE21</f>
        <v>3357265531.067489</v>
      </c>
      <c r="AH154" s="98"/>
      <c r="AI154" s="98">
        <f>+AI152-AI150</f>
        <v>6506136.933460711</v>
      </c>
      <c r="AJ154" s="98"/>
      <c r="AK154" s="98"/>
      <c r="AN154" s="102"/>
    </row>
    <row r="158" ht="12" customHeight="1">
      <c r="AF158" s="98">
        <v>3391330022</v>
      </c>
    </row>
    <row r="159" ht="12" customHeight="1">
      <c r="AF159" s="98">
        <f>+AF158-AF152</f>
        <v>12515934.75344181</v>
      </c>
    </row>
    <row r="235" ht="12" customHeight="1">
      <c r="AW235" s="621"/>
      <c r="AX235" s="621"/>
      <c r="AY235" s="621"/>
    </row>
    <row r="236" ht="12" customHeight="1">
      <c r="AW236" s="621"/>
      <c r="AX236" s="621"/>
      <c r="AY236" s="621"/>
    </row>
    <row r="237" ht="12" customHeight="1">
      <c r="AW237" s="621"/>
      <c r="AX237" s="621"/>
      <c r="AY237" s="621"/>
    </row>
    <row r="238" ht="12" customHeight="1">
      <c r="AW238" s="621"/>
      <c r="AX238" s="621"/>
      <c r="AY238" s="621"/>
    </row>
    <row r="239" ht="12" customHeight="1">
      <c r="AW239" s="621"/>
      <c r="AX239" s="621"/>
      <c r="AY239" s="621"/>
    </row>
    <row r="240" ht="12" customHeight="1">
      <c r="AW240" s="621"/>
      <c r="AX240" s="621"/>
      <c r="AY240" s="621"/>
    </row>
    <row r="241" ht="12" customHeight="1">
      <c r="AW241" s="621"/>
      <c r="AX241" s="621"/>
      <c r="AY241" s="621"/>
    </row>
    <row r="242" ht="12" customHeight="1">
      <c r="AW242" s="621"/>
      <c r="AX242" s="621"/>
      <c r="AY242" s="621"/>
    </row>
    <row r="243" ht="12" customHeight="1">
      <c r="AW243" s="621"/>
      <c r="AX243" s="621"/>
      <c r="AY243" s="621"/>
    </row>
    <row r="244" ht="12" customHeight="1">
      <c r="AW244" s="621"/>
      <c r="AX244" s="621"/>
      <c r="AY244" s="621"/>
    </row>
    <row r="245" ht="12" customHeight="1">
      <c r="AW245" s="621"/>
      <c r="AX245" s="621"/>
      <c r="AY245" s="621"/>
    </row>
    <row r="246" ht="12" customHeight="1">
      <c r="AW246" s="621"/>
      <c r="AX246" s="621"/>
      <c r="AY246" s="621"/>
    </row>
    <row r="247" ht="12" customHeight="1">
      <c r="AW247" s="621"/>
      <c r="AX247" s="621"/>
      <c r="AY247" s="621"/>
    </row>
    <row r="248" ht="12" customHeight="1">
      <c r="AW248" s="621"/>
      <c r="AX248" s="621"/>
      <c r="AY248" s="621"/>
    </row>
    <row r="249" ht="12" customHeight="1">
      <c r="AW249" s="641"/>
      <c r="AX249" s="641"/>
      <c r="AY249" s="641"/>
    </row>
    <row r="250" ht="12" customHeight="1">
      <c r="AW250" s="641"/>
      <c r="AX250" s="641"/>
      <c r="AY250" s="641"/>
    </row>
    <row r="251" ht="12" customHeight="1">
      <c r="AW251" s="641"/>
      <c r="AX251" s="641"/>
      <c r="AY251" s="641"/>
    </row>
    <row r="252" ht="12" customHeight="1">
      <c r="AW252" s="641"/>
      <c r="AX252" s="641"/>
      <c r="AY252" s="641"/>
    </row>
    <row r="253" ht="12" customHeight="1">
      <c r="AW253" s="641"/>
      <c r="AX253" s="641"/>
      <c r="AY253" s="641"/>
    </row>
    <row r="254" ht="12" customHeight="1">
      <c r="AW254" s="641"/>
      <c r="AX254" s="641"/>
      <c r="AY254" s="641"/>
    </row>
    <row r="255" ht="12" customHeight="1">
      <c r="AW255" s="641"/>
      <c r="AX255" s="641"/>
      <c r="AY255" s="641"/>
    </row>
    <row r="256" ht="12" customHeight="1">
      <c r="AW256" s="641"/>
      <c r="AX256" s="641"/>
      <c r="AY256" s="641"/>
    </row>
    <row r="257" ht="12" customHeight="1">
      <c r="AW257" s="641"/>
      <c r="AX257" s="641"/>
      <c r="AY257" s="641"/>
    </row>
    <row r="258" ht="12" customHeight="1">
      <c r="AW258" s="641"/>
      <c r="AX258" s="641"/>
      <c r="AY258" s="641"/>
    </row>
    <row r="259" ht="12" customHeight="1">
      <c r="AW259" s="641"/>
      <c r="AX259" s="641"/>
      <c r="AY259" s="641"/>
    </row>
    <row r="260" ht="12" customHeight="1">
      <c r="AW260" s="658"/>
      <c r="AX260" s="658"/>
      <c r="AY260" s="658"/>
    </row>
    <row r="261" ht="12" customHeight="1">
      <c r="AW261" s="658"/>
      <c r="AX261" s="658"/>
      <c r="AY261" s="658"/>
    </row>
    <row r="262" ht="12" customHeight="1">
      <c r="AW262" s="658"/>
      <c r="AX262" s="658"/>
      <c r="AY262" s="658"/>
    </row>
    <row r="263" ht="12" customHeight="1">
      <c r="AW263" s="658"/>
      <c r="AX263" s="658"/>
      <c r="AY263" s="658"/>
    </row>
    <row r="264" ht="12" customHeight="1">
      <c r="AW264" s="658"/>
      <c r="AX264" s="658"/>
      <c r="AY264" s="658"/>
    </row>
    <row r="265" ht="12" customHeight="1">
      <c r="AW265" s="658"/>
      <c r="AX265" s="658"/>
      <c r="AY265" s="658"/>
    </row>
    <row r="266" ht="12" customHeight="1">
      <c r="AW266" s="658"/>
      <c r="AX266" s="658"/>
      <c r="AY266" s="658"/>
    </row>
    <row r="267" ht="12" customHeight="1">
      <c r="AW267" s="658"/>
      <c r="AX267" s="658"/>
      <c r="AY267" s="658"/>
    </row>
    <row r="268" ht="12" customHeight="1">
      <c r="AW268" s="658"/>
      <c r="AX268" s="658"/>
      <c r="AY268" s="658"/>
    </row>
    <row r="269" ht="12" customHeight="1">
      <c r="AW269" s="658"/>
      <c r="AX269" s="658"/>
      <c r="AY269" s="658"/>
    </row>
    <row r="270" ht="12" customHeight="1">
      <c r="AW270" s="658"/>
      <c r="AX270" s="658"/>
      <c r="AY270" s="658"/>
    </row>
    <row r="271" ht="12" customHeight="1">
      <c r="AW271" s="658"/>
      <c r="AX271" s="658"/>
      <c r="AY271" s="658"/>
    </row>
  </sheetData>
  <mergeCells>
    <mergeCell ref="A142:F142"/>
    <mergeCell ref="AS5:AU5"/>
  </mergeCells>
  <conditionalFormatting sqref="AN1:AN4 AN155:AN1048576 AN6">
    <cfRule type="containsText" dxfId="260" priority="9" operator="containsText" text="MBK">
      <formula>NOT(ISERROR(SEARCH("MBK",AN1)))</formula>
    </cfRule>
  </conditionalFormatting>
  <conditionalFormatting sqref="AE149">
    <cfRule type="containsText" dxfId="261" priority="1" operator="containsText" text="SALAH">
      <formula>NOT(ISERROR(SEARCH("SALAH",AE149)))</formula>
    </cfRule>
    <cfRule type="containsText" dxfId="262" priority="2" operator="containsText" text="SALAH">
      <formula>NOT(ISERROR(SEARCH("SALAH",AE149)))</formula>
    </cfRule>
  </conditionalFormatting>
  <conditionalFormatting sqref="AE146">
    <cfRule type="containsText" dxfId="261" priority="3" operator="containsText" text="SALAH">
      <formula>NOT(ISERROR(SEARCH("SALAH",AE146)))</formula>
    </cfRule>
    <cfRule type="containsText" dxfId="262" priority="4" operator="containsText" text="SALAH">
      <formula>NOT(ISERROR(SEARCH("SALAH",AE146)))</formula>
    </cfRule>
  </conditionalFormatting>
  <printOptions horizontalCentered="1"/>
  <pageMargins left="0.05" right="0" top="0.75" bottom="0.5" header="0.6" footer="0.45902777777777798"/>
  <pageSetup paperSize="9" scale="57" fitToHeight="0" orientation="landscape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mc:Ignorable="x14ac xr">
  <sheetPr>
    <tabColor rgb="FF4DD60C"/>
    <pageSetUpPr fitToPage="1"/>
  </sheetPr>
  <dimension ref="A1:AV67"/>
  <sheetViews>
    <sheetView zoomScaleNormal="100" workbookViewId="0">
      <pane xSplit="7" ySplit="6" topLeftCell="T40" activePane="bottomRight" state="frozen"/>
      <selection pane="topRight"/>
      <selection pane="bottomLeft"/>
      <selection pane="bottomRight" activeCell="D54" sqref="D54"/>
    </sheetView>
  </sheetViews>
  <sheetFormatPr defaultColWidth="9.140625" defaultRowHeight="12" customHeight="1"/>
  <cols>
    <col min="1" max="2" width="4.5703125" customWidth="1"/>
    <col min="3" max="3" width="26.85546875" customWidth="1"/>
    <col min="4" max="4" width="11.5703125" customWidth="1"/>
    <col min="5" max="5" width="10" customWidth="1"/>
    <col min="6" max="6" width="10.28515625" customWidth="1"/>
    <col min="7" max="7" width="13.28515625" customWidth="1"/>
    <col min="8" max="8" width="11.5703125" customWidth="1"/>
    <col min="9" max="9" width="10.85546875" customWidth="1"/>
    <col min="10" max="12" width="11.42578125" customWidth="1"/>
    <col min="13" max="13" width="13.28515625" customWidth="1"/>
    <col min="14" max="14" width="10.7109375" customWidth="1"/>
    <col min="15" max="16" width="11.42578125" customWidth="1"/>
    <col min="17" max="17" width="11.5703125" customWidth="1"/>
    <col min="18" max="18" width="12.5703125" customWidth="1"/>
    <col min="19" max="19" width="11.42578125" customWidth="1"/>
    <col min="20" max="20" width="13.42578125" customWidth="1"/>
    <col min="21" max="21" width="12.140625" customWidth="1"/>
    <col min="22" max="22" width="10.28515625" customWidth="1"/>
    <col min="23" max="23" width="15" customWidth="1"/>
    <col min="26" max="26" width="7" customWidth="1" style="100"/>
    <col min="27" max="27" width="5.85546875" customWidth="1" style="100"/>
    <col min="28" max="28" width="22.85546875" customWidth="1" style="100"/>
    <col min="29" max="29" width="13.42578125" customWidth="1" style="99"/>
    <col min="30" max="30" width="15.42578125" customWidth="1" style="100"/>
    <col min="31" max="31" width="13.7109375" customWidth="1" style="98"/>
    <col min="32" max="32" width="15.42578125" customWidth="1" style="98"/>
    <col min="33" max="33" width="13.85546875" customWidth="1" style="98"/>
    <col min="34" max="34" width="16" customWidth="1" style="100"/>
    <col min="35" max="35" width="10.5703125" customWidth="1" style="100"/>
    <col min="36" max="36" width="10.42578125" customWidth="1" style="100"/>
    <col min="37" max="37" width="14.42578125" customWidth="1" style="100"/>
    <col min="38" max="38" bestFit="1" width="13.140625" customWidth="1" style="100"/>
    <col min="39" max="39" bestFit="1" width="14" customWidth="1" style="100"/>
    <col min="40" max="40" width="13.28515625" customWidth="1" style="99"/>
    <col min="41" max="41" width="5.85546875" customWidth="1" style="100"/>
    <col min="42" max="42" width="6.42578125" customWidth="1" style="100"/>
    <col min="43" max="43" bestFit="1" width="24.5703125" customWidth="1" style="100"/>
    <col min="44" max="44" width="15.5703125" customWidth="1" style="100"/>
    <col min="45" max="45" bestFit="1" width="14.85546875" customWidth="1" style="99"/>
    <col min="46" max="46" bestFit="1" width="12.42578125" customWidth="1" style="97"/>
    <col min="47" max="47" bestFit="1" width="11.42578125" customWidth="1" style="97"/>
    <col min="48" max="48" width="13.7109375" customWidth="1" style="99"/>
  </cols>
  <sheetData>
    <row r="1" ht="12" customHeight="1">
      <c r="A1" s="326" t="s">
        <v>0</v>
      </c>
      <c r="C1" s="325"/>
      <c r="G1" s="107"/>
      <c r="H1" s="107"/>
      <c r="M1" s="107"/>
      <c r="V1" s="313"/>
      <c r="Z1" s="748"/>
      <c r="AA1" s="748"/>
      <c r="AB1" s="748"/>
      <c r="AC1" s="749"/>
      <c r="AD1" s="748"/>
      <c r="AH1" s="98"/>
      <c r="AI1" s="748"/>
      <c r="AJ1" s="748"/>
      <c r="AK1" s="748"/>
      <c r="AL1" s="748"/>
      <c r="AM1" s="748"/>
      <c r="AN1" s="749"/>
      <c r="AO1" s="748"/>
      <c r="AP1" s="748"/>
      <c r="AQ1" s="748"/>
      <c r="AR1" s="748"/>
      <c r="AS1" s="101"/>
      <c r="AV1" s="101"/>
    </row>
    <row r="2" ht="12" customHeight="1">
      <c r="A2" s="326" t="s">
        <v>967</v>
      </c>
      <c r="C2" s="325"/>
      <c r="G2" s="110"/>
      <c r="H2" s="110"/>
      <c r="M2" s="110"/>
      <c r="N2" s="110"/>
      <c r="O2" s="110"/>
      <c r="P2" s="110"/>
      <c r="Q2" s="110"/>
      <c r="Z2" s="748"/>
      <c r="AA2" s="748"/>
      <c r="AB2" s="748"/>
      <c r="AC2" s="749"/>
      <c r="AD2" s="748"/>
      <c r="AH2" s="98"/>
      <c r="AI2" s="748"/>
      <c r="AJ2" s="748"/>
      <c r="AK2" s="748"/>
      <c r="AL2" s="748"/>
      <c r="AM2" s="748"/>
      <c r="AN2" s="749"/>
      <c r="AO2" s="748"/>
      <c r="AP2" s="748"/>
      <c r="AQ2" s="748"/>
      <c r="AR2" s="748"/>
      <c r="AS2" s="101"/>
      <c r="AV2" s="101"/>
    </row>
    <row r="3" ht="15">
      <c r="A3" s="326" t="str">
        <f>'MALANG ANTERAJA MEI - OK'!$A$3</f>
        <v>Periode Bulan Mei 2022</v>
      </c>
      <c r="C3" s="325"/>
      <c r="G3" s="107"/>
      <c r="H3" s="110"/>
      <c r="I3" s="165"/>
      <c r="M3" s="107"/>
      <c r="V3" s="313"/>
      <c r="Z3" s="748"/>
      <c r="AA3" s="748"/>
      <c r="AB3" s="748"/>
      <c r="AC3" s="749"/>
      <c r="AD3" s="748"/>
      <c r="AE3" s="540"/>
      <c r="AH3" s="98"/>
      <c r="AI3" s="748"/>
      <c r="AJ3" s="748"/>
      <c r="AK3" s="748"/>
      <c r="AL3" s="748"/>
      <c r="AM3" s="748">
        <f>3537500-12500</f>
        <v>3525000</v>
      </c>
      <c r="AN3" s="749"/>
      <c r="AO3" s="748"/>
      <c r="AP3" s="748"/>
      <c r="AQ3" s="748"/>
      <c r="AR3" s="748"/>
      <c r="AS3" s="101"/>
      <c r="AV3" s="101"/>
    </row>
    <row r="4" ht="15">
      <c r="A4" s="326"/>
      <c r="C4" s="325"/>
      <c r="G4" s="107"/>
      <c r="H4" s="501">
        <v>2043423</v>
      </c>
      <c r="I4" s="339">
        <v>2654096</v>
      </c>
      <c r="M4" s="107"/>
      <c r="V4" s="313"/>
      <c r="Z4" s="748"/>
      <c r="AA4" s="748"/>
      <c r="AB4" s="748"/>
      <c r="AC4" s="749"/>
      <c r="AD4" s="748"/>
      <c r="AE4" s="750">
        <f>+I4</f>
        <v>2654096</v>
      </c>
      <c r="AH4" s="98"/>
      <c r="AI4" s="751"/>
      <c r="AJ4" s="748"/>
      <c r="AK4" s="748"/>
      <c r="AL4" s="748"/>
      <c r="AM4" s="748"/>
      <c r="AN4" s="749"/>
      <c r="AO4" s="748"/>
      <c r="AP4" s="748"/>
      <c r="AQ4" s="748"/>
      <c r="AR4" s="748"/>
      <c r="AS4" s="101"/>
      <c r="AV4" s="101"/>
    </row>
    <row r="5" ht="15.75">
      <c r="A5" s="326"/>
      <c r="C5" s="325"/>
      <c r="G5" s="107"/>
      <c r="H5" s="111"/>
      <c r="I5" s="165"/>
      <c r="M5" s="107"/>
      <c r="V5" s="313"/>
      <c r="Z5" s="748"/>
      <c r="AA5" s="748"/>
      <c r="AB5" s="748" t="str">
        <f>+E7</f>
        <v>JOMBANG</v>
      </c>
      <c r="AC5" s="749"/>
      <c r="AD5" s="748"/>
      <c r="AE5" s="752"/>
      <c r="AH5" s="98"/>
      <c r="AI5" s="748"/>
      <c r="AJ5" s="748"/>
      <c r="AK5" s="748"/>
      <c r="AL5" s="748"/>
      <c r="AM5" s="748"/>
      <c r="AN5" s="749"/>
      <c r="AO5" s="748"/>
      <c r="AP5" s="748"/>
      <c r="AQ5" s="748" t="str">
        <f ref="AQ5:AQ54" t="shared" si="0">+AB5</f>
        <v>JOMBANG</v>
      </c>
      <c r="AR5" s="748"/>
      <c r="AS5" s="998" t="s">
        <v>3</v>
      </c>
      <c r="AT5" s="998"/>
      <c r="AU5" s="998"/>
      <c r="AV5" s="101"/>
    </row>
    <row r="6" ht="23.25">
      <c r="A6" s="502" t="s">
        <v>4</v>
      </c>
      <c r="B6" s="503" t="s">
        <v>5</v>
      </c>
      <c r="C6" s="503" t="s">
        <v>6</v>
      </c>
      <c r="D6" s="503" t="s">
        <v>7</v>
      </c>
      <c r="E6" s="503" t="s">
        <v>8</v>
      </c>
      <c r="F6" s="504" t="s">
        <v>9</v>
      </c>
      <c r="G6" s="3" t="s">
        <v>10</v>
      </c>
      <c r="H6" s="4" t="s">
        <v>11</v>
      </c>
      <c r="I6" s="507" t="s">
        <v>12</v>
      </c>
      <c r="J6" s="508" t="s">
        <v>13</v>
      </c>
      <c r="K6" s="508" t="s">
        <v>14</v>
      </c>
      <c r="L6" s="509" t="s">
        <v>15</v>
      </c>
      <c r="M6" s="299" t="s">
        <v>16</v>
      </c>
      <c r="N6" s="22" t="s">
        <v>17</v>
      </c>
      <c r="O6" s="22" t="s">
        <v>348</v>
      </c>
      <c r="P6" s="22" t="s">
        <v>968</v>
      </c>
      <c r="Q6" s="22" t="s">
        <v>642</v>
      </c>
      <c r="R6" s="25" t="s">
        <v>21</v>
      </c>
      <c r="S6" s="38" t="s">
        <v>22</v>
      </c>
      <c r="T6" s="38" t="s">
        <v>23</v>
      </c>
      <c r="U6" s="514" t="s">
        <v>24</v>
      </c>
      <c r="V6" s="515" t="s">
        <v>25</v>
      </c>
      <c r="W6" s="999" t="s">
        <v>26</v>
      </c>
      <c r="X6" s="999"/>
      <c r="Z6" s="753" t="s">
        <v>27</v>
      </c>
      <c r="AA6" s="754" t="s">
        <v>28</v>
      </c>
      <c r="AB6" s="755" t="s">
        <v>29</v>
      </c>
      <c r="AC6" s="756" t="s">
        <v>30</v>
      </c>
      <c r="AD6" s="755" t="s">
        <v>31</v>
      </c>
      <c r="AE6" s="757" t="s">
        <v>32</v>
      </c>
      <c r="AF6" s="757" t="s">
        <v>33</v>
      </c>
      <c r="AG6" s="757" t="s">
        <v>34</v>
      </c>
      <c r="AH6" s="755" t="s">
        <v>35</v>
      </c>
      <c r="AI6" s="755" t="s">
        <v>36</v>
      </c>
      <c r="AJ6" s="758" t="s">
        <v>37</v>
      </c>
      <c r="AK6" s="758" t="s">
        <v>38</v>
      </c>
      <c r="AL6" s="758" t="s">
        <v>39</v>
      </c>
      <c r="AM6" s="758" t="s">
        <v>37</v>
      </c>
      <c r="AN6" s="101"/>
      <c r="AO6" s="759" t="str">
        <f ref="AO6:AP21" t="shared" si="1">+Z6</f>
        <v>NO</v>
      </c>
      <c r="AP6" s="760" t="str">
        <f t="shared" si="1"/>
        <v>NIK</v>
      </c>
      <c r="AQ6" s="761" t="str">
        <f t="shared" si="0"/>
        <v>NAMA</v>
      </c>
      <c r="AR6" s="762" t="s">
        <v>40</v>
      </c>
      <c r="AS6" s="763" t="s">
        <v>41</v>
      </c>
      <c r="AT6" s="763" t="s">
        <v>42</v>
      </c>
      <c r="AU6" s="763" t="s">
        <v>43</v>
      </c>
      <c r="AV6" s="764"/>
    </row>
    <row r="7" ht="12" customHeight="1">
      <c r="A7" s="327" t="s">
        <v>44</v>
      </c>
      <c r="B7" s="117" t="s">
        <v>969</v>
      </c>
      <c r="C7" s="505" t="s">
        <v>970</v>
      </c>
      <c r="D7" s="292" t="s">
        <v>52</v>
      </c>
      <c r="E7" s="327" t="s">
        <v>280</v>
      </c>
      <c r="F7" s="121" t="s">
        <v>49</v>
      </c>
      <c r="G7" s="12">
        <f>2654096</f>
        <v>2654096</v>
      </c>
      <c r="H7" s="12"/>
      <c r="I7" s="31">
        <f>+$I$4*4.89%</f>
        <v>129785.2944</v>
      </c>
      <c r="J7" s="31">
        <f>+$I$4*4%</f>
        <v>106163.84</v>
      </c>
      <c r="K7" s="31">
        <f>+$I$4*2%</f>
        <v>53081.92</v>
      </c>
      <c r="L7" s="31">
        <v>1667</v>
      </c>
      <c r="M7" s="35">
        <f>SUM(G7:L7)</f>
        <v>2944794.0544</v>
      </c>
      <c r="N7" s="510">
        <f>+M7*8%</f>
        <v>235583.52435199998</v>
      </c>
      <c r="O7" s="173">
        <f>500000+25000</f>
        <v>525000</v>
      </c>
      <c r="P7" s="173">
        <v>100000</v>
      </c>
      <c r="Q7" s="173">
        <f>27*12000</f>
        <v>324000</v>
      </c>
      <c r="R7" s="173">
        <f ref="R7:R9" t="shared" si="2">SUM(M7:Q7)</f>
        <v>4129377.578752</v>
      </c>
      <c r="S7" s="29">
        <f>N7*11%</f>
        <v>25914.187678719998</v>
      </c>
      <c r="T7" s="223">
        <f>R7+S7</f>
        <v>4155291.7664307198</v>
      </c>
      <c r="U7" s="516">
        <v>44682</v>
      </c>
      <c r="V7" s="517">
        <v>44773</v>
      </c>
      <c r="W7" s="518"/>
      <c r="X7" s="334"/>
      <c r="Y7" s="334"/>
      <c r="Z7" s="765">
        <f ref="Z7:AB22" t="shared" si="3">+A7</f>
        <v>1</v>
      </c>
      <c r="AA7" s="766" t="str">
        <f t="shared" si="3"/>
        <v>2794</v>
      </c>
      <c r="AB7" s="767" t="str">
        <f t="shared" si="3"/>
        <v>HARTANLEY SUDITO </v>
      </c>
      <c r="AC7" s="768" t="str">
        <f>+VLOOKUP($B7,'[5]Database All Area Mei 2022'!$C$5:$CJ$1779,27,0)</f>
        <v>KAWIN ANAK 1</v>
      </c>
      <c r="AD7" s="769">
        <f>+G7+P7+Q7+H7+O7</f>
        <v>3603096</v>
      </c>
      <c r="AE7" s="770">
        <f ref="AE7:AE54" t="shared" si="4">IF(I7&gt;1,$AE$4*2%,0)</f>
        <v>53081.92</v>
      </c>
      <c r="AF7" s="770">
        <f ref="AF7:AF54" t="shared" si="5">+IF(AN7="PERUSAHAAN",$AE$4*1%,0)</f>
        <v>0</v>
      </c>
      <c r="AG7" s="770">
        <f>IF(L7&gt;1,$AE$4*1%,0)</f>
        <v>26540.96</v>
      </c>
      <c r="AH7" s="771">
        <f>(AD7-AE7-AF7-AG7)-IF(AC7="LAJANG",4500000,IF(AC7="KAWIN",4875000,IF(AC7="KAWIN ANAK 1",5250000,IF(AC7="KAWIN ANAK 2",5625000,IF(AC7="KAWIN ANAK 3",6000000,0)))))</f>
        <v>-1726526.88</v>
      </c>
      <c r="AI7" s="771">
        <f ref="AI7:AI54" t="shared" si="6">+IF(AH7&gt;1,AH7*5%,0)</f>
        <v>0</v>
      </c>
      <c r="AJ7" s="772">
        <f ref="AJ7:AJ54" t="shared" si="7">+AD7-AE7-AF7-AG7-AI7</f>
        <v>3523473.12</v>
      </c>
      <c r="AK7" s="772"/>
      <c r="AL7" s="773"/>
      <c r="AM7" s="774">
        <f>+AJ7-AL7-AK7</f>
        <v>3523473.12</v>
      </c>
      <c r="AN7" s="775" t="str">
        <f>+VLOOKUP($B7,'[5]Database All Area Mei 2022'!$C$5:$CJ$1779,74,0)</f>
        <v>PBI</v>
      </c>
      <c r="AO7" s="776">
        <f t="shared" si="1"/>
        <v>1</v>
      </c>
      <c r="AP7" s="777" t="str">
        <f t="shared" si="1"/>
        <v>2794</v>
      </c>
      <c r="AQ7" s="778" t="str">
        <f t="shared" si="0"/>
        <v>HARTANLEY SUDITO </v>
      </c>
      <c r="AR7" s="779">
        <f>+AM7</f>
        <v>3523473.12</v>
      </c>
      <c r="AS7" s="97">
        <f>+VLOOKUP(B7,'[6]BANK DRIVER'!$B$442:$I$1298,6,0)</f>
        <v>3523473.12</v>
      </c>
      <c r="AV7" s="103">
        <f>+AR7-AS7-AT7-AU7</f>
        <v>0</v>
      </c>
    </row>
    <row r="8" ht="12" customHeight="1">
      <c r="A8" s="327" t="s">
        <v>44</v>
      </c>
      <c r="B8" s="117" t="s">
        <v>971</v>
      </c>
      <c r="C8" s="505" t="s">
        <v>972</v>
      </c>
      <c r="D8" s="292" t="s">
        <v>52</v>
      </c>
      <c r="E8" s="327" t="s">
        <v>280</v>
      </c>
      <c r="F8" s="121" t="s">
        <v>49</v>
      </c>
      <c r="G8" s="12">
        <f>2654096</f>
        <v>2654096</v>
      </c>
      <c r="H8" s="12"/>
      <c r="I8" s="31">
        <f>+$I$4*4.89%</f>
        <v>129785.2944</v>
      </c>
      <c r="J8" s="31">
        <f>+$I$4*4%</f>
        <v>106163.84</v>
      </c>
      <c r="K8" s="31">
        <f>+$I$4*2%</f>
        <v>53081.92</v>
      </c>
      <c r="L8" s="31">
        <v>1667</v>
      </c>
      <c r="M8" s="35">
        <f>SUM(G8:L8)</f>
        <v>2944794.0544</v>
      </c>
      <c r="N8" s="510">
        <f>+M8*8%</f>
        <v>235583.52435199998</v>
      </c>
      <c r="O8" s="173">
        <f>500000</f>
        <v>500000</v>
      </c>
      <c r="P8" s="173">
        <v>100000</v>
      </c>
      <c r="Q8" s="173">
        <f>27*12000</f>
        <v>324000</v>
      </c>
      <c r="R8" s="173">
        <f t="shared" si="2"/>
        <v>4104377.578752</v>
      </c>
      <c r="S8" s="29">
        <f>N8*11%</f>
        <v>25914.187678719998</v>
      </c>
      <c r="T8" s="223">
        <f>R8+S8</f>
        <v>4130291.7664307198</v>
      </c>
      <c r="U8" s="516">
        <v>44621</v>
      </c>
      <c r="V8" s="517">
        <v>44712</v>
      </c>
      <c r="W8" s="519"/>
      <c r="X8" s="334"/>
      <c r="Y8" s="334"/>
      <c r="Z8" s="765">
        <f t="shared" si="3"/>
        <v>2</v>
      </c>
      <c r="AA8" s="766" t="str">
        <f t="shared" si="3"/>
        <v>2491</v>
      </c>
      <c r="AB8" s="767" t="str">
        <f t="shared" si="3"/>
        <v>WAHYU SURYO UTOMO</v>
      </c>
      <c r="AC8" s="775" t="str">
        <f>+VLOOKUP(B8,'[5]Database All Area Mei 2022'!$C$5:$CJ$1779,27,0)</f>
        <v>KAWIN</v>
      </c>
      <c r="AD8" s="769">
        <f ref="AD8:AD54" t="shared" si="8">+G8+P8+Q8+H8+O8</f>
        <v>3578096</v>
      </c>
      <c r="AE8" s="770">
        <f t="shared" si="4"/>
        <v>53081.92</v>
      </c>
      <c r="AF8" s="770">
        <f t="shared" si="5"/>
        <v>26540.96</v>
      </c>
      <c r="AG8" s="770">
        <f ref="AG8:AG54" t="shared" si="9">IF(L8&gt;1,$AE$4*1%,0)</f>
        <v>26540.96</v>
      </c>
      <c r="AH8" s="771">
        <f ref="AH8:AH54" t="shared" si="10">(AD8-AE8-AF8-AG8)-IF(AC8="LAJANG",4500000,IF(AC8="KAWIN",4875000,IF(AC8="KAWIN ANAK 1",5250000,IF(AC8="KAWIN ANAK 2",5625000,IF(AC8="KAWIN ANAK 3",6000000,0)))))</f>
        <v>-1403067.8399999999</v>
      </c>
      <c r="AI8" s="771">
        <f t="shared" si="6"/>
        <v>0</v>
      </c>
      <c r="AJ8" s="772">
        <f t="shared" si="7"/>
        <v>3471932.16</v>
      </c>
      <c r="AK8" s="772"/>
      <c r="AL8" s="773"/>
      <c r="AM8" s="774">
        <f ref="AM8:AM54" t="shared" si="11">+AJ8-AL8-AK8</f>
        <v>3471932.16</v>
      </c>
      <c r="AN8" s="775" t="str">
        <f>+VLOOKUP($B8,'[5]Database All Area Mei 2022'!$C$5:$CJ$1779,74,0)</f>
        <v>PERUSAHAAN</v>
      </c>
      <c r="AO8" s="776">
        <f t="shared" si="1"/>
        <v>2</v>
      </c>
      <c r="AP8" s="777" t="str">
        <f t="shared" si="1"/>
        <v>2491</v>
      </c>
      <c r="AQ8" s="778" t="str">
        <f t="shared" si="0"/>
        <v>WAHYU SURYO UTOMO</v>
      </c>
      <c r="AR8" s="779">
        <f ref="AR8:AR54" t="shared" si="12">+AM8</f>
        <v>3471932.16</v>
      </c>
      <c r="AS8" s="97">
        <f>+VLOOKUP(B8,'[6]BANK DRIVER'!$B$442:$I$1298,6,0)</f>
        <v>3471932.16</v>
      </c>
      <c r="AV8" s="103">
        <f ref="AV8:AV54" t="shared" si="13">+AR8-AS8-AT8-AU8</f>
        <v>0</v>
      </c>
    </row>
    <row r="9" ht="12" customHeight="1">
      <c r="A9" s="327" t="s">
        <v>44</v>
      </c>
      <c r="B9" s="18" t="s">
        <v>973</v>
      </c>
      <c r="C9" s="17" t="s">
        <v>974</v>
      </c>
      <c r="D9" s="18" t="s">
        <v>77</v>
      </c>
      <c r="E9" s="16" t="s">
        <v>280</v>
      </c>
      <c r="F9" s="17" t="s">
        <v>49</v>
      </c>
      <c r="G9" s="582">
        <v>2043423</v>
      </c>
      <c r="H9" s="20"/>
      <c r="I9" s="605">
        <f>+$H$4*4.89%</f>
        <v>99923.3847</v>
      </c>
      <c r="J9" s="605">
        <f>+$H$4*4%</f>
        <v>81736.92</v>
      </c>
      <c r="K9" s="605">
        <f>+$H$4*2%</f>
        <v>40868.46</v>
      </c>
      <c r="L9" s="605">
        <v>15000</v>
      </c>
      <c r="M9" s="35">
        <f ref="M9:M54" t="shared" si="15">SUM(G9:L9)</f>
        <v>2280951.7646999997</v>
      </c>
      <c r="N9" s="511">
        <f ref="N9:N54" t="shared" si="16">+M9*8%</f>
        <v>182476.14117599998</v>
      </c>
      <c r="O9" s="512">
        <v>810000</v>
      </c>
      <c r="P9" s="513"/>
      <c r="Q9" s="37"/>
      <c r="R9" s="37">
        <f t="shared" si="2"/>
        <v>3273427.9058759995</v>
      </c>
      <c r="S9" s="29">
        <f ref="S9:S54" t="shared" si="17">N9*11%</f>
        <v>20072.375529359997</v>
      </c>
      <c r="T9" s="53">
        <f ref="T9:T54" t="shared" si="18">R9+S9</f>
        <v>3293500.2814053595</v>
      </c>
      <c r="U9" s="522">
        <v>44621</v>
      </c>
      <c r="V9" s="522">
        <v>44712</v>
      </c>
      <c r="W9" s="523"/>
      <c r="X9" s="524"/>
      <c r="Y9" s="524"/>
      <c r="Z9" s="780">
        <f t="shared" si="3"/>
        <v>3</v>
      </c>
      <c r="AA9" s="781" t="str">
        <f t="shared" si="3"/>
        <v>1149</v>
      </c>
      <c r="AB9" s="782" t="str">
        <f t="shared" si="3"/>
        <v>DENDY SETIYONO</v>
      </c>
      <c r="AC9" s="775" t="str">
        <f>+VLOOKUP(B9,'[5]Database All Area Mei 2022'!$C$5:$CJ$1779,27,0)</f>
        <v>KAWIN</v>
      </c>
      <c r="AD9" s="769">
        <f t="shared" si="8"/>
        <v>2853423</v>
      </c>
      <c r="AE9" s="770">
        <f t="shared" si="4"/>
        <v>53081.92</v>
      </c>
      <c r="AF9" s="770">
        <f t="shared" si="5"/>
        <v>26540.96</v>
      </c>
      <c r="AG9" s="770">
        <f t="shared" si="9"/>
        <v>26540.96</v>
      </c>
      <c r="AH9" s="771">
        <f t="shared" si="10"/>
        <v>-2127740.84</v>
      </c>
      <c r="AI9" s="771">
        <f t="shared" si="6"/>
        <v>0</v>
      </c>
      <c r="AJ9" s="772">
        <f t="shared" si="7"/>
        <v>2747259.16</v>
      </c>
      <c r="AK9" s="772"/>
      <c r="AL9" s="773"/>
      <c r="AM9" s="774">
        <f t="shared" si="11"/>
        <v>2747259.16</v>
      </c>
      <c r="AN9" s="775" t="str">
        <f>+VLOOKUP($B9,'[5]Database All Area Mei 2022'!$C$5:$CJ$1779,74,0)</f>
        <v>PERUSAHAAN</v>
      </c>
      <c r="AO9" s="776">
        <f t="shared" si="1"/>
        <v>3</v>
      </c>
      <c r="AP9" s="777" t="str">
        <f t="shared" si="1"/>
        <v>1149</v>
      </c>
      <c r="AQ9" s="778" t="str">
        <f t="shared" si="0"/>
        <v>DENDY SETIYONO</v>
      </c>
      <c r="AR9" s="779">
        <f t="shared" si="12"/>
        <v>2747259.16</v>
      </c>
      <c r="AS9" s="97">
        <f>+VLOOKUP(B9,'[6]BANK DRIVER'!$B$442:$I$1298,6,0)</f>
        <v>2747259.16</v>
      </c>
      <c r="AV9" s="103">
        <f t="shared" si="13"/>
        <v>0</v>
      </c>
    </row>
    <row r="10" ht="12" customHeight="1">
      <c r="A10" s="327" t="s">
        <v>44</v>
      </c>
      <c r="B10" s="18" t="s">
        <v>975</v>
      </c>
      <c r="C10" s="17" t="s">
        <v>976</v>
      </c>
      <c r="D10" s="18" t="s">
        <v>77</v>
      </c>
      <c r="E10" s="16" t="s">
        <v>280</v>
      </c>
      <c r="F10" s="17" t="s">
        <v>49</v>
      </c>
      <c r="G10" s="582">
        <v>2043423</v>
      </c>
      <c r="H10" s="20"/>
      <c r="I10" s="605">
        <f ref="I10:I16" t="shared" si="19">+$H$4*4.89%</f>
        <v>99923.3847</v>
      </c>
      <c r="J10" s="605">
        <f ref="J10:J16" t="shared" si="20">+$H$4*4%</f>
        <v>81736.92</v>
      </c>
      <c r="K10" s="605">
        <f ref="K10:K16" t="shared" si="21">+$H$4*2%</f>
        <v>40868.46</v>
      </c>
      <c r="L10" s="605">
        <v>15000</v>
      </c>
      <c r="M10" s="35">
        <f t="shared" si="15"/>
        <v>2280951.7646999997</v>
      </c>
      <c r="N10" s="511">
        <f t="shared" si="16"/>
        <v>182476.14117599998</v>
      </c>
      <c r="O10" s="512">
        <v>715000</v>
      </c>
      <c r="P10" s="513"/>
      <c r="Q10" s="37"/>
      <c r="R10" s="37">
        <f ref="R10:R54" t="shared" si="22">SUM(M10:Q10)</f>
        <v>3178427.9058759995</v>
      </c>
      <c r="S10" s="29">
        <f t="shared" si="17"/>
        <v>20072.375529359997</v>
      </c>
      <c r="T10" s="53">
        <f t="shared" si="18"/>
        <v>3198500.2814053595</v>
      </c>
      <c r="U10" s="522">
        <v>44621</v>
      </c>
      <c r="V10" s="522">
        <v>44712</v>
      </c>
      <c r="W10" s="523"/>
      <c r="X10" s="524"/>
      <c r="Y10" s="524"/>
      <c r="Z10" s="780">
        <f t="shared" si="3"/>
        <v>4</v>
      </c>
      <c r="AA10" s="781" t="str">
        <f t="shared" si="3"/>
        <v>1150</v>
      </c>
      <c r="AB10" s="782" t="str">
        <f t="shared" si="3"/>
        <v>AJI SUKMAWAN PUTRA </v>
      </c>
      <c r="AC10" s="775" t="str">
        <f>+VLOOKUP(B10,'[5]Database All Area Mei 2022'!$C$5:$CJ$1779,27,0)</f>
        <v>KAWIN</v>
      </c>
      <c r="AD10" s="841">
        <f t="shared" si="8"/>
        <v>2758423</v>
      </c>
      <c r="AE10" s="770">
        <f t="shared" si="4"/>
        <v>53081.92</v>
      </c>
      <c r="AF10" s="770">
        <f t="shared" si="5"/>
        <v>26540.96</v>
      </c>
      <c r="AG10" s="770">
        <f t="shared" si="9"/>
        <v>26540.96</v>
      </c>
      <c r="AH10" s="771">
        <f t="shared" si="10"/>
        <v>-2222740.84</v>
      </c>
      <c r="AI10" s="771">
        <f t="shared" si="6"/>
        <v>0</v>
      </c>
      <c r="AJ10" s="842">
        <f t="shared" si="7"/>
        <v>2652259.16</v>
      </c>
      <c r="AK10" s="842"/>
      <c r="AL10" s="842"/>
      <c r="AM10" s="843">
        <f t="shared" si="11"/>
        <v>2652259.16</v>
      </c>
      <c r="AN10" s="775" t="str">
        <f>+VLOOKUP($B10,'[5]Database All Area Mei 2022'!$C$5:$CJ$1779,74,0)</f>
        <v>PERUSAHAAN</v>
      </c>
      <c r="AO10" s="844">
        <f t="shared" si="1"/>
        <v>4</v>
      </c>
      <c r="AP10" s="845" t="str">
        <f t="shared" si="1"/>
        <v>1150</v>
      </c>
      <c r="AQ10" s="846" t="str">
        <f t="shared" si="0"/>
        <v>AJI SUKMAWAN PUTRA </v>
      </c>
      <c r="AR10" s="779">
        <f t="shared" si="12"/>
        <v>2652259.16</v>
      </c>
      <c r="AS10" s="97">
        <f>+VLOOKUP(B10,'[6]BANK DRIVER'!$B$442:$I$1298,6,0)</f>
        <v>2652259.16</v>
      </c>
      <c r="AV10" s="103">
        <f t="shared" si="13"/>
        <v>0</v>
      </c>
    </row>
    <row r="11" ht="12" customHeight="1">
      <c r="A11" s="327" t="s">
        <v>44</v>
      </c>
      <c r="B11" s="18" t="s">
        <v>977</v>
      </c>
      <c r="C11" s="17" t="s">
        <v>978</v>
      </c>
      <c r="D11" s="18" t="s">
        <v>77</v>
      </c>
      <c r="E11" s="16" t="s">
        <v>280</v>
      </c>
      <c r="F11" s="17" t="s">
        <v>49</v>
      </c>
      <c r="G11" s="582">
        <v>2043423</v>
      </c>
      <c r="H11" s="20"/>
      <c r="I11" s="605">
        <f t="shared" si="19"/>
        <v>99923.3847</v>
      </c>
      <c r="J11" s="605">
        <f t="shared" si="20"/>
        <v>81736.92</v>
      </c>
      <c r="K11" s="605">
        <f t="shared" si="21"/>
        <v>40868.46</v>
      </c>
      <c r="L11" s="605">
        <v>15000</v>
      </c>
      <c r="M11" s="35">
        <f t="shared" si="15"/>
        <v>2280951.7646999997</v>
      </c>
      <c r="N11" s="511">
        <f t="shared" si="16"/>
        <v>182476.14117599998</v>
      </c>
      <c r="O11" s="512">
        <v>655000</v>
      </c>
      <c r="P11" s="513"/>
      <c r="Q11" s="37"/>
      <c r="R11" s="37">
        <f t="shared" si="22"/>
        <v>3118427.9058759995</v>
      </c>
      <c r="S11" s="29">
        <f t="shared" si="17"/>
        <v>20072.375529359997</v>
      </c>
      <c r="T11" s="53">
        <f t="shared" si="18"/>
        <v>3138500.2814053595</v>
      </c>
      <c r="U11" s="522">
        <v>44682</v>
      </c>
      <c r="V11" s="522">
        <v>44773</v>
      </c>
      <c r="W11" s="523"/>
      <c r="X11" s="524"/>
      <c r="Y11" s="524"/>
      <c r="Z11" s="780">
        <f t="shared" si="3"/>
        <v>5</v>
      </c>
      <c r="AA11" s="781" t="str">
        <f t="shared" si="3"/>
        <v>1175</v>
      </c>
      <c r="AB11" s="782" t="str">
        <f t="shared" si="3"/>
        <v>JOKO WIDODO</v>
      </c>
      <c r="AC11" s="775" t="str">
        <f>+VLOOKUP(B11,'[5]Database All Area Mei 2022'!$C$5:$CJ$1779,27,0)</f>
        <v>KAWIN</v>
      </c>
      <c r="AD11" s="769">
        <f t="shared" si="8"/>
        <v>2698423</v>
      </c>
      <c r="AE11" s="770">
        <f t="shared" si="4"/>
        <v>53081.92</v>
      </c>
      <c r="AF11" s="770">
        <f t="shared" si="5"/>
        <v>0</v>
      </c>
      <c r="AG11" s="770">
        <f t="shared" si="9"/>
        <v>26540.96</v>
      </c>
      <c r="AH11" s="771">
        <f t="shared" si="10"/>
        <v>-2256199.88</v>
      </c>
      <c r="AI11" s="771">
        <f t="shared" si="6"/>
        <v>0</v>
      </c>
      <c r="AJ11" s="772">
        <f t="shared" si="7"/>
        <v>2618800.12</v>
      </c>
      <c r="AK11" s="772"/>
      <c r="AL11" s="773"/>
      <c r="AM11" s="774">
        <f t="shared" si="11"/>
        <v>2618800.12</v>
      </c>
      <c r="AN11" s="775" t="str">
        <f>+VLOOKUP($B11,'[5]Database All Area Mei 2022'!$C$5:$CJ$1779,74,0)</f>
        <v>PBI</v>
      </c>
      <c r="AO11" s="776">
        <f t="shared" si="1"/>
        <v>5</v>
      </c>
      <c r="AP11" s="777" t="str">
        <f t="shared" si="1"/>
        <v>1175</v>
      </c>
      <c r="AQ11" s="778" t="str">
        <f t="shared" si="0"/>
        <v>JOKO WIDODO</v>
      </c>
      <c r="AR11" s="779">
        <f t="shared" si="12"/>
        <v>2618800.12</v>
      </c>
      <c r="AS11" s="97">
        <f>+VLOOKUP(B11,'[6]BANK DRIVER'!$B$442:$I$1298,6,0)</f>
        <v>2618800.12</v>
      </c>
      <c r="AV11" s="103">
        <f t="shared" si="13"/>
        <v>0</v>
      </c>
    </row>
    <row r="12" ht="12" customHeight="1">
      <c r="A12" s="327" t="s">
        <v>44</v>
      </c>
      <c r="B12" s="18" t="s">
        <v>979</v>
      </c>
      <c r="C12" s="17" t="s">
        <v>980</v>
      </c>
      <c r="D12" s="18" t="s">
        <v>77</v>
      </c>
      <c r="E12" s="16" t="s">
        <v>280</v>
      </c>
      <c r="F12" s="17" t="s">
        <v>49</v>
      </c>
      <c r="G12" s="582">
        <v>2043423</v>
      </c>
      <c r="H12" s="20"/>
      <c r="I12" s="605">
        <f t="shared" si="19"/>
        <v>99923.3847</v>
      </c>
      <c r="J12" s="605">
        <f t="shared" si="20"/>
        <v>81736.92</v>
      </c>
      <c r="K12" s="605">
        <f t="shared" si="21"/>
        <v>40868.46</v>
      </c>
      <c r="L12" s="605">
        <v>15000</v>
      </c>
      <c r="M12" s="35">
        <f t="shared" si="15"/>
        <v>2280951.7646999997</v>
      </c>
      <c r="N12" s="511">
        <f t="shared" si="16"/>
        <v>182476.14117599998</v>
      </c>
      <c r="O12" s="512">
        <v>641000</v>
      </c>
      <c r="P12" s="513"/>
      <c r="Q12" s="37"/>
      <c r="R12" s="37">
        <f t="shared" si="22"/>
        <v>3104427.9058759995</v>
      </c>
      <c r="S12" s="29">
        <f t="shared" si="17"/>
        <v>20072.375529359997</v>
      </c>
      <c r="T12" s="53">
        <f t="shared" si="18"/>
        <v>3124500.2814053595</v>
      </c>
      <c r="U12" s="522">
        <v>44652</v>
      </c>
      <c r="V12" s="522">
        <v>44742</v>
      </c>
      <c r="W12" s="525"/>
      <c r="X12" s="524"/>
      <c r="Y12" s="524"/>
      <c r="Z12" s="780">
        <f t="shared" si="3"/>
        <v>6</v>
      </c>
      <c r="AA12" s="781" t="str">
        <f t="shared" si="3"/>
        <v>1274</v>
      </c>
      <c r="AB12" s="782" t="str">
        <f t="shared" si="3"/>
        <v>HERI PURNOMO</v>
      </c>
      <c r="AC12" s="775" t="str">
        <f>+VLOOKUP(B12,'[5]Database All Area Mei 2022'!$C$5:$CJ$1779,27,0)</f>
        <v>KAWIN</v>
      </c>
      <c r="AD12" s="769">
        <f t="shared" si="8"/>
        <v>2684423</v>
      </c>
      <c r="AE12" s="770">
        <f t="shared" si="4"/>
        <v>53081.92</v>
      </c>
      <c r="AF12" s="770">
        <f t="shared" si="5"/>
        <v>26540.96</v>
      </c>
      <c r="AG12" s="770">
        <f t="shared" si="9"/>
        <v>26540.96</v>
      </c>
      <c r="AH12" s="771">
        <f t="shared" si="10"/>
        <v>-2296740.84</v>
      </c>
      <c r="AI12" s="771">
        <f t="shared" si="6"/>
        <v>0</v>
      </c>
      <c r="AJ12" s="772">
        <f t="shared" si="7"/>
        <v>2578259.16</v>
      </c>
      <c r="AK12" s="772"/>
      <c r="AL12" s="773"/>
      <c r="AM12" s="774">
        <f t="shared" si="11"/>
        <v>2578259.16</v>
      </c>
      <c r="AN12" s="775" t="str">
        <f>+VLOOKUP($B12,'[5]Database All Area Mei 2022'!$C$5:$CJ$1779,74,0)</f>
        <v>PERUSAHAAN</v>
      </c>
      <c r="AO12" s="776">
        <f t="shared" si="1"/>
        <v>6</v>
      </c>
      <c r="AP12" s="777" t="str">
        <f t="shared" si="1"/>
        <v>1274</v>
      </c>
      <c r="AQ12" s="778" t="str">
        <f t="shared" si="0"/>
        <v>HERI PURNOMO</v>
      </c>
      <c r="AR12" s="779">
        <f t="shared" si="12"/>
        <v>2578259.16</v>
      </c>
      <c r="AS12" s="97">
        <f>+VLOOKUP(B12,'[6]BANK DRIVER'!$B$442:$I$1298,6,0)</f>
        <v>2578259.16</v>
      </c>
      <c r="AV12" s="103">
        <f t="shared" si="13"/>
        <v>0</v>
      </c>
    </row>
    <row r="13" ht="12" customHeight="1">
      <c r="A13" s="327" t="s">
        <v>44</v>
      </c>
      <c r="B13" s="18" t="s">
        <v>981</v>
      </c>
      <c r="C13" s="17" t="s">
        <v>982</v>
      </c>
      <c r="D13" s="18" t="s">
        <v>77</v>
      </c>
      <c r="E13" s="16" t="s">
        <v>280</v>
      </c>
      <c r="F13" s="17" t="s">
        <v>49</v>
      </c>
      <c r="G13" s="582">
        <v>2043423</v>
      </c>
      <c r="H13" s="20"/>
      <c r="I13" s="605">
        <f t="shared" si="19"/>
        <v>99923.3847</v>
      </c>
      <c r="J13" s="605">
        <f t="shared" si="20"/>
        <v>81736.92</v>
      </c>
      <c r="K13" s="605">
        <f t="shared" si="21"/>
        <v>40868.46</v>
      </c>
      <c r="L13" s="605">
        <v>15000</v>
      </c>
      <c r="M13" s="35">
        <f t="shared" si="15"/>
        <v>2280951.7646999997</v>
      </c>
      <c r="N13" s="511">
        <f t="shared" si="16"/>
        <v>182476.14117599998</v>
      </c>
      <c r="O13" s="512">
        <v>755000</v>
      </c>
      <c r="P13" s="513"/>
      <c r="Q13" s="37"/>
      <c r="R13" s="37">
        <f t="shared" si="22"/>
        <v>3218427.9058759995</v>
      </c>
      <c r="S13" s="29">
        <f t="shared" si="17"/>
        <v>20072.375529359997</v>
      </c>
      <c r="T13" s="53">
        <f t="shared" si="18"/>
        <v>3238500.2814053595</v>
      </c>
      <c r="U13" s="522">
        <v>44682</v>
      </c>
      <c r="V13" s="522">
        <v>44773</v>
      </c>
      <c r="W13" s="526"/>
      <c r="X13" s="524"/>
      <c r="Y13" s="524"/>
      <c r="Z13" s="780">
        <f t="shared" si="3"/>
        <v>7</v>
      </c>
      <c r="AA13" s="781" t="str">
        <f t="shared" si="3"/>
        <v>1373</v>
      </c>
      <c r="AB13" s="782" t="str">
        <f t="shared" si="3"/>
        <v>UNTUNG JOHAN RUSDIANTO</v>
      </c>
      <c r="AC13" s="775" t="str">
        <f>+VLOOKUP(B13,'[5]Database All Area Mei 2022'!$C$5:$CJ$1779,27,0)</f>
        <v>KAWIN</v>
      </c>
      <c r="AD13" s="769">
        <f t="shared" si="8"/>
        <v>2798423</v>
      </c>
      <c r="AE13" s="770">
        <f t="shared" si="4"/>
        <v>53081.92</v>
      </c>
      <c r="AF13" s="770">
        <f t="shared" si="5"/>
        <v>26540.96</v>
      </c>
      <c r="AG13" s="770">
        <f t="shared" si="9"/>
        <v>26540.96</v>
      </c>
      <c r="AH13" s="771">
        <f t="shared" si="10"/>
        <v>-2182740.84</v>
      </c>
      <c r="AI13" s="771">
        <f t="shared" si="6"/>
        <v>0</v>
      </c>
      <c r="AJ13" s="772">
        <f t="shared" si="7"/>
        <v>2692259.16</v>
      </c>
      <c r="AK13" s="772"/>
      <c r="AL13" s="996">
        <v>80000</v>
      </c>
      <c r="AM13" s="774">
        <f t="shared" si="11"/>
        <v>2612259.16</v>
      </c>
      <c r="AN13" s="775" t="str">
        <f>+VLOOKUP($B13,'[5]Database All Area Mei 2022'!$C$5:$CJ$1779,74,0)</f>
        <v>PERUSAHAAN</v>
      </c>
      <c r="AO13" s="776">
        <f t="shared" si="1"/>
        <v>7</v>
      </c>
      <c r="AP13" s="777" t="str">
        <f t="shared" si="1"/>
        <v>1373</v>
      </c>
      <c r="AQ13" s="778" t="str">
        <f t="shared" si="0"/>
        <v>UNTUNG JOHAN RUSDIANTO</v>
      </c>
      <c r="AR13" s="779">
        <f t="shared" si="12"/>
        <v>2612259.16</v>
      </c>
      <c r="AS13" s="97">
        <f>+VLOOKUP(B13,'[6]BANK DRIVER'!$B$442:$I$1298,6,0)</f>
        <v>2612259.16</v>
      </c>
      <c r="AV13" s="103">
        <f t="shared" si="13"/>
        <v>0</v>
      </c>
    </row>
    <row r="14" ht="12" customHeight="1">
      <c r="A14" s="327" t="s">
        <v>44</v>
      </c>
      <c r="B14" s="115" t="s">
        <v>983</v>
      </c>
      <c r="C14" s="506" t="s">
        <v>984</v>
      </c>
      <c r="D14" s="19" t="s">
        <v>77</v>
      </c>
      <c r="E14" s="16" t="s">
        <v>280</v>
      </c>
      <c r="F14" s="17" t="s">
        <v>49</v>
      </c>
      <c r="G14" s="582">
        <v>2043423</v>
      </c>
      <c r="H14" s="20"/>
      <c r="I14" s="605">
        <f t="shared" si="19"/>
        <v>99923.3847</v>
      </c>
      <c r="J14" s="605">
        <f t="shared" si="20"/>
        <v>81736.92</v>
      </c>
      <c r="K14" s="605">
        <f t="shared" si="21"/>
        <v>40868.46</v>
      </c>
      <c r="L14" s="605">
        <v>15000</v>
      </c>
      <c r="M14" s="35">
        <f t="shared" si="15"/>
        <v>2280951.7646999997</v>
      </c>
      <c r="N14" s="511">
        <f t="shared" si="16"/>
        <v>182476.14117599998</v>
      </c>
      <c r="O14" s="512">
        <v>767500</v>
      </c>
      <c r="P14" s="513"/>
      <c r="Q14" s="37"/>
      <c r="R14" s="37">
        <f t="shared" si="22"/>
        <v>3230927.9058759995</v>
      </c>
      <c r="S14" s="29">
        <f t="shared" si="17"/>
        <v>20072.375529359997</v>
      </c>
      <c r="T14" s="53">
        <f t="shared" si="18"/>
        <v>3251000.2814053595</v>
      </c>
      <c r="U14" s="527">
        <v>44652</v>
      </c>
      <c r="V14" s="528">
        <v>44742</v>
      </c>
      <c r="W14" s="529"/>
      <c r="X14" s="524"/>
      <c r="Y14" s="524"/>
      <c r="Z14" s="780">
        <f t="shared" si="3"/>
        <v>8</v>
      </c>
      <c r="AA14" s="781" t="str">
        <f t="shared" si="3"/>
        <v>1497</v>
      </c>
      <c r="AB14" s="782" t="str">
        <f t="shared" si="3"/>
        <v>SUHERMAN</v>
      </c>
      <c r="AC14" s="775" t="str">
        <f>+VLOOKUP(B14,'[5]Database All Area Mei 2022'!$C$5:$CJ$1779,27,0)</f>
        <v>KAWIN</v>
      </c>
      <c r="AD14" s="769">
        <f t="shared" si="8"/>
        <v>2810923</v>
      </c>
      <c r="AE14" s="770">
        <f t="shared" si="4"/>
        <v>53081.92</v>
      </c>
      <c r="AF14" s="770">
        <f t="shared" si="5"/>
        <v>26540.96</v>
      </c>
      <c r="AG14" s="770">
        <f t="shared" si="9"/>
        <v>26540.96</v>
      </c>
      <c r="AH14" s="771">
        <f t="shared" si="10"/>
        <v>-2170240.84</v>
      </c>
      <c r="AI14" s="771">
        <f t="shared" si="6"/>
        <v>0</v>
      </c>
      <c r="AJ14" s="772">
        <f t="shared" si="7"/>
        <v>2704759.16</v>
      </c>
      <c r="AK14" s="772"/>
      <c r="AL14" s="773"/>
      <c r="AM14" s="774">
        <f t="shared" si="11"/>
        <v>2704759.16</v>
      </c>
      <c r="AN14" s="775" t="str">
        <f>+VLOOKUP($B14,'[5]Database All Area Mei 2022'!$C$5:$CJ$1779,74,0)</f>
        <v>PERUSAHAAN</v>
      </c>
      <c r="AO14" s="776">
        <f t="shared" si="1"/>
        <v>8</v>
      </c>
      <c r="AP14" s="777" t="str">
        <f t="shared" si="1"/>
        <v>1497</v>
      </c>
      <c r="AQ14" s="778" t="str">
        <f t="shared" si="0"/>
        <v>SUHERMAN</v>
      </c>
      <c r="AR14" s="779">
        <f t="shared" si="12"/>
        <v>2704759.16</v>
      </c>
      <c r="AS14" s="97">
        <f>+VLOOKUP(B14,'[6]BANK DRIVER'!$B$442:$I$1298,6,0)</f>
        <v>2704759.16</v>
      </c>
      <c r="AV14" s="103">
        <f t="shared" si="13"/>
        <v>0</v>
      </c>
    </row>
    <row r="15" ht="12" customHeight="1">
      <c r="A15" s="16" t="s">
        <v>44</v>
      </c>
      <c r="B15" s="115" t="s">
        <v>985</v>
      </c>
      <c r="C15" s="506" t="s">
        <v>986</v>
      </c>
      <c r="D15" s="19" t="s">
        <v>77</v>
      </c>
      <c r="E15" s="16" t="s">
        <v>280</v>
      </c>
      <c r="F15" s="17" t="s">
        <v>49</v>
      </c>
      <c r="G15" s="582">
        <v>2043423</v>
      </c>
      <c r="H15" s="20"/>
      <c r="I15" s="605">
        <f t="shared" si="19"/>
        <v>99923.3847</v>
      </c>
      <c r="J15" s="605">
        <f t="shared" si="20"/>
        <v>81736.92</v>
      </c>
      <c r="K15" s="605">
        <f t="shared" si="21"/>
        <v>40868.46</v>
      </c>
      <c r="L15" s="605">
        <v>15000</v>
      </c>
      <c r="M15" s="35">
        <f t="shared" si="15"/>
        <v>2280951.7646999997</v>
      </c>
      <c r="N15" s="511">
        <f t="shared" si="16"/>
        <v>182476.14117599998</v>
      </c>
      <c r="O15" s="512">
        <v>1087000</v>
      </c>
      <c r="P15" s="513"/>
      <c r="Q15" s="37"/>
      <c r="R15" s="37">
        <f t="shared" si="22"/>
        <v>3550427.9058759995</v>
      </c>
      <c r="S15" s="29">
        <f t="shared" si="17"/>
        <v>20072.375529359997</v>
      </c>
      <c r="T15" s="53">
        <f t="shared" si="18"/>
        <v>3570500.2814053595</v>
      </c>
      <c r="U15" s="527">
        <v>44652</v>
      </c>
      <c r="V15" s="528">
        <v>44742</v>
      </c>
      <c r="W15" s="529"/>
      <c r="X15" s="524"/>
      <c r="Y15" s="524"/>
      <c r="Z15" s="780">
        <f t="shared" si="3"/>
        <v>9</v>
      </c>
      <c r="AA15" s="781" t="str">
        <f t="shared" si="3"/>
        <v>1498</v>
      </c>
      <c r="AB15" s="782" t="str">
        <f t="shared" si="3"/>
        <v>EDI PRASETYO</v>
      </c>
      <c r="AC15" s="775" t="str">
        <f>+VLOOKUP(B15,'[5]Database All Area Mei 2022'!$C$5:$CJ$1779,27,0)</f>
        <v>KAWIN</v>
      </c>
      <c r="AD15" s="769">
        <f t="shared" si="8"/>
        <v>3130423</v>
      </c>
      <c r="AE15" s="770">
        <f t="shared" si="4"/>
        <v>53081.92</v>
      </c>
      <c r="AF15" s="770">
        <f t="shared" si="5"/>
        <v>0</v>
      </c>
      <c r="AG15" s="770">
        <f t="shared" si="9"/>
        <v>26540.96</v>
      </c>
      <c r="AH15" s="771">
        <f t="shared" si="10"/>
        <v>-1824199.88</v>
      </c>
      <c r="AI15" s="771">
        <f t="shared" si="6"/>
        <v>0</v>
      </c>
      <c r="AJ15" s="772">
        <f t="shared" si="7"/>
        <v>3050800.12</v>
      </c>
      <c r="AK15" s="772"/>
      <c r="AL15" s="773"/>
      <c r="AM15" s="774">
        <f t="shared" si="11"/>
        <v>3050800.12</v>
      </c>
      <c r="AN15" s="775" t="str">
        <f>+VLOOKUP($B15,'[5]Database All Area Mei 2022'!$C$5:$CJ$1779,74,0)</f>
        <v>PBI</v>
      </c>
      <c r="AO15" s="776">
        <f t="shared" si="1"/>
        <v>9</v>
      </c>
      <c r="AP15" s="777" t="str">
        <f t="shared" si="1"/>
        <v>1498</v>
      </c>
      <c r="AQ15" s="778" t="str">
        <f t="shared" si="0"/>
        <v>EDI PRASETYO</v>
      </c>
      <c r="AR15" s="779">
        <f t="shared" si="12"/>
        <v>3050800.12</v>
      </c>
      <c r="AS15" s="97">
        <f>+VLOOKUP(B15,'[6]BANK DRIVER'!$B$442:$I$1298,6,0)</f>
        <v>3050800.12</v>
      </c>
      <c r="AV15" s="103">
        <f t="shared" si="13"/>
        <v>0</v>
      </c>
    </row>
    <row r="16" ht="12" customHeight="1">
      <c r="A16" s="16" t="s">
        <v>44</v>
      </c>
      <c r="B16" s="115" t="s">
        <v>987</v>
      </c>
      <c r="C16" s="506" t="s">
        <v>988</v>
      </c>
      <c r="D16" s="19" t="s">
        <v>77</v>
      </c>
      <c r="E16" s="16" t="s">
        <v>280</v>
      </c>
      <c r="F16" s="17" t="s">
        <v>49</v>
      </c>
      <c r="G16" s="582">
        <v>2043423</v>
      </c>
      <c r="H16" s="20"/>
      <c r="I16" s="605">
        <f t="shared" si="19"/>
        <v>99923.3847</v>
      </c>
      <c r="J16" s="605">
        <f t="shared" si="20"/>
        <v>81736.92</v>
      </c>
      <c r="K16" s="605">
        <f t="shared" si="21"/>
        <v>40868.46</v>
      </c>
      <c r="L16" s="605">
        <v>15000</v>
      </c>
      <c r="M16" s="35">
        <f t="shared" si="15"/>
        <v>2280951.7646999997</v>
      </c>
      <c r="N16" s="511">
        <f t="shared" si="16"/>
        <v>182476.14117599998</v>
      </c>
      <c r="O16" s="512">
        <v>991000</v>
      </c>
      <c r="P16" s="513"/>
      <c r="Q16" s="37"/>
      <c r="R16" s="37">
        <f t="shared" si="22"/>
        <v>3454427.9058759995</v>
      </c>
      <c r="S16" s="29">
        <f t="shared" si="17"/>
        <v>20072.375529359997</v>
      </c>
      <c r="T16" s="53">
        <f t="shared" si="18"/>
        <v>3474500.2814053595</v>
      </c>
      <c r="U16" s="527">
        <v>44652</v>
      </c>
      <c r="V16" s="528">
        <v>44742</v>
      </c>
      <c r="W16" s="529"/>
      <c r="X16" s="524"/>
      <c r="Y16" s="524"/>
      <c r="Z16" s="780">
        <f t="shared" si="3"/>
        <v>10</v>
      </c>
      <c r="AA16" s="781" t="str">
        <f t="shared" si="3"/>
        <v>1499</v>
      </c>
      <c r="AB16" s="782" t="str">
        <f t="shared" si="3"/>
        <v>RONNY HARYANTO</v>
      </c>
      <c r="AC16" s="775" t="str">
        <f>+VLOOKUP(B16,'[5]Database All Area Mei 2022'!$C$5:$CJ$1779,27,0)</f>
        <v>KAWIN</v>
      </c>
      <c r="AD16" s="769">
        <f t="shared" si="8"/>
        <v>3034423</v>
      </c>
      <c r="AE16" s="770">
        <f t="shared" si="4"/>
        <v>53081.92</v>
      </c>
      <c r="AF16" s="770">
        <f t="shared" si="5"/>
        <v>26540.96</v>
      </c>
      <c r="AG16" s="770">
        <f t="shared" si="9"/>
        <v>26540.96</v>
      </c>
      <c r="AH16" s="771">
        <f t="shared" si="10"/>
        <v>-1946740.8399999999</v>
      </c>
      <c r="AI16" s="771">
        <f t="shared" si="6"/>
        <v>0</v>
      </c>
      <c r="AJ16" s="772">
        <f t="shared" si="7"/>
        <v>2928259.16</v>
      </c>
      <c r="AK16" s="772"/>
      <c r="AL16" s="773"/>
      <c r="AM16" s="774">
        <f t="shared" si="11"/>
        <v>2928259.16</v>
      </c>
      <c r="AN16" s="775" t="str">
        <f>+VLOOKUP($B16,'[5]Database All Area Mei 2022'!$C$5:$CJ$1779,74,0)</f>
        <v>PERUSAHAAN</v>
      </c>
      <c r="AO16" s="776">
        <f t="shared" si="1"/>
        <v>10</v>
      </c>
      <c r="AP16" s="777" t="str">
        <f t="shared" si="1"/>
        <v>1499</v>
      </c>
      <c r="AQ16" s="778" t="str">
        <f t="shared" si="0"/>
        <v>RONNY HARYANTO</v>
      </c>
      <c r="AR16" s="779">
        <f t="shared" si="12"/>
        <v>2928259.16</v>
      </c>
      <c r="AS16" s="97">
        <f>+VLOOKUP(B16,'[6]BANK DRIVER'!$B$442:$I$1298,6,0)</f>
        <v>2928259.16</v>
      </c>
      <c r="AV16" s="103">
        <f t="shared" si="13"/>
        <v>0</v>
      </c>
    </row>
    <row r="17" ht="12" customHeight="1">
      <c r="A17" s="16" t="s">
        <v>44</v>
      </c>
      <c r="B17" s="115" t="s">
        <v>989</v>
      </c>
      <c r="C17" s="506" t="s">
        <v>990</v>
      </c>
      <c r="D17" s="19" t="s">
        <v>77</v>
      </c>
      <c r="E17" s="16" t="s">
        <v>280</v>
      </c>
      <c r="F17" s="17" t="s">
        <v>49</v>
      </c>
      <c r="G17" s="582">
        <v>2043423</v>
      </c>
      <c r="H17" s="20"/>
      <c r="I17" s="605">
        <f ref="I17:I25" t="shared" si="24">+$H$4*4.89%</f>
        <v>99923.3847</v>
      </c>
      <c r="J17" s="605">
        <f ref="J17:J25" t="shared" si="25">+$H$4*4%</f>
        <v>81736.92</v>
      </c>
      <c r="K17" s="605">
        <f ref="K17:K25" t="shared" si="26">+$H$4*2%</f>
        <v>40868.46</v>
      </c>
      <c r="L17" s="605">
        <v>15000</v>
      </c>
      <c r="M17" s="35">
        <f t="shared" si="15"/>
        <v>2280951.7646999997</v>
      </c>
      <c r="N17" s="511">
        <f t="shared" si="16"/>
        <v>182476.14117599998</v>
      </c>
      <c r="O17" s="512">
        <v>795000</v>
      </c>
      <c r="P17" s="513"/>
      <c r="Q17" s="37"/>
      <c r="R17" s="37">
        <f t="shared" si="22"/>
        <v>3258427.9058759995</v>
      </c>
      <c r="S17" s="29">
        <f t="shared" si="17"/>
        <v>20072.375529359997</v>
      </c>
      <c r="T17" s="53">
        <f t="shared" si="18"/>
        <v>3278500.2814053595</v>
      </c>
      <c r="U17" s="527">
        <v>44682</v>
      </c>
      <c r="V17" s="528">
        <v>44773</v>
      </c>
      <c r="W17" s="529"/>
      <c r="X17" s="524"/>
      <c r="Y17" s="524"/>
      <c r="Z17" s="780">
        <f t="shared" si="3"/>
        <v>11</v>
      </c>
      <c r="AA17" s="781" t="str">
        <f t="shared" si="3"/>
        <v>1644</v>
      </c>
      <c r="AB17" s="782" t="str">
        <f t="shared" si="3"/>
        <v>M RIFAI</v>
      </c>
      <c r="AC17" s="775" t="str">
        <f>+VLOOKUP(B17,'[5]Database All Area Mei 2022'!$C$5:$CJ$1779,27,0)</f>
        <v>KAWIN ANAK 1</v>
      </c>
      <c r="AD17" s="769">
        <f t="shared" si="8"/>
        <v>2838423</v>
      </c>
      <c r="AE17" s="770">
        <f t="shared" si="4"/>
        <v>53081.92</v>
      </c>
      <c r="AF17" s="770">
        <f t="shared" si="5"/>
        <v>0</v>
      </c>
      <c r="AG17" s="770">
        <f t="shared" si="9"/>
        <v>26540.96</v>
      </c>
      <c r="AH17" s="771">
        <f t="shared" si="10"/>
        <v>-2491199.88</v>
      </c>
      <c r="AI17" s="771">
        <f t="shared" si="6"/>
        <v>0</v>
      </c>
      <c r="AJ17" s="772">
        <f t="shared" si="7"/>
        <v>2758800.12</v>
      </c>
      <c r="AK17" s="772"/>
      <c r="AL17" s="996">
        <v>80000</v>
      </c>
      <c r="AM17" s="774">
        <f t="shared" si="11"/>
        <v>2678800.12</v>
      </c>
      <c r="AN17" s="775" t="str">
        <f>+VLOOKUP($B17,'[5]Database All Area Mei 2022'!$C$5:$CJ$1779,74,0)</f>
        <v>PBI</v>
      </c>
      <c r="AO17" s="776">
        <f t="shared" si="1"/>
        <v>11</v>
      </c>
      <c r="AP17" s="777" t="str">
        <f t="shared" si="1"/>
        <v>1644</v>
      </c>
      <c r="AQ17" s="778" t="str">
        <f t="shared" si="0"/>
        <v>M RIFAI</v>
      </c>
      <c r="AR17" s="779">
        <f t="shared" si="12"/>
        <v>2678800.12</v>
      </c>
      <c r="AS17" s="97">
        <f>+VLOOKUP(B17,'[6]BANK DRIVER'!$B$442:$I$1298,6,0)</f>
        <v>2678800.12</v>
      </c>
      <c r="AV17" s="103">
        <f t="shared" si="13"/>
        <v>0</v>
      </c>
    </row>
    <row r="18" ht="12" customHeight="1">
      <c r="A18" s="16" t="s">
        <v>44</v>
      </c>
      <c r="B18" s="115" t="s">
        <v>991</v>
      </c>
      <c r="C18" s="506" t="s">
        <v>992</v>
      </c>
      <c r="D18" s="19" t="s">
        <v>77</v>
      </c>
      <c r="E18" s="16" t="s">
        <v>280</v>
      </c>
      <c r="F18" s="17" t="s">
        <v>49</v>
      </c>
      <c r="G18" s="582">
        <v>2043423</v>
      </c>
      <c r="H18" s="20"/>
      <c r="I18" s="605">
        <f t="shared" si="24"/>
        <v>99923.3847</v>
      </c>
      <c r="J18" s="605">
        <f t="shared" si="25"/>
        <v>81736.92</v>
      </c>
      <c r="K18" s="605">
        <f t="shared" si="26"/>
        <v>40868.46</v>
      </c>
      <c r="L18" s="605">
        <v>15000</v>
      </c>
      <c r="M18" s="35">
        <f t="shared" si="15"/>
        <v>2280951.7646999997</v>
      </c>
      <c r="N18" s="511">
        <f t="shared" si="16"/>
        <v>182476.14117599998</v>
      </c>
      <c r="O18" s="512">
        <v>1137000</v>
      </c>
      <c r="P18" s="513"/>
      <c r="Q18" s="37"/>
      <c r="R18" s="37">
        <f t="shared" si="22"/>
        <v>3600427.9058759995</v>
      </c>
      <c r="S18" s="29">
        <f t="shared" si="17"/>
        <v>20072.375529359997</v>
      </c>
      <c r="T18" s="53">
        <f t="shared" si="18"/>
        <v>3620500.2814053595</v>
      </c>
      <c r="U18" s="527">
        <v>44682</v>
      </c>
      <c r="V18" s="528">
        <v>44773</v>
      </c>
      <c r="W18" s="529"/>
      <c r="X18" s="524"/>
      <c r="Y18" s="524"/>
      <c r="Z18" s="780">
        <f t="shared" si="3"/>
        <v>12</v>
      </c>
      <c r="AA18" s="781" t="str">
        <f t="shared" si="3"/>
        <v>1993</v>
      </c>
      <c r="AB18" s="782" t="str">
        <f t="shared" si="3"/>
        <v>MUHAMMAD TAHRIR</v>
      </c>
      <c r="AC18" s="775" t="str">
        <f>+VLOOKUP(B18,'[5]Database All Area Mei 2022'!$C$5:$CJ$1779,27,0)</f>
        <v>KAWIN</v>
      </c>
      <c r="AD18" s="769">
        <f t="shared" si="8"/>
        <v>3180423</v>
      </c>
      <c r="AE18" s="770">
        <f t="shared" si="4"/>
        <v>53081.92</v>
      </c>
      <c r="AF18" s="770">
        <f t="shared" si="5"/>
        <v>26540.96</v>
      </c>
      <c r="AG18" s="770">
        <f t="shared" si="9"/>
        <v>26540.96</v>
      </c>
      <c r="AH18" s="771">
        <f t="shared" si="10"/>
        <v>-1800740.8399999999</v>
      </c>
      <c r="AI18" s="771">
        <f t="shared" si="6"/>
        <v>0</v>
      </c>
      <c r="AJ18" s="772">
        <f t="shared" si="7"/>
        <v>3074259.16</v>
      </c>
      <c r="AK18" s="772"/>
      <c r="AL18" s="773"/>
      <c r="AM18" s="774">
        <f t="shared" si="11"/>
        <v>3074259.16</v>
      </c>
      <c r="AN18" s="775" t="str">
        <f>+VLOOKUP($B18,'[5]Database All Area Mei 2022'!$C$5:$CJ$1779,74,0)</f>
        <v>PERUSAHAAN</v>
      </c>
      <c r="AO18" s="776">
        <f t="shared" si="1"/>
        <v>12</v>
      </c>
      <c r="AP18" s="777" t="str">
        <f t="shared" si="1"/>
        <v>1993</v>
      </c>
      <c r="AQ18" s="778" t="str">
        <f t="shared" si="0"/>
        <v>MUHAMMAD TAHRIR</v>
      </c>
      <c r="AR18" s="779">
        <f t="shared" si="12"/>
        <v>3074259.16</v>
      </c>
      <c r="AS18" s="97">
        <f>+VLOOKUP(B18,'[6]BANK DRIVER'!$B$442:$I$1298,6,0)</f>
        <v>3074259.16</v>
      </c>
      <c r="AV18" s="103">
        <f t="shared" si="13"/>
        <v>0</v>
      </c>
    </row>
    <row r="19" ht="12" customHeight="1">
      <c r="A19" s="16" t="s">
        <v>44</v>
      </c>
      <c r="B19" s="115" t="s">
        <v>993</v>
      </c>
      <c r="C19" s="506" t="s">
        <v>994</v>
      </c>
      <c r="D19" s="19" t="s">
        <v>77</v>
      </c>
      <c r="E19" s="16" t="s">
        <v>280</v>
      </c>
      <c r="F19" s="17" t="s">
        <v>49</v>
      </c>
      <c r="G19" s="582">
        <v>2043423</v>
      </c>
      <c r="H19" s="20"/>
      <c r="I19" s="605">
        <f t="shared" si="24"/>
        <v>99923.3847</v>
      </c>
      <c r="J19" s="605">
        <f t="shared" si="25"/>
        <v>81736.92</v>
      </c>
      <c r="K19" s="605">
        <f t="shared" si="26"/>
        <v>40868.46</v>
      </c>
      <c r="L19" s="605">
        <v>15000</v>
      </c>
      <c r="M19" s="35">
        <f t="shared" si="15"/>
        <v>2280951.7646999997</v>
      </c>
      <c r="N19" s="511">
        <f t="shared" si="16"/>
        <v>182476.14117599998</v>
      </c>
      <c r="O19" s="512">
        <v>841000</v>
      </c>
      <c r="P19" s="513"/>
      <c r="Q19" s="37"/>
      <c r="R19" s="37">
        <f t="shared" si="22"/>
        <v>3304427.9058759995</v>
      </c>
      <c r="S19" s="29">
        <f t="shared" si="17"/>
        <v>20072.375529359997</v>
      </c>
      <c r="T19" s="53">
        <f t="shared" si="18"/>
        <v>3324500.2814053595</v>
      </c>
      <c r="U19" s="527">
        <v>44682</v>
      </c>
      <c r="V19" s="528">
        <v>44773</v>
      </c>
      <c r="W19" s="529"/>
      <c r="X19" s="524"/>
      <c r="Y19" s="524"/>
      <c r="Z19" s="780">
        <f t="shared" si="3"/>
        <v>13</v>
      </c>
      <c r="AA19" s="781" t="str">
        <f t="shared" si="3"/>
        <v>2056</v>
      </c>
      <c r="AB19" s="782" t="str">
        <f t="shared" si="3"/>
        <v>DWI JUNE DEA PANGESTU</v>
      </c>
      <c r="AC19" s="775" t="str">
        <f>+VLOOKUP(B19,'[5]Database All Area Mei 2022'!$C$5:$CJ$1779,27,0)</f>
        <v>LAJANG</v>
      </c>
      <c r="AD19" s="769">
        <f t="shared" si="8"/>
        <v>2884423</v>
      </c>
      <c r="AE19" s="770">
        <f t="shared" si="4"/>
        <v>53081.92</v>
      </c>
      <c r="AF19" s="770">
        <f t="shared" si="5"/>
        <v>26540.96</v>
      </c>
      <c r="AG19" s="770">
        <f t="shared" si="9"/>
        <v>26540.96</v>
      </c>
      <c r="AH19" s="771">
        <f t="shared" si="10"/>
        <v>-1721740.8399999999</v>
      </c>
      <c r="AI19" s="771">
        <f t="shared" si="6"/>
        <v>0</v>
      </c>
      <c r="AJ19" s="772">
        <f t="shared" si="7"/>
        <v>2778259.16</v>
      </c>
      <c r="AK19" s="772"/>
      <c r="AL19" s="996">
        <v>80000</v>
      </c>
      <c r="AM19" s="774">
        <f t="shared" si="11"/>
        <v>2698259.16</v>
      </c>
      <c r="AN19" s="775" t="str">
        <f>+VLOOKUP($B19,'[5]Database All Area Mei 2022'!$C$5:$CJ$1779,74,0)</f>
        <v>PERUSAHAAN</v>
      </c>
      <c r="AO19" s="776">
        <f t="shared" si="1"/>
        <v>13</v>
      </c>
      <c r="AP19" s="777" t="str">
        <f t="shared" si="1"/>
        <v>2056</v>
      </c>
      <c r="AQ19" s="778" t="str">
        <f t="shared" si="0"/>
        <v>DWI JUNE DEA PANGESTU</v>
      </c>
      <c r="AR19" s="779">
        <f t="shared" si="12"/>
        <v>2698259.16</v>
      </c>
      <c r="AS19" s="97">
        <f>+VLOOKUP(B19,'[6]BANK DRIVER'!$B$442:$I$1298,6,0)</f>
        <v>2698259.16</v>
      </c>
      <c r="AV19" s="103">
        <f t="shared" si="13"/>
        <v>0</v>
      </c>
    </row>
    <row r="20" ht="12" customHeight="1">
      <c r="A20" s="16" t="s">
        <v>44</v>
      </c>
      <c r="B20" s="115" t="s">
        <v>995</v>
      </c>
      <c r="C20" s="506" t="s">
        <v>996</v>
      </c>
      <c r="D20" s="19" t="s">
        <v>77</v>
      </c>
      <c r="E20" s="16" t="s">
        <v>280</v>
      </c>
      <c r="F20" s="17" t="s">
        <v>49</v>
      </c>
      <c r="G20" s="582">
        <v>2043423</v>
      </c>
      <c r="H20" s="20"/>
      <c r="I20" s="605">
        <f t="shared" si="24"/>
        <v>99923.3847</v>
      </c>
      <c r="J20" s="605">
        <f t="shared" si="25"/>
        <v>81736.92</v>
      </c>
      <c r="K20" s="605">
        <f t="shared" si="26"/>
        <v>40868.46</v>
      </c>
      <c r="L20" s="605">
        <v>15000</v>
      </c>
      <c r="M20" s="35">
        <f t="shared" si="15"/>
        <v>2280951.7646999997</v>
      </c>
      <c r="N20" s="511">
        <f t="shared" si="16"/>
        <v>182476.14117599998</v>
      </c>
      <c r="O20" s="512">
        <v>865000</v>
      </c>
      <c r="P20" s="513"/>
      <c r="Q20" s="37"/>
      <c r="R20" s="37">
        <f t="shared" si="22"/>
        <v>3328427.9058759995</v>
      </c>
      <c r="S20" s="29">
        <f t="shared" si="17"/>
        <v>20072.375529359997</v>
      </c>
      <c r="T20" s="53">
        <f t="shared" si="18"/>
        <v>3348500.2814053595</v>
      </c>
      <c r="U20" s="527">
        <v>44682</v>
      </c>
      <c r="V20" s="528">
        <v>44773</v>
      </c>
      <c r="W20" s="529"/>
      <c r="X20" s="524"/>
      <c r="Y20" s="524"/>
      <c r="Z20" s="780">
        <f t="shared" si="3"/>
        <v>14</v>
      </c>
      <c r="AA20" s="781" t="str">
        <f t="shared" si="3"/>
        <v>2057</v>
      </c>
      <c r="AB20" s="782" t="str">
        <f t="shared" si="3"/>
        <v>ANANG ZUBAIDI</v>
      </c>
      <c r="AC20" s="775" t="str">
        <f>+VLOOKUP(B20,'[5]Database All Area Mei 2022'!$C$5:$CJ$1779,27,0)</f>
        <v>KAWIN</v>
      </c>
      <c r="AD20" s="769">
        <f t="shared" si="8"/>
        <v>2908423</v>
      </c>
      <c r="AE20" s="770">
        <f t="shared" si="4"/>
        <v>53081.92</v>
      </c>
      <c r="AF20" s="770">
        <f t="shared" si="5"/>
        <v>26540.96</v>
      </c>
      <c r="AG20" s="770">
        <f t="shared" si="9"/>
        <v>26540.96</v>
      </c>
      <c r="AH20" s="771">
        <f t="shared" si="10"/>
        <v>-2072740.8399999999</v>
      </c>
      <c r="AI20" s="771">
        <f t="shared" si="6"/>
        <v>0</v>
      </c>
      <c r="AJ20" s="772">
        <f t="shared" si="7"/>
        <v>2802259.16</v>
      </c>
      <c r="AK20" s="772"/>
      <c r="AL20" s="773"/>
      <c r="AM20" s="774">
        <f t="shared" si="11"/>
        <v>2802259.16</v>
      </c>
      <c r="AN20" s="775" t="str">
        <f>+VLOOKUP($B20,'[5]Database All Area Mei 2022'!$C$5:$CJ$1779,74,0)</f>
        <v>PERUSAHAAN</v>
      </c>
      <c r="AO20" s="776">
        <f t="shared" si="1"/>
        <v>14</v>
      </c>
      <c r="AP20" s="777" t="str">
        <f t="shared" si="1"/>
        <v>2057</v>
      </c>
      <c r="AQ20" s="778" t="str">
        <f t="shared" si="0"/>
        <v>ANANG ZUBAIDI</v>
      </c>
      <c r="AR20" s="779">
        <f t="shared" si="12"/>
        <v>2802259.16</v>
      </c>
      <c r="AS20" s="97">
        <f>+VLOOKUP(B20,'[6]BANK DRIVER'!$B$442:$I$1298,6,0)</f>
        <v>2802259.16</v>
      </c>
      <c r="AV20" s="103">
        <f t="shared" si="13"/>
        <v>0</v>
      </c>
    </row>
    <row r="21" ht="12" customHeight="1">
      <c r="A21" s="16" t="s">
        <v>44</v>
      </c>
      <c r="B21" s="115" t="s">
        <v>997</v>
      </c>
      <c r="C21" s="506" t="s">
        <v>998</v>
      </c>
      <c r="D21" s="19" t="s">
        <v>77</v>
      </c>
      <c r="E21" s="16" t="s">
        <v>280</v>
      </c>
      <c r="F21" s="17" t="s">
        <v>49</v>
      </c>
      <c r="G21" s="582">
        <v>2043423</v>
      </c>
      <c r="H21" s="20"/>
      <c r="I21" s="605">
        <f t="shared" si="24"/>
        <v>99923.3847</v>
      </c>
      <c r="J21" s="605">
        <f t="shared" si="25"/>
        <v>81736.92</v>
      </c>
      <c r="K21" s="605">
        <f t="shared" si="26"/>
        <v>40868.46</v>
      </c>
      <c r="L21" s="605">
        <v>15000</v>
      </c>
      <c r="M21" s="35">
        <f t="shared" si="15"/>
        <v>2280951.7646999997</v>
      </c>
      <c r="N21" s="511">
        <f t="shared" si="16"/>
        <v>182476.14117599998</v>
      </c>
      <c r="O21" s="512">
        <v>865000</v>
      </c>
      <c r="P21" s="513"/>
      <c r="Q21" s="37"/>
      <c r="R21" s="37">
        <f t="shared" si="22"/>
        <v>3328427.9058759995</v>
      </c>
      <c r="S21" s="29">
        <f t="shared" si="17"/>
        <v>20072.375529359997</v>
      </c>
      <c r="T21" s="53">
        <f t="shared" si="18"/>
        <v>3348500.2814053595</v>
      </c>
      <c r="U21" s="527">
        <v>44682</v>
      </c>
      <c r="V21" s="528">
        <v>44773</v>
      </c>
      <c r="W21" s="529"/>
      <c r="X21" s="524"/>
      <c r="Y21" s="524"/>
      <c r="Z21" s="780">
        <f t="shared" si="3"/>
        <v>15</v>
      </c>
      <c r="AA21" s="781" t="str">
        <f t="shared" si="3"/>
        <v>2059</v>
      </c>
      <c r="AB21" s="782" t="str">
        <f t="shared" si="3"/>
        <v>BIMA ARIEF WIBOWO</v>
      </c>
      <c r="AC21" s="775" t="str">
        <f>+VLOOKUP(B21,'[5]Database All Area Mei 2022'!$C$5:$CJ$1779,27,0)</f>
        <v>KAWIN</v>
      </c>
      <c r="AD21" s="769">
        <f t="shared" si="8"/>
        <v>2908423</v>
      </c>
      <c r="AE21" s="770">
        <f t="shared" si="4"/>
        <v>53081.92</v>
      </c>
      <c r="AF21" s="770">
        <f t="shared" si="5"/>
        <v>0</v>
      </c>
      <c r="AG21" s="770">
        <f t="shared" si="9"/>
        <v>26540.96</v>
      </c>
      <c r="AH21" s="771">
        <f t="shared" si="10"/>
        <v>-2046199.88</v>
      </c>
      <c r="AI21" s="771">
        <f t="shared" si="6"/>
        <v>0</v>
      </c>
      <c r="AJ21" s="772">
        <f t="shared" si="7"/>
        <v>2828800.12</v>
      </c>
      <c r="AK21" s="772"/>
      <c r="AL21" s="773"/>
      <c r="AM21" s="774">
        <f t="shared" si="11"/>
        <v>2828800.12</v>
      </c>
      <c r="AN21" s="775" t="str">
        <f>+VLOOKUP($B21,'[5]Database All Area Mei 2022'!$C$5:$CJ$1779,74,0)</f>
        <v>PBI</v>
      </c>
      <c r="AO21" s="776">
        <f t="shared" si="1"/>
        <v>15</v>
      </c>
      <c r="AP21" s="777" t="str">
        <f t="shared" si="1"/>
        <v>2059</v>
      </c>
      <c r="AQ21" s="778" t="str">
        <f t="shared" si="0"/>
        <v>BIMA ARIEF WIBOWO</v>
      </c>
      <c r="AR21" s="779">
        <f t="shared" si="12"/>
        <v>2828800.12</v>
      </c>
      <c r="AS21" s="97">
        <f>+VLOOKUP(B21,'[6]BANK DRIVER'!$B$442:$I$1298,6,0)</f>
        <v>2828800.12</v>
      </c>
      <c r="AV21" s="103">
        <f t="shared" si="13"/>
        <v>0</v>
      </c>
    </row>
    <row r="22" ht="12" customHeight="1">
      <c r="A22" s="16" t="s">
        <v>44</v>
      </c>
      <c r="B22" s="115" t="s">
        <v>999</v>
      </c>
      <c r="C22" s="506" t="s">
        <v>1000</v>
      </c>
      <c r="D22" s="19" t="s">
        <v>77</v>
      </c>
      <c r="E22" s="16" t="s">
        <v>280</v>
      </c>
      <c r="F22" s="17" t="s">
        <v>49</v>
      </c>
      <c r="G22" s="582">
        <v>2043423</v>
      </c>
      <c r="H22" s="20"/>
      <c r="I22" s="605">
        <f t="shared" si="24"/>
        <v>99923.3847</v>
      </c>
      <c r="J22" s="605">
        <f t="shared" si="25"/>
        <v>81736.92</v>
      </c>
      <c r="K22" s="605">
        <f t="shared" si="26"/>
        <v>40868.46</v>
      </c>
      <c r="L22" s="605">
        <v>15000</v>
      </c>
      <c r="M22" s="35">
        <f t="shared" si="15"/>
        <v>2280951.7646999997</v>
      </c>
      <c r="N22" s="511">
        <f t="shared" si="16"/>
        <v>182476.14117599998</v>
      </c>
      <c r="O22" s="512">
        <v>1033500</v>
      </c>
      <c r="P22" s="513"/>
      <c r="Q22" s="37"/>
      <c r="R22" s="37">
        <f t="shared" si="22"/>
        <v>3496927.9058759995</v>
      </c>
      <c r="S22" s="29">
        <f t="shared" si="17"/>
        <v>20072.375529359997</v>
      </c>
      <c r="T22" s="53">
        <f t="shared" si="18"/>
        <v>3517000.2814053595</v>
      </c>
      <c r="U22" s="527">
        <v>44682</v>
      </c>
      <c r="V22" s="528">
        <v>44773</v>
      </c>
      <c r="W22" s="529"/>
      <c r="X22" s="524"/>
      <c r="Y22" s="524"/>
      <c r="Z22" s="780">
        <f t="shared" si="3"/>
        <v>16</v>
      </c>
      <c r="AA22" s="781" t="str">
        <f t="shared" si="3"/>
        <v>2105</v>
      </c>
      <c r="AB22" s="782" t="str">
        <f t="shared" si="3"/>
        <v>TITIS BAYU PRIANJANI</v>
      </c>
      <c r="AC22" s="775" t="str">
        <f>+VLOOKUP(B22,'[5]Database All Area Mei 2022'!$C$5:$CJ$1779,27,0)</f>
        <v>LAJANG</v>
      </c>
      <c r="AD22" s="769">
        <f t="shared" si="8"/>
        <v>3076923</v>
      </c>
      <c r="AE22" s="770">
        <f t="shared" si="4"/>
        <v>53081.92</v>
      </c>
      <c r="AF22" s="770">
        <f t="shared" si="5"/>
        <v>0</v>
      </c>
      <c r="AG22" s="770">
        <f t="shared" si="9"/>
        <v>26540.96</v>
      </c>
      <c r="AH22" s="771">
        <f t="shared" si="10"/>
        <v>-1502699.88</v>
      </c>
      <c r="AI22" s="771">
        <f t="shared" si="6"/>
        <v>0</v>
      </c>
      <c r="AJ22" s="772">
        <f t="shared" si="7"/>
        <v>2997300.12</v>
      </c>
      <c r="AK22" s="772"/>
      <c r="AL22" s="996">
        <v>80000</v>
      </c>
      <c r="AM22" s="774">
        <f t="shared" si="11"/>
        <v>2917300.12</v>
      </c>
      <c r="AN22" s="775" t="str">
        <f>+VLOOKUP($B22,'[5]Database All Area Mei 2022'!$C$5:$CJ$1779,74,0)</f>
        <v>PBI</v>
      </c>
      <c r="AO22" s="776">
        <f ref="AO22:AP37" t="shared" si="27">+Z22</f>
        <v>16</v>
      </c>
      <c r="AP22" s="777" t="str">
        <f t="shared" si="27"/>
        <v>2105</v>
      </c>
      <c r="AQ22" s="778" t="str">
        <f t="shared" si="0"/>
        <v>TITIS BAYU PRIANJANI</v>
      </c>
      <c r="AR22" s="779">
        <f t="shared" si="12"/>
        <v>2917300.12</v>
      </c>
      <c r="AS22" s="97">
        <f>+VLOOKUP(B22,'[6]BANK DRIVER'!$B$442:$I$1298,6,0)</f>
        <v>2917300.12</v>
      </c>
      <c r="AV22" s="103">
        <f t="shared" si="13"/>
        <v>0</v>
      </c>
    </row>
    <row r="23" ht="12" customHeight="1">
      <c r="A23" s="16" t="s">
        <v>44</v>
      </c>
      <c r="B23" s="115" t="s">
        <v>1001</v>
      </c>
      <c r="C23" s="506" t="s">
        <v>1002</v>
      </c>
      <c r="D23" s="19" t="s">
        <v>77</v>
      </c>
      <c r="E23" s="16" t="s">
        <v>280</v>
      </c>
      <c r="F23" s="17" t="s">
        <v>49</v>
      </c>
      <c r="G23" s="582">
        <v>2043423</v>
      </c>
      <c r="H23" s="20"/>
      <c r="I23" s="605">
        <f t="shared" si="24"/>
        <v>99923.3847</v>
      </c>
      <c r="J23" s="605">
        <f t="shared" si="25"/>
        <v>81736.92</v>
      </c>
      <c r="K23" s="605">
        <f t="shared" si="26"/>
        <v>40868.46</v>
      </c>
      <c r="L23" s="605">
        <v>15000</v>
      </c>
      <c r="M23" s="35">
        <f t="shared" si="15"/>
        <v>2280951.7646999997</v>
      </c>
      <c r="N23" s="511">
        <f t="shared" si="16"/>
        <v>182476.14117599998</v>
      </c>
      <c r="O23" s="512">
        <v>665000</v>
      </c>
      <c r="P23" s="513"/>
      <c r="Q23" s="37"/>
      <c r="R23" s="37">
        <f t="shared" si="22"/>
        <v>3128427.9058759995</v>
      </c>
      <c r="S23" s="29">
        <f t="shared" si="17"/>
        <v>20072.375529359997</v>
      </c>
      <c r="T23" s="53">
        <f t="shared" si="18"/>
        <v>3148500.2814053595</v>
      </c>
      <c r="U23" s="527">
        <v>44682</v>
      </c>
      <c r="V23" s="528">
        <v>44773</v>
      </c>
      <c r="W23" s="529"/>
      <c r="X23" s="524"/>
      <c r="Y23" s="524"/>
      <c r="Z23" s="780">
        <f ref="Z23:AB38" t="shared" si="28">+A23</f>
        <v>17</v>
      </c>
      <c r="AA23" s="781" t="str">
        <f t="shared" si="28"/>
        <v>2106</v>
      </c>
      <c r="AB23" s="782" t="str">
        <f t="shared" si="28"/>
        <v>RIDA PRAHASTA</v>
      </c>
      <c r="AC23" s="775" t="str">
        <f>+VLOOKUP(B23,'[5]Database All Area Mei 2022'!$C$5:$CJ$1779,27,0)</f>
        <v>KAWIN</v>
      </c>
      <c r="AD23" s="769">
        <f t="shared" si="8"/>
        <v>2708423</v>
      </c>
      <c r="AE23" s="770">
        <f t="shared" si="4"/>
        <v>53081.92</v>
      </c>
      <c r="AF23" s="770">
        <f t="shared" si="5"/>
        <v>26540.96</v>
      </c>
      <c r="AG23" s="770">
        <f t="shared" si="9"/>
        <v>26540.96</v>
      </c>
      <c r="AH23" s="771">
        <f t="shared" si="10"/>
        <v>-2272740.84</v>
      </c>
      <c r="AI23" s="771">
        <f t="shared" si="6"/>
        <v>0</v>
      </c>
      <c r="AJ23" s="772">
        <f t="shared" si="7"/>
        <v>2602259.16</v>
      </c>
      <c r="AK23" s="772"/>
      <c r="AL23" s="773"/>
      <c r="AM23" s="774">
        <f t="shared" si="11"/>
        <v>2602259.16</v>
      </c>
      <c r="AN23" s="775" t="str">
        <f>+VLOOKUP($B23,'[5]Database All Area Mei 2022'!$C$5:$CJ$1779,74,0)</f>
        <v>PERUSAHAAN</v>
      </c>
      <c r="AO23" s="776">
        <f t="shared" si="27"/>
        <v>17</v>
      </c>
      <c r="AP23" s="777" t="str">
        <f t="shared" si="27"/>
        <v>2106</v>
      </c>
      <c r="AQ23" s="778" t="str">
        <f t="shared" si="0"/>
        <v>RIDA PRAHASTA</v>
      </c>
      <c r="AR23" s="779">
        <f t="shared" si="12"/>
        <v>2602259.16</v>
      </c>
      <c r="AS23" s="97">
        <f>+VLOOKUP(B23,'[6]BANK DRIVER'!$B$442:$I$1298,6,0)</f>
        <v>2602259.16</v>
      </c>
      <c r="AV23" s="103">
        <f t="shared" si="13"/>
        <v>0</v>
      </c>
    </row>
    <row r="24" ht="12" customHeight="1">
      <c r="A24" s="16" t="s">
        <v>44</v>
      </c>
      <c r="B24" s="115" t="s">
        <v>1003</v>
      </c>
      <c r="C24" s="506" t="s">
        <v>1004</v>
      </c>
      <c r="D24" s="19" t="s">
        <v>77</v>
      </c>
      <c r="E24" s="16" t="s">
        <v>280</v>
      </c>
      <c r="F24" s="17" t="s">
        <v>49</v>
      </c>
      <c r="G24" s="582">
        <v>2043423</v>
      </c>
      <c r="H24" s="20"/>
      <c r="I24" s="605">
        <f t="shared" si="24"/>
        <v>99923.3847</v>
      </c>
      <c r="J24" s="605">
        <f t="shared" si="25"/>
        <v>81736.92</v>
      </c>
      <c r="K24" s="605">
        <f t="shared" si="26"/>
        <v>40868.46</v>
      </c>
      <c r="L24" s="605">
        <v>15000</v>
      </c>
      <c r="M24" s="35">
        <f t="shared" si="15"/>
        <v>2280951.7646999997</v>
      </c>
      <c r="N24" s="511">
        <f t="shared" si="16"/>
        <v>182476.14117599998</v>
      </c>
      <c r="O24" s="512">
        <v>1043000</v>
      </c>
      <c r="P24" s="513"/>
      <c r="Q24" s="37"/>
      <c r="R24" s="37">
        <f t="shared" si="22"/>
        <v>3506427.9058759995</v>
      </c>
      <c r="S24" s="29">
        <f t="shared" si="17"/>
        <v>20072.375529359997</v>
      </c>
      <c r="T24" s="53">
        <f t="shared" si="18"/>
        <v>3526500.2814053595</v>
      </c>
      <c r="U24" s="527">
        <v>44682</v>
      </c>
      <c r="V24" s="528">
        <v>44773</v>
      </c>
      <c r="W24" s="529"/>
      <c r="X24" s="524"/>
      <c r="Y24" s="524"/>
      <c r="Z24" s="780">
        <f t="shared" si="28"/>
        <v>18</v>
      </c>
      <c r="AA24" s="781" t="str">
        <f t="shared" si="28"/>
        <v>2107</v>
      </c>
      <c r="AB24" s="782" t="str">
        <f t="shared" si="28"/>
        <v>MUHAMMAD SAIFUL ARIF</v>
      </c>
      <c r="AC24" s="775" t="str">
        <f>+VLOOKUP(B24,'[5]Database All Area Mei 2022'!$C$5:$CJ$1779,27,0)</f>
        <v>KAWIN</v>
      </c>
      <c r="AD24" s="769">
        <f t="shared" si="8"/>
        <v>3086423</v>
      </c>
      <c r="AE24" s="770">
        <f t="shared" si="4"/>
        <v>53081.92</v>
      </c>
      <c r="AF24" s="770">
        <f t="shared" si="5"/>
        <v>26540.96</v>
      </c>
      <c r="AG24" s="770">
        <f t="shared" si="9"/>
        <v>26540.96</v>
      </c>
      <c r="AH24" s="771">
        <f t="shared" si="10"/>
        <v>-1894740.8399999999</v>
      </c>
      <c r="AI24" s="771">
        <f t="shared" si="6"/>
        <v>0</v>
      </c>
      <c r="AJ24" s="772">
        <f t="shared" si="7"/>
        <v>2980259.16</v>
      </c>
      <c r="AK24" s="772"/>
      <c r="AL24" s="773"/>
      <c r="AM24" s="774">
        <f t="shared" si="11"/>
        <v>2980259.16</v>
      </c>
      <c r="AN24" s="775" t="str">
        <f>+VLOOKUP($B24,'[5]Database All Area Mei 2022'!$C$5:$CJ$1779,74,0)</f>
        <v>PERUSAHAAN</v>
      </c>
      <c r="AO24" s="776">
        <f t="shared" si="27"/>
        <v>18</v>
      </c>
      <c r="AP24" s="777" t="str">
        <f t="shared" si="27"/>
        <v>2107</v>
      </c>
      <c r="AQ24" s="778" t="str">
        <f t="shared" si="0"/>
        <v>MUHAMMAD SAIFUL ARIF</v>
      </c>
      <c r="AR24" s="779">
        <f t="shared" si="12"/>
        <v>2980259.16</v>
      </c>
      <c r="AS24" s="97">
        <f>+VLOOKUP(B24,'[6]BANK DRIVER'!$B$442:$I$1298,6,0)</f>
        <v>2980259.16</v>
      </c>
      <c r="AV24" s="103">
        <f t="shared" si="13"/>
        <v>0</v>
      </c>
    </row>
    <row r="25" ht="12" customHeight="1">
      <c r="A25" s="16" t="s">
        <v>44</v>
      </c>
      <c r="B25" s="115" t="s">
        <v>1005</v>
      </c>
      <c r="C25" s="506" t="s">
        <v>1006</v>
      </c>
      <c r="D25" s="19" t="s">
        <v>77</v>
      </c>
      <c r="E25" s="16" t="s">
        <v>280</v>
      </c>
      <c r="F25" s="17" t="s">
        <v>49</v>
      </c>
      <c r="G25" s="582">
        <v>2043423</v>
      </c>
      <c r="H25" s="20"/>
      <c r="I25" s="605">
        <f t="shared" si="24"/>
        <v>99923.3847</v>
      </c>
      <c r="J25" s="605">
        <f t="shared" si="25"/>
        <v>81736.92</v>
      </c>
      <c r="K25" s="605">
        <f t="shared" si="26"/>
        <v>40868.46</v>
      </c>
      <c r="L25" s="605">
        <v>15000</v>
      </c>
      <c r="M25" s="35">
        <f t="shared" si="15"/>
        <v>2280951.7646999997</v>
      </c>
      <c r="N25" s="511">
        <f t="shared" si="16"/>
        <v>182476.14117599998</v>
      </c>
      <c r="O25" s="512">
        <v>1031000</v>
      </c>
      <c r="P25" s="513"/>
      <c r="Q25" s="37"/>
      <c r="R25" s="37">
        <f t="shared" si="22"/>
        <v>3494427.9058759995</v>
      </c>
      <c r="S25" s="29">
        <f t="shared" si="17"/>
        <v>20072.375529359997</v>
      </c>
      <c r="T25" s="53">
        <f t="shared" si="18"/>
        <v>3514500.2814053595</v>
      </c>
      <c r="U25" s="527">
        <v>44682</v>
      </c>
      <c r="V25" s="528">
        <v>44773</v>
      </c>
      <c r="W25" s="529"/>
      <c r="X25" s="524"/>
      <c r="Y25" s="524"/>
      <c r="Z25" s="780">
        <f t="shared" si="28"/>
        <v>19</v>
      </c>
      <c r="AA25" s="781" t="str">
        <f t="shared" si="28"/>
        <v>2191</v>
      </c>
      <c r="AB25" s="782" t="str">
        <f t="shared" si="28"/>
        <v>YUDI ARIS SUSANTO</v>
      </c>
      <c r="AC25" s="775" t="str">
        <f>+VLOOKUP(B25,'[5]Database All Area Mei 2022'!$C$5:$CJ$1779,27,0)</f>
        <v>KAWIN</v>
      </c>
      <c r="AD25" s="769">
        <f t="shared" si="8"/>
        <v>3074423</v>
      </c>
      <c r="AE25" s="770">
        <f t="shared" si="4"/>
        <v>53081.92</v>
      </c>
      <c r="AF25" s="770">
        <f t="shared" si="5"/>
        <v>26540.96</v>
      </c>
      <c r="AG25" s="770">
        <f t="shared" si="9"/>
        <v>26540.96</v>
      </c>
      <c r="AH25" s="771">
        <f t="shared" si="10"/>
        <v>-1906740.8399999999</v>
      </c>
      <c r="AI25" s="771">
        <f t="shared" si="6"/>
        <v>0</v>
      </c>
      <c r="AJ25" s="772">
        <f t="shared" si="7"/>
        <v>2968259.16</v>
      </c>
      <c r="AK25" s="772"/>
      <c r="AL25" s="773"/>
      <c r="AM25" s="774">
        <f t="shared" si="11"/>
        <v>2968259.16</v>
      </c>
      <c r="AN25" s="775" t="str">
        <f>+VLOOKUP($B25,'[5]Database All Area Mei 2022'!$C$5:$CJ$1779,74,0)</f>
        <v>PERUSAHAAN</v>
      </c>
      <c r="AO25" s="776">
        <f t="shared" si="27"/>
        <v>19</v>
      </c>
      <c r="AP25" s="777" t="str">
        <f t="shared" si="27"/>
        <v>2191</v>
      </c>
      <c r="AQ25" s="778" t="str">
        <f t="shared" si="0"/>
        <v>YUDI ARIS SUSANTO</v>
      </c>
      <c r="AR25" s="779">
        <f t="shared" si="12"/>
        <v>2968259.16</v>
      </c>
      <c r="AS25" s="97">
        <f>+VLOOKUP(B25,'[6]BANK DRIVER'!$B$442:$I$1298,6,0)</f>
        <v>2968259.16</v>
      </c>
      <c r="AV25" s="103">
        <f t="shared" si="13"/>
        <v>0</v>
      </c>
    </row>
    <row r="26" ht="12" customHeight="1">
      <c r="A26" s="16" t="s">
        <v>44</v>
      </c>
      <c r="B26" s="115" t="s">
        <v>1007</v>
      </c>
      <c r="C26" s="506" t="s">
        <v>1008</v>
      </c>
      <c r="D26" s="19" t="s">
        <v>77</v>
      </c>
      <c r="E26" s="16" t="s">
        <v>280</v>
      </c>
      <c r="F26" s="17" t="s">
        <v>49</v>
      </c>
      <c r="G26" s="582">
        <v>2043423</v>
      </c>
      <c r="H26" s="20"/>
      <c r="I26" s="605">
        <f ref="I26:I32" t="shared" si="29">+$H$4*4.89%</f>
        <v>99923.3847</v>
      </c>
      <c r="J26" s="605">
        <f ref="J26:J32" t="shared" si="30">+$H$4*4%</f>
        <v>81736.92</v>
      </c>
      <c r="K26" s="605">
        <f ref="K26:K32" t="shared" si="31">+$H$4*2%</f>
        <v>40868.46</v>
      </c>
      <c r="L26" s="605">
        <v>15000</v>
      </c>
      <c r="M26" s="35">
        <f t="shared" si="15"/>
        <v>2280951.7646999997</v>
      </c>
      <c r="N26" s="511">
        <f t="shared" si="16"/>
        <v>182476.14117599998</v>
      </c>
      <c r="O26" s="512">
        <v>600000</v>
      </c>
      <c r="P26" s="513"/>
      <c r="Q26" s="37"/>
      <c r="R26" s="37">
        <f t="shared" si="22"/>
        <v>3063427.9058759995</v>
      </c>
      <c r="S26" s="29">
        <f t="shared" si="17"/>
        <v>20072.375529359997</v>
      </c>
      <c r="T26" s="53">
        <f t="shared" si="18"/>
        <v>3083500.2814053595</v>
      </c>
      <c r="U26" s="527">
        <v>44682</v>
      </c>
      <c r="V26" s="528">
        <v>44773</v>
      </c>
      <c r="W26" s="529"/>
      <c r="X26" s="524"/>
      <c r="Y26" s="524"/>
      <c r="Z26" s="780">
        <f t="shared" si="28"/>
        <v>20</v>
      </c>
      <c r="AA26" s="781" t="str">
        <f t="shared" si="28"/>
        <v>2295</v>
      </c>
      <c r="AB26" s="782" t="str">
        <f t="shared" si="28"/>
        <v>HARRY FAJAR KUSUMA YUDHIYANTO</v>
      </c>
      <c r="AC26" s="775" t="str">
        <f>+VLOOKUP(B26,'[5]Database All Area Mei 2022'!$C$5:$CJ$1779,27,0)</f>
        <v>KAWIN</v>
      </c>
      <c r="AD26" s="769">
        <f t="shared" si="8"/>
        <v>2643423</v>
      </c>
      <c r="AE26" s="770">
        <f t="shared" si="4"/>
        <v>53081.92</v>
      </c>
      <c r="AF26" s="770">
        <f t="shared" si="5"/>
        <v>26540.96</v>
      </c>
      <c r="AG26" s="770">
        <f t="shared" si="9"/>
        <v>26540.96</v>
      </c>
      <c r="AH26" s="771">
        <f t="shared" si="10"/>
        <v>-2337740.84</v>
      </c>
      <c r="AI26" s="771">
        <f t="shared" si="6"/>
        <v>0</v>
      </c>
      <c r="AJ26" s="772">
        <f t="shared" si="7"/>
        <v>2537259.16</v>
      </c>
      <c r="AK26" s="772"/>
      <c r="AL26" s="996">
        <f>80000*2</f>
        <v>160000</v>
      </c>
      <c r="AM26" s="774">
        <f t="shared" si="11"/>
        <v>2377259.16</v>
      </c>
      <c r="AN26" s="775" t="str">
        <f>+VLOOKUP($B26,'[5]Database All Area Mei 2022'!$C$5:$CJ$1779,74,0)</f>
        <v>PERUSAHAAN</v>
      </c>
      <c r="AO26" s="776">
        <f t="shared" si="27"/>
        <v>20</v>
      </c>
      <c r="AP26" s="777" t="str">
        <f t="shared" si="27"/>
        <v>2295</v>
      </c>
      <c r="AQ26" s="778" t="str">
        <f t="shared" si="0"/>
        <v>HARRY FAJAR KUSUMA YUDHIYANTO</v>
      </c>
      <c r="AR26" s="779">
        <f t="shared" si="12"/>
        <v>2377259.16</v>
      </c>
      <c r="AS26" s="97">
        <f>+VLOOKUP(B26,'[6]BANK DRIVER'!$B$442:$I$1298,6,0)</f>
        <v>2377259.16</v>
      </c>
      <c r="AV26" s="103">
        <f t="shared" si="13"/>
        <v>0</v>
      </c>
    </row>
    <row r="27" ht="12" customHeight="1">
      <c r="A27" s="16" t="s">
        <v>44</v>
      </c>
      <c r="B27" s="115" t="s">
        <v>1009</v>
      </c>
      <c r="C27" s="506" t="s">
        <v>1010</v>
      </c>
      <c r="D27" s="19" t="s">
        <v>77</v>
      </c>
      <c r="E27" s="16" t="s">
        <v>280</v>
      </c>
      <c r="F27" s="17" t="s">
        <v>49</v>
      </c>
      <c r="G27" s="582">
        <v>2043423</v>
      </c>
      <c r="H27" s="20"/>
      <c r="I27" s="605">
        <f t="shared" si="29"/>
        <v>99923.3847</v>
      </c>
      <c r="J27" s="605">
        <f t="shared" si="30"/>
        <v>81736.92</v>
      </c>
      <c r="K27" s="605">
        <f t="shared" si="31"/>
        <v>40868.46</v>
      </c>
      <c r="L27" s="605">
        <v>15000</v>
      </c>
      <c r="M27" s="35">
        <f t="shared" si="15"/>
        <v>2280951.7646999997</v>
      </c>
      <c r="N27" s="511">
        <f t="shared" si="16"/>
        <v>182476.14117599998</v>
      </c>
      <c r="O27" s="512">
        <v>890000</v>
      </c>
      <c r="P27" s="513"/>
      <c r="Q27" s="37"/>
      <c r="R27" s="37">
        <f t="shared" si="22"/>
        <v>3353427.9058759995</v>
      </c>
      <c r="S27" s="29">
        <f t="shared" si="17"/>
        <v>20072.375529359997</v>
      </c>
      <c r="T27" s="53">
        <f t="shared" si="18"/>
        <v>3373500.2814053595</v>
      </c>
      <c r="U27" s="527">
        <v>44621</v>
      </c>
      <c r="V27" s="528">
        <v>44712</v>
      </c>
      <c r="W27" s="529"/>
      <c r="X27" s="524"/>
      <c r="Y27" s="524"/>
      <c r="Z27" s="780">
        <f t="shared" si="28"/>
        <v>21</v>
      </c>
      <c r="AA27" s="781" t="str">
        <f t="shared" si="28"/>
        <v>2370</v>
      </c>
      <c r="AB27" s="782" t="str">
        <f t="shared" si="28"/>
        <v>DANAR SINATRIA</v>
      </c>
      <c r="AC27" s="775" t="str">
        <f>+VLOOKUP(B27,'[5]Database All Area Mei 2022'!$C$5:$CJ$1779,27,0)</f>
        <v>LAJANG</v>
      </c>
      <c r="AD27" s="769">
        <f t="shared" si="8"/>
        <v>2933423</v>
      </c>
      <c r="AE27" s="770">
        <f t="shared" si="4"/>
        <v>53081.92</v>
      </c>
      <c r="AF27" s="770">
        <f t="shared" si="5"/>
        <v>0</v>
      </c>
      <c r="AG27" s="770">
        <f t="shared" si="9"/>
        <v>26540.96</v>
      </c>
      <c r="AH27" s="771">
        <f t="shared" si="10"/>
        <v>-1646199.88</v>
      </c>
      <c r="AI27" s="771">
        <f t="shared" si="6"/>
        <v>0</v>
      </c>
      <c r="AJ27" s="772">
        <f t="shared" si="7"/>
        <v>2853800.12</v>
      </c>
      <c r="AK27" s="772"/>
      <c r="AL27" s="773"/>
      <c r="AM27" s="774">
        <f t="shared" si="11"/>
        <v>2853800.12</v>
      </c>
      <c r="AN27" s="775" t="str">
        <f>+VLOOKUP($B27,'[5]Database All Area Mei 2022'!$C$5:$CJ$1779,74,0)</f>
        <v>PBI</v>
      </c>
      <c r="AO27" s="776">
        <f t="shared" si="27"/>
        <v>21</v>
      </c>
      <c r="AP27" s="777" t="str">
        <f t="shared" si="27"/>
        <v>2370</v>
      </c>
      <c r="AQ27" s="778" t="str">
        <f t="shared" si="0"/>
        <v>DANAR SINATRIA</v>
      </c>
      <c r="AR27" s="779">
        <f t="shared" si="12"/>
        <v>2853800.12</v>
      </c>
      <c r="AS27" s="97">
        <f>+VLOOKUP(B27,'[6]BANK DRIVER'!$B$442:$I$1298,6,0)</f>
        <v>2853800.12</v>
      </c>
      <c r="AV27" s="103">
        <f t="shared" si="13"/>
        <v>0</v>
      </c>
    </row>
    <row r="28" ht="12" customHeight="1">
      <c r="A28" s="16" t="s">
        <v>44</v>
      </c>
      <c r="B28" s="115" t="s">
        <v>1011</v>
      </c>
      <c r="C28" s="506" t="s">
        <v>1012</v>
      </c>
      <c r="D28" s="19" t="s">
        <v>77</v>
      </c>
      <c r="E28" s="16" t="s">
        <v>280</v>
      </c>
      <c r="F28" s="17" t="s">
        <v>49</v>
      </c>
      <c r="G28" s="582">
        <v>2043423</v>
      </c>
      <c r="H28" s="20"/>
      <c r="I28" s="605">
        <f t="shared" si="29"/>
        <v>99923.3847</v>
      </c>
      <c r="J28" s="605">
        <f t="shared" si="30"/>
        <v>81736.92</v>
      </c>
      <c r="K28" s="605">
        <f t="shared" si="31"/>
        <v>40868.46</v>
      </c>
      <c r="L28" s="605">
        <v>15000</v>
      </c>
      <c r="M28" s="35">
        <f t="shared" si="15"/>
        <v>2280951.7646999997</v>
      </c>
      <c r="N28" s="511">
        <f t="shared" si="16"/>
        <v>182476.14117599998</v>
      </c>
      <c r="O28" s="512">
        <v>1068000</v>
      </c>
      <c r="P28" s="513"/>
      <c r="Q28" s="37"/>
      <c r="R28" s="37">
        <f t="shared" si="22"/>
        <v>3531427.9058759995</v>
      </c>
      <c r="S28" s="29">
        <f t="shared" si="17"/>
        <v>20072.375529359997</v>
      </c>
      <c r="T28" s="53">
        <f t="shared" si="18"/>
        <v>3551500.2814053595</v>
      </c>
      <c r="U28" s="527">
        <v>44621</v>
      </c>
      <c r="V28" s="528">
        <v>44712</v>
      </c>
      <c r="W28" s="529"/>
      <c r="X28" s="524"/>
      <c r="Y28" s="524"/>
      <c r="Z28" s="780">
        <f t="shared" si="28"/>
        <v>22</v>
      </c>
      <c r="AA28" s="781" t="str">
        <f t="shared" si="28"/>
        <v>2371</v>
      </c>
      <c r="AB28" s="782" t="str">
        <f t="shared" si="28"/>
        <v>M ALI RIDHO</v>
      </c>
      <c r="AC28" s="775" t="str">
        <f>+VLOOKUP(B28,'[5]Database All Area Mei 2022'!$C$5:$CJ$1779,27,0)</f>
        <v>LAJANG</v>
      </c>
      <c r="AD28" s="769">
        <f t="shared" si="8"/>
        <v>3111423</v>
      </c>
      <c r="AE28" s="770">
        <f t="shared" si="4"/>
        <v>53081.92</v>
      </c>
      <c r="AF28" s="770">
        <f t="shared" si="5"/>
        <v>26540.96</v>
      </c>
      <c r="AG28" s="770">
        <f t="shared" si="9"/>
        <v>26540.96</v>
      </c>
      <c r="AH28" s="771">
        <f t="shared" si="10"/>
        <v>-1494740.8399999999</v>
      </c>
      <c r="AI28" s="771">
        <f t="shared" si="6"/>
        <v>0</v>
      </c>
      <c r="AJ28" s="772">
        <f t="shared" si="7"/>
        <v>3005259.16</v>
      </c>
      <c r="AK28" s="772"/>
      <c r="AL28" s="773"/>
      <c r="AM28" s="774">
        <f t="shared" si="11"/>
        <v>3005259.16</v>
      </c>
      <c r="AN28" s="775" t="str">
        <f>+VLOOKUP($B28,'[5]Database All Area Mei 2022'!$C$5:$CJ$1779,74,0)</f>
        <v>PERUSAHAAN</v>
      </c>
      <c r="AO28" s="776">
        <f t="shared" si="27"/>
        <v>22</v>
      </c>
      <c r="AP28" s="777" t="str">
        <f t="shared" si="27"/>
        <v>2371</v>
      </c>
      <c r="AQ28" s="778" t="str">
        <f t="shared" si="0"/>
        <v>M ALI RIDHO</v>
      </c>
      <c r="AR28" s="779">
        <f t="shared" si="12"/>
        <v>3005259.16</v>
      </c>
      <c r="AS28" s="97">
        <f>+VLOOKUP(B28,'[6]BANK DRIVER'!$B$442:$I$1298,6,0)</f>
        <v>3005259.16</v>
      </c>
      <c r="AV28" s="103">
        <f t="shared" si="13"/>
        <v>0</v>
      </c>
    </row>
    <row r="29" ht="12" customHeight="1">
      <c r="A29" s="16" t="s">
        <v>44</v>
      </c>
      <c r="B29" s="115" t="s">
        <v>1013</v>
      </c>
      <c r="C29" s="506" t="s">
        <v>1014</v>
      </c>
      <c r="D29" s="19" t="s">
        <v>77</v>
      </c>
      <c r="E29" s="16" t="s">
        <v>280</v>
      </c>
      <c r="F29" s="17" t="s">
        <v>49</v>
      </c>
      <c r="G29" s="582">
        <v>2043423</v>
      </c>
      <c r="H29" s="20"/>
      <c r="I29" s="605">
        <f t="shared" si="29"/>
        <v>99923.3847</v>
      </c>
      <c r="J29" s="605">
        <f t="shared" si="30"/>
        <v>81736.92</v>
      </c>
      <c r="K29" s="605">
        <f t="shared" si="31"/>
        <v>40868.46</v>
      </c>
      <c r="L29" s="605">
        <v>15000</v>
      </c>
      <c r="M29" s="35">
        <f t="shared" si="15"/>
        <v>2280951.7646999997</v>
      </c>
      <c r="N29" s="511">
        <f t="shared" si="16"/>
        <v>182476.14117599998</v>
      </c>
      <c r="O29" s="512">
        <v>405000</v>
      </c>
      <c r="P29" s="513"/>
      <c r="Q29" s="37"/>
      <c r="R29" s="37">
        <f t="shared" si="22"/>
        <v>2868427.9058759995</v>
      </c>
      <c r="S29" s="29">
        <f t="shared" si="17"/>
        <v>20072.375529359997</v>
      </c>
      <c r="T29" s="53">
        <f t="shared" si="18"/>
        <v>2888500.2814053595</v>
      </c>
      <c r="U29" s="527">
        <v>44652</v>
      </c>
      <c r="V29" s="528">
        <v>44742</v>
      </c>
      <c r="W29" s="529"/>
      <c r="X29" s="334"/>
      <c r="Y29" s="334"/>
      <c r="Z29" s="780">
        <f t="shared" si="28"/>
        <v>23</v>
      </c>
      <c r="AA29" s="781" t="str">
        <f t="shared" si="28"/>
        <v>2671</v>
      </c>
      <c r="AB29" s="782" t="str">
        <f t="shared" si="28"/>
        <v>ABDUL JABBAR</v>
      </c>
      <c r="AC29" s="775" t="str">
        <f>+VLOOKUP(B29,'[5]Database All Area Mei 2022'!$C$5:$CJ$1779,27,0)</f>
        <v>KAWIN</v>
      </c>
      <c r="AD29" s="769">
        <f t="shared" si="8"/>
        <v>2448423</v>
      </c>
      <c r="AE29" s="770">
        <f t="shared" si="4"/>
        <v>53081.92</v>
      </c>
      <c r="AF29" s="770">
        <f t="shared" si="5"/>
        <v>0</v>
      </c>
      <c r="AG29" s="770">
        <f t="shared" si="9"/>
        <v>26540.96</v>
      </c>
      <c r="AH29" s="771">
        <f t="shared" si="10"/>
        <v>-2506199.88</v>
      </c>
      <c r="AI29" s="771">
        <f t="shared" si="6"/>
        <v>0</v>
      </c>
      <c r="AJ29" s="772">
        <f t="shared" si="7"/>
        <v>2368800.12</v>
      </c>
      <c r="AK29" s="772"/>
      <c r="AL29" s="996">
        <f>80000*5</f>
        <v>400000</v>
      </c>
      <c r="AM29" s="774">
        <f t="shared" si="11"/>
        <v>1968800.12</v>
      </c>
      <c r="AN29" s="775" t="str">
        <f>+VLOOKUP($B29,'[5]Database All Area Mei 2022'!$C$5:$CJ$1779,74,0)</f>
        <v>PBI</v>
      </c>
      <c r="AO29" s="776">
        <f t="shared" si="27"/>
        <v>23</v>
      </c>
      <c r="AP29" s="777" t="str">
        <f t="shared" si="27"/>
        <v>2671</v>
      </c>
      <c r="AQ29" s="778" t="str">
        <f t="shared" si="0"/>
        <v>ABDUL JABBAR</v>
      </c>
      <c r="AR29" s="779">
        <f t="shared" si="12"/>
        <v>1968800.12</v>
      </c>
      <c r="AS29" s="97">
        <f>+VLOOKUP(B29,'[6]BANK DRIVER'!$B$442:$I$1298,6,0)</f>
        <v>1968800.12</v>
      </c>
      <c r="AV29" s="103">
        <f t="shared" si="13"/>
        <v>0</v>
      </c>
    </row>
    <row r="30" ht="12" customHeight="1">
      <c r="A30" s="16" t="s">
        <v>44</v>
      </c>
      <c r="B30" s="115" t="s">
        <v>1015</v>
      </c>
      <c r="C30" s="506" t="s">
        <v>1016</v>
      </c>
      <c r="D30" s="19" t="s">
        <v>77</v>
      </c>
      <c r="E30" s="16" t="s">
        <v>280</v>
      </c>
      <c r="F30" s="17" t="s">
        <v>49</v>
      </c>
      <c r="G30" s="582">
        <v>2043423</v>
      </c>
      <c r="H30" s="20"/>
      <c r="I30" s="605">
        <f t="shared" si="29"/>
        <v>99923.3847</v>
      </c>
      <c r="J30" s="605">
        <f t="shared" si="30"/>
        <v>81736.92</v>
      </c>
      <c r="K30" s="605">
        <f t="shared" si="31"/>
        <v>40868.46</v>
      </c>
      <c r="L30" s="605">
        <v>15000</v>
      </c>
      <c r="M30" s="35">
        <f t="shared" si="15"/>
        <v>2280951.7646999997</v>
      </c>
      <c r="N30" s="511">
        <f t="shared" si="16"/>
        <v>182476.14117599998</v>
      </c>
      <c r="O30" s="512">
        <v>1067000</v>
      </c>
      <c r="P30" s="513"/>
      <c r="Q30" s="37"/>
      <c r="R30" s="37">
        <f t="shared" si="22"/>
        <v>3530427.9058759995</v>
      </c>
      <c r="S30" s="29">
        <f t="shared" si="17"/>
        <v>20072.375529359997</v>
      </c>
      <c r="T30" s="53">
        <f t="shared" si="18"/>
        <v>3550500.2814053595</v>
      </c>
      <c r="U30" s="527">
        <v>44652</v>
      </c>
      <c r="V30" s="528">
        <v>44742</v>
      </c>
      <c r="W30" s="529"/>
      <c r="X30" s="334"/>
      <c r="Y30" s="334"/>
      <c r="Z30" s="780">
        <f t="shared" si="28"/>
        <v>24</v>
      </c>
      <c r="AA30" s="781" t="str">
        <f t="shared" si="28"/>
        <v>2672</v>
      </c>
      <c r="AB30" s="782" t="str">
        <f t="shared" si="28"/>
        <v>ZAKARIA TARMIZI MAULANA</v>
      </c>
      <c r="AC30" s="775" t="str">
        <f>+VLOOKUP(B30,'[5]Database All Area Mei 2022'!$C$5:$CJ$1779,27,0)</f>
        <v>LAJANG</v>
      </c>
      <c r="AD30" s="769">
        <f t="shared" si="8"/>
        <v>3110423</v>
      </c>
      <c r="AE30" s="770">
        <f t="shared" si="4"/>
        <v>53081.92</v>
      </c>
      <c r="AF30" s="770">
        <f t="shared" si="5"/>
        <v>26540.96</v>
      </c>
      <c r="AG30" s="770">
        <f t="shared" si="9"/>
        <v>26540.96</v>
      </c>
      <c r="AH30" s="771">
        <f t="shared" si="10"/>
        <v>-1495740.8399999999</v>
      </c>
      <c r="AI30" s="771">
        <f t="shared" si="6"/>
        <v>0</v>
      </c>
      <c r="AJ30" s="772">
        <f t="shared" si="7"/>
        <v>3004259.16</v>
      </c>
      <c r="AK30" s="772"/>
      <c r="AL30" s="773"/>
      <c r="AM30" s="774">
        <f t="shared" si="11"/>
        <v>3004259.16</v>
      </c>
      <c r="AN30" s="775" t="str">
        <f>+VLOOKUP($B30,'[5]Database All Area Mei 2022'!$C$5:$CJ$1779,74,0)</f>
        <v>PERUSAHAAN</v>
      </c>
      <c r="AO30" s="776">
        <f t="shared" si="27"/>
        <v>24</v>
      </c>
      <c r="AP30" s="777" t="str">
        <f t="shared" si="27"/>
        <v>2672</v>
      </c>
      <c r="AQ30" s="778" t="str">
        <f t="shared" si="0"/>
        <v>ZAKARIA TARMIZI MAULANA</v>
      </c>
      <c r="AR30" s="779">
        <f t="shared" si="12"/>
        <v>3004259.16</v>
      </c>
      <c r="AS30" s="97">
        <f>+VLOOKUP(B30,'[6]BANK DRIVER'!$B$442:$I$1298,6,0)</f>
        <v>3004259.16</v>
      </c>
      <c r="AV30" s="103">
        <f t="shared" si="13"/>
        <v>0</v>
      </c>
    </row>
    <row r="31" ht="12" customHeight="1">
      <c r="A31" s="16" t="s">
        <v>44</v>
      </c>
      <c r="B31" s="115" t="s">
        <v>1017</v>
      </c>
      <c r="C31" s="506" t="s">
        <v>1018</v>
      </c>
      <c r="D31" s="19" t="s">
        <v>77</v>
      </c>
      <c r="E31" s="16" t="s">
        <v>280</v>
      </c>
      <c r="F31" s="17" t="s">
        <v>49</v>
      </c>
      <c r="G31" s="582">
        <v>2043423</v>
      </c>
      <c r="H31" s="20"/>
      <c r="I31" s="605">
        <f t="shared" si="29"/>
        <v>99923.3847</v>
      </c>
      <c r="J31" s="605">
        <f t="shared" si="30"/>
        <v>81736.92</v>
      </c>
      <c r="K31" s="605">
        <f t="shared" si="31"/>
        <v>40868.46</v>
      </c>
      <c r="L31" s="605">
        <v>15000</v>
      </c>
      <c r="M31" s="35">
        <f t="shared" si="15"/>
        <v>2280951.7646999997</v>
      </c>
      <c r="N31" s="511">
        <f t="shared" si="16"/>
        <v>182476.14117599998</v>
      </c>
      <c r="O31" s="512">
        <v>735000</v>
      </c>
      <c r="P31" s="513"/>
      <c r="Q31" s="37"/>
      <c r="R31" s="37">
        <f t="shared" si="22"/>
        <v>3198427.9058759995</v>
      </c>
      <c r="S31" s="29">
        <f t="shared" si="17"/>
        <v>20072.375529359997</v>
      </c>
      <c r="T31" s="53">
        <f t="shared" si="18"/>
        <v>3218500.2814053595</v>
      </c>
      <c r="U31" s="527">
        <v>44652</v>
      </c>
      <c r="V31" s="528">
        <v>44742</v>
      </c>
      <c r="W31" s="529"/>
      <c r="X31" s="334"/>
      <c r="Y31" s="334"/>
      <c r="Z31" s="780">
        <f t="shared" si="28"/>
        <v>25</v>
      </c>
      <c r="AA31" s="781" t="str">
        <f t="shared" si="28"/>
        <v>2673</v>
      </c>
      <c r="AB31" s="782" t="str">
        <f t="shared" si="28"/>
        <v>CANDRA PRASETYO</v>
      </c>
      <c r="AC31" s="775" t="str">
        <f>+VLOOKUP(B31,'[5]Database All Area Mei 2022'!$C$5:$CJ$1779,27,0)</f>
        <v>LAJANG</v>
      </c>
      <c r="AD31" s="769">
        <f t="shared" si="8"/>
        <v>2778423</v>
      </c>
      <c r="AE31" s="770">
        <f t="shared" si="4"/>
        <v>53081.92</v>
      </c>
      <c r="AF31" s="770">
        <f t="shared" si="5"/>
        <v>0</v>
      </c>
      <c r="AG31" s="770">
        <f t="shared" si="9"/>
        <v>26540.96</v>
      </c>
      <c r="AH31" s="771">
        <f t="shared" si="10"/>
        <v>-1801199.88</v>
      </c>
      <c r="AI31" s="771">
        <f t="shared" si="6"/>
        <v>0</v>
      </c>
      <c r="AJ31" s="772">
        <f t="shared" si="7"/>
        <v>2698800.12</v>
      </c>
      <c r="AK31" s="772"/>
      <c r="AL31" s="996">
        <v>80000</v>
      </c>
      <c r="AM31" s="774">
        <f t="shared" si="11"/>
        <v>2618800.12</v>
      </c>
      <c r="AN31" s="775" t="str">
        <f>+VLOOKUP($B31,'[5]Database All Area Mei 2022'!$C$5:$CJ$1779,74,0)</f>
        <v>PBI</v>
      </c>
      <c r="AO31" s="776">
        <f t="shared" si="27"/>
        <v>25</v>
      </c>
      <c r="AP31" s="777" t="str">
        <f t="shared" si="27"/>
        <v>2673</v>
      </c>
      <c r="AQ31" s="778" t="str">
        <f t="shared" si="0"/>
        <v>CANDRA PRASETYO</v>
      </c>
      <c r="AR31" s="779">
        <f t="shared" si="12"/>
        <v>2618800.12</v>
      </c>
      <c r="AS31" s="97">
        <f>+VLOOKUP(B31,'[6]BANK DRIVER'!$B$442:$I$1298,6,0)</f>
        <v>2618800.12</v>
      </c>
      <c r="AV31" s="103">
        <f t="shared" si="13"/>
        <v>0</v>
      </c>
    </row>
    <row r="32" ht="12" customHeight="1">
      <c r="A32" s="16" t="s">
        <v>44</v>
      </c>
      <c r="B32" s="115" t="s">
        <v>1019</v>
      </c>
      <c r="C32" s="506" t="s">
        <v>1020</v>
      </c>
      <c r="D32" s="19" t="s">
        <v>77</v>
      </c>
      <c r="E32" s="16" t="s">
        <v>280</v>
      </c>
      <c r="F32" s="17" t="s">
        <v>49</v>
      </c>
      <c r="G32" s="582">
        <v>2043423</v>
      </c>
      <c r="H32" s="20"/>
      <c r="I32" s="605">
        <f t="shared" si="29"/>
        <v>99923.3847</v>
      </c>
      <c r="J32" s="605">
        <f t="shared" si="30"/>
        <v>81736.92</v>
      </c>
      <c r="K32" s="605">
        <f t="shared" si="31"/>
        <v>40868.46</v>
      </c>
      <c r="L32" s="605">
        <v>15000</v>
      </c>
      <c r="M32" s="35">
        <f t="shared" si="15"/>
        <v>2280951.7646999997</v>
      </c>
      <c r="N32" s="511">
        <f t="shared" si="16"/>
        <v>182476.14117599998</v>
      </c>
      <c r="O32" s="512">
        <v>1203500</v>
      </c>
      <c r="P32" s="513"/>
      <c r="Q32" s="37"/>
      <c r="R32" s="37">
        <f t="shared" si="22"/>
        <v>3666927.9058759995</v>
      </c>
      <c r="S32" s="29">
        <f t="shared" si="17"/>
        <v>20072.375529359997</v>
      </c>
      <c r="T32" s="53">
        <f t="shared" si="18"/>
        <v>3687000.2814053595</v>
      </c>
      <c r="U32" s="527">
        <v>44652</v>
      </c>
      <c r="V32" s="528">
        <v>44742</v>
      </c>
      <c r="W32" s="529"/>
      <c r="X32" s="334"/>
      <c r="Y32" s="334"/>
      <c r="Z32" s="780">
        <f t="shared" si="28"/>
        <v>26</v>
      </c>
      <c r="AA32" s="781" t="str">
        <f t="shared" si="28"/>
        <v>2674</v>
      </c>
      <c r="AB32" s="782" t="str">
        <f t="shared" si="28"/>
        <v>EKO SULISTYAWAN</v>
      </c>
      <c r="AC32" s="775" t="str">
        <f>+VLOOKUP(B32,'[5]Database All Area Mei 2022'!$C$5:$CJ$1779,27,0)</f>
        <v>KAWIN ANAK 1</v>
      </c>
      <c r="AD32" s="769">
        <f t="shared" si="8"/>
        <v>3246923</v>
      </c>
      <c r="AE32" s="770">
        <f t="shared" si="4"/>
        <v>53081.92</v>
      </c>
      <c r="AF32" s="770">
        <f t="shared" si="5"/>
        <v>26540.96</v>
      </c>
      <c r="AG32" s="770">
        <f t="shared" si="9"/>
        <v>26540.96</v>
      </c>
      <c r="AH32" s="771">
        <f t="shared" si="10"/>
        <v>-2109240.84</v>
      </c>
      <c r="AI32" s="771">
        <f t="shared" si="6"/>
        <v>0</v>
      </c>
      <c r="AJ32" s="772">
        <f t="shared" si="7"/>
        <v>3140759.16</v>
      </c>
      <c r="AK32" s="772"/>
      <c r="AL32" s="773"/>
      <c r="AM32" s="774">
        <f t="shared" si="11"/>
        <v>3140759.16</v>
      </c>
      <c r="AN32" s="775" t="str">
        <f>+VLOOKUP($B32,'[5]Database All Area Mei 2022'!$C$5:$CJ$1779,74,0)</f>
        <v>PERUSAHAAN</v>
      </c>
      <c r="AO32" s="776">
        <f t="shared" si="27"/>
        <v>26</v>
      </c>
      <c r="AP32" s="777" t="str">
        <f t="shared" si="27"/>
        <v>2674</v>
      </c>
      <c r="AQ32" s="778" t="str">
        <f t="shared" si="0"/>
        <v>EKO SULISTYAWAN</v>
      </c>
      <c r="AR32" s="779">
        <f t="shared" si="12"/>
        <v>3140759.16</v>
      </c>
      <c r="AS32" s="97">
        <f>+VLOOKUP(B32,'[6]BANK DRIVER'!$B$442:$I$1298,6,0)</f>
        <v>3140759.16</v>
      </c>
      <c r="AV32" s="103">
        <f t="shared" si="13"/>
        <v>0</v>
      </c>
    </row>
    <row r="33" ht="12" customHeight="1">
      <c r="A33" s="16" t="s">
        <v>44</v>
      </c>
      <c r="B33" s="115" t="s">
        <v>1021</v>
      </c>
      <c r="C33" s="506" t="s">
        <v>1022</v>
      </c>
      <c r="D33" s="19" t="s">
        <v>77</v>
      </c>
      <c r="E33" s="16" t="s">
        <v>280</v>
      </c>
      <c r="F33" s="17" t="s">
        <v>49</v>
      </c>
      <c r="G33" s="582">
        <v>2043423</v>
      </c>
      <c r="H33" s="20"/>
      <c r="I33" s="605">
        <f ref="I33:I43" t="shared" si="32">+$H$4*4.89%</f>
        <v>99923.3847</v>
      </c>
      <c r="J33" s="605">
        <f ref="J33:J43" t="shared" si="33">+$H$4*4%</f>
        <v>81736.92</v>
      </c>
      <c r="K33" s="605">
        <f ref="K33:K43" t="shared" si="34">+$H$4*2%</f>
        <v>40868.46</v>
      </c>
      <c r="L33" s="605">
        <v>15000</v>
      </c>
      <c r="M33" s="35">
        <f t="shared" si="15"/>
        <v>2280951.7646999997</v>
      </c>
      <c r="N33" s="511">
        <f t="shared" si="16"/>
        <v>182476.14117599998</v>
      </c>
      <c r="O33" s="512">
        <v>740000</v>
      </c>
      <c r="P33" s="513"/>
      <c r="Q33" s="37"/>
      <c r="R33" s="37">
        <f t="shared" si="22"/>
        <v>3203427.9058759995</v>
      </c>
      <c r="S33" s="29">
        <f t="shared" si="17"/>
        <v>20072.375529359997</v>
      </c>
      <c r="T33" s="53">
        <f t="shared" si="18"/>
        <v>3223500.2814053595</v>
      </c>
      <c r="U33" s="527">
        <v>44652</v>
      </c>
      <c r="V33" s="528">
        <v>44742</v>
      </c>
      <c r="W33" s="529"/>
      <c r="X33" s="334"/>
      <c r="Y33" s="334"/>
      <c r="Z33" s="780">
        <f t="shared" si="28"/>
        <v>27</v>
      </c>
      <c r="AA33" s="781" t="str">
        <f t="shared" si="28"/>
        <v>2677</v>
      </c>
      <c r="AB33" s="782" t="str">
        <f t="shared" si="28"/>
        <v>TIO SUTANTO</v>
      </c>
      <c r="AC33" s="775" t="str">
        <f>+VLOOKUP(B33,'[5]Database All Area Mei 2022'!$C$5:$CJ$1779,27,0)</f>
        <v>KAWIN</v>
      </c>
      <c r="AD33" s="769">
        <f t="shared" si="8"/>
        <v>2783423</v>
      </c>
      <c r="AE33" s="770">
        <f t="shared" si="4"/>
        <v>53081.92</v>
      </c>
      <c r="AF33" s="770">
        <f t="shared" si="5"/>
        <v>26540.96</v>
      </c>
      <c r="AG33" s="770">
        <f t="shared" si="9"/>
        <v>26540.96</v>
      </c>
      <c r="AH33" s="771">
        <f t="shared" si="10"/>
        <v>-2197740.84</v>
      </c>
      <c r="AI33" s="771">
        <f t="shared" si="6"/>
        <v>0</v>
      </c>
      <c r="AJ33" s="772">
        <f t="shared" si="7"/>
        <v>2677259.16</v>
      </c>
      <c r="AK33" s="772"/>
      <c r="AL33" s="996">
        <f>80000*2</f>
        <v>160000</v>
      </c>
      <c r="AM33" s="774">
        <f t="shared" si="11"/>
        <v>2517259.16</v>
      </c>
      <c r="AN33" s="775" t="str">
        <f>+VLOOKUP($B33,'[5]Database All Area Mei 2022'!$C$5:$CJ$1779,74,0)</f>
        <v>PERUSAHAAN</v>
      </c>
      <c r="AO33" s="776">
        <f t="shared" si="27"/>
        <v>27</v>
      </c>
      <c r="AP33" s="777" t="str">
        <f t="shared" si="27"/>
        <v>2677</v>
      </c>
      <c r="AQ33" s="778" t="str">
        <f t="shared" si="0"/>
        <v>TIO SUTANTO</v>
      </c>
      <c r="AR33" s="779">
        <f t="shared" si="12"/>
        <v>2517259.16</v>
      </c>
      <c r="AS33" s="97">
        <f>+VLOOKUP(B33,'[6]BANK DRIVER'!$B$442:$I$1298,6,0)</f>
        <v>2517259.16</v>
      </c>
      <c r="AV33" s="103">
        <f t="shared" si="13"/>
        <v>0</v>
      </c>
    </row>
    <row r="34" ht="12" customHeight="1">
      <c r="A34" s="16" t="s">
        <v>44</v>
      </c>
      <c r="B34" s="115" t="s">
        <v>1023</v>
      </c>
      <c r="C34" s="506" t="s">
        <v>1024</v>
      </c>
      <c r="D34" s="19" t="s">
        <v>77</v>
      </c>
      <c r="E34" s="16" t="s">
        <v>280</v>
      </c>
      <c r="F34" s="17" t="s">
        <v>49</v>
      </c>
      <c r="G34" s="582">
        <v>2043423</v>
      </c>
      <c r="H34" s="20"/>
      <c r="I34" s="605">
        <f t="shared" si="32"/>
        <v>99923.3847</v>
      </c>
      <c r="J34" s="605">
        <f t="shared" si="33"/>
        <v>81736.92</v>
      </c>
      <c r="K34" s="605">
        <f t="shared" si="34"/>
        <v>40868.46</v>
      </c>
      <c r="L34" s="605">
        <v>15000</v>
      </c>
      <c r="M34" s="35">
        <f t="shared" si="15"/>
        <v>2280951.7646999997</v>
      </c>
      <c r="N34" s="511">
        <f t="shared" si="16"/>
        <v>182476.14117599998</v>
      </c>
      <c r="O34" s="512">
        <v>755000</v>
      </c>
      <c r="P34" s="513"/>
      <c r="Q34" s="37"/>
      <c r="R34" s="37">
        <f t="shared" si="22"/>
        <v>3218427.9058759995</v>
      </c>
      <c r="S34" s="29">
        <f t="shared" si="17"/>
        <v>20072.375529359997</v>
      </c>
      <c r="T34" s="53">
        <f t="shared" si="18"/>
        <v>3238500.2814053595</v>
      </c>
      <c r="U34" s="527">
        <v>44652</v>
      </c>
      <c r="V34" s="528">
        <v>44742</v>
      </c>
      <c r="W34" s="529"/>
      <c r="X34" s="334"/>
      <c r="Y34" s="334"/>
      <c r="Z34" s="780">
        <f t="shared" si="28"/>
        <v>28</v>
      </c>
      <c r="AA34" s="781" t="str">
        <f t="shared" si="28"/>
        <v>2678</v>
      </c>
      <c r="AB34" s="782" t="str">
        <f t="shared" si="28"/>
        <v>DWI LUKMAN MANGGARAI</v>
      </c>
      <c r="AC34" s="775" t="str">
        <f>+VLOOKUP(B34,'[5]Database All Area Mei 2022'!$C$5:$CJ$1779,27,0)</f>
        <v>KAWIN ANAK 1</v>
      </c>
      <c r="AD34" s="769">
        <f t="shared" si="8"/>
        <v>2798423</v>
      </c>
      <c r="AE34" s="770">
        <f t="shared" si="4"/>
        <v>53081.92</v>
      </c>
      <c r="AF34" s="770">
        <f t="shared" si="5"/>
        <v>26540.96</v>
      </c>
      <c r="AG34" s="770">
        <f t="shared" si="9"/>
        <v>26540.96</v>
      </c>
      <c r="AH34" s="771">
        <f t="shared" si="10"/>
        <v>-2557740.84</v>
      </c>
      <c r="AI34" s="771">
        <f t="shared" si="6"/>
        <v>0</v>
      </c>
      <c r="AJ34" s="772">
        <f t="shared" si="7"/>
        <v>2692259.16</v>
      </c>
      <c r="AK34" s="772"/>
      <c r="AL34" s="996">
        <v>80000</v>
      </c>
      <c r="AM34" s="774">
        <f t="shared" si="11"/>
        <v>2612259.16</v>
      </c>
      <c r="AN34" s="775" t="str">
        <f>+VLOOKUP($B34,'[5]Database All Area Mei 2022'!$C$5:$CJ$1779,74,0)</f>
        <v>PERUSAHAAN</v>
      </c>
      <c r="AO34" s="776">
        <f t="shared" si="27"/>
        <v>28</v>
      </c>
      <c r="AP34" s="777" t="str">
        <f t="shared" si="27"/>
        <v>2678</v>
      </c>
      <c r="AQ34" s="778" t="str">
        <f t="shared" si="0"/>
        <v>DWI LUKMAN MANGGARAI</v>
      </c>
      <c r="AR34" s="779">
        <f t="shared" si="12"/>
        <v>2612259.16</v>
      </c>
      <c r="AS34" s="97">
        <f>+VLOOKUP(B34,'[6]BANK DRIVER'!$B$442:$I$1298,6,0)</f>
        <v>2612259.16</v>
      </c>
      <c r="AV34" s="103">
        <f t="shared" si="13"/>
        <v>0</v>
      </c>
    </row>
    <row r="35" ht="12" customHeight="1">
      <c r="A35" s="16" t="s">
        <v>44</v>
      </c>
      <c r="B35" s="115" t="s">
        <v>1025</v>
      </c>
      <c r="C35" s="506" t="s">
        <v>1026</v>
      </c>
      <c r="D35" s="19" t="s">
        <v>77</v>
      </c>
      <c r="E35" s="16" t="s">
        <v>280</v>
      </c>
      <c r="F35" s="17" t="s">
        <v>49</v>
      </c>
      <c r="G35" s="582">
        <v>2043423</v>
      </c>
      <c r="H35" s="20"/>
      <c r="I35" s="605">
        <f t="shared" si="32"/>
        <v>99923.3847</v>
      </c>
      <c r="J35" s="605">
        <f t="shared" si="33"/>
        <v>81736.92</v>
      </c>
      <c r="K35" s="605">
        <f t="shared" si="34"/>
        <v>40868.46</v>
      </c>
      <c r="L35" s="605">
        <v>15000</v>
      </c>
      <c r="M35" s="35">
        <f t="shared" si="15"/>
        <v>2280951.7646999997</v>
      </c>
      <c r="N35" s="511">
        <f t="shared" si="16"/>
        <v>182476.14117599998</v>
      </c>
      <c r="O35" s="512">
        <v>1113500</v>
      </c>
      <c r="P35" s="513"/>
      <c r="Q35" s="37"/>
      <c r="R35" s="37">
        <f t="shared" si="22"/>
        <v>3576927.9058759995</v>
      </c>
      <c r="S35" s="29">
        <f t="shared" si="17"/>
        <v>20072.375529359997</v>
      </c>
      <c r="T35" s="53">
        <f t="shared" si="18"/>
        <v>3597000.2814053595</v>
      </c>
      <c r="U35" s="527">
        <v>44682</v>
      </c>
      <c r="V35" s="528">
        <v>44773</v>
      </c>
      <c r="W35" s="529"/>
      <c r="X35" s="334"/>
      <c r="Y35" s="334"/>
      <c r="Z35" s="780">
        <f t="shared" si="28"/>
        <v>29</v>
      </c>
      <c r="AA35" s="781" t="str">
        <f t="shared" si="28"/>
        <v>2862</v>
      </c>
      <c r="AB35" s="782" t="str">
        <f t="shared" si="28"/>
        <v>DJOKO SANTUSO</v>
      </c>
      <c r="AC35" s="775" t="str">
        <f>+VLOOKUP(B35,'[5]Database All Area Mei 2022'!$C$5:$CJ$1779,27,0)</f>
        <v>KAWIN</v>
      </c>
      <c r="AD35" s="769">
        <f t="shared" si="8"/>
        <v>3156923</v>
      </c>
      <c r="AE35" s="770">
        <f t="shared" si="4"/>
        <v>53081.92</v>
      </c>
      <c r="AF35" s="770">
        <f t="shared" si="5"/>
        <v>26540.96</v>
      </c>
      <c r="AG35" s="770">
        <f t="shared" si="9"/>
        <v>26540.96</v>
      </c>
      <c r="AH35" s="771">
        <f t="shared" si="10"/>
        <v>-1824240.8399999999</v>
      </c>
      <c r="AI35" s="771">
        <f t="shared" si="6"/>
        <v>0</v>
      </c>
      <c r="AJ35" s="772">
        <f t="shared" si="7"/>
        <v>3050759.16</v>
      </c>
      <c r="AK35" s="772"/>
      <c r="AL35" s="773"/>
      <c r="AM35" s="774">
        <f t="shared" si="11"/>
        <v>3050759.16</v>
      </c>
      <c r="AN35" s="775" t="str">
        <f>+VLOOKUP($B35,'[5]Database All Area Mei 2022'!$C$5:$CJ$1779,74,0)</f>
        <v>PERUSAHAAN</v>
      </c>
      <c r="AO35" s="776">
        <f t="shared" si="27"/>
        <v>29</v>
      </c>
      <c r="AP35" s="777" t="str">
        <f t="shared" si="27"/>
        <v>2862</v>
      </c>
      <c r="AQ35" s="778" t="str">
        <f t="shared" si="0"/>
        <v>DJOKO SANTUSO</v>
      </c>
      <c r="AR35" s="779">
        <f t="shared" si="12"/>
        <v>3050759.16</v>
      </c>
      <c r="AS35" s="97">
        <f>+VLOOKUP(B35,'[6]BANK DRIVER'!$B$442:$I$1298,6,0)</f>
        <v>3050759.16</v>
      </c>
      <c r="AV35" s="103">
        <f t="shared" si="13"/>
        <v>0</v>
      </c>
    </row>
    <row r="36" ht="12" customHeight="1">
      <c r="A36" s="16" t="s">
        <v>44</v>
      </c>
      <c r="B36" s="115" t="s">
        <v>1027</v>
      </c>
      <c r="C36" s="506" t="s">
        <v>286</v>
      </c>
      <c r="D36" s="19" t="s">
        <v>77</v>
      </c>
      <c r="E36" s="16" t="s">
        <v>280</v>
      </c>
      <c r="F36" s="17" t="s">
        <v>49</v>
      </c>
      <c r="G36" s="582">
        <v>2043423</v>
      </c>
      <c r="H36" s="20"/>
      <c r="I36" s="605">
        <f t="shared" si="32"/>
        <v>99923.3847</v>
      </c>
      <c r="J36" s="605">
        <f t="shared" si="33"/>
        <v>81736.92</v>
      </c>
      <c r="K36" s="605">
        <f t="shared" si="34"/>
        <v>40868.46</v>
      </c>
      <c r="L36" s="605">
        <v>15000</v>
      </c>
      <c r="M36" s="35">
        <f t="shared" si="15"/>
        <v>2280951.7646999997</v>
      </c>
      <c r="N36" s="511">
        <f t="shared" si="16"/>
        <v>182476.14117599998</v>
      </c>
      <c r="O36" s="512">
        <v>875000</v>
      </c>
      <c r="P36" s="513"/>
      <c r="Q36" s="37"/>
      <c r="R36" s="37">
        <f t="shared" si="22"/>
        <v>3338427.9058759995</v>
      </c>
      <c r="S36" s="29">
        <f t="shared" si="17"/>
        <v>20072.375529359997</v>
      </c>
      <c r="T36" s="53">
        <f t="shared" si="18"/>
        <v>3358500.2814053595</v>
      </c>
      <c r="U36" s="527">
        <v>44682</v>
      </c>
      <c r="V36" s="528">
        <v>44773</v>
      </c>
      <c r="W36" s="529"/>
      <c r="X36" s="334"/>
      <c r="Y36" s="334"/>
      <c r="Z36" s="780">
        <f t="shared" si="28"/>
        <v>30</v>
      </c>
      <c r="AA36" s="781" t="str">
        <f t="shared" si="28"/>
        <v>2863</v>
      </c>
      <c r="AB36" s="782" t="str">
        <f t="shared" si="28"/>
        <v>ARIS SETIAWAN</v>
      </c>
      <c r="AC36" s="775" t="str">
        <f>+VLOOKUP(B36,'[5]Database All Area Mei 2022'!$C$5:$CJ$1779,27,0)</f>
        <v>KAWIN</v>
      </c>
      <c r="AD36" s="769">
        <f t="shared" si="8"/>
        <v>2918423</v>
      </c>
      <c r="AE36" s="770">
        <f t="shared" si="4"/>
        <v>53081.92</v>
      </c>
      <c r="AF36" s="770">
        <f t="shared" si="5"/>
        <v>26540.96</v>
      </c>
      <c r="AG36" s="770">
        <f t="shared" si="9"/>
        <v>26540.96</v>
      </c>
      <c r="AH36" s="771">
        <f t="shared" si="10"/>
        <v>-2062740.8399999999</v>
      </c>
      <c r="AI36" s="771">
        <f t="shared" si="6"/>
        <v>0</v>
      </c>
      <c r="AJ36" s="772">
        <f t="shared" si="7"/>
        <v>2812259.16</v>
      </c>
      <c r="AK36" s="772"/>
      <c r="AL36" s="773"/>
      <c r="AM36" s="774">
        <f t="shared" si="11"/>
        <v>2812259.16</v>
      </c>
      <c r="AN36" s="775" t="str">
        <f>+VLOOKUP($B36,'[5]Database All Area Mei 2022'!$C$5:$CJ$1779,74,0)</f>
        <v>PERUSAHAAN</v>
      </c>
      <c r="AO36" s="776">
        <f t="shared" si="27"/>
        <v>30</v>
      </c>
      <c r="AP36" s="777" t="str">
        <f t="shared" si="27"/>
        <v>2863</v>
      </c>
      <c r="AQ36" s="778" t="str">
        <f t="shared" si="0"/>
        <v>ARIS SETIAWAN</v>
      </c>
      <c r="AR36" s="779">
        <f t="shared" si="12"/>
        <v>2812259.16</v>
      </c>
      <c r="AS36" s="97">
        <f>+VLOOKUP(B36,'[6]BANK DRIVER'!$B$442:$I$1298,6,0)</f>
        <v>2812259.16</v>
      </c>
      <c r="AV36" s="103">
        <f t="shared" si="13"/>
        <v>0</v>
      </c>
    </row>
    <row r="37" ht="12" customHeight="1">
      <c r="A37" s="16" t="s">
        <v>44</v>
      </c>
      <c r="B37" s="115" t="s">
        <v>1028</v>
      </c>
      <c r="C37" s="506" t="s">
        <v>1029</v>
      </c>
      <c r="D37" s="19" t="s">
        <v>77</v>
      </c>
      <c r="E37" s="16" t="s">
        <v>280</v>
      </c>
      <c r="F37" s="17" t="s">
        <v>49</v>
      </c>
      <c r="G37" s="582">
        <v>2043423</v>
      </c>
      <c r="H37" s="20"/>
      <c r="I37" s="605">
        <f t="shared" si="32"/>
        <v>99923.3847</v>
      </c>
      <c r="J37" s="605">
        <f t="shared" si="33"/>
        <v>81736.92</v>
      </c>
      <c r="K37" s="605">
        <f t="shared" si="34"/>
        <v>40868.46</v>
      </c>
      <c r="L37" s="605">
        <v>15000</v>
      </c>
      <c r="M37" s="35">
        <f t="shared" si="15"/>
        <v>2280951.7646999997</v>
      </c>
      <c r="N37" s="511">
        <f t="shared" si="16"/>
        <v>182476.14117599998</v>
      </c>
      <c r="O37" s="512">
        <v>795000</v>
      </c>
      <c r="P37" s="513"/>
      <c r="Q37" s="37"/>
      <c r="R37" s="37">
        <f t="shared" si="22"/>
        <v>3258427.9058759995</v>
      </c>
      <c r="S37" s="29">
        <f t="shared" si="17"/>
        <v>20072.375529359997</v>
      </c>
      <c r="T37" s="53">
        <f t="shared" si="18"/>
        <v>3278500.2814053595</v>
      </c>
      <c r="U37" s="527">
        <v>44682</v>
      </c>
      <c r="V37" s="528">
        <v>44773</v>
      </c>
      <c r="W37" s="529"/>
      <c r="X37" s="334"/>
      <c r="Y37" s="334"/>
      <c r="Z37" s="780">
        <f t="shared" si="28"/>
        <v>31</v>
      </c>
      <c r="AA37" s="781" t="str">
        <f t="shared" si="28"/>
        <v>2864</v>
      </c>
      <c r="AB37" s="782" t="str">
        <f t="shared" si="28"/>
        <v>AKONG HARYADI </v>
      </c>
      <c r="AC37" s="775" t="str">
        <f>+VLOOKUP(B37,'[5]Database All Area Mei 2022'!$C$5:$CJ$1779,27,0)</f>
        <v>KAWIN ANAK 1</v>
      </c>
      <c r="AD37" s="769">
        <f t="shared" si="8"/>
        <v>2838423</v>
      </c>
      <c r="AE37" s="770">
        <f t="shared" si="4"/>
        <v>53081.92</v>
      </c>
      <c r="AF37" s="770">
        <f t="shared" si="5"/>
        <v>26540.96</v>
      </c>
      <c r="AG37" s="770">
        <f t="shared" si="9"/>
        <v>26540.96</v>
      </c>
      <c r="AH37" s="771">
        <f t="shared" si="10"/>
        <v>-2517740.84</v>
      </c>
      <c r="AI37" s="771">
        <f t="shared" si="6"/>
        <v>0</v>
      </c>
      <c r="AJ37" s="772">
        <f t="shared" si="7"/>
        <v>2732259.16</v>
      </c>
      <c r="AK37" s="772"/>
      <c r="AL37" s="773"/>
      <c r="AM37" s="774">
        <f t="shared" si="11"/>
        <v>2732259.16</v>
      </c>
      <c r="AN37" s="775" t="str">
        <f>+VLOOKUP($B37,'[5]Database All Area Mei 2022'!$C$5:$CJ$1779,74,0)</f>
        <v>PERUSAHAAN</v>
      </c>
      <c r="AO37" s="776">
        <f t="shared" si="27"/>
        <v>31</v>
      </c>
      <c r="AP37" s="777" t="str">
        <f t="shared" si="27"/>
        <v>2864</v>
      </c>
      <c r="AQ37" s="778" t="str">
        <f t="shared" si="0"/>
        <v>AKONG HARYADI </v>
      </c>
      <c r="AR37" s="779">
        <f t="shared" si="12"/>
        <v>2732259.16</v>
      </c>
      <c r="AS37" s="97">
        <f>+VLOOKUP(B37,'[6]BANK DRIVER'!$B$442:$I$1298,6,0)</f>
        <v>2732259.16</v>
      </c>
      <c r="AV37" s="103">
        <f t="shared" si="13"/>
        <v>0</v>
      </c>
    </row>
    <row r="38" ht="12" customHeight="1">
      <c r="A38" s="16" t="s">
        <v>44</v>
      </c>
      <c r="B38" s="115" t="s">
        <v>1030</v>
      </c>
      <c r="C38" s="506" t="s">
        <v>1031</v>
      </c>
      <c r="D38" s="19" t="s">
        <v>77</v>
      </c>
      <c r="E38" s="16" t="s">
        <v>280</v>
      </c>
      <c r="F38" s="17" t="s">
        <v>49</v>
      </c>
      <c r="G38" s="582">
        <v>2043423</v>
      </c>
      <c r="H38" s="20"/>
      <c r="I38" s="605">
        <f t="shared" si="32"/>
        <v>99923.3847</v>
      </c>
      <c r="J38" s="605">
        <f t="shared" si="33"/>
        <v>81736.92</v>
      </c>
      <c r="K38" s="605">
        <f t="shared" si="34"/>
        <v>40868.46</v>
      </c>
      <c r="L38" s="605">
        <v>15000</v>
      </c>
      <c r="M38" s="35">
        <f t="shared" si="15"/>
        <v>2280951.7646999997</v>
      </c>
      <c r="N38" s="511">
        <f t="shared" si="16"/>
        <v>182476.14117599998</v>
      </c>
      <c r="O38" s="512">
        <v>1021000</v>
      </c>
      <c r="P38" s="513"/>
      <c r="Q38" s="37"/>
      <c r="R38" s="37">
        <f t="shared" si="22"/>
        <v>3484427.9058759995</v>
      </c>
      <c r="S38" s="29">
        <f t="shared" si="17"/>
        <v>20072.375529359997</v>
      </c>
      <c r="T38" s="53">
        <f t="shared" si="18"/>
        <v>3504500.2814053595</v>
      </c>
      <c r="U38" s="527">
        <v>44682</v>
      </c>
      <c r="V38" s="528">
        <v>44773</v>
      </c>
      <c r="W38" s="529"/>
      <c r="X38" s="334"/>
      <c r="Y38" s="334"/>
      <c r="Z38" s="780">
        <f t="shared" si="28"/>
        <v>32</v>
      </c>
      <c r="AA38" s="781" t="str">
        <f t="shared" si="28"/>
        <v>2865</v>
      </c>
      <c r="AB38" s="782" t="str">
        <f t="shared" si="28"/>
        <v>M.KHOIRI</v>
      </c>
      <c r="AC38" s="775" t="str">
        <f>+VLOOKUP(B38,'[5]Database All Area Mei 2022'!$C$5:$CJ$1779,27,0)</f>
        <v>KAWIN ANAK 1</v>
      </c>
      <c r="AD38" s="769">
        <f t="shared" si="8"/>
        <v>3064423</v>
      </c>
      <c r="AE38" s="770">
        <f t="shared" si="4"/>
        <v>53081.92</v>
      </c>
      <c r="AF38" s="770">
        <f t="shared" si="5"/>
        <v>0</v>
      </c>
      <c r="AG38" s="770">
        <f t="shared" si="9"/>
        <v>26540.96</v>
      </c>
      <c r="AH38" s="771">
        <f t="shared" si="10"/>
        <v>-2265199.88</v>
      </c>
      <c r="AI38" s="771">
        <f t="shared" si="6"/>
        <v>0</v>
      </c>
      <c r="AJ38" s="772">
        <f t="shared" si="7"/>
        <v>2984800.12</v>
      </c>
      <c r="AK38" s="772"/>
      <c r="AL38" s="773"/>
      <c r="AM38" s="774">
        <f t="shared" si="11"/>
        <v>2984800.12</v>
      </c>
      <c r="AN38" s="775" t="str">
        <f>+VLOOKUP($B38,'[5]Database All Area Mei 2022'!$C$5:$CJ$1779,74,0)</f>
        <v>PBI</v>
      </c>
      <c r="AO38" s="776">
        <f ref="AO38:AP54" t="shared" si="35">+Z38</f>
        <v>32</v>
      </c>
      <c r="AP38" s="777" t="str">
        <f t="shared" si="35"/>
        <v>2865</v>
      </c>
      <c r="AQ38" s="778" t="str">
        <f t="shared" si="0"/>
        <v>M.KHOIRI</v>
      </c>
      <c r="AR38" s="779">
        <f t="shared" si="12"/>
        <v>2984800.12</v>
      </c>
      <c r="AS38" s="97">
        <f>+VLOOKUP(B38,'[6]BANK DRIVER'!$B$442:$I$1298,6,0)</f>
        <v>2984800.12</v>
      </c>
      <c r="AV38" s="103">
        <f t="shared" si="13"/>
        <v>0</v>
      </c>
    </row>
    <row r="39" ht="12" customHeight="1">
      <c r="A39" s="16" t="s">
        <v>44</v>
      </c>
      <c r="B39" s="115" t="s">
        <v>1032</v>
      </c>
      <c r="C39" s="506" t="s">
        <v>1033</v>
      </c>
      <c r="D39" s="19" t="s">
        <v>77</v>
      </c>
      <c r="E39" s="16" t="s">
        <v>280</v>
      </c>
      <c r="F39" s="17" t="s">
        <v>49</v>
      </c>
      <c r="G39" s="582">
        <v>2043423</v>
      </c>
      <c r="H39" s="20"/>
      <c r="I39" s="605">
        <f t="shared" si="32"/>
        <v>99923.3847</v>
      </c>
      <c r="J39" s="605">
        <f t="shared" si="33"/>
        <v>81736.92</v>
      </c>
      <c r="K39" s="605">
        <f t="shared" si="34"/>
        <v>40868.46</v>
      </c>
      <c r="L39" s="605">
        <v>15000</v>
      </c>
      <c r="M39" s="35">
        <f t="shared" si="15"/>
        <v>2280951.7646999997</v>
      </c>
      <c r="N39" s="511">
        <f t="shared" si="16"/>
        <v>182476.14117599998</v>
      </c>
      <c r="O39" s="512">
        <v>1007000</v>
      </c>
      <c r="P39" s="513"/>
      <c r="Q39" s="37"/>
      <c r="R39" s="37">
        <f t="shared" si="22"/>
        <v>3470427.9058759995</v>
      </c>
      <c r="S39" s="29">
        <f t="shared" si="17"/>
        <v>20072.375529359997</v>
      </c>
      <c r="T39" s="53">
        <f t="shared" si="18"/>
        <v>3490500.2814053595</v>
      </c>
      <c r="U39" s="527">
        <v>44682</v>
      </c>
      <c r="V39" s="528">
        <v>44773</v>
      </c>
      <c r="W39" s="529"/>
      <c r="X39" s="334"/>
      <c r="Y39" s="334"/>
      <c r="Z39" s="780">
        <f ref="Z39:AB54" t="shared" si="36">+A39</f>
        <v>33</v>
      </c>
      <c r="AA39" s="781" t="str">
        <f t="shared" si="36"/>
        <v>2866</v>
      </c>
      <c r="AB39" s="782" t="str">
        <f t="shared" si="36"/>
        <v>NUR ROKHIM</v>
      </c>
      <c r="AC39" s="775" t="str">
        <f>+VLOOKUP(B39,'[5]Database All Area Mei 2022'!$C$5:$CJ$1779,27,0)</f>
        <v>KAWIN ANAK 2</v>
      </c>
      <c r="AD39" s="769">
        <f t="shared" si="8"/>
        <v>3050423</v>
      </c>
      <c r="AE39" s="770">
        <f t="shared" si="4"/>
        <v>53081.92</v>
      </c>
      <c r="AF39" s="770">
        <f t="shared" si="5"/>
        <v>0</v>
      </c>
      <c r="AG39" s="770">
        <f t="shared" si="9"/>
        <v>26540.96</v>
      </c>
      <c r="AH39" s="771">
        <f t="shared" si="10"/>
        <v>-2654199.88</v>
      </c>
      <c r="AI39" s="771">
        <f t="shared" si="6"/>
        <v>0</v>
      </c>
      <c r="AJ39" s="772">
        <f t="shared" si="7"/>
        <v>2970800.12</v>
      </c>
      <c r="AK39" s="772"/>
      <c r="AL39" s="773"/>
      <c r="AM39" s="774">
        <f t="shared" si="11"/>
        <v>2970800.12</v>
      </c>
      <c r="AN39" s="775" t="str">
        <f>+VLOOKUP($B39,'[5]Database All Area Mei 2022'!$C$5:$CJ$1779,74,0)</f>
        <v>PBI</v>
      </c>
      <c r="AO39" s="776">
        <f t="shared" si="35"/>
        <v>33</v>
      </c>
      <c r="AP39" s="777" t="str">
        <f t="shared" si="35"/>
        <v>2866</v>
      </c>
      <c r="AQ39" s="778" t="str">
        <f t="shared" si="0"/>
        <v>NUR ROKHIM</v>
      </c>
      <c r="AR39" s="779">
        <f t="shared" si="12"/>
        <v>2970800.12</v>
      </c>
      <c r="AS39" s="97">
        <f>+VLOOKUP(B39,'[6]BANK DRIVER'!$B$442:$I$1298,6,0)</f>
        <v>2970800.12</v>
      </c>
      <c r="AV39" s="103">
        <f t="shared" si="13"/>
        <v>0</v>
      </c>
    </row>
    <row r="40" ht="12" customHeight="1">
      <c r="A40" s="16" t="s">
        <v>44</v>
      </c>
      <c r="B40" s="115" t="s">
        <v>1034</v>
      </c>
      <c r="C40" s="506" t="s">
        <v>1035</v>
      </c>
      <c r="D40" s="19" t="s">
        <v>77</v>
      </c>
      <c r="E40" s="16" t="s">
        <v>280</v>
      </c>
      <c r="F40" s="17" t="s">
        <v>49</v>
      </c>
      <c r="G40" s="582">
        <v>2043423</v>
      </c>
      <c r="H40" s="20"/>
      <c r="I40" s="605">
        <f t="shared" si="32"/>
        <v>99923.3847</v>
      </c>
      <c r="J40" s="605">
        <f t="shared" si="33"/>
        <v>81736.92</v>
      </c>
      <c r="K40" s="605">
        <f t="shared" si="34"/>
        <v>40868.46</v>
      </c>
      <c r="L40" s="605">
        <v>15000</v>
      </c>
      <c r="M40" s="35">
        <f t="shared" si="15"/>
        <v>2280951.7646999997</v>
      </c>
      <c r="N40" s="511">
        <f t="shared" si="16"/>
        <v>182476.14117599998</v>
      </c>
      <c r="O40" s="512">
        <v>1071000</v>
      </c>
      <c r="P40" s="513"/>
      <c r="Q40" s="37"/>
      <c r="R40" s="37">
        <f t="shared" si="22"/>
        <v>3534427.9058759995</v>
      </c>
      <c r="S40" s="29">
        <f t="shared" si="17"/>
        <v>20072.375529359997</v>
      </c>
      <c r="T40" s="53">
        <f t="shared" si="18"/>
        <v>3554500.2814053595</v>
      </c>
      <c r="U40" s="527">
        <v>44682</v>
      </c>
      <c r="V40" s="528">
        <v>44773</v>
      </c>
      <c r="W40" s="529"/>
      <c r="X40" s="334"/>
      <c r="Y40" s="334"/>
      <c r="Z40" s="780">
        <f t="shared" si="36"/>
        <v>34</v>
      </c>
      <c r="AA40" s="781" t="str">
        <f t="shared" si="36"/>
        <v>2868</v>
      </c>
      <c r="AB40" s="782" t="str">
        <f t="shared" si="36"/>
        <v>FAJAR ROFI'TIARMAN</v>
      </c>
      <c r="AC40" s="775" t="str">
        <f>+VLOOKUP(B40,'[5]Database All Area Mei 2022'!$C$5:$CJ$1779,27,0)</f>
        <v>KAWIN ANAK 1</v>
      </c>
      <c r="AD40" s="769">
        <f t="shared" si="8"/>
        <v>3114423</v>
      </c>
      <c r="AE40" s="770">
        <f t="shared" si="4"/>
        <v>53081.92</v>
      </c>
      <c r="AF40" s="770">
        <f t="shared" si="5"/>
        <v>0</v>
      </c>
      <c r="AG40" s="770">
        <f t="shared" si="9"/>
        <v>26540.96</v>
      </c>
      <c r="AH40" s="771">
        <f t="shared" si="10"/>
        <v>-2215199.88</v>
      </c>
      <c r="AI40" s="771">
        <f t="shared" si="6"/>
        <v>0</v>
      </c>
      <c r="AJ40" s="772">
        <f t="shared" si="7"/>
        <v>3034800.12</v>
      </c>
      <c r="AK40" s="772"/>
      <c r="AL40" s="773"/>
      <c r="AM40" s="774">
        <f t="shared" si="11"/>
        <v>3034800.12</v>
      </c>
      <c r="AN40" s="775" t="str">
        <f>+VLOOKUP($B40,'[5]Database All Area Mei 2022'!$C$5:$CJ$1779,74,0)</f>
        <v>PBI</v>
      </c>
      <c r="AO40" s="776">
        <f t="shared" si="35"/>
        <v>34</v>
      </c>
      <c r="AP40" s="777" t="str">
        <f t="shared" si="35"/>
        <v>2868</v>
      </c>
      <c r="AQ40" s="778" t="str">
        <f t="shared" si="0"/>
        <v>FAJAR ROFI'TIARMAN</v>
      </c>
      <c r="AR40" s="779">
        <f t="shared" si="12"/>
        <v>3034800.12</v>
      </c>
      <c r="AS40" s="97">
        <f>+VLOOKUP(B40,'[6]BANK DRIVER'!$B$442:$I$1298,6,0)</f>
        <v>3034800.12</v>
      </c>
      <c r="AV40" s="103">
        <f t="shared" si="13"/>
        <v>0</v>
      </c>
    </row>
    <row r="41" ht="12" customHeight="1">
      <c r="A41" s="16" t="s">
        <v>44</v>
      </c>
      <c r="B41" s="115" t="s">
        <v>1036</v>
      </c>
      <c r="C41" s="506" t="s">
        <v>1037</v>
      </c>
      <c r="D41" s="19" t="s">
        <v>77</v>
      </c>
      <c r="E41" s="16" t="s">
        <v>280</v>
      </c>
      <c r="F41" s="17" t="s">
        <v>49</v>
      </c>
      <c r="G41" s="582">
        <v>2043423</v>
      </c>
      <c r="H41" s="20"/>
      <c r="I41" s="605">
        <f t="shared" si="32"/>
        <v>99923.3847</v>
      </c>
      <c r="J41" s="605">
        <f t="shared" si="33"/>
        <v>81736.92</v>
      </c>
      <c r="K41" s="605">
        <f t="shared" si="34"/>
        <v>40868.46</v>
      </c>
      <c r="L41" s="605">
        <v>15000</v>
      </c>
      <c r="M41" s="35">
        <f t="shared" si="15"/>
        <v>2280951.7646999997</v>
      </c>
      <c r="N41" s="511">
        <f t="shared" si="16"/>
        <v>182476.14117599998</v>
      </c>
      <c r="O41" s="512">
        <v>1123500</v>
      </c>
      <c r="P41" s="513"/>
      <c r="Q41" s="37"/>
      <c r="R41" s="37">
        <f t="shared" si="22"/>
        <v>3586927.9058759995</v>
      </c>
      <c r="S41" s="29">
        <f t="shared" si="17"/>
        <v>20072.375529359997</v>
      </c>
      <c r="T41" s="53">
        <f t="shared" si="18"/>
        <v>3607000.2814053595</v>
      </c>
      <c r="U41" s="527">
        <v>44682</v>
      </c>
      <c r="V41" s="528">
        <v>44773</v>
      </c>
      <c r="W41" s="529"/>
      <c r="X41" s="334"/>
      <c r="Y41" s="334"/>
      <c r="Z41" s="780">
        <f t="shared" si="36"/>
        <v>35</v>
      </c>
      <c r="AA41" s="781" t="str">
        <f t="shared" si="36"/>
        <v>2871</v>
      </c>
      <c r="AB41" s="782" t="str">
        <f t="shared" si="36"/>
        <v>ARIF YULIONO </v>
      </c>
      <c r="AC41" s="775" t="str">
        <f>+VLOOKUP(B41,'[5]Database All Area Mei 2022'!$C$5:$CJ$1779,27,0)</f>
        <v>KAWIN</v>
      </c>
      <c r="AD41" s="769">
        <f t="shared" si="8"/>
        <v>3166923</v>
      </c>
      <c r="AE41" s="770">
        <f t="shared" si="4"/>
        <v>53081.92</v>
      </c>
      <c r="AF41" s="770">
        <f t="shared" si="5"/>
        <v>26540.96</v>
      </c>
      <c r="AG41" s="770">
        <f t="shared" si="9"/>
        <v>26540.96</v>
      </c>
      <c r="AH41" s="771">
        <f t="shared" si="10"/>
        <v>-1814240.8399999999</v>
      </c>
      <c r="AI41" s="771">
        <f t="shared" si="6"/>
        <v>0</v>
      </c>
      <c r="AJ41" s="772">
        <f t="shared" si="7"/>
        <v>3060759.16</v>
      </c>
      <c r="AK41" s="772"/>
      <c r="AL41" s="773"/>
      <c r="AM41" s="774">
        <f t="shared" si="11"/>
        <v>3060759.16</v>
      </c>
      <c r="AN41" s="775" t="str">
        <f>+VLOOKUP($B41,'[5]Database All Area Mei 2022'!$C$5:$CJ$1779,74,0)</f>
        <v>PERUSAHAAN</v>
      </c>
      <c r="AO41" s="776">
        <f t="shared" si="35"/>
        <v>35</v>
      </c>
      <c r="AP41" s="777" t="str">
        <f t="shared" si="35"/>
        <v>2871</v>
      </c>
      <c r="AQ41" s="778" t="str">
        <f t="shared" si="0"/>
        <v>ARIF YULIONO </v>
      </c>
      <c r="AR41" s="779">
        <f t="shared" si="12"/>
        <v>3060759.16</v>
      </c>
      <c r="AS41" s="97">
        <f>+VLOOKUP(B41,'[6]BANK DRIVER'!$B$442:$I$1298,6,0)</f>
        <v>3060759.16</v>
      </c>
      <c r="AV41" s="103">
        <f t="shared" si="13"/>
        <v>0</v>
      </c>
    </row>
    <row r="42" ht="12" customHeight="1">
      <c r="A42" s="16" t="s">
        <v>44</v>
      </c>
      <c r="B42" s="115" t="s">
        <v>1038</v>
      </c>
      <c r="C42" s="506" t="s">
        <v>1039</v>
      </c>
      <c r="D42" s="19" t="s">
        <v>77</v>
      </c>
      <c r="E42" s="16" t="s">
        <v>280</v>
      </c>
      <c r="F42" s="17" t="s">
        <v>49</v>
      </c>
      <c r="G42" s="582">
        <v>2043423</v>
      </c>
      <c r="H42" s="20"/>
      <c r="I42" s="605">
        <f t="shared" si="32"/>
        <v>99923.3847</v>
      </c>
      <c r="J42" s="605">
        <f t="shared" si="33"/>
        <v>81736.92</v>
      </c>
      <c r="K42" s="605">
        <f t="shared" si="34"/>
        <v>40868.46</v>
      </c>
      <c r="L42" s="605">
        <v>15000</v>
      </c>
      <c r="M42" s="35">
        <f t="shared" si="15"/>
        <v>2280951.7646999997</v>
      </c>
      <c r="N42" s="511">
        <f t="shared" si="16"/>
        <v>182476.14117599998</v>
      </c>
      <c r="O42" s="512">
        <v>745000</v>
      </c>
      <c r="P42" s="513"/>
      <c r="Q42" s="37"/>
      <c r="R42" s="37">
        <f t="shared" si="22"/>
        <v>3208427.9058759995</v>
      </c>
      <c r="S42" s="29">
        <f t="shared" si="17"/>
        <v>20072.375529359997</v>
      </c>
      <c r="T42" s="53">
        <f t="shared" si="18"/>
        <v>3228500.2814053595</v>
      </c>
      <c r="U42" s="527">
        <v>44652</v>
      </c>
      <c r="V42" s="528">
        <v>44742</v>
      </c>
      <c r="W42" s="529"/>
      <c r="X42" s="334"/>
      <c r="Y42" s="334"/>
      <c r="Z42" s="780">
        <f t="shared" si="36"/>
        <v>36</v>
      </c>
      <c r="AA42" s="781" t="str">
        <f t="shared" si="36"/>
        <v>3506</v>
      </c>
      <c r="AB42" s="782" t="str">
        <f t="shared" si="36"/>
        <v>GALIH SETIAWAN</v>
      </c>
      <c r="AC42" s="775" t="str">
        <f>+VLOOKUP(B42,'[5]Database All Area Mei 2022'!$C$5:$CJ$1779,27,0)</f>
        <v>KAWIN</v>
      </c>
      <c r="AD42" s="769">
        <f t="shared" si="8"/>
        <v>2788423</v>
      </c>
      <c r="AE42" s="770">
        <f t="shared" si="4"/>
        <v>53081.92</v>
      </c>
      <c r="AF42" s="770">
        <f t="shared" si="5"/>
        <v>26540.96</v>
      </c>
      <c r="AG42" s="770">
        <f t="shared" si="9"/>
        <v>26540.96</v>
      </c>
      <c r="AH42" s="771">
        <f t="shared" si="10"/>
        <v>-2192740.84</v>
      </c>
      <c r="AI42" s="771">
        <f t="shared" si="6"/>
        <v>0</v>
      </c>
      <c r="AJ42" s="772">
        <f t="shared" si="7"/>
        <v>2682259.16</v>
      </c>
      <c r="AK42" s="772"/>
      <c r="AL42" s="773"/>
      <c r="AM42" s="774">
        <f t="shared" si="11"/>
        <v>2682259.16</v>
      </c>
      <c r="AN42" s="775" t="str">
        <f>+VLOOKUP($B42,'[5]Database All Area Mei 2022'!$C$5:$CJ$1779,74,0)</f>
        <v>PERUSAHAAN</v>
      </c>
      <c r="AO42" s="776">
        <f t="shared" si="35"/>
        <v>36</v>
      </c>
      <c r="AP42" s="777" t="str">
        <f t="shared" si="35"/>
        <v>3506</v>
      </c>
      <c r="AQ42" s="778" t="str">
        <f t="shared" si="0"/>
        <v>GALIH SETIAWAN</v>
      </c>
      <c r="AR42" s="779">
        <f t="shared" si="12"/>
        <v>2682259.16</v>
      </c>
      <c r="AS42" s="97">
        <f>+VLOOKUP(B42,'[6]BANK DRIVER'!$B$442:$I$1298,6,0)</f>
        <v>2682259.16</v>
      </c>
      <c r="AV42" s="103">
        <f t="shared" si="13"/>
        <v>0</v>
      </c>
    </row>
    <row r="43" ht="12" customHeight="1">
      <c r="A43" s="16" t="s">
        <v>44</v>
      </c>
      <c r="B43" s="115" t="s">
        <v>1040</v>
      </c>
      <c r="C43" s="506" t="s">
        <v>1041</v>
      </c>
      <c r="D43" s="19" t="s">
        <v>77</v>
      </c>
      <c r="E43" s="16" t="s">
        <v>280</v>
      </c>
      <c r="F43" s="17" t="s">
        <v>49</v>
      </c>
      <c r="G43" s="582">
        <v>2043423</v>
      </c>
      <c r="H43" s="20"/>
      <c r="I43" s="605">
        <f t="shared" si="32"/>
        <v>99923.3847</v>
      </c>
      <c r="J43" s="605">
        <f t="shared" si="33"/>
        <v>81736.92</v>
      </c>
      <c r="K43" s="605">
        <f t="shared" si="34"/>
        <v>40868.46</v>
      </c>
      <c r="L43" s="605">
        <v>15000</v>
      </c>
      <c r="M43" s="35">
        <f t="shared" si="15"/>
        <v>2280951.7646999997</v>
      </c>
      <c r="N43" s="511">
        <f t="shared" si="16"/>
        <v>182476.14117599998</v>
      </c>
      <c r="O43" s="512">
        <v>660000</v>
      </c>
      <c r="P43" s="513"/>
      <c r="Q43" s="37"/>
      <c r="R43" s="37">
        <f t="shared" si="22"/>
        <v>3123427.9058759995</v>
      </c>
      <c r="S43" s="29">
        <f t="shared" si="17"/>
        <v>20072.375529359997</v>
      </c>
      <c r="T43" s="53">
        <f t="shared" si="18"/>
        <v>3143500.2814053595</v>
      </c>
      <c r="U43" s="527">
        <v>44652</v>
      </c>
      <c r="V43" s="528">
        <v>44742</v>
      </c>
      <c r="W43" s="530"/>
      <c r="X43" s="334"/>
      <c r="Y43" s="334"/>
      <c r="Z43" s="780">
        <f t="shared" si="36"/>
        <v>37</v>
      </c>
      <c r="AA43" s="781" t="str">
        <f t="shared" si="36"/>
        <v>3712</v>
      </c>
      <c r="AB43" s="782" t="str">
        <f t="shared" si="36"/>
        <v>MUHAMMAD RUDY</v>
      </c>
      <c r="AC43" s="775" t="str">
        <f>+VLOOKUP(B43,'[5]Database All Area Mei 2022'!$C$5:$CJ$1779,27,0)</f>
        <v>KAWIN ANAK 1</v>
      </c>
      <c r="AD43" s="769">
        <f t="shared" si="8"/>
        <v>2703423</v>
      </c>
      <c r="AE43" s="770">
        <f t="shared" si="4"/>
        <v>53081.92</v>
      </c>
      <c r="AF43" s="770">
        <f t="shared" si="5"/>
        <v>26540.96</v>
      </c>
      <c r="AG43" s="770">
        <f t="shared" si="9"/>
        <v>26540.96</v>
      </c>
      <c r="AH43" s="771">
        <f t="shared" si="10"/>
        <v>-2652740.84</v>
      </c>
      <c r="AI43" s="771">
        <f t="shared" si="6"/>
        <v>0</v>
      </c>
      <c r="AJ43" s="772">
        <f t="shared" si="7"/>
        <v>2597259.16</v>
      </c>
      <c r="AK43" s="772"/>
      <c r="AL43" s="773"/>
      <c r="AM43" s="774">
        <f t="shared" si="11"/>
        <v>2597259.16</v>
      </c>
      <c r="AN43" s="775" t="str">
        <f>+VLOOKUP($B43,'[5]Database All Area Mei 2022'!$C$5:$CJ$1779,74,0)</f>
        <v>PERUSAHAAN</v>
      </c>
      <c r="AO43" s="776">
        <f t="shared" si="35"/>
        <v>37</v>
      </c>
      <c r="AP43" s="777" t="str">
        <f t="shared" si="35"/>
        <v>3712</v>
      </c>
      <c r="AQ43" s="778" t="str">
        <f t="shared" si="0"/>
        <v>MUHAMMAD RUDY</v>
      </c>
      <c r="AR43" s="779">
        <f t="shared" si="12"/>
        <v>2597259.16</v>
      </c>
      <c r="AS43" s="97">
        <f>+VLOOKUP(B43,'[6]BANK DRIVER'!$B$442:$I$1298,6,0)</f>
        <v>2597259.16</v>
      </c>
      <c r="AV43" s="103">
        <f t="shared" si="13"/>
        <v>0</v>
      </c>
    </row>
    <row r="44" ht="12" customHeight="1" s="581" customFormat="1">
      <c r="A44" s="868" t="s">
        <v>44</v>
      </c>
      <c r="B44" s="603" t="s">
        <v>1042</v>
      </c>
      <c r="C44" s="587" t="s">
        <v>1043</v>
      </c>
      <c r="D44" s="603" t="s">
        <v>77</v>
      </c>
      <c r="E44" s="583" t="s">
        <v>280</v>
      </c>
      <c r="F44" s="587" t="s">
        <v>49</v>
      </c>
      <c r="G44" s="588">
        <f ref="G44:G46" t="shared" si="37">2043423/30*15</f>
        <v>1021711.5000000001</v>
      </c>
      <c r="H44" s="588"/>
      <c r="I44" s="600"/>
      <c r="J44" s="600"/>
      <c r="K44" s="600"/>
      <c r="L44" s="600"/>
      <c r="M44" s="589">
        <f ref="M44:M53" t="shared" si="38">SUM(G44:L44)</f>
        <v>1021711.5000000001</v>
      </c>
      <c r="N44" s="590">
        <f ref="N44:N53" t="shared" si="39">+M44*8%</f>
        <v>81736.92000000001</v>
      </c>
      <c r="O44" s="591">
        <v>887000</v>
      </c>
      <c r="P44" s="592"/>
      <c r="Q44" s="593"/>
      <c r="R44" s="593">
        <f ref="R44:R53" t="shared" si="40">SUM(M44:Q44)</f>
        <v>1990448.4200000002</v>
      </c>
      <c r="S44" s="594">
        <f ref="S44:S53" t="shared" si="41">N44*11%</f>
        <v>8991.061200000002</v>
      </c>
      <c r="T44" s="595">
        <f ref="T44:T53" t="shared" si="42">R44+S44</f>
        <v>1999439.4812000003</v>
      </c>
      <c r="U44" s="604">
        <v>44652</v>
      </c>
      <c r="V44" s="604">
        <v>44742</v>
      </c>
      <c r="W44" s="601" t="s">
        <v>1044</v>
      </c>
      <c r="X44" s="598"/>
      <c r="Y44" s="598"/>
      <c r="Z44" s="824">
        <f t="shared" si="36"/>
        <v>38</v>
      </c>
      <c r="AA44" s="825" t="str">
        <f t="shared" si="36"/>
        <v>1275</v>
      </c>
      <c r="AB44" s="826" t="str">
        <f t="shared" si="36"/>
        <v>AGUNG WIJAYA </v>
      </c>
      <c r="AC44" s="827" t="s">
        <v>305</v>
      </c>
      <c r="AD44" s="828">
        <f t="shared" si="8"/>
        <v>1908711.5</v>
      </c>
      <c r="AE44" s="829">
        <f t="shared" si="4"/>
        <v>0</v>
      </c>
      <c r="AF44" s="829">
        <f t="shared" si="5"/>
        <v>0</v>
      </c>
      <c r="AG44" s="829">
        <f t="shared" si="9"/>
        <v>0</v>
      </c>
      <c r="AH44" s="830">
        <f t="shared" si="10"/>
        <v>-2966288.5</v>
      </c>
      <c r="AI44" s="830">
        <f t="shared" si="6"/>
        <v>0</v>
      </c>
      <c r="AJ44" s="831">
        <f t="shared" si="7"/>
        <v>1908711.5</v>
      </c>
      <c r="AK44" s="831"/>
      <c r="AL44" s="831"/>
      <c r="AM44" s="832">
        <f t="shared" si="11"/>
        <v>1908711.5</v>
      </c>
      <c r="AN44" s="827"/>
      <c r="AO44" s="833">
        <f t="shared" si="35"/>
        <v>38</v>
      </c>
      <c r="AP44" s="834" t="str">
        <f t="shared" si="35"/>
        <v>1275</v>
      </c>
      <c r="AQ44" s="835" t="str">
        <f t="shared" si="0"/>
        <v>AGUNG WIJAYA </v>
      </c>
      <c r="AR44" s="836">
        <f t="shared" si="12"/>
        <v>1908711.5</v>
      </c>
      <c r="AS44" s="837"/>
      <c r="AT44" s="837" t="e">
        <f>+VLOOKUP(B44,[6]CASH!$B$18:$H$41,6,0)</f>
        <v>#N/A</v>
      </c>
      <c r="AU44" s="837"/>
      <c r="AV44" s="838" t="e">
        <f t="shared" si="13"/>
        <v>#N/A</v>
      </c>
    </row>
    <row r="45" ht="12" customHeight="1" s="581" customFormat="1">
      <c r="A45" s="868" t="s">
        <v>44</v>
      </c>
      <c r="B45" s="603" t="s">
        <v>1045</v>
      </c>
      <c r="C45" s="587" t="s">
        <v>1046</v>
      </c>
      <c r="D45" s="603" t="s">
        <v>77</v>
      </c>
      <c r="E45" s="583" t="s">
        <v>280</v>
      </c>
      <c r="F45" s="587" t="s">
        <v>49</v>
      </c>
      <c r="G45" s="588">
        <f t="shared" si="37"/>
        <v>1021711.5000000001</v>
      </c>
      <c r="H45" s="588"/>
      <c r="I45" s="600"/>
      <c r="J45" s="600"/>
      <c r="K45" s="600"/>
      <c r="L45" s="600"/>
      <c r="M45" s="589">
        <f t="shared" si="38"/>
        <v>1021711.5000000001</v>
      </c>
      <c r="N45" s="590">
        <f t="shared" si="39"/>
        <v>81736.92000000001</v>
      </c>
      <c r="O45" s="591">
        <v>605000</v>
      </c>
      <c r="P45" s="592"/>
      <c r="Q45" s="593"/>
      <c r="R45" s="593">
        <f t="shared" si="40"/>
        <v>1708448.4200000002</v>
      </c>
      <c r="S45" s="594">
        <f t="shared" si="41"/>
        <v>8991.061200000002</v>
      </c>
      <c r="T45" s="595">
        <f t="shared" si="42"/>
        <v>1717439.4812000003</v>
      </c>
      <c r="U45" s="604">
        <v>44621</v>
      </c>
      <c r="V45" s="604">
        <v>44712</v>
      </c>
      <c r="W45" s="601" t="s">
        <v>1044</v>
      </c>
      <c r="X45" s="598"/>
      <c r="Y45" s="598"/>
      <c r="Z45" s="824">
        <f t="shared" si="36"/>
        <v>39</v>
      </c>
      <c r="AA45" s="825" t="str">
        <f t="shared" si="36"/>
        <v>1374</v>
      </c>
      <c r="AB45" s="826" t="str">
        <f t="shared" si="36"/>
        <v>RAIS EFENDI </v>
      </c>
      <c r="AC45" s="827" t="s">
        <v>305</v>
      </c>
      <c r="AD45" s="828">
        <f t="shared" si="8"/>
        <v>1626711.5</v>
      </c>
      <c r="AE45" s="829">
        <f t="shared" si="4"/>
        <v>0</v>
      </c>
      <c r="AF45" s="829">
        <f t="shared" si="5"/>
        <v>0</v>
      </c>
      <c r="AG45" s="829">
        <f t="shared" si="9"/>
        <v>0</v>
      </c>
      <c r="AH45" s="830">
        <f t="shared" si="10"/>
        <v>-3248288.5</v>
      </c>
      <c r="AI45" s="830">
        <f t="shared" si="6"/>
        <v>0</v>
      </c>
      <c r="AJ45" s="831">
        <f t="shared" si="7"/>
        <v>1626711.5</v>
      </c>
      <c r="AK45" s="831"/>
      <c r="AL45" s="996">
        <f>62500+80000+80000</f>
        <v>222500</v>
      </c>
      <c r="AM45" s="832">
        <f t="shared" si="11"/>
        <v>1404211.5</v>
      </c>
      <c r="AN45" s="827"/>
      <c r="AO45" s="833">
        <f t="shared" si="35"/>
        <v>39</v>
      </c>
      <c r="AP45" s="834" t="str">
        <f t="shared" si="35"/>
        <v>1374</v>
      </c>
      <c r="AQ45" s="835" t="str">
        <f t="shared" si="0"/>
        <v>RAIS EFENDI </v>
      </c>
      <c r="AR45" s="836">
        <f t="shared" si="12"/>
        <v>1404211.5</v>
      </c>
      <c r="AS45" s="837"/>
      <c r="AT45" s="837" t="e">
        <f>+VLOOKUP(B45,[6]CASH!$B$18:$H$41,6,0)</f>
        <v>#N/A</v>
      </c>
      <c r="AU45" s="837"/>
      <c r="AV45" s="838" t="e">
        <f t="shared" si="13"/>
        <v>#N/A</v>
      </c>
    </row>
    <row r="46" ht="12" customHeight="1" s="581" customFormat="1">
      <c r="A46" s="868" t="s">
        <v>44</v>
      </c>
      <c r="B46" s="603" t="s">
        <v>1047</v>
      </c>
      <c r="C46" s="587" t="s">
        <v>1048</v>
      </c>
      <c r="D46" s="603" t="s">
        <v>77</v>
      </c>
      <c r="E46" s="583" t="s">
        <v>280</v>
      </c>
      <c r="F46" s="587" t="s">
        <v>49</v>
      </c>
      <c r="G46" s="588">
        <f t="shared" si="37"/>
        <v>1021711.5000000001</v>
      </c>
      <c r="H46" s="588"/>
      <c r="I46" s="600"/>
      <c r="J46" s="600"/>
      <c r="K46" s="600"/>
      <c r="L46" s="600"/>
      <c r="M46" s="589">
        <f t="shared" si="38"/>
        <v>1021711.5000000001</v>
      </c>
      <c r="N46" s="590">
        <f t="shared" si="39"/>
        <v>81736.92000000001</v>
      </c>
      <c r="O46" s="591">
        <v>680000</v>
      </c>
      <c r="P46" s="592"/>
      <c r="Q46" s="593"/>
      <c r="R46" s="593">
        <f t="shared" si="40"/>
        <v>1783448.4200000002</v>
      </c>
      <c r="S46" s="594">
        <f t="shared" si="41"/>
        <v>8991.061200000002</v>
      </c>
      <c r="T46" s="595">
        <f t="shared" si="42"/>
        <v>1792439.4812000003</v>
      </c>
      <c r="U46" s="604">
        <v>44682</v>
      </c>
      <c r="V46" s="604">
        <v>44773</v>
      </c>
      <c r="W46" s="601" t="s">
        <v>1044</v>
      </c>
      <c r="X46" s="598"/>
      <c r="Y46" s="598"/>
      <c r="Z46" s="824">
        <f t="shared" si="36"/>
        <v>40</v>
      </c>
      <c r="AA46" s="825" t="str">
        <f t="shared" si="36"/>
        <v>1344</v>
      </c>
      <c r="AB46" s="826" t="str">
        <f t="shared" si="36"/>
        <v>FAKHUL QORIB</v>
      </c>
      <c r="AC46" s="827" t="s">
        <v>305</v>
      </c>
      <c r="AD46" s="828">
        <f t="shared" si="8"/>
        <v>1701711.5</v>
      </c>
      <c r="AE46" s="829">
        <f t="shared" si="4"/>
        <v>0</v>
      </c>
      <c r="AF46" s="829">
        <f t="shared" si="5"/>
        <v>0</v>
      </c>
      <c r="AG46" s="829">
        <f t="shared" si="9"/>
        <v>0</v>
      </c>
      <c r="AH46" s="830">
        <f t="shared" si="10"/>
        <v>-3173288.5</v>
      </c>
      <c r="AI46" s="830">
        <f t="shared" si="6"/>
        <v>0</v>
      </c>
      <c r="AJ46" s="831">
        <f t="shared" si="7"/>
        <v>1701711.5</v>
      </c>
      <c r="AK46" s="831"/>
      <c r="AL46" s="831">
        <f>62500+300000</f>
        <v>362500</v>
      </c>
      <c r="AM46" s="832">
        <f t="shared" si="11"/>
        <v>1339211.5</v>
      </c>
      <c r="AN46" s="827"/>
      <c r="AO46" s="833">
        <f t="shared" si="35"/>
        <v>40</v>
      </c>
      <c r="AP46" s="834" t="str">
        <f t="shared" si="35"/>
        <v>1344</v>
      </c>
      <c r="AQ46" s="835" t="str">
        <f t="shared" si="0"/>
        <v>FAKHUL QORIB</v>
      </c>
      <c r="AR46" s="836">
        <f t="shared" si="12"/>
        <v>1339211.5</v>
      </c>
      <c r="AS46" s="837"/>
      <c r="AT46" s="837" t="e">
        <f>+VLOOKUP(B46,[6]CASH!$B$18:$H$41,6,0)</f>
        <v>#N/A</v>
      </c>
      <c r="AU46" s="837"/>
      <c r="AV46" s="838" t="e">
        <f t="shared" si="13"/>
        <v>#N/A</v>
      </c>
    </row>
    <row r="47" ht="12" customHeight="1" s="581" customFormat="1">
      <c r="A47" s="868" t="s">
        <v>44</v>
      </c>
      <c r="B47" s="584" t="s">
        <v>1049</v>
      </c>
      <c r="C47" s="585" t="s">
        <v>1050</v>
      </c>
      <c r="D47" s="586" t="s">
        <v>77</v>
      </c>
      <c r="E47" s="583" t="s">
        <v>280</v>
      </c>
      <c r="F47" s="587" t="s">
        <v>49</v>
      </c>
      <c r="G47" s="588">
        <f ref="G47:G49" t="shared" si="43">2043423/30*15</f>
        <v>1021711.5000000001</v>
      </c>
      <c r="H47" s="588"/>
      <c r="I47" s="600"/>
      <c r="J47" s="600"/>
      <c r="K47" s="600"/>
      <c r="L47" s="600"/>
      <c r="M47" s="589">
        <f t="shared" si="38"/>
        <v>1021711.5000000001</v>
      </c>
      <c r="N47" s="590">
        <f t="shared" si="39"/>
        <v>81736.92000000001</v>
      </c>
      <c r="O47" s="591">
        <v>833500</v>
      </c>
      <c r="P47" s="592"/>
      <c r="Q47" s="593"/>
      <c r="R47" s="593">
        <f t="shared" si="40"/>
        <v>1936948.4200000002</v>
      </c>
      <c r="S47" s="594">
        <f t="shared" si="41"/>
        <v>8991.061200000002</v>
      </c>
      <c r="T47" s="595">
        <f t="shared" si="42"/>
        <v>1945939.4812000003</v>
      </c>
      <c r="U47" s="596">
        <v>44682</v>
      </c>
      <c r="V47" s="597">
        <v>44773</v>
      </c>
      <c r="W47" s="601" t="s">
        <v>1044</v>
      </c>
      <c r="X47" s="598"/>
      <c r="Y47" s="598"/>
      <c r="Z47" s="824">
        <f t="shared" si="36"/>
        <v>41</v>
      </c>
      <c r="AA47" s="825" t="str">
        <f t="shared" si="36"/>
        <v>2217</v>
      </c>
      <c r="AB47" s="826" t="str">
        <f t="shared" si="36"/>
        <v>FEBRIANTO RIKY ANANDA</v>
      </c>
      <c r="AC47" s="827" t="s">
        <v>305</v>
      </c>
      <c r="AD47" s="828">
        <f t="shared" si="8"/>
        <v>1855211.5</v>
      </c>
      <c r="AE47" s="829">
        <f t="shared" si="4"/>
        <v>0</v>
      </c>
      <c r="AF47" s="829">
        <f t="shared" si="5"/>
        <v>0</v>
      </c>
      <c r="AG47" s="829">
        <f t="shared" si="9"/>
        <v>0</v>
      </c>
      <c r="AH47" s="830">
        <f t="shared" si="10"/>
        <v>-3019788.5</v>
      </c>
      <c r="AI47" s="830">
        <f t="shared" si="6"/>
        <v>0</v>
      </c>
      <c r="AJ47" s="831">
        <f t="shared" si="7"/>
        <v>1855211.5</v>
      </c>
      <c r="AK47" s="831"/>
      <c r="AL47" s="996">
        <v>105000</v>
      </c>
      <c r="AM47" s="832">
        <f t="shared" si="11"/>
        <v>1750211.5</v>
      </c>
      <c r="AN47" s="827"/>
      <c r="AO47" s="833">
        <f t="shared" si="35"/>
        <v>41</v>
      </c>
      <c r="AP47" s="834" t="str">
        <f t="shared" si="35"/>
        <v>2217</v>
      </c>
      <c r="AQ47" s="835" t="str">
        <f t="shared" si="0"/>
        <v>FEBRIANTO RIKY ANANDA</v>
      </c>
      <c r="AR47" s="836">
        <f t="shared" si="12"/>
        <v>1750211.5</v>
      </c>
      <c r="AS47" s="837"/>
      <c r="AT47" s="837" t="e">
        <f>+VLOOKUP(B47,[6]CASH!$B$18:$H$41,6,0)</f>
        <v>#N/A</v>
      </c>
      <c r="AU47" s="837"/>
      <c r="AV47" s="838" t="e">
        <f t="shared" si="13"/>
        <v>#N/A</v>
      </c>
    </row>
    <row r="48" ht="12" customHeight="1" s="581" customFormat="1">
      <c r="A48" s="868" t="s">
        <v>44</v>
      </c>
      <c r="B48" s="584" t="s">
        <v>1051</v>
      </c>
      <c r="C48" s="585" t="s">
        <v>1052</v>
      </c>
      <c r="D48" s="586" t="s">
        <v>77</v>
      </c>
      <c r="E48" s="583" t="s">
        <v>280</v>
      </c>
      <c r="F48" s="587" t="s">
        <v>49</v>
      </c>
      <c r="G48" s="588">
        <f t="shared" si="43"/>
        <v>1021711.5000000001</v>
      </c>
      <c r="H48" s="588"/>
      <c r="I48" s="600"/>
      <c r="J48" s="600"/>
      <c r="K48" s="600"/>
      <c r="L48" s="600"/>
      <c r="M48" s="589">
        <f t="shared" si="38"/>
        <v>1021711.5000000001</v>
      </c>
      <c r="N48" s="590">
        <f t="shared" si="39"/>
        <v>81736.92000000001</v>
      </c>
      <c r="O48" s="591">
        <v>690000</v>
      </c>
      <c r="P48" s="592"/>
      <c r="Q48" s="593"/>
      <c r="R48" s="593">
        <f t="shared" si="40"/>
        <v>1793448.4200000002</v>
      </c>
      <c r="S48" s="594">
        <f t="shared" si="41"/>
        <v>8991.061200000002</v>
      </c>
      <c r="T48" s="595">
        <f t="shared" si="42"/>
        <v>1802439.4812000003</v>
      </c>
      <c r="U48" s="596">
        <v>44682</v>
      </c>
      <c r="V48" s="597">
        <v>44773</v>
      </c>
      <c r="W48" s="601" t="s">
        <v>1044</v>
      </c>
      <c r="X48" s="598"/>
      <c r="Y48" s="598"/>
      <c r="Z48" s="824">
        <f t="shared" si="36"/>
        <v>42</v>
      </c>
      <c r="AA48" s="825" t="str">
        <f t="shared" si="36"/>
        <v>2296</v>
      </c>
      <c r="AB48" s="826" t="str">
        <f t="shared" si="36"/>
        <v>BAGAS ARDIANSYAH</v>
      </c>
      <c r="AC48" s="827" t="s">
        <v>305</v>
      </c>
      <c r="AD48" s="828">
        <f t="shared" si="8"/>
        <v>1711711.5</v>
      </c>
      <c r="AE48" s="829">
        <f t="shared" si="4"/>
        <v>0</v>
      </c>
      <c r="AF48" s="829">
        <f t="shared" si="5"/>
        <v>0</v>
      </c>
      <c r="AG48" s="829">
        <f t="shared" si="9"/>
        <v>0</v>
      </c>
      <c r="AH48" s="830">
        <f t="shared" si="10"/>
        <v>-3163288.5</v>
      </c>
      <c r="AI48" s="830">
        <f t="shared" si="6"/>
        <v>0</v>
      </c>
      <c r="AJ48" s="831">
        <f t="shared" si="7"/>
        <v>1711711.5</v>
      </c>
      <c r="AK48" s="831"/>
      <c r="AL48" s="996">
        <f>80000*2</f>
        <v>160000</v>
      </c>
      <c r="AM48" s="832">
        <f t="shared" si="11"/>
        <v>1551711.5</v>
      </c>
      <c r="AN48" s="827"/>
      <c r="AO48" s="833">
        <f t="shared" si="35"/>
        <v>42</v>
      </c>
      <c r="AP48" s="834" t="str">
        <f t="shared" si="35"/>
        <v>2296</v>
      </c>
      <c r="AQ48" s="835" t="str">
        <f t="shared" si="0"/>
        <v>BAGAS ARDIANSYAH</v>
      </c>
      <c r="AR48" s="836">
        <f t="shared" si="12"/>
        <v>1551711.5</v>
      </c>
      <c r="AS48" s="837"/>
      <c r="AT48" s="837" t="e">
        <f>+VLOOKUP(B48,[6]CASH!$B$18:$H$41,6,0)</f>
        <v>#N/A</v>
      </c>
      <c r="AU48" s="837"/>
      <c r="AV48" s="838" t="e">
        <f t="shared" si="13"/>
        <v>#N/A</v>
      </c>
    </row>
    <row r="49" ht="12" customHeight="1" s="581" customFormat="1">
      <c r="A49" s="868" t="s">
        <v>44</v>
      </c>
      <c r="B49" s="584" t="s">
        <v>1053</v>
      </c>
      <c r="C49" s="585" t="s">
        <v>1054</v>
      </c>
      <c r="D49" s="586" t="s">
        <v>77</v>
      </c>
      <c r="E49" s="583" t="s">
        <v>280</v>
      </c>
      <c r="F49" s="587" t="s">
        <v>49</v>
      </c>
      <c r="G49" s="588">
        <f t="shared" si="43"/>
        <v>1021711.5000000001</v>
      </c>
      <c r="H49" s="588"/>
      <c r="I49" s="600"/>
      <c r="J49" s="600"/>
      <c r="K49" s="600"/>
      <c r="L49" s="600"/>
      <c r="M49" s="589">
        <f t="shared" si="38"/>
        <v>1021711.5000000001</v>
      </c>
      <c r="N49" s="590">
        <f t="shared" si="39"/>
        <v>81736.92000000001</v>
      </c>
      <c r="O49" s="591">
        <v>560000</v>
      </c>
      <c r="P49" s="592"/>
      <c r="Q49" s="593"/>
      <c r="R49" s="593">
        <f t="shared" si="40"/>
        <v>1663448.4200000002</v>
      </c>
      <c r="S49" s="594">
        <f t="shared" si="41"/>
        <v>8991.061200000002</v>
      </c>
      <c r="T49" s="595">
        <f t="shared" si="42"/>
        <v>1672439.4812000003</v>
      </c>
      <c r="U49" s="596">
        <v>44682</v>
      </c>
      <c r="V49" s="597">
        <v>44773</v>
      </c>
      <c r="W49" s="601" t="s">
        <v>1044</v>
      </c>
      <c r="X49" s="598"/>
      <c r="Y49" s="598"/>
      <c r="Z49" s="824">
        <f t="shared" si="36"/>
        <v>43</v>
      </c>
      <c r="AA49" s="825" t="str">
        <f t="shared" si="36"/>
        <v>2299</v>
      </c>
      <c r="AB49" s="826" t="str">
        <f t="shared" si="36"/>
        <v>WAHYU ZAKARIA</v>
      </c>
      <c r="AC49" s="827" t="s">
        <v>305</v>
      </c>
      <c r="AD49" s="828">
        <f t="shared" si="8"/>
        <v>1581711.5</v>
      </c>
      <c r="AE49" s="829">
        <f t="shared" si="4"/>
        <v>0</v>
      </c>
      <c r="AF49" s="829">
        <f t="shared" si="5"/>
        <v>0</v>
      </c>
      <c r="AG49" s="829">
        <f t="shared" si="9"/>
        <v>0</v>
      </c>
      <c r="AH49" s="830">
        <f t="shared" si="10"/>
        <v>-3293288.5</v>
      </c>
      <c r="AI49" s="830">
        <f t="shared" si="6"/>
        <v>0</v>
      </c>
      <c r="AJ49" s="831">
        <f t="shared" si="7"/>
        <v>1581711.5</v>
      </c>
      <c r="AK49" s="831"/>
      <c r="AL49" s="996">
        <v>80000</v>
      </c>
      <c r="AM49" s="832">
        <f t="shared" si="11"/>
        <v>1501711.5</v>
      </c>
      <c r="AN49" s="827"/>
      <c r="AO49" s="833">
        <f t="shared" si="35"/>
        <v>43</v>
      </c>
      <c r="AP49" s="834" t="str">
        <f t="shared" si="35"/>
        <v>2299</v>
      </c>
      <c r="AQ49" s="835" t="str">
        <f t="shared" si="0"/>
        <v>WAHYU ZAKARIA</v>
      </c>
      <c r="AR49" s="836">
        <f t="shared" si="12"/>
        <v>1501711.5</v>
      </c>
      <c r="AS49" s="837"/>
      <c r="AT49" s="837" t="e">
        <f>+VLOOKUP(B49,[6]CASH!$B$18:$H$41,6,0)</f>
        <v>#N/A</v>
      </c>
      <c r="AU49" s="837"/>
      <c r="AV49" s="838" t="e">
        <f t="shared" si="13"/>
        <v>#N/A</v>
      </c>
    </row>
    <row r="50" ht="12" customHeight="1" s="581" customFormat="1">
      <c r="A50" s="868" t="s">
        <v>44</v>
      </c>
      <c r="B50" s="584" t="s">
        <v>1055</v>
      </c>
      <c r="C50" s="585" t="s">
        <v>1056</v>
      </c>
      <c r="D50" s="586" t="s">
        <v>77</v>
      </c>
      <c r="E50" s="583" t="s">
        <v>280</v>
      </c>
      <c r="F50" s="587" t="s">
        <v>49</v>
      </c>
      <c r="G50" s="588">
        <f>2043423/30*15</f>
        <v>1021711.5000000001</v>
      </c>
      <c r="H50" s="588"/>
      <c r="I50" s="600"/>
      <c r="J50" s="600"/>
      <c r="K50" s="600"/>
      <c r="L50" s="600"/>
      <c r="M50" s="589">
        <f t="shared" si="38"/>
        <v>1021711.5000000001</v>
      </c>
      <c r="N50" s="590">
        <f t="shared" si="39"/>
        <v>81736.92000000001</v>
      </c>
      <c r="O50" s="591">
        <v>800000</v>
      </c>
      <c r="P50" s="592"/>
      <c r="Q50" s="593"/>
      <c r="R50" s="593">
        <f t="shared" si="40"/>
        <v>1903448.4200000002</v>
      </c>
      <c r="S50" s="594">
        <f t="shared" si="41"/>
        <v>8991.061200000002</v>
      </c>
      <c r="T50" s="595">
        <f t="shared" si="42"/>
        <v>1912439.4812000003</v>
      </c>
      <c r="U50" s="596">
        <v>44682</v>
      </c>
      <c r="V50" s="597">
        <v>44773</v>
      </c>
      <c r="W50" s="602" t="s">
        <v>1057</v>
      </c>
      <c r="X50" s="598"/>
      <c r="Y50" s="598"/>
      <c r="Z50" s="824">
        <f t="shared" si="36"/>
        <v>44</v>
      </c>
      <c r="AA50" s="825" t="str">
        <f t="shared" si="36"/>
        <v>2301</v>
      </c>
      <c r="AB50" s="826" t="str">
        <f t="shared" si="36"/>
        <v>ALVIAN NUR ROFIQ</v>
      </c>
      <c r="AC50" s="827" t="s">
        <v>305</v>
      </c>
      <c r="AD50" s="828">
        <f t="shared" si="8"/>
        <v>1821711.5</v>
      </c>
      <c r="AE50" s="829">
        <f t="shared" si="4"/>
        <v>0</v>
      </c>
      <c r="AF50" s="829">
        <f t="shared" si="5"/>
        <v>0</v>
      </c>
      <c r="AG50" s="829">
        <f t="shared" si="9"/>
        <v>0</v>
      </c>
      <c r="AH50" s="830">
        <f t="shared" si="10"/>
        <v>-3053288.5</v>
      </c>
      <c r="AI50" s="830">
        <f t="shared" si="6"/>
        <v>0</v>
      </c>
      <c r="AJ50" s="831">
        <f t="shared" si="7"/>
        <v>1821711.5</v>
      </c>
      <c r="AK50" s="831"/>
      <c r="AL50" s="831">
        <v>112500</v>
      </c>
      <c r="AM50" s="832">
        <f t="shared" si="11"/>
        <v>1709211.5</v>
      </c>
      <c r="AN50" s="827"/>
      <c r="AO50" s="833">
        <f t="shared" si="35"/>
        <v>44</v>
      </c>
      <c r="AP50" s="834" t="str">
        <f t="shared" si="35"/>
        <v>2301</v>
      </c>
      <c r="AQ50" s="835" t="str">
        <f t="shared" si="0"/>
        <v>ALVIAN NUR ROFIQ</v>
      </c>
      <c r="AR50" s="836">
        <f t="shared" si="12"/>
        <v>1709211.5</v>
      </c>
      <c r="AS50" s="837"/>
      <c r="AT50" s="837" t="e">
        <f>+VLOOKUP(B50,[6]CASH!$B$18:$H$41,6,0)</f>
        <v>#N/A</v>
      </c>
      <c r="AU50" s="837"/>
      <c r="AV50" s="838" t="e">
        <f t="shared" si="13"/>
        <v>#N/A</v>
      </c>
    </row>
    <row r="51" ht="12" customHeight="1" s="581" customFormat="1">
      <c r="A51" s="868" t="s">
        <v>44</v>
      </c>
      <c r="B51" s="584" t="s">
        <v>1058</v>
      </c>
      <c r="C51" s="585" t="s">
        <v>1059</v>
      </c>
      <c r="D51" s="586" t="s">
        <v>77</v>
      </c>
      <c r="E51" s="583" t="s">
        <v>280</v>
      </c>
      <c r="F51" s="587" t="s">
        <v>49</v>
      </c>
      <c r="G51" s="588">
        <f ref="G51:G53" t="shared" si="44">2043423/30*15</f>
        <v>1021711.5000000001</v>
      </c>
      <c r="H51" s="588"/>
      <c r="I51" s="600"/>
      <c r="J51" s="600"/>
      <c r="K51" s="600"/>
      <c r="L51" s="600"/>
      <c r="M51" s="589">
        <f t="shared" si="38"/>
        <v>1021711.5000000001</v>
      </c>
      <c r="N51" s="590">
        <f t="shared" si="39"/>
        <v>81736.92000000001</v>
      </c>
      <c r="O51" s="591">
        <v>810000</v>
      </c>
      <c r="P51" s="592"/>
      <c r="Q51" s="593"/>
      <c r="R51" s="593">
        <f t="shared" si="40"/>
        <v>1913448.4200000002</v>
      </c>
      <c r="S51" s="594">
        <f t="shared" si="41"/>
        <v>8991.061200000002</v>
      </c>
      <c r="T51" s="595">
        <f t="shared" si="42"/>
        <v>1922439.4812000003</v>
      </c>
      <c r="U51" s="596">
        <v>44682</v>
      </c>
      <c r="V51" s="597">
        <v>44773</v>
      </c>
      <c r="W51" s="599" t="s">
        <v>1060</v>
      </c>
      <c r="X51" s="598"/>
      <c r="Y51" s="598"/>
      <c r="Z51" s="824">
        <f t="shared" si="36"/>
        <v>45</v>
      </c>
      <c r="AA51" s="825" t="str">
        <f t="shared" si="36"/>
        <v>2867</v>
      </c>
      <c r="AB51" s="826" t="str">
        <f t="shared" si="36"/>
        <v>AGUS BUDIONO</v>
      </c>
      <c r="AC51" s="827" t="s">
        <v>305</v>
      </c>
      <c r="AD51" s="828">
        <f t="shared" si="8"/>
        <v>1831711.5</v>
      </c>
      <c r="AE51" s="829">
        <f t="shared" si="4"/>
        <v>0</v>
      </c>
      <c r="AF51" s="829">
        <f t="shared" si="5"/>
        <v>0</v>
      </c>
      <c r="AG51" s="829">
        <f t="shared" si="9"/>
        <v>0</v>
      </c>
      <c r="AH51" s="830">
        <f t="shared" si="10"/>
        <v>-3043288.5</v>
      </c>
      <c r="AI51" s="830">
        <f t="shared" si="6"/>
        <v>0</v>
      </c>
      <c r="AJ51" s="831">
        <f t="shared" si="7"/>
        <v>1831711.5</v>
      </c>
      <c r="AK51" s="831"/>
      <c r="AL51" s="996">
        <v>80000</v>
      </c>
      <c r="AM51" s="832">
        <f t="shared" si="11"/>
        <v>1751711.5</v>
      </c>
      <c r="AN51" s="827"/>
      <c r="AO51" s="833">
        <f t="shared" si="35"/>
        <v>45</v>
      </c>
      <c r="AP51" s="834" t="str">
        <f t="shared" si="35"/>
        <v>2867</v>
      </c>
      <c r="AQ51" s="835" t="str">
        <f t="shared" si="0"/>
        <v>AGUS BUDIONO</v>
      </c>
      <c r="AR51" s="836">
        <f t="shared" si="12"/>
        <v>1751711.5</v>
      </c>
      <c r="AS51" s="837"/>
      <c r="AT51" s="837" t="e">
        <f>+VLOOKUP(B51,[6]CASH!$B$18:$H$41,6,0)</f>
        <v>#N/A</v>
      </c>
      <c r="AU51" s="837"/>
      <c r="AV51" s="838" t="e">
        <f t="shared" si="13"/>
        <v>#N/A</v>
      </c>
    </row>
    <row r="52" ht="12" customHeight="1" s="581" customFormat="1">
      <c r="A52" s="868" t="s">
        <v>44</v>
      </c>
      <c r="B52" s="584" t="s">
        <v>1061</v>
      </c>
      <c r="C52" s="585" t="s">
        <v>1062</v>
      </c>
      <c r="D52" s="586" t="s">
        <v>77</v>
      </c>
      <c r="E52" s="583" t="s">
        <v>280</v>
      </c>
      <c r="F52" s="587" t="s">
        <v>49</v>
      </c>
      <c r="G52" s="588">
        <f t="shared" si="44"/>
        <v>1021711.5000000001</v>
      </c>
      <c r="H52" s="588"/>
      <c r="I52" s="600"/>
      <c r="J52" s="600"/>
      <c r="K52" s="600"/>
      <c r="L52" s="600"/>
      <c r="M52" s="589">
        <f t="shared" si="38"/>
        <v>1021711.5000000001</v>
      </c>
      <c r="N52" s="590">
        <f t="shared" si="39"/>
        <v>81736.92000000001</v>
      </c>
      <c r="O52" s="591">
        <v>545000</v>
      </c>
      <c r="P52" s="592"/>
      <c r="Q52" s="593"/>
      <c r="R52" s="593">
        <f t="shared" si="40"/>
        <v>1648448.4200000002</v>
      </c>
      <c r="S52" s="594">
        <f t="shared" si="41"/>
        <v>8991.061200000002</v>
      </c>
      <c r="T52" s="595">
        <f t="shared" si="42"/>
        <v>1657439.4812000003</v>
      </c>
      <c r="U52" s="596">
        <v>44682</v>
      </c>
      <c r="V52" s="597">
        <v>44773</v>
      </c>
      <c r="W52" s="601" t="s">
        <v>1044</v>
      </c>
      <c r="X52" s="598"/>
      <c r="Y52" s="598"/>
      <c r="Z52" s="824">
        <f t="shared" si="36"/>
        <v>46</v>
      </c>
      <c r="AA52" s="825" t="str">
        <f t="shared" si="36"/>
        <v>3234</v>
      </c>
      <c r="AB52" s="826" t="str">
        <f t="shared" si="36"/>
        <v>JANUAR DWI AJI ERMAWAN</v>
      </c>
      <c r="AC52" s="827" t="s">
        <v>305</v>
      </c>
      <c r="AD52" s="828">
        <f t="shared" si="8"/>
        <v>1566711.5</v>
      </c>
      <c r="AE52" s="829">
        <f t="shared" si="4"/>
        <v>0</v>
      </c>
      <c r="AF52" s="829">
        <f t="shared" si="5"/>
        <v>0</v>
      </c>
      <c r="AG52" s="829">
        <f t="shared" si="9"/>
        <v>0</v>
      </c>
      <c r="AH52" s="830">
        <f t="shared" si="10"/>
        <v>-3308288.5</v>
      </c>
      <c r="AI52" s="830">
        <f t="shared" si="6"/>
        <v>0</v>
      </c>
      <c r="AJ52" s="831">
        <f t="shared" si="7"/>
        <v>1566711.5</v>
      </c>
      <c r="AK52" s="831"/>
      <c r="AL52" s="996">
        <f>62500+1500000+80000</f>
        <v>1642500</v>
      </c>
      <c r="AM52" s="832">
        <f t="shared" si="11"/>
        <v>-75788.5</v>
      </c>
      <c r="AN52" s="827"/>
      <c r="AO52" s="833">
        <f t="shared" si="35"/>
        <v>46</v>
      </c>
      <c r="AP52" s="834" t="str">
        <f t="shared" si="35"/>
        <v>3234</v>
      </c>
      <c r="AQ52" s="835" t="str">
        <f t="shared" si="0"/>
        <v>JANUAR DWI AJI ERMAWAN</v>
      </c>
      <c r="AR52" s="836">
        <f t="shared" si="12"/>
        <v>-75788.5</v>
      </c>
      <c r="AS52" s="837"/>
      <c r="AT52" s="837">
        <f>+VLOOKUP(B52,[6]CASH!$B$18:$H$41,6,0)</f>
        <v>-75788.5</v>
      </c>
      <c r="AU52" s="837"/>
      <c r="AV52" s="838">
        <f t="shared" si="13"/>
        <v>0</v>
      </c>
    </row>
    <row r="53" ht="12" customHeight="1" s="581" customFormat="1">
      <c r="A53" s="868" t="s">
        <v>44</v>
      </c>
      <c r="B53" s="584" t="s">
        <v>1063</v>
      </c>
      <c r="C53" s="585" t="s">
        <v>1064</v>
      </c>
      <c r="D53" s="586" t="s">
        <v>77</v>
      </c>
      <c r="E53" s="583" t="s">
        <v>280</v>
      </c>
      <c r="F53" s="587" t="s">
        <v>49</v>
      </c>
      <c r="G53" s="588">
        <f t="shared" si="44"/>
        <v>1021711.5000000001</v>
      </c>
      <c r="H53" s="588"/>
      <c r="I53" s="600"/>
      <c r="J53" s="600"/>
      <c r="K53" s="600"/>
      <c r="L53" s="600"/>
      <c r="M53" s="589">
        <f t="shared" si="38"/>
        <v>1021711.5000000001</v>
      </c>
      <c r="N53" s="590">
        <f t="shared" si="39"/>
        <v>81736.92000000001</v>
      </c>
      <c r="O53" s="591">
        <v>900000</v>
      </c>
      <c r="P53" s="592"/>
      <c r="Q53" s="593"/>
      <c r="R53" s="593">
        <f t="shared" si="40"/>
        <v>2003448.4200000002</v>
      </c>
      <c r="S53" s="594">
        <f t="shared" si="41"/>
        <v>8991.061200000002</v>
      </c>
      <c r="T53" s="595">
        <f t="shared" si="42"/>
        <v>2012439.4812000003</v>
      </c>
      <c r="U53" s="596">
        <v>44652</v>
      </c>
      <c r="V53" s="597">
        <v>44742</v>
      </c>
      <c r="W53" s="601" t="s">
        <v>1044</v>
      </c>
      <c r="X53" s="598"/>
      <c r="Y53" s="598"/>
      <c r="Z53" s="824">
        <f t="shared" si="36"/>
        <v>47</v>
      </c>
      <c r="AA53" s="825" t="str">
        <f t="shared" si="36"/>
        <v>3505</v>
      </c>
      <c r="AB53" s="826" t="str">
        <f t="shared" si="36"/>
        <v>MU'AMININ</v>
      </c>
      <c r="AC53" s="827" t="s">
        <v>305</v>
      </c>
      <c r="AD53" s="828">
        <f t="shared" si="8"/>
        <v>1921711.5</v>
      </c>
      <c r="AE53" s="829">
        <f t="shared" si="4"/>
        <v>0</v>
      </c>
      <c r="AF53" s="829">
        <f t="shared" si="5"/>
        <v>0</v>
      </c>
      <c r="AG53" s="829">
        <f t="shared" si="9"/>
        <v>0</v>
      </c>
      <c r="AH53" s="830">
        <f t="shared" si="10"/>
        <v>-2953288.5</v>
      </c>
      <c r="AI53" s="830">
        <f t="shared" si="6"/>
        <v>0</v>
      </c>
      <c r="AJ53" s="831">
        <f t="shared" si="7"/>
        <v>1921711.5</v>
      </c>
      <c r="AK53" s="831"/>
      <c r="AL53" s="831">
        <v>87500</v>
      </c>
      <c r="AM53" s="832">
        <f t="shared" si="11"/>
        <v>1834211.5</v>
      </c>
      <c r="AN53" s="827"/>
      <c r="AO53" s="833">
        <f t="shared" si="35"/>
        <v>47</v>
      </c>
      <c r="AP53" s="834" t="str">
        <f t="shared" si="35"/>
        <v>3505</v>
      </c>
      <c r="AQ53" s="835" t="str">
        <f t="shared" si="0"/>
        <v>MU'AMININ</v>
      </c>
      <c r="AR53" s="836">
        <f t="shared" si="12"/>
        <v>1834211.5</v>
      </c>
      <c r="AS53" s="837"/>
      <c r="AT53" s="837" t="e">
        <f>+VLOOKUP(B53,[6]CASH!$B$18:$H$41,6,0)</f>
        <v>#N/A</v>
      </c>
      <c r="AU53" s="837"/>
      <c r="AV53" s="838" t="e">
        <f t="shared" si="13"/>
        <v>#N/A</v>
      </c>
    </row>
    <row r="54" ht="12" customHeight="1" s="581" customFormat="1">
      <c r="A54" s="868" t="s">
        <v>211</v>
      </c>
      <c r="B54" s="1035" t="s">
        <v>1065</v>
      </c>
      <c r="C54" s="585" t="s">
        <v>279</v>
      </c>
      <c r="D54" s="586" t="s">
        <v>77</v>
      </c>
      <c r="E54" s="583" t="s">
        <v>280</v>
      </c>
      <c r="F54" s="587" t="s">
        <v>49</v>
      </c>
      <c r="G54" s="588">
        <f>2043423/30*15</f>
        <v>1021711.5000000001</v>
      </c>
      <c r="H54" s="588"/>
      <c r="I54" s="600"/>
      <c r="J54" s="600"/>
      <c r="K54" s="600"/>
      <c r="L54" s="600"/>
      <c r="M54" s="589">
        <f t="shared" si="15"/>
        <v>1021711.5000000001</v>
      </c>
      <c r="N54" s="590">
        <f t="shared" si="16"/>
        <v>81736.92000000001</v>
      </c>
      <c r="O54" s="591">
        <v>671000</v>
      </c>
      <c r="P54" s="592"/>
      <c r="Q54" s="593"/>
      <c r="R54" s="593">
        <f t="shared" si="22"/>
        <v>1774448.4200000002</v>
      </c>
      <c r="S54" s="594">
        <f t="shared" si="17"/>
        <v>8991.061200000002</v>
      </c>
      <c r="T54" s="595">
        <f t="shared" si="18"/>
        <v>1783439.4812000003</v>
      </c>
      <c r="U54" s="596">
        <v>44593</v>
      </c>
      <c r="V54" s="597">
        <v>44681</v>
      </c>
      <c r="W54" s="599" t="s">
        <v>1066</v>
      </c>
      <c r="X54" s="598"/>
      <c r="Y54" s="598"/>
      <c r="Z54" s="824">
        <f t="shared" si="36"/>
        <v>48</v>
      </c>
      <c r="AA54" s="825" t="str">
        <f t="shared" si="36"/>
        <v>17811</v>
      </c>
      <c r="AB54" s="826" t="str">
        <f t="shared" si="36"/>
        <v>MUCHAMAT ROMADON</v>
      </c>
      <c r="AC54" s="827" t="s">
        <v>305</v>
      </c>
      <c r="AD54" s="828">
        <f t="shared" si="8"/>
        <v>1692711.5</v>
      </c>
      <c r="AE54" s="829">
        <f t="shared" si="4"/>
        <v>0</v>
      </c>
      <c r="AF54" s="829">
        <f t="shared" si="5"/>
        <v>0</v>
      </c>
      <c r="AG54" s="829">
        <f t="shared" si="9"/>
        <v>0</v>
      </c>
      <c r="AH54" s="830">
        <f t="shared" si="10"/>
        <v>-3182288.5</v>
      </c>
      <c r="AI54" s="830">
        <f t="shared" si="6"/>
        <v>0</v>
      </c>
      <c r="AJ54" s="831">
        <f t="shared" si="7"/>
        <v>1692711.5</v>
      </c>
      <c r="AK54" s="831"/>
      <c r="AL54" s="996">
        <v>80000</v>
      </c>
      <c r="AM54" s="832">
        <f t="shared" si="11"/>
        <v>1612711.5</v>
      </c>
      <c r="AN54" s="827"/>
      <c r="AO54" s="833">
        <f t="shared" si="35"/>
        <v>48</v>
      </c>
      <c r="AP54" s="834" t="str">
        <f t="shared" si="35"/>
        <v>17811</v>
      </c>
      <c r="AQ54" s="835" t="str">
        <f t="shared" si="0"/>
        <v>MUCHAMAT ROMADON</v>
      </c>
      <c r="AR54" s="836">
        <f t="shared" si="12"/>
        <v>1612711.5</v>
      </c>
      <c r="AS54" s="97">
        <f>+VLOOKUP(B54,'[6]BANK DRIVER'!$B$442:$I$1298,6,0)</f>
        <v>1612711.5</v>
      </c>
      <c r="AT54" s="837"/>
      <c r="AU54" s="837"/>
      <c r="AV54" s="838">
        <f t="shared" si="13"/>
        <v>0</v>
      </c>
    </row>
    <row r="55" ht="12" customHeight="1">
      <c r="A55" s="1003" t="s">
        <v>339</v>
      </c>
      <c r="B55" s="1003"/>
      <c r="C55" s="1003"/>
      <c r="D55" s="1003"/>
      <c r="E55" s="1003"/>
      <c r="F55" s="1003"/>
      <c r="G55" s="131">
        <f>SUM(G7:G54)</f>
        <v>88066823.5</v>
      </c>
      <c r="H55" s="131">
        <f ref="H55:T55" t="shared" si="45">SUM(H7:H54)</f>
        <v>0</v>
      </c>
      <c r="I55" s="131">
        <f t="shared" si="45"/>
        <v>3756889.053299998</v>
      </c>
      <c r="J55" s="131">
        <f t="shared" si="45"/>
        <v>3073119.8799999985</v>
      </c>
      <c r="K55" s="131">
        <f t="shared" si="45"/>
        <v>1536559.9399999992</v>
      </c>
      <c r="L55" s="131">
        <f t="shared" si="45"/>
        <v>528334</v>
      </c>
      <c r="M55" s="131">
        <f t="shared" si="45"/>
        <v>96961726.3733</v>
      </c>
      <c r="N55" s="131">
        <f t="shared" si="45"/>
        <v>7756938.109864</v>
      </c>
      <c r="O55" s="131">
        <f t="shared" si="45"/>
        <v>39578000</v>
      </c>
      <c r="P55" s="131">
        <f t="shared" si="45"/>
        <v>200000</v>
      </c>
      <c r="Q55" s="131">
        <f t="shared" si="45"/>
        <v>648000</v>
      </c>
      <c r="R55" s="131">
        <f t="shared" si="45"/>
        <v>145144664.4831638</v>
      </c>
      <c r="S55" s="131">
        <f t="shared" si="45"/>
        <v>853263.1920850405</v>
      </c>
      <c r="T55" s="131">
        <f t="shared" si="45"/>
        <v>145997927.67524907</v>
      </c>
      <c r="U55" s="520"/>
      <c r="V55" s="521"/>
      <c r="Z55" s="783"/>
      <c r="AA55" s="784"/>
      <c r="AB55" s="785"/>
      <c r="AC55" s="786"/>
      <c r="AD55" s="145">
        <f ref="AD55:AM55" t="shared" si="46">SUM(AD7:AD54)</f>
        <v>128492823.5</v>
      </c>
      <c r="AE55" s="145">
        <f t="shared" si="46"/>
        <v>1964031.039999999</v>
      </c>
      <c r="AF55" s="145">
        <f t="shared" si="46"/>
        <v>663524</v>
      </c>
      <c r="AG55" s="145">
        <f t="shared" si="46"/>
        <v>982015.5199999996</v>
      </c>
      <c r="AH55" s="145">
        <f t="shared" si="46"/>
        <v>-110616747.06000003</v>
      </c>
      <c r="AI55" s="145">
        <f t="shared" si="46"/>
        <v>0</v>
      </c>
      <c r="AJ55" s="145">
        <f t="shared" si="46"/>
        <v>124883252.93999997</v>
      </c>
      <c r="AK55" s="145">
        <f t="shared" si="46"/>
        <v>0</v>
      </c>
      <c r="AL55" s="145">
        <f t="shared" si="46"/>
        <v>4132500</v>
      </c>
      <c r="AM55" s="145">
        <f t="shared" si="46"/>
        <v>120750752.93999997</v>
      </c>
      <c r="AN55" s="775"/>
      <c r="AO55" s="787"/>
      <c r="AP55" s="788"/>
      <c r="AQ55" s="789"/>
      <c r="AR55" s="145">
        <f>SUM(AR7:AR54)</f>
        <v>120750752.93999997</v>
      </c>
      <c r="AS55" s="145">
        <f ref="AS55:AU55" t="shared" si="47">SUM(AS7:AS54)</f>
        <v>106075637.93999997</v>
      </c>
      <c r="AT55" s="145" t="e">
        <f t="shared" si="47"/>
        <v>#N/A</v>
      </c>
      <c r="AU55" s="145">
        <f t="shared" si="47"/>
        <v>0</v>
      </c>
      <c r="AV55" s="101"/>
    </row>
    <row r="56" ht="12" customHeight="1">
      <c r="AD56" s="791">
        <f>+AD55-G55-P55-Q55-H55-O55</f>
        <v>0</v>
      </c>
      <c r="AK56" s="791"/>
      <c r="AL56" s="791"/>
      <c r="AM56" s="791"/>
      <c r="AN56" s="792"/>
      <c r="AR56" s="791" t="e">
        <f>+AR55-AS55-AT55-AU55</f>
        <v>#N/A</v>
      </c>
      <c r="AS56" s="101"/>
      <c r="AV56" s="101"/>
    </row>
    <row r="57" ht="12" customHeight="1">
      <c r="AC57" s="103"/>
      <c r="AD57" s="793" t="s">
        <v>341</v>
      </c>
      <c r="AE57" s="98">
        <f>+I55+K55+AE55+AG55</f>
        <v>8239495.553299996</v>
      </c>
      <c r="AH57" s="98"/>
      <c r="AI57" s="98"/>
      <c r="AJ57" s="98"/>
      <c r="AK57" s="98"/>
      <c r="AL57" s="791"/>
      <c r="AN57" s="102"/>
    </row>
    <row r="58" ht="12" customHeight="1">
      <c r="AC58" s="103"/>
      <c r="AD58" s="100" t="s">
        <v>33</v>
      </c>
      <c r="AE58" s="98">
        <f>+J55+AF55</f>
        <v>3736643.8799999985</v>
      </c>
      <c r="AH58" s="98"/>
      <c r="AI58" s="98"/>
      <c r="AJ58" s="98"/>
      <c r="AK58" s="98"/>
      <c r="AN58" s="102"/>
    </row>
    <row r="59" ht="12" customHeight="1">
      <c r="Z59" s="95">
        <v>25</v>
      </c>
      <c r="AA59" s="96">
        <v>26</v>
      </c>
      <c r="AB59" s="95">
        <v>27</v>
      </c>
      <c r="AC59" s="96">
        <v>28</v>
      </c>
      <c r="AD59" s="100" t="s">
        <v>342</v>
      </c>
      <c r="AE59" s="98">
        <f>+L55</f>
        <v>528334</v>
      </c>
      <c r="AG59" s="96">
        <v>32</v>
      </c>
      <c r="AH59" s="95">
        <v>33</v>
      </c>
      <c r="AI59" s="96">
        <v>34</v>
      </c>
      <c r="AJ59" s="95">
        <v>35</v>
      </c>
      <c r="AK59" s="96">
        <v>36</v>
      </c>
      <c r="AN59" s="102"/>
      <c r="AV59" s="101"/>
    </row>
    <row r="60" ht="12" customHeight="1">
      <c r="AC60" s="103"/>
      <c r="AD60" s="100" t="s">
        <v>36</v>
      </c>
      <c r="AE60" s="98">
        <f>+AI55</f>
        <v>0</v>
      </c>
      <c r="AH60" s="98"/>
      <c r="AI60" s="98"/>
      <c r="AJ60" s="98"/>
      <c r="AK60" s="98"/>
      <c r="AN60" s="102"/>
    </row>
    <row r="61" ht="12" customHeight="1">
      <c r="AC61" s="103"/>
      <c r="AD61" s="100" t="s">
        <v>343</v>
      </c>
      <c r="AE61" s="98">
        <f>+AL55+AK55</f>
        <v>4132500</v>
      </c>
      <c r="AH61" s="98"/>
      <c r="AI61" s="98"/>
      <c r="AJ61" s="98"/>
      <c r="AK61" s="98"/>
      <c r="AN61" s="102"/>
    </row>
    <row r="62" ht="12" customHeight="1">
      <c r="AC62" s="103"/>
      <c r="AD62" s="100" t="s">
        <v>344</v>
      </c>
      <c r="AE62" s="98">
        <f>+N55</f>
        <v>7756938.109864</v>
      </c>
      <c r="AH62" s="98"/>
      <c r="AI62" s="98"/>
      <c r="AJ62" s="98"/>
      <c r="AK62" s="98"/>
      <c r="AN62" s="102"/>
    </row>
    <row r="63" ht="12" customHeight="1">
      <c r="AC63" s="103"/>
      <c r="AD63" s="100" t="s">
        <v>22</v>
      </c>
      <c r="AE63" s="98">
        <f>+S55</f>
        <v>853263.1920850405</v>
      </c>
      <c r="AH63" s="98"/>
      <c r="AI63" s="98"/>
      <c r="AJ63" s="98"/>
      <c r="AK63" s="98"/>
      <c r="AN63" s="102"/>
    </row>
    <row r="64" ht="12" customHeight="1">
      <c r="AC64" s="103"/>
      <c r="AD64" s="100" t="s">
        <v>345</v>
      </c>
      <c r="AE64" s="98">
        <f>+AR55</f>
        <v>120750752.93999997</v>
      </c>
      <c r="AH64" s="98"/>
      <c r="AI64" s="98"/>
      <c r="AJ64" s="98"/>
      <c r="AK64" s="98"/>
      <c r="AN64" s="102"/>
    </row>
    <row r="65" ht="12" customHeight="1">
      <c r="AC65" s="103"/>
      <c r="AD65" s="100" t="s">
        <v>346</v>
      </c>
      <c r="AE65" s="98">
        <f>SUM(AE57:AE64)</f>
        <v>145997927.675249</v>
      </c>
      <c r="AH65" s="98"/>
      <c r="AI65" s="98"/>
      <c r="AJ65" s="98"/>
      <c r="AK65" s="98"/>
      <c r="AN65" s="102"/>
    </row>
    <row r="66" ht="12" customHeight="1">
      <c r="AC66" s="103"/>
      <c r="AE66" s="98">
        <f>+AE65-T55</f>
        <v>0</v>
      </c>
      <c r="AH66" s="98"/>
      <c r="AI66" s="98"/>
      <c r="AJ66" s="98"/>
      <c r="AK66" s="98"/>
      <c r="AN66" s="102"/>
    </row>
    <row r="67" ht="12" customHeight="1">
      <c r="AC67" s="103"/>
      <c r="AE67" s="98">
        <f>+AE65-AE63</f>
        <v>145144664.48316398</v>
      </c>
      <c r="AH67" s="98"/>
      <c r="AI67" s="98"/>
      <c r="AJ67" s="98"/>
      <c r="AK67" s="98"/>
      <c r="AN67" s="102"/>
    </row>
  </sheetData>
  <mergeCells>
    <mergeCell ref="W6:X6"/>
    <mergeCell ref="A55:F55"/>
    <mergeCell ref="AS5:AU5"/>
  </mergeCells>
  <conditionalFormatting sqref="AN1:AN4 AN68:AN1048576 AN6">
    <cfRule type="containsText" dxfId="260" priority="9" operator="containsText" text="MBK">
      <formula>NOT(ISERROR(SEARCH("MBK",AN1)))</formula>
    </cfRule>
  </conditionalFormatting>
  <conditionalFormatting sqref="AE62">
    <cfRule type="containsText" dxfId="261" priority="1" operator="containsText" text="SALAH">
      <formula>NOT(ISERROR(SEARCH("SALAH",AE62)))</formula>
    </cfRule>
    <cfRule type="containsText" dxfId="262" priority="2" operator="containsText" text="SALAH">
      <formula>NOT(ISERROR(SEARCH("SALAH",AE62)))</formula>
    </cfRule>
  </conditionalFormatting>
  <conditionalFormatting sqref="AE59">
    <cfRule type="containsText" dxfId="261" priority="3" operator="containsText" text="SALAH">
      <formula>NOT(ISERROR(SEARCH("SALAH",AE59)))</formula>
    </cfRule>
    <cfRule type="containsText" dxfId="262" priority="4" operator="containsText" text="SALAH">
      <formula>NOT(ISERROR(SEARCH("SALAH",AE59)))</formula>
    </cfRule>
  </conditionalFormatting>
  <printOptions horizontalCentered="1"/>
  <pageMargins left="0" right="0" top="0" bottom="0.5" header="0.3" footer="0.3"/>
  <pageSetup paperSize="9" scale="57" orientation="landscape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mc:Ignorable="x14ac xr">
  <sheetPr>
    <tabColor rgb="FF4DD60C"/>
    <pageSetUpPr fitToPage="1"/>
  </sheetPr>
  <dimension ref="A1:AV22"/>
  <sheetViews>
    <sheetView zoomScale="85" zoomScaleNormal="85" workbookViewId="0">
      <pane xSplit="6" ySplit="6" topLeftCell="AC7" activePane="bottomRight" state="frozen"/>
      <selection pane="topRight"/>
      <selection pane="bottomLeft"/>
      <selection pane="bottomRight" activeCell="D6" sqref="D6"/>
    </sheetView>
  </sheetViews>
  <sheetFormatPr defaultColWidth="9" defaultRowHeight="15"/>
  <cols>
    <col min="3" max="3" width="27.42578125" customWidth="1"/>
    <col min="4" max="4" width="13.28515625" customWidth="1"/>
    <col min="5" max="6" hidden="1" width="8.7109375" customWidth="1"/>
    <col min="7" max="7" width="11.140625" customWidth="1"/>
    <col min="8" max="8" width="7.85546875" customWidth="1"/>
    <col min="9" max="9" width="10.42578125" customWidth="1"/>
    <col min="12" max="12" width="10.5703125" customWidth="1"/>
    <col min="13" max="13" width="10.7109375" customWidth="1"/>
    <col min="15" max="15" width="12.85546875" customWidth="1"/>
    <col min="18" max="18" width="11.85546875" customWidth="1"/>
    <col min="20" max="20" width="11.85546875" customWidth="1"/>
    <col min="22" max="22" width="10" customWidth="1"/>
    <col min="23" max="23" width="7" customWidth="1"/>
    <col min="24" max="24" width="17.42578125" customWidth="1"/>
    <col min="26" max="26" width="7" customWidth="1" style="100"/>
    <col min="27" max="27" width="5.85546875" customWidth="1" style="100"/>
    <col min="28" max="28" width="22.85546875" customWidth="1" style="100"/>
    <col min="29" max="29" width="13.42578125" customWidth="1" style="99"/>
    <col min="30" max="30" width="15.42578125" customWidth="1" style="100"/>
    <col min="31" max="31" width="13.7109375" customWidth="1" style="98"/>
    <col min="32" max="32" width="15.42578125" customWidth="1" style="98"/>
    <col min="33" max="33" width="13.85546875" customWidth="1" style="98"/>
    <col min="34" max="34" width="16" customWidth="1" style="100"/>
    <col min="35" max="35" width="10.5703125" customWidth="1" style="100"/>
    <col min="36" max="36" width="10.42578125" customWidth="1" style="100"/>
    <col min="37" max="37" width="14.42578125" customWidth="1" style="100"/>
    <col min="38" max="38" bestFit="1" width="13.140625" customWidth="1" style="100"/>
    <col min="39" max="39" bestFit="1" width="14" customWidth="1" style="100"/>
    <col min="40" max="40" width="13.28515625" customWidth="1" style="99"/>
    <col min="41" max="41" width="5.85546875" customWidth="1" style="100"/>
    <col min="42" max="42" width="6.42578125" customWidth="1" style="100"/>
    <col min="43" max="43" bestFit="1" width="24.5703125" customWidth="1" style="100"/>
    <col min="44" max="44" width="15.5703125" customWidth="1" style="100"/>
    <col min="45" max="45" bestFit="1" width="14.85546875" customWidth="1" style="99"/>
    <col min="46" max="46" bestFit="1" width="12.42578125" customWidth="1" style="97"/>
    <col min="47" max="47" bestFit="1" width="11.42578125" customWidth="1" style="97"/>
    <col min="48" max="48" width="13.7109375" customWidth="1" style="99"/>
  </cols>
  <sheetData>
    <row r="1">
      <c r="A1" s="104" t="s">
        <v>0</v>
      </c>
      <c r="B1" s="105"/>
      <c r="C1" s="106"/>
      <c r="D1" s="105"/>
      <c r="E1" s="105"/>
      <c r="F1" s="105"/>
      <c r="G1" s="107"/>
      <c r="H1" s="107"/>
      <c r="M1" s="107"/>
      <c r="U1" s="191"/>
      <c r="V1" s="192"/>
      <c r="W1" s="192"/>
      <c r="X1" s="192"/>
      <c r="Z1" s="748"/>
      <c r="AA1" s="748"/>
      <c r="AB1" s="748"/>
      <c r="AC1" s="749"/>
      <c r="AD1" s="748"/>
      <c r="AH1" s="98"/>
      <c r="AI1" s="748"/>
      <c r="AJ1" s="748"/>
      <c r="AK1" s="748"/>
      <c r="AL1" s="748"/>
      <c r="AM1" s="748"/>
      <c r="AN1" s="749"/>
      <c r="AO1" s="748"/>
      <c r="AP1" s="748"/>
      <c r="AQ1" s="748"/>
      <c r="AR1" s="748"/>
      <c r="AS1" s="101"/>
      <c r="AV1" s="101"/>
    </row>
    <row r="2">
      <c r="A2" s="104" t="s">
        <v>1067</v>
      </c>
      <c r="B2" s="108"/>
      <c r="C2" s="109"/>
      <c r="D2" s="108"/>
      <c r="E2" s="108"/>
      <c r="F2" s="108"/>
      <c r="G2" s="110"/>
      <c r="H2" s="110"/>
      <c r="I2" s="164"/>
      <c r="J2" s="164"/>
      <c r="K2" s="164"/>
      <c r="L2" s="164"/>
      <c r="M2" s="110"/>
      <c r="N2" s="110"/>
      <c r="O2" s="110"/>
      <c r="P2" s="110"/>
      <c r="Q2" s="110"/>
      <c r="R2" s="164"/>
      <c r="S2" s="164"/>
      <c r="T2" s="164"/>
      <c r="U2" s="193"/>
      <c r="V2" s="193"/>
      <c r="W2" s="191"/>
      <c r="X2" s="191"/>
      <c r="Z2" s="748"/>
      <c r="AA2" s="748"/>
      <c r="AB2" s="748"/>
      <c r="AC2" s="749"/>
      <c r="AD2" s="748"/>
      <c r="AH2" s="98"/>
      <c r="AI2" s="748"/>
      <c r="AJ2" s="748"/>
      <c r="AK2" s="748"/>
      <c r="AL2" s="748"/>
      <c r="AM2" s="748"/>
      <c r="AN2" s="749"/>
      <c r="AO2" s="748"/>
      <c r="AP2" s="748"/>
      <c r="AQ2" s="748"/>
      <c r="AR2" s="748"/>
      <c r="AS2" s="101"/>
      <c r="AV2" s="101"/>
    </row>
    <row r="3">
      <c r="A3" s="104" t="str">
        <f>+'PURWOKERTO AOP MEI - OK'!A3</f>
        <v>Periode Bulan Mei 2022</v>
      </c>
      <c r="B3" s="105"/>
      <c r="C3" s="106"/>
      <c r="D3" s="105"/>
      <c r="E3" s="105"/>
      <c r="F3" s="105"/>
      <c r="G3" s="110"/>
      <c r="H3" s="110"/>
      <c r="I3" s="165"/>
      <c r="M3" s="107"/>
      <c r="U3" s="191"/>
      <c r="V3" s="192"/>
      <c r="W3" s="192"/>
      <c r="X3" s="192"/>
      <c r="Z3" s="748"/>
      <c r="AA3" s="748"/>
      <c r="AB3" s="748"/>
      <c r="AC3" s="749"/>
      <c r="AD3" s="748"/>
      <c r="AE3" s="540"/>
      <c r="AH3" s="98"/>
      <c r="AI3" s="748"/>
      <c r="AJ3" s="748"/>
      <c r="AK3" s="748"/>
      <c r="AL3" s="748"/>
      <c r="AM3" s="748"/>
      <c r="AN3" s="749"/>
      <c r="AO3" s="748"/>
      <c r="AP3" s="748"/>
      <c r="AQ3" s="748"/>
      <c r="AR3" s="748"/>
      <c r="AS3" s="101"/>
      <c r="AV3" s="101"/>
    </row>
    <row r="4">
      <c r="A4" s="104"/>
      <c r="B4" s="105"/>
      <c r="C4" s="106"/>
      <c r="D4" s="105"/>
      <c r="E4" s="105"/>
      <c r="F4" s="105"/>
      <c r="G4" s="110"/>
      <c r="H4" s="110"/>
      <c r="I4" s="111">
        <v>4354787.17</v>
      </c>
      <c r="M4" s="107"/>
      <c r="U4" s="191"/>
      <c r="V4" s="192"/>
      <c r="W4" s="192"/>
      <c r="X4" s="192"/>
      <c r="Z4" s="748"/>
      <c r="AA4" s="748"/>
      <c r="AB4" s="748"/>
      <c r="AC4" s="749"/>
      <c r="AD4" s="748"/>
      <c r="AE4" s="750">
        <f>+I4</f>
        <v>4354787.17</v>
      </c>
      <c r="AH4" s="98"/>
      <c r="AI4" s="751"/>
      <c r="AJ4" s="748"/>
      <c r="AK4" s="748"/>
      <c r="AL4" s="748"/>
      <c r="AM4" s="748"/>
      <c r="AN4" s="749"/>
      <c r="AO4" s="748"/>
      <c r="AP4" s="748"/>
      <c r="AQ4" s="748"/>
      <c r="AR4" s="748"/>
      <c r="AS4" s="101"/>
      <c r="AV4" s="101"/>
    </row>
    <row r="5" ht="15.75">
      <c r="A5" s="104"/>
      <c r="B5" s="105"/>
      <c r="C5" s="106"/>
      <c r="D5" s="105"/>
      <c r="E5" s="105"/>
      <c r="F5" s="105"/>
      <c r="H5" s="111"/>
      <c r="I5" s="165"/>
      <c r="M5" s="107"/>
      <c r="U5" s="191"/>
      <c r="V5" s="192"/>
      <c r="W5" s="192"/>
      <c r="X5" s="192"/>
      <c r="Z5" s="748"/>
      <c r="AA5" s="748"/>
      <c r="AB5" s="748" t="str">
        <f>+E7</f>
        <v>SOLO</v>
      </c>
      <c r="AC5" s="749"/>
      <c r="AD5" s="748"/>
      <c r="AE5" s="752"/>
      <c r="AH5" s="98"/>
      <c r="AI5" s="748"/>
      <c r="AJ5" s="748"/>
      <c r="AK5" s="748"/>
      <c r="AL5" s="748"/>
      <c r="AM5" s="748"/>
      <c r="AN5" s="749"/>
      <c r="AO5" s="748"/>
      <c r="AP5" s="748"/>
      <c r="AQ5" s="748" t="str">
        <f ref="AQ5:AQ7" t="shared" si="0">+AB5</f>
        <v>SOLO</v>
      </c>
      <c r="AR5" s="748"/>
      <c r="AS5" s="998" t="s">
        <v>3</v>
      </c>
      <c r="AT5" s="998"/>
      <c r="AU5" s="998"/>
      <c r="AV5" s="101"/>
    </row>
    <row r="6" ht="23.25">
      <c r="A6" s="112" t="s">
        <v>4</v>
      </c>
      <c r="B6" s="113" t="s">
        <v>5</v>
      </c>
      <c r="C6" s="113" t="s">
        <v>6</v>
      </c>
      <c r="D6" s="113" t="s">
        <v>7</v>
      </c>
      <c r="E6" s="113" t="s">
        <v>8</v>
      </c>
      <c r="F6" s="114" t="s">
        <v>9</v>
      </c>
      <c r="G6" s="3" t="s">
        <v>10</v>
      </c>
      <c r="H6" s="4" t="s">
        <v>11</v>
      </c>
      <c r="I6" s="166" t="s">
        <v>12</v>
      </c>
      <c r="J6" s="167" t="s">
        <v>13</v>
      </c>
      <c r="K6" s="167" t="s">
        <v>14</v>
      </c>
      <c r="L6" s="168" t="s">
        <v>15</v>
      </c>
      <c r="M6" s="168" t="s">
        <v>16</v>
      </c>
      <c r="N6" s="169" t="s">
        <v>17</v>
      </c>
      <c r="O6" s="169" t="s">
        <v>348</v>
      </c>
      <c r="P6" s="170" t="s">
        <v>19</v>
      </c>
      <c r="Q6" s="169" t="s">
        <v>642</v>
      </c>
      <c r="R6" s="194" t="s">
        <v>21</v>
      </c>
      <c r="S6" s="195" t="s">
        <v>22</v>
      </c>
      <c r="T6" s="195" t="s">
        <v>23</v>
      </c>
      <c r="U6" s="196" t="s">
        <v>24</v>
      </c>
      <c r="V6" s="197" t="s">
        <v>25</v>
      </c>
      <c r="W6" s="999" t="s">
        <v>26</v>
      </c>
      <c r="X6" s="999"/>
      <c r="Y6" s="234" t="s">
        <v>840</v>
      </c>
      <c r="Z6" s="753" t="s">
        <v>27</v>
      </c>
      <c r="AA6" s="754" t="s">
        <v>28</v>
      </c>
      <c r="AB6" s="755" t="s">
        <v>29</v>
      </c>
      <c r="AC6" s="756" t="s">
        <v>30</v>
      </c>
      <c r="AD6" s="755" t="s">
        <v>31</v>
      </c>
      <c r="AE6" s="757" t="s">
        <v>32</v>
      </c>
      <c r="AF6" s="757" t="s">
        <v>33</v>
      </c>
      <c r="AG6" s="757" t="s">
        <v>34</v>
      </c>
      <c r="AH6" s="755" t="s">
        <v>35</v>
      </c>
      <c r="AI6" s="755" t="s">
        <v>36</v>
      </c>
      <c r="AJ6" s="758" t="s">
        <v>37</v>
      </c>
      <c r="AK6" s="758" t="s">
        <v>38</v>
      </c>
      <c r="AL6" s="758" t="s">
        <v>39</v>
      </c>
      <c r="AM6" s="758" t="s">
        <v>37</v>
      </c>
      <c r="AN6" s="101"/>
      <c r="AO6" s="759" t="str">
        <f ref="AO6:AP7" t="shared" si="1">+Z6</f>
        <v>NO</v>
      </c>
      <c r="AP6" s="760" t="str">
        <f t="shared" si="1"/>
        <v>NIK</v>
      </c>
      <c r="AQ6" s="761" t="str">
        <f t="shared" si="0"/>
        <v>NAMA</v>
      </c>
      <c r="AR6" s="762" t="s">
        <v>40</v>
      </c>
      <c r="AS6" s="763" t="s">
        <v>41</v>
      </c>
      <c r="AT6" s="763" t="s">
        <v>42</v>
      </c>
      <c r="AU6" s="763" t="s">
        <v>43</v>
      </c>
      <c r="AV6" s="764"/>
    </row>
    <row r="7">
      <c r="A7" s="306" t="s">
        <v>211</v>
      </c>
      <c r="B7" s="1036" t="s">
        <v>1068</v>
      </c>
      <c r="C7" s="324" t="s">
        <v>1069</v>
      </c>
      <c r="D7" s="120" t="s">
        <v>77</v>
      </c>
      <c r="E7" s="118" t="s">
        <v>722</v>
      </c>
      <c r="F7" s="137" t="s">
        <v>49</v>
      </c>
      <c r="G7" s="12">
        <v>4354787.17</v>
      </c>
      <c r="H7" s="12"/>
      <c r="I7" s="30">
        <f>+$I$4*4.89%</f>
        <v>212949.092613</v>
      </c>
      <c r="J7" s="30">
        <f>+$I$4*4%</f>
        <v>174191.4868</v>
      </c>
      <c r="K7" s="30">
        <f>+$I$4*2%</f>
        <v>87095.7434</v>
      </c>
      <c r="L7" s="171">
        <v>15000</v>
      </c>
      <c r="M7" s="35">
        <f>SUM(G7:L7)</f>
        <v>4844023.492813</v>
      </c>
      <c r="N7" s="32">
        <f>+M7*8%</f>
        <v>387521.87942504</v>
      </c>
      <c r="O7" s="172"/>
      <c r="P7" s="172"/>
      <c r="Q7" s="32"/>
      <c r="R7" s="48">
        <f>SUM(M7:Q7)</f>
        <v>5231545.37223804</v>
      </c>
      <c r="S7" s="199">
        <f>N7*11%</f>
        <v>42627.4067367544</v>
      </c>
      <c r="T7" s="49">
        <f>R7+S7</f>
        <v>5274172.7789748</v>
      </c>
      <c r="U7" s="204">
        <v>44652</v>
      </c>
      <c r="V7" s="205">
        <v>44742</v>
      </c>
      <c r="W7" s="222"/>
      <c r="X7" s="222"/>
      <c r="Y7" s="499"/>
      <c r="Z7" s="765">
        <f ref="Z7:AB7" t="shared" si="2">+A7</f>
        <v>1</v>
      </c>
      <c r="AA7" s="766" t="str">
        <f t="shared" si="2"/>
        <v>3414</v>
      </c>
      <c r="AB7" s="767" t="str">
        <f t="shared" si="2"/>
        <v>MUHAMMAD DENNY LASMANTO</v>
      </c>
      <c r="AC7" s="768" t="str">
        <f>+VLOOKUP($B7,'[5]Database All Area Mei 2022'!$C$5:$CJ$1779,27,0)</f>
        <v>LAJANG</v>
      </c>
      <c r="AD7" s="769">
        <f>+G7+P7+Q7+H7+O7</f>
        <v>4354787.17</v>
      </c>
      <c r="AE7" s="770">
        <f>IF(I7&gt;1,$AE$4*2%,0)</f>
        <v>87095.7434</v>
      </c>
      <c r="AF7" s="770">
        <f>+IF(AN7="PERUSAHAAN",$AE$4*1%,0)</f>
        <v>43547.8717</v>
      </c>
      <c r="AG7" s="770">
        <f>IF(L7&gt;1,$AE$4*1%,0)</f>
        <v>43547.8717</v>
      </c>
      <c r="AH7" s="771">
        <f>(AD7-AE7-AF7-AG7)-IF(AC7="LAJANG",4500000,IF(AC7="KAWIN",4875000,IF(AC7="KAWIN ANAK 1",5250000,IF(AC7="KAWIN ANAK 2",5625000,IF(AC7="KAWIN ANAK 3",6000000,0)))))</f>
        <v>-319404.31680000015</v>
      </c>
      <c r="AI7" s="771">
        <f>+IF(AH7&gt;1,AH7*5%,0)</f>
        <v>0</v>
      </c>
      <c r="AJ7" s="772">
        <f>+AD7-AE7-AF7-AG7-AI7</f>
        <v>4180595.6832</v>
      </c>
      <c r="AK7" s="772"/>
      <c r="AL7" s="773"/>
      <c r="AM7" s="774">
        <f>+AJ7-AL7-AK7</f>
        <v>4180595.6832</v>
      </c>
      <c r="AN7" s="775" t="str">
        <f>+VLOOKUP($B7,'[5]Database All Area Mei 2022'!$C$5:$CJ$1779,74,0)</f>
        <v>PERUSAHAAN</v>
      </c>
      <c r="AO7" s="776">
        <f t="shared" si="1"/>
        <v>1</v>
      </c>
      <c r="AP7" s="777" t="str">
        <f t="shared" si="1"/>
        <v>3414</v>
      </c>
      <c r="AQ7" s="778" t="str">
        <f t="shared" si="0"/>
        <v>MUHAMMAD DENNY LASMANTO</v>
      </c>
      <c r="AR7" s="779">
        <f>+AM7</f>
        <v>4180595.6832</v>
      </c>
      <c r="AS7" s="97">
        <f>+VLOOKUP(B7,'[6]BANK DRIVER'!$B$442:$I$1298,6,0)</f>
        <v>4180595.6832</v>
      </c>
      <c r="AV7" s="103">
        <f>+AR7-AS7-AT7-AU7</f>
        <v>0</v>
      </c>
    </row>
    <row r="8" ht="21.75" customHeight="1">
      <c r="A8" s="1007" t="s">
        <v>339</v>
      </c>
      <c r="B8" s="1008"/>
      <c r="C8" s="1008"/>
      <c r="D8" s="1009"/>
      <c r="E8" s="144"/>
      <c r="F8" s="144"/>
      <c r="G8" s="145">
        <f>SUM(G7:G7)</f>
        <v>4354787.17</v>
      </c>
      <c r="H8" s="145">
        <f ref="H8:T8" t="shared" si="7">SUM(H7:H7)</f>
        <v>0</v>
      </c>
      <c r="I8" s="145">
        <f t="shared" si="7"/>
        <v>212949.092613</v>
      </c>
      <c r="J8" s="145">
        <f t="shared" si="7"/>
        <v>174191.4868</v>
      </c>
      <c r="K8" s="145">
        <f t="shared" si="7"/>
        <v>87095.7434</v>
      </c>
      <c r="L8" s="145">
        <f t="shared" si="7"/>
        <v>15000</v>
      </c>
      <c r="M8" s="145">
        <f t="shared" si="7"/>
        <v>4844023.492813</v>
      </c>
      <c r="N8" s="145">
        <f t="shared" si="7"/>
        <v>387521.87942504</v>
      </c>
      <c r="O8" s="145">
        <f t="shared" si="7"/>
        <v>0</v>
      </c>
      <c r="P8" s="145">
        <f t="shared" si="7"/>
        <v>0</v>
      </c>
      <c r="Q8" s="145">
        <f t="shared" si="7"/>
        <v>0</v>
      </c>
      <c r="R8" s="145">
        <f t="shared" si="7"/>
        <v>5231545.37223804</v>
      </c>
      <c r="S8" s="145">
        <f t="shared" si="7"/>
        <v>42627.4067367544</v>
      </c>
      <c r="T8" s="145">
        <f t="shared" si="7"/>
        <v>5274172.7789748</v>
      </c>
      <c r="U8" s="228"/>
      <c r="V8" s="229"/>
      <c r="W8" s="230"/>
      <c r="X8" s="230"/>
      <c r="Y8" s="333"/>
      <c r="Z8" s="783"/>
      <c r="AA8" s="784"/>
      <c r="AB8" s="785"/>
      <c r="AC8" s="786"/>
      <c r="AD8" s="145">
        <f ref="AD8:AM8" t="shared" si="8">SUM(AD7:AD7)</f>
        <v>4354787.17</v>
      </c>
      <c r="AE8" s="145">
        <f t="shared" si="8"/>
        <v>87095.7434</v>
      </c>
      <c r="AF8" s="145">
        <f t="shared" si="8"/>
        <v>43547.8717</v>
      </c>
      <c r="AG8" s="145">
        <f t="shared" si="8"/>
        <v>43547.8717</v>
      </c>
      <c r="AH8" s="145">
        <f t="shared" si="8"/>
        <v>-319404.31680000015</v>
      </c>
      <c r="AI8" s="145">
        <f t="shared" si="8"/>
        <v>0</v>
      </c>
      <c r="AJ8" s="145">
        <f t="shared" si="8"/>
        <v>4180595.6832</v>
      </c>
      <c r="AK8" s="145">
        <f t="shared" si="8"/>
        <v>0</v>
      </c>
      <c r="AL8" s="145">
        <f t="shared" si="8"/>
        <v>0</v>
      </c>
      <c r="AM8" s="145">
        <f t="shared" si="8"/>
        <v>4180595.6832</v>
      </c>
      <c r="AN8" s="775"/>
      <c r="AO8" s="787"/>
      <c r="AP8" s="788"/>
      <c r="AQ8" s="789"/>
      <c r="AR8" s="145">
        <f>SUM(AR7:AR7)</f>
        <v>4180595.6832</v>
      </c>
      <c r="AS8" s="145">
        <f>SUM(AS7:AS7)</f>
        <v>4180595.6832</v>
      </c>
      <c r="AT8" s="145">
        <f>SUM(AT7:AT7)</f>
        <v>0</v>
      </c>
      <c r="AU8" s="145">
        <f>SUM(AU7:AU7)</f>
        <v>0</v>
      </c>
      <c r="AV8" s="101"/>
    </row>
    <row r="9" ht="15.75">
      <c r="B9" s="105"/>
      <c r="C9" s="106"/>
      <c r="D9" s="105"/>
      <c r="E9" s="105"/>
      <c r="F9" s="105"/>
      <c r="G9" s="107"/>
      <c r="H9" s="107"/>
      <c r="I9" s="107"/>
      <c r="J9" s="107"/>
      <c r="K9" s="107"/>
      <c r="L9" s="107"/>
      <c r="M9" s="107"/>
      <c r="N9" s="107"/>
      <c r="O9" s="159"/>
      <c r="P9" s="107"/>
      <c r="Q9" s="107"/>
      <c r="R9" s="107"/>
      <c r="S9" s="107"/>
      <c r="T9" s="107"/>
      <c r="U9" s="191"/>
      <c r="V9" s="192"/>
      <c r="W9" s="192"/>
      <c r="X9" s="192"/>
      <c r="AD9" s="791">
        <f>+AD8-G8-P8-Q8-H8-O8</f>
        <v>0</v>
      </c>
      <c r="AK9" s="791"/>
      <c r="AL9" s="791"/>
      <c r="AM9" s="791"/>
      <c r="AN9" s="792"/>
      <c r="AR9" s="791">
        <f>+AR8-AS8-AT8-AU8</f>
        <v>0</v>
      </c>
      <c r="AS9" s="101"/>
      <c r="AV9" s="101"/>
    </row>
    <row r="10">
      <c r="B10" s="105"/>
      <c r="D10" s="146"/>
      <c r="E10" s="147"/>
      <c r="F10" s="148"/>
      <c r="G10" s="107"/>
      <c r="H10" s="107"/>
      <c r="I10" s="185"/>
      <c r="J10" s="185"/>
      <c r="K10" s="185"/>
      <c r="L10" s="185"/>
      <c r="M10" s="185"/>
      <c r="N10" s="185"/>
      <c r="O10" s="185"/>
      <c r="P10" s="185"/>
      <c r="Q10" s="185"/>
      <c r="R10" s="185"/>
      <c r="S10" s="185"/>
      <c r="T10" s="185"/>
      <c r="U10" s="231"/>
      <c r="V10" s="192"/>
      <c r="W10" s="192"/>
      <c r="X10" s="192"/>
      <c r="AC10" s="103"/>
      <c r="AD10" s="793" t="s">
        <v>341</v>
      </c>
      <c r="AE10" s="98">
        <f>+I8+K8+AE8+AG8</f>
        <v>430688.45111300005</v>
      </c>
      <c r="AH10" s="98"/>
      <c r="AI10" s="98"/>
      <c r="AJ10" s="98"/>
      <c r="AK10" s="98"/>
      <c r="AL10" s="791"/>
      <c r="AN10" s="102"/>
    </row>
    <row r="11">
      <c r="A11" s="149"/>
      <c r="B11" s="132"/>
      <c r="C11" s="150"/>
      <c r="D11" s="150"/>
      <c r="E11" s="150"/>
      <c r="F11" s="150"/>
      <c r="G11" s="151"/>
      <c r="H11" s="151"/>
      <c r="I11" s="185"/>
      <c r="J11" s="185"/>
      <c r="K11" s="185"/>
      <c r="L11" s="185"/>
      <c r="M11" s="185"/>
      <c r="N11" s="185"/>
      <c r="O11" s="185"/>
      <c r="P11" s="185"/>
      <c r="Q11" s="185"/>
      <c r="R11" s="185"/>
      <c r="S11" s="185"/>
      <c r="T11" s="185"/>
      <c r="U11" s="231"/>
      <c r="V11" s="192"/>
      <c r="W11" s="192"/>
      <c r="X11" s="192"/>
      <c r="AC11" s="103"/>
      <c r="AD11" s="100" t="s">
        <v>33</v>
      </c>
      <c r="AE11" s="98">
        <f>+J8+AF8</f>
        <v>217739.35850000003</v>
      </c>
      <c r="AH11" s="98"/>
      <c r="AI11" s="98"/>
      <c r="AJ11" s="98"/>
      <c r="AK11" s="98"/>
      <c r="AN11" s="102"/>
    </row>
    <row r="12">
      <c r="A12" s="152"/>
      <c r="B12" s="153"/>
      <c r="C12" s="133"/>
      <c r="D12" s="154"/>
      <c r="E12" s="154"/>
      <c r="F12" s="154"/>
      <c r="G12" s="155"/>
      <c r="H12" s="155"/>
      <c r="I12" s="165"/>
      <c r="J12" s="154"/>
      <c r="K12" s="154"/>
      <c r="L12" s="154"/>
      <c r="M12" s="154"/>
      <c r="N12" s="185"/>
      <c r="O12" s="185"/>
      <c r="P12" s="185"/>
      <c r="Q12" s="185"/>
      <c r="R12" s="154"/>
      <c r="S12" s="154"/>
      <c r="T12" s="185"/>
      <c r="U12" s="231"/>
      <c r="V12" s="192"/>
      <c r="W12" s="192"/>
      <c r="X12" s="192"/>
      <c r="Z12" s="95">
        <v>25</v>
      </c>
      <c r="AA12" s="96">
        <v>26</v>
      </c>
      <c r="AB12" s="95">
        <v>27</v>
      </c>
      <c r="AC12" s="96">
        <v>28</v>
      </c>
      <c r="AD12" s="100" t="s">
        <v>342</v>
      </c>
      <c r="AE12" s="98">
        <f>+L8</f>
        <v>15000</v>
      </c>
      <c r="AG12" s="96">
        <v>32</v>
      </c>
      <c r="AH12" s="95">
        <v>33</v>
      </c>
      <c r="AI12" s="96">
        <v>34</v>
      </c>
      <c r="AJ12" s="95">
        <v>35</v>
      </c>
      <c r="AK12" s="96">
        <v>36</v>
      </c>
      <c r="AN12" s="102"/>
      <c r="AV12" s="101"/>
    </row>
    <row r="13">
      <c r="A13" s="152"/>
      <c r="B13" s="156"/>
      <c r="C13" s="157"/>
      <c r="D13" s="147"/>
      <c r="E13" s="148"/>
      <c r="F13" s="148"/>
      <c r="G13" s="107"/>
      <c r="H13" s="107"/>
      <c r="I13" s="186"/>
      <c r="J13" s="146"/>
      <c r="K13" s="146"/>
      <c r="L13" s="187"/>
      <c r="M13" s="147"/>
      <c r="N13" s="188"/>
      <c r="R13" s="232"/>
      <c r="S13" s="154"/>
      <c r="T13" s="188"/>
      <c r="U13" s="231"/>
      <c r="V13" s="231"/>
      <c r="W13" s="231"/>
      <c r="X13" s="231"/>
      <c r="AC13" s="103"/>
      <c r="AD13" s="100" t="s">
        <v>36</v>
      </c>
      <c r="AE13" s="98">
        <f>+AI8</f>
        <v>0</v>
      </c>
      <c r="AH13" s="98"/>
      <c r="AI13" s="98"/>
      <c r="AJ13" s="98"/>
      <c r="AK13" s="98"/>
      <c r="AN13" s="102"/>
    </row>
    <row r="14">
      <c r="A14" s="152"/>
      <c r="B14" s="153"/>
      <c r="C14" s="133"/>
      <c r="D14" s="158"/>
      <c r="E14" s="148"/>
      <c r="F14" s="148"/>
      <c r="G14" s="159"/>
      <c r="H14" s="159"/>
      <c r="I14" s="189"/>
      <c r="J14" s="190"/>
      <c r="K14" s="146"/>
      <c r="L14" s="187"/>
      <c r="M14" s="146"/>
      <c r="N14" s="154"/>
      <c r="O14" s="154"/>
      <c r="P14" s="154"/>
      <c r="Q14" s="154"/>
      <c r="R14" s="232"/>
      <c r="S14" s="154"/>
      <c r="T14" s="154"/>
      <c r="U14" s="231"/>
      <c r="V14" s="231"/>
      <c r="W14" s="231"/>
      <c r="X14" s="231"/>
      <c r="AC14" s="103"/>
      <c r="AD14" s="100" t="s">
        <v>343</v>
      </c>
      <c r="AE14" s="98">
        <f>+AL8+AK8</f>
        <v>0</v>
      </c>
      <c r="AH14" s="98"/>
      <c r="AI14" s="98"/>
      <c r="AJ14" s="98"/>
      <c r="AK14" s="98"/>
      <c r="AN14" s="102"/>
    </row>
    <row r="15">
      <c r="A15" s="152"/>
      <c r="B15" s="160"/>
      <c r="C15" s="160"/>
      <c r="D15" s="106"/>
      <c r="E15" s="105"/>
      <c r="F15" s="105"/>
      <c r="G15" s="159"/>
      <c r="H15" s="159"/>
      <c r="I15" s="110"/>
      <c r="J15" s="154"/>
      <c r="K15" s="154"/>
      <c r="L15" s="185"/>
      <c r="M15" s="154"/>
      <c r="N15" s="154"/>
      <c r="O15" s="154"/>
      <c r="P15" s="154"/>
      <c r="Q15" s="154"/>
      <c r="R15" s="105"/>
      <c r="S15" s="154"/>
      <c r="T15" s="154"/>
      <c r="U15" s="231"/>
      <c r="V15" s="231"/>
      <c r="W15" s="231"/>
      <c r="X15" s="231"/>
      <c r="AC15" s="103"/>
      <c r="AD15" s="100" t="s">
        <v>344</v>
      </c>
      <c r="AE15" s="98">
        <f>+N8</f>
        <v>387521.87942504</v>
      </c>
      <c r="AH15" s="98"/>
      <c r="AI15" s="98"/>
      <c r="AJ15" s="98"/>
      <c r="AK15" s="98"/>
      <c r="AN15" s="102"/>
    </row>
    <row r="16">
      <c r="A16" s="152"/>
      <c r="B16" s="160"/>
      <c r="C16" s="160"/>
      <c r="D16" s="106"/>
      <c r="E16" s="105"/>
      <c r="F16" s="105"/>
      <c r="G16" s="107"/>
      <c r="H16" s="107"/>
      <c r="I16" s="159"/>
      <c r="J16" s="146"/>
      <c r="K16" s="146"/>
      <c r="L16" s="187"/>
      <c r="M16" s="146"/>
      <c r="N16" s="146"/>
      <c r="O16" s="146"/>
      <c r="P16" s="146"/>
      <c r="Q16" s="146"/>
      <c r="R16" s="148"/>
      <c r="S16" s="154"/>
      <c r="T16" s="154"/>
      <c r="U16" s="231"/>
      <c r="V16" s="231"/>
      <c r="W16" s="231"/>
      <c r="X16" s="231"/>
      <c r="AC16" s="103"/>
      <c r="AD16" s="100" t="s">
        <v>22</v>
      </c>
      <c r="AE16" s="98">
        <f>+S8</f>
        <v>42627.4067367544</v>
      </c>
      <c r="AH16" s="98"/>
      <c r="AI16" s="98"/>
      <c r="AJ16" s="98"/>
      <c r="AK16" s="98"/>
      <c r="AN16" s="102"/>
    </row>
    <row r="17">
      <c r="A17" s="152"/>
      <c r="B17" s="153"/>
      <c r="C17" s="153"/>
      <c r="D17" s="158"/>
      <c r="E17" s="148"/>
      <c r="F17" s="148"/>
      <c r="G17" s="159"/>
      <c r="H17" s="159"/>
      <c r="I17" s="159"/>
      <c r="J17" s="146"/>
      <c r="K17" s="146"/>
      <c r="L17" s="187"/>
      <c r="M17" s="146"/>
      <c r="N17" s="146"/>
      <c r="O17" s="146"/>
      <c r="P17" s="146"/>
      <c r="Q17" s="146"/>
      <c r="R17" s="148"/>
      <c r="S17" s="105"/>
      <c r="T17" s="154"/>
      <c r="U17" s="231"/>
      <c r="V17" s="231"/>
      <c r="W17" s="231"/>
      <c r="X17" s="231"/>
      <c r="AC17" s="103"/>
      <c r="AD17" s="100" t="s">
        <v>345</v>
      </c>
      <c r="AE17" s="98">
        <f>+AR8</f>
        <v>4180595.6832</v>
      </c>
      <c r="AH17" s="98"/>
      <c r="AI17" s="98"/>
      <c r="AJ17" s="98"/>
      <c r="AK17" s="98"/>
      <c r="AN17" s="102"/>
    </row>
    <row r="18">
      <c r="A18" s="152"/>
      <c r="B18" s="156"/>
      <c r="C18" s="133"/>
      <c r="D18" s="148"/>
      <c r="E18" s="148"/>
      <c r="F18" s="148"/>
      <c r="G18" s="159"/>
      <c r="H18" s="159"/>
      <c r="I18" s="159"/>
      <c r="J18" s="146"/>
      <c r="K18" s="146"/>
      <c r="L18" s="187"/>
      <c r="M18" s="146"/>
      <c r="N18" s="146"/>
      <c r="O18" s="146"/>
      <c r="P18" s="146"/>
      <c r="Q18" s="146"/>
      <c r="R18" s="148"/>
      <c r="S18" s="154"/>
      <c r="U18" s="231"/>
      <c r="V18" s="231"/>
      <c r="W18" s="231"/>
      <c r="X18" s="231"/>
      <c r="AC18" s="103"/>
      <c r="AD18" s="100" t="s">
        <v>346</v>
      </c>
      <c r="AE18" s="98">
        <f>SUM(AE10:AE17)</f>
        <v>5274172.778974794</v>
      </c>
      <c r="AH18" s="98"/>
      <c r="AI18" s="98"/>
      <c r="AJ18" s="98"/>
      <c r="AK18" s="98"/>
      <c r="AN18" s="102"/>
    </row>
    <row r="19">
      <c r="A19" s="152"/>
      <c r="B19" s="156"/>
      <c r="C19" s="133"/>
      <c r="D19" s="148"/>
      <c r="E19" s="148"/>
      <c r="F19" s="148"/>
      <c r="G19" s="159"/>
      <c r="H19" s="159"/>
      <c r="I19" s="159"/>
      <c r="J19" s="187"/>
      <c r="K19" s="147"/>
      <c r="L19" s="147"/>
      <c r="M19" s="147"/>
      <c r="O19" s="148"/>
      <c r="P19" s="148"/>
      <c r="Q19" s="147"/>
      <c r="U19" s="233"/>
      <c r="V19" s="233"/>
      <c r="W19" s="233"/>
      <c r="X19" s="233"/>
      <c r="AC19" s="103"/>
      <c r="AE19" s="98">
        <f>+AE18-T8</f>
        <v>0</v>
      </c>
      <c r="AH19" s="98"/>
      <c r="AI19" s="98"/>
      <c r="AJ19" s="98"/>
      <c r="AK19" s="98"/>
      <c r="AN19" s="102"/>
    </row>
    <row r="20">
      <c r="A20" s="152"/>
      <c r="B20" s="156"/>
      <c r="C20" s="133"/>
      <c r="D20" s="152"/>
      <c r="E20" s="161"/>
      <c r="F20" s="161"/>
      <c r="G20" s="162"/>
      <c r="H20" s="162"/>
      <c r="I20" s="147"/>
      <c r="J20" s="147"/>
      <c r="K20" s="147"/>
      <c r="L20" s="147"/>
      <c r="M20" s="159"/>
      <c r="N20" s="147"/>
      <c r="O20" s="147"/>
      <c r="P20" s="147"/>
      <c r="Q20" s="147"/>
      <c r="R20" s="147"/>
      <c r="U20" s="233"/>
      <c r="V20" s="233"/>
      <c r="W20" s="233"/>
      <c r="X20" s="233"/>
      <c r="AC20" s="103"/>
      <c r="AE20" s="98">
        <f>+AE18-AE16</f>
        <v>5231545.372238039</v>
      </c>
      <c r="AH20" s="98"/>
      <c r="AI20" s="98"/>
      <c r="AJ20" s="98"/>
      <c r="AK20" s="98"/>
      <c r="AN20" s="102"/>
    </row>
    <row r="21">
      <c r="A21" s="147"/>
      <c r="B21" s="148"/>
      <c r="C21" s="158"/>
      <c r="D21" s="148"/>
      <c r="E21" s="148"/>
      <c r="F21" s="163"/>
      <c r="G21" s="159"/>
      <c r="H21" s="159"/>
      <c r="I21" s="147"/>
      <c r="J21" s="147"/>
      <c r="K21" s="147"/>
      <c r="L21" s="147"/>
      <c r="M21" s="159"/>
      <c r="N21" s="147"/>
      <c r="O21" s="147"/>
      <c r="P21" s="147"/>
      <c r="Q21" s="147"/>
      <c r="R21" s="147"/>
      <c r="U21" s="233"/>
      <c r="V21" s="233"/>
      <c r="W21" s="233"/>
      <c r="X21" s="233"/>
    </row>
    <row r="22">
      <c r="B22" s="105"/>
      <c r="C22" s="106"/>
      <c r="D22" s="105"/>
      <c r="E22" s="105"/>
      <c r="F22" s="105"/>
      <c r="G22" s="107"/>
      <c r="H22" s="107"/>
      <c r="M22" s="107"/>
      <c r="U22" s="191"/>
      <c r="V22" s="191"/>
      <c r="W22" s="191"/>
      <c r="X22" s="191"/>
    </row>
  </sheetData>
  <mergeCells>
    <mergeCell ref="W6:X6"/>
    <mergeCell ref="A8:D8"/>
    <mergeCell ref="AS5:AU5"/>
  </mergeCells>
  <conditionalFormatting sqref="AN1:AN4 AN21:AN1048576 AN6">
    <cfRule type="containsText" dxfId="260" priority="5" operator="containsText" text="MBK">
      <formula>NOT(ISERROR(SEARCH("MBK",AN1)))</formula>
    </cfRule>
  </conditionalFormatting>
  <conditionalFormatting sqref="AE15">
    <cfRule type="containsText" dxfId="261" priority="1" operator="containsText" text="SALAH">
      <formula>NOT(ISERROR(SEARCH("SALAH",AE15)))</formula>
    </cfRule>
    <cfRule type="containsText" dxfId="262" priority="2" operator="containsText" text="SALAH">
      <formula>NOT(ISERROR(SEARCH("SALAH",AE15)))</formula>
    </cfRule>
  </conditionalFormatting>
  <conditionalFormatting sqref="AE12">
    <cfRule type="containsText" dxfId="261" priority="3" operator="containsText" text="SALAH">
      <formula>NOT(ISERROR(SEARCH("SALAH",AE12)))</formula>
    </cfRule>
    <cfRule type="containsText" dxfId="262" priority="4" operator="containsText" text="SALAH">
      <formula>NOT(ISERROR(SEARCH("SALAH",AE12)))</formula>
    </cfRule>
  </conditionalFormatting>
  <printOptions horizontalCentered="1"/>
  <pageMargins left="0" right="0" top="0" bottom="0" header="0.3" footer="0.3"/>
  <pageSetup paperSize="9" scale="67" orientation="landscape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mc:Ignorable="x14ac xr">
  <sheetPr>
    <tabColor rgb="FFFF0000"/>
    <pageSetUpPr fitToPage="1"/>
  </sheetPr>
  <dimension ref="A1:AE22"/>
  <sheetViews>
    <sheetView zoomScale="85" zoomScaleNormal="85" workbookViewId="0">
      <pane xSplit="6" ySplit="6" topLeftCell="G7" activePane="bottomRight" state="frozen"/>
      <selection pane="topRight"/>
      <selection pane="bottomLeft"/>
      <selection pane="bottomRight" activeCell="D6" sqref="D6"/>
    </sheetView>
  </sheetViews>
  <sheetFormatPr defaultColWidth="9" defaultRowHeight="15"/>
  <cols>
    <col min="3" max="3" width="27.42578125" customWidth="1"/>
    <col min="4" max="4" width="13.28515625" customWidth="1"/>
    <col min="5" max="6" hidden="1" width="8.7109375" customWidth="1"/>
    <col min="7" max="7" width="11.140625" customWidth="1"/>
    <col min="8" max="8" width="7.85546875" customWidth="1"/>
    <col min="9" max="9" width="10.42578125" customWidth="1"/>
    <col min="13" max="13" width="11" customWidth="1"/>
    <col min="15" max="15" width="12.85546875" customWidth="1"/>
    <col min="18" max="18" width="11.85546875" customWidth="1"/>
    <col min="20" max="20" width="11.85546875" customWidth="1"/>
    <col min="22" max="22" width="10" customWidth="1"/>
    <col min="23" max="23" width="7" customWidth="1"/>
    <col min="24" max="24" width="17.42578125" customWidth="1"/>
    <col min="30" max="30" width="9.85546875" customWidth="1"/>
    <col min="31" max="31" width="10" customWidth="1"/>
  </cols>
  <sheetData>
    <row r="1">
      <c r="A1" s="104" t="s">
        <v>0</v>
      </c>
      <c r="B1" s="105"/>
      <c r="C1" s="106"/>
      <c r="D1" s="105"/>
      <c r="E1" s="105"/>
      <c r="F1" s="105"/>
      <c r="G1" s="107"/>
      <c r="H1" s="107"/>
      <c r="M1" s="107"/>
      <c r="U1" s="191"/>
      <c r="V1" s="192"/>
      <c r="W1" s="192"/>
      <c r="X1" s="192"/>
    </row>
    <row r="2">
      <c r="A2" s="104" t="s">
        <v>1081</v>
      </c>
      <c r="B2" s="108"/>
      <c r="C2" s="109"/>
      <c r="D2" s="108"/>
      <c r="E2" s="108"/>
      <c r="F2" s="108"/>
      <c r="G2" s="110"/>
      <c r="H2" s="110"/>
      <c r="I2" s="164"/>
      <c r="J2" s="164"/>
      <c r="K2" s="164"/>
      <c r="L2" s="164"/>
      <c r="M2" s="110"/>
      <c r="N2" s="110"/>
      <c r="O2" s="110"/>
      <c r="P2" s="110"/>
      <c r="Q2" s="110"/>
      <c r="R2" s="164"/>
      <c r="S2" s="164"/>
      <c r="T2" s="164"/>
      <c r="U2" s="193"/>
      <c r="V2" s="193"/>
      <c r="W2" s="191"/>
      <c r="X2" s="191"/>
    </row>
    <row r="3">
      <c r="A3" s="104" t="str">
        <f>+'PURWOKERTO AOP MEI - OK'!A3</f>
        <v>Periode Bulan Mei 2022</v>
      </c>
      <c r="B3" s="105"/>
      <c r="C3" s="106"/>
      <c r="D3" s="105"/>
      <c r="E3" s="105"/>
      <c r="F3" s="105"/>
      <c r="G3" s="110"/>
      <c r="H3" s="110"/>
      <c r="I3" s="165"/>
      <c r="M3" s="107"/>
      <c r="U3" s="191"/>
      <c r="V3" s="192"/>
      <c r="W3" s="192"/>
      <c r="X3" s="192"/>
    </row>
    <row r="4">
      <c r="A4" s="104"/>
      <c r="B4" s="105"/>
      <c r="C4" s="106"/>
      <c r="D4" s="105"/>
      <c r="E4" s="105"/>
      <c r="F4" s="105"/>
      <c r="G4" s="110"/>
      <c r="H4" s="110"/>
      <c r="I4" s="111">
        <v>2328899.12</v>
      </c>
      <c r="M4" s="107"/>
      <c r="U4" s="191"/>
      <c r="V4" s="192"/>
      <c r="W4" s="192"/>
      <c r="X4" s="192"/>
    </row>
    <row r="5">
      <c r="A5" s="104"/>
      <c r="B5" s="105"/>
      <c r="C5" s="106"/>
      <c r="D5" s="105"/>
      <c r="E5" s="105"/>
      <c r="F5" s="105"/>
      <c r="H5" s="111"/>
      <c r="I5" s="165"/>
      <c r="M5" s="107"/>
      <c r="U5" s="191"/>
      <c r="V5" s="192"/>
      <c r="W5" s="192"/>
      <c r="X5" s="192"/>
    </row>
    <row r="6" ht="33.75">
      <c r="A6" s="112" t="s">
        <v>4</v>
      </c>
      <c r="B6" s="113" t="s">
        <v>5</v>
      </c>
      <c r="C6" s="113" t="s">
        <v>6</v>
      </c>
      <c r="D6" s="113" t="s">
        <v>7</v>
      </c>
      <c r="E6" s="113" t="s">
        <v>8</v>
      </c>
      <c r="F6" s="114" t="s">
        <v>9</v>
      </c>
      <c r="G6" s="3" t="s">
        <v>10</v>
      </c>
      <c r="H6" s="4" t="s">
        <v>11</v>
      </c>
      <c r="I6" s="166" t="s">
        <v>12</v>
      </c>
      <c r="J6" s="167" t="s">
        <v>13</v>
      </c>
      <c r="K6" s="167" t="s">
        <v>14</v>
      </c>
      <c r="L6" s="168" t="s">
        <v>15</v>
      </c>
      <c r="M6" s="168" t="s">
        <v>16</v>
      </c>
      <c r="N6" s="169" t="s">
        <v>17</v>
      </c>
      <c r="O6" s="169" t="s">
        <v>348</v>
      </c>
      <c r="P6" s="170" t="s">
        <v>19</v>
      </c>
      <c r="Q6" s="169" t="s">
        <v>642</v>
      </c>
      <c r="R6" s="194" t="s">
        <v>21</v>
      </c>
      <c r="S6" s="195" t="s">
        <v>22</v>
      </c>
      <c r="T6" s="195" t="s">
        <v>23</v>
      </c>
      <c r="U6" s="196" t="s">
        <v>24</v>
      </c>
      <c r="V6" s="197" t="s">
        <v>25</v>
      </c>
      <c r="W6" s="999" t="s">
        <v>26</v>
      </c>
      <c r="X6" s="999"/>
      <c r="Y6" s="234" t="s">
        <v>840</v>
      </c>
      <c r="Z6" s="152"/>
    </row>
    <row r="7" ht="20.25" customHeight="1">
      <c r="A7" s="486" t="s">
        <v>335</v>
      </c>
      <c r="B7" s="1037"/>
      <c r="C7" s="126"/>
      <c r="D7" s="125"/>
      <c r="E7" s="127" t="s">
        <v>722</v>
      </c>
      <c r="F7" s="128" t="s">
        <v>49</v>
      </c>
      <c r="G7" s="129"/>
      <c r="H7" s="129"/>
      <c r="I7" s="175"/>
      <c r="J7" s="175"/>
      <c r="K7" s="175"/>
      <c r="L7" s="176"/>
      <c r="M7" s="177">
        <f>SUM(G7:L7)</f>
        <v>0</v>
      </c>
      <c r="N7" s="178">
        <f>+M7*8%</f>
        <v>0</v>
      </c>
      <c r="O7" s="179"/>
      <c r="P7" s="179"/>
      <c r="Q7" s="178"/>
      <c r="R7" s="207">
        <f>SUM(M7:Q7)</f>
        <v>0</v>
      </c>
      <c r="S7" s="208">
        <f>N7*11%</f>
        <v>0</v>
      </c>
      <c r="T7" s="209">
        <f>R7+S7</f>
        <v>0</v>
      </c>
      <c r="U7" s="210">
        <v>44652</v>
      </c>
      <c r="V7" s="211">
        <v>44742</v>
      </c>
      <c r="W7" s="212" t="s">
        <v>1082</v>
      </c>
      <c r="X7" s="227"/>
      <c r="Y7" s="237"/>
      <c r="AB7" s="335" t="e">
        <f>+VLOOKUP($B7,#REF!,2,0)</f>
        <v>#REF!</v>
      </c>
      <c r="AC7" s="335" t="e">
        <f>+VLOOKUP($B7,#REF!,10,0)</f>
        <v>#REF!</v>
      </c>
      <c r="AD7" s="336" t="e">
        <f>+VLOOKUP($B7,#REF!,36,0)</f>
        <v>#REF!</v>
      </c>
      <c r="AE7" s="336" t="e">
        <f>+VLOOKUP($B7,#REF!,37,0)</f>
        <v>#REF!</v>
      </c>
    </row>
    <row r="8" ht="21.75" customHeight="1">
      <c r="A8" s="1007" t="s">
        <v>339</v>
      </c>
      <c r="B8" s="1008"/>
      <c r="C8" s="1008"/>
      <c r="D8" s="1009"/>
      <c r="E8" s="144"/>
      <c r="F8" s="144"/>
      <c r="G8" s="145">
        <f>SUM(G7:G7)</f>
        <v>0</v>
      </c>
      <c r="H8" s="145">
        <f ref="H8:T8" t="shared" si="0">SUM(H7:H7)</f>
        <v>0</v>
      </c>
      <c r="I8" s="145">
        <f t="shared" si="0"/>
        <v>0</v>
      </c>
      <c r="J8" s="145">
        <f t="shared" si="0"/>
        <v>0</v>
      </c>
      <c r="K8" s="145">
        <f t="shared" si="0"/>
        <v>0</v>
      </c>
      <c r="L8" s="145">
        <f t="shared" si="0"/>
        <v>0</v>
      </c>
      <c r="M8" s="145">
        <f t="shared" si="0"/>
        <v>0</v>
      </c>
      <c r="N8" s="145">
        <f t="shared" si="0"/>
        <v>0</v>
      </c>
      <c r="O8" s="145">
        <f t="shared" si="0"/>
        <v>0</v>
      </c>
      <c r="P8" s="145">
        <f t="shared" si="0"/>
        <v>0</v>
      </c>
      <c r="Q8" s="145">
        <f t="shared" si="0"/>
        <v>0</v>
      </c>
      <c r="R8" s="145">
        <f t="shared" si="0"/>
        <v>0</v>
      </c>
      <c r="S8" s="145">
        <f t="shared" si="0"/>
        <v>0</v>
      </c>
      <c r="T8" s="145">
        <f t="shared" si="0"/>
        <v>0</v>
      </c>
      <c r="U8" s="228"/>
      <c r="V8" s="229"/>
      <c r="W8" s="230"/>
      <c r="X8" s="230"/>
      <c r="Y8" s="333"/>
      <c r="Z8" s="332"/>
    </row>
    <row r="9">
      <c r="B9" s="105"/>
      <c r="C9" s="106"/>
      <c r="D9" s="105"/>
      <c r="E9" s="105"/>
      <c r="F9" s="105"/>
      <c r="G9" s="107"/>
      <c r="H9" s="107"/>
      <c r="I9" s="107"/>
      <c r="J9" s="107"/>
      <c r="K9" s="107"/>
      <c r="L9" s="107"/>
      <c r="M9" s="107"/>
      <c r="N9" s="107"/>
      <c r="O9" s="159"/>
      <c r="P9" s="107"/>
      <c r="Q9" s="107"/>
      <c r="R9" s="107"/>
      <c r="S9" s="107"/>
      <c r="T9" s="107"/>
      <c r="U9" s="191"/>
      <c r="V9" s="192"/>
      <c r="W9" s="192"/>
      <c r="X9" s="192"/>
    </row>
    <row r="10">
      <c r="B10" s="105"/>
      <c r="D10" s="146"/>
      <c r="E10" s="147"/>
      <c r="F10" s="148"/>
      <c r="G10" s="107"/>
      <c r="H10" s="107"/>
      <c r="I10" s="185"/>
      <c r="J10" s="185"/>
      <c r="K10" s="185"/>
      <c r="L10" s="185"/>
      <c r="M10" s="185"/>
      <c r="N10" s="185"/>
      <c r="O10" s="185"/>
      <c r="P10" s="185"/>
      <c r="Q10" s="185"/>
      <c r="R10" s="185"/>
      <c r="S10" s="185"/>
      <c r="T10" s="185"/>
      <c r="U10" s="231"/>
      <c r="V10" s="192"/>
      <c r="W10" s="192"/>
      <c r="X10" s="192"/>
    </row>
    <row r="11">
      <c r="A11" s="149"/>
      <c r="B11" s="132"/>
      <c r="C11" s="150"/>
      <c r="D11" s="150"/>
      <c r="E11" s="150"/>
      <c r="F11" s="150"/>
      <c r="G11" s="151"/>
      <c r="H11" s="151"/>
      <c r="I11" s="185"/>
      <c r="J11" s="185"/>
      <c r="K11" s="185"/>
      <c r="L11" s="185"/>
      <c r="M11" s="185"/>
      <c r="N11" s="185"/>
      <c r="O11" s="185"/>
      <c r="P11" s="185"/>
      <c r="Q11" s="185"/>
      <c r="R11" s="185"/>
      <c r="S11" s="185"/>
      <c r="T11" s="185"/>
      <c r="U11" s="231"/>
      <c r="V11" s="192"/>
      <c r="W11" s="192"/>
      <c r="X11" s="192"/>
    </row>
    <row r="12">
      <c r="A12" s="152"/>
      <c r="B12" s="153"/>
      <c r="C12" s="133" t="e">
        <f>+'KUDUS ANTERAJA MEI - OK'!#REF!</f>
        <v>#REF!</v>
      </c>
      <c r="D12" s="154"/>
      <c r="E12" s="154"/>
      <c r="F12" s="154"/>
      <c r="G12" s="155"/>
      <c r="H12" s="155"/>
      <c r="I12" s="165"/>
      <c r="J12" s="154"/>
      <c r="K12" s="154"/>
      <c r="L12" s="154"/>
      <c r="M12" s="154"/>
      <c r="N12" s="185"/>
      <c r="O12" s="185"/>
      <c r="P12" s="185"/>
      <c r="Q12" s="185"/>
      <c r="R12" s="154"/>
      <c r="S12" s="154"/>
      <c r="T12" s="185"/>
      <c r="U12" s="231"/>
      <c r="V12" s="192"/>
      <c r="W12" s="192"/>
      <c r="X12" s="192"/>
    </row>
    <row r="13">
      <c r="A13" s="152"/>
      <c r="B13" s="156"/>
      <c r="C13" s="157"/>
      <c r="D13" s="147"/>
      <c r="E13" s="148"/>
      <c r="F13" s="148"/>
      <c r="G13" s="107"/>
      <c r="H13" s="107"/>
      <c r="I13" s="186"/>
      <c r="J13" s="146"/>
      <c r="K13" s="146"/>
      <c r="L13" s="187"/>
      <c r="M13" s="147" t="s">
        <v>1083</v>
      </c>
      <c r="N13" s="188"/>
      <c r="R13" s="232"/>
      <c r="S13" s="154"/>
      <c r="T13" s="188"/>
      <c r="U13" s="231"/>
      <c r="V13" s="231"/>
      <c r="W13" s="231"/>
      <c r="X13" s="231"/>
    </row>
    <row r="14">
      <c r="A14" s="152"/>
      <c r="B14" s="153"/>
      <c r="C14" s="133" t="s">
        <v>1084</v>
      </c>
      <c r="D14" s="158"/>
      <c r="E14" s="148"/>
      <c r="F14" s="148"/>
      <c r="G14" s="159"/>
      <c r="H14" s="159"/>
      <c r="I14" s="189"/>
      <c r="J14" s="190"/>
      <c r="K14" s="146"/>
      <c r="L14" s="187"/>
      <c r="M14" s="146"/>
      <c r="N14" s="154"/>
      <c r="O14" s="154"/>
      <c r="P14" s="154"/>
      <c r="Q14" s="154"/>
      <c r="R14" s="232"/>
      <c r="S14" s="154"/>
      <c r="T14" s="154"/>
      <c r="U14" s="231"/>
      <c r="V14" s="231"/>
      <c r="W14" s="231"/>
      <c r="X14" s="231"/>
    </row>
    <row r="15">
      <c r="A15" s="152"/>
      <c r="B15" s="160"/>
      <c r="C15" s="160"/>
      <c r="D15" s="106"/>
      <c r="E15" s="105"/>
      <c r="F15" s="105"/>
      <c r="G15" s="159"/>
      <c r="H15" s="159"/>
      <c r="I15" s="110"/>
      <c r="J15" s="154"/>
      <c r="K15" s="154"/>
      <c r="L15" s="185"/>
      <c r="M15" s="154"/>
      <c r="N15" s="154"/>
      <c r="O15" s="154"/>
      <c r="P15" s="154"/>
      <c r="Q15" s="154"/>
      <c r="R15" s="105"/>
      <c r="S15" s="154"/>
      <c r="T15" s="154"/>
      <c r="U15" s="231"/>
      <c r="V15" s="231"/>
      <c r="W15" s="231"/>
      <c r="X15" s="231"/>
    </row>
    <row r="16">
      <c r="A16" s="152"/>
      <c r="B16" s="160"/>
      <c r="C16" s="160"/>
      <c r="D16" s="106"/>
      <c r="E16" s="105"/>
      <c r="F16" s="105"/>
      <c r="G16" s="107"/>
      <c r="H16" s="107"/>
      <c r="I16" s="159"/>
      <c r="J16" s="146"/>
      <c r="K16" s="146"/>
      <c r="L16" s="187"/>
      <c r="M16" s="146"/>
      <c r="N16" s="146"/>
      <c r="O16" s="146"/>
      <c r="P16" s="146"/>
      <c r="Q16" s="146"/>
      <c r="R16" s="148"/>
      <c r="S16" s="154"/>
      <c r="T16" s="154"/>
      <c r="U16" s="231"/>
      <c r="V16" s="231"/>
      <c r="W16" s="231"/>
      <c r="X16" s="231"/>
    </row>
    <row r="17">
      <c r="A17" s="152"/>
      <c r="B17" s="153"/>
      <c r="C17" s="153"/>
      <c r="D17" s="158"/>
      <c r="E17" s="148"/>
      <c r="F17" s="148"/>
      <c r="G17" s="159"/>
      <c r="H17" s="159"/>
      <c r="I17" s="159"/>
      <c r="J17" s="146"/>
      <c r="K17" s="146"/>
      <c r="L17" s="187"/>
      <c r="M17" s="146"/>
      <c r="N17" s="146"/>
      <c r="O17" s="146"/>
      <c r="P17" s="146"/>
      <c r="Q17" s="146"/>
      <c r="R17" s="148"/>
      <c r="S17" s="105"/>
      <c r="T17" s="154"/>
      <c r="U17" s="231"/>
      <c r="V17" s="231"/>
      <c r="W17" s="231"/>
      <c r="X17" s="231"/>
    </row>
    <row r="18">
      <c r="A18" s="152"/>
      <c r="B18" s="156"/>
      <c r="C18" s="133"/>
      <c r="D18" s="148"/>
      <c r="E18" s="148"/>
      <c r="F18" s="148"/>
      <c r="G18" s="159"/>
      <c r="H18" s="159"/>
      <c r="I18" s="159"/>
      <c r="J18" s="146"/>
      <c r="K18" s="146"/>
      <c r="L18" s="187"/>
      <c r="M18" s="146"/>
      <c r="N18" s="146"/>
      <c r="O18" s="146"/>
      <c r="P18" s="146"/>
      <c r="Q18" s="146"/>
      <c r="R18" s="148"/>
      <c r="S18" s="154"/>
      <c r="U18" s="231"/>
      <c r="V18" s="231"/>
      <c r="W18" s="231"/>
      <c r="X18" s="231"/>
    </row>
    <row r="19">
      <c r="A19" s="152"/>
      <c r="B19" s="156"/>
      <c r="C19" s="133"/>
      <c r="D19" s="148"/>
      <c r="E19" s="148"/>
      <c r="F19" s="148"/>
      <c r="G19" s="159"/>
      <c r="H19" s="159"/>
      <c r="I19" s="159"/>
      <c r="J19" s="187" t="s">
        <v>1085</v>
      </c>
      <c r="K19" s="147"/>
      <c r="L19" s="147"/>
      <c r="M19" s="147" t="s">
        <v>1086</v>
      </c>
      <c r="O19" s="148" t="s">
        <v>1087</v>
      </c>
      <c r="P19" s="148"/>
      <c r="Q19" s="147"/>
      <c r="U19" s="233"/>
      <c r="V19" s="233"/>
      <c r="W19" s="233"/>
      <c r="X19" s="233"/>
    </row>
    <row r="20">
      <c r="A20" s="152"/>
      <c r="B20" s="156"/>
      <c r="C20" s="133" t="s">
        <v>1088</v>
      </c>
      <c r="D20" s="152"/>
      <c r="E20" s="161"/>
      <c r="F20" s="161"/>
      <c r="G20" s="162"/>
      <c r="H20" s="162"/>
      <c r="I20" s="147"/>
      <c r="J20" s="147"/>
      <c r="K20" s="147"/>
      <c r="L20" s="147"/>
      <c r="M20" s="159"/>
      <c r="N20" s="147"/>
      <c r="O20" s="147"/>
      <c r="P20" s="147"/>
      <c r="Q20" s="147"/>
      <c r="R20" s="147"/>
      <c r="U20" s="233"/>
      <c r="V20" s="233"/>
      <c r="W20" s="233"/>
      <c r="X20" s="233"/>
    </row>
    <row r="21">
      <c r="A21" s="147"/>
      <c r="B21" s="148"/>
      <c r="C21" s="158"/>
      <c r="D21" s="148"/>
      <c r="E21" s="148"/>
      <c r="F21" s="163"/>
      <c r="G21" s="159"/>
      <c r="H21" s="159"/>
      <c r="I21" s="147"/>
      <c r="J21" s="147"/>
      <c r="K21" s="147"/>
      <c r="L21" s="147"/>
      <c r="M21" s="159"/>
      <c r="N21" s="147"/>
      <c r="O21" s="147"/>
      <c r="P21" s="147"/>
      <c r="Q21" s="147"/>
      <c r="R21" s="147"/>
      <c r="U21" s="233"/>
      <c r="V21" s="233"/>
      <c r="W21" s="233"/>
      <c r="X21" s="233"/>
    </row>
    <row r="22">
      <c r="B22" s="105"/>
      <c r="C22" s="106"/>
      <c r="D22" s="105"/>
      <c r="E22" s="105"/>
      <c r="F22" s="105"/>
      <c r="G22" s="107"/>
      <c r="H22" s="107"/>
      <c r="M22" s="107"/>
      <c r="U22" s="191"/>
      <c r="V22" s="191"/>
      <c r="W22" s="191"/>
      <c r="X22" s="191"/>
    </row>
  </sheetData>
  <mergeCells>
    <mergeCell ref="W6:X6"/>
    <mergeCell ref="A8:D8"/>
  </mergeCells>
  <printOptions horizontalCentered="1"/>
  <pageMargins left="0" right="0" top="0" bottom="0" header="0.3" footer="0.3"/>
  <pageSetup paperSize="9" scale="67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mc:Ignorable="x14ac xr">
  <sheetPr>
    <tabColor rgb="FF4DD60C"/>
    <pageSetUpPr fitToPage="1"/>
  </sheetPr>
  <dimension ref="A1:AV23"/>
  <sheetViews>
    <sheetView zoomScale="70" zoomScaleNormal="70" workbookViewId="0">
      <pane xSplit="7" ySplit="6" topLeftCell="AD7" activePane="bottomRight" state="frozen"/>
      <selection pane="topRight"/>
      <selection pane="bottomLeft"/>
      <selection pane="bottomRight" activeCell="D6" sqref="D6"/>
    </sheetView>
  </sheetViews>
  <sheetFormatPr defaultColWidth="9" defaultRowHeight="15"/>
  <cols>
    <col min="3" max="3" width="20.140625" customWidth="1"/>
    <col min="4" max="4" width="13.28515625" customWidth="1"/>
    <col min="5" max="5" width="13.42578125" customWidth="1"/>
    <col min="6" max="6" width="11.5703125" customWidth="1"/>
    <col min="7" max="7" width="10" customWidth="1"/>
    <col min="8" max="8" width="7.85546875" customWidth="1"/>
    <col min="9" max="9" width="10.42578125" customWidth="1"/>
    <col min="13" max="13" width="9.7109375" customWidth="1"/>
    <col min="15" max="15" width="12.85546875" customWidth="1"/>
    <col min="18" max="18" width="11.85546875" customWidth="1"/>
    <col min="20" max="20" width="11.85546875" customWidth="1"/>
    <col min="22" max="22" width="10" customWidth="1"/>
    <col min="23" max="23" width="7" customWidth="1"/>
    <col min="24" max="24" width="17.42578125" customWidth="1"/>
    <col min="26" max="26" width="7" customWidth="1" style="100"/>
    <col min="27" max="27" width="5.85546875" customWidth="1" style="100"/>
    <col min="28" max="28" width="22.85546875" customWidth="1" style="100"/>
    <col min="29" max="29" width="13.42578125" customWidth="1" style="99"/>
    <col min="30" max="30" width="15.42578125" customWidth="1" style="100"/>
    <col min="31" max="31" width="13.7109375" customWidth="1" style="98"/>
    <col min="32" max="32" width="15.42578125" customWidth="1" style="98"/>
    <col min="33" max="33" width="13.85546875" customWidth="1" style="98"/>
    <col min="34" max="34" width="16" customWidth="1" style="100"/>
    <col min="35" max="35" width="10.5703125" customWidth="1" style="100"/>
    <col min="36" max="36" width="10.42578125" customWidth="1" style="100"/>
    <col min="37" max="37" width="14.42578125" customWidth="1" style="100"/>
    <col min="38" max="38" bestFit="1" width="13.140625" customWidth="1" style="100"/>
    <col min="39" max="39" bestFit="1" width="14" customWidth="1" style="100"/>
    <col min="40" max="40" width="13.28515625" customWidth="1" style="99"/>
    <col min="41" max="41" width="5.85546875" customWidth="1" style="100"/>
    <col min="42" max="42" width="6.42578125" customWidth="1" style="100"/>
    <col min="43" max="43" bestFit="1" width="24.5703125" customWidth="1" style="100"/>
    <col min="44" max="44" width="15.5703125" customWidth="1" style="100"/>
    <col min="45" max="45" bestFit="1" width="14.85546875" customWidth="1" style="99"/>
    <col min="46" max="46" bestFit="1" width="12.42578125" customWidth="1" style="97"/>
    <col min="47" max="47" bestFit="1" width="11.42578125" customWidth="1" style="97"/>
    <col min="48" max="48" width="13.7109375" customWidth="1" style="99"/>
  </cols>
  <sheetData>
    <row r="1">
      <c r="A1" s="104" t="s">
        <v>0</v>
      </c>
      <c r="B1" s="105"/>
      <c r="C1" s="106"/>
      <c r="D1" s="105"/>
      <c r="E1" s="105"/>
      <c r="F1" s="105"/>
      <c r="G1" s="107"/>
      <c r="H1" s="107"/>
      <c r="M1" s="107"/>
      <c r="U1" s="191"/>
      <c r="V1" s="192"/>
      <c r="W1" s="192"/>
      <c r="X1" s="192"/>
      <c r="Z1" s="748"/>
      <c r="AA1" s="748"/>
      <c r="AB1" s="748"/>
      <c r="AC1" s="749"/>
      <c r="AD1" s="748"/>
      <c r="AH1" s="98"/>
      <c r="AI1" s="748"/>
      <c r="AJ1" s="748"/>
      <c r="AK1" s="748"/>
      <c r="AL1" s="748"/>
      <c r="AM1" s="748"/>
      <c r="AN1" s="749"/>
      <c r="AO1" s="748"/>
      <c r="AP1" s="748"/>
      <c r="AQ1" s="748"/>
      <c r="AR1" s="748"/>
      <c r="AS1" s="101"/>
      <c r="AV1" s="101"/>
    </row>
    <row r="2">
      <c r="A2" s="104" t="s">
        <v>1070</v>
      </c>
      <c r="B2" s="108"/>
      <c r="C2" s="109"/>
      <c r="D2" s="108"/>
      <c r="E2" s="108"/>
      <c r="F2" s="108"/>
      <c r="G2" s="110"/>
      <c r="H2" s="110"/>
      <c r="I2" s="164"/>
      <c r="J2" s="164"/>
      <c r="K2" s="164"/>
      <c r="L2" s="164"/>
      <c r="M2" s="110"/>
      <c r="N2" s="110"/>
      <c r="O2" s="110"/>
      <c r="P2" s="110"/>
      <c r="Q2" s="110"/>
      <c r="R2" s="164"/>
      <c r="S2" s="164"/>
      <c r="T2" s="164"/>
      <c r="U2" s="193"/>
      <c r="V2" s="193"/>
      <c r="W2" s="191"/>
      <c r="X2" s="191"/>
      <c r="Z2" s="748"/>
      <c r="AA2" s="748"/>
      <c r="AB2" s="748"/>
      <c r="AC2" s="749"/>
      <c r="AD2" s="748"/>
      <c r="AH2" s="98"/>
      <c r="AI2" s="748"/>
      <c r="AJ2" s="748"/>
      <c r="AK2" s="748"/>
      <c r="AL2" s="748"/>
      <c r="AM2" s="748"/>
      <c r="AN2" s="749"/>
      <c r="AO2" s="748"/>
      <c r="AP2" s="748"/>
      <c r="AQ2" s="748"/>
      <c r="AR2" s="748"/>
      <c r="AS2" s="101"/>
      <c r="AV2" s="101"/>
    </row>
    <row r="3">
      <c r="A3" s="104" t="str">
        <f>+'PURWOKERTO AOP MEI - OK'!A3</f>
        <v>Periode Bulan Mei 2022</v>
      </c>
      <c r="B3" s="105"/>
      <c r="C3" s="106"/>
      <c r="D3" s="105"/>
      <c r="E3" s="105"/>
      <c r="F3" s="105"/>
      <c r="G3" s="110"/>
      <c r="H3" s="110"/>
      <c r="I3" s="165"/>
      <c r="M3" s="107"/>
      <c r="U3" s="191"/>
      <c r="V3" s="192"/>
      <c r="W3" s="192"/>
      <c r="X3" s="192"/>
      <c r="Z3" s="748"/>
      <c r="AA3" s="748"/>
      <c r="AB3" s="748"/>
      <c r="AC3" s="749"/>
      <c r="AD3" s="748"/>
      <c r="AE3" s="540"/>
      <c r="AH3" s="98"/>
      <c r="AI3" s="748"/>
      <c r="AJ3" s="748"/>
      <c r="AK3" s="748"/>
      <c r="AL3" s="748"/>
      <c r="AM3" s="748"/>
      <c r="AN3" s="749"/>
      <c r="AO3" s="748"/>
      <c r="AP3" s="748"/>
      <c r="AQ3" s="748"/>
      <c r="AR3" s="748"/>
      <c r="AS3" s="101"/>
      <c r="AV3" s="101"/>
    </row>
    <row r="4">
      <c r="A4" s="104"/>
      <c r="B4" s="105"/>
      <c r="C4" s="106"/>
      <c r="D4" s="105"/>
      <c r="E4" s="105"/>
      <c r="F4" s="105"/>
      <c r="G4" s="110"/>
      <c r="H4" s="110"/>
      <c r="I4" s="111">
        <v>2376240.63</v>
      </c>
      <c r="M4" s="107"/>
      <c r="U4" s="191"/>
      <c r="V4" s="192"/>
      <c r="W4" s="192"/>
      <c r="X4" s="192"/>
      <c r="Z4" s="748"/>
      <c r="AA4" s="748"/>
      <c r="AB4" s="748"/>
      <c r="AC4" s="749"/>
      <c r="AD4" s="748"/>
      <c r="AE4" s="750">
        <f>+I4</f>
        <v>2376240.63</v>
      </c>
      <c r="AH4" s="98"/>
      <c r="AI4" s="751"/>
      <c r="AJ4" s="748"/>
      <c r="AK4" s="748"/>
      <c r="AL4" s="748"/>
      <c r="AM4" s="748"/>
      <c r="AN4" s="749"/>
      <c r="AO4" s="748"/>
      <c r="AP4" s="748"/>
      <c r="AQ4" s="748"/>
      <c r="AR4" s="748"/>
      <c r="AS4" s="101"/>
      <c r="AV4" s="101"/>
    </row>
    <row r="5" ht="15.75">
      <c r="A5" s="104"/>
      <c r="B5" s="105"/>
      <c r="C5" s="106"/>
      <c r="D5" s="105"/>
      <c r="E5" s="105"/>
      <c r="F5" s="105"/>
      <c r="H5" s="111"/>
      <c r="I5" s="165"/>
      <c r="M5" s="107"/>
      <c r="U5" s="191"/>
      <c r="V5" s="192"/>
      <c r="W5" s="192"/>
      <c r="X5" s="192"/>
      <c r="Z5" s="748"/>
      <c r="AA5" s="748"/>
      <c r="AB5" s="748" t="str">
        <f>+E7</f>
        <v>PROBOLONGGO</v>
      </c>
      <c r="AC5" s="749"/>
      <c r="AD5" s="748"/>
      <c r="AE5" s="752"/>
      <c r="AH5" s="98"/>
      <c r="AI5" s="748"/>
      <c r="AJ5" s="748"/>
      <c r="AK5" s="748"/>
      <c r="AL5" s="748"/>
      <c r="AM5" s="748"/>
      <c r="AN5" s="749"/>
      <c r="AO5" s="748"/>
      <c r="AP5" s="748"/>
      <c r="AQ5" s="748" t="str">
        <f ref="AQ5:AQ7" t="shared" si="0">+AB5</f>
        <v>PROBOLONGGO</v>
      </c>
      <c r="AR5" s="748"/>
      <c r="AS5" s="998" t="s">
        <v>3</v>
      </c>
      <c r="AT5" s="998"/>
      <c r="AU5" s="998"/>
      <c r="AV5" s="101"/>
    </row>
    <row r="6" ht="34.5">
      <c r="A6" s="112" t="s">
        <v>4</v>
      </c>
      <c r="B6" s="113" t="s">
        <v>5</v>
      </c>
      <c r="C6" s="113" t="s">
        <v>6</v>
      </c>
      <c r="D6" s="113" t="s">
        <v>7</v>
      </c>
      <c r="E6" s="113" t="s">
        <v>8</v>
      </c>
      <c r="F6" s="114" t="s">
        <v>9</v>
      </c>
      <c r="G6" s="3" t="s">
        <v>10</v>
      </c>
      <c r="H6" s="4" t="s">
        <v>11</v>
      </c>
      <c r="I6" s="166" t="s">
        <v>12</v>
      </c>
      <c r="J6" s="167" t="s">
        <v>13</v>
      </c>
      <c r="K6" s="167" t="s">
        <v>14</v>
      </c>
      <c r="L6" s="168" t="s">
        <v>15</v>
      </c>
      <c r="M6" s="168" t="s">
        <v>16</v>
      </c>
      <c r="N6" s="169" t="s">
        <v>17</v>
      </c>
      <c r="O6" s="169" t="s">
        <v>348</v>
      </c>
      <c r="P6" s="170" t="s">
        <v>19</v>
      </c>
      <c r="Q6" s="169" t="s">
        <v>642</v>
      </c>
      <c r="R6" s="194" t="s">
        <v>21</v>
      </c>
      <c r="S6" s="195" t="s">
        <v>22</v>
      </c>
      <c r="T6" s="195" t="s">
        <v>23</v>
      </c>
      <c r="U6" s="196" t="s">
        <v>24</v>
      </c>
      <c r="V6" s="197" t="s">
        <v>25</v>
      </c>
      <c r="W6" s="999" t="s">
        <v>26</v>
      </c>
      <c r="X6" s="999"/>
      <c r="Y6" s="234" t="s">
        <v>840</v>
      </c>
      <c r="Z6" s="753" t="s">
        <v>27</v>
      </c>
      <c r="AA6" s="754" t="s">
        <v>28</v>
      </c>
      <c r="AB6" s="755" t="s">
        <v>29</v>
      </c>
      <c r="AC6" s="756" t="s">
        <v>30</v>
      </c>
      <c r="AD6" s="755" t="s">
        <v>31</v>
      </c>
      <c r="AE6" s="757" t="s">
        <v>32</v>
      </c>
      <c r="AF6" s="757" t="s">
        <v>33</v>
      </c>
      <c r="AG6" s="757" t="s">
        <v>34</v>
      </c>
      <c r="AH6" s="755" t="s">
        <v>35</v>
      </c>
      <c r="AI6" s="755" t="s">
        <v>36</v>
      </c>
      <c r="AJ6" s="758" t="s">
        <v>37</v>
      </c>
      <c r="AK6" s="758" t="s">
        <v>38</v>
      </c>
      <c r="AL6" s="758" t="s">
        <v>39</v>
      </c>
      <c r="AM6" s="758" t="s">
        <v>37</v>
      </c>
      <c r="AN6" s="101"/>
      <c r="AO6" s="759" t="str">
        <f ref="AO6:AP7" t="shared" si="1">+Z6</f>
        <v>NO</v>
      </c>
      <c r="AP6" s="760" t="str">
        <f t="shared" si="1"/>
        <v>NIK</v>
      </c>
      <c r="AQ6" s="761" t="str">
        <f t="shared" si="0"/>
        <v>NAMA</v>
      </c>
      <c r="AR6" s="762" t="s">
        <v>40</v>
      </c>
      <c r="AS6" s="763" t="s">
        <v>41</v>
      </c>
      <c r="AT6" s="763" t="s">
        <v>42</v>
      </c>
      <c r="AU6" s="763" t="s">
        <v>43</v>
      </c>
      <c r="AV6" s="764"/>
    </row>
    <row r="7" ht="14.25" customHeight="1">
      <c r="A7" s="292" t="s">
        <v>211</v>
      </c>
      <c r="B7" s="1036" t="s">
        <v>1071</v>
      </c>
      <c r="C7" s="324" t="s">
        <v>1072</v>
      </c>
      <c r="D7" s="120" t="s">
        <v>77</v>
      </c>
      <c r="E7" s="118" t="s">
        <v>1073</v>
      </c>
      <c r="F7" s="137" t="s">
        <v>686</v>
      </c>
      <c r="G7" s="12">
        <v>2376240.63</v>
      </c>
      <c r="H7" s="12"/>
      <c r="I7" s="30">
        <f>+$I$4*4.89%</f>
        <v>116198.16680699999</v>
      </c>
      <c r="J7" s="30">
        <f>+$I$4*4%</f>
        <v>95049.6252</v>
      </c>
      <c r="K7" s="30">
        <f>+$I$4*2%</f>
        <v>47524.8126</v>
      </c>
      <c r="L7" s="171">
        <v>15000</v>
      </c>
      <c r="M7" s="32">
        <f>SUM(G7:L7)</f>
        <v>2650013.234607</v>
      </c>
      <c r="N7" s="32">
        <f>+M7*8%</f>
        <v>212001.05876856</v>
      </c>
      <c r="O7" s="172">
        <v>611000</v>
      </c>
      <c r="P7" s="172"/>
      <c r="Q7" s="32"/>
      <c r="R7" s="48">
        <f>SUM(M7:Q7)</f>
        <v>3473014.29337556</v>
      </c>
      <c r="S7" s="199">
        <f>N7*11%</f>
        <v>23320.1164645416</v>
      </c>
      <c r="T7" s="49">
        <f>R7+S7</f>
        <v>3496334.409840102</v>
      </c>
      <c r="U7" s="204">
        <v>44621</v>
      </c>
      <c r="V7" s="205">
        <v>44712</v>
      </c>
      <c r="W7" s="222"/>
      <c r="X7" s="222"/>
      <c r="Y7" s="499"/>
      <c r="Z7" s="765">
        <f ref="Z7:AB7" t="shared" si="2">+A7</f>
        <v>1</v>
      </c>
      <c r="AA7" s="766" t="str">
        <f t="shared" si="2"/>
        <v>1165</v>
      </c>
      <c r="AB7" s="767" t="str">
        <f t="shared" si="2"/>
        <v>PRADANA NUGRAHA</v>
      </c>
      <c r="AC7" s="768" t="str">
        <f>+VLOOKUP($B7,'[5]Database All Area Mei 2022'!$C$5:$CJ$1779,27,0)</f>
        <v>LAJANG</v>
      </c>
      <c r="AD7" s="769">
        <f>+G7+P7+Q7+H7+O7</f>
        <v>2987240.63</v>
      </c>
      <c r="AE7" s="770">
        <f>IF(I7&gt;1,$AE$4*2%,0)</f>
        <v>47524.8126</v>
      </c>
      <c r="AF7" s="770">
        <f>+IF(AN7="PERUSAHAAN",$AE$4*1%,0)</f>
        <v>23762.4063</v>
      </c>
      <c r="AG7" s="770">
        <f>IF(L7&gt;1,$AE$4*1%,0)</f>
        <v>23762.4063</v>
      </c>
      <c r="AH7" s="771">
        <f>(AD7-AE7-AF7-AG7)-IF(AC7="LAJANG",4500000,IF(AC7="KAWIN",4875000,IF(AC7="KAWIN ANAK 1",5250000,IF(AC7="KAWIN ANAK 2",5625000,IF(AC7="KAWIN ANAK 3",6000000,0)))))</f>
        <v>-1607808.9951999998</v>
      </c>
      <c r="AI7" s="771">
        <f>+IF(AH7&gt;1,AH7*5%,0)</f>
        <v>0</v>
      </c>
      <c r="AJ7" s="772">
        <f>+AD7-AE7-AF7-AG7-AI7</f>
        <v>2892191.0048</v>
      </c>
      <c r="AK7" s="772"/>
      <c r="AL7" s="773"/>
      <c r="AM7" s="774">
        <f>+AJ7-AL7-AK7</f>
        <v>2892191.0048</v>
      </c>
      <c r="AN7" s="775" t="str">
        <f>+VLOOKUP($B7,'[5]Database All Area Mei 2022'!$C$5:$CJ$1779,74,0)</f>
        <v>PERUSAHAAN</v>
      </c>
      <c r="AO7" s="776">
        <f t="shared" si="1"/>
        <v>1</v>
      </c>
      <c r="AP7" s="777" t="str">
        <f t="shared" si="1"/>
        <v>1165</v>
      </c>
      <c r="AQ7" s="778" t="str">
        <f t="shared" si="0"/>
        <v>PRADANA NUGRAHA</v>
      </c>
      <c r="AR7" s="779">
        <f>+AM7</f>
        <v>2892191.0048</v>
      </c>
      <c r="AS7" s="97">
        <f>+VLOOKUP(B7,'[6]BANK DRIVER'!$B$442:$I$1298,6,0)</f>
        <v>2892191.0048</v>
      </c>
      <c r="AV7" s="103">
        <f>+AR7-AS7-AT7-AU7</f>
        <v>0</v>
      </c>
    </row>
    <row r="8" ht="14.25" customHeight="1">
      <c r="A8" s="292" t="s">
        <v>211</v>
      </c>
      <c r="B8" s="1036" t="s">
        <v>1074</v>
      </c>
      <c r="C8" s="324" t="s">
        <v>1075</v>
      </c>
      <c r="D8" s="120" t="s">
        <v>77</v>
      </c>
      <c r="E8" s="118" t="s">
        <v>1073</v>
      </c>
      <c r="F8" s="137" t="s">
        <v>686</v>
      </c>
      <c r="G8" s="12">
        <v>2376240.63</v>
      </c>
      <c r="H8" s="12"/>
      <c r="I8" s="30">
        <f>+$I$4*4.89%</f>
        <v>116198.16680699999</v>
      </c>
      <c r="J8" s="30">
        <f>+$I$4*4%</f>
        <v>95049.6252</v>
      </c>
      <c r="K8" s="30">
        <f>+$I$4*2%</f>
        <v>47524.8126</v>
      </c>
      <c r="L8" s="171">
        <v>15000</v>
      </c>
      <c r="M8" s="32">
        <f>SUM(G8:L8)</f>
        <v>2650013.234607</v>
      </c>
      <c r="N8" s="32">
        <f>+M8*8%</f>
        <v>212001.05876856</v>
      </c>
      <c r="O8" s="172">
        <f>564000+60000</f>
        <v>624000</v>
      </c>
      <c r="P8" s="172"/>
      <c r="Q8" s="32"/>
      <c r="R8" s="48">
        <f>SUM(M8:Q8)</f>
        <v>3486014.29337556</v>
      </c>
      <c r="S8" s="199">
        <f>N8*11%</f>
        <v>23320.1164645416</v>
      </c>
      <c r="T8" s="49">
        <f>R8+S8</f>
        <v>3509334.409840102</v>
      </c>
      <c r="U8" s="204">
        <v>44682</v>
      </c>
      <c r="V8" s="205">
        <v>44773</v>
      </c>
      <c r="W8" s="206" t="s">
        <v>1076</v>
      </c>
      <c r="X8" s="222"/>
      <c r="Y8" s="499"/>
      <c r="Z8" s="765">
        <f>+A8</f>
        <v>2</v>
      </c>
      <c r="AA8" s="766" t="str">
        <f>+B8</f>
        <v>2104</v>
      </c>
      <c r="AB8" s="767" t="str">
        <f>+C8</f>
        <v>NUR AHMAD</v>
      </c>
      <c r="AC8" s="768" t="str">
        <f>+VLOOKUP($B8,'[5]Database All Area Mei 2022'!$C$5:$CJ$1779,27,0)</f>
        <v>KAWIN</v>
      </c>
      <c r="AD8" s="769">
        <f>+G8+P8+Q8+H8+O8</f>
        <v>3000240.63</v>
      </c>
      <c r="AE8" s="770">
        <f>IF(I8&gt;1,$AE$4*2%,0)</f>
        <v>47524.8126</v>
      </c>
      <c r="AF8" s="770">
        <f>+IF(AN8="PERUSAHAAN",$AE$4*1%,0)</f>
        <v>23762.4063</v>
      </c>
      <c r="AG8" s="770">
        <f>IF(L8&gt;1,$AE$4*1%,0)</f>
        <v>23762.4063</v>
      </c>
      <c r="AH8" s="771">
        <f>(AD8-AE8-AF8-AG8)-IF(AC8="LAJANG",4500000,IF(AC8="KAWIN",4875000,IF(AC8="KAWIN ANAK 1",5250000,IF(AC8="KAWIN ANAK 2",5625000,IF(AC8="KAWIN ANAK 3",6000000,0)))))</f>
        <v>-1969808.9951999998</v>
      </c>
      <c r="AI8" s="771">
        <f>+IF(AH8&gt;1,AH8*5%,0)</f>
        <v>0</v>
      </c>
      <c r="AJ8" s="772">
        <f>+AD8-AE8-AF8-AG8-AI8</f>
        <v>2905191.0048</v>
      </c>
      <c r="AK8" s="772"/>
      <c r="AL8" s="773"/>
      <c r="AM8" s="774">
        <f>+AJ8-AL8-AK8</f>
        <v>2905191.0048</v>
      </c>
      <c r="AN8" s="775" t="str">
        <f>+VLOOKUP($B8,'[5]Database All Area Mei 2022'!$C$5:$CJ$1779,74,0)</f>
        <v>PERUSAHAAN</v>
      </c>
      <c r="AO8" s="776">
        <f>+Z8</f>
        <v>2</v>
      </c>
      <c r="AP8" s="777" t="str">
        <f>+AA8</f>
        <v>2104</v>
      </c>
      <c r="AQ8" s="778" t="str">
        <f>+AB8</f>
        <v>NUR AHMAD</v>
      </c>
      <c r="AR8" s="779">
        <f>+AM8</f>
        <v>2905191.0048</v>
      </c>
      <c r="AS8" s="97">
        <f>+VLOOKUP(B8,'[6]BANK DRIVER'!$B$441:$G$1298,6,0)</f>
        <v>2905191.0048</v>
      </c>
      <c r="AV8" s="103">
        <f>+AR8-AS8-AT8-AU8</f>
        <v>0</v>
      </c>
    </row>
    <row r="9" ht="15.75">
      <c r="A9" s="1010" t="s">
        <v>339</v>
      </c>
      <c r="B9" s="1008"/>
      <c r="C9" s="1008"/>
      <c r="D9" s="1009"/>
      <c r="E9" s="144"/>
      <c r="F9" s="144"/>
      <c r="G9" s="145">
        <f>SUM(G7:G8)</f>
        <v>4752481.26</v>
      </c>
      <c r="H9" s="145">
        <f ref="H9:T9" t="shared" si="17">SUM(H7:H8)</f>
        <v>0</v>
      </c>
      <c r="I9" s="145">
        <f t="shared" si="17"/>
        <v>232396.33361399997</v>
      </c>
      <c r="J9" s="145">
        <f t="shared" si="17"/>
        <v>190099.2504</v>
      </c>
      <c r="K9" s="145">
        <f t="shared" si="17"/>
        <v>95049.6252</v>
      </c>
      <c r="L9" s="145">
        <f t="shared" si="17"/>
        <v>30000</v>
      </c>
      <c r="M9" s="145">
        <f t="shared" si="17"/>
        <v>5300026.469214</v>
      </c>
      <c r="N9" s="145">
        <f t="shared" si="17"/>
        <v>424002.11753712</v>
      </c>
      <c r="O9" s="145">
        <f t="shared" si="17"/>
        <v>1235000</v>
      </c>
      <c r="P9" s="145">
        <f t="shared" si="17"/>
        <v>0</v>
      </c>
      <c r="Q9" s="145">
        <f t="shared" si="17"/>
        <v>0</v>
      </c>
      <c r="R9" s="145">
        <f t="shared" si="17"/>
        <v>6959028.58675112</v>
      </c>
      <c r="S9" s="145">
        <f t="shared" si="17"/>
        <v>46640.2329290832</v>
      </c>
      <c r="T9" s="145">
        <f t="shared" si="17"/>
        <v>7005668.819680204</v>
      </c>
      <c r="U9" s="228"/>
      <c r="V9" s="229"/>
      <c r="W9" s="230"/>
      <c r="X9" s="230"/>
      <c r="Y9" s="333"/>
      <c r="Z9" s="783"/>
      <c r="AA9" s="784"/>
      <c r="AB9" s="785"/>
      <c r="AC9" s="786"/>
      <c r="AD9" s="145">
        <f>SUM(AD7:AD8)</f>
        <v>5987481.26</v>
      </c>
      <c r="AE9" s="145">
        <f ref="AE9:AM9" t="shared" si="18">SUM(AE7:AE8)</f>
        <v>95049.6252</v>
      </c>
      <c r="AF9" s="145">
        <f t="shared" si="18"/>
        <v>47524.8126</v>
      </c>
      <c r="AG9" s="145">
        <f t="shared" si="18"/>
        <v>47524.8126</v>
      </c>
      <c r="AH9" s="145">
        <f t="shared" si="18"/>
        <v>-3577617.9903999995</v>
      </c>
      <c r="AI9" s="145">
        <f t="shared" si="18"/>
        <v>0</v>
      </c>
      <c r="AJ9" s="145">
        <f t="shared" si="18"/>
        <v>5797382.0096</v>
      </c>
      <c r="AK9" s="145">
        <f t="shared" si="18"/>
        <v>0</v>
      </c>
      <c r="AL9" s="145">
        <f t="shared" si="18"/>
        <v>0</v>
      </c>
      <c r="AM9" s="145">
        <f t="shared" si="18"/>
        <v>5797382.0096</v>
      </c>
      <c r="AN9" s="775"/>
      <c r="AO9" s="787"/>
      <c r="AP9" s="788"/>
      <c r="AQ9" s="789"/>
      <c r="AR9" s="145">
        <f>SUM(AR7:AR8)</f>
        <v>5797382.0096</v>
      </c>
      <c r="AS9" s="145">
        <f>SUM(AS7:AS8)</f>
        <v>5797382.0096</v>
      </c>
      <c r="AT9" s="145">
        <f>SUM(AT7:AT8)</f>
        <v>0</v>
      </c>
      <c r="AU9" s="145">
        <f>SUM(AU7:AU8)</f>
        <v>0</v>
      </c>
      <c r="AV9" s="101"/>
    </row>
    <row r="10" ht="15.75">
      <c r="B10" s="105"/>
      <c r="C10" s="106"/>
      <c r="D10" s="105"/>
      <c r="E10" s="105"/>
      <c r="F10" s="105"/>
      <c r="G10" s="107"/>
      <c r="H10" s="107"/>
      <c r="I10" s="107"/>
      <c r="J10" s="107"/>
      <c r="K10" s="107"/>
      <c r="L10" s="107"/>
      <c r="M10" s="107"/>
      <c r="N10" s="107"/>
      <c r="O10" s="159"/>
      <c r="P10" s="107"/>
      <c r="Q10" s="107"/>
      <c r="R10" s="107"/>
      <c r="S10" s="107"/>
      <c r="T10" s="107"/>
      <c r="U10" s="191"/>
      <c r="V10" s="192"/>
      <c r="W10" s="192"/>
      <c r="X10" s="192"/>
      <c r="AD10" s="791">
        <f>+AD9-G9-P9-Q9-H9-O9</f>
        <v>0</v>
      </c>
      <c r="AK10" s="791"/>
      <c r="AL10" s="791"/>
      <c r="AM10" s="791"/>
      <c r="AN10" s="792"/>
      <c r="AR10" s="791">
        <f>+AR9-AS9-AT9-AU9</f>
        <v>0</v>
      </c>
      <c r="AS10" s="101"/>
      <c r="AV10" s="101"/>
    </row>
    <row r="11">
      <c r="B11" s="105"/>
      <c r="D11" s="146"/>
      <c r="E11" s="147"/>
      <c r="F11" s="148"/>
      <c r="G11" s="107"/>
      <c r="H11" s="107"/>
      <c r="I11" s="185"/>
      <c r="J11" s="185"/>
      <c r="K11" s="185"/>
      <c r="L11" s="185"/>
      <c r="M11" s="185"/>
      <c r="N11" s="185"/>
      <c r="O11" s="185"/>
      <c r="P11" s="185"/>
      <c r="Q11" s="185"/>
      <c r="R11" s="185"/>
      <c r="S11" s="185"/>
      <c r="T11" s="185"/>
      <c r="U11" s="231"/>
      <c r="V11" s="192"/>
      <c r="W11" s="192"/>
      <c r="X11" s="192"/>
      <c r="AC11" s="103"/>
      <c r="AD11" s="793" t="s">
        <v>341</v>
      </c>
      <c r="AE11" s="98">
        <f>+I9+K9+AE9+AG9</f>
        <v>470020.39661399997</v>
      </c>
      <c r="AH11" s="98"/>
      <c r="AI11" s="98"/>
      <c r="AJ11" s="98"/>
      <c r="AK11" s="98"/>
      <c r="AL11" s="791"/>
      <c r="AN11" s="102"/>
    </row>
    <row r="12">
      <c r="A12" s="149"/>
      <c r="B12" s="132"/>
      <c r="C12" s="150"/>
      <c r="D12" s="150"/>
      <c r="E12" s="150"/>
      <c r="F12" s="150"/>
      <c r="G12" s="151"/>
      <c r="H12" s="151"/>
      <c r="I12" s="185"/>
      <c r="J12" s="185"/>
      <c r="K12" s="185"/>
      <c r="L12" s="185"/>
      <c r="M12" s="185"/>
      <c r="N12" s="185"/>
      <c r="O12" s="185"/>
      <c r="P12" s="185"/>
      <c r="Q12" s="185"/>
      <c r="R12" s="185"/>
      <c r="S12" s="185"/>
      <c r="T12" s="185"/>
      <c r="U12" s="231"/>
      <c r="V12" s="192"/>
      <c r="W12" s="192"/>
      <c r="X12" s="192"/>
      <c r="AC12" s="103"/>
      <c r="AD12" s="100" t="s">
        <v>33</v>
      </c>
      <c r="AE12" s="98">
        <f>+J9+AF9</f>
        <v>237624.063</v>
      </c>
      <c r="AH12" s="98"/>
      <c r="AI12" s="98"/>
      <c r="AJ12" s="98"/>
      <c r="AK12" s="98"/>
      <c r="AN12" s="102"/>
    </row>
    <row r="13">
      <c r="A13" s="152"/>
      <c r="B13" s="153"/>
      <c r="C13" s="133"/>
      <c r="D13" s="154"/>
      <c r="E13" s="154"/>
      <c r="F13" s="154"/>
      <c r="G13" s="155"/>
      <c r="H13" s="155"/>
      <c r="I13" s="165"/>
      <c r="J13" s="154"/>
      <c r="K13" s="154"/>
      <c r="L13" s="154"/>
      <c r="M13" s="154"/>
      <c r="N13" s="185"/>
      <c r="O13" s="185"/>
      <c r="P13" s="185"/>
      <c r="Q13" s="185"/>
      <c r="R13" s="154"/>
      <c r="S13" s="154"/>
      <c r="T13" s="185"/>
      <c r="U13" s="231"/>
      <c r="V13" s="192"/>
      <c r="W13" s="192"/>
      <c r="X13" s="192"/>
      <c r="Z13" s="95">
        <v>25</v>
      </c>
      <c r="AA13" s="96">
        <v>26</v>
      </c>
      <c r="AB13" s="95">
        <v>27</v>
      </c>
      <c r="AC13" s="96">
        <v>28</v>
      </c>
      <c r="AD13" s="100" t="s">
        <v>342</v>
      </c>
      <c r="AE13" s="98">
        <f>+L9</f>
        <v>30000</v>
      </c>
      <c r="AG13" s="96">
        <v>32</v>
      </c>
      <c r="AH13" s="95">
        <v>33</v>
      </c>
      <c r="AI13" s="96">
        <v>34</v>
      </c>
      <c r="AJ13" s="95">
        <v>35</v>
      </c>
      <c r="AK13" s="96">
        <v>36</v>
      </c>
      <c r="AN13" s="102"/>
      <c r="AV13" s="101"/>
    </row>
    <row r="14">
      <c r="A14" s="152"/>
      <c r="B14" s="156"/>
      <c r="C14" s="157"/>
      <c r="D14" s="147"/>
      <c r="E14" s="148"/>
      <c r="F14" s="148"/>
      <c r="G14" s="107"/>
      <c r="H14" s="107"/>
      <c r="I14" s="186"/>
      <c r="J14" s="146"/>
      <c r="K14" s="146"/>
      <c r="L14" s="187"/>
      <c r="M14" s="147"/>
      <c r="N14" s="188"/>
      <c r="R14" s="232"/>
      <c r="S14" s="154"/>
      <c r="T14" s="188"/>
      <c r="U14" s="231"/>
      <c r="V14" s="231"/>
      <c r="W14" s="231"/>
      <c r="X14" s="231"/>
      <c r="AC14" s="103"/>
      <c r="AD14" s="100" t="s">
        <v>36</v>
      </c>
      <c r="AE14" s="98">
        <f>+AI9</f>
        <v>0</v>
      </c>
      <c r="AH14" s="98"/>
      <c r="AI14" s="98"/>
      <c r="AJ14" s="98"/>
      <c r="AK14" s="98"/>
      <c r="AN14" s="102"/>
    </row>
    <row r="15">
      <c r="A15" s="152"/>
      <c r="B15" s="153"/>
      <c r="C15" s="133"/>
      <c r="D15" s="158"/>
      <c r="E15" s="148"/>
      <c r="F15" s="148"/>
      <c r="G15" s="159"/>
      <c r="H15" s="159"/>
      <c r="I15" s="189"/>
      <c r="J15" s="190"/>
      <c r="K15" s="146"/>
      <c r="L15" s="187"/>
      <c r="M15" s="146"/>
      <c r="N15" s="154"/>
      <c r="O15" s="154"/>
      <c r="P15" s="154"/>
      <c r="Q15" s="154"/>
      <c r="R15" s="232"/>
      <c r="S15" s="154"/>
      <c r="T15" s="154"/>
      <c r="U15" s="231"/>
      <c r="V15" s="231"/>
      <c r="W15" s="231"/>
      <c r="X15" s="231"/>
      <c r="AC15" s="103"/>
      <c r="AD15" s="100" t="s">
        <v>343</v>
      </c>
      <c r="AE15" s="98">
        <f>+AL9+AK9</f>
        <v>0</v>
      </c>
      <c r="AH15" s="98"/>
      <c r="AI15" s="98"/>
      <c r="AJ15" s="98"/>
      <c r="AK15" s="98"/>
      <c r="AN15" s="102"/>
    </row>
    <row r="16">
      <c r="A16" s="152"/>
      <c r="B16" s="160"/>
      <c r="C16" s="160"/>
      <c r="D16" s="106"/>
      <c r="E16" s="105"/>
      <c r="F16" s="105"/>
      <c r="G16" s="159"/>
      <c r="H16" s="159"/>
      <c r="I16" s="110"/>
      <c r="J16" s="154"/>
      <c r="K16" s="154"/>
      <c r="L16" s="185"/>
      <c r="M16" s="154"/>
      <c r="N16" s="154"/>
      <c r="O16" s="154"/>
      <c r="P16" s="154"/>
      <c r="Q16" s="154"/>
      <c r="R16" s="105"/>
      <c r="S16" s="154"/>
      <c r="T16" s="154"/>
      <c r="U16" s="231"/>
      <c r="V16" s="231"/>
      <c r="W16" s="231"/>
      <c r="X16" s="231"/>
      <c r="AC16" s="103"/>
      <c r="AD16" s="100" t="s">
        <v>344</v>
      </c>
      <c r="AE16" s="98">
        <f>+N9</f>
        <v>424002.11753712</v>
      </c>
      <c r="AH16" s="98"/>
      <c r="AI16" s="98"/>
      <c r="AJ16" s="98"/>
      <c r="AK16" s="98"/>
      <c r="AN16" s="102"/>
    </row>
    <row r="17">
      <c r="A17" s="152"/>
      <c r="B17" s="160"/>
      <c r="C17" s="160"/>
      <c r="D17" s="106"/>
      <c r="E17" s="105"/>
      <c r="F17" s="105"/>
      <c r="G17" s="107"/>
      <c r="H17" s="107"/>
      <c r="I17" s="159"/>
      <c r="J17" s="146"/>
      <c r="K17" s="146"/>
      <c r="L17" s="187"/>
      <c r="M17" s="146"/>
      <c r="N17" s="146"/>
      <c r="O17" s="146"/>
      <c r="P17" s="146"/>
      <c r="Q17" s="146"/>
      <c r="R17" s="148"/>
      <c r="S17" s="154"/>
      <c r="T17" s="154"/>
      <c r="U17" s="231"/>
      <c r="V17" s="231"/>
      <c r="W17" s="231"/>
      <c r="X17" s="231"/>
      <c r="AC17" s="103"/>
      <c r="AD17" s="100" t="s">
        <v>22</v>
      </c>
      <c r="AE17" s="98">
        <f>+S9</f>
        <v>46640.2329290832</v>
      </c>
      <c r="AH17" s="98"/>
      <c r="AI17" s="98"/>
      <c r="AJ17" s="98"/>
      <c r="AK17" s="98"/>
      <c r="AN17" s="102"/>
    </row>
    <row r="18">
      <c r="A18" s="152"/>
      <c r="B18" s="153"/>
      <c r="C18" s="153"/>
      <c r="D18" s="158"/>
      <c r="E18" s="148"/>
      <c r="F18" s="148"/>
      <c r="G18" s="159"/>
      <c r="H18" s="159"/>
      <c r="I18" s="159"/>
      <c r="J18" s="146"/>
      <c r="K18" s="146"/>
      <c r="L18" s="187"/>
      <c r="M18" s="146"/>
      <c r="N18" s="146"/>
      <c r="O18" s="146"/>
      <c r="P18" s="146"/>
      <c r="Q18" s="146"/>
      <c r="R18" s="148"/>
      <c r="S18" s="105"/>
      <c r="T18" s="154"/>
      <c r="U18" s="231"/>
      <c r="V18" s="231"/>
      <c r="W18" s="231"/>
      <c r="X18" s="231"/>
      <c r="AC18" s="103"/>
      <c r="AD18" s="100" t="s">
        <v>345</v>
      </c>
      <c r="AE18" s="98">
        <f>+AR9</f>
        <v>5797382.0096</v>
      </c>
      <c r="AH18" s="98"/>
      <c r="AI18" s="98"/>
      <c r="AJ18" s="98"/>
      <c r="AK18" s="98"/>
      <c r="AN18" s="102"/>
    </row>
    <row r="19">
      <c r="A19" s="152"/>
      <c r="B19" s="156"/>
      <c r="C19" s="133"/>
      <c r="D19" s="148"/>
      <c r="E19" s="148"/>
      <c r="F19" s="148"/>
      <c r="G19" s="159"/>
      <c r="H19" s="159"/>
      <c r="I19" s="159"/>
      <c r="J19" s="146"/>
      <c r="K19" s="146"/>
      <c r="L19" s="187"/>
      <c r="M19" s="146"/>
      <c r="N19" s="146"/>
      <c r="O19" s="146"/>
      <c r="P19" s="146"/>
      <c r="Q19" s="146"/>
      <c r="R19" s="148"/>
      <c r="S19" s="154"/>
      <c r="U19" s="231"/>
      <c r="V19" s="231"/>
      <c r="W19" s="231"/>
      <c r="X19" s="231"/>
      <c r="AC19" s="103"/>
      <c r="AD19" s="100" t="s">
        <v>346</v>
      </c>
      <c r="AE19" s="98">
        <f>SUM(AE11:AE18)</f>
        <v>7005668.819680204</v>
      </c>
      <c r="AH19" s="98"/>
      <c r="AI19" s="98"/>
      <c r="AJ19" s="98"/>
      <c r="AK19" s="98"/>
      <c r="AN19" s="102"/>
    </row>
    <row r="20">
      <c r="A20" s="152"/>
      <c r="B20" s="156"/>
      <c r="C20" s="133"/>
      <c r="D20" s="148"/>
      <c r="E20" s="148"/>
      <c r="F20" s="148"/>
      <c r="G20" s="159"/>
      <c r="H20" s="159"/>
      <c r="I20" s="159"/>
      <c r="J20" s="187"/>
      <c r="K20" s="147"/>
      <c r="L20" s="147"/>
      <c r="M20" s="147"/>
      <c r="O20" s="148"/>
      <c r="P20" s="148"/>
      <c r="Q20" s="147"/>
      <c r="U20" s="233"/>
      <c r="V20" s="233"/>
      <c r="W20" s="233"/>
      <c r="X20" s="233"/>
      <c r="AC20" s="103"/>
      <c r="AE20" s="98">
        <f>+AE19-T9</f>
        <v>0</v>
      </c>
      <c r="AH20" s="98"/>
      <c r="AI20" s="98"/>
      <c r="AJ20" s="98"/>
      <c r="AK20" s="98"/>
      <c r="AN20" s="102"/>
    </row>
    <row r="21">
      <c r="A21" s="152"/>
      <c r="B21" s="156"/>
      <c r="C21" s="133"/>
      <c r="D21" s="152"/>
      <c r="E21" s="161"/>
      <c r="F21" s="161"/>
      <c r="G21" s="162"/>
      <c r="H21" s="162"/>
      <c r="I21" s="147"/>
      <c r="J21" s="147"/>
      <c r="K21" s="147"/>
      <c r="L21" s="147"/>
      <c r="M21" s="159"/>
      <c r="N21" s="147"/>
      <c r="O21" s="147"/>
      <c r="P21" s="147"/>
      <c r="Q21" s="147"/>
      <c r="R21" s="147"/>
      <c r="U21" s="233"/>
      <c r="V21" s="233"/>
      <c r="W21" s="233"/>
      <c r="X21" s="233"/>
      <c r="AC21" s="103"/>
      <c r="AE21" s="98">
        <f>+AE19-AE17</f>
        <v>6959028.58675112</v>
      </c>
      <c r="AH21" s="98"/>
      <c r="AI21" s="98"/>
      <c r="AJ21" s="98"/>
      <c r="AK21" s="98"/>
      <c r="AN21" s="102"/>
    </row>
    <row r="22">
      <c r="A22" s="147"/>
      <c r="B22" s="148"/>
      <c r="C22" s="158"/>
      <c r="D22" s="148"/>
      <c r="E22" s="148"/>
      <c r="F22" s="163"/>
      <c r="G22" s="159"/>
      <c r="H22" s="159"/>
      <c r="I22" s="147"/>
      <c r="J22" s="147"/>
      <c r="K22" s="147"/>
      <c r="L22" s="147"/>
      <c r="M22" s="159"/>
      <c r="N22" s="147"/>
      <c r="O22" s="147"/>
      <c r="P22" s="147"/>
      <c r="Q22" s="147"/>
      <c r="R22" s="147"/>
      <c r="U22" s="233"/>
      <c r="V22" s="233"/>
      <c r="W22" s="233"/>
      <c r="X22" s="233"/>
    </row>
    <row r="23">
      <c r="B23" s="105"/>
      <c r="C23" s="106"/>
      <c r="D23" s="105"/>
      <c r="E23" s="105"/>
      <c r="F23" s="105"/>
      <c r="G23" s="107"/>
      <c r="H23" s="107"/>
      <c r="M23" s="107"/>
      <c r="U23" s="191"/>
      <c r="V23" s="191"/>
      <c r="W23" s="191"/>
      <c r="X23" s="191"/>
    </row>
  </sheetData>
  <mergeCells>
    <mergeCell ref="W6:X6"/>
    <mergeCell ref="A9:D9"/>
    <mergeCell ref="AS5:AU5"/>
  </mergeCells>
  <conditionalFormatting sqref="AN1:AN4 AN22:AN1048576 AN6">
    <cfRule type="containsText" dxfId="260" priority="9" operator="containsText" text="MBK">
      <formula>NOT(ISERROR(SEARCH("MBK",AN1)))</formula>
    </cfRule>
  </conditionalFormatting>
  <conditionalFormatting sqref="AE16">
    <cfRule type="containsText" dxfId="261" priority="1" operator="containsText" text="SALAH">
      <formula>NOT(ISERROR(SEARCH("SALAH",AE16)))</formula>
    </cfRule>
    <cfRule type="containsText" dxfId="262" priority="2" operator="containsText" text="SALAH">
      <formula>NOT(ISERROR(SEARCH("SALAH",AE16)))</formula>
    </cfRule>
  </conditionalFormatting>
  <conditionalFormatting sqref="AE13">
    <cfRule type="containsText" dxfId="261" priority="3" operator="containsText" text="SALAH">
      <formula>NOT(ISERROR(SEARCH("SALAH",AE13)))</formula>
    </cfRule>
    <cfRule type="containsText" dxfId="262" priority="4" operator="containsText" text="SALAH">
      <formula>NOT(ISERROR(SEARCH("SALAH",AE13)))</formula>
    </cfRule>
  </conditionalFormatting>
  <printOptions horizontalCentered="1"/>
  <pageMargins left="0" right="0" top="0" bottom="0" header="0.3" footer="0.3"/>
  <pageSetup paperSize="9" scale="63" orientation="landscape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mc:Ignorable="x14ac xr">
  <sheetPr>
    <tabColor rgb="FF4DD60C"/>
    <pageSetUpPr fitToPage="1"/>
  </sheetPr>
  <dimension ref="A1:AV22"/>
  <sheetViews>
    <sheetView zoomScale="70" zoomScaleNormal="70" workbookViewId="0">
      <pane xSplit="7" ySplit="6" topLeftCell="AD7" activePane="bottomRight" state="frozen"/>
      <selection pane="topRight"/>
      <selection pane="bottomLeft"/>
      <selection pane="bottomRight" activeCell="AE19" sqref="AE19"/>
    </sheetView>
  </sheetViews>
  <sheetFormatPr defaultColWidth="9" defaultRowHeight="15"/>
  <cols>
    <col min="1" max="1" width="9.28515625" customWidth="1"/>
    <col min="3" max="3" width="24.42578125" customWidth="1"/>
    <col min="4" max="4" width="14.140625" customWidth="1"/>
    <col min="5" max="5" width="9" customWidth="1"/>
    <col min="6" max="6" width="9.5703125" customWidth="1"/>
    <col min="7" max="7" width="15.85546875" customWidth="1"/>
    <col min="8" max="8" width="13.7109375" customWidth="1"/>
    <col min="9" max="9" width="14.28515625" customWidth="1"/>
    <col min="10" max="11" width="13.28515625" customWidth="1"/>
    <col min="12" max="12" width="13" customWidth="1"/>
    <col min="13" max="13" width="15.85546875" customWidth="1"/>
    <col min="14" max="14" width="14.28515625" customWidth="1"/>
    <col min="15" max="15" width="14.5703125" customWidth="1"/>
    <col min="16" max="16" width="11.42578125" customWidth="1"/>
    <col min="17" max="17" width="12.85546875" customWidth="1"/>
    <col min="18" max="18" width="15.42578125" customWidth="1"/>
    <col min="19" max="19" width="12.85546875" customWidth="1"/>
    <col min="20" max="20" width="15.85546875" customWidth="1"/>
    <col min="21" max="21" width="11.85546875" customWidth="1"/>
    <col min="22" max="22" width="14.140625" customWidth="1"/>
    <col min="23" max="23" width="50.5703125" customWidth="1"/>
    <col min="25" max="25" width="13.140625" customWidth="1"/>
    <col min="26" max="26" width="7" customWidth="1" style="100"/>
    <col min="27" max="27" width="5.85546875" customWidth="1" style="100"/>
    <col min="28" max="28" width="22.85546875" customWidth="1" style="100"/>
    <col min="29" max="29" width="13.42578125" customWidth="1" style="99"/>
    <col min="30" max="30" width="15.42578125" customWidth="1" style="100"/>
    <col min="31" max="31" width="13.7109375" customWidth="1" style="98"/>
    <col min="32" max="32" width="15.42578125" customWidth="1" style="98"/>
    <col min="33" max="33" width="13.85546875" customWidth="1" style="98"/>
    <col min="34" max="34" width="16" customWidth="1" style="100"/>
    <col min="35" max="35" width="10.5703125" customWidth="1" style="100"/>
    <col min="36" max="36" width="10.42578125" customWidth="1" style="100"/>
    <col min="37" max="37" width="14.42578125" customWidth="1" style="100"/>
    <col min="38" max="38" bestFit="1" width="13.140625" customWidth="1" style="100"/>
    <col min="39" max="39" bestFit="1" width="14" customWidth="1" style="100"/>
    <col min="40" max="40" width="13.28515625" customWidth="1" style="99"/>
    <col min="41" max="41" width="5.85546875" customWidth="1" style="100"/>
    <col min="42" max="42" width="6.42578125" customWidth="1" style="100"/>
    <col min="43" max="43" bestFit="1" width="24.5703125" customWidth="1" style="100"/>
    <col min="44" max="44" width="15.5703125" customWidth="1" style="100"/>
    <col min="45" max="45" bestFit="1" width="14.85546875" customWidth="1" style="99"/>
    <col min="46" max="46" bestFit="1" width="12.42578125" customWidth="1" style="97"/>
    <col min="47" max="47" bestFit="1" width="11.42578125" customWidth="1" style="97"/>
    <col min="48" max="48" width="13.7109375" customWidth="1" style="99"/>
  </cols>
  <sheetData>
    <row r="1">
      <c r="A1" s="104" t="s">
        <v>0</v>
      </c>
      <c r="C1" s="106"/>
      <c r="G1" s="107"/>
      <c r="H1" s="107"/>
      <c r="M1" s="107"/>
      <c r="U1" s="192"/>
      <c r="Z1" s="748"/>
      <c r="AA1" s="748"/>
      <c r="AB1" s="748"/>
      <c r="AC1" s="749"/>
      <c r="AD1" s="748"/>
      <c r="AH1" s="98"/>
      <c r="AI1" s="748"/>
      <c r="AJ1" s="748"/>
      <c r="AK1" s="748"/>
      <c r="AL1" s="748"/>
      <c r="AM1" s="748"/>
      <c r="AN1" s="749"/>
      <c r="AO1" s="748"/>
      <c r="AP1" s="748"/>
      <c r="AQ1" s="748"/>
      <c r="AR1" s="748"/>
      <c r="AS1" s="101"/>
      <c r="AV1" s="101"/>
    </row>
    <row r="2">
      <c r="A2" s="104" t="s">
        <v>1093</v>
      </c>
      <c r="B2" s="108"/>
      <c r="C2" s="109"/>
      <c r="D2" s="108"/>
      <c r="E2" s="108"/>
      <c r="F2" s="108"/>
      <c r="G2" s="110"/>
      <c r="H2" s="110"/>
      <c r="I2" s="164"/>
      <c r="J2" s="164"/>
      <c r="K2" s="164"/>
      <c r="L2" s="164"/>
      <c r="M2" s="110"/>
      <c r="N2" s="110"/>
      <c r="O2" s="110"/>
      <c r="P2" s="110"/>
      <c r="Q2" s="164"/>
      <c r="R2" s="164"/>
      <c r="S2" s="164"/>
      <c r="T2" s="193"/>
      <c r="U2" s="193"/>
      <c r="Z2" s="748"/>
      <c r="AA2" s="748"/>
      <c r="AB2" s="748"/>
      <c r="AC2" s="749"/>
      <c r="AD2" s="748"/>
      <c r="AH2" s="98"/>
      <c r="AI2" s="748"/>
      <c r="AJ2" s="748"/>
      <c r="AK2" s="748"/>
      <c r="AL2" s="748"/>
      <c r="AM2" s="748"/>
      <c r="AN2" s="749"/>
      <c r="AO2" s="748"/>
      <c r="AP2" s="748"/>
      <c r="AQ2" s="748"/>
      <c r="AR2" s="748"/>
      <c r="AS2" s="101"/>
      <c r="AV2" s="101"/>
    </row>
    <row r="3">
      <c r="A3" s="104" t="str">
        <f>'JEMBER ANTERAJA MEI - OK'!$A$3</f>
        <v>Periode Bulan Mei 2022</v>
      </c>
      <c r="C3" s="106"/>
      <c r="G3" s="452"/>
      <c r="H3" s="452"/>
      <c r="I3" s="165"/>
      <c r="M3" s="107"/>
      <c r="U3" s="192"/>
      <c r="Z3" s="748"/>
      <c r="AA3" s="748"/>
      <c r="AB3" s="748"/>
      <c r="AC3" s="749"/>
      <c r="AD3" s="748"/>
      <c r="AE3" s="540"/>
      <c r="AH3" s="98"/>
      <c r="AI3" s="748"/>
      <c r="AJ3" s="748"/>
      <c r="AK3" s="748"/>
      <c r="AL3" s="748"/>
      <c r="AM3" s="748"/>
      <c r="AN3" s="749"/>
      <c r="AO3" s="748"/>
      <c r="AP3" s="748"/>
      <c r="AQ3" s="748"/>
      <c r="AR3" s="748"/>
      <c r="AS3" s="101"/>
      <c r="AV3" s="101"/>
    </row>
    <row r="4">
      <c r="A4" s="104"/>
      <c r="C4" s="106"/>
      <c r="G4" s="110"/>
      <c r="H4" s="110"/>
      <c r="I4" s="452">
        <v>2510452.36</v>
      </c>
      <c r="J4" s="92"/>
      <c r="M4" s="107"/>
      <c r="U4" s="192"/>
      <c r="Z4" s="748"/>
      <c r="AA4" s="748"/>
      <c r="AB4" s="748"/>
      <c r="AC4" s="749"/>
      <c r="AD4" s="748"/>
      <c r="AE4" s="750">
        <f>+I4</f>
        <v>2510452.36</v>
      </c>
      <c r="AH4" s="98"/>
      <c r="AI4" s="751"/>
      <c r="AJ4" s="748"/>
      <c r="AK4" s="748"/>
      <c r="AL4" s="748"/>
      <c r="AM4" s="748"/>
      <c r="AN4" s="749"/>
      <c r="AO4" s="748"/>
      <c r="AP4" s="748"/>
      <c r="AQ4" s="748"/>
      <c r="AR4" s="748"/>
      <c r="AS4" s="101"/>
      <c r="AV4" s="101"/>
    </row>
    <row r="5">
      <c r="A5" s="104"/>
      <c r="C5" s="106"/>
      <c r="G5" s="110"/>
      <c r="H5" s="110"/>
      <c r="I5" s="165"/>
      <c r="M5" s="107"/>
      <c r="U5" s="192"/>
      <c r="Z5" s="748"/>
      <c r="AA5" s="748"/>
      <c r="AB5" s="748" t="str">
        <f>+E7</f>
        <v>MOJOKERTO</v>
      </c>
      <c r="AC5" s="749"/>
      <c r="AD5" s="748"/>
      <c r="AE5" s="752"/>
      <c r="AH5" s="98"/>
      <c r="AI5" s="748"/>
      <c r="AJ5" s="748"/>
      <c r="AK5" s="748"/>
      <c r="AL5" s="748"/>
      <c r="AM5" s="748"/>
      <c r="AN5" s="749"/>
      <c r="AO5" s="748"/>
      <c r="AP5" s="748"/>
      <c r="AQ5" s="748" t="str">
        <f ref="AQ5:AQ9" t="shared" si="0">+AB5</f>
        <v>MOJOKERTO</v>
      </c>
      <c r="AR5" s="748"/>
      <c r="AS5" s="998" t="s">
        <v>3</v>
      </c>
      <c r="AT5" s="998"/>
      <c r="AU5" s="998"/>
      <c r="AV5" s="101"/>
    </row>
    <row r="6" ht="24.75" customHeight="1">
      <c r="A6" s="289" t="s">
        <v>4</v>
      </c>
      <c r="B6" s="289" t="s">
        <v>5</v>
      </c>
      <c r="C6" s="289" t="s">
        <v>6</v>
      </c>
      <c r="D6" s="289" t="s">
        <v>7</v>
      </c>
      <c r="E6" s="289" t="s">
        <v>8</v>
      </c>
      <c r="F6" s="290" t="s">
        <v>9</v>
      </c>
      <c r="G6" s="3" t="s">
        <v>10</v>
      </c>
      <c r="H6" s="453" t="s">
        <v>11</v>
      </c>
      <c r="I6" s="297" t="s">
        <v>12</v>
      </c>
      <c r="J6" s="298" t="s">
        <v>13</v>
      </c>
      <c r="K6" s="298" t="s">
        <v>14</v>
      </c>
      <c r="L6" s="299" t="s">
        <v>15</v>
      </c>
      <c r="M6" s="299" t="s">
        <v>16</v>
      </c>
      <c r="N6" s="300" t="s">
        <v>17</v>
      </c>
      <c r="O6" s="458" t="s">
        <v>682</v>
      </c>
      <c r="P6" s="300" t="s">
        <v>19</v>
      </c>
      <c r="Q6" s="300" t="s">
        <v>642</v>
      </c>
      <c r="R6" s="302" t="s">
        <v>21</v>
      </c>
      <c r="S6" s="303" t="s">
        <v>22</v>
      </c>
      <c r="T6" s="303" t="s">
        <v>23</v>
      </c>
      <c r="U6" s="304" t="s">
        <v>24</v>
      </c>
      <c r="V6" s="304" t="s">
        <v>25</v>
      </c>
      <c r="W6" s="462" t="s">
        <v>26</v>
      </c>
      <c r="X6" s="198"/>
      <c r="Z6" s="753" t="s">
        <v>27</v>
      </c>
      <c r="AA6" s="754" t="s">
        <v>28</v>
      </c>
      <c r="AB6" s="755" t="s">
        <v>29</v>
      </c>
      <c r="AC6" s="756" t="s">
        <v>30</v>
      </c>
      <c r="AD6" s="755" t="s">
        <v>31</v>
      </c>
      <c r="AE6" s="757" t="s">
        <v>32</v>
      </c>
      <c r="AF6" s="757" t="s">
        <v>33</v>
      </c>
      <c r="AG6" s="757" t="s">
        <v>34</v>
      </c>
      <c r="AH6" s="755" t="s">
        <v>35</v>
      </c>
      <c r="AI6" s="755" t="s">
        <v>36</v>
      </c>
      <c r="AJ6" s="758" t="s">
        <v>37</v>
      </c>
      <c r="AK6" s="758" t="s">
        <v>38</v>
      </c>
      <c r="AL6" s="758" t="s">
        <v>39</v>
      </c>
      <c r="AM6" s="758" t="s">
        <v>37</v>
      </c>
      <c r="AN6" s="101"/>
      <c r="AO6" s="759" t="str">
        <f ref="AO6:AP9" t="shared" si="1">+Z6</f>
        <v>NO</v>
      </c>
      <c r="AP6" s="760" t="str">
        <f t="shared" si="1"/>
        <v>NIK</v>
      </c>
      <c r="AQ6" s="761" t="str">
        <f t="shared" si="0"/>
        <v>NAMA</v>
      </c>
      <c r="AR6" s="762" t="s">
        <v>40</v>
      </c>
      <c r="AS6" s="763" t="s">
        <v>41</v>
      </c>
      <c r="AT6" s="763" t="s">
        <v>42</v>
      </c>
      <c r="AU6" s="763" t="s">
        <v>43</v>
      </c>
      <c r="AV6" s="764"/>
    </row>
    <row r="7">
      <c r="A7" s="14" t="s">
        <v>211</v>
      </c>
      <c r="B7" s="1038" t="s">
        <v>1094</v>
      </c>
      <c r="C7" s="454" t="s">
        <v>1095</v>
      </c>
      <c r="D7" s="455" t="s">
        <v>77</v>
      </c>
      <c r="E7" s="455" t="s">
        <v>726</v>
      </c>
      <c r="F7" s="455" t="s">
        <v>686</v>
      </c>
      <c r="G7" s="456">
        <v>2510452.36</v>
      </c>
      <c r="H7" s="456"/>
      <c r="I7" s="459">
        <f>$I$4*4.89%</f>
        <v>122761.120404</v>
      </c>
      <c r="J7" s="459">
        <f>+$I$4*4%</f>
        <v>100418.0944</v>
      </c>
      <c r="K7" s="459">
        <f>+$I$4*2%</f>
        <v>50209.0472</v>
      </c>
      <c r="L7" s="456">
        <v>15000</v>
      </c>
      <c r="M7" s="33">
        <f ref="M7:M9" t="shared" si="2">SUM(G7:L7)</f>
        <v>2798840.622004</v>
      </c>
      <c r="N7" s="33">
        <f ref="N7:N9" t="shared" si="3">+M7*8%</f>
        <v>223907.24976032</v>
      </c>
      <c r="O7" s="456">
        <v>800000</v>
      </c>
      <c r="P7" s="33"/>
      <c r="Q7" s="33"/>
      <c r="R7" s="199">
        <f ref="R7:R9" t="shared" si="4">SUM(M7:Q7)</f>
        <v>3822747.87176432</v>
      </c>
      <c r="S7" s="199">
        <f ref="S7:S9" t="shared" si="5">N7*11%</f>
        <v>24629.7974736352</v>
      </c>
      <c r="T7" s="463">
        <f ref="T7:T9" t="shared" si="6">R7+S7</f>
        <v>3847377.66923795</v>
      </c>
      <c r="U7" s="464">
        <v>44682</v>
      </c>
      <c r="V7" s="465">
        <v>44773</v>
      </c>
      <c r="W7" s="54"/>
      <c r="X7" s="466"/>
      <c r="Y7" s="469" t="e">
        <f>VLOOKUP(B7,'[9]Malang-Credibook Mojokerto'!$C$5:$CK$7,36,0)</f>
        <v>#N/A</v>
      </c>
      <c r="Z7" s="765">
        <f ref="Z7:AB9" t="shared" si="7">+A7</f>
        <v>1</v>
      </c>
      <c r="AA7" s="766" t="str">
        <f t="shared" si="7"/>
        <v>3548</v>
      </c>
      <c r="AB7" s="767" t="str">
        <f t="shared" si="7"/>
        <v>KISMANTO</v>
      </c>
      <c r="AC7" s="768" t="str">
        <f>+VLOOKUP($B7,'[5]Database All Area Mei 2022'!$C$5:$CJ$1779,27,0)</f>
        <v>KAWIN ANAK 1</v>
      </c>
      <c r="AD7" s="769">
        <f>+G7+P7+Q7+H7+O7</f>
        <v>3310452.36</v>
      </c>
      <c r="AE7" s="770">
        <f ref="AE7:AE9" t="shared" si="8">IF(I7&gt;1,$AE$4*2%,0)</f>
        <v>50209.0472</v>
      </c>
      <c r="AF7" s="770">
        <f ref="AF7:AF9" t="shared" si="9">+IF(AN7="PERUSAHAAN",$AE$4*1%,0)</f>
        <v>0</v>
      </c>
      <c r="AG7" s="770">
        <f>IF(L7&gt;1,$AE$4*1%,0)</f>
        <v>25104.5236</v>
      </c>
      <c r="AH7" s="771">
        <f>(AD7-AE7-AF7-AG7)-IF(AC7="LAJANG",4500000,IF(AC7="KAWIN",4875000,IF(AC7="KAWIN ANAK 1",5250000,IF(AC7="KAWIN ANAK 2",5625000,IF(AC7="KAWIN ANAK 3",6000000,0)))))</f>
        <v>-2014861.2108</v>
      </c>
      <c r="AI7" s="771">
        <f ref="AI7:AI9" t="shared" si="10">+IF(AH7&gt;1,AH7*5%,0)</f>
        <v>0</v>
      </c>
      <c r="AJ7" s="772">
        <f ref="AJ7:AJ9" t="shared" si="11">+AD7-AE7-AF7-AG7-AI7</f>
        <v>3235138.7892</v>
      </c>
      <c r="AK7" s="772"/>
      <c r="AL7" s="773"/>
      <c r="AM7" s="774">
        <f>+AJ7-AL7-AK7</f>
        <v>3235138.7892</v>
      </c>
      <c r="AN7" s="775" t="str">
        <f>+VLOOKUP($B7,'[5]Database All Area Mei 2022'!$C$5:$CJ$1779,74,0)</f>
        <v>PBI</v>
      </c>
      <c r="AO7" s="776">
        <f t="shared" si="1"/>
        <v>1</v>
      </c>
      <c r="AP7" s="777" t="str">
        <f t="shared" si="1"/>
        <v>3548</v>
      </c>
      <c r="AQ7" s="778" t="str">
        <f t="shared" si="0"/>
        <v>KISMANTO</v>
      </c>
      <c r="AR7" s="779">
        <f>+AM7</f>
        <v>3235138.7892</v>
      </c>
      <c r="AS7" s="97">
        <f>+VLOOKUP(B7,'[6]BANK DRIVER'!$B$442:$I$1298,6,0)</f>
        <v>3235138.7892</v>
      </c>
      <c r="AV7" s="103">
        <f>+AR7-AS7-AT7-AU7</f>
        <v>0</v>
      </c>
    </row>
    <row r="8">
      <c r="A8" s="14" t="s">
        <v>211</v>
      </c>
      <c r="B8" s="1038" t="s">
        <v>1096</v>
      </c>
      <c r="C8" s="454" t="s">
        <v>1097</v>
      </c>
      <c r="D8" s="455" t="s">
        <v>77</v>
      </c>
      <c r="E8" s="455" t="s">
        <v>726</v>
      </c>
      <c r="F8" s="455" t="s">
        <v>686</v>
      </c>
      <c r="G8" s="456">
        <v>2510452.36</v>
      </c>
      <c r="H8" s="456"/>
      <c r="I8" s="459">
        <f>$I$4*4.89%</f>
        <v>122761.120404</v>
      </c>
      <c r="J8" s="459">
        <f>+$I$4*4%</f>
        <v>100418.0944</v>
      </c>
      <c r="K8" s="459">
        <f>+$I$4*2%</f>
        <v>50209.0472</v>
      </c>
      <c r="L8" s="456">
        <v>15000</v>
      </c>
      <c r="M8" s="33">
        <f t="shared" si="2"/>
        <v>2798840.622004</v>
      </c>
      <c r="N8" s="33">
        <f t="shared" si="3"/>
        <v>223907.24976032</v>
      </c>
      <c r="O8" s="456">
        <v>881000</v>
      </c>
      <c r="P8" s="33"/>
      <c r="Q8" s="33"/>
      <c r="R8" s="199">
        <f t="shared" si="4"/>
        <v>3903747.87176432</v>
      </c>
      <c r="S8" s="199">
        <f t="shared" si="5"/>
        <v>24629.7974736352</v>
      </c>
      <c r="T8" s="463">
        <f t="shared" si="6"/>
        <v>3928377.66923795</v>
      </c>
      <c r="U8" s="464">
        <v>44621</v>
      </c>
      <c r="V8" s="465">
        <v>44712</v>
      </c>
      <c r="W8" s="54"/>
      <c r="X8" s="466"/>
      <c r="Y8" s="469" t="e">
        <f>VLOOKUP(B8,'[9]Malang-Credibook Mojokerto'!$C$5:$CK$7,36,0)</f>
        <v>#N/A</v>
      </c>
      <c r="Z8" s="765">
        <f t="shared" si="7"/>
        <v>2</v>
      </c>
      <c r="AA8" s="766" t="str">
        <f t="shared" si="7"/>
        <v>3611</v>
      </c>
      <c r="AB8" s="767" t="str">
        <f t="shared" si="7"/>
        <v>MOCHAMAD MAKRUF</v>
      </c>
      <c r="AC8" s="768" t="str">
        <f>+VLOOKUP($B8,'[5]Database All Area Mei 2022'!$C$5:$CJ$1779,27,0)</f>
        <v>KAWIN ANAK 1</v>
      </c>
      <c r="AD8" s="769">
        <f>+G8+P8+Q8+H8+O8</f>
        <v>3391452.36</v>
      </c>
      <c r="AE8" s="770">
        <f t="shared" si="8"/>
        <v>50209.0472</v>
      </c>
      <c r="AF8" s="770">
        <f t="shared" si="9"/>
        <v>25104.5236</v>
      </c>
      <c r="AG8" s="770">
        <f>IF(L8&gt;1,$AE$4*1%,0)</f>
        <v>25104.5236</v>
      </c>
      <c r="AH8" s="771">
        <f>(AD8-AE8-AF8-AG8)-IF(AC8="LAJANG",4500000,IF(AC8="KAWIN",4875000,IF(AC8="KAWIN ANAK 1",5250000,IF(AC8="KAWIN ANAK 2",5625000,IF(AC8="KAWIN ANAK 3",6000000,0)))))</f>
        <v>-1958965.7344</v>
      </c>
      <c r="AI8" s="771">
        <f t="shared" si="10"/>
        <v>0</v>
      </c>
      <c r="AJ8" s="772">
        <f t="shared" si="11"/>
        <v>3291034.2656</v>
      </c>
      <c r="AK8" s="772"/>
      <c r="AL8" s="773"/>
      <c r="AM8" s="774">
        <f>+AJ8-AL8-AK8</f>
        <v>3291034.2656</v>
      </c>
      <c r="AN8" s="775" t="str">
        <f>+VLOOKUP($B8,'[5]Database All Area Mei 2022'!$C$5:$CJ$1779,74,0)</f>
        <v>PERUSAHAAN</v>
      </c>
      <c r="AO8" s="776">
        <f t="shared" si="1"/>
        <v>2</v>
      </c>
      <c r="AP8" s="777" t="str">
        <f t="shared" si="1"/>
        <v>3611</v>
      </c>
      <c r="AQ8" s="778" t="str">
        <f t="shared" si="0"/>
        <v>MOCHAMAD MAKRUF</v>
      </c>
      <c r="AR8" s="779">
        <f>+AM8</f>
        <v>3291034.2656</v>
      </c>
      <c r="AS8" s="97">
        <f>+VLOOKUP(B8,'[6]BANK DRIVER'!$B$442:$I$1298,6,0)</f>
        <v>3291034.2656</v>
      </c>
      <c r="AV8" s="103">
        <f>+AR8-AS8-AT8-AU8</f>
        <v>0</v>
      </c>
    </row>
    <row r="9">
      <c r="A9" s="14" t="s">
        <v>211</v>
      </c>
      <c r="B9" s="1038" t="s">
        <v>1098</v>
      </c>
      <c r="C9" s="454" t="s">
        <v>1099</v>
      </c>
      <c r="D9" s="455" t="s">
        <v>77</v>
      </c>
      <c r="E9" s="455" t="s">
        <v>726</v>
      </c>
      <c r="F9" s="455" t="s">
        <v>686</v>
      </c>
      <c r="G9" s="456">
        <f>2510452.36</f>
        <v>2510452.36</v>
      </c>
      <c r="H9" s="456"/>
      <c r="I9" s="459">
        <f>$I$4*4.89%</f>
        <v>122761.120404</v>
      </c>
      <c r="J9" s="459">
        <f>+$I$4*4%</f>
        <v>100418.0944</v>
      </c>
      <c r="K9" s="459">
        <f>+$I$4*2%</f>
        <v>50209.0472</v>
      </c>
      <c r="L9" s="456">
        <v>15000</v>
      </c>
      <c r="M9" s="33">
        <f t="shared" si="2"/>
        <v>2798840.622004</v>
      </c>
      <c r="N9" s="33">
        <f t="shared" si="3"/>
        <v>223907.24976032</v>
      </c>
      <c r="O9" s="456">
        <v>832000</v>
      </c>
      <c r="P9" s="33"/>
      <c r="Q9" s="33"/>
      <c r="R9" s="199">
        <f t="shared" si="4"/>
        <v>3854747.87176432</v>
      </c>
      <c r="S9" s="199">
        <f t="shared" si="5"/>
        <v>24629.7974736352</v>
      </c>
      <c r="T9" s="463">
        <f t="shared" si="6"/>
        <v>3879377.66923795</v>
      </c>
      <c r="U9" s="464">
        <v>44634</v>
      </c>
      <c r="V9" s="465">
        <v>44712</v>
      </c>
      <c r="W9" s="54"/>
      <c r="X9" s="466"/>
      <c r="Y9" s="469" t="e">
        <f>VLOOKUP(B9,'[9]Malang-Credibook Mojokerto'!$C$5:$CK$7,36,0)</f>
        <v>#N/A</v>
      </c>
      <c r="Z9" s="765">
        <f t="shared" si="7"/>
        <v>3</v>
      </c>
      <c r="AA9" s="766" t="str">
        <f t="shared" si="7"/>
        <v>3654</v>
      </c>
      <c r="AB9" s="767" t="str">
        <f t="shared" si="7"/>
        <v>ANWAR FARID</v>
      </c>
      <c r="AC9" s="768" t="str">
        <f>+VLOOKUP($B9,'[5]Database All Area Mei 2022'!$C$5:$CJ$1779,27,0)</f>
        <v>KAWIN ANAK 2</v>
      </c>
      <c r="AD9" s="769">
        <f>+G9+P9+Q9+H9+O9</f>
        <v>3342452.36</v>
      </c>
      <c r="AE9" s="770">
        <f t="shared" si="8"/>
        <v>50209.0472</v>
      </c>
      <c r="AF9" s="770">
        <f t="shared" si="9"/>
        <v>25104.5236</v>
      </c>
      <c r="AG9" s="770">
        <f>IF(L9&gt;1,$AE$4*1%,0)</f>
        <v>25104.5236</v>
      </c>
      <c r="AH9" s="771">
        <f>(AD9-AE9-AF9-AG9)-IF(AC9="LAJANG",4500000,IF(AC9="KAWIN",4875000,IF(AC9="KAWIN ANAK 1",5250000,IF(AC9="KAWIN ANAK 2",5625000,IF(AC9="KAWIN ANAK 3",6000000,0)))))</f>
        <v>-2382965.7344</v>
      </c>
      <c r="AI9" s="771">
        <f t="shared" si="10"/>
        <v>0</v>
      </c>
      <c r="AJ9" s="772">
        <f t="shared" si="11"/>
        <v>3242034.2656</v>
      </c>
      <c r="AK9" s="772"/>
      <c r="AL9" s="773"/>
      <c r="AM9" s="774">
        <f>+AJ9-AL9-AK9</f>
        <v>3242034.2656</v>
      </c>
      <c r="AN9" s="775" t="str">
        <f>+VLOOKUP($B9,'[5]Database All Area Mei 2022'!$C$5:$CJ$1779,74,0)</f>
        <v>PERUSAHAAN</v>
      </c>
      <c r="AO9" s="776">
        <f t="shared" si="1"/>
        <v>3</v>
      </c>
      <c r="AP9" s="777" t="str">
        <f t="shared" si="1"/>
        <v>3654</v>
      </c>
      <c r="AQ9" s="778" t="str">
        <f t="shared" si="0"/>
        <v>ANWAR FARID</v>
      </c>
      <c r="AR9" s="779">
        <f>+AM9</f>
        <v>3242034.2656</v>
      </c>
      <c r="AS9" s="97">
        <f>+VLOOKUP(B9,'[6]BANK DRIVER'!$B$442:$I$1298,6,0)</f>
        <v>3242034.2656</v>
      </c>
      <c r="AV9" s="103">
        <f>+AR9-AS9-AT9-AU9</f>
        <v>0</v>
      </c>
    </row>
    <row r="10" ht="15.75">
      <c r="A10" s="1004" t="s">
        <v>339</v>
      </c>
      <c r="B10" s="1005"/>
      <c r="C10" s="1005"/>
      <c r="D10" s="1006"/>
      <c r="E10" s="457"/>
      <c r="F10" s="457"/>
      <c r="G10" s="145">
        <f>SUM(G7:G9)</f>
        <v>7531357.08</v>
      </c>
      <c r="H10" s="145">
        <f ref="H10:T10" t="shared" si="12">SUM(H7:H9)</f>
        <v>0</v>
      </c>
      <c r="I10" s="145">
        <f t="shared" si="12"/>
        <v>368283.361212</v>
      </c>
      <c r="J10" s="145">
        <f t="shared" si="12"/>
        <v>301254.2832</v>
      </c>
      <c r="K10" s="145">
        <f t="shared" si="12"/>
        <v>150627.1416</v>
      </c>
      <c r="L10" s="145">
        <f t="shared" si="12"/>
        <v>45000</v>
      </c>
      <c r="M10" s="145">
        <f t="shared" si="12"/>
        <v>8396521.866012</v>
      </c>
      <c r="N10" s="145">
        <f t="shared" si="12"/>
        <v>671721.74928096</v>
      </c>
      <c r="O10" s="145">
        <f t="shared" si="12"/>
        <v>2513000</v>
      </c>
      <c r="P10" s="145">
        <f t="shared" si="12"/>
        <v>0</v>
      </c>
      <c r="Q10" s="145">
        <f t="shared" si="12"/>
        <v>0</v>
      </c>
      <c r="R10" s="145">
        <f t="shared" si="12"/>
        <v>11581243.615293</v>
      </c>
      <c r="S10" s="145">
        <f t="shared" si="12"/>
        <v>73889.3924209056</v>
      </c>
      <c r="T10" s="145">
        <f t="shared" si="12"/>
        <v>11655133.0077139</v>
      </c>
      <c r="U10" s="228"/>
      <c r="V10" s="467"/>
      <c r="Z10" s="783"/>
      <c r="AA10" s="784"/>
      <c r="AB10" s="785"/>
      <c r="AC10" s="786"/>
      <c r="AD10" s="145">
        <f>SUM(AD7:AD9)</f>
        <v>10044357.08</v>
      </c>
      <c r="AE10" s="145">
        <f ref="AE10:AM10" t="shared" si="13">SUM(AE7:AE9)</f>
        <v>150627.1416</v>
      </c>
      <c r="AF10" s="145">
        <f t="shared" si="13"/>
        <v>50209.0472</v>
      </c>
      <c r="AG10" s="145">
        <f t="shared" si="13"/>
        <v>75313.5708</v>
      </c>
      <c r="AH10" s="145">
        <f t="shared" si="13"/>
        <v>-6356792.6796</v>
      </c>
      <c r="AI10" s="145">
        <f t="shared" si="13"/>
        <v>0</v>
      </c>
      <c r="AJ10" s="145">
        <f t="shared" si="13"/>
        <v>9768207.3204</v>
      </c>
      <c r="AK10" s="145">
        <f t="shared" si="13"/>
        <v>0</v>
      </c>
      <c r="AL10" s="145">
        <f t="shared" si="13"/>
        <v>0</v>
      </c>
      <c r="AM10" s="145">
        <f t="shared" si="13"/>
        <v>9768207.3204</v>
      </c>
      <c r="AN10" s="775"/>
      <c r="AO10" s="787"/>
      <c r="AP10" s="788"/>
      <c r="AQ10" s="789"/>
      <c r="AR10" s="145">
        <f ref="AR10:AU10" t="shared" si="14">SUM(AR7:AR9)</f>
        <v>9768207.3204</v>
      </c>
      <c r="AS10" s="145">
        <f t="shared" si="14"/>
        <v>9768207.3204</v>
      </c>
      <c r="AT10" s="145">
        <f t="shared" si="14"/>
        <v>0</v>
      </c>
      <c r="AU10" s="145">
        <f t="shared" si="14"/>
        <v>0</v>
      </c>
      <c r="AV10" s="101"/>
    </row>
    <row r="11" ht="15.75">
      <c r="D11" s="240"/>
      <c r="E11" s="240"/>
      <c r="F11" s="240"/>
      <c r="G11" s="260"/>
      <c r="H11" s="260"/>
      <c r="I11" s="260"/>
      <c r="J11" s="260"/>
      <c r="K11" s="260"/>
      <c r="L11" s="260"/>
      <c r="M11" s="260"/>
      <c r="N11" s="260"/>
      <c r="O11" s="260"/>
      <c r="P11" s="260"/>
      <c r="Q11" s="260"/>
      <c r="R11" s="260"/>
      <c r="S11" s="260"/>
      <c r="U11" s="192"/>
      <c r="AD11" s="791">
        <f>+AD10-G10-P10-Q10-H10-O10</f>
        <v>0</v>
      </c>
      <c r="AK11" s="791"/>
      <c r="AL11" s="791"/>
      <c r="AM11" s="791"/>
      <c r="AN11" s="792"/>
      <c r="AR11" s="791">
        <f>+AR10-AS10-AT10-AU10</f>
        <v>0</v>
      </c>
      <c r="AS11" s="101"/>
      <c r="AV11" s="101"/>
    </row>
    <row r="12">
      <c r="C12" s="106"/>
      <c r="G12" s="107"/>
      <c r="H12" s="107"/>
      <c r="I12" s="107"/>
      <c r="J12" s="107"/>
      <c r="K12" s="107"/>
      <c r="L12" s="107"/>
      <c r="M12" s="107"/>
      <c r="N12" s="107"/>
      <c r="O12" s="88"/>
      <c r="P12" s="107"/>
      <c r="Q12" s="107"/>
      <c r="R12" s="107"/>
      <c r="S12" s="107"/>
      <c r="U12" s="192"/>
      <c r="AC12" s="103"/>
      <c r="AD12" s="793" t="s">
        <v>341</v>
      </c>
      <c r="AE12" s="98">
        <f>+I10+K10+AE10+AG10</f>
        <v>744851.215212</v>
      </c>
      <c r="AH12" s="98"/>
      <c r="AI12" s="98"/>
      <c r="AJ12" s="98"/>
      <c r="AK12" s="98"/>
      <c r="AL12" s="791"/>
      <c r="AN12" s="102"/>
    </row>
    <row r="13">
      <c r="B13" s="294"/>
      <c r="C13" s="148"/>
      <c r="D13" s="154"/>
      <c r="E13" s="154"/>
      <c r="F13" s="154"/>
      <c r="G13" s="155"/>
      <c r="H13" s="155"/>
      <c r="I13" s="185"/>
      <c r="J13" s="185"/>
      <c r="K13" s="185"/>
      <c r="L13" s="185"/>
      <c r="M13" s="185"/>
      <c r="N13" s="185"/>
      <c r="O13" s="88"/>
      <c r="P13" s="185"/>
      <c r="Q13" s="185"/>
      <c r="R13" s="185"/>
      <c r="S13" s="185"/>
      <c r="T13" s="185"/>
      <c r="U13" s="231"/>
      <c r="V13" s="192"/>
      <c r="AC13" s="103"/>
      <c r="AD13" s="100" t="s">
        <v>33</v>
      </c>
      <c r="AE13" s="98">
        <f>+J10+AF10</f>
        <v>351463.3304</v>
      </c>
      <c r="AH13" s="98"/>
      <c r="AI13" s="98"/>
      <c r="AJ13" s="98"/>
      <c r="AK13" s="98"/>
      <c r="AN13" s="102"/>
    </row>
    <row r="14">
      <c r="B14" s="147"/>
      <c r="C14" s="148"/>
      <c r="D14" s="147"/>
      <c r="E14" s="148"/>
      <c r="F14" s="148"/>
      <c r="G14" s="107"/>
      <c r="H14" s="107"/>
      <c r="I14" s="154"/>
      <c r="J14" s="154"/>
      <c r="K14" s="154"/>
      <c r="L14" s="154"/>
      <c r="M14" s="154"/>
      <c r="N14" s="185"/>
      <c r="P14" s="185"/>
      <c r="Q14" s="185"/>
      <c r="R14" s="154"/>
      <c r="S14" s="154"/>
      <c r="T14" s="185"/>
      <c r="U14" s="231"/>
      <c r="V14" s="192"/>
      <c r="Z14" s="95">
        <v>25</v>
      </c>
      <c r="AA14" s="96">
        <v>26</v>
      </c>
      <c r="AB14" s="95">
        <v>27</v>
      </c>
      <c r="AC14" s="96">
        <v>28</v>
      </c>
      <c r="AD14" s="100" t="s">
        <v>342</v>
      </c>
      <c r="AE14" s="98">
        <f>+L10</f>
        <v>45000</v>
      </c>
      <c r="AG14" s="96">
        <v>32</v>
      </c>
      <c r="AH14" s="95">
        <v>33</v>
      </c>
      <c r="AI14" s="96">
        <v>34</v>
      </c>
      <c r="AJ14" s="95">
        <v>35</v>
      </c>
      <c r="AK14" s="96">
        <v>36</v>
      </c>
      <c r="AN14" s="102"/>
      <c r="AV14" s="101"/>
    </row>
    <row r="15">
      <c r="B15" s="294"/>
      <c r="C15" s="294"/>
      <c r="D15" s="158"/>
      <c r="E15" s="148"/>
      <c r="F15" s="148"/>
      <c r="G15" s="159"/>
      <c r="H15" s="159"/>
      <c r="I15" s="146"/>
      <c r="J15" s="146"/>
      <c r="K15" s="146"/>
      <c r="L15" s="187"/>
      <c r="M15" s="147"/>
      <c r="N15" s="188"/>
      <c r="R15" s="232"/>
      <c r="S15" s="154"/>
      <c r="T15" s="188"/>
      <c r="U15" s="231"/>
      <c r="V15" s="231"/>
      <c r="AC15" s="103"/>
      <c r="AD15" s="100" t="s">
        <v>36</v>
      </c>
      <c r="AE15" s="98">
        <f>+AI10</f>
        <v>0</v>
      </c>
      <c r="AH15" s="98"/>
      <c r="AI15" s="98"/>
      <c r="AJ15" s="98"/>
      <c r="AK15" s="98"/>
      <c r="AN15" s="102"/>
    </row>
    <row r="16">
      <c r="B16" s="295"/>
      <c r="C16" s="295"/>
      <c r="D16" s="106"/>
      <c r="G16" s="159"/>
      <c r="H16" s="159"/>
      <c r="I16" s="146"/>
      <c r="J16" s="190"/>
      <c r="K16" s="146"/>
      <c r="L16" s="187"/>
      <c r="M16" s="146"/>
      <c r="N16" s="154"/>
      <c r="P16" s="154"/>
      <c r="Q16" s="154"/>
      <c r="R16" s="232"/>
      <c r="S16" s="154"/>
      <c r="T16" s="154"/>
      <c r="U16" s="231"/>
      <c r="V16" s="231"/>
      <c r="AC16" s="103"/>
      <c r="AD16" s="100" t="s">
        <v>343</v>
      </c>
      <c r="AE16" s="98">
        <f>+AL10+AK10</f>
        <v>0</v>
      </c>
      <c r="AH16" s="98"/>
      <c r="AI16" s="98"/>
      <c r="AJ16" s="98"/>
      <c r="AK16" s="98"/>
      <c r="AN16" s="102"/>
    </row>
    <row r="17">
      <c r="B17" s="294"/>
      <c r="C17" s="294"/>
      <c r="D17" s="158"/>
      <c r="E17" s="148"/>
      <c r="F17" s="148"/>
      <c r="G17" s="159"/>
      <c r="H17" s="159"/>
      <c r="I17" s="159"/>
      <c r="J17" s="146"/>
      <c r="K17" s="146"/>
      <c r="L17" s="187"/>
      <c r="M17" s="146"/>
      <c r="N17" s="146"/>
      <c r="O17" s="460"/>
      <c r="P17" s="146"/>
      <c r="Q17" s="146"/>
      <c r="R17" s="148"/>
      <c r="S17" s="154"/>
      <c r="T17" s="154"/>
      <c r="U17" s="231"/>
      <c r="V17" s="231"/>
      <c r="AC17" s="103"/>
      <c r="AD17" s="100" t="s">
        <v>344</v>
      </c>
      <c r="AE17" s="98">
        <f>+N10</f>
        <v>671721.74928096</v>
      </c>
      <c r="AH17" s="98"/>
      <c r="AI17" s="98"/>
      <c r="AJ17" s="98"/>
      <c r="AK17" s="98"/>
      <c r="AN17" s="102"/>
    </row>
    <row r="18">
      <c r="B18" s="147"/>
      <c r="C18" s="148"/>
      <c r="D18" s="148"/>
      <c r="E18" s="148"/>
      <c r="F18" s="148"/>
      <c r="G18" s="159"/>
      <c r="H18" s="159"/>
      <c r="I18" s="159"/>
      <c r="J18" s="146"/>
      <c r="K18" s="146"/>
      <c r="L18" s="187"/>
      <c r="M18" s="146"/>
      <c r="N18" s="146"/>
      <c r="O18" s="460"/>
      <c r="P18" s="146"/>
      <c r="Q18" s="146"/>
      <c r="R18" s="148"/>
      <c r="S18" s="105"/>
      <c r="T18" s="154"/>
      <c r="U18" s="231"/>
      <c r="V18" s="231"/>
      <c r="AC18" s="103"/>
      <c r="AD18" s="100" t="s">
        <v>22</v>
      </c>
      <c r="AE18" s="98">
        <f>+S10</f>
        <v>73889.3924209056</v>
      </c>
      <c r="AH18" s="98"/>
      <c r="AI18" s="98"/>
      <c r="AJ18" s="98"/>
      <c r="AK18" s="98"/>
      <c r="AN18" s="102"/>
    </row>
    <row r="19">
      <c r="B19" s="147"/>
      <c r="C19" s="148"/>
      <c r="D19" s="148"/>
      <c r="E19" s="148"/>
      <c r="F19" s="148"/>
      <c r="G19" s="159"/>
      <c r="H19" s="159"/>
      <c r="I19" s="159"/>
      <c r="J19" s="146"/>
      <c r="K19" s="146"/>
      <c r="L19" s="187"/>
      <c r="M19" s="146"/>
      <c r="N19" s="146"/>
      <c r="O19" s="460"/>
      <c r="P19" s="146"/>
      <c r="Q19" s="146"/>
      <c r="R19" s="148"/>
      <c r="S19" s="154"/>
      <c r="T19" s="234"/>
      <c r="U19" s="231"/>
      <c r="V19" s="231"/>
      <c r="AC19" s="103"/>
      <c r="AD19" s="100" t="s">
        <v>345</v>
      </c>
      <c r="AE19" s="98">
        <f>+AR10</f>
        <v>9768207.3204</v>
      </c>
      <c r="AH19" s="98"/>
      <c r="AI19" s="98"/>
      <c r="AJ19" s="98"/>
      <c r="AK19" s="98"/>
      <c r="AN19" s="102"/>
    </row>
    <row r="20">
      <c r="B20" s="147"/>
      <c r="C20" s="148"/>
      <c r="D20" s="296"/>
      <c r="E20" s="148"/>
      <c r="F20" s="148"/>
      <c r="G20" s="159"/>
      <c r="H20" s="159"/>
      <c r="I20" s="159"/>
      <c r="J20" s="187"/>
      <c r="K20" s="147"/>
      <c r="L20" s="147"/>
      <c r="M20" s="147"/>
      <c r="P20" s="148"/>
      <c r="Q20" s="147"/>
      <c r="T20" s="234"/>
      <c r="U20" s="233"/>
      <c r="V20" s="233"/>
      <c r="AC20" s="103"/>
      <c r="AD20" s="100" t="s">
        <v>346</v>
      </c>
      <c r="AE20" s="98">
        <f>SUM(AE12:AE19)</f>
        <v>11655133.007713865</v>
      </c>
      <c r="AH20" s="98"/>
      <c r="AI20" s="98"/>
      <c r="AJ20" s="98"/>
      <c r="AK20" s="98"/>
      <c r="AN20" s="102"/>
    </row>
    <row r="21">
      <c r="B21" s="444"/>
      <c r="C21" s="444"/>
      <c r="D21" s="446"/>
      <c r="E21" s="444"/>
      <c r="F21" s="444"/>
      <c r="G21" s="443"/>
      <c r="H21" s="443"/>
      <c r="I21" s="443"/>
      <c r="J21" s="447"/>
      <c r="K21" s="445"/>
      <c r="L21" s="445"/>
      <c r="M21" s="445"/>
      <c r="N21" s="445"/>
      <c r="O21" s="461"/>
      <c r="P21" s="444"/>
      <c r="Q21" s="445"/>
      <c r="R21" s="446"/>
      <c r="S21" s="446"/>
      <c r="T21" s="446"/>
      <c r="U21" s="50"/>
      <c r="V21" s="50"/>
      <c r="AC21" s="103"/>
      <c r="AE21" s="98">
        <f>+AE20-T10</f>
        <v>-3.5390257835388184E-08</v>
      </c>
      <c r="AH21" s="98"/>
      <c r="AI21" s="98"/>
      <c r="AJ21" s="98"/>
      <c r="AK21" s="98"/>
      <c r="AN21" s="102"/>
    </row>
    <row r="22">
      <c r="C22" s="106"/>
      <c r="G22" s="107"/>
      <c r="H22" s="107"/>
      <c r="M22" s="107"/>
      <c r="T22" s="234"/>
      <c r="V22" s="191"/>
      <c r="AC22" s="103"/>
      <c r="AE22" s="98">
        <f>+AE20-AE18</f>
        <v>11581243.61529296</v>
      </c>
      <c r="AH22" s="98"/>
      <c r="AI22" s="98"/>
      <c r="AJ22" s="98"/>
      <c r="AK22" s="98"/>
      <c r="AN22" s="102"/>
    </row>
  </sheetData>
  <mergeCells>
    <mergeCell ref="A10:D10"/>
    <mergeCell ref="AS5:AU5"/>
  </mergeCells>
  <conditionalFormatting sqref="AN1:AN4 AN23:AN1048576 AN6">
    <cfRule type="containsText" dxfId="260" priority="5" operator="containsText" text="MBK">
      <formula>NOT(ISERROR(SEARCH("MBK",AN1)))</formula>
    </cfRule>
  </conditionalFormatting>
  <conditionalFormatting sqref="AE17">
    <cfRule type="containsText" dxfId="261" priority="1" operator="containsText" text="SALAH">
      <formula>NOT(ISERROR(SEARCH("SALAH",AE17)))</formula>
    </cfRule>
    <cfRule type="containsText" dxfId="262" priority="2" operator="containsText" text="SALAH">
      <formula>NOT(ISERROR(SEARCH("SALAH",AE17)))</formula>
    </cfRule>
  </conditionalFormatting>
  <conditionalFormatting sqref="AE14">
    <cfRule type="containsText" dxfId="261" priority="3" operator="containsText" text="SALAH">
      <formula>NOT(ISERROR(SEARCH("SALAH",AE14)))</formula>
    </cfRule>
    <cfRule type="containsText" dxfId="262" priority="4" operator="containsText" text="SALAH">
      <formula>NOT(ISERROR(SEARCH("SALAH",AE14)))</formula>
    </cfRule>
  </conditionalFormatting>
  <printOptions horizontalCentered="1"/>
  <pageMargins left="0" right="0" top="0.75" bottom="0.75" header="0.3" footer="0.3"/>
  <pageSetup paperSize="9" scale="52" fitToHeight="0" orientation="landscape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mc:Ignorable="x14ac xr">
  <sheetPr>
    <tabColor rgb="FF4DD60C"/>
    <pageSetUpPr fitToPage="1"/>
  </sheetPr>
  <dimension ref="A1:AV20"/>
  <sheetViews>
    <sheetView zoomScale="70" zoomScaleNormal="70" workbookViewId="0">
      <pane xSplit="7" ySplit="6" topLeftCell="AE7" activePane="bottomRight" state="frozen"/>
      <selection pane="topRight"/>
      <selection pane="bottomLeft"/>
      <selection pane="bottomRight" activeCell="AE17" sqref="AE17"/>
    </sheetView>
  </sheetViews>
  <sheetFormatPr defaultColWidth="9" defaultRowHeight="15"/>
  <cols>
    <col min="1" max="1" width="9.28515625" customWidth="1"/>
    <col min="3" max="3" width="22.7109375" customWidth="1"/>
    <col min="4" max="4" width="12.140625" customWidth="1"/>
    <col min="5" max="5" width="9" customWidth="1"/>
    <col min="6" max="6" width="9.5703125" customWidth="1"/>
    <col min="7" max="7" width="13.85546875" customWidth="1"/>
    <col min="8" max="8" width="11.140625" customWidth="1"/>
    <col min="9" max="9" width="14.28515625" customWidth="1"/>
    <col min="10" max="11" width="13.28515625" customWidth="1"/>
    <col min="12" max="12" width="13" customWidth="1"/>
    <col min="13" max="13" width="15.85546875" customWidth="1"/>
    <col min="14" max="14" width="14.28515625" customWidth="1"/>
    <col min="15" max="15" width="14.5703125" customWidth="1"/>
    <col min="16" max="16" width="11.42578125" customWidth="1"/>
    <col min="17" max="17" width="12.85546875" customWidth="1"/>
    <col min="18" max="18" width="15.42578125" customWidth="1"/>
    <col min="19" max="19" width="12.85546875" customWidth="1"/>
    <col min="20" max="20" width="15.85546875" customWidth="1"/>
    <col min="21" max="21" width="11.85546875" customWidth="1"/>
    <col min="22" max="22" width="14.140625" customWidth="1"/>
    <col min="23" max="23" width="15.5703125" customWidth="1"/>
    <col min="25" max="25" width="13.140625" customWidth="1"/>
    <col min="26" max="26" width="7" customWidth="1" style="100"/>
    <col min="27" max="27" width="5.85546875" customWidth="1" style="100"/>
    <col min="28" max="28" width="22.85546875" customWidth="1" style="100"/>
    <col min="29" max="29" width="13.42578125" customWidth="1" style="99"/>
    <col min="30" max="30" width="15.42578125" customWidth="1" style="100"/>
    <col min="31" max="31" width="13.7109375" customWidth="1" style="98"/>
    <col min="32" max="32" width="15.42578125" customWidth="1" style="98"/>
    <col min="33" max="33" width="13.85546875" customWidth="1" style="98"/>
    <col min="34" max="34" width="16" customWidth="1" style="100"/>
    <col min="35" max="35" width="10.5703125" customWidth="1" style="100"/>
    <col min="36" max="36" width="10.42578125" customWidth="1" style="100"/>
    <col min="37" max="37" width="14.42578125" customWidth="1" style="100"/>
    <col min="38" max="38" bestFit="1" width="13.140625" customWidth="1" style="100"/>
    <col min="39" max="39" bestFit="1" width="14" customWidth="1" style="100"/>
    <col min="40" max="40" width="13.28515625" customWidth="1" style="99"/>
    <col min="41" max="41" width="5.85546875" customWidth="1" style="100"/>
    <col min="42" max="42" width="6.42578125" customWidth="1" style="100"/>
    <col min="43" max="43" bestFit="1" width="24.5703125" customWidth="1" style="100"/>
    <col min="44" max="44" width="15.5703125" customWidth="1" style="100"/>
    <col min="45" max="45" bestFit="1" width="14.85546875" customWidth="1" style="99"/>
    <col min="46" max="46" bestFit="1" width="12.42578125" customWidth="1" style="97"/>
    <col min="47" max="47" bestFit="1" width="11.42578125" customWidth="1" style="97"/>
    <col min="48" max="48" width="13.7109375" customWidth="1" style="99"/>
  </cols>
  <sheetData>
    <row r="1">
      <c r="A1" s="288" t="s">
        <v>0</v>
      </c>
      <c r="C1" s="106"/>
      <c r="G1" s="107"/>
      <c r="H1" s="107"/>
      <c r="M1" s="107"/>
      <c r="U1" s="192"/>
      <c r="Z1" s="748"/>
      <c r="AA1" s="748"/>
      <c r="AB1" s="748"/>
      <c r="AC1" s="749"/>
      <c r="AD1" s="748"/>
      <c r="AH1" s="98"/>
      <c r="AI1" s="748"/>
      <c r="AJ1" s="748"/>
      <c r="AK1" s="748"/>
      <c r="AL1" s="748"/>
      <c r="AM1" s="748"/>
      <c r="AN1" s="749"/>
      <c r="AO1" s="748"/>
      <c r="AP1" s="748"/>
      <c r="AQ1" s="748"/>
      <c r="AR1" s="748"/>
      <c r="AS1" s="101"/>
      <c r="AV1" s="101"/>
    </row>
    <row r="2">
      <c r="A2" s="288" t="s">
        <v>1089</v>
      </c>
      <c r="B2" s="108"/>
      <c r="C2" s="109"/>
      <c r="D2" s="108"/>
      <c r="E2" s="108"/>
      <c r="F2" s="108"/>
      <c r="G2" s="110"/>
      <c r="H2" s="110"/>
      <c r="I2" s="164"/>
      <c r="J2" s="164"/>
      <c r="K2" s="164"/>
      <c r="L2" s="164"/>
      <c r="M2" s="110"/>
      <c r="N2" s="110"/>
      <c r="O2" s="110"/>
      <c r="P2" s="110"/>
      <c r="Q2" s="164"/>
      <c r="R2" s="164"/>
      <c r="S2" s="164"/>
      <c r="T2" s="193"/>
      <c r="U2" s="193"/>
      <c r="Z2" s="748"/>
      <c r="AA2" s="748"/>
      <c r="AB2" s="748"/>
      <c r="AC2" s="749"/>
      <c r="AD2" s="748"/>
      <c r="AH2" s="98"/>
      <c r="AI2" s="748"/>
      <c r="AJ2" s="748"/>
      <c r="AK2" s="748"/>
      <c r="AL2" s="748"/>
      <c r="AM2" s="748"/>
      <c r="AN2" s="749"/>
      <c r="AO2" s="748"/>
      <c r="AP2" s="748"/>
      <c r="AQ2" s="748"/>
      <c r="AR2" s="748"/>
      <c r="AS2" s="101"/>
      <c r="AV2" s="101"/>
    </row>
    <row r="3">
      <c r="A3" s="288" t="str">
        <f>+'MALANG BAT MEI - OK'!A3</f>
        <v>Periode Bulan Mei 2022</v>
      </c>
      <c r="C3" s="106"/>
      <c r="G3" s="452"/>
      <c r="H3" s="452"/>
      <c r="I3" s="165"/>
      <c r="M3" s="107"/>
      <c r="U3" s="192"/>
      <c r="Z3" s="748"/>
      <c r="AA3" s="748"/>
      <c r="AB3" s="748"/>
      <c r="AC3" s="749"/>
      <c r="AD3" s="748"/>
      <c r="AE3" s="540"/>
      <c r="AH3" s="98"/>
      <c r="AI3" s="748"/>
      <c r="AJ3" s="748"/>
      <c r="AK3" s="748"/>
      <c r="AL3" s="748"/>
      <c r="AM3" s="748"/>
      <c r="AN3" s="749"/>
      <c r="AO3" s="748"/>
      <c r="AP3" s="748"/>
      <c r="AQ3" s="748"/>
      <c r="AR3" s="748"/>
      <c r="AS3" s="101"/>
      <c r="AV3" s="101"/>
    </row>
    <row r="4">
      <c r="A4" s="104"/>
      <c r="C4" s="106"/>
      <c r="G4" s="110"/>
      <c r="H4" s="110"/>
      <c r="I4" s="452">
        <v>4365133.19</v>
      </c>
      <c r="J4" s="92"/>
      <c r="M4" s="107"/>
      <c r="U4" s="192"/>
      <c r="Z4" s="748"/>
      <c r="AA4" s="748"/>
      <c r="AB4" s="748"/>
      <c r="AC4" s="749"/>
      <c r="AD4" s="748"/>
      <c r="AE4" s="750">
        <f>+I4</f>
        <v>4365133.19</v>
      </c>
      <c r="AH4" s="98"/>
      <c r="AI4" s="751"/>
      <c r="AJ4" s="748"/>
      <c r="AK4" s="748"/>
      <c r="AL4" s="748"/>
      <c r="AM4" s="748"/>
      <c r="AN4" s="749"/>
      <c r="AO4" s="748"/>
      <c r="AP4" s="748"/>
      <c r="AQ4" s="748"/>
      <c r="AR4" s="748"/>
      <c r="AS4" s="101"/>
      <c r="AV4" s="101"/>
    </row>
    <row r="5">
      <c r="A5" s="104"/>
      <c r="C5" s="106"/>
      <c r="G5" s="110"/>
      <c r="H5" s="110"/>
      <c r="I5" s="165"/>
      <c r="M5" s="107"/>
      <c r="U5" s="192"/>
      <c r="Z5" s="748"/>
      <c r="AA5" s="748"/>
      <c r="AB5" s="748" t="str">
        <f>+E7</f>
        <v>PASURUAN</v>
      </c>
      <c r="AC5" s="749"/>
      <c r="AD5" s="748"/>
      <c r="AE5" s="752"/>
      <c r="AH5" s="98"/>
      <c r="AI5" s="748"/>
      <c r="AJ5" s="748"/>
      <c r="AK5" s="748"/>
      <c r="AL5" s="748"/>
      <c r="AM5" s="748"/>
      <c r="AN5" s="749"/>
      <c r="AO5" s="748"/>
      <c r="AP5" s="748"/>
      <c r="AQ5" s="748" t="str">
        <f ref="AQ5:AQ7" t="shared" si="0">+AB5</f>
        <v>PASURUAN</v>
      </c>
      <c r="AR5" s="748"/>
      <c r="AS5" s="998" t="s">
        <v>3</v>
      </c>
      <c r="AT5" s="998"/>
      <c r="AU5" s="998"/>
      <c r="AV5" s="101"/>
    </row>
    <row r="6" ht="24.75" customHeight="1">
      <c r="A6" s="289" t="s">
        <v>4</v>
      </c>
      <c r="B6" s="289" t="s">
        <v>5</v>
      </c>
      <c r="C6" s="289" t="s">
        <v>6</v>
      </c>
      <c r="D6" s="289" t="s">
        <v>7</v>
      </c>
      <c r="E6" s="289" t="s">
        <v>8</v>
      </c>
      <c r="F6" s="290" t="s">
        <v>9</v>
      </c>
      <c r="G6" s="3" t="s">
        <v>10</v>
      </c>
      <c r="H6" s="453" t="s">
        <v>11</v>
      </c>
      <c r="I6" s="297" t="s">
        <v>12</v>
      </c>
      <c r="J6" s="298" t="s">
        <v>13</v>
      </c>
      <c r="K6" s="298" t="s">
        <v>14</v>
      </c>
      <c r="L6" s="299" t="s">
        <v>15</v>
      </c>
      <c r="M6" s="299" t="s">
        <v>16</v>
      </c>
      <c r="N6" s="300" t="s">
        <v>17</v>
      </c>
      <c r="O6" s="458" t="s">
        <v>682</v>
      </c>
      <c r="P6" s="300" t="s">
        <v>19</v>
      </c>
      <c r="Q6" s="300" t="s">
        <v>642</v>
      </c>
      <c r="R6" s="302" t="s">
        <v>21</v>
      </c>
      <c r="S6" s="303" t="s">
        <v>22</v>
      </c>
      <c r="T6" s="303" t="s">
        <v>23</v>
      </c>
      <c r="U6" s="304" t="s">
        <v>24</v>
      </c>
      <c r="V6" s="304" t="s">
        <v>25</v>
      </c>
      <c r="W6" s="462" t="s">
        <v>26</v>
      </c>
      <c r="X6" s="198"/>
      <c r="Z6" s="753" t="s">
        <v>27</v>
      </c>
      <c r="AA6" s="754" t="s">
        <v>28</v>
      </c>
      <c r="AB6" s="755" t="s">
        <v>29</v>
      </c>
      <c r="AC6" s="756" t="s">
        <v>30</v>
      </c>
      <c r="AD6" s="755" t="s">
        <v>31</v>
      </c>
      <c r="AE6" s="757" t="s">
        <v>32</v>
      </c>
      <c r="AF6" s="757" t="s">
        <v>33</v>
      </c>
      <c r="AG6" s="757" t="s">
        <v>34</v>
      </c>
      <c r="AH6" s="755" t="s">
        <v>35</v>
      </c>
      <c r="AI6" s="755" t="s">
        <v>36</v>
      </c>
      <c r="AJ6" s="758" t="s">
        <v>37</v>
      </c>
      <c r="AK6" s="758" t="s">
        <v>38</v>
      </c>
      <c r="AL6" s="758" t="s">
        <v>39</v>
      </c>
      <c r="AM6" s="758" t="s">
        <v>37</v>
      </c>
      <c r="AN6" s="101"/>
      <c r="AO6" s="759" t="str">
        <f ref="AO6:AP7" t="shared" si="1">+Z6</f>
        <v>NO</v>
      </c>
      <c r="AP6" s="760" t="str">
        <f t="shared" si="1"/>
        <v>NIK</v>
      </c>
      <c r="AQ6" s="761" t="str">
        <f t="shared" si="0"/>
        <v>NAMA</v>
      </c>
      <c r="AR6" s="762" t="s">
        <v>40</v>
      </c>
      <c r="AS6" s="763" t="s">
        <v>41</v>
      </c>
      <c r="AT6" s="763" t="s">
        <v>42</v>
      </c>
      <c r="AU6" s="763" t="s">
        <v>43</v>
      </c>
      <c r="AV6" s="764"/>
    </row>
    <row r="7">
      <c r="A7" s="14" t="s">
        <v>211</v>
      </c>
      <c r="B7" s="1038" t="s">
        <v>1090</v>
      </c>
      <c r="C7" s="454" t="s">
        <v>1091</v>
      </c>
      <c r="D7" s="455" t="s">
        <v>77</v>
      </c>
      <c r="E7" s="455" t="s">
        <v>728</v>
      </c>
      <c r="F7" s="455" t="s">
        <v>49</v>
      </c>
      <c r="G7" s="456">
        <v>4365133.19</v>
      </c>
      <c r="H7" s="456"/>
      <c r="I7" s="459">
        <f>$I$4*4.89%</f>
        <v>213455.01299100003</v>
      </c>
      <c r="J7" s="459">
        <f>+$I$4*4%</f>
        <v>174605.32760000002</v>
      </c>
      <c r="K7" s="459">
        <f>+$I$4*2%</f>
        <v>87302.66380000001</v>
      </c>
      <c r="L7" s="456">
        <v>15000</v>
      </c>
      <c r="M7" s="33">
        <f>SUM(G7:L7)</f>
        <v>4855496.194391001</v>
      </c>
      <c r="N7" s="33">
        <f>+M7*8%</f>
        <v>388439.6955512801</v>
      </c>
      <c r="O7" s="15">
        <v>607000</v>
      </c>
      <c r="P7" s="470"/>
      <c r="Q7" s="33"/>
      <c r="R7" s="199">
        <f>SUM(M7:Q7)</f>
        <v>5850935.889942281</v>
      </c>
      <c r="S7" s="199">
        <f>N7*11%</f>
        <v>42728.366510640815</v>
      </c>
      <c r="T7" s="463">
        <f>R7+S7</f>
        <v>5893664.256452922</v>
      </c>
      <c r="U7" s="464">
        <v>44621</v>
      </c>
      <c r="V7" s="500">
        <v>44712</v>
      </c>
      <c r="W7" s="474" t="s">
        <v>1092</v>
      </c>
      <c r="X7" s="466"/>
      <c r="Y7" s="468"/>
      <c r="Z7" s="765">
        <f ref="Z7:AB7" t="shared" si="2">+A7</f>
        <v>1</v>
      </c>
      <c r="AA7" s="766" t="str">
        <f t="shared" si="2"/>
        <v>3304</v>
      </c>
      <c r="AB7" s="767" t="str">
        <f t="shared" si="2"/>
        <v>DODO WARISMAN</v>
      </c>
      <c r="AC7" s="768" t="str">
        <f>+VLOOKUP($B7,'[5]Database All Area Mei 2022'!$C$5:$CJ$1779,27,0)</f>
        <v>KAWIN ANAK 1</v>
      </c>
      <c r="AD7" s="769">
        <f>+G7+P7+Q7+H7+O7</f>
        <v>4972133.19</v>
      </c>
      <c r="AE7" s="770">
        <f>IF(I7&gt;1,$AE$4*2%,0)</f>
        <v>87302.66380000001</v>
      </c>
      <c r="AF7" s="770">
        <f>+IF(AN7="PERUSAHAAN",$AE$4*1%,0)</f>
        <v>43651.331900000005</v>
      </c>
      <c r="AG7" s="770">
        <f>IF(L7&gt;1,$AE$4*1%,0)</f>
        <v>43651.331900000005</v>
      </c>
      <c r="AH7" s="771">
        <f>(AD7-AE7-AF7-AG7)-IF(AC7="LAJANG",4500000,IF(AC7="KAWIN",4875000,IF(AC7="KAWIN ANAK 1",5250000,IF(AC7="KAWIN ANAK 2",5625000,IF(AC7="KAWIN ANAK 3",6000000,0)))))</f>
        <v>-452472.1375999991</v>
      </c>
      <c r="AI7" s="771">
        <f>+IF(AH7&gt;1,AH7*5%,0)</f>
        <v>0</v>
      </c>
      <c r="AJ7" s="772">
        <f>+AD7-AE7-AF7-AG7-AI7</f>
        <v>4797527.862400001</v>
      </c>
      <c r="AK7" s="772"/>
      <c r="AL7" s="773"/>
      <c r="AM7" s="774">
        <f>+AJ7-AL7-AK7</f>
        <v>4797527.862400001</v>
      </c>
      <c r="AN7" s="775" t="str">
        <f>+VLOOKUP($B7,'[5]Database All Area Mei 2022'!$C$5:$CJ$1779,74,0)</f>
        <v>PERUSAHAAN</v>
      </c>
      <c r="AO7" s="776">
        <f t="shared" si="1"/>
        <v>1</v>
      </c>
      <c r="AP7" s="777" t="str">
        <f t="shared" si="1"/>
        <v>3304</v>
      </c>
      <c r="AQ7" s="778" t="str">
        <f t="shared" si="0"/>
        <v>DODO WARISMAN</v>
      </c>
      <c r="AR7" s="779">
        <f>+AM7</f>
        <v>4797527.862400001</v>
      </c>
      <c r="AS7" s="97">
        <f>+VLOOKUP(B7,'[6]BANK DRIVER'!$B$442:$I$1298,6,0)</f>
        <v>4797527.862400001</v>
      </c>
      <c r="AV7" s="103">
        <f>+AR7-AS7-AT7-AU7</f>
        <v>0</v>
      </c>
    </row>
    <row r="8" ht="15.75">
      <c r="A8" s="1004" t="s">
        <v>339</v>
      </c>
      <c r="B8" s="1005"/>
      <c r="C8" s="1005"/>
      <c r="D8" s="1006"/>
      <c r="E8" s="457"/>
      <c r="F8" s="457"/>
      <c r="G8" s="145">
        <f>SUM(G7:G7)</f>
        <v>4365133.19</v>
      </c>
      <c r="H8" s="145">
        <f ref="H8:T8" t="shared" si="7">SUM(H7:H7)</f>
        <v>0</v>
      </c>
      <c r="I8" s="145">
        <f t="shared" si="7"/>
        <v>213455.01299100003</v>
      </c>
      <c r="J8" s="145">
        <f t="shared" si="7"/>
        <v>174605.32760000002</v>
      </c>
      <c r="K8" s="145">
        <f t="shared" si="7"/>
        <v>87302.66380000001</v>
      </c>
      <c r="L8" s="145">
        <f t="shared" si="7"/>
        <v>15000</v>
      </c>
      <c r="M8" s="145">
        <f t="shared" si="7"/>
        <v>4855496.194391001</v>
      </c>
      <c r="N8" s="145">
        <f t="shared" si="7"/>
        <v>388439.6955512801</v>
      </c>
      <c r="O8" s="145">
        <f t="shared" si="7"/>
        <v>607000</v>
      </c>
      <c r="P8" s="145">
        <f t="shared" si="7"/>
        <v>0</v>
      </c>
      <c r="Q8" s="145">
        <f t="shared" si="7"/>
        <v>0</v>
      </c>
      <c r="R8" s="145">
        <f t="shared" si="7"/>
        <v>5850935.889942281</v>
      </c>
      <c r="S8" s="145">
        <f t="shared" si="7"/>
        <v>42728.366510640815</v>
      </c>
      <c r="T8" s="145">
        <f t="shared" si="7"/>
        <v>5893664.256452922</v>
      </c>
      <c r="U8" s="228"/>
      <c r="V8" s="467"/>
      <c r="Z8" s="783"/>
      <c r="AA8" s="784"/>
      <c r="AB8" s="785"/>
      <c r="AC8" s="786"/>
      <c r="AD8" s="145">
        <f ref="AD8:AM8" t="shared" si="8">SUM(AD7:AD7)</f>
        <v>4972133.19</v>
      </c>
      <c r="AE8" s="145">
        <f t="shared" si="8"/>
        <v>87302.66380000001</v>
      </c>
      <c r="AF8" s="145">
        <f t="shared" si="8"/>
        <v>43651.331900000005</v>
      </c>
      <c r="AG8" s="145">
        <f t="shared" si="8"/>
        <v>43651.331900000005</v>
      </c>
      <c r="AH8" s="145">
        <f t="shared" si="8"/>
        <v>-452472.1375999991</v>
      </c>
      <c r="AI8" s="145">
        <f t="shared" si="8"/>
        <v>0</v>
      </c>
      <c r="AJ8" s="145">
        <f t="shared" si="8"/>
        <v>4797527.862400001</v>
      </c>
      <c r="AK8" s="145">
        <f t="shared" si="8"/>
        <v>0</v>
      </c>
      <c r="AL8" s="145">
        <f t="shared" si="8"/>
        <v>0</v>
      </c>
      <c r="AM8" s="145">
        <f t="shared" si="8"/>
        <v>4797527.862400001</v>
      </c>
      <c r="AN8" s="775"/>
      <c r="AO8" s="787"/>
      <c r="AP8" s="788"/>
      <c r="AQ8" s="789"/>
      <c r="AR8" s="145">
        <f>SUM(AR7:AR7)</f>
        <v>4797527.862400001</v>
      </c>
      <c r="AS8" s="145">
        <f>SUM(AS7:AS7)</f>
        <v>4797527.862400001</v>
      </c>
      <c r="AT8" s="145">
        <f>SUM(AT7:AT7)</f>
        <v>0</v>
      </c>
      <c r="AU8" s="145">
        <f>SUM(AU7:AU7)</f>
        <v>0</v>
      </c>
      <c r="AV8" s="101"/>
    </row>
    <row r="9" ht="15.75">
      <c r="D9" s="240"/>
      <c r="E9" s="240"/>
      <c r="F9" s="24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U9" s="192"/>
      <c r="AD9" s="791">
        <f>+AD8-G8-P8-Q8-H8-O8</f>
        <v>0</v>
      </c>
      <c r="AK9" s="791"/>
      <c r="AL9" s="791"/>
      <c r="AM9" s="791"/>
      <c r="AN9" s="792"/>
      <c r="AR9" s="791">
        <f>+AR8-AS8-AT8-AU8</f>
        <v>0</v>
      </c>
      <c r="AS9" s="101"/>
      <c r="AV9" s="101"/>
    </row>
    <row r="10">
      <c r="C10" s="106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U10" s="192"/>
      <c r="AC10" s="103"/>
      <c r="AD10" s="793" t="s">
        <v>341</v>
      </c>
      <c r="AE10" s="98">
        <f>+I8+K8+AE8+AG8</f>
        <v>431711.67249100003</v>
      </c>
      <c r="AH10" s="98"/>
      <c r="AI10" s="98"/>
      <c r="AJ10" s="98"/>
      <c r="AK10" s="98"/>
      <c r="AL10" s="791"/>
      <c r="AN10" s="102"/>
    </row>
    <row r="11">
      <c r="B11" s="294"/>
      <c r="C11" s="148"/>
      <c r="D11" s="154"/>
      <c r="E11" s="154"/>
      <c r="F11" s="154"/>
      <c r="G11" s="155"/>
      <c r="H11" s="155"/>
      <c r="I11" s="185"/>
      <c r="J11" s="185"/>
      <c r="K11" s="185"/>
      <c r="L11" s="185"/>
      <c r="M11" s="185"/>
      <c r="N11" s="185"/>
      <c r="O11" s="88"/>
      <c r="P11" s="185"/>
      <c r="Q11" s="185"/>
      <c r="R11" s="185"/>
      <c r="S11" s="185"/>
      <c r="T11" s="185"/>
      <c r="U11" s="231"/>
      <c r="V11" s="192"/>
      <c r="AC11" s="103"/>
      <c r="AD11" s="100" t="s">
        <v>33</v>
      </c>
      <c r="AE11" s="98">
        <f>+J8+AF8</f>
        <v>218256.6595</v>
      </c>
      <c r="AH11" s="98"/>
      <c r="AI11" s="98"/>
      <c r="AJ11" s="98"/>
      <c r="AK11" s="98"/>
      <c r="AN11" s="102"/>
    </row>
    <row r="12">
      <c r="B12" s="147"/>
      <c r="C12" s="148"/>
      <c r="D12" s="147"/>
      <c r="E12" s="148"/>
      <c r="F12" s="148"/>
      <c r="G12" s="107"/>
      <c r="H12" s="107"/>
      <c r="I12" s="154"/>
      <c r="J12" s="154"/>
      <c r="K12" s="154"/>
      <c r="L12" s="154"/>
      <c r="M12" s="154"/>
      <c r="N12" s="185"/>
      <c r="P12" s="185"/>
      <c r="Q12" s="185"/>
      <c r="R12" s="154"/>
      <c r="S12" s="154"/>
      <c r="T12" s="185"/>
      <c r="U12" s="231"/>
      <c r="V12" s="192"/>
      <c r="Z12" s="95">
        <v>25</v>
      </c>
      <c r="AA12" s="96">
        <v>26</v>
      </c>
      <c r="AB12" s="95">
        <v>27</v>
      </c>
      <c r="AC12" s="96">
        <v>28</v>
      </c>
      <c r="AD12" s="100" t="s">
        <v>342</v>
      </c>
      <c r="AE12" s="98">
        <f>+L8</f>
        <v>15000</v>
      </c>
      <c r="AG12" s="96">
        <v>32</v>
      </c>
      <c r="AH12" s="95">
        <v>33</v>
      </c>
      <c r="AI12" s="96">
        <v>34</v>
      </c>
      <c r="AJ12" s="95">
        <v>35</v>
      </c>
      <c r="AK12" s="96">
        <v>36</v>
      </c>
      <c r="AN12" s="102"/>
      <c r="AV12" s="101"/>
    </row>
    <row r="13">
      <c r="B13" s="294"/>
      <c r="C13" s="294"/>
      <c r="D13" s="158"/>
      <c r="E13" s="148"/>
      <c r="F13" s="148"/>
      <c r="G13" s="159"/>
      <c r="H13" s="159"/>
      <c r="I13" s="146"/>
      <c r="J13" s="146"/>
      <c r="K13" s="146"/>
      <c r="L13" s="187"/>
      <c r="M13" s="147"/>
      <c r="N13" s="188"/>
      <c r="R13" s="232"/>
      <c r="S13" s="154"/>
      <c r="T13" s="188"/>
      <c r="U13" s="231"/>
      <c r="V13" s="231"/>
      <c r="AC13" s="103"/>
      <c r="AD13" s="100" t="s">
        <v>36</v>
      </c>
      <c r="AE13" s="98">
        <f>+AI8</f>
        <v>0</v>
      </c>
      <c r="AH13" s="98"/>
      <c r="AI13" s="98"/>
      <c r="AJ13" s="98"/>
      <c r="AK13" s="98"/>
      <c r="AN13" s="102"/>
    </row>
    <row r="14">
      <c r="B14" s="295"/>
      <c r="C14" s="295"/>
      <c r="D14" s="106"/>
      <c r="G14" s="159"/>
      <c r="H14" s="159"/>
      <c r="I14" s="146"/>
      <c r="J14" s="190"/>
      <c r="K14" s="146"/>
      <c r="L14" s="187"/>
      <c r="M14" s="146"/>
      <c r="N14" s="154"/>
      <c r="P14" s="154"/>
      <c r="Q14" s="154"/>
      <c r="R14" s="232"/>
      <c r="S14" s="154"/>
      <c r="T14" s="154"/>
      <c r="U14" s="231"/>
      <c r="V14" s="231"/>
      <c r="AC14" s="103"/>
      <c r="AD14" s="100" t="s">
        <v>343</v>
      </c>
      <c r="AE14" s="98">
        <f>+AL8+AK8</f>
        <v>0</v>
      </c>
      <c r="AH14" s="98"/>
      <c r="AI14" s="98"/>
      <c r="AJ14" s="98"/>
      <c r="AK14" s="98"/>
      <c r="AN14" s="102"/>
    </row>
    <row r="15">
      <c r="B15" s="294"/>
      <c r="C15" s="294"/>
      <c r="D15" s="158"/>
      <c r="E15" s="148"/>
      <c r="F15" s="148"/>
      <c r="G15" s="159"/>
      <c r="H15" s="159"/>
      <c r="I15" s="159"/>
      <c r="J15" s="146"/>
      <c r="K15" s="146"/>
      <c r="L15" s="187"/>
      <c r="M15" s="146"/>
      <c r="N15" s="146"/>
      <c r="O15" s="460"/>
      <c r="P15" s="146"/>
      <c r="Q15" s="146"/>
      <c r="R15" s="148"/>
      <c r="S15" s="154"/>
      <c r="T15" s="154"/>
      <c r="U15" s="231"/>
      <c r="V15" s="231"/>
      <c r="AC15" s="103"/>
      <c r="AD15" s="100" t="s">
        <v>344</v>
      </c>
      <c r="AE15" s="98">
        <f>+N8</f>
        <v>388439.6955512801</v>
      </c>
      <c r="AH15" s="98"/>
      <c r="AI15" s="98"/>
      <c r="AJ15" s="98"/>
      <c r="AK15" s="98"/>
      <c r="AN15" s="102"/>
    </row>
    <row r="16">
      <c r="B16" s="147"/>
      <c r="C16" s="148"/>
      <c r="D16" s="148"/>
      <c r="E16" s="148"/>
      <c r="F16" s="148"/>
      <c r="G16" s="159"/>
      <c r="H16" s="159"/>
      <c r="I16" s="159"/>
      <c r="J16" s="146"/>
      <c r="K16" s="146"/>
      <c r="L16" s="187"/>
      <c r="M16" s="146"/>
      <c r="N16" s="146"/>
      <c r="O16" s="460"/>
      <c r="P16" s="146"/>
      <c r="Q16" s="146"/>
      <c r="R16" s="148"/>
      <c r="S16" s="105"/>
      <c r="T16" s="154"/>
      <c r="U16" s="231"/>
      <c r="V16" s="231"/>
      <c r="AC16" s="103"/>
      <c r="AD16" s="100" t="s">
        <v>22</v>
      </c>
      <c r="AE16" s="98">
        <f>+S8</f>
        <v>42728.366510640815</v>
      </c>
      <c r="AH16" s="98"/>
      <c r="AI16" s="98"/>
      <c r="AJ16" s="98"/>
      <c r="AK16" s="98"/>
      <c r="AN16" s="102"/>
    </row>
    <row r="17">
      <c r="B17" s="147"/>
      <c r="C17" s="148"/>
      <c r="D17" s="148"/>
      <c r="E17" s="148"/>
      <c r="F17" s="148"/>
      <c r="G17" s="159"/>
      <c r="H17" s="159"/>
      <c r="I17" s="159"/>
      <c r="J17" s="146"/>
      <c r="K17" s="146"/>
      <c r="L17" s="187"/>
      <c r="M17" s="146"/>
      <c r="N17" s="146"/>
      <c r="O17" s="460"/>
      <c r="P17" s="146"/>
      <c r="Q17" s="146"/>
      <c r="R17" s="148"/>
      <c r="S17" s="154"/>
      <c r="T17" s="234"/>
      <c r="U17" s="231"/>
      <c r="V17" s="231"/>
      <c r="AC17" s="103"/>
      <c r="AD17" s="100" t="s">
        <v>345</v>
      </c>
      <c r="AE17" s="98">
        <f>+AR8</f>
        <v>4797527.862400001</v>
      </c>
      <c r="AH17" s="98"/>
      <c r="AI17" s="98"/>
      <c r="AJ17" s="98"/>
      <c r="AK17" s="98"/>
      <c r="AN17" s="102"/>
    </row>
    <row r="18">
      <c r="B18" s="147"/>
      <c r="C18" s="148"/>
      <c r="D18" s="296"/>
      <c r="E18" s="148"/>
      <c r="F18" s="148"/>
      <c r="G18" s="159"/>
      <c r="H18" s="159"/>
      <c r="I18" s="159"/>
      <c r="J18" s="187"/>
      <c r="K18" s="147"/>
      <c r="L18" s="147"/>
      <c r="M18" s="147"/>
      <c r="P18" s="148"/>
      <c r="Q18" s="147"/>
      <c r="T18" s="234"/>
      <c r="U18" s="233"/>
      <c r="V18" s="233"/>
      <c r="AC18" s="103"/>
      <c r="AD18" s="100" t="s">
        <v>346</v>
      </c>
      <c r="AE18" s="98">
        <f>SUM(AE10:AE17)</f>
        <v>5893664.256452922</v>
      </c>
      <c r="AH18" s="98"/>
      <c r="AI18" s="98"/>
      <c r="AJ18" s="98"/>
      <c r="AK18" s="98"/>
      <c r="AN18" s="102"/>
    </row>
    <row r="19">
      <c r="B19" s="444"/>
      <c r="C19" s="444"/>
      <c r="D19" s="446"/>
      <c r="E19" s="444"/>
      <c r="F19" s="444"/>
      <c r="G19" s="443"/>
      <c r="H19" s="443"/>
      <c r="I19" s="443"/>
      <c r="J19" s="447"/>
      <c r="K19" s="445"/>
      <c r="L19" s="445"/>
      <c r="M19" s="445"/>
      <c r="N19" s="445"/>
      <c r="O19" s="461"/>
      <c r="P19" s="444"/>
      <c r="Q19" s="445"/>
      <c r="R19" s="446"/>
      <c r="S19" s="446"/>
      <c r="T19" s="446"/>
      <c r="U19" s="50"/>
      <c r="V19" s="50"/>
      <c r="AC19" s="103"/>
      <c r="AE19" s="98">
        <f>+AE18-T8</f>
        <v>0</v>
      </c>
      <c r="AH19" s="98"/>
      <c r="AI19" s="98"/>
      <c r="AJ19" s="98"/>
      <c r="AK19" s="98"/>
      <c r="AN19" s="102"/>
    </row>
    <row r="20">
      <c r="C20" s="106"/>
      <c r="G20" s="107"/>
      <c r="H20" s="107"/>
      <c r="M20" s="107"/>
      <c r="T20" s="234"/>
      <c r="V20" s="191"/>
      <c r="AC20" s="103"/>
      <c r="AE20" s="98">
        <f>+AE18-AE16</f>
        <v>5850935.889942281</v>
      </c>
      <c r="AH20" s="98"/>
      <c r="AI20" s="98"/>
      <c r="AJ20" s="98"/>
      <c r="AK20" s="98"/>
      <c r="AN20" s="102"/>
    </row>
  </sheetData>
  <mergeCells>
    <mergeCell ref="A8:D8"/>
    <mergeCell ref="AS5:AU5"/>
  </mergeCells>
  <conditionalFormatting sqref="AN1:AN4 AN21:AN1048576 AN6">
    <cfRule type="containsText" dxfId="260" priority="9" operator="containsText" text="MBK">
      <formula>NOT(ISERROR(SEARCH("MBK",AN1)))</formula>
    </cfRule>
  </conditionalFormatting>
  <conditionalFormatting sqref="AE15">
    <cfRule type="containsText" dxfId="261" priority="1" operator="containsText" text="SALAH">
      <formula>NOT(ISERROR(SEARCH("SALAH",AE15)))</formula>
    </cfRule>
    <cfRule type="containsText" dxfId="262" priority="2" operator="containsText" text="SALAH">
      <formula>NOT(ISERROR(SEARCH("SALAH",AE15)))</formula>
    </cfRule>
  </conditionalFormatting>
  <conditionalFormatting sqref="AE12">
    <cfRule type="containsText" dxfId="261" priority="3" operator="containsText" text="SALAH">
      <formula>NOT(ISERROR(SEARCH("SALAH",AE12)))</formula>
    </cfRule>
    <cfRule type="containsText" dxfId="262" priority="4" operator="containsText" text="SALAH">
      <formula>NOT(ISERROR(SEARCH("SALAH",AE12)))</formula>
    </cfRule>
  </conditionalFormatting>
  <printOptions horizontalCentered="1"/>
  <pageMargins left="0" right="0" top="0.75" bottom="0.75" header="0.3" footer="0.3"/>
  <pageSetup paperSize="9" scale="54" fitToHeight="0" orientation="landscape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mc:Ignorable="x14ac xr">
  <sheetPr>
    <tabColor rgb="FF4DD60C"/>
    <pageSetUpPr fitToPage="1"/>
  </sheetPr>
  <dimension ref="A1:AV20"/>
  <sheetViews>
    <sheetView zoomScale="70" zoomScaleNormal="70" workbookViewId="0">
      <pane xSplit="7" ySplit="6" topLeftCell="AD7" activePane="bottomRight" state="frozen"/>
      <selection pane="topRight"/>
      <selection pane="bottomLeft"/>
      <selection pane="bottomRight" activeCell="C7" sqref="C7"/>
    </sheetView>
  </sheetViews>
  <sheetFormatPr defaultColWidth="9" defaultRowHeight="15"/>
  <cols>
    <col min="1" max="1" width="9.28515625" customWidth="1"/>
    <col min="3" max="3" width="29.7109375" customWidth="1"/>
    <col min="4" max="4" width="15.28515625" customWidth="1"/>
    <col min="5" max="5" width="9" customWidth="1"/>
    <col min="6" max="6" width="9.5703125" customWidth="1"/>
    <col min="7" max="7" width="15.85546875" customWidth="1"/>
    <col min="8" max="8" width="13.7109375" customWidth="1"/>
    <col min="9" max="9" width="14.28515625" customWidth="1"/>
    <col min="10" max="11" width="13.28515625" customWidth="1"/>
    <col min="12" max="12" width="13" customWidth="1"/>
    <col min="13" max="13" width="15.85546875" customWidth="1"/>
    <col min="14" max="14" width="14.28515625" customWidth="1"/>
    <col min="15" max="15" width="14.5703125" customWidth="1"/>
    <col min="16" max="16" width="11.42578125" customWidth="1"/>
    <col min="17" max="17" width="12.85546875" customWidth="1"/>
    <col min="18" max="18" width="15.42578125" customWidth="1"/>
    <col min="19" max="19" width="12.85546875" customWidth="1"/>
    <col min="20" max="20" width="15.85546875" customWidth="1"/>
    <col min="21" max="21" width="11.85546875" customWidth="1"/>
    <col min="22" max="22" width="14.140625" customWidth="1"/>
    <col min="23" max="23" width="9" customWidth="1"/>
    <col min="25" max="25" width="13.140625" customWidth="1"/>
    <col min="26" max="26" width="7" customWidth="1" style="100"/>
    <col min="27" max="27" width="5.85546875" customWidth="1" style="100"/>
    <col min="28" max="28" width="22.85546875" customWidth="1" style="100"/>
    <col min="29" max="29" width="13.42578125" customWidth="1" style="99"/>
    <col min="30" max="30" width="15.42578125" customWidth="1" style="100"/>
    <col min="31" max="31" width="13.7109375" customWidth="1" style="98"/>
    <col min="32" max="32" width="15.42578125" customWidth="1" style="98"/>
    <col min="33" max="33" width="13.85546875" customWidth="1" style="98"/>
    <col min="34" max="34" width="16" customWidth="1" style="100"/>
    <col min="35" max="35" width="10.5703125" customWidth="1" style="100"/>
    <col min="36" max="36" width="10.42578125" customWidth="1" style="100"/>
    <col min="37" max="37" width="14.42578125" customWidth="1" style="100"/>
    <col min="38" max="38" bestFit="1" width="13.140625" customWidth="1" style="100"/>
    <col min="39" max="39" bestFit="1" width="14" customWidth="1" style="100"/>
    <col min="40" max="40" width="13.28515625" customWidth="1" style="99"/>
    <col min="41" max="41" width="5.85546875" customWidth="1" style="100"/>
    <col min="42" max="42" width="6.42578125" customWidth="1" style="100"/>
    <col min="43" max="43" bestFit="1" width="24.5703125" customWidth="1" style="100"/>
    <col min="44" max="44" width="15.5703125" customWidth="1" style="100"/>
    <col min="45" max="45" bestFit="1" width="14.85546875" customWidth="1" style="99"/>
    <col min="46" max="46" bestFit="1" width="12.42578125" customWidth="1" style="97"/>
    <col min="47" max="47" bestFit="1" width="11.42578125" customWidth="1" style="97"/>
    <col min="48" max="48" width="13.7109375" customWidth="1" style="99"/>
  </cols>
  <sheetData>
    <row r="1">
      <c r="A1" s="288" t="s">
        <v>0</v>
      </c>
      <c r="C1" s="106"/>
      <c r="G1" s="107"/>
      <c r="H1" s="107"/>
      <c r="M1" s="107"/>
      <c r="U1" s="192"/>
      <c r="Z1" s="748"/>
      <c r="AA1" s="748"/>
      <c r="AB1" s="748"/>
      <c r="AC1" s="749"/>
      <c r="AD1" s="748"/>
      <c r="AH1" s="98"/>
      <c r="AI1" s="748"/>
      <c r="AJ1" s="748"/>
      <c r="AK1" s="748"/>
      <c r="AL1" s="748"/>
      <c r="AM1" s="748"/>
      <c r="AN1" s="749"/>
      <c r="AO1" s="748"/>
      <c r="AP1" s="748"/>
      <c r="AQ1" s="748"/>
      <c r="AR1" s="748"/>
      <c r="AS1" s="101"/>
      <c r="AV1" s="101"/>
    </row>
    <row r="2">
      <c r="A2" s="288" t="s">
        <v>1077</v>
      </c>
      <c r="B2" s="108"/>
      <c r="C2" s="109"/>
      <c r="D2" s="108"/>
      <c r="E2" s="108"/>
      <c r="F2" s="108"/>
      <c r="G2" s="110"/>
      <c r="H2" s="110"/>
      <c r="I2" s="164"/>
      <c r="J2" s="164"/>
      <c r="K2" s="164"/>
      <c r="L2" s="164"/>
      <c r="M2" s="110"/>
      <c r="N2" s="110"/>
      <c r="O2" s="110"/>
      <c r="P2" s="110"/>
      <c r="Q2" s="164"/>
      <c r="R2" s="164"/>
      <c r="S2" s="164"/>
      <c r="T2" s="193"/>
      <c r="U2" s="193"/>
      <c r="Z2" s="748"/>
      <c r="AA2" s="748"/>
      <c r="AB2" s="748"/>
      <c r="AC2" s="749"/>
      <c r="AD2" s="748"/>
      <c r="AH2" s="98"/>
      <c r="AI2" s="748"/>
      <c r="AJ2" s="748"/>
      <c r="AK2" s="748"/>
      <c r="AL2" s="748"/>
      <c r="AM2" s="748"/>
      <c r="AN2" s="749"/>
      <c r="AO2" s="748"/>
      <c r="AP2" s="748"/>
      <c r="AQ2" s="748"/>
      <c r="AR2" s="748"/>
      <c r="AS2" s="101"/>
      <c r="AV2" s="101"/>
    </row>
    <row r="3">
      <c r="A3" s="288" t="str">
        <f>+'MALANG BAT MEI - OK'!A3</f>
        <v>Periode Bulan Mei 2022</v>
      </c>
      <c r="C3" s="106"/>
      <c r="G3" s="452"/>
      <c r="H3" s="452"/>
      <c r="I3" s="165"/>
      <c r="M3" s="107"/>
      <c r="U3" s="192"/>
      <c r="Z3" s="748"/>
      <c r="AA3" s="748"/>
      <c r="AB3" s="748"/>
      <c r="AC3" s="749"/>
      <c r="AD3" s="748"/>
      <c r="AE3" s="540"/>
      <c r="AH3" s="98"/>
      <c r="AI3" s="748"/>
      <c r="AJ3" s="748"/>
      <c r="AK3" s="748"/>
      <c r="AL3" s="748"/>
      <c r="AM3" s="748"/>
      <c r="AN3" s="749"/>
      <c r="AO3" s="748"/>
      <c r="AP3" s="748"/>
      <c r="AQ3" s="748"/>
      <c r="AR3" s="748"/>
      <c r="AS3" s="101"/>
      <c r="AV3" s="101"/>
    </row>
    <row r="4">
      <c r="A4" s="104"/>
      <c r="C4" s="106"/>
      <c r="G4" s="110"/>
      <c r="H4" s="110"/>
      <c r="I4" s="452">
        <v>4368581.85</v>
      </c>
      <c r="J4" s="92"/>
      <c r="M4" s="107"/>
      <c r="U4" s="192"/>
      <c r="Z4" s="748"/>
      <c r="AA4" s="748"/>
      <c r="AB4" s="748"/>
      <c r="AC4" s="749"/>
      <c r="AD4" s="748"/>
      <c r="AE4" s="750">
        <f>+I4</f>
        <v>4368581.85</v>
      </c>
      <c r="AH4" s="98"/>
      <c r="AI4" s="751"/>
      <c r="AJ4" s="748"/>
      <c r="AK4" s="748"/>
      <c r="AL4" s="748"/>
      <c r="AM4" s="748"/>
      <c r="AN4" s="749"/>
      <c r="AO4" s="748"/>
      <c r="AP4" s="748"/>
      <c r="AQ4" s="748"/>
      <c r="AR4" s="748"/>
      <c r="AS4" s="101"/>
      <c r="AV4" s="101"/>
    </row>
    <row r="5">
      <c r="A5" s="104"/>
      <c r="C5" s="106"/>
      <c r="G5" s="110"/>
      <c r="H5" s="110"/>
      <c r="I5" s="165"/>
      <c r="M5" s="107"/>
      <c r="U5" s="192"/>
      <c r="Z5" s="748"/>
      <c r="AA5" s="748"/>
      <c r="AB5" s="748" t="str">
        <f>+E7</f>
        <v>SIDOARJO</v>
      </c>
      <c r="AC5" s="749"/>
      <c r="AD5" s="748"/>
      <c r="AE5" s="752"/>
      <c r="AH5" s="98"/>
      <c r="AI5" s="748"/>
      <c r="AJ5" s="748"/>
      <c r="AK5" s="748"/>
      <c r="AL5" s="748"/>
      <c r="AM5" s="748"/>
      <c r="AN5" s="749"/>
      <c r="AO5" s="748"/>
      <c r="AP5" s="748"/>
      <c r="AQ5" s="748" t="str">
        <f ref="AQ5:AQ7" t="shared" si="0">+AB5</f>
        <v>SIDOARJO</v>
      </c>
      <c r="AR5" s="748"/>
      <c r="AS5" s="998" t="s">
        <v>3</v>
      </c>
      <c r="AT5" s="998"/>
      <c r="AU5" s="998"/>
      <c r="AV5" s="101"/>
    </row>
    <row r="6" ht="24.75" customHeight="1">
      <c r="A6" s="289" t="s">
        <v>4</v>
      </c>
      <c r="B6" s="289" t="s">
        <v>5</v>
      </c>
      <c r="C6" s="289" t="s">
        <v>6</v>
      </c>
      <c r="D6" s="289" t="s">
        <v>7</v>
      </c>
      <c r="E6" s="289" t="s">
        <v>8</v>
      </c>
      <c r="F6" s="290" t="s">
        <v>9</v>
      </c>
      <c r="G6" s="3" t="s">
        <v>10</v>
      </c>
      <c r="H6" s="453" t="s">
        <v>11</v>
      </c>
      <c r="I6" s="297" t="s">
        <v>12</v>
      </c>
      <c r="J6" s="298" t="s">
        <v>13</v>
      </c>
      <c r="K6" s="298" t="s">
        <v>14</v>
      </c>
      <c r="L6" s="299" t="s">
        <v>15</v>
      </c>
      <c r="M6" s="299" t="s">
        <v>16</v>
      </c>
      <c r="N6" s="300" t="s">
        <v>17</v>
      </c>
      <c r="O6" s="458" t="s">
        <v>682</v>
      </c>
      <c r="P6" s="300" t="s">
        <v>19</v>
      </c>
      <c r="Q6" s="300" t="s">
        <v>642</v>
      </c>
      <c r="R6" s="302" t="s">
        <v>21</v>
      </c>
      <c r="S6" s="303" t="s">
        <v>22</v>
      </c>
      <c r="T6" s="303" t="s">
        <v>23</v>
      </c>
      <c r="U6" s="304" t="s">
        <v>24</v>
      </c>
      <c r="V6" s="471" t="s">
        <v>25</v>
      </c>
      <c r="W6" s="462" t="s">
        <v>26</v>
      </c>
      <c r="X6" s="198"/>
      <c r="Z6" s="753" t="s">
        <v>27</v>
      </c>
      <c r="AA6" s="754" t="s">
        <v>28</v>
      </c>
      <c r="AB6" s="755" t="s">
        <v>29</v>
      </c>
      <c r="AC6" s="756" t="s">
        <v>30</v>
      </c>
      <c r="AD6" s="755" t="s">
        <v>31</v>
      </c>
      <c r="AE6" s="757" t="s">
        <v>32</v>
      </c>
      <c r="AF6" s="757" t="s">
        <v>33</v>
      </c>
      <c r="AG6" s="757" t="s">
        <v>34</v>
      </c>
      <c r="AH6" s="755" t="s">
        <v>35</v>
      </c>
      <c r="AI6" s="755" t="s">
        <v>36</v>
      </c>
      <c r="AJ6" s="758" t="s">
        <v>37</v>
      </c>
      <c r="AK6" s="758" t="s">
        <v>38</v>
      </c>
      <c r="AL6" s="758" t="s">
        <v>39</v>
      </c>
      <c r="AM6" s="758" t="s">
        <v>37</v>
      </c>
      <c r="AN6" s="101"/>
      <c r="AO6" s="759" t="str">
        <f ref="AO6:AP7" t="shared" si="1">+Z6</f>
        <v>NO</v>
      </c>
      <c r="AP6" s="760" t="str">
        <f t="shared" si="1"/>
        <v>NIK</v>
      </c>
      <c r="AQ6" s="761" t="str">
        <f t="shared" si="0"/>
        <v>NAMA</v>
      </c>
      <c r="AR6" s="762" t="s">
        <v>40</v>
      </c>
      <c r="AS6" s="763" t="s">
        <v>41</v>
      </c>
      <c r="AT6" s="763" t="s">
        <v>42</v>
      </c>
      <c r="AU6" s="763" t="s">
        <v>43</v>
      </c>
      <c r="AV6" s="764"/>
    </row>
    <row r="7" s="685" customFormat="1">
      <c r="A7" s="862" t="s">
        <v>211</v>
      </c>
      <c r="B7" s="1039" t="s">
        <v>1078</v>
      </c>
      <c r="C7" s="945" t="s">
        <v>1079</v>
      </c>
      <c r="D7" s="863" t="s">
        <v>77</v>
      </c>
      <c r="E7" s="863" t="s">
        <v>1080</v>
      </c>
      <c r="F7" s="863" t="s">
        <v>686</v>
      </c>
      <c r="G7" s="864">
        <f>4368581.85/30*20</f>
        <v>2912387.9</v>
      </c>
      <c r="H7" s="864"/>
      <c r="I7" s="865">
        <f>$I$4*4.89%</f>
        <v>213623.652465</v>
      </c>
      <c r="J7" s="865">
        <f>+$I$4*4%</f>
        <v>174743.274</v>
      </c>
      <c r="K7" s="865">
        <f>+$I$4*2%</f>
        <v>87371.637</v>
      </c>
      <c r="L7" s="864">
        <v>15000</v>
      </c>
      <c r="M7" s="866">
        <f>SUM(G7:L7)</f>
        <v>3403126.463465</v>
      </c>
      <c r="N7" s="866">
        <f>+M7*8%</f>
        <v>272250.1170772</v>
      </c>
      <c r="O7" s="864">
        <v>152000</v>
      </c>
      <c r="P7" s="946"/>
      <c r="Q7" s="866"/>
      <c r="R7" s="683">
        <f>SUM(M7:Q7)</f>
        <v>3827376.5805422</v>
      </c>
      <c r="S7" s="683">
        <f>N7*11%</f>
        <v>29947.512878492</v>
      </c>
      <c r="T7" s="867">
        <f>R7+S7</f>
        <v>3857324.09342069</v>
      </c>
      <c r="U7" s="947">
        <v>44677</v>
      </c>
      <c r="V7" s="948">
        <v>44773</v>
      </c>
      <c r="W7" s="949" t="s">
        <v>284</v>
      </c>
      <c r="X7" s="950"/>
      <c r="Y7" s="951"/>
      <c r="Z7" s="847">
        <f ref="Z7:AB7" t="shared" si="2">+A7</f>
        <v>1</v>
      </c>
      <c r="AA7" s="848" t="str">
        <f t="shared" si="2"/>
        <v>3793</v>
      </c>
      <c r="AB7" s="849" t="str">
        <f t="shared" si="2"/>
        <v>MOCHAMMAD AZWAR RIZAL ROMADLON</v>
      </c>
      <c r="AC7" s="879" t="str">
        <f>+VLOOKUP($B7,'[5]Database All Area Mei 2022'!$C$5:$CJ$1779,27,0)</f>
        <v>KAWIN ANAK 1</v>
      </c>
      <c r="AD7" s="851">
        <f>+G7+P7+Q7+H7+O7</f>
        <v>3064387.9</v>
      </c>
      <c r="AE7" s="852">
        <f>IF(I7&gt;1,$AE$4*2%,0)</f>
        <v>87371.63699999999</v>
      </c>
      <c r="AF7" s="852">
        <f>+IF(AN7="PERUSAHAAN",$AE$4*1%,0)</f>
        <v>43685.818499999994</v>
      </c>
      <c r="AG7" s="852">
        <f>IF(L7&gt;1,$AE$4*1%,0)</f>
        <v>43685.818499999994</v>
      </c>
      <c r="AH7" s="853">
        <f>(AD7-AE7-AF7-AG7)-IF(AC7="LAJANG",4500000,IF(AC7="KAWIN",4875000,IF(AC7="KAWIN ANAK 1",5250000,IF(AC7="KAWIN ANAK 2",5625000,IF(AC7="KAWIN ANAK 3",6000000,0)))))</f>
        <v>-2360355.3740000003</v>
      </c>
      <c r="AI7" s="853">
        <f>+IF(AH7&gt;1,AH7*5%,0)</f>
        <v>0</v>
      </c>
      <c r="AJ7" s="854">
        <f>+AD7-AE7-AF7-AG7-AI7</f>
        <v>2889644.6259999997</v>
      </c>
      <c r="AK7" s="854"/>
      <c r="AL7" s="854"/>
      <c r="AM7" s="855">
        <f>+AJ7-AL7-AK7</f>
        <v>2889644.6259999997</v>
      </c>
      <c r="AN7" s="850" t="str">
        <f>+VLOOKUP($B7,'[5]Database All Area Mei 2022'!$C$5:$CJ$1779,74,0)</f>
        <v>PERUSAHAAN</v>
      </c>
      <c r="AO7" s="856">
        <f t="shared" si="1"/>
        <v>1</v>
      </c>
      <c r="AP7" s="857" t="str">
        <f t="shared" si="1"/>
        <v>3793</v>
      </c>
      <c r="AQ7" s="858" t="str">
        <f t="shared" si="0"/>
        <v>MOCHAMMAD AZWAR RIZAL ROMADLON</v>
      </c>
      <c r="AR7" s="859">
        <f>+AM7</f>
        <v>2889644.6259999997</v>
      </c>
      <c r="AS7" s="97">
        <f>+VLOOKUP(B7,'[6]BANK DRIVER'!$B$442:$I$1298,6,0)</f>
        <v>2889644.6259999997</v>
      </c>
      <c r="AT7" s="860"/>
      <c r="AU7" s="860"/>
      <c r="AV7" s="861">
        <f>+AR7-AS7-AT7-AU7</f>
        <v>0</v>
      </c>
    </row>
    <row r="8" ht="15.75">
      <c r="A8" s="1004" t="s">
        <v>339</v>
      </c>
      <c r="B8" s="1005"/>
      <c r="C8" s="1005"/>
      <c r="D8" s="1006"/>
      <c r="E8" s="457"/>
      <c r="F8" s="457"/>
      <c r="G8" s="145">
        <f>SUM(G7:G7)</f>
        <v>2912387.9</v>
      </c>
      <c r="H8" s="145">
        <f ref="H8:T8" t="shared" si="7">SUM(H7:H7)</f>
        <v>0</v>
      </c>
      <c r="I8" s="145">
        <f t="shared" si="7"/>
        <v>213623.652465</v>
      </c>
      <c r="J8" s="145">
        <f t="shared" si="7"/>
        <v>174743.274</v>
      </c>
      <c r="K8" s="145">
        <f t="shared" si="7"/>
        <v>87371.637</v>
      </c>
      <c r="L8" s="145">
        <f t="shared" si="7"/>
        <v>15000</v>
      </c>
      <c r="M8" s="145">
        <f t="shared" si="7"/>
        <v>3403126.463465</v>
      </c>
      <c r="N8" s="145">
        <f t="shared" si="7"/>
        <v>272250.1170772</v>
      </c>
      <c r="O8" s="145">
        <f t="shared" si="7"/>
        <v>152000</v>
      </c>
      <c r="P8" s="145">
        <f t="shared" si="7"/>
        <v>0</v>
      </c>
      <c r="Q8" s="145">
        <f t="shared" si="7"/>
        <v>0</v>
      </c>
      <c r="R8" s="145">
        <f t="shared" si="7"/>
        <v>3827376.5805422</v>
      </c>
      <c r="S8" s="145">
        <f t="shared" si="7"/>
        <v>29947.512878492</v>
      </c>
      <c r="T8" s="145">
        <f t="shared" si="7"/>
        <v>3857324.09342069</v>
      </c>
      <c r="U8" s="228"/>
      <c r="V8" s="467"/>
      <c r="Z8" s="783"/>
      <c r="AA8" s="784"/>
      <c r="AB8" s="785"/>
      <c r="AC8" s="786"/>
      <c r="AD8" s="145">
        <f ref="AD8:AM8" t="shared" si="8">SUM(AD7:AD7)</f>
        <v>3064387.9</v>
      </c>
      <c r="AE8" s="145">
        <f t="shared" si="8"/>
        <v>87371.63699999999</v>
      </c>
      <c r="AF8" s="145">
        <f t="shared" si="8"/>
        <v>43685.818499999994</v>
      </c>
      <c r="AG8" s="145">
        <f t="shared" si="8"/>
        <v>43685.818499999994</v>
      </c>
      <c r="AH8" s="145">
        <f t="shared" si="8"/>
        <v>-2360355.3740000003</v>
      </c>
      <c r="AI8" s="145">
        <f t="shared" si="8"/>
        <v>0</v>
      </c>
      <c r="AJ8" s="145">
        <f t="shared" si="8"/>
        <v>2889644.6259999997</v>
      </c>
      <c r="AK8" s="145">
        <f t="shared" si="8"/>
        <v>0</v>
      </c>
      <c r="AL8" s="145">
        <f t="shared" si="8"/>
        <v>0</v>
      </c>
      <c r="AM8" s="145">
        <f t="shared" si="8"/>
        <v>2889644.6259999997</v>
      </c>
      <c r="AN8" s="775"/>
      <c r="AO8" s="787"/>
      <c r="AP8" s="788"/>
      <c r="AQ8" s="789"/>
      <c r="AR8" s="145">
        <f>SUM(AR7:AR7)</f>
        <v>2889644.6259999997</v>
      </c>
      <c r="AS8" s="145">
        <f>SUM(AS7:AS7)</f>
        <v>2889644.6259999997</v>
      </c>
      <c r="AT8" s="145">
        <f>SUM(AT7:AT7)</f>
        <v>0</v>
      </c>
      <c r="AU8" s="145">
        <f>SUM(AU7:AU7)</f>
        <v>0</v>
      </c>
      <c r="AV8" s="101"/>
    </row>
    <row r="9" ht="15.75">
      <c r="D9" s="240"/>
      <c r="E9" s="240"/>
      <c r="F9" s="24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U9" s="192"/>
      <c r="AD9" s="791">
        <f>+AD8-G8-P8-Q8-H8-O8</f>
        <v>0</v>
      </c>
      <c r="AK9" s="791"/>
      <c r="AL9" s="791"/>
      <c r="AM9" s="791"/>
      <c r="AN9" s="792"/>
      <c r="AR9" s="791">
        <f>+AR8-AS8-AT8-AU8</f>
        <v>0</v>
      </c>
      <c r="AS9" s="101"/>
      <c r="AV9" s="101"/>
    </row>
    <row r="10">
      <c r="C10" s="106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U10" s="192"/>
      <c r="AC10" s="103"/>
      <c r="AD10" s="793" t="s">
        <v>341</v>
      </c>
      <c r="AE10" s="98">
        <f>+I8+K8+AE8+AG8</f>
        <v>432052.74496499996</v>
      </c>
      <c r="AH10" s="98"/>
      <c r="AI10" s="98"/>
      <c r="AJ10" s="98"/>
      <c r="AK10" s="98"/>
      <c r="AL10" s="791"/>
      <c r="AN10" s="102"/>
    </row>
    <row r="11">
      <c r="B11" s="294"/>
      <c r="C11" s="148"/>
      <c r="D11" s="154"/>
      <c r="E11" s="154"/>
      <c r="F11" s="154"/>
      <c r="G11" s="155"/>
      <c r="H11" s="155"/>
      <c r="I11" s="185"/>
      <c r="J11" s="185"/>
      <c r="K11" s="185"/>
      <c r="L11" s="185"/>
      <c r="M11" s="185"/>
      <c r="N11" s="185"/>
      <c r="O11" s="88"/>
      <c r="P11" s="185"/>
      <c r="Q11" s="185"/>
      <c r="R11" s="185"/>
      <c r="S11" s="185"/>
      <c r="T11" s="185"/>
      <c r="U11" s="231"/>
      <c r="V11" s="192"/>
      <c r="AC11" s="103"/>
      <c r="AD11" s="100" t="s">
        <v>33</v>
      </c>
      <c r="AE11" s="98">
        <f>+J8+AF8</f>
        <v>218429.0925</v>
      </c>
      <c r="AH11" s="98"/>
      <c r="AI11" s="98"/>
      <c r="AJ11" s="98"/>
      <c r="AK11" s="98"/>
      <c r="AN11" s="102"/>
    </row>
    <row r="12">
      <c r="B12" s="147"/>
      <c r="C12" s="148"/>
      <c r="D12" s="147"/>
      <c r="E12" s="148"/>
      <c r="F12" s="148"/>
      <c r="G12" s="107"/>
      <c r="H12" s="107"/>
      <c r="I12" s="154"/>
      <c r="J12" s="154"/>
      <c r="K12" s="154"/>
      <c r="L12" s="154"/>
      <c r="M12" s="154"/>
      <c r="N12" s="185"/>
      <c r="P12" s="185"/>
      <c r="Q12" s="185"/>
      <c r="R12" s="154"/>
      <c r="S12" s="154"/>
      <c r="T12" s="185"/>
      <c r="U12" s="231"/>
      <c r="V12" s="192"/>
      <c r="Z12" s="95">
        <v>25</v>
      </c>
      <c r="AA12" s="96">
        <v>26</v>
      </c>
      <c r="AB12" s="95">
        <v>27</v>
      </c>
      <c r="AC12" s="96">
        <v>28</v>
      </c>
      <c r="AD12" s="100" t="s">
        <v>342</v>
      </c>
      <c r="AE12" s="98">
        <f>+L8</f>
        <v>15000</v>
      </c>
      <c r="AG12" s="96">
        <v>32</v>
      </c>
      <c r="AH12" s="95">
        <v>33</v>
      </c>
      <c r="AI12" s="96">
        <v>34</v>
      </c>
      <c r="AJ12" s="95">
        <v>35</v>
      </c>
      <c r="AK12" s="96">
        <v>36</v>
      </c>
      <c r="AN12" s="102"/>
      <c r="AV12" s="101"/>
    </row>
    <row r="13">
      <c r="B13" s="294"/>
      <c r="C13" s="294"/>
      <c r="D13" s="158"/>
      <c r="E13" s="148"/>
      <c r="F13" s="148"/>
      <c r="G13" s="159"/>
      <c r="H13" s="159"/>
      <c r="I13" s="146"/>
      <c r="J13" s="146"/>
      <c r="K13" s="146"/>
      <c r="L13" s="187"/>
      <c r="M13" s="147"/>
      <c r="N13" s="188"/>
      <c r="R13" s="232"/>
      <c r="S13" s="154"/>
      <c r="T13" s="188"/>
      <c r="U13" s="231"/>
      <c r="V13" s="231"/>
      <c r="AC13" s="103"/>
      <c r="AD13" s="100" t="s">
        <v>36</v>
      </c>
      <c r="AE13" s="98">
        <f>+AI8</f>
        <v>0</v>
      </c>
      <c r="AH13" s="98"/>
      <c r="AI13" s="98"/>
      <c r="AJ13" s="98"/>
      <c r="AK13" s="98"/>
      <c r="AN13" s="102"/>
    </row>
    <row r="14">
      <c r="B14" s="295"/>
      <c r="C14" s="295"/>
      <c r="D14" s="106"/>
      <c r="G14" s="159"/>
      <c r="H14" s="159"/>
      <c r="I14" s="146"/>
      <c r="J14" s="190"/>
      <c r="K14" s="146"/>
      <c r="L14" s="187"/>
      <c r="M14" s="146"/>
      <c r="N14" s="154"/>
      <c r="P14" s="154"/>
      <c r="Q14" s="154"/>
      <c r="R14" s="232"/>
      <c r="S14" s="154"/>
      <c r="T14" s="154"/>
      <c r="U14" s="231"/>
      <c r="V14" s="231"/>
      <c r="AC14" s="103"/>
      <c r="AD14" s="100" t="s">
        <v>343</v>
      </c>
      <c r="AE14" s="98">
        <f>+AL8+AK8</f>
        <v>0</v>
      </c>
      <c r="AH14" s="98"/>
      <c r="AI14" s="98"/>
      <c r="AJ14" s="98"/>
      <c r="AK14" s="98"/>
      <c r="AN14" s="102"/>
    </row>
    <row r="15">
      <c r="B15" s="294"/>
      <c r="C15" s="294"/>
      <c r="D15" s="158"/>
      <c r="E15" s="148"/>
      <c r="F15" s="148"/>
      <c r="G15" s="159"/>
      <c r="H15" s="159"/>
      <c r="I15" s="159"/>
      <c r="J15" s="146"/>
      <c r="K15" s="146"/>
      <c r="L15" s="187"/>
      <c r="M15" s="146"/>
      <c r="N15" s="146"/>
      <c r="O15" s="460"/>
      <c r="P15" s="146"/>
      <c r="Q15" s="146"/>
      <c r="R15" s="148"/>
      <c r="S15" s="154"/>
      <c r="T15" s="154"/>
      <c r="U15" s="231"/>
      <c r="V15" s="231"/>
      <c r="AC15" s="103"/>
      <c r="AD15" s="100" t="s">
        <v>344</v>
      </c>
      <c r="AE15" s="98">
        <f>+N8</f>
        <v>272250.1170772</v>
      </c>
      <c r="AH15" s="98"/>
      <c r="AI15" s="98"/>
      <c r="AJ15" s="98"/>
      <c r="AK15" s="98"/>
      <c r="AN15" s="102"/>
    </row>
    <row r="16">
      <c r="B16" s="147"/>
      <c r="C16" s="148"/>
      <c r="D16" s="148"/>
      <c r="E16" s="148"/>
      <c r="F16" s="148"/>
      <c r="G16" s="159"/>
      <c r="H16" s="159"/>
      <c r="I16" s="159"/>
      <c r="J16" s="146"/>
      <c r="K16" s="146"/>
      <c r="L16" s="187"/>
      <c r="M16" s="146"/>
      <c r="N16" s="146"/>
      <c r="O16" s="460"/>
      <c r="P16" s="146"/>
      <c r="Q16" s="146"/>
      <c r="R16" s="148"/>
      <c r="S16" s="105"/>
      <c r="T16" s="154"/>
      <c r="U16" s="231"/>
      <c r="V16" s="231"/>
      <c r="AC16" s="103"/>
      <c r="AD16" s="100" t="s">
        <v>22</v>
      </c>
      <c r="AE16" s="98">
        <f>+S8</f>
        <v>29947.512878492</v>
      </c>
      <c r="AH16" s="98"/>
      <c r="AI16" s="98"/>
      <c r="AJ16" s="98"/>
      <c r="AK16" s="98"/>
      <c r="AN16" s="102"/>
    </row>
    <row r="17">
      <c r="B17" s="147"/>
      <c r="C17" s="148"/>
      <c r="D17" s="148"/>
      <c r="E17" s="148"/>
      <c r="F17" s="148"/>
      <c r="G17" s="159"/>
      <c r="H17" s="159"/>
      <c r="I17" s="159"/>
      <c r="J17" s="146"/>
      <c r="K17" s="146"/>
      <c r="L17" s="187"/>
      <c r="M17" s="146"/>
      <c r="N17" s="146"/>
      <c r="O17" s="460"/>
      <c r="P17" s="146"/>
      <c r="Q17" s="146"/>
      <c r="R17" s="148"/>
      <c r="S17" s="154"/>
      <c r="T17" s="234"/>
      <c r="U17" s="231"/>
      <c r="V17" s="231"/>
      <c r="AC17" s="103"/>
      <c r="AD17" s="100" t="s">
        <v>345</v>
      </c>
      <c r="AE17" s="98">
        <f>+AR8</f>
        <v>2889644.6259999997</v>
      </c>
      <c r="AH17" s="98"/>
      <c r="AI17" s="98"/>
      <c r="AJ17" s="98"/>
      <c r="AK17" s="98"/>
      <c r="AN17" s="102"/>
    </row>
    <row r="18">
      <c r="B18" s="147"/>
      <c r="C18" s="148"/>
      <c r="D18" s="296"/>
      <c r="E18" s="148"/>
      <c r="F18" s="148"/>
      <c r="G18" s="159"/>
      <c r="H18" s="159"/>
      <c r="I18" s="159"/>
      <c r="J18" s="187"/>
      <c r="K18" s="147"/>
      <c r="L18" s="147"/>
      <c r="M18" s="147"/>
      <c r="P18" s="148"/>
      <c r="Q18" s="147"/>
      <c r="T18" s="234"/>
      <c r="U18" s="233"/>
      <c r="V18" s="233"/>
      <c r="AC18" s="103"/>
      <c r="AD18" s="100" t="s">
        <v>346</v>
      </c>
      <c r="AE18" s="98">
        <f>SUM(AE10:AE17)</f>
        <v>3857324.093420692</v>
      </c>
      <c r="AH18" s="98"/>
      <c r="AI18" s="98"/>
      <c r="AJ18" s="98"/>
      <c r="AK18" s="98"/>
      <c r="AN18" s="102"/>
    </row>
    <row r="19">
      <c r="B19" s="444"/>
      <c r="C19" s="444"/>
      <c r="D19" s="446"/>
      <c r="E19" s="444"/>
      <c r="F19" s="444"/>
      <c r="G19" s="443"/>
      <c r="H19" s="443"/>
      <c r="I19" s="443"/>
      <c r="J19" s="447"/>
      <c r="K19" s="445"/>
      <c r="L19" s="445"/>
      <c r="M19" s="445"/>
      <c r="N19" s="445"/>
      <c r="O19" s="461"/>
      <c r="P19" s="444"/>
      <c r="Q19" s="445"/>
      <c r="R19" s="446"/>
      <c r="S19" s="446"/>
      <c r="T19" s="446"/>
      <c r="U19" s="50"/>
      <c r="V19" s="50"/>
      <c r="AC19" s="103"/>
      <c r="AE19" s="98">
        <f>+AE18-T8</f>
        <v>0</v>
      </c>
      <c r="AH19" s="98"/>
      <c r="AI19" s="98"/>
      <c r="AJ19" s="98"/>
      <c r="AK19" s="98"/>
      <c r="AN19" s="102"/>
    </row>
    <row r="20">
      <c r="C20" s="106"/>
      <c r="G20" s="107"/>
      <c r="H20" s="107"/>
      <c r="M20" s="107"/>
      <c r="T20" s="234"/>
      <c r="V20" s="191"/>
      <c r="AC20" s="103"/>
      <c r="AE20" s="98">
        <f>+AE18-AE16</f>
        <v>3827376.5805422</v>
      </c>
      <c r="AH20" s="98"/>
      <c r="AI20" s="98"/>
      <c r="AJ20" s="98"/>
      <c r="AK20" s="98"/>
      <c r="AN20" s="102"/>
    </row>
  </sheetData>
  <mergeCells>
    <mergeCell ref="A8:D8"/>
    <mergeCell ref="AS5:AU5"/>
  </mergeCells>
  <conditionalFormatting sqref="AN1:AN4 AN21:AN1048576 AN6">
    <cfRule type="containsText" dxfId="260" priority="5" operator="containsText" text="MBK">
      <formula>NOT(ISERROR(SEARCH("MBK",AN1)))</formula>
    </cfRule>
  </conditionalFormatting>
  <conditionalFormatting sqref="AE15">
    <cfRule type="containsText" dxfId="261" priority="1" operator="containsText" text="SALAH">
      <formula>NOT(ISERROR(SEARCH("SALAH",AE15)))</formula>
    </cfRule>
    <cfRule type="containsText" dxfId="262" priority="2" operator="containsText" text="SALAH">
      <formula>NOT(ISERROR(SEARCH("SALAH",AE15)))</formula>
    </cfRule>
  </conditionalFormatting>
  <conditionalFormatting sqref="AE12">
    <cfRule type="containsText" dxfId="261" priority="3" operator="containsText" text="SALAH">
      <formula>NOT(ISERROR(SEARCH("SALAH",AE12)))</formula>
    </cfRule>
    <cfRule type="containsText" dxfId="262" priority="4" operator="containsText" text="SALAH">
      <formula>NOT(ISERROR(SEARCH("SALAH",AE12)))</formula>
    </cfRule>
  </conditionalFormatting>
  <printOptions horizontalCentered="1"/>
  <pageMargins left="0" right="0" top="0.75" bottom="0.75" header="0.3" footer="0.3"/>
  <pageSetup paperSize="9" scale="48" fitToHeight="0" orientation="landscape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mc:Ignorable="x14ac xr">
  <sheetPr>
    <tabColor theme="3"/>
    <pageSetUpPr fitToPage="1"/>
  </sheetPr>
  <dimension ref="A1:AV42"/>
  <sheetViews>
    <sheetView zoomScale="70" zoomScaleNormal="70" workbookViewId="0">
      <pane xSplit="7" ySplit="6" topLeftCell="AR7" activePane="bottomRight" state="frozen"/>
      <selection pane="topRight"/>
      <selection pane="bottomLeft"/>
      <selection pane="bottomRight" activeCell="AV9" sqref="AV9"/>
    </sheetView>
  </sheetViews>
  <sheetFormatPr defaultColWidth="9.140625" defaultRowHeight="15"/>
  <cols>
    <col min="1" max="1" width="4.7109375" customWidth="1"/>
    <col min="2" max="2" width="7" customWidth="1"/>
    <col min="3" max="3" width="29.7109375" customWidth="1"/>
    <col min="4" max="4" width="16.42578125" customWidth="1"/>
    <col min="5" max="5" hidden="1" width="5.7109375" customWidth="1"/>
    <col min="6" max="6" hidden="1" width="8.140625" customWidth="1"/>
    <col min="7" max="7" width="11.5703125" customWidth="1"/>
    <col min="8" max="8" width="13.28515625" customWidth="1"/>
    <col min="9" max="9" width="10.85546875" customWidth="1"/>
    <col min="10" max="10" width="11.42578125" customWidth="1"/>
    <col min="11" max="11" width="12" customWidth="1"/>
    <col min="12" max="12" width="13.28515625" customWidth="1"/>
    <col min="13" max="13" width="11.7109375" customWidth="1"/>
    <col min="14" max="14" width="11.5703125" customWidth="1"/>
    <col min="15" max="15" width="11.85546875" customWidth="1"/>
    <col min="16" max="16" width="11" customWidth="1"/>
    <col min="17" max="17" width="11.5703125" customWidth="1"/>
    <col min="18" max="18" width="12.85546875" customWidth="1"/>
    <col min="19" max="19" width="10.28515625" customWidth="1"/>
    <col min="20" max="20" width="12.5703125" customWidth="1"/>
    <col min="21" max="21" width="8.42578125" customWidth="1"/>
    <col min="22" max="22" width="10.28515625" customWidth="1"/>
    <col min="23" max="23" width="7.28515625" customWidth="1"/>
    <col min="24" max="24" width="12.140625" customWidth="1"/>
    <col min="25" max="25" width="26.42578125" customWidth="1"/>
    <col min="26" max="26" width="7" customWidth="1" style="100"/>
    <col min="27" max="27" width="5.85546875" customWidth="1" style="100"/>
    <col min="28" max="28" width="22.85546875" customWidth="1" style="100"/>
    <col min="29" max="29" width="13.42578125" customWidth="1" style="99"/>
    <col min="30" max="30" width="15.42578125" customWidth="1" style="100"/>
    <col min="31" max="31" width="13.7109375" customWidth="1" style="98"/>
    <col min="32" max="32" width="15.42578125" customWidth="1" style="98"/>
    <col min="33" max="33" width="13.85546875" customWidth="1" style="98"/>
    <col min="34" max="34" width="16" customWidth="1" style="100"/>
    <col min="35" max="35" width="10.5703125" customWidth="1" style="100"/>
    <col min="36" max="36" width="10.42578125" customWidth="1" style="100"/>
    <col min="37" max="37" width="14.42578125" customWidth="1" style="100"/>
    <col min="38" max="38" bestFit="1" width="13.140625" customWidth="1" style="100"/>
    <col min="39" max="39" bestFit="1" width="14" customWidth="1" style="100"/>
    <col min="40" max="40" width="13.28515625" customWidth="1" style="99"/>
    <col min="41" max="41" width="5.85546875" customWidth="1" style="100"/>
    <col min="42" max="42" width="6.42578125" customWidth="1" style="100"/>
    <col min="43" max="43" bestFit="1" width="24.5703125" customWidth="1" style="100"/>
    <col min="44" max="44" width="15.5703125" customWidth="1" style="100"/>
    <col min="45" max="45" bestFit="1" width="14.85546875" customWidth="1" style="99"/>
    <col min="46" max="46" bestFit="1" width="12.42578125" customWidth="1" style="97"/>
    <col min="47" max="47" bestFit="1" width="11.42578125" customWidth="1" style="97"/>
    <col min="48" max="48" width="13.7109375" customWidth="1" style="99"/>
  </cols>
  <sheetData>
    <row r="1">
      <c r="A1" s="288" t="s">
        <v>0</v>
      </c>
      <c r="B1" s="105"/>
      <c r="C1" s="106"/>
      <c r="D1" s="105"/>
      <c r="E1" s="105"/>
      <c r="F1" s="105"/>
      <c r="G1" s="107"/>
      <c r="H1" s="107"/>
      <c r="I1" s="234"/>
      <c r="J1" s="234"/>
      <c r="K1" s="234"/>
      <c r="L1" s="234"/>
      <c r="M1" s="107"/>
      <c r="N1" s="234"/>
      <c r="O1" s="234"/>
      <c r="P1" s="234"/>
      <c r="Q1" s="234"/>
      <c r="R1" s="234"/>
      <c r="S1" s="234"/>
      <c r="T1" s="234"/>
      <c r="V1" s="192"/>
      <c r="Z1" s="748"/>
      <c r="AA1" s="748"/>
      <c r="AB1" s="748"/>
      <c r="AC1" s="749"/>
      <c r="AD1" s="748"/>
      <c r="AH1" s="98"/>
      <c r="AI1" s="748"/>
      <c r="AJ1" s="748"/>
      <c r="AK1" s="748"/>
      <c r="AL1" s="748"/>
      <c r="AM1" s="748"/>
      <c r="AN1" s="749"/>
      <c r="AO1" s="748"/>
      <c r="AP1" s="748"/>
      <c r="AQ1" s="748"/>
      <c r="AR1" s="748"/>
      <c r="AS1" s="101"/>
      <c r="AV1" s="101"/>
    </row>
    <row r="2">
      <c r="A2" s="288" t="s">
        <v>919</v>
      </c>
      <c r="B2" s="108"/>
      <c r="C2" s="109"/>
      <c r="D2" s="108"/>
      <c r="E2" s="108"/>
      <c r="F2" s="108"/>
      <c r="G2" s="110"/>
      <c r="H2" s="110"/>
      <c r="I2" s="164"/>
      <c r="J2" s="164"/>
      <c r="K2" s="164"/>
      <c r="L2" s="164"/>
      <c r="M2" s="110"/>
      <c r="N2" s="110"/>
      <c r="O2" s="110"/>
      <c r="P2" s="110"/>
      <c r="Q2" s="110"/>
      <c r="R2" s="164"/>
      <c r="S2" s="164"/>
      <c r="T2" s="164"/>
      <c r="U2" s="193"/>
      <c r="V2" s="193"/>
      <c r="Z2" s="748"/>
      <c r="AA2" s="748"/>
      <c r="AB2" s="748"/>
      <c r="AC2" s="749"/>
      <c r="AD2" s="748"/>
      <c r="AH2" s="98"/>
      <c r="AI2" s="748"/>
      <c r="AJ2" s="748"/>
      <c r="AK2" s="748"/>
      <c r="AL2" s="748"/>
      <c r="AM2" s="748"/>
      <c r="AN2" s="749"/>
      <c r="AO2" s="748"/>
      <c r="AP2" s="748"/>
      <c r="AQ2" s="748"/>
      <c r="AR2" s="748"/>
      <c r="AS2" s="101"/>
      <c r="AV2" s="101"/>
    </row>
    <row r="3">
      <c r="A3" s="288" t="str">
        <f>+'MALANG BAT MEI - OK'!A3</f>
        <v>Periode Bulan Mei 2022</v>
      </c>
      <c r="B3" s="105"/>
      <c r="C3" s="106"/>
      <c r="D3" s="105"/>
      <c r="E3" s="105"/>
      <c r="F3" s="105"/>
      <c r="G3" s="110"/>
      <c r="H3" s="110"/>
      <c r="I3" s="493">
        <v>2961285.4</v>
      </c>
      <c r="J3" s="234"/>
      <c r="K3" s="234"/>
      <c r="L3" s="234"/>
      <c r="M3" s="107"/>
      <c r="N3" s="234"/>
      <c r="O3" s="234"/>
      <c r="P3" s="234"/>
      <c r="Q3" s="234"/>
      <c r="R3" s="234"/>
      <c r="S3" s="234"/>
      <c r="T3" s="234"/>
      <c r="V3" s="192"/>
      <c r="Z3" s="748"/>
      <c r="AA3" s="748"/>
      <c r="AB3" s="748"/>
      <c r="AC3" s="749"/>
      <c r="AD3" s="748"/>
      <c r="AE3" s="540"/>
      <c r="AH3" s="98"/>
      <c r="AI3" s="748"/>
      <c r="AJ3" s="748"/>
      <c r="AK3" s="748"/>
      <c r="AL3" s="748"/>
      <c r="AM3" s="748"/>
      <c r="AN3" s="749"/>
      <c r="AO3" s="748"/>
      <c r="AP3" s="748"/>
      <c r="AQ3" s="748"/>
      <c r="AR3" s="748"/>
      <c r="AS3" s="101"/>
      <c r="AV3" s="101"/>
    </row>
    <row r="4">
      <c r="A4" s="104"/>
      <c r="B4" s="105"/>
      <c r="C4" s="106"/>
      <c r="D4" s="105"/>
      <c r="E4" s="105"/>
      <c r="F4" s="105"/>
      <c r="G4" s="475"/>
      <c r="H4" s="475"/>
      <c r="I4" s="475">
        <v>2802926</v>
      </c>
      <c r="J4" s="234"/>
      <c r="K4" s="234"/>
      <c r="L4" s="234"/>
      <c r="M4" s="107"/>
      <c r="N4" s="234"/>
      <c r="O4" s="234"/>
      <c r="P4" s="234"/>
      <c r="Q4" s="234"/>
      <c r="R4" s="234"/>
      <c r="S4" s="234"/>
      <c r="T4" s="234"/>
      <c r="V4" s="192"/>
      <c r="Z4" s="748"/>
      <c r="AA4" s="748"/>
      <c r="AB4" s="748"/>
      <c r="AC4" s="749"/>
      <c r="AD4" s="748"/>
      <c r="AE4" s="750">
        <f>+I4</f>
        <v>2802926</v>
      </c>
      <c r="AH4" s="98"/>
      <c r="AI4" s="751"/>
      <c r="AJ4" s="748"/>
      <c r="AK4" s="748"/>
      <c r="AL4" s="748"/>
      <c r="AM4" s="748"/>
      <c r="AN4" s="749"/>
      <c r="AO4" s="748"/>
      <c r="AP4" s="748"/>
      <c r="AQ4" s="748"/>
      <c r="AR4" s="748"/>
      <c r="AS4" s="101"/>
      <c r="AV4" s="101"/>
    </row>
    <row r="5" ht="15.75">
      <c r="A5" s="104"/>
      <c r="B5" s="105"/>
      <c r="C5" s="106"/>
      <c r="D5" s="105"/>
      <c r="E5" s="105"/>
      <c r="F5" s="105"/>
      <c r="G5" s="475"/>
      <c r="H5" s="475"/>
      <c r="I5" s="493"/>
      <c r="J5" s="234"/>
      <c r="K5" s="234"/>
      <c r="L5" s="234"/>
      <c r="M5" s="107"/>
      <c r="N5" s="234"/>
      <c r="O5" s="234"/>
      <c r="P5" s="234"/>
      <c r="Q5" s="234"/>
      <c r="R5" s="234"/>
      <c r="S5" s="234"/>
      <c r="T5" s="234"/>
      <c r="V5" s="192"/>
      <c r="Z5" s="748"/>
      <c r="AA5" s="748"/>
      <c r="AB5" s="748" t="str">
        <f>+E7</f>
        <v>BALI</v>
      </c>
      <c r="AC5" s="749"/>
      <c r="AD5" s="748"/>
      <c r="AE5" s="752"/>
      <c r="AH5" s="98"/>
      <c r="AI5" s="748"/>
      <c r="AJ5" s="748"/>
      <c r="AK5" s="748"/>
      <c r="AL5" s="748"/>
      <c r="AM5" s="748"/>
      <c r="AN5" s="749"/>
      <c r="AO5" s="748"/>
      <c r="AP5" s="748"/>
      <c r="AQ5" s="748" t="str">
        <f ref="AQ5:AQ8" t="shared" si="0">+AB5</f>
        <v>BALI</v>
      </c>
      <c r="AR5" s="748"/>
      <c r="AS5" s="998" t="s">
        <v>3</v>
      </c>
      <c r="AT5" s="998"/>
      <c r="AU5" s="998"/>
      <c r="AV5" s="101"/>
    </row>
    <row r="6" ht="27.75" customHeight="1">
      <c r="A6" s="112" t="s">
        <v>4</v>
      </c>
      <c r="B6" s="113" t="s">
        <v>5</v>
      </c>
      <c r="C6" s="113" t="s">
        <v>6</v>
      </c>
      <c r="D6" s="113" t="s">
        <v>7</v>
      </c>
      <c r="E6" s="113" t="s">
        <v>8</v>
      </c>
      <c r="F6" s="114" t="s">
        <v>9</v>
      </c>
      <c r="G6" s="3" t="s">
        <v>10</v>
      </c>
      <c r="H6" s="4" t="s">
        <v>11</v>
      </c>
      <c r="I6" s="166" t="s">
        <v>12</v>
      </c>
      <c r="J6" s="167" t="s">
        <v>13</v>
      </c>
      <c r="K6" s="167" t="s">
        <v>14</v>
      </c>
      <c r="L6" s="168" t="s">
        <v>15</v>
      </c>
      <c r="M6" s="168" t="s">
        <v>16</v>
      </c>
      <c r="N6" s="169" t="s">
        <v>17</v>
      </c>
      <c r="O6" s="169" t="s">
        <v>348</v>
      </c>
      <c r="P6" s="169" t="s">
        <v>19</v>
      </c>
      <c r="Q6" s="169" t="s">
        <v>642</v>
      </c>
      <c r="R6" s="194" t="s">
        <v>21</v>
      </c>
      <c r="S6" s="195" t="s">
        <v>22</v>
      </c>
      <c r="T6" s="195" t="s">
        <v>23</v>
      </c>
      <c r="U6" s="196" t="s">
        <v>24</v>
      </c>
      <c r="V6" s="197" t="s">
        <v>25</v>
      </c>
      <c r="Z6" s="753" t="s">
        <v>27</v>
      </c>
      <c r="AA6" s="754" t="s">
        <v>28</v>
      </c>
      <c r="AB6" s="755" t="s">
        <v>29</v>
      </c>
      <c r="AC6" s="756" t="s">
        <v>30</v>
      </c>
      <c r="AD6" s="755" t="s">
        <v>31</v>
      </c>
      <c r="AE6" s="757" t="s">
        <v>32</v>
      </c>
      <c r="AF6" s="757" t="s">
        <v>33</v>
      </c>
      <c r="AG6" s="757" t="s">
        <v>34</v>
      </c>
      <c r="AH6" s="755" t="s">
        <v>35</v>
      </c>
      <c r="AI6" s="755" t="s">
        <v>36</v>
      </c>
      <c r="AJ6" s="758" t="s">
        <v>37</v>
      </c>
      <c r="AK6" s="758" t="s">
        <v>38</v>
      </c>
      <c r="AL6" s="758" t="s">
        <v>39</v>
      </c>
      <c r="AM6" s="758" t="s">
        <v>37</v>
      </c>
      <c r="AN6" s="101"/>
      <c r="AO6" s="759" t="str">
        <f ref="AO6:AP8" t="shared" si="1">+Z6</f>
        <v>NO</v>
      </c>
      <c r="AP6" s="760" t="str">
        <f t="shared" si="1"/>
        <v>NIK</v>
      </c>
      <c r="AQ6" s="761" t="str">
        <f t="shared" si="0"/>
        <v>NAMA</v>
      </c>
      <c r="AR6" s="762" t="s">
        <v>40</v>
      </c>
      <c r="AS6" s="763" t="s">
        <v>41</v>
      </c>
      <c r="AT6" s="763" t="s">
        <v>42</v>
      </c>
      <c r="AU6" s="763" t="s">
        <v>43</v>
      </c>
      <c r="AV6" s="764"/>
    </row>
    <row r="7" ht="18" customHeight="1">
      <c r="A7" s="306" t="s">
        <v>44</v>
      </c>
      <c r="B7" s="571" t="s">
        <v>920</v>
      </c>
      <c r="C7" s="477" t="s">
        <v>921</v>
      </c>
      <c r="D7" s="492" t="s">
        <v>922</v>
      </c>
      <c r="E7" s="138" t="s">
        <v>708</v>
      </c>
      <c r="F7" s="138" t="s">
        <v>918</v>
      </c>
      <c r="G7" s="12">
        <v>2961285.4</v>
      </c>
      <c r="H7" s="186"/>
      <c r="I7" s="30">
        <f>+$I$3*4.89%</f>
        <v>144806.85606</v>
      </c>
      <c r="J7" s="30">
        <f>+$I$3*4%</f>
        <v>118451.416</v>
      </c>
      <c r="K7" s="30">
        <f>+$I$3*2%</f>
        <v>59225.708</v>
      </c>
      <c r="L7" s="30">
        <v>1667</v>
      </c>
      <c r="M7" s="35">
        <f ref="M7:M9" t="shared" si="2">SUM(G7:L7)</f>
        <v>3285436.3800600003</v>
      </c>
      <c r="N7" s="32">
        <f ref="N7:N9" t="shared" si="3">+M7*8%</f>
        <v>262834.91040480003</v>
      </c>
      <c r="O7" s="32">
        <v>500000</v>
      </c>
      <c r="P7" s="606">
        <v>100000</v>
      </c>
      <c r="Q7" s="32">
        <f>25*10000</f>
        <v>250000</v>
      </c>
      <c r="R7" s="48">
        <f ref="R7:R9" t="shared" si="4">SUM(M7:Q7)</f>
        <v>4398271.2904648</v>
      </c>
      <c r="S7" s="199">
        <f ref="S7:S9" t="shared" si="5">N7*11%</f>
        <v>28911.840144528003</v>
      </c>
      <c r="T7" s="49">
        <f ref="T7:T9" t="shared" si="6">R7+S7</f>
        <v>4427183.130609328</v>
      </c>
      <c r="U7" s="204">
        <v>44682</v>
      </c>
      <c r="V7" s="205">
        <v>44773</v>
      </c>
      <c r="Z7" s="765">
        <f ref="Z7:AB22" t="shared" si="7">+A7</f>
        <v>1</v>
      </c>
      <c r="AA7" s="766" t="str">
        <f t="shared" si="7"/>
        <v>0737</v>
      </c>
      <c r="AB7" s="767" t="str">
        <f t="shared" si="7"/>
        <v>I GST PUTU OKA KUSUMA SARI</v>
      </c>
      <c r="AC7" s="768" t="str">
        <f>+VLOOKUP($B7,'[5]Database All Area Mei 2022'!$C$5:$CJ$1779,27,0)</f>
        <v>LAJANG</v>
      </c>
      <c r="AD7" s="769">
        <f>+G7+P7+Q7+H7+O7</f>
        <v>3811285.4</v>
      </c>
      <c r="AE7" s="770">
        <f ref="AE7:AE8" t="shared" si="8">IF(I7&gt;1,$AE$4*2%,0)</f>
        <v>56058.520000000004</v>
      </c>
      <c r="AF7" s="770">
        <f ref="AF7:AF8" t="shared" si="9">+IF(AN7="PERUSAHAAN",$AE$4*1%,0)</f>
        <v>28029.260000000002</v>
      </c>
      <c r="AG7" s="770">
        <f>IF(L7&gt;1,$AE$4*1%,0)</f>
        <v>28029.260000000002</v>
      </c>
      <c r="AH7" s="771">
        <f>(AD7-AE7-AF7-AG7)-IF(AC7="LAJANG",4500000,IF(AC7="KAWIN",4875000,IF(AC7="KAWIN ANAK 1",5250000,IF(AC7="KAWIN ANAK 2",5625000,IF(AC7="KAWIN ANAK 3",6000000,0)))))</f>
        <v>-800831.6399999997</v>
      </c>
      <c r="AI7" s="771">
        <f ref="AI7:AI8" t="shared" si="10">+IF(AH7&gt;1,AH7*5%,0)</f>
        <v>0</v>
      </c>
      <c r="AJ7" s="772">
        <f ref="AJ7:AJ8" t="shared" si="11">+AD7-AE7-AF7-AG7-AI7</f>
        <v>3699168.3600000003</v>
      </c>
      <c r="AK7" s="772"/>
      <c r="AL7" s="773"/>
      <c r="AM7" s="774">
        <f>+AJ7-AL7-AK7</f>
        <v>3699168.3600000003</v>
      </c>
      <c r="AN7" s="775" t="str">
        <f>+VLOOKUP($B7,'[5]Database All Area Mei 2022'!$C$5:$CJ$1779,74,0)</f>
        <v>PERUSAHAAN</v>
      </c>
      <c r="AO7" s="776">
        <f t="shared" si="1"/>
        <v>1</v>
      </c>
      <c r="AP7" s="777" t="str">
        <f t="shared" si="1"/>
        <v>0737</v>
      </c>
      <c r="AQ7" s="778" t="str">
        <f t="shared" si="0"/>
        <v>I GST PUTU OKA KUSUMA SARI</v>
      </c>
      <c r="AR7" s="779">
        <f>+AM7</f>
        <v>3699168.3600000003</v>
      </c>
      <c r="AS7" s="97">
        <f>+VLOOKUP(B7,'[6]BANK DRIVER'!$B$442:$I$1298,6,0)</f>
        <v>3799168.3600000003</v>
      </c>
      <c r="AV7" s="103">
        <f>+AR7-AS7-AT7-AU7</f>
        <v>-100000</v>
      </c>
    </row>
    <row r="8" ht="18" customHeight="1">
      <c r="A8" s="306" t="s">
        <v>44</v>
      </c>
      <c r="B8" s="120" t="s">
        <v>923</v>
      </c>
      <c r="C8" s="477" t="s">
        <v>924</v>
      </c>
      <c r="D8" s="329" t="s">
        <v>52</v>
      </c>
      <c r="E8" s="138" t="s">
        <v>708</v>
      </c>
      <c r="F8" s="138" t="s">
        <v>49</v>
      </c>
      <c r="G8" s="293">
        <v>2802926</v>
      </c>
      <c r="H8" s="12"/>
      <c r="I8" s="301">
        <v>135467.67</v>
      </c>
      <c r="J8" s="30">
        <v>110812</v>
      </c>
      <c r="K8" s="30">
        <v>55406</v>
      </c>
      <c r="L8" s="30">
        <v>1667</v>
      </c>
      <c r="M8" s="35">
        <f t="shared" si="2"/>
        <v>3106278.67</v>
      </c>
      <c r="N8" s="32">
        <f t="shared" si="3"/>
        <v>248502.2936</v>
      </c>
      <c r="O8" s="32">
        <v>500000</v>
      </c>
      <c r="P8" s="32">
        <v>100000</v>
      </c>
      <c r="Q8" s="32">
        <f>26*12000</f>
        <v>312000</v>
      </c>
      <c r="R8" s="48">
        <f t="shared" si="4"/>
        <v>4266780.9636</v>
      </c>
      <c r="S8" s="199">
        <f t="shared" si="5"/>
        <v>27335.252296000002</v>
      </c>
      <c r="T8" s="49">
        <f t="shared" si="6"/>
        <v>4294116.215896</v>
      </c>
      <c r="U8" s="204">
        <v>44682</v>
      </c>
      <c r="V8" s="205">
        <v>44773</v>
      </c>
      <c r="W8" s="93"/>
      <c r="X8" s="497"/>
      <c r="Y8" s="233"/>
      <c r="Z8" s="765">
        <f t="shared" si="7"/>
        <v>2</v>
      </c>
      <c r="AA8" s="766" t="str">
        <f t="shared" si="7"/>
        <v>2060</v>
      </c>
      <c r="AB8" s="767" t="str">
        <f t="shared" si="7"/>
        <v>A.A. ADITYA FARMA</v>
      </c>
      <c r="AC8" s="768" t="str">
        <f>+VLOOKUP($B8,'[5]Database All Area Mei 2022'!$C$5:$CJ$1779,27,0)</f>
        <v>LAJANG</v>
      </c>
      <c r="AD8" s="769">
        <f>+G8+P8+Q8+H8+O8</f>
        <v>3714926</v>
      </c>
      <c r="AE8" s="770">
        <f t="shared" si="8"/>
        <v>56058.520000000004</v>
      </c>
      <c r="AF8" s="770">
        <f t="shared" si="9"/>
        <v>28029.260000000002</v>
      </c>
      <c r="AG8" s="770">
        <f>IF(L8&gt;1,$AE$4*1%,0)</f>
        <v>28029.260000000002</v>
      </c>
      <c r="AH8" s="771">
        <f>(AD8-AE8-AF8-AG8)-IF(AC8="LAJANG",4500000,IF(AC8="KAWIN",4875000,IF(AC8="KAWIN ANAK 1",5250000,IF(AC8="KAWIN ANAK 2",5625000,IF(AC8="KAWIN ANAK 3",6000000,0)))))</f>
        <v>-897191.0399999996</v>
      </c>
      <c r="AI8" s="771">
        <f t="shared" si="10"/>
        <v>0</v>
      </c>
      <c r="AJ8" s="772">
        <f t="shared" si="11"/>
        <v>3602808.9600000004</v>
      </c>
      <c r="AK8" s="772"/>
      <c r="AL8" s="773"/>
      <c r="AM8" s="774">
        <f>+AJ8-AL8-AK8</f>
        <v>3602808.9600000004</v>
      </c>
      <c r="AN8" s="775" t="str">
        <f>+VLOOKUP($B8,'[5]Database All Area Mei 2022'!$C$5:$CJ$1779,74,0)</f>
        <v>PERUSAHAAN</v>
      </c>
      <c r="AO8" s="776">
        <f t="shared" si="1"/>
        <v>2</v>
      </c>
      <c r="AP8" s="777" t="str">
        <f t="shared" si="1"/>
        <v>2060</v>
      </c>
      <c r="AQ8" s="778" t="str">
        <f t="shared" si="0"/>
        <v>A.A. ADITYA FARMA</v>
      </c>
      <c r="AR8" s="779">
        <f>+AM8</f>
        <v>3602808.9600000004</v>
      </c>
      <c r="AS8" s="97">
        <f>+VLOOKUP(B8,'[6]BANK DRIVER'!$B$442:$I$1298,6,0)</f>
        <v>3602808.9600000004</v>
      </c>
      <c r="AV8" s="103">
        <f>+AR8-AS8-AT8-AU8</f>
        <v>0</v>
      </c>
    </row>
    <row r="9" ht="22.5" customHeight="1">
      <c r="A9" s="306" t="s">
        <v>44</v>
      </c>
      <c r="B9" s="476" t="s">
        <v>925</v>
      </c>
      <c r="C9" s="477" t="s">
        <v>926</v>
      </c>
      <c r="D9" s="329" t="s">
        <v>52</v>
      </c>
      <c r="E9" s="478" t="s">
        <v>708</v>
      </c>
      <c r="F9" s="478" t="s">
        <v>49</v>
      </c>
      <c r="G9" s="12">
        <v>2802926</v>
      </c>
      <c r="H9" s="479"/>
      <c r="I9" s="480">
        <f>+'BALI AOP MEI - OK'!$I$4*4.89%</f>
        <v>137063.0814</v>
      </c>
      <c r="J9" s="30">
        <f>+'BALI CK MEI - OK'!$I$4*4%</f>
        <v>112117.04000000001</v>
      </c>
      <c r="K9" s="30">
        <f>+'BALI CK MEI - OK'!$I$4*2%</f>
        <v>56058.520000000004</v>
      </c>
      <c r="L9" s="30">
        <v>1667</v>
      </c>
      <c r="M9" s="35">
        <f t="shared" si="2"/>
        <v>3109831.6414</v>
      </c>
      <c r="N9" s="35">
        <f t="shared" si="3"/>
        <v>248786.531312</v>
      </c>
      <c r="O9" s="32">
        <v>500000</v>
      </c>
      <c r="P9" s="32">
        <v>100000</v>
      </c>
      <c r="Q9" s="35">
        <f>24*12000</f>
        <v>288000</v>
      </c>
      <c r="R9" s="481">
        <f t="shared" si="4"/>
        <v>4246618.172712</v>
      </c>
      <c r="S9" s="199">
        <f t="shared" si="5"/>
        <v>27366.51844432</v>
      </c>
      <c r="T9" s="482">
        <f t="shared" si="6"/>
        <v>4273984.69115632</v>
      </c>
      <c r="U9" s="483">
        <v>44662</v>
      </c>
      <c r="V9" s="484">
        <v>44742</v>
      </c>
      <c r="W9" s="498"/>
      <c r="X9" s="305"/>
      <c r="Z9" s="765">
        <f t="shared" si="7"/>
        <v>3</v>
      </c>
      <c r="AA9" s="766" t="str">
        <f ref="AA9:AA29" t="shared" si="19">+B9</f>
        <v>3746</v>
      </c>
      <c r="AB9" s="767" t="str">
        <f ref="AB9:AB29" t="shared" si="20">+C9</f>
        <v>KETUT PUTRA YASA</v>
      </c>
      <c r="AC9" s="768" t="str">
        <f>+VLOOKUP($B9,'[5]Database All Area Mei 2022'!$C$5:$CJ$1779,27,0)</f>
        <v>LAJANG</v>
      </c>
      <c r="AD9" s="769">
        <f ref="AD9:AD29" t="shared" si="21">+G9+P9+Q9+H9+O9</f>
        <v>3690926</v>
      </c>
      <c r="AE9" s="770">
        <f ref="AE9:AE29" t="shared" si="22">IF(I9&gt;1,$AE$4*2%,0)</f>
        <v>56058.520000000004</v>
      </c>
      <c r="AF9" s="770">
        <f ref="AF9:AF29" t="shared" si="23">+IF(AN9="PERUSAHAAN",$AE$4*1%,0)</f>
        <v>28029.260000000002</v>
      </c>
      <c r="AG9" s="770">
        <f ref="AG9:AG29" t="shared" si="24">IF(L9&gt;1,$AE$4*1%,0)</f>
        <v>28029.260000000002</v>
      </c>
      <c r="AH9" s="771">
        <f ref="AH9:AH29" t="shared" si="25">(AD9-AE9-AF9-AG9)-IF(AC9="LAJANG",4500000,IF(AC9="KAWIN",4875000,IF(AC9="KAWIN ANAK 1",5250000,IF(AC9="KAWIN ANAK 2",5625000,IF(AC9="KAWIN ANAK 3",6000000,0)))))</f>
        <v>-921191.0399999996</v>
      </c>
      <c r="AI9" s="771">
        <f ref="AI9:AI29" t="shared" si="26">+IF(AH9&gt;1,AH9*5%,0)</f>
        <v>0</v>
      </c>
      <c r="AJ9" s="772">
        <f ref="AJ9:AJ29" t="shared" si="27">+AD9-AE9-AF9-AG9-AI9</f>
        <v>3578808.9600000004</v>
      </c>
      <c r="AK9" s="772"/>
      <c r="AL9" s="773"/>
      <c r="AM9" s="774">
        <f ref="AM9:AM29" t="shared" si="28">+AJ9-AL9-AK9</f>
        <v>3578808.9600000004</v>
      </c>
      <c r="AN9" s="775" t="str">
        <f>+VLOOKUP($B9,'[5]Database All Area Mei 2022'!$C$5:$CJ$1779,74,0)</f>
        <v>PERUSAHAAN</v>
      </c>
      <c r="AO9" s="776">
        <f ref="AO9:AO29" t="shared" si="29">+Z9</f>
        <v>3</v>
      </c>
      <c r="AP9" s="777" t="str">
        <f ref="AP9:AP29" t="shared" si="30">+AA9</f>
        <v>3746</v>
      </c>
      <c r="AQ9" s="778" t="str">
        <f ref="AQ9:AQ29" t="shared" si="31">+AB9</f>
        <v>KETUT PUTRA YASA</v>
      </c>
      <c r="AR9" s="779">
        <f ref="AR9:AR29" t="shared" si="32">+AM9</f>
        <v>3578808.9600000004</v>
      </c>
      <c r="AS9" s="97">
        <f>+VLOOKUP(B9,'[6]BANK DRIVER'!$B$442:$I$1298,6,0)</f>
        <v>5430271.960000001</v>
      </c>
      <c r="AV9" s="103">
        <f ref="AV9:AV29" t="shared" si="33">+AR9-AS9-AT9-AU9</f>
        <v>-1851463.0000000005</v>
      </c>
    </row>
    <row r="10" ht="18" customHeight="1">
      <c r="A10" s="306" t="s">
        <v>44</v>
      </c>
      <c r="B10" s="571" t="s">
        <v>927</v>
      </c>
      <c r="C10" s="477" t="s">
        <v>928</v>
      </c>
      <c r="D10" s="329" t="s">
        <v>77</v>
      </c>
      <c r="E10" s="138" t="s">
        <v>708</v>
      </c>
      <c r="F10" s="138" t="s">
        <v>918</v>
      </c>
      <c r="G10" s="12">
        <v>2802926</v>
      </c>
      <c r="H10" s="494"/>
      <c r="I10" s="30">
        <f>+$I$4*4.89%</f>
        <v>137063.0814</v>
      </c>
      <c r="J10" s="30">
        <f>+$I$4*4%</f>
        <v>112117.04000000001</v>
      </c>
      <c r="K10" s="30">
        <f>+$I$4*2%</f>
        <v>56058.520000000004</v>
      </c>
      <c r="L10" s="30">
        <v>15000</v>
      </c>
      <c r="M10" s="35">
        <f ref="M10:M23" t="shared" si="34">SUM(G10:L10)</f>
        <v>3123164.6414</v>
      </c>
      <c r="N10" s="32">
        <f ref="N10:N20" t="shared" si="35">+M10*8%</f>
        <v>249853.17131200002</v>
      </c>
      <c r="O10" s="32">
        <v>1910000</v>
      </c>
      <c r="P10" s="32"/>
      <c r="Q10" s="173"/>
      <c r="R10" s="48">
        <f>SUM(M10:Q10)</f>
        <v>5283017.812712001</v>
      </c>
      <c r="S10" s="199">
        <f ref="S10:S29" t="shared" si="36">N10*11%</f>
        <v>27483.848844320004</v>
      </c>
      <c r="T10" s="49">
        <f ref="T10:T20" t="shared" si="37">R10+S10</f>
        <v>5310501.66155632</v>
      </c>
      <c r="U10" s="204">
        <v>44652</v>
      </c>
      <c r="V10" s="205">
        <v>44742</v>
      </c>
      <c r="X10" s="233"/>
      <c r="Y10" s="233"/>
      <c r="Z10" s="765">
        <f t="shared" si="7"/>
        <v>4</v>
      </c>
      <c r="AA10" s="766" t="str">
        <f t="shared" si="19"/>
        <v>1665</v>
      </c>
      <c r="AB10" s="767" t="str">
        <f t="shared" si="20"/>
        <v>LOURENS UMBU NGERA</v>
      </c>
      <c r="AC10" s="768" t="str">
        <f>+VLOOKUP($B10,'[5]Database All Area Mei 2022'!$C$5:$CJ$1779,27,0)</f>
        <v>KAWIN ANAK 1</v>
      </c>
      <c r="AD10" s="769">
        <f t="shared" si="21"/>
        <v>4712926</v>
      </c>
      <c r="AE10" s="770">
        <f t="shared" si="22"/>
        <v>56058.520000000004</v>
      </c>
      <c r="AF10" s="770">
        <f t="shared" si="23"/>
        <v>28029.260000000002</v>
      </c>
      <c r="AG10" s="770">
        <f t="shared" si="24"/>
        <v>28029.260000000002</v>
      </c>
      <c r="AH10" s="771">
        <f t="shared" si="25"/>
        <v>-649191.0399999991</v>
      </c>
      <c r="AI10" s="771">
        <f t="shared" si="26"/>
        <v>0</v>
      </c>
      <c r="AJ10" s="772">
        <f t="shared" si="27"/>
        <v>4600808.960000001</v>
      </c>
      <c r="AK10" s="772"/>
      <c r="AL10" s="773"/>
      <c r="AM10" s="774">
        <f t="shared" si="28"/>
        <v>4600808.960000001</v>
      </c>
      <c r="AN10" s="775" t="str">
        <f>+VLOOKUP($B10,'[5]Database All Area Mei 2022'!$C$5:$CJ$1779,74,0)</f>
        <v>PERUSAHAAN</v>
      </c>
      <c r="AO10" s="776">
        <f t="shared" si="29"/>
        <v>4</v>
      </c>
      <c r="AP10" s="777" t="str">
        <f t="shared" si="30"/>
        <v>1665</v>
      </c>
      <c r="AQ10" s="778" t="str">
        <f t="shared" si="31"/>
        <v>LOURENS UMBU NGERA</v>
      </c>
      <c r="AR10" s="779">
        <f t="shared" si="32"/>
        <v>4600808.960000001</v>
      </c>
      <c r="AS10" s="97">
        <f>+VLOOKUP(B10,'[6]BANK DRIVER'!$B$442:$I$1298,6,0)</f>
        <v>4600808.960000001</v>
      </c>
      <c r="AV10" s="103">
        <f t="shared" si="33"/>
        <v>0</v>
      </c>
    </row>
    <row r="11" ht="18" customHeight="1">
      <c r="A11" s="306" t="s">
        <v>44</v>
      </c>
      <c r="B11" s="571" t="s">
        <v>929</v>
      </c>
      <c r="C11" s="477" t="s">
        <v>930</v>
      </c>
      <c r="D11" s="329" t="s">
        <v>77</v>
      </c>
      <c r="E11" s="138" t="s">
        <v>708</v>
      </c>
      <c r="F11" s="138" t="s">
        <v>918</v>
      </c>
      <c r="G11" s="12">
        <v>2802926</v>
      </c>
      <c r="H11" s="494"/>
      <c r="I11" s="30">
        <f>+$I$4*4.89%</f>
        <v>137063.0814</v>
      </c>
      <c r="J11" s="30">
        <f>+$I$4*4%</f>
        <v>112117.04000000001</v>
      </c>
      <c r="K11" s="30">
        <f>+$I$4*2%</f>
        <v>56058.520000000004</v>
      </c>
      <c r="L11" s="30">
        <v>15000</v>
      </c>
      <c r="M11" s="35">
        <f t="shared" si="34"/>
        <v>3123164.6414</v>
      </c>
      <c r="N11" s="32">
        <f t="shared" si="35"/>
        <v>249853.17131200002</v>
      </c>
      <c r="O11" s="32">
        <v>1980000</v>
      </c>
      <c r="P11" s="32"/>
      <c r="Q11" s="173"/>
      <c r="R11" s="48">
        <f ref="R11:R29" t="shared" si="38">SUM(M11:Q11)</f>
        <v>5353017.812712001</v>
      </c>
      <c r="S11" s="199">
        <f t="shared" si="36"/>
        <v>27483.848844320004</v>
      </c>
      <c r="T11" s="49">
        <f t="shared" si="37"/>
        <v>5380501.66155632</v>
      </c>
      <c r="U11" s="204">
        <v>44652</v>
      </c>
      <c r="V11" s="205">
        <v>44742</v>
      </c>
      <c r="X11" s="233"/>
      <c r="Y11" s="233"/>
      <c r="Z11" s="765">
        <f t="shared" si="7"/>
        <v>5</v>
      </c>
      <c r="AA11" s="766" t="str">
        <f t="shared" si="19"/>
        <v>1668</v>
      </c>
      <c r="AB11" s="767" t="str">
        <f t="shared" si="20"/>
        <v>RODI IRAWAN</v>
      </c>
      <c r="AC11" s="768" t="str">
        <f>+VLOOKUP($B11,'[5]Database All Area Mei 2022'!$C$5:$CJ$1779,27,0)</f>
        <v>LAJANG</v>
      </c>
      <c r="AD11" s="769">
        <f t="shared" si="21"/>
        <v>4782926</v>
      </c>
      <c r="AE11" s="770">
        <f t="shared" si="22"/>
        <v>56058.520000000004</v>
      </c>
      <c r="AF11" s="770">
        <f t="shared" si="23"/>
        <v>28029.260000000002</v>
      </c>
      <c r="AG11" s="770">
        <f t="shared" si="24"/>
        <v>28029.260000000002</v>
      </c>
      <c r="AH11" s="771">
        <f t="shared" si="25"/>
        <v>170808.9600000009</v>
      </c>
      <c r="AI11" s="771">
        <f t="shared" si="26"/>
        <v>8540.448000000046</v>
      </c>
      <c r="AJ11" s="772">
        <f t="shared" si="27"/>
        <v>4662268.512000001</v>
      </c>
      <c r="AK11" s="772"/>
      <c r="AL11" s="773"/>
      <c r="AM11" s="774">
        <f t="shared" si="28"/>
        <v>4662268.512000001</v>
      </c>
      <c r="AN11" s="775" t="str">
        <f>+VLOOKUP($B11,'[5]Database All Area Mei 2022'!$C$5:$CJ$1779,74,0)</f>
        <v>PERUSAHAAN</v>
      </c>
      <c r="AO11" s="776">
        <f t="shared" si="29"/>
        <v>5</v>
      </c>
      <c r="AP11" s="777" t="str">
        <f t="shared" si="30"/>
        <v>1668</v>
      </c>
      <c r="AQ11" s="778" t="str">
        <f t="shared" si="31"/>
        <v>RODI IRAWAN</v>
      </c>
      <c r="AR11" s="779">
        <f t="shared" si="32"/>
        <v>4662268.512000001</v>
      </c>
      <c r="AS11" s="97">
        <f>+VLOOKUP(B11,'[6]BANK DRIVER'!$B$442:$I$1298,6,0)</f>
        <v>4662268.512000001</v>
      </c>
      <c r="AV11" s="103">
        <f t="shared" si="33"/>
        <v>0</v>
      </c>
    </row>
    <row r="12" ht="18" customHeight="1">
      <c r="A12" s="306" t="s">
        <v>44</v>
      </c>
      <c r="B12" s="571" t="s">
        <v>931</v>
      </c>
      <c r="C12" s="477" t="s">
        <v>932</v>
      </c>
      <c r="D12" s="329" t="s">
        <v>77</v>
      </c>
      <c r="E12" s="138" t="s">
        <v>708</v>
      </c>
      <c r="F12" s="138" t="s">
        <v>918</v>
      </c>
      <c r="G12" s="12">
        <v>2802926</v>
      </c>
      <c r="H12" s="494"/>
      <c r="I12" s="30">
        <f>+$I$4*4.89%</f>
        <v>137063.0814</v>
      </c>
      <c r="J12" s="30">
        <f>+$I$4*4%</f>
        <v>112117.04000000001</v>
      </c>
      <c r="K12" s="30">
        <f>+$I$4*2%</f>
        <v>56058.520000000004</v>
      </c>
      <c r="L12" s="30">
        <v>15000</v>
      </c>
      <c r="M12" s="35">
        <f t="shared" si="34"/>
        <v>3123164.6414</v>
      </c>
      <c r="N12" s="32">
        <f t="shared" si="35"/>
        <v>249853.17131200002</v>
      </c>
      <c r="O12" s="32">
        <v>1610000</v>
      </c>
      <c r="P12" s="32"/>
      <c r="Q12" s="173"/>
      <c r="R12" s="48">
        <f t="shared" si="38"/>
        <v>4983017.812712001</v>
      </c>
      <c r="S12" s="199">
        <f t="shared" si="36"/>
        <v>27483.848844320004</v>
      </c>
      <c r="T12" s="49">
        <f t="shared" si="37"/>
        <v>5010501.66155632</v>
      </c>
      <c r="U12" s="204">
        <v>44652</v>
      </c>
      <c r="V12" s="205">
        <v>44742</v>
      </c>
      <c r="X12" s="233"/>
      <c r="Y12" s="233"/>
      <c r="Z12" s="765">
        <f t="shared" si="7"/>
        <v>6</v>
      </c>
      <c r="AA12" s="766" t="str">
        <f t="shared" si="19"/>
        <v>1281</v>
      </c>
      <c r="AB12" s="767" t="str">
        <f t="shared" si="20"/>
        <v>KADEK YUDIARTANA</v>
      </c>
      <c r="AC12" s="768" t="str">
        <f>+VLOOKUP($B12,'[5]Database All Area Mei 2022'!$C$5:$CJ$1779,27,0)</f>
        <v>LAJANG</v>
      </c>
      <c r="AD12" s="769">
        <f t="shared" si="21"/>
        <v>4412926</v>
      </c>
      <c r="AE12" s="770">
        <f t="shared" si="22"/>
        <v>56058.520000000004</v>
      </c>
      <c r="AF12" s="770">
        <f t="shared" si="23"/>
        <v>28029.260000000002</v>
      </c>
      <c r="AG12" s="770">
        <f t="shared" si="24"/>
        <v>28029.260000000002</v>
      </c>
      <c r="AH12" s="771">
        <f t="shared" si="25"/>
        <v>-199191.0399999991</v>
      </c>
      <c r="AI12" s="771">
        <f t="shared" si="26"/>
        <v>0</v>
      </c>
      <c r="AJ12" s="772">
        <f t="shared" si="27"/>
        <v>4300808.960000001</v>
      </c>
      <c r="AK12" s="772"/>
      <c r="AL12" s="773"/>
      <c r="AM12" s="774">
        <f t="shared" si="28"/>
        <v>4300808.960000001</v>
      </c>
      <c r="AN12" s="775" t="str">
        <f>+VLOOKUP($B12,'[5]Database All Area Mei 2022'!$C$5:$CJ$1779,74,0)</f>
        <v>PERUSAHAAN</v>
      </c>
      <c r="AO12" s="776">
        <f t="shared" si="29"/>
        <v>6</v>
      </c>
      <c r="AP12" s="777" t="str">
        <f t="shared" si="30"/>
        <v>1281</v>
      </c>
      <c r="AQ12" s="778" t="str">
        <f t="shared" si="31"/>
        <v>KADEK YUDIARTANA</v>
      </c>
      <c r="AR12" s="779">
        <f t="shared" si="32"/>
        <v>4300808.960000001</v>
      </c>
      <c r="AS12" s="97">
        <f>+VLOOKUP(B12,'[6]BANK DRIVER'!$B$442:$I$1298,6,0)</f>
        <v>4300808.960000001</v>
      </c>
      <c r="AV12" s="103">
        <f t="shared" si="33"/>
        <v>0</v>
      </c>
    </row>
    <row r="13" ht="18" customHeight="1">
      <c r="A13" s="306" t="s">
        <v>44</v>
      </c>
      <c r="B13" s="120" t="s">
        <v>933</v>
      </c>
      <c r="C13" s="477" t="s">
        <v>934</v>
      </c>
      <c r="D13" s="329" t="s">
        <v>77</v>
      </c>
      <c r="E13" s="138" t="s">
        <v>708</v>
      </c>
      <c r="F13" s="138" t="s">
        <v>918</v>
      </c>
      <c r="G13" s="12">
        <v>2802926</v>
      </c>
      <c r="H13" s="494"/>
      <c r="I13" s="30">
        <f>+$I$4*4.89%</f>
        <v>137063.0814</v>
      </c>
      <c r="J13" s="30">
        <f>+$I$4*4%</f>
        <v>112117.04000000001</v>
      </c>
      <c r="K13" s="30">
        <f>+$I$4*2%</f>
        <v>56058.520000000004</v>
      </c>
      <c r="L13" s="30">
        <v>15000</v>
      </c>
      <c r="M13" s="35">
        <f t="shared" si="34"/>
        <v>3123164.6414</v>
      </c>
      <c r="N13" s="32">
        <f t="shared" si="35"/>
        <v>249853.17131200002</v>
      </c>
      <c r="O13" s="32">
        <v>1280000</v>
      </c>
      <c r="P13" s="32"/>
      <c r="Q13" s="173"/>
      <c r="R13" s="48">
        <f t="shared" si="38"/>
        <v>4653017.812712001</v>
      </c>
      <c r="S13" s="199">
        <f t="shared" si="36"/>
        <v>27483.848844320004</v>
      </c>
      <c r="T13" s="49">
        <f t="shared" si="37"/>
        <v>4680501.66155632</v>
      </c>
      <c r="U13" s="204">
        <v>44652</v>
      </c>
      <c r="V13" s="205">
        <v>44742</v>
      </c>
      <c r="X13" s="233"/>
      <c r="Y13" s="233"/>
      <c r="Z13" s="765">
        <f t="shared" si="7"/>
        <v>7</v>
      </c>
      <c r="AA13" s="766" t="str">
        <f t="shared" si="19"/>
        <v>1543</v>
      </c>
      <c r="AB13" s="767" t="str">
        <f t="shared" si="20"/>
        <v>OSKAR NEDI KAUSE</v>
      </c>
      <c r="AC13" s="768" t="str">
        <f>+VLOOKUP($B13,'[5]Database All Area Mei 2022'!$C$5:$CJ$1779,27,0)</f>
        <v>KAWIN</v>
      </c>
      <c r="AD13" s="769">
        <f t="shared" si="21"/>
        <v>4082926</v>
      </c>
      <c r="AE13" s="770">
        <f t="shared" si="22"/>
        <v>56058.520000000004</v>
      </c>
      <c r="AF13" s="770">
        <f t="shared" si="23"/>
        <v>28029.260000000002</v>
      </c>
      <c r="AG13" s="770">
        <f t="shared" si="24"/>
        <v>28029.260000000002</v>
      </c>
      <c r="AH13" s="771">
        <f t="shared" si="25"/>
        <v>-904191.0399999996</v>
      </c>
      <c r="AI13" s="771">
        <f t="shared" si="26"/>
        <v>0</v>
      </c>
      <c r="AJ13" s="772">
        <f t="shared" si="27"/>
        <v>3970808.9600000004</v>
      </c>
      <c r="AK13" s="772"/>
      <c r="AL13" s="773"/>
      <c r="AM13" s="774">
        <f t="shared" si="28"/>
        <v>3970808.9600000004</v>
      </c>
      <c r="AN13" s="775" t="str">
        <f>+VLOOKUP($B13,'[5]Database All Area Mei 2022'!$C$5:$CJ$1779,74,0)</f>
        <v>PERUSAHAAN</v>
      </c>
      <c r="AO13" s="776">
        <f t="shared" si="29"/>
        <v>7</v>
      </c>
      <c r="AP13" s="777" t="str">
        <f t="shared" si="30"/>
        <v>1543</v>
      </c>
      <c r="AQ13" s="778" t="str">
        <f t="shared" si="31"/>
        <v>OSKAR NEDI KAUSE</v>
      </c>
      <c r="AR13" s="779">
        <f t="shared" si="32"/>
        <v>3970808.9600000004</v>
      </c>
      <c r="AS13" s="97">
        <f>+VLOOKUP(B13,'[6]BANK DRIVER'!$B$442:$I$1298,6,0)</f>
        <v>3970808.9600000004</v>
      </c>
      <c r="AV13" s="103">
        <f t="shared" si="33"/>
        <v>0</v>
      </c>
    </row>
    <row r="14" ht="18" customHeight="1">
      <c r="A14" s="306" t="s">
        <v>44</v>
      </c>
      <c r="B14" s="120" t="s">
        <v>935</v>
      </c>
      <c r="C14" s="477" t="s">
        <v>936</v>
      </c>
      <c r="D14" s="329" t="s">
        <v>77</v>
      </c>
      <c r="E14" s="138" t="s">
        <v>708</v>
      </c>
      <c r="F14" s="138" t="s">
        <v>918</v>
      </c>
      <c r="G14" s="12">
        <v>2802926</v>
      </c>
      <c r="H14" s="494"/>
      <c r="I14" s="30">
        <f>+$I$4*4.89%</f>
        <v>137063.0814</v>
      </c>
      <c r="J14" s="30">
        <f>+$I$4*4%</f>
        <v>112117.04000000001</v>
      </c>
      <c r="K14" s="30">
        <f>+$I$4*2%</f>
        <v>56058.520000000004</v>
      </c>
      <c r="L14" s="30">
        <v>15000</v>
      </c>
      <c r="M14" s="35">
        <f t="shared" si="34"/>
        <v>3123164.6414</v>
      </c>
      <c r="N14" s="32">
        <f t="shared" si="35"/>
        <v>249853.17131200002</v>
      </c>
      <c r="O14" s="32">
        <v>2090000</v>
      </c>
      <c r="P14" s="32"/>
      <c r="Q14" s="173"/>
      <c r="R14" s="48">
        <f t="shared" si="38"/>
        <v>5463017.812712001</v>
      </c>
      <c r="S14" s="199">
        <f t="shared" si="36"/>
        <v>27483.848844320004</v>
      </c>
      <c r="T14" s="49">
        <f t="shared" si="37"/>
        <v>5490501.66155632</v>
      </c>
      <c r="U14" s="204">
        <v>44682</v>
      </c>
      <c r="V14" s="205">
        <v>44773</v>
      </c>
      <c r="X14" s="233"/>
      <c r="Y14" s="233"/>
      <c r="Z14" s="765">
        <f t="shared" si="7"/>
        <v>8</v>
      </c>
      <c r="AA14" s="766" t="str">
        <f t="shared" si="19"/>
        <v>2229</v>
      </c>
      <c r="AB14" s="767" t="str">
        <f t="shared" si="20"/>
        <v>I KADEK PUTRA ADNYANA</v>
      </c>
      <c r="AC14" s="768" t="str">
        <f>+VLOOKUP($B14,'[5]Database All Area Mei 2022'!$C$5:$CJ$1779,27,0)</f>
        <v>LAJANG</v>
      </c>
      <c r="AD14" s="769">
        <f t="shared" si="21"/>
        <v>4892926</v>
      </c>
      <c r="AE14" s="770">
        <f t="shared" si="22"/>
        <v>56058.520000000004</v>
      </c>
      <c r="AF14" s="770">
        <f t="shared" si="23"/>
        <v>28029.260000000002</v>
      </c>
      <c r="AG14" s="770">
        <f t="shared" si="24"/>
        <v>28029.260000000002</v>
      </c>
      <c r="AH14" s="771">
        <f t="shared" si="25"/>
        <v>280808.9600000009</v>
      </c>
      <c r="AI14" s="771">
        <f t="shared" si="26"/>
        <v>14040.448000000046</v>
      </c>
      <c r="AJ14" s="772">
        <f t="shared" si="27"/>
        <v>4766768.512000001</v>
      </c>
      <c r="AK14" s="772"/>
      <c r="AL14" s="773"/>
      <c r="AM14" s="774">
        <f t="shared" si="28"/>
        <v>4766768.512000001</v>
      </c>
      <c r="AN14" s="775" t="str">
        <f>+VLOOKUP($B14,'[5]Database All Area Mei 2022'!$C$5:$CJ$1779,74,0)</f>
        <v>PERUSAHAAN</v>
      </c>
      <c r="AO14" s="776">
        <f t="shared" si="29"/>
        <v>8</v>
      </c>
      <c r="AP14" s="777" t="str">
        <f t="shared" si="30"/>
        <v>2229</v>
      </c>
      <c r="AQ14" s="778" t="str">
        <f t="shared" si="31"/>
        <v>I KADEK PUTRA ADNYANA</v>
      </c>
      <c r="AR14" s="779">
        <f t="shared" si="32"/>
        <v>4766768.512000001</v>
      </c>
      <c r="AS14" s="97">
        <f>+VLOOKUP(B14,'[6]BANK DRIVER'!$B$442:$I$1298,6,0)</f>
        <v>4766768.512000001</v>
      </c>
      <c r="AV14" s="103">
        <f t="shared" si="33"/>
        <v>0</v>
      </c>
    </row>
    <row r="15" ht="18" customHeight="1">
      <c r="A15" s="306" t="s">
        <v>44</v>
      </c>
      <c r="B15" s="120" t="s">
        <v>937</v>
      </c>
      <c r="C15" s="495" t="s">
        <v>938</v>
      </c>
      <c r="D15" s="329" t="s">
        <v>77</v>
      </c>
      <c r="E15" s="138" t="s">
        <v>708</v>
      </c>
      <c r="F15" s="138" t="s">
        <v>918</v>
      </c>
      <c r="G15" s="12">
        <v>2802926</v>
      </c>
      <c r="H15" s="186"/>
      <c r="I15" s="30">
        <f>+'BALI ANTERAJA MEI - OK'!$I$4*4.89%</f>
        <v>137063.0814</v>
      </c>
      <c r="J15" s="30">
        <f>+'BALI ANTERAJA MEI - OK'!$I$4*4%</f>
        <v>112117.04000000001</v>
      </c>
      <c r="K15" s="30">
        <f>+'BALI ANTERAJA MEI - OK'!$I$4*2%</f>
        <v>56058.520000000004</v>
      </c>
      <c r="L15" s="30">
        <v>15000</v>
      </c>
      <c r="M15" s="35">
        <f t="shared" si="34"/>
        <v>3123164.6414</v>
      </c>
      <c r="N15" s="32">
        <f t="shared" si="35"/>
        <v>249853.17131200002</v>
      </c>
      <c r="O15" s="32">
        <v>1230000</v>
      </c>
      <c r="P15" s="32"/>
      <c r="Q15" s="173"/>
      <c r="R15" s="48">
        <f t="shared" si="38"/>
        <v>4603017.812712001</v>
      </c>
      <c r="S15" s="199">
        <f t="shared" si="36"/>
        <v>27483.848844320004</v>
      </c>
      <c r="T15" s="49">
        <f t="shared" si="37"/>
        <v>4630501.66155632</v>
      </c>
      <c r="U15" s="204">
        <v>44621</v>
      </c>
      <c r="V15" s="205">
        <v>44712</v>
      </c>
      <c r="X15" s="233"/>
      <c r="Y15" s="233"/>
      <c r="Z15" s="765">
        <f t="shared" si="7"/>
        <v>9</v>
      </c>
      <c r="AA15" s="766" t="str">
        <f t="shared" si="19"/>
        <v>1242</v>
      </c>
      <c r="AB15" s="767" t="str">
        <f t="shared" si="20"/>
        <v>STEFRI MARKUS TUY</v>
      </c>
      <c r="AC15" s="768" t="str">
        <f>+VLOOKUP($B15,'[5]Database All Area Mei 2022'!$C$5:$CJ$1779,27,0)</f>
        <v>KAWIN ANAK 3</v>
      </c>
      <c r="AD15" s="769">
        <f t="shared" si="21"/>
        <v>4032926</v>
      </c>
      <c r="AE15" s="770">
        <f t="shared" si="22"/>
        <v>56058.520000000004</v>
      </c>
      <c r="AF15" s="770">
        <f t="shared" si="23"/>
        <v>28029.260000000002</v>
      </c>
      <c r="AG15" s="770">
        <f t="shared" si="24"/>
        <v>28029.260000000002</v>
      </c>
      <c r="AH15" s="771">
        <f t="shared" si="25"/>
        <v>-2079191.0399999996</v>
      </c>
      <c r="AI15" s="771">
        <f t="shared" si="26"/>
        <v>0</v>
      </c>
      <c r="AJ15" s="772">
        <f t="shared" si="27"/>
        <v>3920808.9600000004</v>
      </c>
      <c r="AK15" s="772"/>
      <c r="AL15" s="773"/>
      <c r="AM15" s="774">
        <f t="shared" si="28"/>
        <v>3920808.9600000004</v>
      </c>
      <c r="AN15" s="775" t="str">
        <f>+VLOOKUP($B15,'[5]Database All Area Mei 2022'!$C$5:$CJ$1779,74,0)</f>
        <v>PERUSAHAAN</v>
      </c>
      <c r="AO15" s="776">
        <f t="shared" si="29"/>
        <v>9</v>
      </c>
      <c r="AP15" s="777" t="str">
        <f t="shared" si="30"/>
        <v>1242</v>
      </c>
      <c r="AQ15" s="778" t="str">
        <f t="shared" si="31"/>
        <v>STEFRI MARKUS TUY</v>
      </c>
      <c r="AR15" s="779">
        <f t="shared" si="32"/>
        <v>3920808.9600000004</v>
      </c>
      <c r="AS15" s="97">
        <f>+VLOOKUP(B15,'[6]BANK DRIVER'!$B$442:$I$1298,6,0)</f>
        <v>3920808.9600000004</v>
      </c>
      <c r="AV15" s="103">
        <f t="shared" si="33"/>
        <v>0</v>
      </c>
    </row>
    <row r="16" ht="18" customHeight="1">
      <c r="A16" s="306" t="s">
        <v>44</v>
      </c>
      <c r="B16" s="120" t="s">
        <v>939</v>
      </c>
      <c r="C16" s="477" t="s">
        <v>940</v>
      </c>
      <c r="D16" s="329" t="s">
        <v>77</v>
      </c>
      <c r="E16" s="138" t="s">
        <v>708</v>
      </c>
      <c r="F16" s="138" t="s">
        <v>918</v>
      </c>
      <c r="G16" s="12">
        <v>2802926</v>
      </c>
      <c r="H16" s="494"/>
      <c r="I16" s="30">
        <f>+'BALI CK MEI - OK'!$I$4*4.89%</f>
        <v>137063.0814</v>
      </c>
      <c r="J16" s="30">
        <f>+'BALI CK MEI - OK'!$I$4*4%</f>
        <v>112117.04000000001</v>
      </c>
      <c r="K16" s="30">
        <f>+'BALI CK MEI - OK'!$I$4*2%</f>
        <v>56058.520000000004</v>
      </c>
      <c r="L16" s="30">
        <v>15000</v>
      </c>
      <c r="M16" s="35">
        <f t="shared" si="34"/>
        <v>3123164.6414</v>
      </c>
      <c r="N16" s="32">
        <f t="shared" si="35"/>
        <v>249853.17131200002</v>
      </c>
      <c r="O16" s="32">
        <v>1410000</v>
      </c>
      <c r="P16" s="32"/>
      <c r="Q16" s="173"/>
      <c r="R16" s="48">
        <f t="shared" si="38"/>
        <v>4783017.812712001</v>
      </c>
      <c r="S16" s="199">
        <f t="shared" si="36"/>
        <v>27483.848844320004</v>
      </c>
      <c r="T16" s="49">
        <f t="shared" si="37"/>
        <v>4810501.66155632</v>
      </c>
      <c r="U16" s="204">
        <v>44682</v>
      </c>
      <c r="V16" s="205">
        <v>44773</v>
      </c>
      <c r="X16" s="233"/>
      <c r="Y16" s="233"/>
      <c r="Z16" s="765">
        <f t="shared" si="7"/>
        <v>10</v>
      </c>
      <c r="AA16" s="766" t="str">
        <f t="shared" si="19"/>
        <v>1545</v>
      </c>
      <c r="AB16" s="767" t="str">
        <f t="shared" si="20"/>
        <v>KALEB OPNIAL MALESI</v>
      </c>
      <c r="AC16" s="768" t="str">
        <f>+VLOOKUP($B16,'[5]Database All Area Mei 2022'!$C$5:$CJ$1779,27,0)</f>
        <v>LAJANG</v>
      </c>
      <c r="AD16" s="769">
        <f t="shared" si="21"/>
        <v>4212926</v>
      </c>
      <c r="AE16" s="770">
        <f t="shared" si="22"/>
        <v>56058.520000000004</v>
      </c>
      <c r="AF16" s="770">
        <f t="shared" si="23"/>
        <v>28029.260000000002</v>
      </c>
      <c r="AG16" s="770">
        <f t="shared" si="24"/>
        <v>28029.260000000002</v>
      </c>
      <c r="AH16" s="771">
        <f t="shared" si="25"/>
        <v>-399191.0399999996</v>
      </c>
      <c r="AI16" s="771">
        <f t="shared" si="26"/>
        <v>0</v>
      </c>
      <c r="AJ16" s="772">
        <f t="shared" si="27"/>
        <v>4100808.9600000004</v>
      </c>
      <c r="AK16" s="772"/>
      <c r="AL16" s="773"/>
      <c r="AM16" s="774">
        <f t="shared" si="28"/>
        <v>4100808.9600000004</v>
      </c>
      <c r="AN16" s="775" t="str">
        <f>+VLOOKUP($B16,'[5]Database All Area Mei 2022'!$C$5:$CJ$1779,74,0)</f>
        <v>PERUSAHAAN</v>
      </c>
      <c r="AO16" s="776">
        <f t="shared" si="29"/>
        <v>10</v>
      </c>
      <c r="AP16" s="777" t="str">
        <f t="shared" si="30"/>
        <v>1545</v>
      </c>
      <c r="AQ16" s="778" t="str">
        <f t="shared" si="31"/>
        <v>KALEB OPNIAL MALESI</v>
      </c>
      <c r="AR16" s="779">
        <f t="shared" si="32"/>
        <v>4100808.9600000004</v>
      </c>
      <c r="AS16" s="97">
        <f>+VLOOKUP(B16,'[6]BANK DRIVER'!$B$442:$I$1298,6,0)</f>
        <v>4100808.9600000004</v>
      </c>
      <c r="AV16" s="103">
        <f t="shared" si="33"/>
        <v>0</v>
      </c>
    </row>
    <row r="17" ht="18" customHeight="1">
      <c r="A17" s="306" t="s">
        <v>44</v>
      </c>
      <c r="B17" s="120" t="s">
        <v>941</v>
      </c>
      <c r="C17" s="477" t="s">
        <v>942</v>
      </c>
      <c r="D17" s="329" t="s">
        <v>77</v>
      </c>
      <c r="E17" s="138" t="s">
        <v>708</v>
      </c>
      <c r="F17" s="138" t="s">
        <v>918</v>
      </c>
      <c r="G17" s="12">
        <v>2802926</v>
      </c>
      <c r="H17" s="494">
        <v>-112117.04</v>
      </c>
      <c r="I17" s="30">
        <f>+'BALI CK MEI - OK'!$I$4*4.89%</f>
        <v>137063.0814</v>
      </c>
      <c r="J17" s="30">
        <f>+'BALI CK MEI - OK'!$I$4*4%</f>
        <v>112117.04000000001</v>
      </c>
      <c r="K17" s="30">
        <f>+'BALI CK MEI - OK'!$I$4*2%</f>
        <v>56058.520000000004</v>
      </c>
      <c r="L17" s="30">
        <v>15000</v>
      </c>
      <c r="M17" s="35">
        <f t="shared" si="34"/>
        <v>3011047.6014</v>
      </c>
      <c r="N17" s="32">
        <f t="shared" si="35"/>
        <v>240883.808112</v>
      </c>
      <c r="O17" s="32">
        <v>1300000</v>
      </c>
      <c r="P17" s="32"/>
      <c r="Q17" s="173"/>
      <c r="R17" s="48">
        <f t="shared" si="38"/>
        <v>4551931.409512</v>
      </c>
      <c r="S17" s="199">
        <f t="shared" si="36"/>
        <v>26497.21889232</v>
      </c>
      <c r="T17" s="49">
        <f t="shared" si="37"/>
        <v>4578428.62840432</v>
      </c>
      <c r="U17" s="204">
        <v>44652</v>
      </c>
      <c r="V17" s="205">
        <v>44742</v>
      </c>
      <c r="X17" s="233"/>
      <c r="Y17" s="233"/>
      <c r="Z17" s="765">
        <f t="shared" si="7"/>
        <v>11</v>
      </c>
      <c r="AA17" s="766" t="str">
        <f t="shared" si="19"/>
        <v>3131</v>
      </c>
      <c r="AB17" s="767" t="str">
        <f t="shared" si="20"/>
        <v>IMANUEL BALLO</v>
      </c>
      <c r="AC17" s="768" t="str">
        <f>+VLOOKUP($B17,'[5]Database All Area Mei 2022'!$C$5:$CJ$1779,27,0)</f>
        <v>KAWIN ANAK 3</v>
      </c>
      <c r="AD17" s="769">
        <f t="shared" si="21"/>
        <v>3990808.96</v>
      </c>
      <c r="AE17" s="770">
        <f t="shared" si="22"/>
        <v>56058.520000000004</v>
      </c>
      <c r="AF17" s="770">
        <f t="shared" si="23"/>
        <v>28029.260000000002</v>
      </c>
      <c r="AG17" s="770">
        <f t="shared" si="24"/>
        <v>28029.260000000002</v>
      </c>
      <c r="AH17" s="771">
        <f t="shared" si="25"/>
        <v>-2121308.0799999996</v>
      </c>
      <c r="AI17" s="771">
        <f t="shared" si="26"/>
        <v>0</v>
      </c>
      <c r="AJ17" s="772">
        <f t="shared" si="27"/>
        <v>3878691.9200000004</v>
      </c>
      <c r="AK17" s="772"/>
      <c r="AL17" s="773"/>
      <c r="AM17" s="774">
        <f t="shared" si="28"/>
        <v>3878691.9200000004</v>
      </c>
      <c r="AN17" s="775" t="str">
        <f>+VLOOKUP($B17,'[5]Database All Area Mei 2022'!$C$5:$CJ$1779,74,0)</f>
        <v>PERUSAHAAN</v>
      </c>
      <c r="AO17" s="776">
        <f t="shared" si="29"/>
        <v>11</v>
      </c>
      <c r="AP17" s="777" t="str">
        <f t="shared" si="30"/>
        <v>3131</v>
      </c>
      <c r="AQ17" s="778" t="str">
        <f t="shared" si="31"/>
        <v>IMANUEL BALLO</v>
      </c>
      <c r="AR17" s="779">
        <f t="shared" si="32"/>
        <v>3878691.9200000004</v>
      </c>
      <c r="AS17" s="97">
        <f>+VLOOKUP(B17,'[6]BANK DRIVER'!$B$442:$I$1298,6,0)</f>
        <v>3878691.9200000004</v>
      </c>
      <c r="AV17" s="103">
        <f t="shared" si="33"/>
        <v>0</v>
      </c>
    </row>
    <row r="18" ht="18" customHeight="1">
      <c r="A18" s="306" t="s">
        <v>44</v>
      </c>
      <c r="B18" s="120" t="s">
        <v>943</v>
      </c>
      <c r="C18" s="477" t="s">
        <v>944</v>
      </c>
      <c r="D18" s="329" t="s">
        <v>77</v>
      </c>
      <c r="E18" s="138" t="s">
        <v>708</v>
      </c>
      <c r="F18" s="138" t="s">
        <v>918</v>
      </c>
      <c r="G18" s="12">
        <v>2802926</v>
      </c>
      <c r="H18" s="494"/>
      <c r="I18" s="30">
        <f>+'BALI CK MEI - OK'!$I$4*4.89%</f>
        <v>137063.0814</v>
      </c>
      <c r="J18" s="30">
        <f>+'BALI CK MEI - OK'!$I$4*4%</f>
        <v>112117.04000000001</v>
      </c>
      <c r="K18" s="30">
        <f>+'BALI CK MEI - OK'!$I$4*2%</f>
        <v>56058.520000000004</v>
      </c>
      <c r="L18" s="30">
        <v>15000</v>
      </c>
      <c r="M18" s="35">
        <f t="shared" si="34"/>
        <v>3123164.6414</v>
      </c>
      <c r="N18" s="32">
        <f t="shared" si="35"/>
        <v>249853.17131200002</v>
      </c>
      <c r="O18" s="32">
        <v>1120000</v>
      </c>
      <c r="P18" s="32"/>
      <c r="Q18" s="173"/>
      <c r="R18" s="48">
        <f t="shared" si="38"/>
        <v>4493017.812712001</v>
      </c>
      <c r="S18" s="199">
        <f t="shared" si="36"/>
        <v>27483.848844320004</v>
      </c>
      <c r="T18" s="49">
        <f t="shared" si="37"/>
        <v>4520501.66155632</v>
      </c>
      <c r="U18" s="204">
        <v>44682</v>
      </c>
      <c r="V18" s="205">
        <v>44773</v>
      </c>
      <c r="X18" s="233"/>
      <c r="Y18" s="233"/>
      <c r="Z18" s="765">
        <f t="shared" si="7"/>
        <v>12</v>
      </c>
      <c r="AA18" s="766" t="str">
        <f t="shared" si="19"/>
        <v>3208</v>
      </c>
      <c r="AB18" s="767" t="str">
        <f t="shared" si="20"/>
        <v> I PUTU GEDE ANDIKA</v>
      </c>
      <c r="AC18" s="768" t="str">
        <f>+VLOOKUP($B18,'[5]Database All Area Mei 2022'!$C$5:$CJ$1779,27,0)</f>
        <v>KAWIN</v>
      </c>
      <c r="AD18" s="769">
        <f t="shared" si="21"/>
        <v>3922926</v>
      </c>
      <c r="AE18" s="770">
        <f t="shared" si="22"/>
        <v>56058.520000000004</v>
      </c>
      <c r="AF18" s="770">
        <f t="shared" si="23"/>
        <v>0</v>
      </c>
      <c r="AG18" s="770">
        <f t="shared" si="24"/>
        <v>28029.260000000002</v>
      </c>
      <c r="AH18" s="771">
        <f t="shared" si="25"/>
        <v>-1036161.7799999998</v>
      </c>
      <c r="AI18" s="771">
        <f t="shared" si="26"/>
        <v>0</v>
      </c>
      <c r="AJ18" s="772">
        <f t="shared" si="27"/>
        <v>3838838.22</v>
      </c>
      <c r="AK18" s="772"/>
      <c r="AL18" s="773"/>
      <c r="AM18" s="774">
        <f t="shared" si="28"/>
        <v>3838838.22</v>
      </c>
      <c r="AN18" s="775" t="str">
        <f>+VLOOKUP($B18,'[5]Database All Area Mei 2022'!$C$5:$CJ$1779,74,0)</f>
        <v>PBI</v>
      </c>
      <c r="AO18" s="776">
        <f t="shared" si="29"/>
        <v>12</v>
      </c>
      <c r="AP18" s="777" t="str">
        <f t="shared" si="30"/>
        <v>3208</v>
      </c>
      <c r="AQ18" s="778" t="str">
        <f t="shared" si="31"/>
        <v> I PUTU GEDE ANDIKA</v>
      </c>
      <c r="AR18" s="779">
        <f t="shared" si="32"/>
        <v>3838838.22</v>
      </c>
      <c r="AS18" s="97">
        <f>+VLOOKUP(B18,'[6]BANK DRIVER'!$B$442:$I$1298,6,0)</f>
        <v>3838838.22</v>
      </c>
      <c r="AV18" s="103">
        <f t="shared" si="33"/>
        <v>0</v>
      </c>
    </row>
    <row r="19" ht="18" customHeight="1">
      <c r="A19" s="306" t="s">
        <v>44</v>
      </c>
      <c r="B19" s="120" t="s">
        <v>945</v>
      </c>
      <c r="C19" s="477" t="s">
        <v>946</v>
      </c>
      <c r="D19" s="329" t="s">
        <v>77</v>
      </c>
      <c r="E19" s="138" t="s">
        <v>708</v>
      </c>
      <c r="F19" s="138" t="s">
        <v>918</v>
      </c>
      <c r="G19" s="12">
        <v>2802926</v>
      </c>
      <c r="H19" s="494"/>
      <c r="I19" s="30">
        <f>+'BALI CK MEI - OK'!$I$4*4.89%</f>
        <v>137063.0814</v>
      </c>
      <c r="J19" s="30">
        <f>+'BALI CK MEI - OK'!$I$4*4%</f>
        <v>112117.04000000001</v>
      </c>
      <c r="K19" s="30">
        <f>+'BALI CK MEI - OK'!$I$4*2%</f>
        <v>56058.520000000004</v>
      </c>
      <c r="L19" s="30">
        <v>15000</v>
      </c>
      <c r="M19" s="35">
        <f t="shared" si="34"/>
        <v>3123164.6414</v>
      </c>
      <c r="N19" s="32">
        <f t="shared" si="35"/>
        <v>249853.17131200002</v>
      </c>
      <c r="O19" s="32">
        <v>1000000</v>
      </c>
      <c r="P19" s="32"/>
      <c r="Q19" s="173"/>
      <c r="R19" s="48">
        <f t="shared" si="38"/>
        <v>4373017.812712001</v>
      </c>
      <c r="S19" s="199">
        <f t="shared" si="36"/>
        <v>27483.848844320004</v>
      </c>
      <c r="T19" s="49">
        <f t="shared" si="37"/>
        <v>4400501.66155632</v>
      </c>
      <c r="U19" s="204">
        <v>44682</v>
      </c>
      <c r="V19" s="205">
        <v>44773</v>
      </c>
      <c r="X19" s="233"/>
      <c r="Y19" s="233"/>
      <c r="Z19" s="765">
        <f t="shared" si="7"/>
        <v>13</v>
      </c>
      <c r="AA19" s="766" t="str">
        <f t="shared" si="19"/>
        <v>3209</v>
      </c>
      <c r="AB19" s="767" t="str">
        <f t="shared" si="20"/>
        <v>DIAZ IRIZANDI</v>
      </c>
      <c r="AC19" s="768" t="str">
        <f>+VLOOKUP($B19,'[5]Database All Area Mei 2022'!$C$5:$CJ$1779,27,0)</f>
        <v>KAWIN</v>
      </c>
      <c r="AD19" s="769">
        <f t="shared" si="21"/>
        <v>3802926</v>
      </c>
      <c r="AE19" s="770">
        <f t="shared" si="22"/>
        <v>56058.520000000004</v>
      </c>
      <c r="AF19" s="770">
        <f t="shared" si="23"/>
        <v>28029.260000000002</v>
      </c>
      <c r="AG19" s="770">
        <f t="shared" si="24"/>
        <v>28029.260000000002</v>
      </c>
      <c r="AH19" s="771">
        <f t="shared" si="25"/>
        <v>-1184191.0399999996</v>
      </c>
      <c r="AI19" s="771">
        <f t="shared" si="26"/>
        <v>0</v>
      </c>
      <c r="AJ19" s="772">
        <f t="shared" si="27"/>
        <v>3690808.9600000004</v>
      </c>
      <c r="AK19" s="772"/>
      <c r="AL19" s="773"/>
      <c r="AM19" s="774">
        <f t="shared" si="28"/>
        <v>3690808.9600000004</v>
      </c>
      <c r="AN19" s="775" t="str">
        <f>+VLOOKUP($B19,'[5]Database All Area Mei 2022'!$C$5:$CJ$1779,74,0)</f>
        <v>PERUSAHAAN</v>
      </c>
      <c r="AO19" s="776">
        <f t="shared" si="29"/>
        <v>13</v>
      </c>
      <c r="AP19" s="777" t="str">
        <f t="shared" si="30"/>
        <v>3209</v>
      </c>
      <c r="AQ19" s="778" t="str">
        <f t="shared" si="31"/>
        <v>DIAZ IRIZANDI</v>
      </c>
      <c r="AR19" s="779">
        <f t="shared" si="32"/>
        <v>3690808.9600000004</v>
      </c>
      <c r="AS19" s="97">
        <f>+VLOOKUP(B19,'[6]BANK DRIVER'!$B$442:$I$1298,6,0)</f>
        <v>3690808.9600000004</v>
      </c>
      <c r="AV19" s="103">
        <f t="shared" si="33"/>
        <v>0</v>
      </c>
    </row>
    <row r="20" ht="18" customHeight="1">
      <c r="A20" s="306" t="s">
        <v>44</v>
      </c>
      <c r="B20" s="120" t="s">
        <v>947</v>
      </c>
      <c r="C20" s="477" t="s">
        <v>948</v>
      </c>
      <c r="D20" s="329" t="s">
        <v>77</v>
      </c>
      <c r="E20" s="138" t="s">
        <v>708</v>
      </c>
      <c r="F20" s="138" t="s">
        <v>918</v>
      </c>
      <c r="G20" s="12">
        <v>2802926</v>
      </c>
      <c r="H20" s="494"/>
      <c r="I20" s="30">
        <f>+'BALI CK MEI - OK'!$I$4*4.89%</f>
        <v>137063.0814</v>
      </c>
      <c r="J20" s="30">
        <f>+'BALI CK MEI - OK'!$I$4*4%</f>
        <v>112117.04000000001</v>
      </c>
      <c r="K20" s="30">
        <f>+'BALI CK MEI - OK'!$I$4*2%</f>
        <v>56058.520000000004</v>
      </c>
      <c r="L20" s="30">
        <v>15000</v>
      </c>
      <c r="M20" s="35">
        <f t="shared" si="34"/>
        <v>3123164.6414</v>
      </c>
      <c r="N20" s="32">
        <f t="shared" si="35"/>
        <v>249853.17131200002</v>
      </c>
      <c r="O20" s="32">
        <v>1220000</v>
      </c>
      <c r="P20" s="32"/>
      <c r="Q20" s="173"/>
      <c r="R20" s="48">
        <f t="shared" si="38"/>
        <v>4593017.812712001</v>
      </c>
      <c r="S20" s="199">
        <f t="shared" si="36"/>
        <v>27483.848844320004</v>
      </c>
      <c r="T20" s="49">
        <f t="shared" si="37"/>
        <v>4620501.66155632</v>
      </c>
      <c r="U20" s="204">
        <v>44682</v>
      </c>
      <c r="V20" s="205">
        <v>44773</v>
      </c>
      <c r="X20" s="233"/>
      <c r="Y20" s="233"/>
      <c r="Z20" s="765">
        <f t="shared" si="7"/>
        <v>14</v>
      </c>
      <c r="AA20" s="766" t="str">
        <f t="shared" si="19"/>
        <v>3248</v>
      </c>
      <c r="AB20" s="767" t="str">
        <f t="shared" si="20"/>
        <v>I GEDE ADITYA SANJAYA KESUMA</v>
      </c>
      <c r="AC20" s="768" t="str">
        <f>+VLOOKUP($B20,'[5]Database All Area Mei 2022'!$C$5:$CJ$1779,27,0)</f>
        <v>KAWIN ANAK 1</v>
      </c>
      <c r="AD20" s="769">
        <f t="shared" si="21"/>
        <v>4022926</v>
      </c>
      <c r="AE20" s="770">
        <f t="shared" si="22"/>
        <v>56058.520000000004</v>
      </c>
      <c r="AF20" s="770">
        <f t="shared" si="23"/>
        <v>28029.260000000002</v>
      </c>
      <c r="AG20" s="770">
        <f t="shared" si="24"/>
        <v>28029.260000000002</v>
      </c>
      <c r="AH20" s="771">
        <f t="shared" si="25"/>
        <v>-1339191.0399999996</v>
      </c>
      <c r="AI20" s="771">
        <f t="shared" si="26"/>
        <v>0</v>
      </c>
      <c r="AJ20" s="772">
        <f t="shared" si="27"/>
        <v>3910808.9600000004</v>
      </c>
      <c r="AK20" s="772"/>
      <c r="AL20" s="773"/>
      <c r="AM20" s="774">
        <f t="shared" si="28"/>
        <v>3910808.9600000004</v>
      </c>
      <c r="AN20" s="775" t="str">
        <f>+VLOOKUP($B20,'[5]Database All Area Mei 2022'!$C$5:$CJ$1779,74,0)</f>
        <v>PERUSAHAAN</v>
      </c>
      <c r="AO20" s="776">
        <f t="shared" si="29"/>
        <v>14</v>
      </c>
      <c r="AP20" s="777" t="str">
        <f t="shared" si="30"/>
        <v>3248</v>
      </c>
      <c r="AQ20" s="778" t="str">
        <f t="shared" si="31"/>
        <v>I GEDE ADITYA SANJAYA KESUMA</v>
      </c>
      <c r="AR20" s="779">
        <f t="shared" si="32"/>
        <v>3910808.9600000004</v>
      </c>
      <c r="AS20" s="97">
        <f>+VLOOKUP(B20,'[6]BANK DRIVER'!$B$442:$I$1298,6,0)</f>
        <v>3910808.9600000004</v>
      </c>
      <c r="AV20" s="103">
        <f t="shared" si="33"/>
        <v>0</v>
      </c>
    </row>
    <row r="21" ht="18" customHeight="1">
      <c r="A21" s="306" t="s">
        <v>44</v>
      </c>
      <c r="B21" s="120" t="s">
        <v>949</v>
      </c>
      <c r="C21" s="477" t="s">
        <v>950</v>
      </c>
      <c r="D21" s="329" t="s">
        <v>77</v>
      </c>
      <c r="E21" s="138" t="s">
        <v>708</v>
      </c>
      <c r="F21" s="138" t="s">
        <v>918</v>
      </c>
      <c r="G21" s="12">
        <v>2802926</v>
      </c>
      <c r="H21" s="494"/>
      <c r="I21" s="30">
        <f>+'BALI CK MEI - OK'!$I$4*4.89%</f>
        <v>137063.0814</v>
      </c>
      <c r="J21" s="30">
        <f>+'BALI CK MEI - OK'!$I$4*4%</f>
        <v>112117.04000000001</v>
      </c>
      <c r="K21" s="30">
        <f>+'BALI CK MEI - OK'!$I$4*2%</f>
        <v>56058.520000000004</v>
      </c>
      <c r="L21" s="30">
        <v>15000</v>
      </c>
      <c r="M21" s="35">
        <f t="shared" si="34"/>
        <v>3123164.6414</v>
      </c>
      <c r="N21" s="32">
        <f ref="N21:N29" t="shared" si="40">+M21*8%</f>
        <v>249853.17131200002</v>
      </c>
      <c r="O21" s="32">
        <v>1190000</v>
      </c>
      <c r="P21" s="32"/>
      <c r="Q21" s="173"/>
      <c r="R21" s="48">
        <f t="shared" si="38"/>
        <v>4563017.812712001</v>
      </c>
      <c r="S21" s="199">
        <f t="shared" si="36"/>
        <v>27483.848844320004</v>
      </c>
      <c r="T21" s="49">
        <f ref="T21:T29" t="shared" si="41">R21+S21</f>
        <v>4590501.66155632</v>
      </c>
      <c r="U21" s="204">
        <v>44652</v>
      </c>
      <c r="V21" s="205">
        <v>44742</v>
      </c>
      <c r="X21" s="233"/>
      <c r="Y21" s="233"/>
      <c r="Z21" s="765">
        <f t="shared" si="7"/>
        <v>15</v>
      </c>
      <c r="AA21" s="766" t="str">
        <f t="shared" si="19"/>
        <v>3424</v>
      </c>
      <c r="AB21" s="767" t="str">
        <f t="shared" si="20"/>
        <v>HIRONIMUS FUNAN</v>
      </c>
      <c r="AC21" s="768" t="str">
        <f>+VLOOKUP($B21,'[5]Database All Area Mei 2022'!$C$5:$CJ$1779,27,0)</f>
        <v>KAWIN</v>
      </c>
      <c r="AD21" s="769">
        <f t="shared" si="21"/>
        <v>3992926</v>
      </c>
      <c r="AE21" s="770">
        <f t="shared" si="22"/>
        <v>56058.520000000004</v>
      </c>
      <c r="AF21" s="770">
        <f t="shared" si="23"/>
        <v>28029.260000000002</v>
      </c>
      <c r="AG21" s="770">
        <f t="shared" si="24"/>
        <v>28029.260000000002</v>
      </c>
      <c r="AH21" s="771">
        <f t="shared" si="25"/>
        <v>-994191.0399999996</v>
      </c>
      <c r="AI21" s="771">
        <f t="shared" si="26"/>
        <v>0</v>
      </c>
      <c r="AJ21" s="772">
        <f t="shared" si="27"/>
        <v>3880808.9600000004</v>
      </c>
      <c r="AK21" s="772"/>
      <c r="AL21" s="773"/>
      <c r="AM21" s="774">
        <f t="shared" si="28"/>
        <v>3880808.9600000004</v>
      </c>
      <c r="AN21" s="775" t="str">
        <f>+VLOOKUP($B21,'[5]Database All Area Mei 2022'!$C$5:$CJ$1779,74,0)</f>
        <v>PERUSAHAAN</v>
      </c>
      <c r="AO21" s="776">
        <f t="shared" si="29"/>
        <v>15</v>
      </c>
      <c r="AP21" s="777" t="str">
        <f t="shared" si="30"/>
        <v>3424</v>
      </c>
      <c r="AQ21" s="778" t="str">
        <f t="shared" si="31"/>
        <v>HIRONIMUS FUNAN</v>
      </c>
      <c r="AR21" s="779">
        <f t="shared" si="32"/>
        <v>3880808.9600000004</v>
      </c>
      <c r="AS21" s="97">
        <f>+VLOOKUP(B21,'[6]BANK DRIVER'!$B$442:$I$1298,6,0)</f>
        <v>3880808.9600000004</v>
      </c>
      <c r="AV21" s="103">
        <f t="shared" si="33"/>
        <v>0</v>
      </c>
    </row>
    <row r="22" ht="18" customHeight="1">
      <c r="A22" s="306" t="s">
        <v>44</v>
      </c>
      <c r="B22" s="120" t="s">
        <v>951</v>
      </c>
      <c r="C22" s="477" t="s">
        <v>952</v>
      </c>
      <c r="D22" s="329" t="s">
        <v>77</v>
      </c>
      <c r="E22" s="138" t="s">
        <v>708</v>
      </c>
      <c r="F22" s="138" t="s">
        <v>918</v>
      </c>
      <c r="G22" s="12">
        <v>2802926</v>
      </c>
      <c r="H22" s="494"/>
      <c r="I22" s="30">
        <f>+'BALI CK MEI - OK'!$I$4*4.89%</f>
        <v>137063.0814</v>
      </c>
      <c r="J22" s="30">
        <f>+'BALI CK MEI - OK'!$I$4*4%</f>
        <v>112117.04000000001</v>
      </c>
      <c r="K22" s="30">
        <f>+'BALI CK MEI - OK'!$I$4*2%</f>
        <v>56058.520000000004</v>
      </c>
      <c r="L22" s="30">
        <v>15000</v>
      </c>
      <c r="M22" s="35">
        <f t="shared" si="34"/>
        <v>3123164.6414</v>
      </c>
      <c r="N22" s="32">
        <f t="shared" si="40"/>
        <v>249853.17131200002</v>
      </c>
      <c r="O22" s="32">
        <v>1280000</v>
      </c>
      <c r="P22" s="32"/>
      <c r="Q22" s="173"/>
      <c r="R22" s="48">
        <f t="shared" si="38"/>
        <v>4653017.812712001</v>
      </c>
      <c r="S22" s="199">
        <f t="shared" si="36"/>
        <v>27483.848844320004</v>
      </c>
      <c r="T22" s="49">
        <f t="shared" si="41"/>
        <v>4680501.66155632</v>
      </c>
      <c r="U22" s="204">
        <v>44652</v>
      </c>
      <c r="V22" s="205">
        <v>44742</v>
      </c>
      <c r="X22" s="233"/>
      <c r="Y22" s="233"/>
      <c r="Z22" s="765">
        <f t="shared" si="7"/>
        <v>16</v>
      </c>
      <c r="AA22" s="766" t="str">
        <f t="shared" si="19"/>
        <v>3425</v>
      </c>
      <c r="AB22" s="767" t="str">
        <f t="shared" si="20"/>
        <v>ANAK AGUNG KOMPYANG ARIANTA</v>
      </c>
      <c r="AC22" s="768" t="str">
        <f>+VLOOKUP($B22,'[5]Database All Area Mei 2022'!$C$5:$CJ$1779,27,0)</f>
        <v>KAWIN</v>
      </c>
      <c r="AD22" s="769">
        <f t="shared" si="21"/>
        <v>4082926</v>
      </c>
      <c r="AE22" s="770">
        <f t="shared" si="22"/>
        <v>56058.520000000004</v>
      </c>
      <c r="AF22" s="770">
        <f t="shared" si="23"/>
        <v>0</v>
      </c>
      <c r="AG22" s="770">
        <f t="shared" si="24"/>
        <v>28029.260000000002</v>
      </c>
      <c r="AH22" s="771">
        <f t="shared" si="25"/>
        <v>-876161.7799999998</v>
      </c>
      <c r="AI22" s="771">
        <f t="shared" si="26"/>
        <v>0</v>
      </c>
      <c r="AJ22" s="772">
        <f t="shared" si="27"/>
        <v>3998838.22</v>
      </c>
      <c r="AK22" s="772"/>
      <c r="AL22" s="773"/>
      <c r="AM22" s="774">
        <f t="shared" si="28"/>
        <v>3998838.22</v>
      </c>
      <c r="AN22" s="775" t="str">
        <f>+VLOOKUP($B22,'[5]Database All Area Mei 2022'!$C$5:$CJ$1779,74,0)</f>
        <v>PBI</v>
      </c>
      <c r="AO22" s="776">
        <f t="shared" si="29"/>
        <v>16</v>
      </c>
      <c r="AP22" s="777" t="str">
        <f t="shared" si="30"/>
        <v>3425</v>
      </c>
      <c r="AQ22" s="778" t="str">
        <f t="shared" si="31"/>
        <v>ANAK AGUNG KOMPYANG ARIANTA</v>
      </c>
      <c r="AR22" s="779">
        <f t="shared" si="32"/>
        <v>3998838.22</v>
      </c>
      <c r="AS22" s="97">
        <f>+VLOOKUP(B22,'[6]BANK DRIVER'!$B$442:$I$1298,6,0)</f>
        <v>3998838.22</v>
      </c>
      <c r="AV22" s="103">
        <f t="shared" si="33"/>
        <v>0</v>
      </c>
    </row>
    <row r="23" ht="18" customHeight="1">
      <c r="A23" s="306" t="s">
        <v>44</v>
      </c>
      <c r="B23" s="120" t="s">
        <v>953</v>
      </c>
      <c r="C23" s="477" t="s">
        <v>954</v>
      </c>
      <c r="D23" s="329" t="s">
        <v>77</v>
      </c>
      <c r="E23" s="138" t="s">
        <v>708</v>
      </c>
      <c r="F23" s="138" t="s">
        <v>918</v>
      </c>
      <c r="G23" s="12">
        <v>2802926</v>
      </c>
      <c r="H23" s="494"/>
      <c r="I23" s="30">
        <f>+'BALI CK MEI - OK'!$I$4*4.89%</f>
        <v>137063.0814</v>
      </c>
      <c r="J23" s="30">
        <f>+'BALI CK MEI - OK'!$I$4*4%</f>
        <v>112117.04000000001</v>
      </c>
      <c r="K23" s="30">
        <f>+'BALI CK MEI - OK'!$I$4*2%</f>
        <v>56058.520000000004</v>
      </c>
      <c r="L23" s="30">
        <v>15000</v>
      </c>
      <c r="M23" s="35">
        <f t="shared" si="34"/>
        <v>3123164.6414</v>
      </c>
      <c r="N23" s="32">
        <f t="shared" si="40"/>
        <v>249853.17131200002</v>
      </c>
      <c r="O23" s="32">
        <v>1230000</v>
      </c>
      <c r="P23" s="32"/>
      <c r="Q23" s="173"/>
      <c r="R23" s="48">
        <f t="shared" si="38"/>
        <v>4603017.812712001</v>
      </c>
      <c r="S23" s="199">
        <f t="shared" si="36"/>
        <v>27483.848844320004</v>
      </c>
      <c r="T23" s="49">
        <f t="shared" si="41"/>
        <v>4630501.66155632</v>
      </c>
      <c r="U23" s="204">
        <v>44652</v>
      </c>
      <c r="V23" s="205">
        <v>44742</v>
      </c>
      <c r="X23" s="233"/>
      <c r="Y23" s="233"/>
      <c r="Z23" s="765">
        <f ref="Z23:Z29" t="shared" si="42">+A23</f>
        <v>17</v>
      </c>
      <c r="AA23" s="766" t="str">
        <f t="shared" si="19"/>
        <v>3471</v>
      </c>
      <c r="AB23" s="767" t="str">
        <f t="shared" si="20"/>
        <v>YUVEN TALLAN</v>
      </c>
      <c r="AC23" s="768" t="str">
        <f>+VLOOKUP($B23,'[5]Database All Area Mei 2022'!$C$5:$CJ$1779,27,0)</f>
        <v>KAWIN ANAK 1</v>
      </c>
      <c r="AD23" s="769">
        <f t="shared" si="21"/>
        <v>4032926</v>
      </c>
      <c r="AE23" s="770">
        <f t="shared" si="22"/>
        <v>56058.520000000004</v>
      </c>
      <c r="AF23" s="770">
        <f t="shared" si="23"/>
        <v>28029.260000000002</v>
      </c>
      <c r="AG23" s="770">
        <f t="shared" si="24"/>
        <v>28029.260000000002</v>
      </c>
      <c r="AH23" s="771">
        <f t="shared" si="25"/>
        <v>-1329191.0399999996</v>
      </c>
      <c r="AI23" s="771">
        <f t="shared" si="26"/>
        <v>0</v>
      </c>
      <c r="AJ23" s="772">
        <f t="shared" si="27"/>
        <v>3920808.9600000004</v>
      </c>
      <c r="AK23" s="772"/>
      <c r="AL23" s="773"/>
      <c r="AM23" s="774">
        <f t="shared" si="28"/>
        <v>3920808.9600000004</v>
      </c>
      <c r="AN23" s="775" t="str">
        <f>+VLOOKUP($B23,'[5]Database All Area Mei 2022'!$C$5:$CJ$1779,74,0)</f>
        <v>PERUSAHAAN</v>
      </c>
      <c r="AO23" s="776">
        <f t="shared" si="29"/>
        <v>17</v>
      </c>
      <c r="AP23" s="777" t="str">
        <f t="shared" si="30"/>
        <v>3471</v>
      </c>
      <c r="AQ23" s="778" t="str">
        <f t="shared" si="31"/>
        <v>YUVEN TALLAN</v>
      </c>
      <c r="AR23" s="779">
        <f t="shared" si="32"/>
        <v>3920808.9600000004</v>
      </c>
      <c r="AS23" s="97">
        <f>+VLOOKUP(B23,'[6]BANK DRIVER'!$B$442:$I$1298,6,0)</f>
        <v>3920808.9600000004</v>
      </c>
      <c r="AV23" s="103">
        <f t="shared" si="33"/>
        <v>0</v>
      </c>
    </row>
    <row r="24" ht="18" customHeight="1">
      <c r="A24" s="306" t="s">
        <v>44</v>
      </c>
      <c r="B24" s="120" t="s">
        <v>955</v>
      </c>
      <c r="C24" s="477" t="s">
        <v>956</v>
      </c>
      <c r="D24" s="329" t="s">
        <v>77</v>
      </c>
      <c r="E24" s="138" t="s">
        <v>708</v>
      </c>
      <c r="F24" s="138" t="s">
        <v>918</v>
      </c>
      <c r="G24" s="12">
        <v>2802926</v>
      </c>
      <c r="H24" s="494">
        <v>-224234.08</v>
      </c>
      <c r="I24" s="30">
        <f>+'BALI CK MEI - OK'!$I$4*4.89%</f>
        <v>137063.0814</v>
      </c>
      <c r="J24" s="30">
        <f>+'BALI CK MEI - OK'!$I$4*4%</f>
        <v>112117.04000000001</v>
      </c>
      <c r="K24" s="30">
        <f>+'BALI CK MEI - OK'!$I$4*2%</f>
        <v>56058.520000000004</v>
      </c>
      <c r="L24" s="30">
        <v>15000</v>
      </c>
      <c r="M24" s="35">
        <f ref="M24:M29" t="shared" si="43">SUM(G24:L24)</f>
        <v>2898930.5614</v>
      </c>
      <c r="N24" s="32">
        <f t="shared" si="40"/>
        <v>231914.444912</v>
      </c>
      <c r="O24" s="32">
        <v>970000</v>
      </c>
      <c r="P24" s="32"/>
      <c r="Q24" s="173"/>
      <c r="R24" s="48">
        <f t="shared" si="38"/>
        <v>4100845.006312</v>
      </c>
      <c r="S24" s="199">
        <f t="shared" si="36"/>
        <v>25510.58894032</v>
      </c>
      <c r="T24" s="49">
        <f t="shared" si="41"/>
        <v>4126355.59525232</v>
      </c>
      <c r="U24" s="204">
        <v>44652</v>
      </c>
      <c r="V24" s="205">
        <v>44742</v>
      </c>
      <c r="W24" s="499"/>
      <c r="X24" s="233"/>
      <c r="Y24" s="233"/>
      <c r="Z24" s="765">
        <f t="shared" si="42"/>
        <v>18</v>
      </c>
      <c r="AA24" s="766" t="str">
        <f t="shared" si="19"/>
        <v>3472</v>
      </c>
      <c r="AB24" s="767" t="str">
        <f t="shared" si="20"/>
        <v>KOMANG RIAN SASTRAWAN</v>
      </c>
      <c r="AC24" s="768" t="str">
        <f>+VLOOKUP($B24,'[5]Database All Area Mei 2022'!$C$5:$CJ$1779,27,0)</f>
        <v>LAJANG</v>
      </c>
      <c r="AD24" s="769">
        <f t="shared" si="21"/>
        <v>3548691.92</v>
      </c>
      <c r="AE24" s="770">
        <f t="shared" si="22"/>
        <v>56058.520000000004</v>
      </c>
      <c r="AF24" s="770">
        <f t="shared" si="23"/>
        <v>28029.260000000002</v>
      </c>
      <c r="AG24" s="770">
        <f t="shared" si="24"/>
        <v>28029.260000000002</v>
      </c>
      <c r="AH24" s="771">
        <f t="shared" si="25"/>
        <v>-1063425.1199999996</v>
      </c>
      <c r="AI24" s="771">
        <f t="shared" si="26"/>
        <v>0</v>
      </c>
      <c r="AJ24" s="772">
        <f t="shared" si="27"/>
        <v>3436574.8800000004</v>
      </c>
      <c r="AK24" s="772"/>
      <c r="AL24" s="773"/>
      <c r="AM24" s="774">
        <f t="shared" si="28"/>
        <v>3436574.8800000004</v>
      </c>
      <c r="AN24" s="775" t="str">
        <f>+VLOOKUP($B24,'[5]Database All Area Mei 2022'!$C$5:$CJ$1779,74,0)</f>
        <v>PERUSAHAAN</v>
      </c>
      <c r="AO24" s="776">
        <f t="shared" si="29"/>
        <v>18</v>
      </c>
      <c r="AP24" s="777" t="str">
        <f t="shared" si="30"/>
        <v>3472</v>
      </c>
      <c r="AQ24" s="778" t="str">
        <f t="shared" si="31"/>
        <v>KOMANG RIAN SASTRAWAN</v>
      </c>
      <c r="AR24" s="779">
        <f t="shared" si="32"/>
        <v>3436574.8800000004</v>
      </c>
      <c r="AS24" s="97">
        <f>+VLOOKUP(B24,'[6]BANK DRIVER'!$B$442:$I$1298,6,0)</f>
        <v>3436574.8800000004</v>
      </c>
      <c r="AV24" s="103">
        <f t="shared" si="33"/>
        <v>0</v>
      </c>
    </row>
    <row r="25" ht="18" customHeight="1">
      <c r="A25" s="306" t="s">
        <v>44</v>
      </c>
      <c r="B25" s="120" t="s">
        <v>957</v>
      </c>
      <c r="C25" s="477" t="s">
        <v>958</v>
      </c>
      <c r="D25" s="329" t="s">
        <v>77</v>
      </c>
      <c r="E25" s="138" t="s">
        <v>708</v>
      </c>
      <c r="F25" s="138" t="s">
        <v>918</v>
      </c>
      <c r="G25" s="12">
        <v>2802926</v>
      </c>
      <c r="H25" s="494"/>
      <c r="I25" s="30">
        <f>+'BALI CK MEI - OK'!$I$4*4.89%</f>
        <v>137063.0814</v>
      </c>
      <c r="J25" s="30">
        <f>+'BALI CK MEI - OK'!$I$4*4%</f>
        <v>112117.04000000001</v>
      </c>
      <c r="K25" s="30">
        <f>+'BALI CK MEI - OK'!$I$4*2%</f>
        <v>56058.520000000004</v>
      </c>
      <c r="L25" s="30">
        <v>15000</v>
      </c>
      <c r="M25" s="35">
        <f t="shared" si="43"/>
        <v>3123164.6414</v>
      </c>
      <c r="N25" s="32">
        <f t="shared" si="40"/>
        <v>249853.17131200002</v>
      </c>
      <c r="O25" s="32">
        <v>710000</v>
      </c>
      <c r="P25" s="32"/>
      <c r="Q25" s="173"/>
      <c r="R25" s="48">
        <f t="shared" si="38"/>
        <v>4083017.812712</v>
      </c>
      <c r="S25" s="199">
        <f t="shared" si="36"/>
        <v>27483.848844320004</v>
      </c>
      <c r="T25" s="49">
        <f t="shared" si="41"/>
        <v>4110501.6615563203</v>
      </c>
      <c r="U25" s="204">
        <v>44662</v>
      </c>
      <c r="V25" s="205">
        <v>44742</v>
      </c>
      <c r="W25" s="499"/>
      <c r="X25" s="233"/>
      <c r="Y25" s="233"/>
      <c r="Z25" s="765">
        <f t="shared" si="42"/>
        <v>19</v>
      </c>
      <c r="AA25" s="766" t="str">
        <f t="shared" si="19"/>
        <v>3741</v>
      </c>
      <c r="AB25" s="767" t="str">
        <f t="shared" si="20"/>
        <v>I KADEK JULIARTA</v>
      </c>
      <c r="AC25" s="768" t="str">
        <f>+VLOOKUP($B25,'[5]Database All Area Mei 2022'!$C$5:$CJ$1779,27,0)</f>
        <v>KAWIN ANAK 2</v>
      </c>
      <c r="AD25" s="769">
        <f t="shared" si="21"/>
        <v>3512926</v>
      </c>
      <c r="AE25" s="770">
        <f t="shared" si="22"/>
        <v>56058.520000000004</v>
      </c>
      <c r="AF25" s="770">
        <f t="shared" si="23"/>
        <v>28029.260000000002</v>
      </c>
      <c r="AG25" s="770">
        <f t="shared" si="24"/>
        <v>28029.260000000002</v>
      </c>
      <c r="AH25" s="771">
        <f t="shared" si="25"/>
        <v>-2224191.0399999996</v>
      </c>
      <c r="AI25" s="771">
        <f t="shared" si="26"/>
        <v>0</v>
      </c>
      <c r="AJ25" s="772">
        <f t="shared" si="27"/>
        <v>3400808.9600000004</v>
      </c>
      <c r="AK25" s="772"/>
      <c r="AL25" s="773"/>
      <c r="AM25" s="774">
        <f t="shared" si="28"/>
        <v>3400808.9600000004</v>
      </c>
      <c r="AN25" s="775" t="str">
        <f>+VLOOKUP($B25,'[5]Database All Area Mei 2022'!$C$5:$CJ$1779,74,0)</f>
        <v>PERUSAHAAN</v>
      </c>
      <c r="AO25" s="776">
        <f t="shared" si="29"/>
        <v>19</v>
      </c>
      <c r="AP25" s="777" t="str">
        <f t="shared" si="30"/>
        <v>3741</v>
      </c>
      <c r="AQ25" s="778" t="str">
        <f t="shared" si="31"/>
        <v>I KADEK JULIARTA</v>
      </c>
      <c r="AR25" s="779">
        <f t="shared" si="32"/>
        <v>3400808.9600000004</v>
      </c>
      <c r="AS25" s="97">
        <f>+VLOOKUP(B25,'[6]BANK DRIVER'!$B$442:$I$1298,6,0)</f>
        <v>3400808.9600000004</v>
      </c>
      <c r="AV25" s="103">
        <f t="shared" si="33"/>
        <v>0</v>
      </c>
    </row>
    <row r="26" ht="18" customHeight="1">
      <c r="A26" s="306" t="s">
        <v>44</v>
      </c>
      <c r="B26" s="120" t="s">
        <v>959</v>
      </c>
      <c r="C26" s="477" t="s">
        <v>960</v>
      </c>
      <c r="D26" s="329" t="s">
        <v>77</v>
      </c>
      <c r="E26" s="138" t="s">
        <v>708</v>
      </c>
      <c r="F26" s="138" t="s">
        <v>918</v>
      </c>
      <c r="G26" s="12">
        <v>2802926</v>
      </c>
      <c r="H26" s="494"/>
      <c r="I26" s="30">
        <f>+'BALI CK MEI - OK'!$I$4*4.89%</f>
        <v>137063.0814</v>
      </c>
      <c r="J26" s="30">
        <f>+'BALI CK MEI - OK'!$I$4*4%</f>
        <v>112117.04000000001</v>
      </c>
      <c r="K26" s="30">
        <f>+'BALI CK MEI - OK'!$I$4*2%</f>
        <v>56058.520000000004</v>
      </c>
      <c r="L26" s="30">
        <v>15000</v>
      </c>
      <c r="M26" s="35">
        <f t="shared" si="43"/>
        <v>3123164.6414</v>
      </c>
      <c r="N26" s="32">
        <f t="shared" si="40"/>
        <v>249853.17131200002</v>
      </c>
      <c r="O26" s="32">
        <v>830000</v>
      </c>
      <c r="P26" s="32"/>
      <c r="Q26" s="173"/>
      <c r="R26" s="48">
        <f t="shared" si="38"/>
        <v>4203017.812712001</v>
      </c>
      <c r="S26" s="199">
        <f t="shared" si="36"/>
        <v>27483.848844320004</v>
      </c>
      <c r="T26" s="49">
        <f t="shared" si="41"/>
        <v>4230501.66155632</v>
      </c>
      <c r="U26" s="204">
        <v>44662</v>
      </c>
      <c r="V26" s="205">
        <v>44742</v>
      </c>
      <c r="W26" s="499"/>
      <c r="X26" s="233"/>
      <c r="Y26" s="233"/>
      <c r="Z26" s="765">
        <f t="shared" si="42"/>
        <v>20</v>
      </c>
      <c r="AA26" s="766" t="str">
        <f t="shared" si="19"/>
        <v>3742</v>
      </c>
      <c r="AB26" s="767" t="str">
        <f t="shared" si="20"/>
        <v>MELKIANUS BOYMAU</v>
      </c>
      <c r="AC26" s="768" t="str">
        <f>+VLOOKUP($B26,'[5]Database All Area Mei 2022'!$C$5:$CJ$1779,27,0)</f>
        <v>KAWIN ANAK 1</v>
      </c>
      <c r="AD26" s="769">
        <f t="shared" si="21"/>
        <v>3632926</v>
      </c>
      <c r="AE26" s="770">
        <f t="shared" si="22"/>
        <v>56058.520000000004</v>
      </c>
      <c r="AF26" s="770">
        <f t="shared" si="23"/>
        <v>28029.260000000002</v>
      </c>
      <c r="AG26" s="770">
        <f t="shared" si="24"/>
        <v>28029.260000000002</v>
      </c>
      <c r="AH26" s="771">
        <f t="shared" si="25"/>
        <v>-1729191.0399999996</v>
      </c>
      <c r="AI26" s="771">
        <f t="shared" si="26"/>
        <v>0</v>
      </c>
      <c r="AJ26" s="772">
        <f t="shared" si="27"/>
        <v>3520808.9600000004</v>
      </c>
      <c r="AK26" s="772"/>
      <c r="AL26" s="773"/>
      <c r="AM26" s="774">
        <f t="shared" si="28"/>
        <v>3520808.9600000004</v>
      </c>
      <c r="AN26" s="775" t="str">
        <f>+VLOOKUP($B26,'[5]Database All Area Mei 2022'!$C$5:$CJ$1779,74,0)</f>
        <v>PERUSAHAAN</v>
      </c>
      <c r="AO26" s="776">
        <f t="shared" si="29"/>
        <v>20</v>
      </c>
      <c r="AP26" s="777" t="str">
        <f t="shared" si="30"/>
        <v>3742</v>
      </c>
      <c r="AQ26" s="778" t="str">
        <f t="shared" si="31"/>
        <v>MELKIANUS BOYMAU</v>
      </c>
      <c r="AR26" s="779">
        <f t="shared" si="32"/>
        <v>3520808.9600000004</v>
      </c>
      <c r="AS26" s="97">
        <f>+VLOOKUP(B26,'[6]BANK DRIVER'!$B$442:$I$1298,6,0)</f>
        <v>3520808.9600000004</v>
      </c>
      <c r="AV26" s="103">
        <f t="shared" si="33"/>
        <v>0</v>
      </c>
    </row>
    <row r="27" ht="18" customHeight="1">
      <c r="A27" s="306" t="s">
        <v>211</v>
      </c>
      <c r="B27" s="1036" t="s">
        <v>961</v>
      </c>
      <c r="C27" s="477" t="s">
        <v>962</v>
      </c>
      <c r="D27" s="329" t="s">
        <v>77</v>
      </c>
      <c r="E27" s="138" t="s">
        <v>708</v>
      </c>
      <c r="F27" s="138" t="s">
        <v>918</v>
      </c>
      <c r="G27" s="12">
        <v>2802926</v>
      </c>
      <c r="H27" s="494"/>
      <c r="I27" s="30">
        <f>+'BALI CK MEI - OK'!$I$4*4.89%</f>
        <v>137063.0814</v>
      </c>
      <c r="J27" s="30">
        <f>+'BALI CK MEI - OK'!$I$4*4%</f>
        <v>112117.04000000001</v>
      </c>
      <c r="K27" s="30">
        <f>+'BALI CK MEI - OK'!$I$4*2%</f>
        <v>56058.520000000004</v>
      </c>
      <c r="L27" s="30">
        <v>15000</v>
      </c>
      <c r="M27" s="35">
        <f t="shared" si="43"/>
        <v>3123164.6414</v>
      </c>
      <c r="N27" s="32">
        <f t="shared" si="40"/>
        <v>249853.17131200002</v>
      </c>
      <c r="O27" s="32">
        <v>760000</v>
      </c>
      <c r="P27" s="32"/>
      <c r="Q27" s="173"/>
      <c r="R27" s="48">
        <f t="shared" si="38"/>
        <v>4133017.812712</v>
      </c>
      <c r="S27" s="199">
        <f t="shared" si="36"/>
        <v>27483.848844320004</v>
      </c>
      <c r="T27" s="49">
        <f t="shared" si="41"/>
        <v>4160501.6615563203</v>
      </c>
      <c r="U27" s="204">
        <v>44662</v>
      </c>
      <c r="V27" s="205">
        <v>44742</v>
      </c>
      <c r="W27" s="499"/>
      <c r="X27" s="233"/>
      <c r="Y27" s="233"/>
      <c r="Z27" s="765">
        <f t="shared" si="42"/>
        <v>21</v>
      </c>
      <c r="AA27" s="766" t="str">
        <f t="shared" si="19"/>
        <v>3743</v>
      </c>
      <c r="AB27" s="767" t="str">
        <f t="shared" si="20"/>
        <v>I WAYAN ARJAWA</v>
      </c>
      <c r="AC27" s="768" t="str">
        <f>+VLOOKUP($B27,'[5]Database All Area Mei 2022'!$C$5:$CJ$1779,27,0)</f>
        <v>KAWIN</v>
      </c>
      <c r="AD27" s="769">
        <f t="shared" si="21"/>
        <v>3562926</v>
      </c>
      <c r="AE27" s="770">
        <f t="shared" si="22"/>
        <v>56058.520000000004</v>
      </c>
      <c r="AF27" s="770">
        <f t="shared" si="23"/>
        <v>0</v>
      </c>
      <c r="AG27" s="770">
        <f t="shared" si="24"/>
        <v>28029.260000000002</v>
      </c>
      <c r="AH27" s="771">
        <f t="shared" si="25"/>
        <v>-1396161.7799999998</v>
      </c>
      <c r="AI27" s="771">
        <f t="shared" si="26"/>
        <v>0</v>
      </c>
      <c r="AJ27" s="772">
        <f t="shared" si="27"/>
        <v>3478838.22</v>
      </c>
      <c r="AK27" s="772"/>
      <c r="AL27" s="773"/>
      <c r="AM27" s="774">
        <f t="shared" si="28"/>
        <v>3478838.22</v>
      </c>
      <c r="AN27" s="775" t="str">
        <f>+VLOOKUP($B27,'[5]Database All Area Mei 2022'!$C$5:$CJ$1779,74,0)</f>
        <v>PBI</v>
      </c>
      <c r="AO27" s="776">
        <f t="shared" si="29"/>
        <v>21</v>
      </c>
      <c r="AP27" s="777" t="str">
        <f t="shared" si="30"/>
        <v>3743</v>
      </c>
      <c r="AQ27" s="778" t="str">
        <f t="shared" si="31"/>
        <v>I WAYAN ARJAWA</v>
      </c>
      <c r="AR27" s="779">
        <f t="shared" si="32"/>
        <v>3478838.22</v>
      </c>
      <c r="AS27" s="97">
        <f>+VLOOKUP(B27,'[6]BANK DRIVER'!$B$442:$I$1298,6,0)</f>
        <v>3478838.22</v>
      </c>
      <c r="AV27" s="103">
        <f t="shared" si="33"/>
        <v>0</v>
      </c>
    </row>
    <row r="28" ht="18" customHeight="1">
      <c r="A28" s="306" t="s">
        <v>44</v>
      </c>
      <c r="B28" s="120" t="s">
        <v>963</v>
      </c>
      <c r="C28" s="477" t="s">
        <v>964</v>
      </c>
      <c r="D28" s="329" t="s">
        <v>77</v>
      </c>
      <c r="E28" s="138" t="s">
        <v>708</v>
      </c>
      <c r="F28" s="138" t="s">
        <v>918</v>
      </c>
      <c r="G28" s="12">
        <v>2802926</v>
      </c>
      <c r="H28" s="494"/>
      <c r="I28" s="30">
        <f>+'BALI CK MEI - OK'!$I$4*4.89%</f>
        <v>137063.0814</v>
      </c>
      <c r="J28" s="30">
        <f>+'BALI CK MEI - OK'!$I$4*4%</f>
        <v>112117.04000000001</v>
      </c>
      <c r="K28" s="30">
        <f>+'BALI CK MEI - OK'!$I$4*2%</f>
        <v>56058.520000000004</v>
      </c>
      <c r="L28" s="30">
        <v>15000</v>
      </c>
      <c r="M28" s="35">
        <f t="shared" si="43"/>
        <v>3123164.6414</v>
      </c>
      <c r="N28" s="32">
        <f t="shared" si="40"/>
        <v>249853.17131200002</v>
      </c>
      <c r="O28" s="32">
        <v>860000</v>
      </c>
      <c r="P28" s="32"/>
      <c r="Q28" s="173"/>
      <c r="R28" s="48">
        <f t="shared" si="38"/>
        <v>4233017.812712001</v>
      </c>
      <c r="S28" s="199">
        <f t="shared" si="36"/>
        <v>27483.848844320004</v>
      </c>
      <c r="T28" s="49">
        <f t="shared" si="41"/>
        <v>4260501.66155632</v>
      </c>
      <c r="U28" s="204">
        <v>44662</v>
      </c>
      <c r="V28" s="205">
        <v>44742</v>
      </c>
      <c r="W28" s="499"/>
      <c r="X28" s="233"/>
      <c r="Y28" s="233"/>
      <c r="Z28" s="765">
        <f t="shared" si="42"/>
        <v>22</v>
      </c>
      <c r="AA28" s="766" t="str">
        <f t="shared" si="19"/>
        <v>3744</v>
      </c>
      <c r="AB28" s="767" t="str">
        <f t="shared" si="20"/>
        <v>RIKO YANUARTO</v>
      </c>
      <c r="AC28" s="768" t="str">
        <f>+VLOOKUP($B28,'[5]Database All Area Mei 2022'!$C$5:$CJ$1779,27,0)</f>
        <v>LAJANG</v>
      </c>
      <c r="AD28" s="769">
        <f t="shared" si="21"/>
        <v>3662926</v>
      </c>
      <c r="AE28" s="770">
        <f t="shared" si="22"/>
        <v>56058.520000000004</v>
      </c>
      <c r="AF28" s="770">
        <f t="shared" si="23"/>
        <v>28029.260000000002</v>
      </c>
      <c r="AG28" s="770">
        <f t="shared" si="24"/>
        <v>28029.260000000002</v>
      </c>
      <c r="AH28" s="771">
        <f t="shared" si="25"/>
        <v>-949191.0399999996</v>
      </c>
      <c r="AI28" s="771">
        <f t="shared" si="26"/>
        <v>0</v>
      </c>
      <c r="AJ28" s="772">
        <f t="shared" si="27"/>
        <v>3550808.9600000004</v>
      </c>
      <c r="AK28" s="772"/>
      <c r="AL28" s="773"/>
      <c r="AM28" s="774">
        <f t="shared" si="28"/>
        <v>3550808.9600000004</v>
      </c>
      <c r="AN28" s="775" t="str">
        <f>+VLOOKUP($B28,'[5]Database All Area Mei 2022'!$C$5:$CJ$1779,74,0)</f>
        <v>PERUSAHAAN</v>
      </c>
      <c r="AO28" s="776">
        <f t="shared" si="29"/>
        <v>22</v>
      </c>
      <c r="AP28" s="777" t="str">
        <f t="shared" si="30"/>
        <v>3744</v>
      </c>
      <c r="AQ28" s="778" t="str">
        <f t="shared" si="31"/>
        <v>RIKO YANUARTO</v>
      </c>
      <c r="AR28" s="779">
        <f t="shared" si="32"/>
        <v>3550808.9600000004</v>
      </c>
      <c r="AS28" s="97">
        <f>+VLOOKUP(B28,'[6]BANK DRIVER'!$B$442:$I$1298,6,0)</f>
        <v>3550808.9600000004</v>
      </c>
      <c r="AV28" s="103">
        <f t="shared" si="33"/>
        <v>0</v>
      </c>
    </row>
    <row r="29" ht="18" customHeight="1">
      <c r="A29" s="306" t="s">
        <v>44</v>
      </c>
      <c r="B29" s="120" t="s">
        <v>965</v>
      </c>
      <c r="C29" s="477" t="s">
        <v>966</v>
      </c>
      <c r="D29" s="329" t="s">
        <v>77</v>
      </c>
      <c r="E29" s="138" t="s">
        <v>708</v>
      </c>
      <c r="F29" s="138" t="s">
        <v>918</v>
      </c>
      <c r="G29" s="12">
        <v>2802926</v>
      </c>
      <c r="H29" s="494"/>
      <c r="I29" s="30">
        <f>+'BALI CK MEI - OK'!$I$4*4.89%</f>
        <v>137063.0814</v>
      </c>
      <c r="J29" s="30">
        <f>+'BALI CK MEI - OK'!$I$4*4%</f>
        <v>112117.04000000001</v>
      </c>
      <c r="K29" s="30">
        <f>+'BALI CK MEI - OK'!$I$4*2%</f>
        <v>56058.520000000004</v>
      </c>
      <c r="L29" s="30">
        <v>15000</v>
      </c>
      <c r="M29" s="35">
        <f t="shared" si="43"/>
        <v>3123164.6414</v>
      </c>
      <c r="N29" s="32">
        <f t="shared" si="40"/>
        <v>249853.17131200002</v>
      </c>
      <c r="O29" s="32">
        <v>750000</v>
      </c>
      <c r="P29" s="32"/>
      <c r="Q29" s="173"/>
      <c r="R29" s="48">
        <f t="shared" si="38"/>
        <v>4123017.812712</v>
      </c>
      <c r="S29" s="199">
        <f t="shared" si="36"/>
        <v>27483.848844320004</v>
      </c>
      <c r="T29" s="49">
        <f t="shared" si="41"/>
        <v>4150501.6615563203</v>
      </c>
      <c r="U29" s="204">
        <v>44662</v>
      </c>
      <c r="V29" s="205">
        <v>44742</v>
      </c>
      <c r="W29" s="499"/>
      <c r="X29" s="233"/>
      <c r="Y29" s="233"/>
      <c r="Z29" s="765">
        <f t="shared" si="42"/>
        <v>23</v>
      </c>
      <c r="AA29" s="766" t="str">
        <f t="shared" si="19"/>
        <v>3745</v>
      </c>
      <c r="AB29" s="767" t="str">
        <f t="shared" si="20"/>
        <v>MELIANUS PALOIM</v>
      </c>
      <c r="AC29" s="768" t="str">
        <f>+VLOOKUP($B29,'[5]Database All Area Mei 2022'!$C$5:$CJ$1779,27,0)</f>
        <v>LAJANG</v>
      </c>
      <c r="AD29" s="769">
        <f t="shared" si="21"/>
        <v>3552926</v>
      </c>
      <c r="AE29" s="770">
        <f t="shared" si="22"/>
        <v>56058.520000000004</v>
      </c>
      <c r="AF29" s="770">
        <f t="shared" si="23"/>
        <v>0</v>
      </c>
      <c r="AG29" s="770">
        <f t="shared" si="24"/>
        <v>28029.260000000002</v>
      </c>
      <c r="AH29" s="771">
        <f t="shared" si="25"/>
        <v>-1031161.7799999998</v>
      </c>
      <c r="AI29" s="771">
        <f t="shared" si="26"/>
        <v>0</v>
      </c>
      <c r="AJ29" s="772">
        <f t="shared" si="27"/>
        <v>3468838.22</v>
      </c>
      <c r="AK29" s="772"/>
      <c r="AL29" s="773"/>
      <c r="AM29" s="774">
        <f t="shared" si="28"/>
        <v>3468838.22</v>
      </c>
      <c r="AN29" s="775" t="str">
        <f>+VLOOKUP($B29,'[5]Database All Area Mei 2022'!$C$5:$CJ$1779,74,0)</f>
        <v>PBI</v>
      </c>
      <c r="AO29" s="776">
        <f t="shared" si="29"/>
        <v>23</v>
      </c>
      <c r="AP29" s="777" t="str">
        <f t="shared" si="30"/>
        <v>3745</v>
      </c>
      <c r="AQ29" s="778" t="str">
        <f t="shared" si="31"/>
        <v>MELIANUS PALOIM</v>
      </c>
      <c r="AR29" s="779">
        <f t="shared" si="32"/>
        <v>3468838.22</v>
      </c>
      <c r="AS29" s="97">
        <f>+VLOOKUP(B29,'[6]BANK DRIVER'!$B$442:$I$1298,6,0)</f>
        <v>3468838.22</v>
      </c>
      <c r="AV29" s="103">
        <f t="shared" si="33"/>
        <v>0</v>
      </c>
    </row>
    <row r="30" ht="18" customHeight="1">
      <c r="A30" s="1002" t="s">
        <v>339</v>
      </c>
      <c r="B30" s="1003"/>
      <c r="C30" s="1003"/>
      <c r="D30" s="1003"/>
      <c r="E30" s="1003"/>
      <c r="F30" s="1003"/>
      <c r="G30" s="496">
        <f>SUM(G7:G29)</f>
        <v>64625657.4</v>
      </c>
      <c r="H30" s="496">
        <f ref="H30:T30" t="shared" si="44">SUM(H7:H29)</f>
        <v>-336351.12</v>
      </c>
      <c r="I30" s="496">
        <f t="shared" si="44"/>
        <v>3158599.23546</v>
      </c>
      <c r="J30" s="496">
        <f t="shared" si="44"/>
        <v>2583721.2560000005</v>
      </c>
      <c r="K30" s="496">
        <f t="shared" si="44"/>
        <v>1291860.6280000003</v>
      </c>
      <c r="L30" s="496">
        <f t="shared" si="44"/>
        <v>305001</v>
      </c>
      <c r="M30" s="496">
        <f t="shared" si="44"/>
        <v>71628488.39946002</v>
      </c>
      <c r="N30" s="496">
        <f t="shared" si="44"/>
        <v>5730279.071956799</v>
      </c>
      <c r="O30" s="496">
        <f t="shared" si="44"/>
        <v>26230000</v>
      </c>
      <c r="P30" s="496">
        <f t="shared" si="44"/>
        <v>300000</v>
      </c>
      <c r="Q30" s="496">
        <f t="shared" si="44"/>
        <v>850000</v>
      </c>
      <c r="R30" s="496">
        <f t="shared" si="44"/>
        <v>104738767.47141679</v>
      </c>
      <c r="S30" s="496">
        <f t="shared" si="44"/>
        <v>630330.6979152481</v>
      </c>
      <c r="T30" s="496">
        <f t="shared" si="44"/>
        <v>105369098.16933203</v>
      </c>
      <c r="U30" s="314"/>
      <c r="V30" s="214"/>
      <c r="Z30" s="783"/>
      <c r="AA30" s="784"/>
      <c r="AB30" s="785"/>
      <c r="AC30" s="786"/>
      <c r="AD30" s="145">
        <f ref="AD30:AM30" t="shared" si="45">SUM(AD7:AD29)</f>
        <v>91669306.28</v>
      </c>
      <c r="AE30" s="145">
        <f t="shared" si="45"/>
        <v>1289345.9600000002</v>
      </c>
      <c r="AF30" s="145">
        <f t="shared" si="45"/>
        <v>532555.9400000001</v>
      </c>
      <c r="AG30" s="145">
        <f t="shared" si="45"/>
        <v>644672.9800000001</v>
      </c>
      <c r="AH30" s="145">
        <f t="shared" si="45"/>
        <v>-23672268.599999987</v>
      </c>
      <c r="AI30" s="145">
        <f t="shared" si="45"/>
        <v>22580.89600000009</v>
      </c>
      <c r="AJ30" s="145">
        <f t="shared" si="45"/>
        <v>89180150.50399998</v>
      </c>
      <c r="AK30" s="145">
        <f t="shared" si="45"/>
        <v>0</v>
      </c>
      <c r="AL30" s="145">
        <f t="shared" si="45"/>
        <v>0</v>
      </c>
      <c r="AM30" s="145">
        <f t="shared" si="45"/>
        <v>89180150.50399998</v>
      </c>
      <c r="AN30" s="775"/>
      <c r="AO30" s="787"/>
      <c r="AP30" s="788"/>
      <c r="AQ30" s="789"/>
      <c r="AR30" s="145">
        <f>SUM(AR7:AR29)</f>
        <v>89180150.50399998</v>
      </c>
      <c r="AS30" s="145">
        <f ref="AS30:AU30" t="shared" si="46">SUM(AS7:AS29)</f>
        <v>91131613.50399998</v>
      </c>
      <c r="AT30" s="145">
        <f t="shared" si="46"/>
        <v>0</v>
      </c>
      <c r="AU30" s="145">
        <f t="shared" si="46"/>
        <v>0</v>
      </c>
      <c r="AV30" s="101"/>
    </row>
    <row r="31" ht="15.75">
      <c r="AD31" s="791">
        <f>+AD30-G30-P30-Q30-H30-O30</f>
        <v>0</v>
      </c>
      <c r="AK31" s="791"/>
      <c r="AL31" s="791"/>
      <c r="AM31" s="791"/>
      <c r="AN31" s="792"/>
      <c r="AR31" s="791">
        <f>+AR30-AS30-AT30-AU30</f>
        <v>-1951463</v>
      </c>
      <c r="AS31" s="101"/>
      <c r="AV31" s="101"/>
    </row>
    <row r="32">
      <c r="AC32" s="103"/>
      <c r="AD32" s="793" t="s">
        <v>341</v>
      </c>
      <c r="AE32" s="98">
        <f>+I30+K30+AE30+AG30</f>
        <v>6384478.803460001</v>
      </c>
      <c r="AH32" s="98"/>
      <c r="AI32" s="98"/>
      <c r="AJ32" s="98"/>
      <c r="AK32" s="98"/>
      <c r="AL32" s="791"/>
      <c r="AN32" s="102"/>
    </row>
    <row r="33">
      <c r="AC33" s="103"/>
      <c r="AD33" s="100" t="s">
        <v>33</v>
      </c>
      <c r="AE33" s="98">
        <f>+J30+AF30</f>
        <v>3116277.1960000005</v>
      </c>
      <c r="AH33" s="98"/>
      <c r="AI33" s="98"/>
      <c r="AJ33" s="98"/>
      <c r="AK33" s="98"/>
      <c r="AN33" s="102"/>
    </row>
    <row r="34">
      <c r="Z34" s="95">
        <v>25</v>
      </c>
      <c r="AA34" s="96">
        <v>26</v>
      </c>
      <c r="AB34" s="95">
        <v>27</v>
      </c>
      <c r="AC34" s="96">
        <v>28</v>
      </c>
      <c r="AD34" s="100" t="s">
        <v>342</v>
      </c>
      <c r="AE34" s="98">
        <f>+L30</f>
        <v>305001</v>
      </c>
      <c r="AG34" s="96">
        <v>32</v>
      </c>
      <c r="AH34" s="95">
        <v>33</v>
      </c>
      <c r="AI34" s="96">
        <v>34</v>
      </c>
      <c r="AJ34" s="95">
        <v>35</v>
      </c>
      <c r="AK34" s="96">
        <v>36</v>
      </c>
      <c r="AN34" s="102"/>
      <c r="AV34" s="101"/>
    </row>
    <row r="35">
      <c r="AC35" s="103"/>
      <c r="AD35" s="100" t="s">
        <v>36</v>
      </c>
      <c r="AE35" s="98">
        <f>+AI30</f>
        <v>22580.89600000009</v>
      </c>
      <c r="AH35" s="98"/>
      <c r="AI35" s="98"/>
      <c r="AJ35" s="98"/>
      <c r="AK35" s="98"/>
      <c r="AN35" s="102"/>
    </row>
    <row r="36">
      <c r="AC36" s="103"/>
      <c r="AD36" s="100" t="s">
        <v>343</v>
      </c>
      <c r="AE36" s="98">
        <f>+AL30+AK30</f>
        <v>0</v>
      </c>
      <c r="AH36" s="98"/>
      <c r="AI36" s="98"/>
      <c r="AJ36" s="98"/>
      <c r="AK36" s="98"/>
      <c r="AN36" s="102"/>
    </row>
    <row r="37">
      <c r="AC37" s="103"/>
      <c r="AD37" s="100" t="s">
        <v>344</v>
      </c>
      <c r="AE37" s="98">
        <f>+N30</f>
        <v>5730279.071956799</v>
      </c>
      <c r="AH37" s="98"/>
      <c r="AI37" s="98"/>
      <c r="AJ37" s="98"/>
      <c r="AK37" s="98"/>
      <c r="AN37" s="102"/>
    </row>
    <row r="38">
      <c r="AC38" s="103"/>
      <c r="AD38" s="100" t="s">
        <v>22</v>
      </c>
      <c r="AE38" s="98">
        <f>+S30</f>
        <v>630330.6979152481</v>
      </c>
      <c r="AH38" s="98"/>
      <c r="AI38" s="98"/>
      <c r="AJ38" s="98"/>
      <c r="AK38" s="98"/>
      <c r="AN38" s="102"/>
    </row>
    <row r="39">
      <c r="AC39" s="103"/>
      <c r="AD39" s="100" t="s">
        <v>345</v>
      </c>
      <c r="AE39" s="98">
        <f>+AR30</f>
        <v>89180150.50399998</v>
      </c>
      <c r="AH39" s="98"/>
      <c r="AI39" s="98"/>
      <c r="AJ39" s="98"/>
      <c r="AK39" s="98"/>
      <c r="AN39" s="102"/>
    </row>
    <row r="40">
      <c r="AC40" s="103"/>
      <c r="AD40" s="100" t="s">
        <v>346</v>
      </c>
      <c r="AE40" s="98">
        <f>SUM(AE32:AE39)</f>
        <v>105369098.16933203</v>
      </c>
      <c r="AH40" s="98"/>
      <c r="AI40" s="98"/>
      <c r="AJ40" s="98"/>
      <c r="AK40" s="98"/>
      <c r="AN40" s="102"/>
    </row>
    <row r="41">
      <c r="AC41" s="103"/>
      <c r="AE41" s="98">
        <f>+AE40-T30</f>
        <v>0</v>
      </c>
      <c r="AH41" s="98"/>
      <c r="AI41" s="98"/>
      <c r="AJ41" s="98"/>
      <c r="AK41" s="98"/>
      <c r="AN41" s="102"/>
    </row>
    <row r="42">
      <c r="AC42" s="103"/>
      <c r="AE42" s="98">
        <f>+AE40-AE38</f>
        <v>104738767.47141679</v>
      </c>
      <c r="AH42" s="98"/>
      <c r="AI42" s="98"/>
      <c r="AJ42" s="98"/>
      <c r="AK42" s="98"/>
      <c r="AN42" s="102"/>
    </row>
  </sheetData>
  <mergeCells>
    <mergeCell ref="A30:F30"/>
    <mergeCell ref="AS5:AU5"/>
  </mergeCells>
  <conditionalFormatting sqref="AN1:AN4 AN43:AN1048576 AN6">
    <cfRule type="containsText" dxfId="260" priority="9" operator="containsText" text="MBK">
      <formula>NOT(ISERROR(SEARCH("MBK",AN1)))</formula>
    </cfRule>
  </conditionalFormatting>
  <conditionalFormatting sqref="AE37">
    <cfRule type="containsText" dxfId="261" priority="1" operator="containsText" text="SALAH">
      <formula>NOT(ISERROR(SEARCH("SALAH",AE37)))</formula>
    </cfRule>
    <cfRule type="containsText" dxfId="262" priority="2" operator="containsText" text="SALAH">
      <formula>NOT(ISERROR(SEARCH("SALAH",AE37)))</formula>
    </cfRule>
  </conditionalFormatting>
  <conditionalFormatting sqref="AE34">
    <cfRule type="containsText" dxfId="261" priority="3" operator="containsText" text="SALAH">
      <formula>NOT(ISERROR(SEARCH("SALAH",AE34)))</formula>
    </cfRule>
    <cfRule type="containsText" dxfId="262" priority="4" operator="containsText" text="SALAH">
      <formula>NOT(ISERROR(SEARCH("SALAH",AE34)))</formula>
    </cfRule>
  </conditionalFormatting>
  <printOptions horizontalCentered="1"/>
  <pageMargins left="0.33888888888888902" right="0.12916666666666701" top="0.9" bottom="0.75" header="0.67916666666666703" footer="0.3"/>
  <pageSetup paperSize="9" scale="59" fitToHeight="0" orientation="landscape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mc:Ignorable="x14ac xr">
  <sheetPr>
    <tabColor theme="3"/>
    <pageSetUpPr fitToPage="1"/>
  </sheetPr>
  <dimension ref="A1:AV25"/>
  <sheetViews>
    <sheetView zoomScale="85" zoomScaleNormal="85" workbookViewId="0">
      <pane xSplit="7" ySplit="6" topLeftCell="AL7" activePane="bottomRight" state="frozen"/>
      <selection pane="topRight"/>
      <selection pane="bottomLeft"/>
      <selection pane="bottomRight" activeCell="D17" sqref="D17"/>
    </sheetView>
  </sheetViews>
  <sheetFormatPr defaultColWidth="9.140625" defaultRowHeight="15"/>
  <cols>
    <col min="1" max="2" width="4.85546875" customWidth="1"/>
    <col min="3" max="3" width="22.85546875" customWidth="1"/>
    <col min="4" max="4" width="10.140625" customWidth="1"/>
    <col min="5" max="5" hidden="1" width="4.7109375" customWidth="1"/>
    <col min="6" max="6" hidden="1" width="7.140625" customWidth="1"/>
    <col min="7" max="7" width="12.42578125" customWidth="1"/>
    <col min="8" max="8" width="9" customWidth="1"/>
    <col min="9" max="9" width="8.85546875" customWidth="1"/>
    <col min="10" max="10" width="12.42578125" customWidth="1"/>
    <col min="11" max="11" width="9" customWidth="1"/>
    <col min="12" max="12" width="9.7109375" customWidth="1"/>
    <col min="13" max="13" width="11.5703125" customWidth="1"/>
    <col min="14" max="14" width="9.5703125" customWidth="1"/>
    <col min="15" max="15" width="12.140625" customWidth="1"/>
    <col min="16" max="16" width="9.5703125" customWidth="1"/>
    <col min="17" max="17" width="9" customWidth="1"/>
    <col min="18" max="18" width="11.5703125" customWidth="1"/>
    <col min="19" max="19" width="8.5703125" customWidth="1"/>
    <col min="20" max="20" width="11.42578125" customWidth="1"/>
    <col min="21" max="22" width="8.42578125" customWidth="1"/>
    <col min="23" max="23" width="9.140625" customWidth="1"/>
    <col min="26" max="26" width="7" customWidth="1" style="100"/>
    <col min="27" max="27" width="5.85546875" customWidth="1" style="100"/>
    <col min="28" max="28" width="22.85546875" customWidth="1" style="100"/>
    <col min="29" max="29" width="13.42578125" customWidth="1" style="99"/>
    <col min="30" max="30" width="15.42578125" customWidth="1" style="100"/>
    <col min="31" max="31" width="13.7109375" customWidth="1" style="98"/>
    <col min="32" max="32" width="15.42578125" customWidth="1" style="98"/>
    <col min="33" max="33" width="13.85546875" customWidth="1" style="98"/>
    <col min="34" max="34" width="16" customWidth="1" style="100"/>
    <col min="35" max="35" width="10.5703125" customWidth="1" style="100"/>
    <col min="36" max="36" width="10.42578125" customWidth="1" style="100"/>
    <col min="37" max="37" width="14.42578125" customWidth="1" style="100"/>
    <col min="38" max="38" bestFit="1" width="13.140625" customWidth="1" style="100"/>
    <col min="39" max="39" bestFit="1" width="14" customWidth="1" style="100"/>
    <col min="40" max="40" width="13.28515625" customWidth="1" style="99"/>
    <col min="41" max="41" width="5.85546875" customWidth="1" style="100"/>
    <col min="42" max="42" width="6.42578125" customWidth="1" style="100"/>
    <col min="43" max="43" bestFit="1" width="24.5703125" customWidth="1" style="100"/>
    <col min="44" max="44" width="15.5703125" customWidth="1" style="100"/>
    <col min="45" max="45" bestFit="1" width="14.85546875" customWidth="1" style="99"/>
    <col min="46" max="46" bestFit="1" width="12.42578125" customWidth="1" style="97"/>
    <col min="47" max="47" bestFit="1" width="11.42578125" customWidth="1" style="97"/>
    <col min="48" max="48" width="13.7109375" customWidth="1" style="99"/>
  </cols>
  <sheetData>
    <row r="1">
      <c r="A1" s="288" t="s">
        <v>0</v>
      </c>
      <c r="B1" s="105"/>
      <c r="C1" s="106"/>
      <c r="D1" s="105"/>
      <c r="E1" s="105"/>
      <c r="F1" s="105"/>
      <c r="G1" s="107"/>
      <c r="H1" s="107"/>
      <c r="M1" s="107"/>
      <c r="U1" s="191"/>
      <c r="V1" s="192"/>
      <c r="Z1" s="748"/>
      <c r="AA1" s="748"/>
      <c r="AB1" s="748"/>
      <c r="AC1" s="749"/>
      <c r="AD1" s="748"/>
      <c r="AH1" s="98"/>
      <c r="AI1" s="748"/>
      <c r="AJ1" s="748"/>
      <c r="AK1" s="748"/>
      <c r="AL1" s="748"/>
      <c r="AM1" s="748"/>
      <c r="AN1" s="749"/>
      <c r="AO1" s="748"/>
      <c r="AP1" s="748"/>
      <c r="AQ1" s="748"/>
      <c r="AR1" s="748"/>
      <c r="AS1" s="101"/>
      <c r="AV1" s="101"/>
    </row>
    <row r="2">
      <c r="A2" s="288" t="s">
        <v>904</v>
      </c>
      <c r="B2" s="108"/>
      <c r="C2" s="109"/>
      <c r="D2" s="108"/>
      <c r="E2" s="108"/>
      <c r="F2" s="108"/>
      <c r="G2" s="110"/>
      <c r="H2" s="110"/>
      <c r="I2" s="164"/>
      <c r="J2" s="164"/>
      <c r="K2" s="164"/>
      <c r="L2" s="164"/>
      <c r="M2" s="110"/>
      <c r="N2" s="110"/>
      <c r="O2" s="110"/>
      <c r="P2" s="110"/>
      <c r="Q2" s="110"/>
      <c r="R2" s="164"/>
      <c r="S2" s="164"/>
      <c r="T2" s="164"/>
      <c r="U2" s="193"/>
      <c r="V2" s="193"/>
      <c r="Z2" s="748"/>
      <c r="AA2" s="748"/>
      <c r="AB2" s="748"/>
      <c r="AC2" s="749"/>
      <c r="AD2" s="748"/>
      <c r="AH2" s="98"/>
      <c r="AI2" s="748"/>
      <c r="AJ2" s="748"/>
      <c r="AK2" s="748"/>
      <c r="AL2" s="748"/>
      <c r="AM2" s="748"/>
      <c r="AN2" s="749"/>
      <c r="AO2" s="748"/>
      <c r="AP2" s="748"/>
      <c r="AQ2" s="748"/>
      <c r="AR2" s="748"/>
      <c r="AS2" s="101"/>
      <c r="AV2" s="101"/>
    </row>
    <row r="3">
      <c r="A3" s="288" t="str">
        <f>+'MALANG BAT MEI - OK'!A3</f>
        <v>Periode Bulan Mei 2022</v>
      </c>
      <c r="B3" s="105"/>
      <c r="C3" s="106"/>
      <c r="D3" s="105"/>
      <c r="E3" s="105"/>
      <c r="F3" s="105"/>
      <c r="G3" s="110"/>
      <c r="H3" s="110"/>
      <c r="I3" s="165"/>
      <c r="M3" s="107"/>
      <c r="U3" s="191"/>
      <c r="V3" s="192"/>
      <c r="Z3" s="748"/>
      <c r="AA3" s="748"/>
      <c r="AB3" s="748"/>
      <c r="AC3" s="749"/>
      <c r="AD3" s="748"/>
      <c r="AE3" s="540"/>
      <c r="AH3" s="98"/>
      <c r="AI3" s="748"/>
      <c r="AJ3" s="748"/>
      <c r="AK3" s="748"/>
      <c r="AL3" s="748"/>
      <c r="AM3" s="748"/>
      <c r="AN3" s="749"/>
      <c r="AO3" s="748"/>
      <c r="AP3" s="748"/>
      <c r="AQ3" s="748"/>
      <c r="AR3" s="748"/>
      <c r="AS3" s="101"/>
      <c r="AV3" s="101"/>
    </row>
    <row r="4">
      <c r="A4" s="104"/>
      <c r="B4" s="105"/>
      <c r="C4" s="106"/>
      <c r="D4" s="105"/>
      <c r="E4" s="105"/>
      <c r="F4" s="105"/>
      <c r="H4" s="475"/>
      <c r="I4" s="475">
        <v>2802926</v>
      </c>
      <c r="M4" s="107"/>
      <c r="U4" s="191"/>
      <c r="V4" s="192"/>
      <c r="Z4" s="748"/>
      <c r="AA4" s="748"/>
      <c r="AB4" s="748"/>
      <c r="AC4" s="749"/>
      <c r="AD4" s="748"/>
      <c r="AE4" s="750">
        <f>+I4</f>
        <v>2802926</v>
      </c>
      <c r="AH4" s="98"/>
      <c r="AI4" s="751"/>
      <c r="AJ4" s="748"/>
      <c r="AK4" s="748"/>
      <c r="AL4" s="748"/>
      <c r="AM4" s="748"/>
      <c r="AN4" s="749"/>
      <c r="AO4" s="748"/>
      <c r="AP4" s="748"/>
      <c r="AQ4" s="748"/>
      <c r="AR4" s="748"/>
      <c r="AS4" s="101"/>
      <c r="AV4" s="101"/>
    </row>
    <row r="5" ht="15.75">
      <c r="A5" s="104"/>
      <c r="B5" s="105"/>
      <c r="C5" s="106"/>
      <c r="D5" s="105"/>
      <c r="E5" s="105"/>
      <c r="F5" s="105"/>
      <c r="G5" s="475"/>
      <c r="H5" s="475"/>
      <c r="I5" s="165"/>
      <c r="M5" s="107"/>
      <c r="U5" s="191"/>
      <c r="V5" s="192"/>
      <c r="Z5" s="748"/>
      <c r="AA5" s="748"/>
      <c r="AB5" s="748">
        <f>+E7</f>
        <v>0</v>
      </c>
      <c r="AC5" s="749"/>
      <c r="AD5" s="748"/>
      <c r="AE5" s="752"/>
      <c r="AH5" s="98"/>
      <c r="AI5" s="748"/>
      <c r="AJ5" s="748"/>
      <c r="AK5" s="748"/>
      <c r="AL5" s="748"/>
      <c r="AM5" s="748"/>
      <c r="AN5" s="749"/>
      <c r="AO5" s="748"/>
      <c r="AP5" s="748"/>
      <c r="AQ5" s="748">
        <f ref="AQ5:AQ12" t="shared" si="0">+AB5</f>
        <v>0</v>
      </c>
      <c r="AR5" s="748"/>
      <c r="AS5" s="998" t="s">
        <v>3</v>
      </c>
      <c r="AT5" s="998"/>
      <c r="AU5" s="998"/>
      <c r="AV5" s="101"/>
    </row>
    <row r="6" ht="34.5">
      <c r="A6" s="112" t="s">
        <v>4</v>
      </c>
      <c r="B6" s="113" t="s">
        <v>5</v>
      </c>
      <c r="C6" s="113" t="s">
        <v>6</v>
      </c>
      <c r="D6" s="249" t="s">
        <v>7</v>
      </c>
      <c r="E6" s="113" t="s">
        <v>8</v>
      </c>
      <c r="F6" s="114" t="s">
        <v>9</v>
      </c>
      <c r="G6" s="3" t="s">
        <v>10</v>
      </c>
      <c r="H6" s="4" t="s">
        <v>11</v>
      </c>
      <c r="I6" s="166" t="s">
        <v>12</v>
      </c>
      <c r="J6" s="167" t="s">
        <v>13</v>
      </c>
      <c r="K6" s="167" t="s">
        <v>14</v>
      </c>
      <c r="L6" s="168" t="s">
        <v>15</v>
      </c>
      <c r="M6" s="168" t="s">
        <v>16</v>
      </c>
      <c r="N6" s="169" t="s">
        <v>17</v>
      </c>
      <c r="O6" s="169" t="s">
        <v>348</v>
      </c>
      <c r="P6" s="169" t="s">
        <v>19</v>
      </c>
      <c r="Q6" s="169" t="s">
        <v>642</v>
      </c>
      <c r="R6" s="194" t="s">
        <v>21</v>
      </c>
      <c r="S6" s="195" t="s">
        <v>22</v>
      </c>
      <c r="T6" s="195" t="s">
        <v>23</v>
      </c>
      <c r="U6" s="196" t="s">
        <v>24</v>
      </c>
      <c r="V6" s="197" t="s">
        <v>25</v>
      </c>
      <c r="Z6" s="753" t="s">
        <v>27</v>
      </c>
      <c r="AA6" s="754" t="s">
        <v>28</v>
      </c>
      <c r="AB6" s="755" t="s">
        <v>29</v>
      </c>
      <c r="AC6" s="756" t="s">
        <v>30</v>
      </c>
      <c r="AD6" s="755" t="s">
        <v>31</v>
      </c>
      <c r="AE6" s="757" t="s">
        <v>32</v>
      </c>
      <c r="AF6" s="757" t="s">
        <v>33</v>
      </c>
      <c r="AG6" s="757" t="s">
        <v>34</v>
      </c>
      <c r="AH6" s="755" t="s">
        <v>35</v>
      </c>
      <c r="AI6" s="755" t="s">
        <v>36</v>
      </c>
      <c r="AJ6" s="758" t="s">
        <v>37</v>
      </c>
      <c r="AK6" s="758" t="s">
        <v>38</v>
      </c>
      <c r="AL6" s="758" t="s">
        <v>39</v>
      </c>
      <c r="AM6" s="758" t="s">
        <v>37</v>
      </c>
      <c r="AN6" s="101"/>
      <c r="AO6" s="759" t="str">
        <f ref="AO6:AP12" t="shared" si="1">+Z6</f>
        <v>NO</v>
      </c>
      <c r="AP6" s="760" t="str">
        <f t="shared" si="1"/>
        <v>NIK</v>
      </c>
      <c r="AQ6" s="761" t="str">
        <f t="shared" si="0"/>
        <v>NAMA</v>
      </c>
      <c r="AR6" s="762" t="s">
        <v>40</v>
      </c>
      <c r="AS6" s="763" t="s">
        <v>41</v>
      </c>
      <c r="AT6" s="763" t="s">
        <v>42</v>
      </c>
      <c r="AU6" s="763" t="s">
        <v>43</v>
      </c>
      <c r="AV6" s="764"/>
    </row>
    <row r="7" ht="18" customHeight="1" s="676" customFormat="1">
      <c r="A7" s="668" t="s">
        <v>211</v>
      </c>
      <c r="B7" s="1040" t="s">
        <v>905</v>
      </c>
      <c r="C7" s="880" t="s">
        <v>906</v>
      </c>
      <c r="D7" s="670" t="s">
        <v>52</v>
      </c>
      <c r="E7" s="881"/>
      <c r="F7" s="881"/>
      <c r="G7" s="588">
        <f>-((2802927/30)*9)</f>
        <v>-840878.1</v>
      </c>
      <c r="H7" s="688"/>
      <c r="I7" s="671"/>
      <c r="J7" s="671"/>
      <c r="K7" s="671"/>
      <c r="L7" s="671"/>
      <c r="M7" s="882">
        <f>SUM(G7:L7)</f>
        <v>-840878.1</v>
      </c>
      <c r="N7" s="690">
        <f>+M7*8%</f>
        <v>-67270.24799999999</v>
      </c>
      <c r="O7" s="690"/>
      <c r="P7" s="690"/>
      <c r="Q7" s="690"/>
      <c r="R7" s="674">
        <f>SUM(M7:Q7)</f>
        <v>-908148.348</v>
      </c>
      <c r="S7" s="839">
        <f>N7*11%</f>
        <v>-7399.727279999999</v>
      </c>
      <c r="T7" s="691">
        <f>R7+S7</f>
        <v>-915548.07528</v>
      </c>
      <c r="U7" s="697">
        <v>44644</v>
      </c>
      <c r="V7" s="692">
        <v>44673</v>
      </c>
      <c r="W7" s="883" t="s">
        <v>907</v>
      </c>
      <c r="Z7" s="824">
        <f ref="Z7:AB12" t="shared" si="2">+A7</f>
        <v>1</v>
      </c>
      <c r="AA7" s="825" t="str">
        <f t="shared" si="2"/>
        <v>3677</v>
      </c>
      <c r="AB7" s="826" t="str">
        <f t="shared" si="2"/>
        <v>I PUTU AGUNG NOVA NASUTION</v>
      </c>
      <c r="AC7" s="884" t="s">
        <v>305</v>
      </c>
      <c r="AD7" s="828">
        <f>+G7+P7+Q7+H7+O7</f>
        <v>-840878.1</v>
      </c>
      <c r="AE7" s="829">
        <f ref="AE7:AE12" t="shared" si="3">IF(I7&gt;1,$AE$4*2%,0)</f>
        <v>0</v>
      </c>
      <c r="AF7" s="829">
        <f ref="AF7:AF12" t="shared" si="4">+IF(AN7="PERUSAHAAN",$AE$4*1%,0)</f>
        <v>0</v>
      </c>
      <c r="AG7" s="829">
        <f>IF(L7&gt;1,$AE$4*1%,0)</f>
        <v>0</v>
      </c>
      <c r="AH7" s="830">
        <f>(AD7-AE7-AF7-AG7)-IF(AC7="LAJANG",4500000,IF(AC7="KAWIN",4875000,IF(AC7="KAWIN ANAK 1",5250000,IF(AC7="KAWIN ANAK 2",5625000,IF(AC7="KAWIN ANAK 3",6000000,0)))))</f>
        <v>-5715878.1</v>
      </c>
      <c r="AI7" s="830">
        <f ref="AI7:AI12" t="shared" si="5">+IF(AH7&gt;1,AH7*5%,0)</f>
        <v>0</v>
      </c>
      <c r="AJ7" s="831">
        <f ref="AJ7:AJ12" t="shared" si="6">+AD7-AE7-AF7-AG7-AI7</f>
        <v>-840878.1</v>
      </c>
      <c r="AK7" s="831"/>
      <c r="AL7" s="831"/>
      <c r="AM7" s="832">
        <f>+AJ7-AL7-AK7</f>
        <v>-840878.1</v>
      </c>
      <c r="AN7" s="827"/>
      <c r="AO7" s="833">
        <f t="shared" si="1"/>
        <v>1</v>
      </c>
      <c r="AP7" s="834" t="str">
        <f t="shared" si="1"/>
        <v>3677</v>
      </c>
      <c r="AQ7" s="835" t="str">
        <f t="shared" si="0"/>
        <v>I PUTU AGUNG NOVA NASUTION</v>
      </c>
      <c r="AR7" s="836">
        <f>+AM7</f>
        <v>-840878.1</v>
      </c>
      <c r="AS7" s="97"/>
      <c r="AT7" s="837">
        <f>+VLOOKUP(B7,[6]CASH!$B$18:$G$41,6,0)</f>
        <v>-840878.1</v>
      </c>
      <c r="AU7" s="837"/>
      <c r="AV7" s="838">
        <f>+AR7-AS7-AT7-AU7</f>
        <v>0</v>
      </c>
    </row>
    <row r="8" ht="18" customHeight="1" s="685" customFormat="1">
      <c r="A8" s="677" t="s">
        <v>44</v>
      </c>
      <c r="B8" s="870" t="s">
        <v>908</v>
      </c>
      <c r="C8" s="885" t="s">
        <v>909</v>
      </c>
      <c r="D8" s="871" t="s">
        <v>52</v>
      </c>
      <c r="E8" s="871"/>
      <c r="F8" s="871"/>
      <c r="G8" s="872">
        <v>2802927</v>
      </c>
      <c r="H8" s="872"/>
      <c r="I8" s="680">
        <f>+$I$4*4.89%</f>
        <v>137063.0814</v>
      </c>
      <c r="J8" s="680">
        <f>+$I$4*4%</f>
        <v>112117.04000000001</v>
      </c>
      <c r="K8" s="680">
        <f>+$I$4*2%</f>
        <v>56058.520000000004</v>
      </c>
      <c r="L8" s="680">
        <v>1667</v>
      </c>
      <c r="M8" s="873">
        <f>SUM(G8:L8)</f>
        <v>3109832.6414</v>
      </c>
      <c r="N8" s="874">
        <f>+M8*8%</f>
        <v>248786.61131200002</v>
      </c>
      <c r="O8" s="874">
        <v>500000</v>
      </c>
      <c r="P8" s="874">
        <v>100000</v>
      </c>
      <c r="Q8" s="874">
        <f>8*12000</f>
        <v>96000</v>
      </c>
      <c r="R8" s="682">
        <f>SUM(M8:Q8)</f>
        <v>4054619.252712</v>
      </c>
      <c r="S8" s="875">
        <f>N8*11%</f>
        <v>27366.52724432</v>
      </c>
      <c r="T8" s="876">
        <f>R8+S8</f>
        <v>4081985.7799563203</v>
      </c>
      <c r="U8" s="877">
        <v>44653</v>
      </c>
      <c r="V8" s="878">
        <v>44773</v>
      </c>
      <c r="W8" s="886" t="s">
        <v>284</v>
      </c>
      <c r="Z8" s="847">
        <f t="shared" si="2"/>
        <v>2</v>
      </c>
      <c r="AA8" s="848" t="str">
        <f t="shared" si="2"/>
        <v>3813</v>
      </c>
      <c r="AB8" s="849" t="str">
        <f t="shared" si="2"/>
        <v>I WAYAN BENY SURYADI</v>
      </c>
      <c r="AC8" s="879" t="str">
        <f>+VLOOKUP($B8,'[5]Database All Area Mei 2022'!$C$5:$CJ$1779,27,0)</f>
        <v>LAJANG</v>
      </c>
      <c r="AD8" s="851">
        <f ref="AD8:AD12" t="shared" si="7">+G8+P8+Q8+H8+O8</f>
        <v>3498927</v>
      </c>
      <c r="AE8" s="852">
        <f t="shared" si="3"/>
        <v>56058.520000000004</v>
      </c>
      <c r="AF8" s="852">
        <f t="shared" si="4"/>
        <v>28029.260000000002</v>
      </c>
      <c r="AG8" s="852">
        <f ref="AG8:AG12" t="shared" si="8">IF(L8&gt;1,$AE$4*1%,0)</f>
        <v>28029.260000000002</v>
      </c>
      <c r="AH8" s="853">
        <f ref="AH8:AH12" t="shared" si="9">(AD8-AE8-AF8-AG8)-IF(AC8="LAJANG",4500000,IF(AC8="KAWIN",4875000,IF(AC8="KAWIN ANAK 1",5250000,IF(AC8="KAWIN ANAK 2",5625000,IF(AC8="KAWIN ANAK 3",6000000,0)))))</f>
        <v>-1113190.0399999996</v>
      </c>
      <c r="AI8" s="853">
        <f t="shared" si="5"/>
        <v>0</v>
      </c>
      <c r="AJ8" s="854">
        <f t="shared" si="6"/>
        <v>3386809.9600000004</v>
      </c>
      <c r="AK8" s="854"/>
      <c r="AL8" s="854"/>
      <c r="AM8" s="855">
        <f ref="AM8:AM12" t="shared" si="10">+AJ8-AL8-AK8</f>
        <v>3386809.9600000004</v>
      </c>
      <c r="AN8" s="850" t="str">
        <f>+VLOOKUP($B8,'[5]Database All Area Mei 2022'!$C$5:$CJ$1779,74,0)</f>
        <v>PERUSAHAAN</v>
      </c>
      <c r="AO8" s="856">
        <f t="shared" si="1"/>
        <v>2</v>
      </c>
      <c r="AP8" s="857" t="str">
        <f t="shared" si="1"/>
        <v>3813</v>
      </c>
      <c r="AQ8" s="858" t="str">
        <f t="shared" si="0"/>
        <v>I WAYAN BENY SURYADI</v>
      </c>
      <c r="AR8" s="859">
        <f ref="AR8:AR12" t="shared" si="11">+AM8</f>
        <v>3386809.9600000004</v>
      </c>
      <c r="AS8" s="97">
        <f>+VLOOKUP(B8,'[6]BANK DRIVER'!$B$442:$I$1298,6,0)</f>
        <v>4227688.0600000005</v>
      </c>
      <c r="AT8" s="860"/>
      <c r="AU8" s="860"/>
      <c r="AV8" s="861">
        <f ref="AV8:AV12" t="shared" si="12">+AR8-AS8-AT8-AU8</f>
        <v>-840878.1000000001</v>
      </c>
    </row>
    <row r="9" ht="18" customHeight="1">
      <c r="A9" s="485" t="s">
        <v>44</v>
      </c>
      <c r="B9" s="120" t="s">
        <v>910</v>
      </c>
      <c r="C9" s="477" t="s">
        <v>911</v>
      </c>
      <c r="D9" s="329" t="s">
        <v>77</v>
      </c>
      <c r="E9" s="138" t="s">
        <v>708</v>
      </c>
      <c r="F9" s="328" t="s">
        <v>715</v>
      </c>
      <c r="G9" s="337">
        <v>2802926</v>
      </c>
      <c r="H9" s="12"/>
      <c r="I9" s="30">
        <f>+$I$4*4.89%</f>
        <v>137063.0814</v>
      </c>
      <c r="J9" s="30">
        <f>+$I$4*4%</f>
        <v>112117.04000000001</v>
      </c>
      <c r="K9" s="30">
        <f>+$I$4*2%</f>
        <v>56058.520000000004</v>
      </c>
      <c r="L9" s="30">
        <v>15000</v>
      </c>
      <c r="M9" s="35">
        <f ref="M9:M12" t="shared" si="14">SUM(G9:L9)</f>
        <v>3123164.6414</v>
      </c>
      <c r="N9" s="32">
        <f ref="N9:N12" t="shared" si="15">+M9*8%</f>
        <v>249853.17131200002</v>
      </c>
      <c r="O9" s="32"/>
      <c r="P9" s="32"/>
      <c r="Q9" s="173"/>
      <c r="R9" s="48">
        <f ref="R9:R12" t="shared" si="16">SUM(M9:Q9)</f>
        <v>3373017.812712</v>
      </c>
      <c r="S9" s="29">
        <f ref="S9:S12" t="shared" si="17">N9*11%</f>
        <v>27483.848844320004</v>
      </c>
      <c r="T9" s="49">
        <f ref="T9:T12" t="shared" si="18">R9+S9</f>
        <v>3400501.6615563203</v>
      </c>
      <c r="U9" s="204">
        <v>44652</v>
      </c>
      <c r="V9" s="205">
        <v>44742</v>
      </c>
      <c r="W9" s="322"/>
      <c r="X9" s="233"/>
      <c r="Y9" s="233"/>
      <c r="Z9" s="765">
        <f t="shared" si="2"/>
        <v>3</v>
      </c>
      <c r="AA9" s="766" t="str">
        <f t="shared" si="2"/>
        <v>0600</v>
      </c>
      <c r="AB9" s="767" t="str">
        <f t="shared" si="2"/>
        <v>ADE ABI KAROMI</v>
      </c>
      <c r="AC9" s="768" t="str">
        <f>+VLOOKUP($B9,'[5]Database All Area Mei 2022'!$C$5:$CJ$1779,27,0)</f>
        <v>LAJANG</v>
      </c>
      <c r="AD9" s="769">
        <f t="shared" si="7"/>
        <v>2802926</v>
      </c>
      <c r="AE9" s="770">
        <f t="shared" si="3"/>
        <v>56058.520000000004</v>
      </c>
      <c r="AF9" s="770">
        <f t="shared" si="4"/>
        <v>28029.260000000002</v>
      </c>
      <c r="AG9" s="770">
        <f t="shared" si="8"/>
        <v>28029.260000000002</v>
      </c>
      <c r="AH9" s="771">
        <f t="shared" si="9"/>
        <v>-1809191.0399999996</v>
      </c>
      <c r="AI9" s="771">
        <f t="shared" si="5"/>
        <v>0</v>
      </c>
      <c r="AJ9" s="772">
        <f t="shared" si="6"/>
        <v>2690808.9600000004</v>
      </c>
      <c r="AK9" s="772"/>
      <c r="AL9" s="773"/>
      <c r="AM9" s="774">
        <f t="shared" si="10"/>
        <v>2690808.9600000004</v>
      </c>
      <c r="AN9" s="775" t="str">
        <f>+VLOOKUP($B9,'[5]Database All Area Mei 2022'!$C$5:$CJ$1779,74,0)</f>
        <v>PERUSAHAAN</v>
      </c>
      <c r="AO9" s="776">
        <f t="shared" si="1"/>
        <v>3</v>
      </c>
      <c r="AP9" s="777" t="str">
        <f t="shared" si="1"/>
        <v>0600</v>
      </c>
      <c r="AQ9" s="778" t="str">
        <f t="shared" si="0"/>
        <v>ADE ABI KAROMI</v>
      </c>
      <c r="AR9" s="779">
        <f t="shared" si="11"/>
        <v>2690808.9600000004</v>
      </c>
      <c r="AS9" s="97">
        <f>+VLOOKUP(B9,'[6]BANK DRIVER'!$B$442:$I$1298,6,0)</f>
        <v>2690808.9600000004</v>
      </c>
      <c r="AV9" s="103">
        <f t="shared" si="12"/>
        <v>0</v>
      </c>
    </row>
    <row r="10" ht="18" customHeight="1">
      <c r="A10" s="485" t="s">
        <v>44</v>
      </c>
      <c r="B10" s="572" t="s">
        <v>912</v>
      </c>
      <c r="C10" s="487" t="s">
        <v>913</v>
      </c>
      <c r="D10" s="488" t="s">
        <v>77</v>
      </c>
      <c r="E10" s="338" t="s">
        <v>708</v>
      </c>
      <c r="F10" s="489" t="s">
        <v>715</v>
      </c>
      <c r="G10" s="337">
        <v>2802926</v>
      </c>
      <c r="H10" s="490"/>
      <c r="I10" s="30">
        <f>+$I$4*4.89%</f>
        <v>137063.0814</v>
      </c>
      <c r="J10" s="30">
        <f>+$I$4*4%</f>
        <v>112117.04000000001</v>
      </c>
      <c r="K10" s="30">
        <f>+$I$4*2%</f>
        <v>56058.520000000004</v>
      </c>
      <c r="L10" s="30">
        <v>15000</v>
      </c>
      <c r="M10" s="35">
        <f t="shared" si="14"/>
        <v>3123164.6414</v>
      </c>
      <c r="N10" s="32">
        <f t="shared" si="15"/>
        <v>249853.17131200002</v>
      </c>
      <c r="O10" s="491"/>
      <c r="P10" s="491"/>
      <c r="Q10" s="32"/>
      <c r="R10" s="48">
        <f t="shared" si="16"/>
        <v>3373017.812712</v>
      </c>
      <c r="S10" s="29">
        <f t="shared" si="17"/>
        <v>27483.848844320004</v>
      </c>
      <c r="T10" s="49">
        <f t="shared" si="18"/>
        <v>3400501.6615563203</v>
      </c>
      <c r="U10" s="204">
        <v>44682</v>
      </c>
      <c r="V10" s="205">
        <v>44773</v>
      </c>
      <c r="Z10" s="765">
        <f t="shared" si="2"/>
        <v>4</v>
      </c>
      <c r="AA10" s="766" t="str">
        <f t="shared" si="2"/>
        <v>1708</v>
      </c>
      <c r="AB10" s="767" t="str">
        <f t="shared" si="2"/>
        <v>JEFRY ARIYANTO NAHAK</v>
      </c>
      <c r="AC10" s="768" t="str">
        <f>+VLOOKUP($B10,'[5]Database All Area Mei 2022'!$C$5:$CJ$1779,27,0)</f>
        <v>KAWIN</v>
      </c>
      <c r="AD10" s="769">
        <f t="shared" si="7"/>
        <v>2802926</v>
      </c>
      <c r="AE10" s="770">
        <f t="shared" si="3"/>
        <v>56058.520000000004</v>
      </c>
      <c r="AF10" s="770">
        <f t="shared" si="4"/>
        <v>28029.260000000002</v>
      </c>
      <c r="AG10" s="770">
        <f t="shared" si="8"/>
        <v>28029.260000000002</v>
      </c>
      <c r="AH10" s="771">
        <f t="shared" si="9"/>
        <v>-2184191.0399999996</v>
      </c>
      <c r="AI10" s="771">
        <f t="shared" si="5"/>
        <v>0</v>
      </c>
      <c r="AJ10" s="772">
        <f t="shared" si="6"/>
        <v>2690808.9600000004</v>
      </c>
      <c r="AK10" s="772"/>
      <c r="AL10" s="773"/>
      <c r="AM10" s="774">
        <f t="shared" si="10"/>
        <v>2690808.9600000004</v>
      </c>
      <c r="AN10" s="775" t="str">
        <f>+VLOOKUP($B10,'[5]Database All Area Mei 2022'!$C$5:$CJ$1779,74,0)</f>
        <v>PERUSAHAAN</v>
      </c>
      <c r="AO10" s="776">
        <f t="shared" si="1"/>
        <v>4</v>
      </c>
      <c r="AP10" s="777" t="str">
        <f t="shared" si="1"/>
        <v>1708</v>
      </c>
      <c r="AQ10" s="778" t="str">
        <f t="shared" si="0"/>
        <v>JEFRY ARIYANTO NAHAK</v>
      </c>
      <c r="AR10" s="779">
        <f t="shared" si="11"/>
        <v>2690808.9600000004</v>
      </c>
      <c r="AS10" s="97">
        <f>+VLOOKUP(B10,'[6]BANK DRIVER'!$B$442:$I$1298,6,0)</f>
        <v>2690808.9600000004</v>
      </c>
      <c r="AV10" s="103">
        <f t="shared" si="12"/>
        <v>0</v>
      </c>
    </row>
    <row r="11" ht="18" customHeight="1">
      <c r="A11" s="485" t="s">
        <v>44</v>
      </c>
      <c r="B11" s="120" t="s">
        <v>914</v>
      </c>
      <c r="C11" s="309" t="s">
        <v>915</v>
      </c>
      <c r="D11" s="329" t="s">
        <v>77</v>
      </c>
      <c r="E11" s="138" t="s">
        <v>708</v>
      </c>
      <c r="F11" s="328" t="s">
        <v>715</v>
      </c>
      <c r="G11" s="337">
        <v>2802926</v>
      </c>
      <c r="H11" s="490"/>
      <c r="I11" s="30">
        <f>+$I$4*4.89%</f>
        <v>137063.0814</v>
      </c>
      <c r="J11" s="30">
        <f>+$I$4*4%</f>
        <v>112117.04000000001</v>
      </c>
      <c r="K11" s="30">
        <f>+$I$4*2%</f>
        <v>56058.520000000004</v>
      </c>
      <c r="L11" s="30">
        <v>15000</v>
      </c>
      <c r="M11" s="35">
        <f t="shared" si="14"/>
        <v>3123164.6414</v>
      </c>
      <c r="N11" s="32">
        <f t="shared" si="15"/>
        <v>249853.17131200002</v>
      </c>
      <c r="O11" s="491"/>
      <c r="P11" s="491"/>
      <c r="Q11" s="32"/>
      <c r="R11" s="48">
        <f t="shared" si="16"/>
        <v>3373017.812712</v>
      </c>
      <c r="S11" s="29">
        <f t="shared" si="17"/>
        <v>27483.848844320004</v>
      </c>
      <c r="T11" s="49">
        <f t="shared" si="18"/>
        <v>3400501.6615563203</v>
      </c>
      <c r="U11" s="204">
        <v>44682</v>
      </c>
      <c r="V11" s="205">
        <v>44773</v>
      </c>
      <c r="W11" s="51"/>
      <c r="Z11" s="765">
        <f t="shared" si="2"/>
        <v>5</v>
      </c>
      <c r="AA11" s="766" t="str">
        <f t="shared" si="2"/>
        <v>2787</v>
      </c>
      <c r="AB11" s="767" t="str">
        <f t="shared" si="2"/>
        <v>EDY SUGIARTO</v>
      </c>
      <c r="AC11" s="768" t="str">
        <f>+VLOOKUP($B11,'[5]Database All Area Mei 2022'!$C$5:$CJ$1779,27,0)</f>
        <v>KAWIN</v>
      </c>
      <c r="AD11" s="769">
        <f t="shared" si="7"/>
        <v>2802926</v>
      </c>
      <c r="AE11" s="770">
        <f t="shared" si="3"/>
        <v>56058.520000000004</v>
      </c>
      <c r="AF11" s="770">
        <f t="shared" si="4"/>
        <v>28029.260000000002</v>
      </c>
      <c r="AG11" s="770">
        <f t="shared" si="8"/>
        <v>28029.260000000002</v>
      </c>
      <c r="AH11" s="771">
        <f t="shared" si="9"/>
        <v>-2184191.0399999996</v>
      </c>
      <c r="AI11" s="771">
        <f t="shared" si="5"/>
        <v>0</v>
      </c>
      <c r="AJ11" s="772">
        <f t="shared" si="6"/>
        <v>2690808.9600000004</v>
      </c>
      <c r="AK11" s="772"/>
      <c r="AL11" s="773"/>
      <c r="AM11" s="774">
        <f t="shared" si="10"/>
        <v>2690808.9600000004</v>
      </c>
      <c r="AN11" s="775" t="str">
        <f>+VLOOKUP($B11,'[5]Database All Area Mei 2022'!$C$5:$CJ$1779,74,0)</f>
        <v>PERUSAHAAN</v>
      </c>
      <c r="AO11" s="776">
        <f t="shared" si="1"/>
        <v>5</v>
      </c>
      <c r="AP11" s="777" t="str">
        <f t="shared" si="1"/>
        <v>2787</v>
      </c>
      <c r="AQ11" s="778" t="str">
        <f t="shared" si="0"/>
        <v>EDY SUGIARTO</v>
      </c>
      <c r="AR11" s="779">
        <f t="shared" si="11"/>
        <v>2690808.9600000004</v>
      </c>
      <c r="AS11" s="97">
        <f>+VLOOKUP(B11,'[6]BANK DRIVER'!$B$442:$I$1298,6,0)</f>
        <v>2690808.9600000004</v>
      </c>
      <c r="AV11" s="103">
        <f t="shared" si="12"/>
        <v>0</v>
      </c>
    </row>
    <row r="12" ht="18" customHeight="1">
      <c r="A12" s="485" t="s">
        <v>44</v>
      </c>
      <c r="B12" s="120" t="s">
        <v>916</v>
      </c>
      <c r="C12" s="477" t="s">
        <v>917</v>
      </c>
      <c r="D12" s="329" t="s">
        <v>77</v>
      </c>
      <c r="E12" s="138" t="s">
        <v>708</v>
      </c>
      <c r="F12" s="138" t="s">
        <v>918</v>
      </c>
      <c r="G12" s="337">
        <v>2802926</v>
      </c>
      <c r="H12" s="490"/>
      <c r="I12" s="30">
        <f>+$I$4*4.89%</f>
        <v>137063.0814</v>
      </c>
      <c r="J12" s="30">
        <f>+$I$4*4%</f>
        <v>112117.04000000001</v>
      </c>
      <c r="K12" s="30">
        <f>+$I$4*2%</f>
        <v>56058.520000000004</v>
      </c>
      <c r="L12" s="30">
        <v>15000</v>
      </c>
      <c r="M12" s="35">
        <f t="shared" si="14"/>
        <v>3123164.6414</v>
      </c>
      <c r="N12" s="32">
        <f t="shared" si="15"/>
        <v>249853.17131200002</v>
      </c>
      <c r="O12" s="491"/>
      <c r="P12" s="491"/>
      <c r="Q12" s="32"/>
      <c r="R12" s="48">
        <f t="shared" si="16"/>
        <v>3373017.812712</v>
      </c>
      <c r="S12" s="29">
        <f t="shared" si="17"/>
        <v>27483.848844320004</v>
      </c>
      <c r="T12" s="49">
        <f t="shared" si="18"/>
        <v>3400501.6615563203</v>
      </c>
      <c r="U12" s="204">
        <v>44652</v>
      </c>
      <c r="V12" s="204">
        <v>44742</v>
      </c>
      <c r="W12" s="51"/>
      <c r="Y12" s="233"/>
      <c r="Z12" s="765">
        <f t="shared" si="2"/>
        <v>6</v>
      </c>
      <c r="AA12" s="766" t="str">
        <f t="shared" si="2"/>
        <v>2670</v>
      </c>
      <c r="AB12" s="767" t="str">
        <f t="shared" si="2"/>
        <v>IDA BAGUS SEBALI SEYANA</v>
      </c>
      <c r="AC12" s="768" t="str">
        <f>+VLOOKUP($B12,'[5]Database All Area Mei 2022'!$C$5:$CJ$1779,27,0)</f>
        <v>LAJANG</v>
      </c>
      <c r="AD12" s="769">
        <f t="shared" si="7"/>
        <v>2802926</v>
      </c>
      <c r="AE12" s="770">
        <f t="shared" si="3"/>
        <v>56058.520000000004</v>
      </c>
      <c r="AF12" s="770">
        <f t="shared" si="4"/>
        <v>28029.260000000002</v>
      </c>
      <c r="AG12" s="770">
        <f t="shared" si="8"/>
        <v>28029.260000000002</v>
      </c>
      <c r="AH12" s="771">
        <f t="shared" si="9"/>
        <v>-1809191.0399999996</v>
      </c>
      <c r="AI12" s="771">
        <f t="shared" si="5"/>
        <v>0</v>
      </c>
      <c r="AJ12" s="772">
        <f t="shared" si="6"/>
        <v>2690808.9600000004</v>
      </c>
      <c r="AK12" s="772"/>
      <c r="AL12" s="773"/>
      <c r="AM12" s="774">
        <f t="shared" si="10"/>
        <v>2690808.9600000004</v>
      </c>
      <c r="AN12" s="775" t="str">
        <f>+VLOOKUP($B12,'[5]Database All Area Mei 2022'!$C$5:$CJ$1779,74,0)</f>
        <v>PERUSAHAAN</v>
      </c>
      <c r="AO12" s="776">
        <f t="shared" si="1"/>
        <v>6</v>
      </c>
      <c r="AP12" s="777" t="str">
        <f t="shared" si="1"/>
        <v>2670</v>
      </c>
      <c r="AQ12" s="778" t="str">
        <f t="shared" si="0"/>
        <v>IDA BAGUS SEBALI SEYANA</v>
      </c>
      <c r="AR12" s="779">
        <f t="shared" si="11"/>
        <v>2690808.9600000004</v>
      </c>
      <c r="AS12" s="97">
        <f>+VLOOKUP(B12,'[6]BANK DRIVER'!$B$442:$I$1298,6,0)</f>
        <v>2690808.9600000004</v>
      </c>
      <c r="AV12" s="103">
        <f t="shared" si="12"/>
        <v>0</v>
      </c>
    </row>
    <row r="13" ht="18" customHeight="1">
      <c r="A13" s="1000" t="s">
        <v>339</v>
      </c>
      <c r="B13" s="1001"/>
      <c r="C13" s="1001"/>
      <c r="D13" s="1001"/>
      <c r="E13" s="1001"/>
      <c r="F13" s="1001"/>
      <c r="G13" s="145">
        <f>SUM(G7:G12)</f>
        <v>13173752.9</v>
      </c>
      <c r="H13" s="145">
        <f ref="H13:T13" t="shared" si="19">SUM(H7:H12)</f>
        <v>0</v>
      </c>
      <c r="I13" s="145">
        <f t="shared" si="19"/>
        <v>685315.407</v>
      </c>
      <c r="J13" s="145">
        <f t="shared" si="19"/>
        <v>560585.2000000001</v>
      </c>
      <c r="K13" s="145">
        <f t="shared" si="19"/>
        <v>280292.60000000003</v>
      </c>
      <c r="L13" s="145">
        <f t="shared" si="19"/>
        <v>61667</v>
      </c>
      <c r="M13" s="145">
        <f t="shared" si="19"/>
        <v>14761613.107</v>
      </c>
      <c r="N13" s="145">
        <f t="shared" si="19"/>
        <v>1180929.04856</v>
      </c>
      <c r="O13" s="145">
        <f t="shared" si="19"/>
        <v>500000</v>
      </c>
      <c r="P13" s="145">
        <f t="shared" si="19"/>
        <v>100000</v>
      </c>
      <c r="Q13" s="145">
        <f t="shared" si="19"/>
        <v>96000</v>
      </c>
      <c r="R13" s="145">
        <f t="shared" si="19"/>
        <v>16638542.155560002</v>
      </c>
      <c r="S13" s="145">
        <f t="shared" si="19"/>
        <v>129902.19534160002</v>
      </c>
      <c r="T13" s="145">
        <f t="shared" si="19"/>
        <v>16768444.350901602</v>
      </c>
      <c r="U13" s="228"/>
      <c r="V13" s="229"/>
      <c r="Z13" s="783"/>
      <c r="AA13" s="784"/>
      <c r="AB13" s="785"/>
      <c r="AC13" s="786"/>
      <c r="AD13" s="145">
        <f ref="AD13:AM13" t="shared" si="20">SUM(AD7:AD12)</f>
        <v>13869752.9</v>
      </c>
      <c r="AE13" s="145">
        <f t="shared" si="20"/>
        <v>280292.60000000003</v>
      </c>
      <c r="AF13" s="145">
        <f t="shared" si="20"/>
        <v>140146.30000000002</v>
      </c>
      <c r="AG13" s="145">
        <f t="shared" si="20"/>
        <v>140146.30000000002</v>
      </c>
      <c r="AH13" s="145">
        <f t="shared" si="20"/>
        <v>-14815832.299999995</v>
      </c>
      <c r="AI13" s="145">
        <f t="shared" si="20"/>
        <v>0</v>
      </c>
      <c r="AJ13" s="145">
        <f t="shared" si="20"/>
        <v>13309167.700000003</v>
      </c>
      <c r="AK13" s="145">
        <f t="shared" si="20"/>
        <v>0</v>
      </c>
      <c r="AL13" s="145">
        <f t="shared" si="20"/>
        <v>0</v>
      </c>
      <c r="AM13" s="145">
        <f t="shared" si="20"/>
        <v>13309167.700000003</v>
      </c>
      <c r="AN13" s="775"/>
      <c r="AO13" s="787"/>
      <c r="AP13" s="788"/>
      <c r="AQ13" s="789"/>
      <c r="AR13" s="145">
        <f>SUM(AR7:AR12)</f>
        <v>13309167.700000003</v>
      </c>
      <c r="AS13" s="145">
        <f ref="AS13:AU13" t="shared" si="21">SUM(AS7:AS12)</f>
        <v>14990923.900000004</v>
      </c>
      <c r="AT13" s="145">
        <f t="shared" si="21"/>
        <v>-840878.1</v>
      </c>
      <c r="AU13" s="145">
        <f t="shared" si="21"/>
        <v>0</v>
      </c>
      <c r="AV13" s="101"/>
    </row>
    <row r="14" ht="15.75">
      <c r="AD14" s="791">
        <f>+AD13-G13-P13-Q13-H13-O13</f>
        <v>0</v>
      </c>
      <c r="AK14" s="791"/>
      <c r="AL14" s="791"/>
      <c r="AM14" s="791"/>
      <c r="AN14" s="792"/>
      <c r="AR14" s="791">
        <f>+AR13-AS13-AT13-AU13</f>
        <v>-840878.1000000011</v>
      </c>
      <c r="AS14" s="101"/>
      <c r="AV14" s="101"/>
    </row>
    <row r="15">
      <c r="AC15" s="103"/>
      <c r="AD15" s="793" t="s">
        <v>341</v>
      </c>
      <c r="AE15" s="98">
        <f>+I13+K13+AE13+AG13</f>
        <v>1386046.9070000001</v>
      </c>
      <c r="AH15" s="98"/>
      <c r="AI15" s="98"/>
      <c r="AJ15" s="98"/>
      <c r="AK15" s="98"/>
      <c r="AL15" s="791"/>
      <c r="AN15" s="102"/>
    </row>
    <row r="16">
      <c r="AC16" s="103"/>
      <c r="AD16" s="100" t="s">
        <v>33</v>
      </c>
      <c r="AE16" s="98">
        <f>+J13+AF13</f>
        <v>700731.5000000001</v>
      </c>
      <c r="AH16" s="98"/>
      <c r="AI16" s="98"/>
      <c r="AJ16" s="98"/>
      <c r="AK16" s="98"/>
      <c r="AN16" s="102"/>
    </row>
    <row r="17">
      <c r="Z17" s="95">
        <v>25</v>
      </c>
      <c r="AA17" s="96">
        <v>26</v>
      </c>
      <c r="AB17" s="95">
        <v>27</v>
      </c>
      <c r="AC17" s="96">
        <v>28</v>
      </c>
      <c r="AD17" s="100" t="s">
        <v>342</v>
      </c>
      <c r="AE17" s="98">
        <f>+L13</f>
        <v>61667</v>
      </c>
      <c r="AG17" s="96">
        <v>32</v>
      </c>
      <c r="AH17" s="95">
        <v>33</v>
      </c>
      <c r="AI17" s="96">
        <v>34</v>
      </c>
      <c r="AJ17" s="95">
        <v>35</v>
      </c>
      <c r="AK17" s="96">
        <v>36</v>
      </c>
      <c r="AN17" s="102"/>
      <c r="AV17" s="101"/>
    </row>
    <row r="18">
      <c r="AC18" s="103"/>
      <c r="AD18" s="100" t="s">
        <v>36</v>
      </c>
      <c r="AE18" s="98">
        <f>+AI13</f>
        <v>0</v>
      </c>
      <c r="AH18" s="98"/>
      <c r="AI18" s="98"/>
      <c r="AJ18" s="98"/>
      <c r="AK18" s="98"/>
      <c r="AN18" s="102"/>
    </row>
    <row r="19">
      <c r="AC19" s="103"/>
      <c r="AD19" s="100" t="s">
        <v>343</v>
      </c>
      <c r="AE19" s="98">
        <f>+AL13+AK13</f>
        <v>0</v>
      </c>
      <c r="AH19" s="98"/>
      <c r="AI19" s="98"/>
      <c r="AJ19" s="98"/>
      <c r="AK19" s="98"/>
      <c r="AN19" s="102"/>
    </row>
    <row r="20">
      <c r="AC20" s="103"/>
      <c r="AD20" s="100" t="s">
        <v>344</v>
      </c>
      <c r="AE20" s="98">
        <f>+N13</f>
        <v>1180929.04856</v>
      </c>
      <c r="AH20" s="98"/>
      <c r="AI20" s="98"/>
      <c r="AJ20" s="98"/>
      <c r="AK20" s="98"/>
      <c r="AN20" s="102"/>
    </row>
    <row r="21">
      <c r="AC21" s="103"/>
      <c r="AD21" s="100" t="s">
        <v>22</v>
      </c>
      <c r="AE21" s="98">
        <f>+S13</f>
        <v>129902.19534160002</v>
      </c>
      <c r="AH21" s="98"/>
      <c r="AI21" s="98"/>
      <c r="AJ21" s="98"/>
      <c r="AK21" s="98"/>
      <c r="AN21" s="102"/>
    </row>
    <row r="22">
      <c r="AC22" s="103"/>
      <c r="AD22" s="100" t="s">
        <v>345</v>
      </c>
      <c r="AE22" s="98">
        <f>+AR13</f>
        <v>13309167.700000003</v>
      </c>
      <c r="AH22" s="98"/>
      <c r="AI22" s="98"/>
      <c r="AJ22" s="98"/>
      <c r="AK22" s="98"/>
      <c r="AN22" s="102"/>
    </row>
    <row r="23">
      <c r="AC23" s="103"/>
      <c r="AD23" s="100" t="s">
        <v>346</v>
      </c>
      <c r="AE23" s="98">
        <f>SUM(AE15:AE22)</f>
        <v>16768444.350901604</v>
      </c>
      <c r="AH23" s="98"/>
      <c r="AI23" s="98"/>
      <c r="AJ23" s="98"/>
      <c r="AK23" s="98"/>
      <c r="AN23" s="102"/>
    </row>
    <row r="24">
      <c r="AC24" s="103"/>
      <c r="AE24" s="98">
        <f>+AE23-T13</f>
        <v>0</v>
      </c>
      <c r="AH24" s="98"/>
      <c r="AI24" s="98"/>
      <c r="AJ24" s="98"/>
      <c r="AK24" s="98"/>
      <c r="AN24" s="102"/>
    </row>
    <row r="25">
      <c r="AC25" s="103"/>
      <c r="AE25" s="98">
        <f>+AE23-AE21</f>
        <v>16638542.155560004</v>
      </c>
      <c r="AH25" s="98"/>
      <c r="AI25" s="98"/>
      <c r="AJ25" s="98"/>
      <c r="AK25" s="98"/>
      <c r="AN25" s="102"/>
    </row>
  </sheetData>
  <mergeCells>
    <mergeCell ref="A13:F13"/>
    <mergeCell ref="AS5:AU5"/>
  </mergeCells>
  <conditionalFormatting sqref="AN1:AN4 AN26:AN1048576 AN6">
    <cfRule type="containsText" dxfId="260" priority="9" operator="containsText" text="MBK">
      <formula>NOT(ISERROR(SEARCH("MBK",AN1)))</formula>
    </cfRule>
  </conditionalFormatting>
  <conditionalFormatting sqref="AE20">
    <cfRule type="containsText" dxfId="261" priority="1" operator="containsText" text="SALAH">
      <formula>NOT(ISERROR(SEARCH("SALAH",AE20)))</formula>
    </cfRule>
    <cfRule type="containsText" dxfId="262" priority="2" operator="containsText" text="SALAH">
      <formula>NOT(ISERROR(SEARCH("SALAH",AE20)))</formula>
    </cfRule>
  </conditionalFormatting>
  <conditionalFormatting sqref="AE17">
    <cfRule type="containsText" dxfId="261" priority="3" operator="containsText" text="SALAH">
      <formula>NOT(ISERROR(SEARCH("SALAH",AE17)))</formula>
    </cfRule>
    <cfRule type="containsText" dxfId="262" priority="4" operator="containsText" text="SALAH">
      <formula>NOT(ISERROR(SEARCH("SALAH",AE17)))</formula>
    </cfRule>
  </conditionalFormatting>
  <printOptions horizontalCentered="1"/>
  <pageMargins left="0.28888888888888897" right="0.12916666666666701" top="0.85" bottom="0.75" header="0.3" footer="0.3"/>
  <pageSetup paperSize="9" scale="70" orientation="landscape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mc:Ignorable="x14ac xr">
  <sheetPr>
    <tabColor theme="3"/>
    <pageSetUpPr fitToPage="1"/>
  </sheetPr>
  <dimension ref="A1:AV20"/>
  <sheetViews>
    <sheetView zoomScale="85" zoomScaleNormal="85" workbookViewId="0">
      <pane xSplit="7" ySplit="6" topLeftCell="AD7" activePane="bottomRight" state="frozen"/>
      <selection pane="topRight"/>
      <selection pane="bottomLeft"/>
      <selection pane="bottomRight" activeCell="AE17" sqref="AE17"/>
    </sheetView>
  </sheetViews>
  <sheetFormatPr defaultColWidth="9" defaultRowHeight="15"/>
  <cols>
    <col min="1" max="1" width="9.28515625" customWidth="1"/>
    <col min="3" max="3" width="23.140625" customWidth="1"/>
    <col min="4" max="4" width="8.28515625" customWidth="1"/>
    <col min="5" max="5" hidden="1" width="13.140625" customWidth="1"/>
    <col min="6" max="6" hidden="1" width="10.5703125" customWidth="1"/>
    <col min="7" max="7" width="15.85546875" customWidth="1"/>
    <col min="8" max="8" width="13.7109375" customWidth="1"/>
    <col min="9" max="9" width="14.28515625" customWidth="1"/>
    <col min="10" max="11" width="13.28515625" customWidth="1"/>
    <col min="12" max="12" width="13" customWidth="1"/>
    <col min="13" max="13" width="15.85546875" customWidth="1"/>
    <col min="14" max="14" width="14.28515625" customWidth="1"/>
    <col min="15" max="15" width="14.5703125" customWidth="1"/>
    <col min="16" max="16" width="11.42578125" customWidth="1"/>
    <col min="17" max="17" width="12.85546875" customWidth="1"/>
    <col min="18" max="18" width="15.42578125" customWidth="1"/>
    <col min="19" max="19" width="12.85546875" customWidth="1"/>
    <col min="20" max="20" width="15.85546875" customWidth="1"/>
    <col min="21" max="21" width="11.85546875" customWidth="1"/>
    <col min="22" max="22" width="14.140625" customWidth="1"/>
    <col min="23" max="23" width="50.5703125" customWidth="1"/>
    <col min="25" max="25" width="13.140625" customWidth="1"/>
    <col min="26" max="26" width="7" customWidth="1" style="100"/>
    <col min="27" max="27" width="5.85546875" customWidth="1" style="100"/>
    <col min="28" max="28" width="22.85546875" customWidth="1" style="100"/>
    <col min="29" max="29" width="13.42578125" customWidth="1" style="99"/>
    <col min="30" max="30" width="15.42578125" customWidth="1" style="100"/>
    <col min="31" max="31" width="13.7109375" customWidth="1" style="98"/>
    <col min="32" max="32" width="15.42578125" customWidth="1" style="98"/>
    <col min="33" max="33" width="13.85546875" customWidth="1" style="98"/>
    <col min="34" max="34" width="16" customWidth="1" style="100"/>
    <col min="35" max="35" width="10.5703125" customWidth="1" style="100"/>
    <col min="36" max="36" width="10.42578125" customWidth="1" style="100"/>
    <col min="37" max="37" width="14.42578125" customWidth="1" style="100"/>
    <col min="38" max="38" bestFit="1" width="13.140625" customWidth="1" style="100"/>
    <col min="39" max="39" bestFit="1" width="14" customWidth="1" style="100"/>
    <col min="40" max="40" width="13.28515625" customWidth="1" style="99"/>
    <col min="41" max="41" width="5.85546875" customWidth="1" style="100"/>
    <col min="42" max="42" width="6.42578125" customWidth="1" style="100"/>
    <col min="43" max="43" bestFit="1" width="24.5703125" customWidth="1" style="100"/>
    <col min="44" max="44" width="15.5703125" customWidth="1" style="100"/>
    <col min="45" max="45" bestFit="1" width="14.85546875" customWidth="1" style="99"/>
    <col min="46" max="46" bestFit="1" width="12.42578125" customWidth="1" style="97"/>
    <col min="47" max="47" bestFit="1" width="11.42578125" customWidth="1" style="97"/>
    <col min="48" max="48" width="13.7109375" customWidth="1" style="99"/>
  </cols>
  <sheetData>
    <row r="1">
      <c r="A1" s="288" t="s">
        <v>0</v>
      </c>
      <c r="C1" s="106"/>
      <c r="G1" s="107"/>
      <c r="H1" s="107"/>
      <c r="M1" s="107"/>
      <c r="U1" s="192"/>
      <c r="Z1" s="748"/>
      <c r="AA1" s="748"/>
      <c r="AB1" s="748"/>
      <c r="AC1" s="749"/>
      <c r="AD1" s="748"/>
      <c r="AH1" s="98"/>
      <c r="AI1" s="748"/>
      <c r="AJ1" s="748"/>
      <c r="AK1" s="748"/>
      <c r="AL1" s="748"/>
      <c r="AM1" s="748"/>
      <c r="AN1" s="749"/>
      <c r="AO1" s="748"/>
      <c r="AP1" s="748"/>
      <c r="AQ1" s="748"/>
      <c r="AR1" s="748"/>
      <c r="AS1" s="101"/>
      <c r="AV1" s="101"/>
    </row>
    <row r="2" ht="15.75" customHeight="1">
      <c r="A2" s="288" t="s">
        <v>687</v>
      </c>
      <c r="B2" s="108"/>
      <c r="C2" s="109"/>
      <c r="D2" s="108"/>
      <c r="E2" s="108"/>
      <c r="F2" s="108"/>
      <c r="G2" s="110"/>
      <c r="H2" s="110"/>
      <c r="I2" s="164"/>
      <c r="J2" s="164"/>
      <c r="K2" s="164"/>
      <c r="L2" s="164"/>
      <c r="M2" s="110"/>
      <c r="N2" s="110"/>
      <c r="O2" s="110"/>
      <c r="P2" s="110"/>
      <c r="Q2" s="164"/>
      <c r="R2" s="164"/>
      <c r="S2" s="164"/>
      <c r="T2" s="193"/>
      <c r="U2" s="193"/>
      <c r="Z2" s="748"/>
      <c r="AA2" s="748"/>
      <c r="AB2" s="748"/>
      <c r="AC2" s="749"/>
      <c r="AD2" s="748"/>
      <c r="AH2" s="98"/>
      <c r="AI2" s="748"/>
      <c r="AJ2" s="748"/>
      <c r="AK2" s="748"/>
      <c r="AL2" s="748"/>
      <c r="AM2" s="748"/>
      <c r="AN2" s="749"/>
      <c r="AO2" s="748"/>
      <c r="AP2" s="748"/>
      <c r="AQ2" s="748"/>
      <c r="AR2" s="748"/>
      <c r="AS2" s="101"/>
      <c r="AV2" s="101"/>
    </row>
    <row r="3">
      <c r="A3" s="288" t="str">
        <f>+'MALANG BAT MEI - OK'!A3</f>
        <v>Periode Bulan Mei 2022</v>
      </c>
      <c r="C3" s="106"/>
      <c r="G3" s="452"/>
      <c r="H3" s="452"/>
      <c r="I3" s="165"/>
      <c r="M3" s="107"/>
      <c r="U3" s="192"/>
      <c r="Z3" s="748"/>
      <c r="AA3" s="748"/>
      <c r="AB3" s="748"/>
      <c r="AC3" s="749"/>
      <c r="AD3" s="748"/>
      <c r="AE3" s="540"/>
      <c r="AH3" s="98"/>
      <c r="AI3" s="748"/>
      <c r="AJ3" s="748"/>
      <c r="AK3" s="748"/>
      <c r="AL3" s="748"/>
      <c r="AM3" s="748"/>
      <c r="AN3" s="749"/>
      <c r="AO3" s="748"/>
      <c r="AP3" s="748"/>
      <c r="AQ3" s="748"/>
      <c r="AR3" s="748"/>
      <c r="AS3" s="101"/>
      <c r="AV3" s="101"/>
    </row>
    <row r="4">
      <c r="A4" s="104"/>
      <c r="C4" s="106"/>
      <c r="G4" s="110"/>
      <c r="H4" s="110"/>
      <c r="I4" s="452">
        <v>2542312.33</v>
      </c>
      <c r="J4" s="92"/>
      <c r="M4" s="107"/>
      <c r="U4" s="192"/>
      <c r="Z4" s="748"/>
      <c r="AA4" s="748"/>
      <c r="AB4" s="748"/>
      <c r="AC4" s="749"/>
      <c r="AD4" s="748"/>
      <c r="AE4" s="750">
        <f>+I4</f>
        <v>2542312.33</v>
      </c>
      <c r="AH4" s="98"/>
      <c r="AI4" s="751"/>
      <c r="AJ4" s="748"/>
      <c r="AK4" s="748"/>
      <c r="AL4" s="748"/>
      <c r="AM4" s="748"/>
      <c r="AN4" s="749"/>
      <c r="AO4" s="748"/>
      <c r="AP4" s="748"/>
      <c r="AQ4" s="748"/>
      <c r="AR4" s="748"/>
      <c r="AS4" s="101"/>
      <c r="AV4" s="101"/>
    </row>
    <row r="5">
      <c r="A5" s="104"/>
      <c r="C5" s="106"/>
      <c r="G5" s="110"/>
      <c r="H5" s="110"/>
      <c r="I5" s="165"/>
      <c r="M5" s="107"/>
      <c r="U5" s="192"/>
      <c r="Z5" s="748"/>
      <c r="AA5" s="748"/>
      <c r="AB5" s="748" t="str">
        <f>+E7</f>
        <v>SINGARAJA</v>
      </c>
      <c r="AC5" s="749"/>
      <c r="AD5" s="748"/>
      <c r="AE5" s="752"/>
      <c r="AH5" s="98"/>
      <c r="AI5" s="748"/>
      <c r="AJ5" s="748"/>
      <c r="AK5" s="748"/>
      <c r="AL5" s="748"/>
      <c r="AM5" s="748"/>
      <c r="AN5" s="749"/>
      <c r="AO5" s="748"/>
      <c r="AP5" s="748"/>
      <c r="AQ5" s="748" t="str">
        <f ref="AQ5:AQ7" t="shared" si="0">+AB5</f>
        <v>SINGARAJA</v>
      </c>
      <c r="AR5" s="748"/>
      <c r="AS5" s="998" t="s">
        <v>3</v>
      </c>
      <c r="AT5" s="998"/>
      <c r="AU5" s="998"/>
      <c r="AV5" s="101"/>
    </row>
    <row r="6" ht="24.75" customHeight="1">
      <c r="A6" s="289" t="s">
        <v>4</v>
      </c>
      <c r="B6" s="289" t="s">
        <v>5</v>
      </c>
      <c r="C6" s="289" t="s">
        <v>6</v>
      </c>
      <c r="D6" s="289" t="s">
        <v>7</v>
      </c>
      <c r="E6" s="289" t="s">
        <v>8</v>
      </c>
      <c r="F6" s="290" t="s">
        <v>9</v>
      </c>
      <c r="G6" s="3" t="s">
        <v>10</v>
      </c>
      <c r="H6" s="453" t="s">
        <v>11</v>
      </c>
      <c r="I6" s="297" t="s">
        <v>12</v>
      </c>
      <c r="J6" s="298" t="s">
        <v>13</v>
      </c>
      <c r="K6" s="298" t="s">
        <v>14</v>
      </c>
      <c r="L6" s="299" t="s">
        <v>15</v>
      </c>
      <c r="M6" s="299" t="s">
        <v>16</v>
      </c>
      <c r="N6" s="300" t="s">
        <v>17</v>
      </c>
      <c r="O6" s="458" t="s">
        <v>682</v>
      </c>
      <c r="P6" s="300" t="s">
        <v>19</v>
      </c>
      <c r="Q6" s="300" t="s">
        <v>642</v>
      </c>
      <c r="R6" s="302" t="s">
        <v>21</v>
      </c>
      <c r="S6" s="303" t="s">
        <v>22</v>
      </c>
      <c r="T6" s="303" t="s">
        <v>23</v>
      </c>
      <c r="U6" s="304" t="s">
        <v>24</v>
      </c>
      <c r="V6" s="304" t="s">
        <v>25</v>
      </c>
      <c r="W6" s="462" t="s">
        <v>26</v>
      </c>
      <c r="X6" s="198"/>
      <c r="Z6" s="753" t="s">
        <v>27</v>
      </c>
      <c r="AA6" s="754" t="s">
        <v>28</v>
      </c>
      <c r="AB6" s="755" t="s">
        <v>29</v>
      </c>
      <c r="AC6" s="756" t="s">
        <v>30</v>
      </c>
      <c r="AD6" s="755" t="s">
        <v>31</v>
      </c>
      <c r="AE6" s="757" t="s">
        <v>32</v>
      </c>
      <c r="AF6" s="757" t="s">
        <v>33</v>
      </c>
      <c r="AG6" s="757" t="s">
        <v>34</v>
      </c>
      <c r="AH6" s="755" t="s">
        <v>35</v>
      </c>
      <c r="AI6" s="755" t="s">
        <v>36</v>
      </c>
      <c r="AJ6" s="758" t="s">
        <v>37</v>
      </c>
      <c r="AK6" s="758" t="s">
        <v>38</v>
      </c>
      <c r="AL6" s="758" t="s">
        <v>39</v>
      </c>
      <c r="AM6" s="758" t="s">
        <v>37</v>
      </c>
      <c r="AN6" s="101"/>
      <c r="AO6" s="759" t="str">
        <f ref="AO6:AP7" t="shared" si="1">+Z6</f>
        <v>NO</v>
      </c>
      <c r="AP6" s="760" t="str">
        <f t="shared" si="1"/>
        <v>NIK</v>
      </c>
      <c r="AQ6" s="761" t="str">
        <f t="shared" si="0"/>
        <v>NAMA</v>
      </c>
      <c r="AR6" s="762" t="s">
        <v>40</v>
      </c>
      <c r="AS6" s="763" t="s">
        <v>41</v>
      </c>
      <c r="AT6" s="763" t="s">
        <v>42</v>
      </c>
      <c r="AU6" s="763" t="s">
        <v>43</v>
      </c>
      <c r="AV6" s="764"/>
    </row>
    <row r="7">
      <c r="A7" s="14" t="s">
        <v>211</v>
      </c>
      <c r="B7" s="1038" t="s">
        <v>688</v>
      </c>
      <c r="C7" s="454" t="s">
        <v>689</v>
      </c>
      <c r="D7" s="455" t="s">
        <v>77</v>
      </c>
      <c r="E7" s="455" t="s">
        <v>690</v>
      </c>
      <c r="F7" s="455" t="s">
        <v>686</v>
      </c>
      <c r="G7" s="456">
        <f>2542312.33</f>
        <v>2542312.33</v>
      </c>
      <c r="H7" s="456"/>
      <c r="I7" s="459">
        <f>$I$4*4.89%</f>
        <v>124319.072937</v>
      </c>
      <c r="J7" s="459">
        <f>+$I$4*4%</f>
        <v>101692.4932</v>
      </c>
      <c r="K7" s="459">
        <f>+$I$4*2%</f>
        <v>50846.2466</v>
      </c>
      <c r="L7" s="456">
        <v>15000</v>
      </c>
      <c r="M7" s="33">
        <f>SUM(G7:L7)</f>
        <v>2834170.142737</v>
      </c>
      <c r="N7" s="33">
        <f>+M7*8%</f>
        <v>226733.61141896</v>
      </c>
      <c r="O7" s="33">
        <v>831000</v>
      </c>
      <c r="P7" s="33"/>
      <c r="Q7" s="33"/>
      <c r="R7" s="199">
        <f>SUM(M7:Q7)</f>
        <v>3891903.75415596</v>
      </c>
      <c r="S7" s="199">
        <f>N7*11%</f>
        <v>24940.6972560856</v>
      </c>
      <c r="T7" s="463">
        <f>R7+S7</f>
        <v>3916844.45141205</v>
      </c>
      <c r="U7" s="464">
        <v>44642</v>
      </c>
      <c r="V7" s="465">
        <v>44742</v>
      </c>
      <c r="W7" s="54" t="s">
        <v>284</v>
      </c>
      <c r="X7" s="466"/>
      <c r="Y7" s="468"/>
      <c r="Z7" s="765">
        <f ref="Z7:AB7" t="shared" si="2">+A7</f>
        <v>1</v>
      </c>
      <c r="AA7" s="766" t="str">
        <f t="shared" si="2"/>
        <v>3676</v>
      </c>
      <c r="AB7" s="767" t="str">
        <f t="shared" si="2"/>
        <v>KETUT ARIK SASTRAWAN</v>
      </c>
      <c r="AC7" s="768" t="str">
        <f>+VLOOKUP($B7,'[5]Database All Area Mei 2022'!$C$5:$CJ$1779,27,0)</f>
        <v>KAWIN ANAK 2</v>
      </c>
      <c r="AD7" s="769">
        <f>+G7+P7+Q7+H7+O7</f>
        <v>3373312.33</v>
      </c>
      <c r="AE7" s="770">
        <f>IF(I7&gt;1,$AE$4*2%,0)</f>
        <v>50846.246600000006</v>
      </c>
      <c r="AF7" s="770">
        <f>+IF(AN7="PERUSAHAAN",$AE$4*1%,0)</f>
        <v>25423.123300000003</v>
      </c>
      <c r="AG7" s="770">
        <f>IF(L7&gt;1,$AE$4*1%,0)</f>
        <v>25423.123300000003</v>
      </c>
      <c r="AH7" s="771">
        <f>(AD7-AE7-AF7-AG7)-IF(AC7="LAJANG",4500000,IF(AC7="KAWIN",4875000,IF(AC7="KAWIN ANAK 1",5250000,IF(AC7="KAWIN ANAK 2",5625000,IF(AC7="KAWIN ANAK 3",6000000,0)))))</f>
        <v>-2353380.1632000003</v>
      </c>
      <c r="AI7" s="771">
        <f>+IF(AH7&gt;1,AH7*5%,0)</f>
        <v>0</v>
      </c>
      <c r="AJ7" s="772">
        <f>+AD7-AE7-AF7-AG7-AI7</f>
        <v>3271619.8367999997</v>
      </c>
      <c r="AK7" s="772"/>
      <c r="AL7" s="773"/>
      <c r="AM7" s="774">
        <f>+AJ7-AL7-AK7</f>
        <v>3271619.8367999997</v>
      </c>
      <c r="AN7" s="775" t="str">
        <f>+VLOOKUP($B7,'[5]Database All Area Mei 2022'!$C$5:$CJ$1779,74,0)</f>
        <v>PERUSAHAAN</v>
      </c>
      <c r="AO7" s="776">
        <f t="shared" si="1"/>
        <v>1</v>
      </c>
      <c r="AP7" s="777" t="str">
        <f t="shared" si="1"/>
        <v>3676</v>
      </c>
      <c r="AQ7" s="778" t="str">
        <f t="shared" si="0"/>
        <v>KETUT ARIK SASTRAWAN</v>
      </c>
      <c r="AR7" s="779">
        <f>+AM7</f>
        <v>3271619.8367999997</v>
      </c>
      <c r="AS7" s="97">
        <f>+VLOOKUP(B7,'[6]BANK DRIVER'!$B$442:$I$1298,6,0)</f>
        <v>3271619.8367999997</v>
      </c>
      <c r="AV7" s="103">
        <f>+AR7-AS7-AT7-AU7</f>
        <v>0</v>
      </c>
    </row>
    <row r="8" ht="15.75">
      <c r="A8" s="1004" t="s">
        <v>339</v>
      </c>
      <c r="B8" s="1005"/>
      <c r="C8" s="1005"/>
      <c r="D8" s="1006"/>
      <c r="E8" s="457"/>
      <c r="F8" s="457"/>
      <c r="G8" s="145">
        <f>SUM(G7:G7)</f>
        <v>2542312.33</v>
      </c>
      <c r="H8" s="145">
        <f ref="H8:T8" t="shared" si="7">SUM(H7:H7)</f>
        <v>0</v>
      </c>
      <c r="I8" s="145">
        <f t="shared" si="7"/>
        <v>124319.072937</v>
      </c>
      <c r="J8" s="145">
        <f t="shared" si="7"/>
        <v>101692.4932</v>
      </c>
      <c r="K8" s="145">
        <f t="shared" si="7"/>
        <v>50846.2466</v>
      </c>
      <c r="L8" s="145">
        <f t="shared" si="7"/>
        <v>15000</v>
      </c>
      <c r="M8" s="145">
        <f t="shared" si="7"/>
        <v>2834170.142737</v>
      </c>
      <c r="N8" s="145">
        <f t="shared" si="7"/>
        <v>226733.61141896</v>
      </c>
      <c r="O8" s="145">
        <f t="shared" si="7"/>
        <v>831000</v>
      </c>
      <c r="P8" s="145">
        <f t="shared" si="7"/>
        <v>0</v>
      </c>
      <c r="Q8" s="145">
        <f t="shared" si="7"/>
        <v>0</v>
      </c>
      <c r="R8" s="145">
        <f t="shared" si="7"/>
        <v>3891903.75415596</v>
      </c>
      <c r="S8" s="145">
        <f t="shared" si="7"/>
        <v>24940.6972560856</v>
      </c>
      <c r="T8" s="145">
        <f t="shared" si="7"/>
        <v>3916844.45141205</v>
      </c>
      <c r="U8" s="228"/>
      <c r="V8" s="467"/>
      <c r="Z8" s="783"/>
      <c r="AA8" s="784"/>
      <c r="AB8" s="785"/>
      <c r="AC8" s="786"/>
      <c r="AD8" s="145">
        <f ref="AD8:AM8" t="shared" si="8">SUM(AD7:AD7)</f>
        <v>3373312.33</v>
      </c>
      <c r="AE8" s="145">
        <f t="shared" si="8"/>
        <v>50846.246600000006</v>
      </c>
      <c r="AF8" s="145">
        <f t="shared" si="8"/>
        <v>25423.123300000003</v>
      </c>
      <c r="AG8" s="145">
        <f t="shared" si="8"/>
        <v>25423.123300000003</v>
      </c>
      <c r="AH8" s="145">
        <f t="shared" si="8"/>
        <v>-2353380.1632000003</v>
      </c>
      <c r="AI8" s="145">
        <f t="shared" si="8"/>
        <v>0</v>
      </c>
      <c r="AJ8" s="145">
        <f t="shared" si="8"/>
        <v>3271619.8367999997</v>
      </c>
      <c r="AK8" s="145">
        <f t="shared" si="8"/>
        <v>0</v>
      </c>
      <c r="AL8" s="145">
        <f t="shared" si="8"/>
        <v>0</v>
      </c>
      <c r="AM8" s="145">
        <f t="shared" si="8"/>
        <v>3271619.8367999997</v>
      </c>
      <c r="AN8" s="775"/>
      <c r="AO8" s="787"/>
      <c r="AP8" s="788"/>
      <c r="AQ8" s="789"/>
      <c r="AR8" s="145">
        <f>SUM(AR7:AR7)</f>
        <v>3271619.8367999997</v>
      </c>
      <c r="AS8" s="145">
        <f>SUM(AS7:AS7)</f>
        <v>3271619.8367999997</v>
      </c>
      <c r="AT8" s="145">
        <f>SUM(AT7:AT7)</f>
        <v>0</v>
      </c>
      <c r="AU8" s="145">
        <f>SUM(AU7:AU7)</f>
        <v>0</v>
      </c>
      <c r="AV8" s="101"/>
    </row>
    <row r="9" ht="15.75">
      <c r="D9" s="240"/>
      <c r="E9" s="240"/>
      <c r="F9" s="24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U9" s="192"/>
      <c r="AD9" s="791">
        <f>+AD8-G8-P8-Q8-H8-O8</f>
        <v>0</v>
      </c>
      <c r="AK9" s="791"/>
      <c r="AL9" s="791"/>
      <c r="AM9" s="791"/>
      <c r="AN9" s="792"/>
      <c r="AR9" s="791">
        <f>+AR8-AS8-AT8-AU8</f>
        <v>0</v>
      </c>
      <c r="AS9" s="101"/>
      <c r="AV9" s="101"/>
    </row>
    <row r="10">
      <c r="C10" s="106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U10" s="192"/>
      <c r="AC10" s="103"/>
      <c r="AD10" s="793" t="s">
        <v>341</v>
      </c>
      <c r="AE10" s="98">
        <f>+I8+K8+AE8+AG8</f>
        <v>251434.68943700002</v>
      </c>
      <c r="AH10" s="98"/>
      <c r="AI10" s="98"/>
      <c r="AJ10" s="98"/>
      <c r="AK10" s="98"/>
      <c r="AL10" s="791"/>
      <c r="AN10" s="102"/>
    </row>
    <row r="11">
      <c r="B11" s="294"/>
      <c r="C11" s="148"/>
      <c r="D11" s="154"/>
      <c r="E11" s="154"/>
      <c r="F11" s="154"/>
      <c r="G11" s="155"/>
      <c r="H11" s="155"/>
      <c r="I11" s="185"/>
      <c r="J11" s="185"/>
      <c r="K11" s="185"/>
      <c r="L11" s="185"/>
      <c r="M11" s="185"/>
      <c r="N11" s="185"/>
      <c r="O11" s="88"/>
      <c r="P11" s="185"/>
      <c r="Q11" s="185"/>
      <c r="R11" s="185"/>
      <c r="S11" s="185"/>
      <c r="T11" s="185"/>
      <c r="U11" s="231"/>
      <c r="V11" s="192"/>
      <c r="AC11" s="103"/>
      <c r="AD11" s="100" t="s">
        <v>33</v>
      </c>
      <c r="AE11" s="98">
        <f>+J8+AF8</f>
        <v>127115.6165</v>
      </c>
      <c r="AH11" s="98"/>
      <c r="AI11" s="98"/>
      <c r="AJ11" s="98"/>
      <c r="AK11" s="98"/>
      <c r="AN11" s="102"/>
    </row>
    <row r="12">
      <c r="B12" s="147"/>
      <c r="C12" s="148"/>
      <c r="D12" s="147"/>
      <c r="E12" s="148"/>
      <c r="F12" s="148"/>
      <c r="G12" s="107"/>
      <c r="H12" s="107"/>
      <c r="I12" s="154"/>
      <c r="J12" s="154"/>
      <c r="K12" s="154"/>
      <c r="L12" s="154"/>
      <c r="M12" s="154"/>
      <c r="N12" s="185"/>
      <c r="P12" s="185"/>
      <c r="Q12" s="185"/>
      <c r="R12" s="154"/>
      <c r="S12" s="154"/>
      <c r="T12" s="185"/>
      <c r="U12" s="231"/>
      <c r="V12" s="192"/>
      <c r="Z12" s="95">
        <v>25</v>
      </c>
      <c r="AA12" s="96">
        <v>26</v>
      </c>
      <c r="AB12" s="95">
        <v>27</v>
      </c>
      <c r="AC12" s="96">
        <v>28</v>
      </c>
      <c r="AD12" s="100" t="s">
        <v>342</v>
      </c>
      <c r="AE12" s="98">
        <f>+L8</f>
        <v>15000</v>
      </c>
      <c r="AG12" s="96">
        <v>32</v>
      </c>
      <c r="AH12" s="95">
        <v>33</v>
      </c>
      <c r="AI12" s="96">
        <v>34</v>
      </c>
      <c r="AJ12" s="95">
        <v>35</v>
      </c>
      <c r="AK12" s="96">
        <v>36</v>
      </c>
      <c r="AN12" s="102"/>
      <c r="AV12" s="101"/>
    </row>
    <row r="13">
      <c r="B13" s="294"/>
      <c r="C13" s="294"/>
      <c r="D13" s="158"/>
      <c r="E13" s="148"/>
      <c r="F13" s="148"/>
      <c r="G13" s="159"/>
      <c r="H13" s="159"/>
      <c r="I13" s="146"/>
      <c r="J13" s="146"/>
      <c r="K13" s="146"/>
      <c r="L13" s="187"/>
      <c r="M13" s="147"/>
      <c r="N13" s="188"/>
      <c r="R13" s="232"/>
      <c r="S13" s="154"/>
      <c r="T13" s="188"/>
      <c r="U13" s="231"/>
      <c r="V13" s="231"/>
      <c r="AC13" s="103"/>
      <c r="AD13" s="100" t="s">
        <v>36</v>
      </c>
      <c r="AE13" s="98">
        <f>+AI8</f>
        <v>0</v>
      </c>
      <c r="AH13" s="98"/>
      <c r="AI13" s="98"/>
      <c r="AJ13" s="98"/>
      <c r="AK13" s="98"/>
      <c r="AN13" s="102"/>
    </row>
    <row r="14">
      <c r="B14" s="295"/>
      <c r="C14" s="295"/>
      <c r="D14" s="106"/>
      <c r="G14" s="159"/>
      <c r="H14" s="159"/>
      <c r="I14" s="146"/>
      <c r="J14" s="190"/>
      <c r="K14" s="146"/>
      <c r="L14" s="187"/>
      <c r="M14" s="146"/>
      <c r="N14" s="154"/>
      <c r="P14" s="154"/>
      <c r="Q14" s="154"/>
      <c r="R14" s="232"/>
      <c r="S14" s="154"/>
      <c r="T14" s="154"/>
      <c r="U14" s="231"/>
      <c r="V14" s="231"/>
      <c r="AC14" s="103"/>
      <c r="AD14" s="100" t="s">
        <v>343</v>
      </c>
      <c r="AE14" s="98">
        <f>+AL8+AK8</f>
        <v>0</v>
      </c>
      <c r="AH14" s="98"/>
      <c r="AI14" s="98"/>
      <c r="AJ14" s="98"/>
      <c r="AK14" s="98"/>
      <c r="AN14" s="102"/>
    </row>
    <row r="15">
      <c r="B15" s="294"/>
      <c r="C15" s="294"/>
      <c r="D15" s="158"/>
      <c r="E15" s="148"/>
      <c r="F15" s="148"/>
      <c r="G15" s="159"/>
      <c r="H15" s="159"/>
      <c r="I15" s="159"/>
      <c r="J15" s="146"/>
      <c r="K15" s="146"/>
      <c r="L15" s="187"/>
      <c r="M15" s="146"/>
      <c r="N15" s="146"/>
      <c r="O15" s="460"/>
      <c r="P15" s="146"/>
      <c r="Q15" s="146"/>
      <c r="R15" s="148"/>
      <c r="S15" s="154"/>
      <c r="T15" s="154"/>
      <c r="U15" s="231"/>
      <c r="V15" s="231"/>
      <c r="AC15" s="103"/>
      <c r="AD15" s="100" t="s">
        <v>344</v>
      </c>
      <c r="AE15" s="98">
        <f>+N8</f>
        <v>226733.61141896</v>
      </c>
      <c r="AH15" s="98"/>
      <c r="AI15" s="98"/>
      <c r="AJ15" s="98"/>
      <c r="AK15" s="98"/>
      <c r="AN15" s="102"/>
    </row>
    <row r="16">
      <c r="B16" s="147"/>
      <c r="C16" s="148"/>
      <c r="D16" s="148"/>
      <c r="E16" s="148"/>
      <c r="F16" s="148"/>
      <c r="G16" s="159"/>
      <c r="H16" s="159"/>
      <c r="I16" s="159"/>
      <c r="J16" s="146"/>
      <c r="K16" s="146"/>
      <c r="L16" s="187"/>
      <c r="M16" s="146"/>
      <c r="N16" s="146"/>
      <c r="O16" s="460"/>
      <c r="P16" s="146"/>
      <c r="Q16" s="146"/>
      <c r="R16" s="148"/>
      <c r="S16" s="105"/>
      <c r="T16" s="154"/>
      <c r="U16" s="231"/>
      <c r="V16" s="231"/>
      <c r="AC16" s="103"/>
      <c r="AD16" s="100" t="s">
        <v>22</v>
      </c>
      <c r="AE16" s="98">
        <f>+S8</f>
        <v>24940.6972560856</v>
      </c>
      <c r="AH16" s="98"/>
      <c r="AI16" s="98"/>
      <c r="AJ16" s="98"/>
      <c r="AK16" s="98"/>
      <c r="AN16" s="102"/>
    </row>
    <row r="17">
      <c r="B17" s="147"/>
      <c r="C17" s="148"/>
      <c r="D17" s="148"/>
      <c r="E17" s="148"/>
      <c r="F17" s="148"/>
      <c r="G17" s="159"/>
      <c r="H17" s="159"/>
      <c r="I17" s="159"/>
      <c r="J17" s="146"/>
      <c r="K17" s="146"/>
      <c r="L17" s="187"/>
      <c r="M17" s="146"/>
      <c r="N17" s="146"/>
      <c r="O17" s="460"/>
      <c r="P17" s="146"/>
      <c r="Q17" s="146"/>
      <c r="R17" s="148"/>
      <c r="S17" s="154"/>
      <c r="T17" s="234"/>
      <c r="U17" s="231"/>
      <c r="V17" s="231"/>
      <c r="AC17" s="103"/>
      <c r="AD17" s="100" t="s">
        <v>345</v>
      </c>
      <c r="AE17" s="98">
        <f>+AR8</f>
        <v>3271619.8367999997</v>
      </c>
      <c r="AH17" s="98"/>
      <c r="AI17" s="98"/>
      <c r="AJ17" s="98"/>
      <c r="AK17" s="98"/>
      <c r="AN17" s="102"/>
    </row>
    <row r="18">
      <c r="B18" s="147"/>
      <c r="C18" s="148"/>
      <c r="D18" s="296"/>
      <c r="E18" s="148"/>
      <c r="F18" s="148"/>
      <c r="G18" s="159"/>
      <c r="H18" s="159"/>
      <c r="I18" s="159"/>
      <c r="J18" s="187"/>
      <c r="K18" s="147"/>
      <c r="L18" s="147"/>
      <c r="M18" s="147"/>
      <c r="P18" s="148"/>
      <c r="Q18" s="147"/>
      <c r="T18" s="234"/>
      <c r="U18" s="233"/>
      <c r="V18" s="233"/>
      <c r="AC18" s="103"/>
      <c r="AD18" s="100" t="s">
        <v>346</v>
      </c>
      <c r="AE18" s="98">
        <f>SUM(AE10:AE17)</f>
        <v>3916844.4514120454</v>
      </c>
      <c r="AH18" s="98"/>
      <c r="AI18" s="98"/>
      <c r="AJ18" s="98"/>
      <c r="AK18" s="98"/>
      <c r="AN18" s="102"/>
    </row>
    <row r="19">
      <c r="B19" s="444"/>
      <c r="C19" s="444"/>
      <c r="D19" s="446"/>
      <c r="E19" s="444"/>
      <c r="F19" s="444"/>
      <c r="G19" s="443"/>
      <c r="H19" s="443"/>
      <c r="I19" s="443"/>
      <c r="J19" s="447"/>
      <c r="K19" s="445"/>
      <c r="L19" s="445"/>
      <c r="M19" s="445"/>
      <c r="N19" s="445"/>
      <c r="O19" s="461"/>
      <c r="P19" s="444"/>
      <c r="Q19" s="445"/>
      <c r="R19" s="446"/>
      <c r="S19" s="446"/>
      <c r="T19" s="446"/>
      <c r="U19" s="50"/>
      <c r="V19" s="50"/>
      <c r="AC19" s="103"/>
      <c r="AE19" s="98">
        <f>+AE18-T8</f>
        <v>-4.6566128730773926E-09</v>
      </c>
      <c r="AH19" s="98"/>
      <c r="AI19" s="98"/>
      <c r="AJ19" s="98"/>
      <c r="AK19" s="98"/>
      <c r="AN19" s="102"/>
    </row>
    <row r="20">
      <c r="C20" s="106"/>
      <c r="G20" s="107"/>
      <c r="H20" s="107"/>
      <c r="M20" s="107"/>
      <c r="T20" s="234"/>
      <c r="V20" s="191"/>
      <c r="AC20" s="103"/>
      <c r="AE20" s="98">
        <f>+AE18-AE16</f>
        <v>3891903.75415596</v>
      </c>
      <c r="AH20" s="98"/>
      <c r="AI20" s="98"/>
      <c r="AJ20" s="98"/>
      <c r="AK20" s="98"/>
      <c r="AN20" s="102"/>
    </row>
  </sheetData>
  <mergeCells>
    <mergeCell ref="A8:D8"/>
    <mergeCell ref="AS5:AU5"/>
  </mergeCells>
  <conditionalFormatting sqref="AN1:AN4 AN21:AN1048576 AN6">
    <cfRule type="containsText" dxfId="260" priority="5" operator="containsText" text="MBK">
      <formula>NOT(ISERROR(SEARCH("MBK",AN1)))</formula>
    </cfRule>
  </conditionalFormatting>
  <conditionalFormatting sqref="AE15">
    <cfRule type="containsText" dxfId="261" priority="1" operator="containsText" text="SALAH">
      <formula>NOT(ISERROR(SEARCH("SALAH",AE15)))</formula>
    </cfRule>
    <cfRule type="containsText" dxfId="262" priority="2" operator="containsText" text="SALAH">
      <formula>NOT(ISERROR(SEARCH("SALAH",AE15)))</formula>
    </cfRule>
  </conditionalFormatting>
  <conditionalFormatting sqref="AE12">
    <cfRule type="containsText" dxfId="261" priority="3" operator="containsText" text="SALAH">
      <formula>NOT(ISERROR(SEARCH("SALAH",AE12)))</formula>
    </cfRule>
    <cfRule type="containsText" dxfId="262" priority="4" operator="containsText" text="SALAH">
      <formula>NOT(ISERROR(SEARCH("SALAH",AE12)))</formula>
    </cfRule>
  </conditionalFormatting>
  <printOptions horizontalCentered="1"/>
  <pageMargins left="0" right="0" top="0.75" bottom="0.75" header="0.3" footer="0.3"/>
  <pageSetup paperSize="9" scale="53" fitToHeight="0" orientation="landscape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mc:Ignorable="x14ac xr">
  <sheetPr>
    <tabColor theme="3"/>
    <pageSetUpPr fitToPage="1"/>
  </sheetPr>
  <dimension ref="A1:AV20"/>
  <sheetViews>
    <sheetView zoomScale="85" zoomScaleNormal="85" workbookViewId="0">
      <pane xSplit="7" ySplit="6" topLeftCell="AE7" activePane="bottomRight" state="frozen"/>
      <selection pane="topRight"/>
      <selection pane="bottomLeft"/>
      <selection pane="bottomRight" activeCell="AE17" sqref="AE17"/>
    </sheetView>
  </sheetViews>
  <sheetFormatPr defaultColWidth="9" defaultRowHeight="15"/>
  <cols>
    <col min="1" max="1" width="9.28515625" customWidth="1"/>
    <col min="3" max="3" width="29.7109375" customWidth="1"/>
    <col min="4" max="4" width="15.28515625" customWidth="1"/>
    <col min="5" max="5" hidden="1" width="9" customWidth="1"/>
    <col min="6" max="6" hidden="1" width="9.5703125" customWidth="1"/>
    <col min="7" max="7" width="15.85546875" customWidth="1"/>
    <col min="8" max="8" width="13.7109375" customWidth="1"/>
    <col min="9" max="9" width="14.28515625" customWidth="1"/>
    <col min="10" max="11" width="13.28515625" customWidth="1"/>
    <col min="12" max="12" width="13" customWidth="1"/>
    <col min="13" max="13" width="15.85546875" customWidth="1"/>
    <col min="14" max="14" width="14.28515625" customWidth="1"/>
    <col min="15" max="15" width="14.5703125" customWidth="1"/>
    <col min="16" max="16" width="11.42578125" customWidth="1"/>
    <col min="17" max="17" width="12.85546875" customWidth="1"/>
    <col min="18" max="18" width="15.42578125" customWidth="1"/>
    <col min="19" max="19" width="12.85546875" customWidth="1"/>
    <col min="20" max="20" width="15.85546875" customWidth="1"/>
    <col min="21" max="21" width="11.85546875" customWidth="1"/>
    <col min="22" max="22" width="14.140625" customWidth="1"/>
    <col min="23" max="23" width="23.5703125" customWidth="1"/>
    <col min="25" max="25" width="13.140625" customWidth="1"/>
    <col min="26" max="26" width="7" customWidth="1" style="100"/>
    <col min="27" max="27" width="5.85546875" customWidth="1" style="100"/>
    <col min="28" max="28" width="22.85546875" customWidth="1" style="100"/>
    <col min="29" max="29" width="13.42578125" customWidth="1" style="99"/>
    <col min="30" max="30" width="15.42578125" customWidth="1" style="100"/>
    <col min="31" max="31" width="13.7109375" customWidth="1" style="98"/>
    <col min="32" max="32" width="15.42578125" customWidth="1" style="98"/>
    <col min="33" max="33" width="13.85546875" customWidth="1" style="98"/>
    <col min="34" max="34" width="16" customWidth="1" style="100"/>
    <col min="35" max="35" width="10.5703125" customWidth="1" style="100"/>
    <col min="36" max="36" width="10.42578125" customWidth="1" style="100"/>
    <col min="37" max="37" width="14.42578125" customWidth="1" style="100"/>
    <col min="38" max="38" bestFit="1" width="13.140625" customWidth="1" style="100"/>
    <col min="39" max="39" bestFit="1" width="14" customWidth="1" style="100"/>
    <col min="40" max="40" width="13.28515625" customWidth="1" style="99"/>
    <col min="41" max="41" width="5.85546875" customWidth="1" style="100"/>
    <col min="42" max="42" width="6.42578125" customWidth="1" style="100"/>
    <col min="43" max="43" bestFit="1" width="24.5703125" customWidth="1" style="100"/>
    <col min="44" max="44" width="15.5703125" customWidth="1" style="100"/>
    <col min="45" max="45" bestFit="1" width="14.85546875" customWidth="1" style="99"/>
    <col min="46" max="46" bestFit="1" width="12.42578125" customWidth="1" style="97"/>
    <col min="47" max="47" bestFit="1" width="11.42578125" customWidth="1" style="97"/>
    <col min="48" max="48" width="13.7109375" customWidth="1" style="99"/>
  </cols>
  <sheetData>
    <row r="1">
      <c r="A1" s="288" t="s">
        <v>0</v>
      </c>
      <c r="C1" s="106"/>
      <c r="G1" s="107"/>
      <c r="H1" s="107"/>
      <c r="M1" s="107"/>
      <c r="U1" s="192"/>
      <c r="Z1" s="748"/>
      <c r="AA1" s="748"/>
      <c r="AB1" s="748"/>
      <c r="AC1" s="749"/>
      <c r="AD1" s="748"/>
      <c r="AH1" s="98"/>
      <c r="AI1" s="748"/>
      <c r="AJ1" s="748"/>
      <c r="AK1" s="748"/>
      <c r="AL1" s="748"/>
      <c r="AM1" s="748"/>
      <c r="AN1" s="749"/>
      <c r="AO1" s="748"/>
      <c r="AP1" s="748"/>
      <c r="AQ1" s="748"/>
      <c r="AR1" s="748"/>
      <c r="AS1" s="101"/>
      <c r="AV1" s="101"/>
    </row>
    <row r="2">
      <c r="A2" s="288" t="s">
        <v>681</v>
      </c>
      <c r="B2" s="108"/>
      <c r="C2" s="109"/>
      <c r="D2" s="108"/>
      <c r="E2" s="108"/>
      <c r="F2" s="108"/>
      <c r="G2" s="110"/>
      <c r="H2" s="110"/>
      <c r="I2" s="164"/>
      <c r="J2" s="164"/>
      <c r="K2" s="164"/>
      <c r="L2" s="164"/>
      <c r="M2" s="110"/>
      <c r="N2" s="110"/>
      <c r="O2" s="110"/>
      <c r="P2" s="110"/>
      <c r="Q2" s="164"/>
      <c r="R2" s="164"/>
      <c r="S2" s="164"/>
      <c r="T2" s="193"/>
      <c r="U2" s="193"/>
      <c r="Z2" s="748"/>
      <c r="AA2" s="748"/>
      <c r="AB2" s="748"/>
      <c r="AC2" s="749"/>
      <c r="AD2" s="748"/>
      <c r="AH2" s="98"/>
      <c r="AI2" s="748"/>
      <c r="AJ2" s="748"/>
      <c r="AK2" s="748"/>
      <c r="AL2" s="748"/>
      <c r="AM2" s="748"/>
      <c r="AN2" s="749"/>
      <c r="AO2" s="748"/>
      <c r="AP2" s="748"/>
      <c r="AQ2" s="748"/>
      <c r="AR2" s="748"/>
      <c r="AS2" s="101"/>
      <c r="AV2" s="101"/>
    </row>
    <row r="3">
      <c r="A3" s="288" t="str">
        <f>+'MALANG BAT MEI - OK'!A3</f>
        <v>Periode Bulan Mei 2022</v>
      </c>
      <c r="C3" s="106"/>
      <c r="G3" s="452"/>
      <c r="H3" s="452"/>
      <c r="I3" s="165"/>
      <c r="M3" s="107"/>
      <c r="U3" s="192"/>
      <c r="Z3" s="748"/>
      <c r="AA3" s="748"/>
      <c r="AB3" s="748"/>
      <c r="AC3" s="749"/>
      <c r="AD3" s="748"/>
      <c r="AE3" s="540"/>
      <c r="AH3" s="98"/>
      <c r="AI3" s="748"/>
      <c r="AJ3" s="748"/>
      <c r="AK3" s="748"/>
      <c r="AL3" s="748"/>
      <c r="AM3" s="748"/>
      <c r="AN3" s="749"/>
      <c r="AO3" s="748"/>
      <c r="AP3" s="748"/>
      <c r="AQ3" s="748"/>
      <c r="AR3" s="748"/>
      <c r="AS3" s="101"/>
      <c r="AV3" s="101"/>
    </row>
    <row r="4">
      <c r="A4" s="104"/>
      <c r="C4" s="106"/>
      <c r="G4" s="110"/>
      <c r="H4" s="110"/>
      <c r="I4" s="452">
        <v>2542312.33</v>
      </c>
      <c r="J4" s="92"/>
      <c r="M4" s="107"/>
      <c r="U4" s="192"/>
      <c r="Z4" s="748"/>
      <c r="AA4" s="748"/>
      <c r="AB4" s="748"/>
      <c r="AC4" s="749"/>
      <c r="AD4" s="748"/>
      <c r="AE4" s="750">
        <f>+I4</f>
        <v>2542312.33</v>
      </c>
      <c r="AH4" s="98"/>
      <c r="AI4" s="751"/>
      <c r="AJ4" s="748"/>
      <c r="AK4" s="748"/>
      <c r="AL4" s="748"/>
      <c r="AM4" s="748"/>
      <c r="AN4" s="749"/>
      <c r="AO4" s="748"/>
      <c r="AP4" s="748"/>
      <c r="AQ4" s="748"/>
      <c r="AR4" s="748"/>
      <c r="AS4" s="101"/>
      <c r="AV4" s="101"/>
    </row>
    <row r="5">
      <c r="A5" s="104"/>
      <c r="C5" s="106"/>
      <c r="G5" s="110"/>
      <c r="H5" s="110"/>
      <c r="I5" s="165"/>
      <c r="M5" s="107"/>
      <c r="U5" s="192"/>
      <c r="Z5" s="748"/>
      <c r="AA5" s="748"/>
      <c r="AB5" s="748" t="str">
        <f>+E7</f>
        <v>SERIRIT</v>
      </c>
      <c r="AC5" s="749"/>
      <c r="AD5" s="748"/>
      <c r="AE5" s="752"/>
      <c r="AH5" s="98"/>
      <c r="AI5" s="748"/>
      <c r="AJ5" s="748"/>
      <c r="AK5" s="748"/>
      <c r="AL5" s="748"/>
      <c r="AM5" s="748"/>
      <c r="AN5" s="749"/>
      <c r="AO5" s="748"/>
      <c r="AP5" s="748"/>
      <c r="AQ5" s="748" t="str">
        <f ref="AQ5:AQ7" t="shared" si="0">+AB5</f>
        <v>SERIRIT</v>
      </c>
      <c r="AR5" s="748"/>
      <c r="AS5" s="869" t="s">
        <v>3</v>
      </c>
      <c r="AT5" s="869"/>
      <c r="AU5" s="869"/>
      <c r="AV5" s="101"/>
    </row>
    <row r="6" ht="24.75" customHeight="1">
      <c r="A6" s="289" t="s">
        <v>4</v>
      </c>
      <c r="B6" s="289" t="s">
        <v>5</v>
      </c>
      <c r="C6" s="289" t="s">
        <v>6</v>
      </c>
      <c r="D6" s="289" t="s">
        <v>7</v>
      </c>
      <c r="E6" s="289" t="s">
        <v>8</v>
      </c>
      <c r="F6" s="290" t="s">
        <v>9</v>
      </c>
      <c r="G6" s="3" t="s">
        <v>10</v>
      </c>
      <c r="H6" s="453" t="s">
        <v>11</v>
      </c>
      <c r="I6" s="297" t="s">
        <v>12</v>
      </c>
      <c r="J6" s="298" t="s">
        <v>13</v>
      </c>
      <c r="K6" s="298" t="s">
        <v>14</v>
      </c>
      <c r="L6" s="299" t="s">
        <v>15</v>
      </c>
      <c r="M6" s="299" t="s">
        <v>16</v>
      </c>
      <c r="N6" s="300" t="s">
        <v>17</v>
      </c>
      <c r="O6" s="458" t="s">
        <v>682</v>
      </c>
      <c r="P6" s="300" t="s">
        <v>19</v>
      </c>
      <c r="Q6" s="300" t="s">
        <v>642</v>
      </c>
      <c r="R6" s="302" t="s">
        <v>21</v>
      </c>
      <c r="S6" s="303" t="s">
        <v>22</v>
      </c>
      <c r="T6" s="303" t="s">
        <v>23</v>
      </c>
      <c r="U6" s="304" t="s">
        <v>24</v>
      </c>
      <c r="V6" s="471" t="s">
        <v>25</v>
      </c>
      <c r="W6" s="462" t="s">
        <v>26</v>
      </c>
      <c r="X6" s="198"/>
      <c r="Z6" s="753" t="s">
        <v>27</v>
      </c>
      <c r="AA6" s="754" t="s">
        <v>28</v>
      </c>
      <c r="AB6" s="755" t="s">
        <v>29</v>
      </c>
      <c r="AC6" s="756" t="s">
        <v>30</v>
      </c>
      <c r="AD6" s="755" t="s">
        <v>31</v>
      </c>
      <c r="AE6" s="757" t="s">
        <v>32</v>
      </c>
      <c r="AF6" s="757" t="s">
        <v>33</v>
      </c>
      <c r="AG6" s="757" t="s">
        <v>34</v>
      </c>
      <c r="AH6" s="755" t="s">
        <v>35</v>
      </c>
      <c r="AI6" s="755" t="s">
        <v>36</v>
      </c>
      <c r="AJ6" s="758" t="s">
        <v>37</v>
      </c>
      <c r="AK6" s="758" t="s">
        <v>38</v>
      </c>
      <c r="AL6" s="758" t="s">
        <v>39</v>
      </c>
      <c r="AM6" s="758" t="s">
        <v>37</v>
      </c>
      <c r="AN6" s="101"/>
      <c r="AO6" s="759" t="str">
        <f ref="AO6:AP7" t="shared" si="1">+Z6</f>
        <v>NO</v>
      </c>
      <c r="AP6" s="760" t="str">
        <f t="shared" si="1"/>
        <v>NIK</v>
      </c>
      <c r="AQ6" s="761" t="str">
        <f t="shared" si="0"/>
        <v>NAMA</v>
      </c>
      <c r="AR6" s="762" t="s">
        <v>40</v>
      </c>
      <c r="AS6" s="763" t="s">
        <v>41</v>
      </c>
      <c r="AT6" s="763" t="s">
        <v>42</v>
      </c>
      <c r="AU6" s="763" t="s">
        <v>43</v>
      </c>
      <c r="AV6" s="764"/>
    </row>
    <row r="7">
      <c r="A7" s="14" t="s">
        <v>211</v>
      </c>
      <c r="B7" s="1038" t="s">
        <v>683</v>
      </c>
      <c r="C7" s="454" t="s">
        <v>684</v>
      </c>
      <c r="D7" s="455" t="s">
        <v>77</v>
      </c>
      <c r="E7" s="455" t="s">
        <v>685</v>
      </c>
      <c r="F7" s="455" t="s">
        <v>686</v>
      </c>
      <c r="G7" s="456">
        <f>2542312.3331</f>
        <v>2542312.3331</v>
      </c>
      <c r="H7" s="456"/>
      <c r="I7" s="459">
        <f>$I$4*4.89%</f>
        <v>124319.072937</v>
      </c>
      <c r="J7" s="459">
        <f>+$I$4*4%</f>
        <v>101692.4932</v>
      </c>
      <c r="K7" s="459">
        <f>+$I$4*2%</f>
        <v>50846.2466</v>
      </c>
      <c r="L7" s="456">
        <v>15000</v>
      </c>
      <c r="M7" s="33">
        <f>SUM(G7:L7)</f>
        <v>2834170.145837</v>
      </c>
      <c r="N7" s="33">
        <f>+M7*8%</f>
        <v>226733.61166696</v>
      </c>
      <c r="O7" s="456">
        <v>540000</v>
      </c>
      <c r="P7" s="470"/>
      <c r="Q7" s="33"/>
      <c r="R7" s="199">
        <f>SUM(M7:Q7)</f>
        <v>3600903.75750396</v>
      </c>
      <c r="S7" s="199">
        <f>N7*11%</f>
        <v>24940.6972833656</v>
      </c>
      <c r="T7" s="463">
        <f>R7+S7</f>
        <v>3625844.45478733</v>
      </c>
      <c r="U7" s="472">
        <v>44657</v>
      </c>
      <c r="V7" s="473">
        <v>44742</v>
      </c>
      <c r="W7" s="474" t="s">
        <v>284</v>
      </c>
      <c r="X7" s="466"/>
      <c r="Y7" s="468"/>
      <c r="Z7" s="765">
        <f ref="Z7:AB7" t="shared" si="2">+A7</f>
        <v>1</v>
      </c>
      <c r="AA7" s="766" t="str">
        <f t="shared" si="2"/>
        <v>3717</v>
      </c>
      <c r="AB7" s="767" t="str">
        <f t="shared" si="2"/>
        <v>GEDE SUJANA</v>
      </c>
      <c r="AC7" s="768" t="str">
        <f>+VLOOKUP($B7,'[5]Database All Area Mei 2022'!$C$5:$CJ$1779,27,0)</f>
        <v>KAWIN</v>
      </c>
      <c r="AD7" s="769">
        <f>+G7+P7+Q7+H7+O7</f>
        <v>3082312.3331</v>
      </c>
      <c r="AE7" s="770">
        <f>IF(I7&gt;1,$AE$4*2%,0)</f>
        <v>50846.246600000006</v>
      </c>
      <c r="AF7" s="770">
        <f>+IF(AN7="PERUSAHAAN",$AE$4*1%,0)</f>
        <v>25423.123300000003</v>
      </c>
      <c r="AG7" s="770">
        <f>IF(L7&gt;1,$AE$4*1%,0)</f>
        <v>25423.123300000003</v>
      </c>
      <c r="AH7" s="771">
        <f>(AD7-AE7-AF7-AG7)-IF(AC7="LAJANG",4500000,IF(AC7="KAWIN",4875000,IF(AC7="KAWIN ANAK 1",5250000,IF(AC7="KAWIN ANAK 2",5625000,IF(AC7="KAWIN ANAK 3",6000000,0)))))</f>
        <v>-1894380.1601000004</v>
      </c>
      <c r="AI7" s="771">
        <f>+IF(AH7&gt;1,AH7*5%,0)</f>
        <v>0</v>
      </c>
      <c r="AJ7" s="772">
        <f>+AD7-AE7-AF7-AG7-AI7</f>
        <v>2980619.8398999996</v>
      </c>
      <c r="AK7" s="772"/>
      <c r="AL7" s="773"/>
      <c r="AM7" s="774">
        <f>+AJ7-AL7-AK7</f>
        <v>2980619.8398999996</v>
      </c>
      <c r="AN7" s="775" t="str">
        <f>+VLOOKUP($B7,'[5]Database All Area Mei 2022'!$C$5:$CJ$1779,74,0)</f>
        <v>PERUSAHAAN</v>
      </c>
      <c r="AO7" s="776">
        <f t="shared" si="1"/>
        <v>1</v>
      </c>
      <c r="AP7" s="777" t="str">
        <f t="shared" si="1"/>
        <v>3717</v>
      </c>
      <c r="AQ7" s="778" t="str">
        <f t="shared" si="0"/>
        <v>GEDE SUJANA</v>
      </c>
      <c r="AR7" s="779">
        <f>+AM7</f>
        <v>2980619.8398999996</v>
      </c>
      <c r="AS7" s="97">
        <f>+VLOOKUP(B7,'[6]BANK DRIVER'!$B$442:$I$1298,6,0)</f>
        <v>2980619.8398999996</v>
      </c>
      <c r="AV7" s="103">
        <f>+AR7-AS7-AT7-AU7</f>
        <v>0</v>
      </c>
    </row>
    <row r="8" ht="15.75">
      <c r="A8" s="1004" t="s">
        <v>339</v>
      </c>
      <c r="B8" s="1005"/>
      <c r="C8" s="1005"/>
      <c r="D8" s="1006"/>
      <c r="E8" s="457"/>
      <c r="F8" s="457"/>
      <c r="G8" s="145">
        <f>SUM(G7:G7)</f>
        <v>2542312.3331</v>
      </c>
      <c r="H8" s="145">
        <f ref="H8:T8" t="shared" si="7">SUM(H7:H7)</f>
        <v>0</v>
      </c>
      <c r="I8" s="145">
        <f t="shared" si="7"/>
        <v>124319.072937</v>
      </c>
      <c r="J8" s="145">
        <f t="shared" si="7"/>
        <v>101692.4932</v>
      </c>
      <c r="K8" s="145">
        <f t="shared" si="7"/>
        <v>50846.2466</v>
      </c>
      <c r="L8" s="145">
        <f t="shared" si="7"/>
        <v>15000</v>
      </c>
      <c r="M8" s="145">
        <f t="shared" si="7"/>
        <v>2834170.145837</v>
      </c>
      <c r="N8" s="145">
        <f t="shared" si="7"/>
        <v>226733.61166696</v>
      </c>
      <c r="O8" s="145">
        <f t="shared" si="7"/>
        <v>540000</v>
      </c>
      <c r="P8" s="145">
        <f t="shared" si="7"/>
        <v>0</v>
      </c>
      <c r="Q8" s="145">
        <f t="shared" si="7"/>
        <v>0</v>
      </c>
      <c r="R8" s="145">
        <f t="shared" si="7"/>
        <v>3600903.75750396</v>
      </c>
      <c r="S8" s="145">
        <f t="shared" si="7"/>
        <v>24940.6972833656</v>
      </c>
      <c r="T8" s="145">
        <f t="shared" si="7"/>
        <v>3625844.45478733</v>
      </c>
      <c r="U8" s="228"/>
      <c r="V8" s="467"/>
      <c r="Z8" s="783"/>
      <c r="AA8" s="784"/>
      <c r="AB8" s="785"/>
      <c r="AC8" s="786"/>
      <c r="AD8" s="145">
        <f ref="AD8:AM8" t="shared" si="8">SUM(AD7:AD7)</f>
        <v>3082312.3331</v>
      </c>
      <c r="AE8" s="145">
        <f t="shared" si="8"/>
        <v>50846.246600000006</v>
      </c>
      <c r="AF8" s="145">
        <f t="shared" si="8"/>
        <v>25423.123300000003</v>
      </c>
      <c r="AG8" s="145">
        <f t="shared" si="8"/>
        <v>25423.123300000003</v>
      </c>
      <c r="AH8" s="145">
        <f t="shared" si="8"/>
        <v>-1894380.1601000004</v>
      </c>
      <c r="AI8" s="145">
        <f t="shared" si="8"/>
        <v>0</v>
      </c>
      <c r="AJ8" s="145">
        <f t="shared" si="8"/>
        <v>2980619.8398999996</v>
      </c>
      <c r="AK8" s="145">
        <f t="shared" si="8"/>
        <v>0</v>
      </c>
      <c r="AL8" s="145">
        <f t="shared" si="8"/>
        <v>0</v>
      </c>
      <c r="AM8" s="145">
        <f t="shared" si="8"/>
        <v>2980619.8398999996</v>
      </c>
      <c r="AN8" s="775"/>
      <c r="AO8" s="787"/>
      <c r="AP8" s="788"/>
      <c r="AQ8" s="789"/>
      <c r="AR8" s="145">
        <f>SUM(AR7:AR7)</f>
        <v>2980619.8398999996</v>
      </c>
      <c r="AS8" s="145">
        <f>SUM(AS7:AS7)</f>
        <v>2980619.8398999996</v>
      </c>
      <c r="AT8" s="145">
        <f>SUM(AT7:AT7)</f>
        <v>0</v>
      </c>
      <c r="AU8" s="145">
        <f>SUM(AU7:AU7)</f>
        <v>0</v>
      </c>
      <c r="AV8" s="101"/>
    </row>
    <row r="9" ht="15.75">
      <c r="D9" s="240"/>
      <c r="E9" s="240"/>
      <c r="F9" s="24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U9" s="192"/>
      <c r="AD9" s="791">
        <f>+AD8-G8-P8-Q8-H8-O8</f>
        <v>0</v>
      </c>
      <c r="AK9" s="791"/>
      <c r="AL9" s="791"/>
      <c r="AM9" s="791"/>
      <c r="AN9" s="792"/>
      <c r="AR9" s="791">
        <f>+AR8-AS8-AT8-AU8</f>
        <v>0</v>
      </c>
      <c r="AS9" s="101"/>
      <c r="AV9" s="101"/>
    </row>
    <row r="10">
      <c r="C10" s="106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U10" s="192"/>
      <c r="AC10" s="103"/>
      <c r="AD10" s="793" t="s">
        <v>341</v>
      </c>
      <c r="AE10" s="98">
        <f>+I8+K8+AE8+AG8</f>
        <v>251434.68943700002</v>
      </c>
      <c r="AH10" s="98"/>
      <c r="AI10" s="98"/>
      <c r="AJ10" s="98"/>
      <c r="AK10" s="98"/>
      <c r="AL10" s="791"/>
      <c r="AN10" s="102"/>
    </row>
    <row r="11">
      <c r="B11" s="294"/>
      <c r="C11" s="148"/>
      <c r="D11" s="154"/>
      <c r="E11" s="154"/>
      <c r="F11" s="154"/>
      <c r="G11" s="155"/>
      <c r="H11" s="155"/>
      <c r="I11" s="185"/>
      <c r="J11" s="185"/>
      <c r="K11" s="185"/>
      <c r="L11" s="185"/>
      <c r="M11" s="185"/>
      <c r="N11" s="185"/>
      <c r="O11" s="88"/>
      <c r="P11" s="185"/>
      <c r="Q11" s="185"/>
      <c r="R11" s="185"/>
      <c r="S11" s="185"/>
      <c r="T11" s="185"/>
      <c r="U11" s="231"/>
      <c r="V11" s="192"/>
      <c r="AC11" s="103"/>
      <c r="AD11" s="100" t="s">
        <v>33</v>
      </c>
      <c r="AE11" s="98">
        <f>+J8+AF8</f>
        <v>127115.6165</v>
      </c>
      <c r="AH11" s="98"/>
      <c r="AI11" s="98"/>
      <c r="AJ11" s="98"/>
      <c r="AK11" s="98"/>
      <c r="AN11" s="102"/>
    </row>
    <row r="12">
      <c r="B12" s="147"/>
      <c r="C12" s="148"/>
      <c r="D12" s="147"/>
      <c r="E12" s="148"/>
      <c r="F12" s="148"/>
      <c r="G12" s="107"/>
      <c r="H12" s="107"/>
      <c r="I12" s="154"/>
      <c r="J12" s="154"/>
      <c r="K12" s="154"/>
      <c r="L12" s="154"/>
      <c r="M12" s="154"/>
      <c r="N12" s="185"/>
      <c r="P12" s="185"/>
      <c r="Q12" s="185"/>
      <c r="R12" s="154"/>
      <c r="S12" s="154"/>
      <c r="T12" s="185"/>
      <c r="U12" s="231"/>
      <c r="V12" s="192"/>
      <c r="Z12" s="95">
        <v>25</v>
      </c>
      <c r="AA12" s="96">
        <v>26</v>
      </c>
      <c r="AB12" s="95">
        <v>27</v>
      </c>
      <c r="AC12" s="96">
        <v>28</v>
      </c>
      <c r="AD12" s="100" t="s">
        <v>342</v>
      </c>
      <c r="AE12" s="98">
        <f>+L8</f>
        <v>15000</v>
      </c>
      <c r="AG12" s="96">
        <v>32</v>
      </c>
      <c r="AH12" s="95">
        <v>33</v>
      </c>
      <c r="AI12" s="96">
        <v>34</v>
      </c>
      <c r="AJ12" s="95">
        <v>35</v>
      </c>
      <c r="AK12" s="96">
        <v>36</v>
      </c>
      <c r="AN12" s="102"/>
      <c r="AV12" s="101"/>
    </row>
    <row r="13">
      <c r="B13" s="294"/>
      <c r="C13" s="294"/>
      <c r="D13" s="158"/>
      <c r="E13" s="148"/>
      <c r="F13" s="148"/>
      <c r="G13" s="159"/>
      <c r="H13" s="159"/>
      <c r="I13" s="146"/>
      <c r="J13" s="146"/>
      <c r="K13" s="146"/>
      <c r="L13" s="187"/>
      <c r="M13" s="147"/>
      <c r="N13" s="188"/>
      <c r="R13" s="232"/>
      <c r="S13" s="154"/>
      <c r="T13" s="188"/>
      <c r="U13" s="231"/>
      <c r="V13" s="231"/>
      <c r="AC13" s="103"/>
      <c r="AD13" s="100" t="s">
        <v>36</v>
      </c>
      <c r="AE13" s="98">
        <f>+AI8</f>
        <v>0</v>
      </c>
      <c r="AH13" s="98"/>
      <c r="AI13" s="98"/>
      <c r="AJ13" s="98"/>
      <c r="AK13" s="98"/>
      <c r="AN13" s="102"/>
    </row>
    <row r="14">
      <c r="B14" s="295"/>
      <c r="C14" s="295"/>
      <c r="D14" s="106"/>
      <c r="G14" s="159"/>
      <c r="H14" s="159"/>
      <c r="I14" s="146"/>
      <c r="J14" s="190"/>
      <c r="K14" s="146"/>
      <c r="L14" s="187"/>
      <c r="M14" s="146"/>
      <c r="N14" s="154"/>
      <c r="P14" s="154"/>
      <c r="Q14" s="154"/>
      <c r="R14" s="232"/>
      <c r="S14" s="154"/>
      <c r="T14" s="154"/>
      <c r="U14" s="231"/>
      <c r="V14" s="231"/>
      <c r="AC14" s="103"/>
      <c r="AD14" s="100" t="s">
        <v>343</v>
      </c>
      <c r="AE14" s="98">
        <f>+AL8+AK8</f>
        <v>0</v>
      </c>
      <c r="AH14" s="98"/>
      <c r="AI14" s="98"/>
      <c r="AJ14" s="98"/>
      <c r="AK14" s="98"/>
      <c r="AN14" s="102"/>
    </row>
    <row r="15">
      <c r="B15" s="294"/>
      <c r="C15" s="294"/>
      <c r="D15" s="158"/>
      <c r="E15" s="148"/>
      <c r="F15" s="148"/>
      <c r="G15" s="159"/>
      <c r="H15" s="159"/>
      <c r="I15" s="159"/>
      <c r="J15" s="146"/>
      <c r="K15" s="146"/>
      <c r="L15" s="187"/>
      <c r="M15" s="146"/>
      <c r="N15" s="146"/>
      <c r="O15" s="460"/>
      <c r="P15" s="146"/>
      <c r="Q15" s="146"/>
      <c r="R15" s="148"/>
      <c r="S15" s="154"/>
      <c r="T15" s="154"/>
      <c r="U15" s="231"/>
      <c r="V15" s="231"/>
      <c r="AC15" s="103"/>
      <c r="AD15" s="100" t="s">
        <v>344</v>
      </c>
      <c r="AE15" s="98">
        <f>+N8</f>
        <v>226733.61166696</v>
      </c>
      <c r="AH15" s="98"/>
      <c r="AI15" s="98"/>
      <c r="AJ15" s="98"/>
      <c r="AK15" s="98"/>
      <c r="AN15" s="102"/>
    </row>
    <row r="16">
      <c r="B16" s="147"/>
      <c r="C16" s="148"/>
      <c r="D16" s="148"/>
      <c r="E16" s="148"/>
      <c r="F16" s="148"/>
      <c r="G16" s="159"/>
      <c r="H16" s="159"/>
      <c r="I16" s="159"/>
      <c r="J16" s="146"/>
      <c r="K16" s="146"/>
      <c r="L16" s="187"/>
      <c r="M16" s="146"/>
      <c r="N16" s="146"/>
      <c r="O16" s="460"/>
      <c r="P16" s="146"/>
      <c r="Q16" s="146"/>
      <c r="R16" s="148"/>
      <c r="S16" s="105"/>
      <c r="T16" s="154"/>
      <c r="U16" s="231"/>
      <c r="V16" s="231"/>
      <c r="AC16" s="103"/>
      <c r="AD16" s="100" t="s">
        <v>22</v>
      </c>
      <c r="AE16" s="98">
        <f>+S8</f>
        <v>24940.6972833656</v>
      </c>
      <c r="AH16" s="98"/>
      <c r="AI16" s="98"/>
      <c r="AJ16" s="98"/>
      <c r="AK16" s="98"/>
      <c r="AN16" s="102"/>
    </row>
    <row r="17">
      <c r="B17" s="147"/>
      <c r="C17" s="148"/>
      <c r="D17" s="148"/>
      <c r="E17" s="148"/>
      <c r="F17" s="148"/>
      <c r="G17" s="159"/>
      <c r="H17" s="159"/>
      <c r="I17" s="159"/>
      <c r="J17" s="146"/>
      <c r="K17" s="146"/>
      <c r="L17" s="187"/>
      <c r="M17" s="146"/>
      <c r="N17" s="146"/>
      <c r="O17" s="460"/>
      <c r="P17" s="146"/>
      <c r="Q17" s="146"/>
      <c r="R17" s="148"/>
      <c r="S17" s="154"/>
      <c r="T17" s="234"/>
      <c r="U17" s="231"/>
      <c r="V17" s="231"/>
      <c r="AC17" s="103"/>
      <c r="AD17" s="100" t="s">
        <v>345</v>
      </c>
      <c r="AE17" s="98">
        <f>+AR8</f>
        <v>2980619.8398999996</v>
      </c>
      <c r="AH17" s="98"/>
      <c r="AI17" s="98"/>
      <c r="AJ17" s="98"/>
      <c r="AK17" s="98"/>
      <c r="AN17" s="102"/>
    </row>
    <row r="18">
      <c r="B18" s="147"/>
      <c r="C18" s="148"/>
      <c r="D18" s="296"/>
      <c r="E18" s="148"/>
      <c r="F18" s="148"/>
      <c r="G18" s="159"/>
      <c r="H18" s="159"/>
      <c r="I18" s="159"/>
      <c r="J18" s="187"/>
      <c r="K18" s="147"/>
      <c r="L18" s="147"/>
      <c r="M18" s="147"/>
      <c r="P18" s="148"/>
      <c r="Q18" s="147"/>
      <c r="T18" s="234"/>
      <c r="U18" s="233"/>
      <c r="V18" s="233"/>
      <c r="AC18" s="103"/>
      <c r="AD18" s="100" t="s">
        <v>346</v>
      </c>
      <c r="AE18" s="98">
        <f>SUM(AE10:AE17)</f>
        <v>3625844.454787325</v>
      </c>
      <c r="AH18" s="98"/>
      <c r="AI18" s="98"/>
      <c r="AJ18" s="98"/>
      <c r="AK18" s="98"/>
      <c r="AN18" s="102"/>
    </row>
    <row r="19">
      <c r="B19" s="444"/>
      <c r="C19" s="444"/>
      <c r="D19" s="446"/>
      <c r="E19" s="444"/>
      <c r="F19" s="444"/>
      <c r="G19" s="443"/>
      <c r="H19" s="443"/>
      <c r="I19" s="443"/>
      <c r="J19" s="447"/>
      <c r="K19" s="445"/>
      <c r="L19" s="445"/>
      <c r="M19" s="445"/>
      <c r="N19" s="445"/>
      <c r="O19" s="461"/>
      <c r="P19" s="444"/>
      <c r="Q19" s="445"/>
      <c r="R19" s="446"/>
      <c r="S19" s="446"/>
      <c r="T19" s="446"/>
      <c r="U19" s="50"/>
      <c r="V19" s="50"/>
      <c r="AC19" s="103"/>
      <c r="AE19" s="98">
        <f>+AE18-T8</f>
        <v>-4.6566128730773926E-09</v>
      </c>
      <c r="AH19" s="98"/>
      <c r="AI19" s="98"/>
      <c r="AJ19" s="98"/>
      <c r="AK19" s="98"/>
      <c r="AN19" s="102"/>
    </row>
    <row r="20">
      <c r="C20" s="106"/>
      <c r="G20" s="107"/>
      <c r="H20" s="107"/>
      <c r="M20" s="107"/>
      <c r="T20" s="234"/>
      <c r="V20" s="191"/>
      <c r="AC20" s="103"/>
      <c r="AE20" s="98">
        <f>+AE18-AE16</f>
        <v>3600903.7575039594</v>
      </c>
      <c r="AH20" s="98"/>
      <c r="AI20" s="98"/>
      <c r="AJ20" s="98"/>
      <c r="AK20" s="98"/>
      <c r="AN20" s="102"/>
    </row>
  </sheetData>
  <mergeCells>
    <mergeCell ref="A8:D8"/>
  </mergeCells>
  <conditionalFormatting sqref="AN1:AN4 AN21:AN1048576 AN6">
    <cfRule type="containsText" dxfId="260" priority="5" operator="containsText" text="MBK">
      <formula>NOT(ISERROR(SEARCH("MBK",AN1)))</formula>
    </cfRule>
  </conditionalFormatting>
  <conditionalFormatting sqref="AE15">
    <cfRule type="containsText" dxfId="261" priority="1" operator="containsText" text="SALAH">
      <formula>NOT(ISERROR(SEARCH("SALAH",AE15)))</formula>
    </cfRule>
    <cfRule type="containsText" dxfId="262" priority="2" operator="containsText" text="SALAH">
      <formula>NOT(ISERROR(SEARCH("SALAH",AE15)))</formula>
    </cfRule>
  </conditionalFormatting>
  <conditionalFormatting sqref="AE12">
    <cfRule type="containsText" dxfId="261" priority="3" operator="containsText" text="SALAH">
      <formula>NOT(ISERROR(SEARCH("SALAH",AE12)))</formula>
    </cfRule>
    <cfRule type="containsText" dxfId="262" priority="4" operator="containsText" text="SALAH">
      <formula>NOT(ISERROR(SEARCH("SALAH",AE12)))</formula>
    </cfRule>
  </conditionalFormatting>
  <printOptions horizontalCentered="1"/>
  <pageMargins left="0" right="0" top="0.75" bottom="0.75" header="0.3" footer="0.3"/>
  <pageSetup paperSize="9" scale="51" fitToHeight="0" orientation="landscape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mc:Ignorable="x14ac xr">
  <sheetPr>
    <tabColor theme="5"/>
    <pageSetUpPr fitToPage="1"/>
  </sheetPr>
  <dimension ref="A1:AV161"/>
  <sheetViews>
    <sheetView zoomScale="70" zoomScaleNormal="70" workbookViewId="0">
      <pane xSplit="7" ySplit="6" topLeftCell="AL127" activePane="bottomRight" state="frozen"/>
      <selection pane="topRight"/>
      <selection pane="bottomLeft"/>
      <selection pane="bottomRight" activeCell="AO140" sqref="AO140"/>
    </sheetView>
  </sheetViews>
  <sheetFormatPr defaultColWidth="9" defaultRowHeight="15"/>
  <cols>
    <col min="1" max="1" width="9.140625" customWidth="1"/>
    <col min="3" max="3" width="28.28515625" customWidth="1"/>
    <col min="4" max="4" width="17.5703125" customWidth="1"/>
    <col min="5" max="6" hidden="1" width="9" customWidth="1"/>
    <col min="7" max="7" width="11.85546875" customWidth="1"/>
    <col min="8" max="8" width="13.28515625" customWidth="1"/>
    <col min="9" max="9" width="12.42578125" customWidth="1"/>
    <col min="10" max="10" width="11.5703125" customWidth="1"/>
    <col min="11" max="12" width="9.85546875" customWidth="1"/>
    <col min="13" max="13" width="12.5703125" customWidth="1"/>
    <col min="14" max="14" width="11.42578125" customWidth="1"/>
    <col min="15" max="15" width="12.85546875" customWidth="1"/>
    <col min="16" max="16" width="9.42578125" customWidth="1"/>
    <col min="17" max="17" width="10.5703125" customWidth="1"/>
    <col min="18" max="18" width="12.85546875" customWidth="1"/>
    <col min="19" max="19" width="10.5703125" customWidth="1"/>
    <col min="20" max="20" width="12.140625" customWidth="1"/>
    <col min="21" max="21" width="11.7109375" customWidth="1"/>
    <col min="22" max="22" width="10" customWidth="1"/>
    <col min="23" max="23" width="11.7109375" customWidth="1"/>
    <col min="24" max="24" width="9.140625" customWidth="1"/>
    <col min="26" max="26" width="7" customWidth="1" style="100"/>
    <col min="27" max="27" width="5.85546875" customWidth="1" style="100"/>
    <col min="28" max="28" width="22.85546875" customWidth="1" style="100"/>
    <col min="29" max="29" width="13.42578125" customWidth="1" style="99"/>
    <col min="30" max="30" width="15.42578125" customWidth="1" style="100"/>
    <col min="31" max="31" width="13.7109375" customWidth="1" style="98"/>
    <col min="32" max="32" width="15.42578125" customWidth="1" style="98"/>
    <col min="33" max="33" width="13.85546875" customWidth="1" style="98"/>
    <col min="34" max="34" width="16" customWidth="1" style="100"/>
    <col min="35" max="35" width="10.5703125" customWidth="1" style="100"/>
    <col min="36" max="36" width="10.42578125" customWidth="1" style="100"/>
    <col min="37" max="37" width="14.42578125" customWidth="1" style="100"/>
    <col min="38" max="38" bestFit="1" width="13.140625" customWidth="1" style="100"/>
    <col min="39" max="39" bestFit="1" width="14" customWidth="1" style="100"/>
    <col min="40" max="40" width="13.28515625" customWidth="1" style="99"/>
    <col min="41" max="41" width="5.85546875" customWidth="1" style="100"/>
    <col min="42" max="42" width="6.42578125" customWidth="1" style="100"/>
    <col min="43" max="43" bestFit="1" width="24.5703125" customWidth="1" style="100"/>
    <col min="44" max="44" width="15.5703125" customWidth="1" style="100"/>
    <col min="45" max="45" bestFit="1" width="14.85546875" customWidth="1" style="99"/>
    <col min="46" max="46" bestFit="1" width="12.42578125" customWidth="1" style="97"/>
    <col min="47" max="47" bestFit="1" width="11.42578125" customWidth="1" style="97"/>
    <col min="48" max="48" width="13.7109375" customWidth="1" style="99"/>
  </cols>
  <sheetData>
    <row r="1">
      <c r="A1" s="340" t="s">
        <v>0</v>
      </c>
      <c r="B1" s="341"/>
      <c r="C1" s="342"/>
      <c r="D1" s="343"/>
      <c r="E1" s="343"/>
      <c r="F1" s="343"/>
      <c r="G1" s="344"/>
      <c r="H1" s="344"/>
      <c r="I1" s="383"/>
      <c r="J1" s="383"/>
      <c r="K1" s="383"/>
      <c r="L1" s="383"/>
      <c r="M1" s="344"/>
      <c r="N1" s="383"/>
      <c r="O1" s="383"/>
      <c r="P1" s="383"/>
      <c r="Q1" s="383"/>
      <c r="R1" s="383"/>
      <c r="S1" s="383"/>
      <c r="T1" s="383"/>
      <c r="V1" s="404"/>
      <c r="Z1" s="748"/>
      <c r="AA1" s="748"/>
      <c r="AB1" s="748"/>
      <c r="AC1" s="749"/>
      <c r="AD1" s="748"/>
      <c r="AH1" s="98"/>
      <c r="AI1" s="748"/>
      <c r="AJ1" s="748"/>
      <c r="AK1" s="748"/>
      <c r="AL1" s="748"/>
      <c r="AM1" s="748"/>
      <c r="AN1" s="749"/>
      <c r="AO1" s="748"/>
      <c r="AP1" s="748"/>
      <c r="AQ1" s="748"/>
      <c r="AR1" s="748"/>
      <c r="AS1" s="101"/>
      <c r="AV1" s="101"/>
    </row>
    <row r="2">
      <c r="A2" s="340" t="s">
        <v>347</v>
      </c>
      <c r="B2" s="345"/>
      <c r="C2" s="346"/>
      <c r="D2" s="345"/>
      <c r="E2" s="345"/>
      <c r="F2" s="345"/>
      <c r="G2" s="347"/>
      <c r="H2" s="347"/>
      <c r="I2" s="384"/>
      <c r="J2" s="384"/>
      <c r="K2" s="384"/>
      <c r="L2" s="384"/>
      <c r="M2" s="347"/>
      <c r="N2" s="347"/>
      <c r="O2" s="347"/>
      <c r="P2" s="347"/>
      <c r="Q2" s="347"/>
      <c r="R2" s="384"/>
      <c r="S2" s="384"/>
      <c r="T2" s="384"/>
      <c r="U2" s="405"/>
      <c r="V2" s="405"/>
      <c r="Z2" s="748"/>
      <c r="AA2" s="748"/>
      <c r="AB2" s="748"/>
      <c r="AC2" s="749"/>
      <c r="AD2" s="748"/>
      <c r="AH2" s="98"/>
      <c r="AI2" s="748"/>
      <c r="AJ2" s="748"/>
      <c r="AK2" s="748"/>
      <c r="AL2" s="748"/>
      <c r="AM2" s="748"/>
      <c r="AN2" s="749"/>
      <c r="AO2" s="748"/>
      <c r="AP2" s="748"/>
      <c r="AQ2" s="748"/>
      <c r="AR2" s="748"/>
      <c r="AS2" s="101"/>
      <c r="AV2" s="101"/>
    </row>
    <row r="3">
      <c r="A3" s="340" t="str">
        <f>+'MATARAM ANTERAJA MEI - OK'!A3</f>
        <v>Periode Bulan Mei 2022</v>
      </c>
      <c r="B3" s="341"/>
      <c r="C3" s="342"/>
      <c r="D3" s="343"/>
      <c r="E3" s="343"/>
      <c r="F3" s="345"/>
      <c r="G3" s="347"/>
      <c r="H3" s="347"/>
      <c r="I3" s="348">
        <v>4500000</v>
      </c>
      <c r="J3" s="383"/>
      <c r="K3" s="383"/>
      <c r="L3" s="383"/>
      <c r="M3" s="344"/>
      <c r="N3" s="383"/>
      <c r="O3" s="383"/>
      <c r="P3" s="383"/>
      <c r="Q3" s="383"/>
      <c r="R3" s="406"/>
      <c r="S3" s="406"/>
      <c r="T3" s="383"/>
      <c r="V3" s="404"/>
      <c r="Z3" s="748"/>
      <c r="AA3" s="748"/>
      <c r="AB3" s="748"/>
      <c r="AC3" s="749"/>
      <c r="AD3" s="748"/>
      <c r="AE3" s="348">
        <v>4500000</v>
      </c>
      <c r="AH3" s="98"/>
      <c r="AI3" s="748"/>
      <c r="AJ3" s="748"/>
      <c r="AK3" s="748"/>
      <c r="AL3" s="748"/>
      <c r="AM3" s="748"/>
      <c r="AN3" s="749"/>
      <c r="AO3" s="748"/>
      <c r="AP3" s="748"/>
      <c r="AQ3" s="748"/>
      <c r="AR3" s="748"/>
      <c r="AS3" s="101"/>
      <c r="AV3" s="101"/>
    </row>
    <row r="4">
      <c r="A4" s="340"/>
      <c r="B4" s="341"/>
      <c r="C4" s="342"/>
      <c r="D4" s="343"/>
      <c r="E4" s="343"/>
      <c r="F4" s="345"/>
      <c r="G4" s="348"/>
      <c r="H4" s="347"/>
      <c r="I4" s="349">
        <v>1874322.05</v>
      </c>
      <c r="J4" s="383"/>
      <c r="K4" s="383"/>
      <c r="L4" s="383"/>
      <c r="M4" s="344"/>
      <c r="N4" s="383"/>
      <c r="O4" s="383"/>
      <c r="P4" s="383"/>
      <c r="Q4" s="383"/>
      <c r="R4" s="406"/>
      <c r="S4" s="406"/>
      <c r="T4" s="383"/>
      <c r="V4" s="404"/>
      <c r="Z4" s="748"/>
      <c r="AA4" s="748"/>
      <c r="AB4" s="748"/>
      <c r="AC4" s="749"/>
      <c r="AD4" s="748"/>
      <c r="AE4" s="750">
        <f>+I4</f>
        <v>1874322.05</v>
      </c>
      <c r="AH4" s="98"/>
      <c r="AI4" s="751"/>
      <c r="AJ4" s="748"/>
      <c r="AK4" s="748"/>
      <c r="AL4" s="748"/>
      <c r="AM4" s="748"/>
      <c r="AN4" s="749"/>
      <c r="AO4" s="748"/>
      <c r="AP4" s="748"/>
      <c r="AQ4" s="748"/>
      <c r="AR4" s="748"/>
      <c r="AS4" s="101"/>
      <c r="AV4" s="101"/>
    </row>
    <row r="5" ht="15.75">
      <c r="A5" s="340"/>
      <c r="B5" s="341"/>
      <c r="C5" s="342"/>
      <c r="D5" s="343"/>
      <c r="E5" s="343"/>
      <c r="F5" s="345"/>
      <c r="G5" s="349"/>
      <c r="H5" s="349"/>
      <c r="I5" s="385"/>
      <c r="J5" s="383"/>
      <c r="K5" s="383"/>
      <c r="L5" s="383"/>
      <c r="M5" s="344"/>
      <c r="N5" s="383"/>
      <c r="O5" s="383"/>
      <c r="P5" s="383"/>
      <c r="Q5" s="383"/>
      <c r="R5" s="383"/>
      <c r="S5" s="383"/>
      <c r="T5" s="383"/>
      <c r="V5" s="404"/>
      <c r="Z5" s="748"/>
      <c r="AA5" s="748"/>
      <c r="AB5" s="748" t="str">
        <f>+E7</f>
        <v>REMBANG</v>
      </c>
      <c r="AC5" s="749"/>
      <c r="AD5" s="748"/>
      <c r="AE5" s="752"/>
      <c r="AH5" s="98"/>
      <c r="AI5" s="748"/>
      <c r="AJ5" s="748"/>
      <c r="AK5" s="748"/>
      <c r="AL5" s="748"/>
      <c r="AM5" s="748"/>
      <c r="AN5" s="749"/>
      <c r="AO5" s="748"/>
      <c r="AP5" s="748"/>
      <c r="AQ5" s="748" t="str">
        <f ref="AQ5:AQ7" t="shared" si="0">+AB5</f>
        <v>REMBANG</v>
      </c>
      <c r="AR5" s="748"/>
      <c r="AS5" s="869" t="s">
        <v>3</v>
      </c>
      <c r="AT5" s="869"/>
      <c r="AU5" s="869"/>
      <c r="AV5" s="101"/>
    </row>
    <row r="6" ht="34.5">
      <c r="A6" s="350" t="s">
        <v>4</v>
      </c>
      <c r="B6" s="351" t="s">
        <v>5</v>
      </c>
      <c r="C6" s="351" t="s">
        <v>6</v>
      </c>
      <c r="D6" s="351" t="s">
        <v>7</v>
      </c>
      <c r="E6" s="352" t="s">
        <v>8</v>
      </c>
      <c r="F6" s="353" t="s">
        <v>9</v>
      </c>
      <c r="G6" s="3" t="s">
        <v>10</v>
      </c>
      <c r="H6" s="254" t="s">
        <v>11</v>
      </c>
      <c r="I6" s="386" t="s">
        <v>12</v>
      </c>
      <c r="J6" s="387" t="s">
        <v>13</v>
      </c>
      <c r="K6" s="387" t="s">
        <v>14</v>
      </c>
      <c r="L6" s="388" t="s">
        <v>15</v>
      </c>
      <c r="M6" s="388" t="s">
        <v>16</v>
      </c>
      <c r="N6" s="389" t="s">
        <v>17</v>
      </c>
      <c r="O6" s="389" t="s">
        <v>348</v>
      </c>
      <c r="P6" s="389" t="s">
        <v>19</v>
      </c>
      <c r="Q6" s="407" t="s">
        <v>20</v>
      </c>
      <c r="R6" s="408" t="s">
        <v>21</v>
      </c>
      <c r="S6" s="409" t="s">
        <v>22</v>
      </c>
      <c r="T6" s="409" t="s">
        <v>23</v>
      </c>
      <c r="U6" s="410" t="s">
        <v>24</v>
      </c>
      <c r="V6" s="411" t="s">
        <v>25</v>
      </c>
      <c r="W6" s="412" t="s">
        <v>26</v>
      </c>
      <c r="X6" s="413"/>
      <c r="Z6" s="753" t="s">
        <v>27</v>
      </c>
      <c r="AA6" s="754" t="s">
        <v>28</v>
      </c>
      <c r="AB6" s="755" t="s">
        <v>29</v>
      </c>
      <c r="AC6" s="756" t="s">
        <v>30</v>
      </c>
      <c r="AD6" s="755" t="s">
        <v>31</v>
      </c>
      <c r="AE6" s="757" t="s">
        <v>32</v>
      </c>
      <c r="AF6" s="757" t="s">
        <v>33</v>
      </c>
      <c r="AG6" s="757" t="s">
        <v>34</v>
      </c>
      <c r="AH6" s="755" t="s">
        <v>35</v>
      </c>
      <c r="AI6" s="755" t="s">
        <v>36</v>
      </c>
      <c r="AJ6" s="758" t="s">
        <v>37</v>
      </c>
      <c r="AK6" s="758" t="s">
        <v>38</v>
      </c>
      <c r="AL6" s="758" t="s">
        <v>39</v>
      </c>
      <c r="AM6" s="758" t="s">
        <v>37</v>
      </c>
      <c r="AN6" s="101"/>
      <c r="AO6" s="759" t="str">
        <f ref="AO6:AP7" t="shared" si="1">+Z6</f>
        <v>NO</v>
      </c>
      <c r="AP6" s="760" t="str">
        <f t="shared" si="1"/>
        <v>NIK</v>
      </c>
      <c r="AQ6" s="761" t="str">
        <f t="shared" si="0"/>
        <v>NAMA</v>
      </c>
      <c r="AR6" s="762" t="s">
        <v>40</v>
      </c>
      <c r="AS6" s="763" t="s">
        <v>41</v>
      </c>
      <c r="AT6" s="763" t="s">
        <v>42</v>
      </c>
      <c r="AU6" s="763" t="s">
        <v>43</v>
      </c>
      <c r="AV6" s="764"/>
    </row>
    <row r="7">
      <c r="A7" s="7" t="s">
        <v>44</v>
      </c>
      <c r="B7" s="354" t="s">
        <v>349</v>
      </c>
      <c r="C7" s="355" t="s">
        <v>350</v>
      </c>
      <c r="D7" s="7" t="s">
        <v>55</v>
      </c>
      <c r="E7" s="356" t="s">
        <v>351</v>
      </c>
      <c r="F7" s="357" t="s">
        <v>352</v>
      </c>
      <c r="G7" s="358">
        <v>1874322.05</v>
      </c>
      <c r="H7" s="358"/>
      <c r="I7" s="10">
        <f>+$I$4*4.89%</f>
        <v>91654.348245</v>
      </c>
      <c r="J7" s="10">
        <f ref="J7:J21" t="shared" si="2">+$I$4*4%</f>
        <v>74972.882</v>
      </c>
      <c r="K7" s="10">
        <f ref="K7:K21" t="shared" si="3">+$I$4*2%</f>
        <v>37486.441</v>
      </c>
      <c r="L7" s="10">
        <v>1666.66666666667</v>
      </c>
      <c r="M7" s="35">
        <f ref="M7:M27" t="shared" si="4">SUM(G7:L7)</f>
        <v>2080102.3879116669</v>
      </c>
      <c r="N7" s="26">
        <f ref="N7:N27" t="shared" si="5">+M7*8%</f>
        <v>166408.19103293336</v>
      </c>
      <c r="O7" s="26">
        <f>700000</f>
        <v>700000</v>
      </c>
      <c r="P7" s="28"/>
      <c r="Q7" s="26">
        <f ref="Q7:Q11" t="shared" si="6">25*10000</f>
        <v>250000</v>
      </c>
      <c r="R7" s="29">
        <f>SUM(M7:Q7)</f>
        <v>3196510.5789446</v>
      </c>
      <c r="S7" s="199">
        <f ref="S7:S27" t="shared" si="7">N7*11%</f>
        <v>18304.90101362267</v>
      </c>
      <c r="T7" s="42">
        <f ref="T7:T27" t="shared" si="8">R7+S7</f>
        <v>3214815.4799582227</v>
      </c>
      <c r="U7" s="319">
        <v>44621</v>
      </c>
      <c r="V7" s="414">
        <v>44712</v>
      </c>
      <c r="W7" s="415"/>
      <c r="X7" s="321"/>
      <c r="Y7" s="321"/>
      <c r="Z7" s="765">
        <f ref="Z7:AB7" t="shared" si="9">+A7</f>
        <v>1</v>
      </c>
      <c r="AA7" s="766" t="str">
        <f t="shared" si="9"/>
        <v>1266</v>
      </c>
      <c r="AB7" s="767" t="str">
        <f t="shared" si="9"/>
        <v>AFIF RIZA FAJRIA </v>
      </c>
      <c r="AC7" s="768" t="str">
        <f>+VLOOKUP($B7,'[5]Database All Area Mei 2022'!$C$5:$CJ$1779,27,0)</f>
        <v>LAJANG</v>
      </c>
      <c r="AD7" s="769">
        <f>+G7+P7+Q7+H7+O7</f>
        <v>2824322.05</v>
      </c>
      <c r="AE7" s="770">
        <f>IF(I7&gt;1,$AE$4*2%,0)</f>
        <v>37486.441</v>
      </c>
      <c r="AF7" s="770">
        <f>+IF(AN7="PERUSAHAAN",$AE$4*1%,0)</f>
        <v>0</v>
      </c>
      <c r="AG7" s="770">
        <f>IF(L7&gt;1,$AE$4*1%,0)</f>
        <v>18743.2205</v>
      </c>
      <c r="AH7" s="771">
        <f>(AD7-AE7-AF7-AG7)-IF(AC7="LAJANG",4500000,IF(AC7="KAWIN",4875000,IF(AC7="KAWIN ANAK 1",5250000,IF(AC7="KAWIN ANAK 2",5625000,IF(AC7="KAWIN ANAK 3",6000000,0)))))</f>
        <v>-1731907.6115</v>
      </c>
      <c r="AI7" s="771">
        <f>+IF(AH7&gt;1,AH7*5%,0)</f>
        <v>0</v>
      </c>
      <c r="AJ7" s="772">
        <f>+AD7-AE7-AF7-AG7-AI7</f>
        <v>2768092.3885</v>
      </c>
      <c r="AK7" s="772"/>
      <c r="AL7" s="773"/>
      <c r="AM7" s="774">
        <f>+AJ7-AL7-AK7</f>
        <v>2768092.3885</v>
      </c>
      <c r="AN7" s="775" t="str">
        <f>+VLOOKUP($B7,'[5]Database All Area Mei 2022'!$C$5:$CJ$1779,74,0)</f>
        <v>PBI</v>
      </c>
      <c r="AO7" s="776">
        <f t="shared" si="1"/>
        <v>1</v>
      </c>
      <c r="AP7" s="777" t="str">
        <f t="shared" si="1"/>
        <v>1266</v>
      </c>
      <c r="AQ7" s="778" t="str">
        <f t="shared" si="0"/>
        <v>AFIF RIZA FAJRIA </v>
      </c>
      <c r="AR7" s="779">
        <f>+AM7</f>
        <v>2768092.3885</v>
      </c>
      <c r="AS7" s="97">
        <f>+VLOOKUP(B7,'[6]BANK DRIVER'!$B$442:$I$1298,6,0)</f>
        <v>2768092.3885</v>
      </c>
      <c r="AV7" s="103">
        <f>+AR7-AS7-AT7-AU7</f>
        <v>0</v>
      </c>
    </row>
    <row r="8">
      <c r="A8" s="7" t="s">
        <v>44</v>
      </c>
      <c r="B8" s="359" t="s">
        <v>353</v>
      </c>
      <c r="C8" s="360" t="s">
        <v>354</v>
      </c>
      <c r="D8" s="361" t="s">
        <v>55</v>
      </c>
      <c r="E8" s="356" t="s">
        <v>351</v>
      </c>
      <c r="F8" s="357" t="s">
        <v>352</v>
      </c>
      <c r="G8" s="362">
        <v>1874322.05</v>
      </c>
      <c r="H8" s="362"/>
      <c r="I8" s="390">
        <f ref="I8:I21" t="shared" si="14">+$I$4*4.89%</f>
        <v>91654.348245</v>
      </c>
      <c r="J8" s="390">
        <f t="shared" si="2"/>
        <v>74972.882</v>
      </c>
      <c r="K8" s="390">
        <f t="shared" si="3"/>
        <v>37486.441</v>
      </c>
      <c r="L8" s="390">
        <v>1666.66666666667</v>
      </c>
      <c r="M8" s="391">
        <f t="shared" si="4"/>
        <v>2080102.3879116669</v>
      </c>
      <c r="N8" s="392">
        <f t="shared" si="5"/>
        <v>166408.19103293336</v>
      </c>
      <c r="O8" s="392">
        <f>700000</f>
        <v>700000</v>
      </c>
      <c r="P8" s="28"/>
      <c r="Q8" s="392">
        <f t="shared" si="6"/>
        <v>250000</v>
      </c>
      <c r="R8" s="29">
        <f ref="R8:R27" t="shared" si="15">SUM(M8:Q8)</f>
        <v>3196510.5789446</v>
      </c>
      <c r="S8" s="199">
        <f t="shared" si="7"/>
        <v>18304.90101362267</v>
      </c>
      <c r="T8" s="416">
        <f t="shared" si="8"/>
        <v>3214815.4799582227</v>
      </c>
      <c r="U8" s="417">
        <v>44682</v>
      </c>
      <c r="V8" s="418">
        <v>44773</v>
      </c>
      <c r="W8" s="415"/>
      <c r="X8" s="321"/>
      <c r="Y8" s="321"/>
      <c r="Z8" s="765">
        <f ref="Z8:Z71" t="shared" si="16">+A8</f>
        <v>2</v>
      </c>
      <c r="AA8" s="766" t="str">
        <f ref="AA8:AA71" t="shared" si="17">+B8</f>
        <v>2271</v>
      </c>
      <c r="AB8" s="767" t="str">
        <f ref="AB8:AB71" t="shared" si="18">+C8</f>
        <v>AHMAD MUAYYAD</v>
      </c>
      <c r="AC8" s="768" t="str">
        <f>+VLOOKUP($B8,'[5]Database All Area Mei 2022'!$C$5:$CJ$1779,27,0)</f>
        <v>LAJANG</v>
      </c>
      <c r="AD8" s="769">
        <f ref="AD8:AD71" t="shared" si="19">+G8+P8+Q8+H8+O8</f>
        <v>2824322.05</v>
      </c>
      <c r="AE8" s="770">
        <f ref="AE8:AE71" t="shared" si="20">IF(I8&gt;1,$AE$4*2%,0)</f>
        <v>37486.441</v>
      </c>
      <c r="AF8" s="770">
        <f ref="AF8:AF71" t="shared" si="21">+IF(AN8="PERUSAHAAN",$AE$4*1%,0)</f>
        <v>18743.2205</v>
      </c>
      <c r="AG8" s="770">
        <f ref="AG8:AG71" t="shared" si="22">IF(L8&gt;1,$AE$4*1%,0)</f>
        <v>18743.2205</v>
      </c>
      <c r="AH8" s="771">
        <f ref="AH8:AH71" t="shared" si="23">(AD8-AE8-AF8-AG8)-IF(AC8="LAJANG",4500000,IF(AC8="KAWIN",4875000,IF(AC8="KAWIN ANAK 1",5250000,IF(AC8="KAWIN ANAK 2",5625000,IF(AC8="KAWIN ANAK 3",6000000,0)))))</f>
        <v>-1750650.832</v>
      </c>
      <c r="AI8" s="771">
        <f ref="AI8:AI71" t="shared" si="24">+IF(AH8&gt;1,AH8*5%,0)</f>
        <v>0</v>
      </c>
      <c r="AJ8" s="772">
        <f ref="AJ8:AJ71" t="shared" si="25">+AD8-AE8-AF8-AG8-AI8</f>
        <v>2749349.168</v>
      </c>
      <c r="AK8" s="772"/>
      <c r="AL8" s="773"/>
      <c r="AM8" s="774">
        <f ref="AM8:AM71" t="shared" si="26">+AJ8-AL8-AK8</f>
        <v>2749349.168</v>
      </c>
      <c r="AN8" s="775" t="str">
        <f>+VLOOKUP($B8,'[5]Database All Area Mei 2022'!$C$5:$CJ$1779,74,0)</f>
        <v>PERUSAHAAN</v>
      </c>
      <c r="AO8" s="776">
        <f ref="AO8:AO71" t="shared" si="27">+Z8</f>
        <v>2</v>
      </c>
      <c r="AP8" s="777" t="str">
        <f ref="AP8:AP71" t="shared" si="28">+AA8</f>
        <v>2271</v>
      </c>
      <c r="AQ8" s="778" t="str">
        <f ref="AQ8:AQ71" t="shared" si="29">+AB8</f>
        <v>AHMAD MUAYYAD</v>
      </c>
      <c r="AR8" s="779">
        <f ref="AR8:AR71" t="shared" si="30">+AM8</f>
        <v>2749349.168</v>
      </c>
      <c r="AS8" s="97">
        <f>+VLOOKUP(B8,'[6]BANK DRIVER'!$B$442:$I$1298,6,0)</f>
        <v>2749349.168</v>
      </c>
      <c r="AV8" s="103">
        <f ref="AV8:AV71" t="shared" si="31">+AR8-AS8-AT8-AU8</f>
        <v>0</v>
      </c>
    </row>
    <row r="9">
      <c r="A9" s="7" t="s">
        <v>44</v>
      </c>
      <c r="B9" s="570" t="s">
        <v>355</v>
      </c>
      <c r="C9" s="363" t="s">
        <v>356</v>
      </c>
      <c r="D9" s="7" t="s">
        <v>357</v>
      </c>
      <c r="E9" s="356" t="s">
        <v>351</v>
      </c>
      <c r="F9" s="357" t="s">
        <v>352</v>
      </c>
      <c r="G9" s="358">
        <v>1874322.05</v>
      </c>
      <c r="H9" s="358"/>
      <c r="I9" s="10">
        <f t="shared" si="14"/>
        <v>91654.348245</v>
      </c>
      <c r="J9" s="10">
        <f t="shared" si="2"/>
        <v>74972.882</v>
      </c>
      <c r="K9" s="10">
        <f t="shared" si="3"/>
        <v>37486.441</v>
      </c>
      <c r="L9" s="10">
        <v>1666.66666666667</v>
      </c>
      <c r="M9" s="35">
        <f t="shared" si="4"/>
        <v>2080102.3879116669</v>
      </c>
      <c r="N9" s="26">
        <f t="shared" si="5"/>
        <v>166408.19103293336</v>
      </c>
      <c r="O9" s="26">
        <v>500000</v>
      </c>
      <c r="P9" s="26"/>
      <c r="Q9" s="26">
        <f>23*10000</f>
        <v>230000</v>
      </c>
      <c r="R9" s="29">
        <f t="shared" si="15"/>
        <v>2976510.5789446</v>
      </c>
      <c r="S9" s="199">
        <f t="shared" si="7"/>
        <v>18304.90101362267</v>
      </c>
      <c r="T9" s="42">
        <f t="shared" si="8"/>
        <v>2994815.4799582227</v>
      </c>
      <c r="U9" s="319">
        <v>44621</v>
      </c>
      <c r="V9" s="414">
        <v>44712</v>
      </c>
      <c r="W9" s="321"/>
      <c r="X9" s="321"/>
      <c r="Y9" s="321"/>
      <c r="Z9" s="765">
        <f t="shared" si="16"/>
        <v>3</v>
      </c>
      <c r="AA9" s="766" t="str">
        <f t="shared" si="17"/>
        <v>0033</v>
      </c>
      <c r="AB9" s="767" t="str">
        <f t="shared" si="18"/>
        <v>EKO BAGUS LUKITO</v>
      </c>
      <c r="AC9" s="768" t="str">
        <f>+VLOOKUP($B9,'[5]Database All Area Mei 2022'!$C$5:$CJ$1779,27,0)</f>
        <v>LAJANG</v>
      </c>
      <c r="AD9" s="769">
        <f t="shared" si="19"/>
        <v>2604322.05</v>
      </c>
      <c r="AE9" s="770">
        <f t="shared" si="20"/>
        <v>37486.441</v>
      </c>
      <c r="AF9" s="770">
        <f t="shared" si="21"/>
        <v>18743.2205</v>
      </c>
      <c r="AG9" s="770">
        <f t="shared" si="22"/>
        <v>18743.2205</v>
      </c>
      <c r="AH9" s="771">
        <f t="shared" si="23"/>
        <v>-1970650.832</v>
      </c>
      <c r="AI9" s="771">
        <f t="shared" si="24"/>
        <v>0</v>
      </c>
      <c r="AJ9" s="772">
        <f t="shared" si="25"/>
        <v>2529349.168</v>
      </c>
      <c r="AK9" s="772"/>
      <c r="AL9" s="773">
        <v>30000</v>
      </c>
      <c r="AM9" s="774">
        <f t="shared" si="26"/>
        <v>2499349.168</v>
      </c>
      <c r="AN9" s="775" t="str">
        <f>+VLOOKUP($B9,'[5]Database All Area Mei 2022'!$C$5:$CJ$1779,74,0)</f>
        <v>PERUSAHAAN</v>
      </c>
      <c r="AO9" s="776">
        <f t="shared" si="27"/>
        <v>3</v>
      </c>
      <c r="AP9" s="777" t="str">
        <f t="shared" si="28"/>
        <v>0033</v>
      </c>
      <c r="AQ9" s="778" t="str">
        <f t="shared" si="29"/>
        <v>EKO BAGUS LUKITO</v>
      </c>
      <c r="AR9" s="779">
        <f t="shared" si="30"/>
        <v>2499349.168</v>
      </c>
      <c r="AS9" s="97">
        <f>+VLOOKUP(B9,'[6]BANK DRIVER'!$B$442:$I$1298,6,0)</f>
        <v>2499349.168</v>
      </c>
      <c r="AV9" s="103">
        <f t="shared" si="31"/>
        <v>0</v>
      </c>
    </row>
    <row r="10">
      <c r="A10" s="7" t="s">
        <v>44</v>
      </c>
      <c r="B10" s="359" t="s">
        <v>358</v>
      </c>
      <c r="C10" s="364" t="s">
        <v>359</v>
      </c>
      <c r="D10" s="361" t="s">
        <v>357</v>
      </c>
      <c r="E10" s="361" t="s">
        <v>351</v>
      </c>
      <c r="F10" s="361" t="s">
        <v>352</v>
      </c>
      <c r="G10" s="365">
        <v>1874322.05</v>
      </c>
      <c r="H10" s="365"/>
      <c r="I10" s="393">
        <f t="shared" si="14"/>
        <v>91654.348245</v>
      </c>
      <c r="J10" s="393">
        <f t="shared" si="2"/>
        <v>74972.882</v>
      </c>
      <c r="K10" s="393">
        <f t="shared" si="3"/>
        <v>37486.441</v>
      </c>
      <c r="L10" s="393">
        <v>1666.66666666667</v>
      </c>
      <c r="M10" s="391">
        <f t="shared" si="4"/>
        <v>2080102.3879116669</v>
      </c>
      <c r="N10" s="394">
        <f t="shared" si="5"/>
        <v>166408.19103293336</v>
      </c>
      <c r="O10" s="394">
        <f>500000</f>
        <v>500000</v>
      </c>
      <c r="P10" s="392"/>
      <c r="Q10" s="392">
        <f t="shared" si="6"/>
        <v>250000</v>
      </c>
      <c r="R10" s="29">
        <f t="shared" si="15"/>
        <v>2996510.5789446</v>
      </c>
      <c r="S10" s="199">
        <f t="shared" si="7"/>
        <v>18304.90101362267</v>
      </c>
      <c r="T10" s="416">
        <f t="shared" si="8"/>
        <v>3014815.4799582227</v>
      </c>
      <c r="U10" s="419">
        <v>44621</v>
      </c>
      <c r="V10" s="418">
        <v>44712</v>
      </c>
      <c r="W10" s="321"/>
      <c r="X10" s="321"/>
      <c r="Y10" s="321"/>
      <c r="Z10" s="765">
        <f t="shared" si="16"/>
        <v>4</v>
      </c>
      <c r="AA10" s="766" t="str">
        <f t="shared" si="17"/>
        <v>1265</v>
      </c>
      <c r="AB10" s="767" t="str">
        <f t="shared" si="18"/>
        <v>IBNU YULIYANTO </v>
      </c>
      <c r="AC10" s="768" t="str">
        <f>+VLOOKUP($B10,'[5]Database All Area Mei 2022'!$C$5:$CJ$1779,27,0)</f>
        <v>LAJANG</v>
      </c>
      <c r="AD10" s="769">
        <f t="shared" si="19"/>
        <v>2624322.05</v>
      </c>
      <c r="AE10" s="770">
        <f t="shared" si="20"/>
        <v>37486.441</v>
      </c>
      <c r="AF10" s="770">
        <f t="shared" si="21"/>
        <v>0</v>
      </c>
      <c r="AG10" s="770">
        <f t="shared" si="22"/>
        <v>18743.2205</v>
      </c>
      <c r="AH10" s="771">
        <f t="shared" si="23"/>
        <v>-1931907.6115</v>
      </c>
      <c r="AI10" s="771">
        <f t="shared" si="24"/>
        <v>0</v>
      </c>
      <c r="AJ10" s="772">
        <f t="shared" si="25"/>
        <v>2568092.3885</v>
      </c>
      <c r="AK10" s="772"/>
      <c r="AL10" s="773">
        <v>30000</v>
      </c>
      <c r="AM10" s="774">
        <f t="shared" si="26"/>
        <v>2538092.3885</v>
      </c>
      <c r="AN10" s="775" t="str">
        <f>+VLOOKUP($B10,'[5]Database All Area Mei 2022'!$C$5:$CJ$1779,74,0)</f>
        <v>PBI</v>
      </c>
      <c r="AO10" s="776">
        <f t="shared" si="27"/>
        <v>4</v>
      </c>
      <c r="AP10" s="777" t="str">
        <f t="shared" si="28"/>
        <v>1265</v>
      </c>
      <c r="AQ10" s="778" t="str">
        <f t="shared" si="29"/>
        <v>IBNU YULIYANTO </v>
      </c>
      <c r="AR10" s="779">
        <f t="shared" si="30"/>
        <v>2538092.3885</v>
      </c>
      <c r="AS10" s="97">
        <f>+VLOOKUP(B10,'[6]BANK DRIVER'!$B$442:$I$1298,6,0)</f>
        <v>2538092.3885</v>
      </c>
      <c r="AV10" s="103">
        <f t="shared" si="31"/>
        <v>0</v>
      </c>
    </row>
    <row r="11">
      <c r="A11" s="7" t="s">
        <v>44</v>
      </c>
      <c r="B11" s="573" t="s">
        <v>360</v>
      </c>
      <c r="C11" s="366" t="s">
        <v>361</v>
      </c>
      <c r="D11" s="7" t="s">
        <v>357</v>
      </c>
      <c r="E11" s="7" t="s">
        <v>351</v>
      </c>
      <c r="F11" s="7" t="s">
        <v>352</v>
      </c>
      <c r="G11" s="367">
        <v>1874322.05</v>
      </c>
      <c r="H11" s="367"/>
      <c r="I11" s="395">
        <f t="shared" si="14"/>
        <v>91654.348245</v>
      </c>
      <c r="J11" s="395">
        <f t="shared" si="2"/>
        <v>74972.882</v>
      </c>
      <c r="K11" s="395">
        <f t="shared" si="3"/>
        <v>37486.441</v>
      </c>
      <c r="L11" s="395">
        <v>1666.66666666667</v>
      </c>
      <c r="M11" s="35">
        <f t="shared" si="4"/>
        <v>2080102.3879116669</v>
      </c>
      <c r="N11" s="28">
        <f t="shared" si="5"/>
        <v>166408.19103293336</v>
      </c>
      <c r="O11" s="28">
        <v>500000</v>
      </c>
      <c r="P11" s="392"/>
      <c r="Q11" s="420">
        <f t="shared" si="6"/>
        <v>250000</v>
      </c>
      <c r="R11" s="29">
        <f t="shared" si="15"/>
        <v>2996510.5789446</v>
      </c>
      <c r="S11" s="199">
        <f t="shared" si="7"/>
        <v>18304.90101362267</v>
      </c>
      <c r="T11" s="42">
        <f t="shared" si="8"/>
        <v>3014815.4799582227</v>
      </c>
      <c r="U11" s="421">
        <v>44621</v>
      </c>
      <c r="V11" s="414">
        <v>44712</v>
      </c>
      <c r="W11" s="321"/>
      <c r="X11" s="321"/>
      <c r="Y11" s="321"/>
      <c r="Z11" s="765">
        <f t="shared" si="16"/>
        <v>5</v>
      </c>
      <c r="AA11" s="766" t="str">
        <f t="shared" si="17"/>
        <v>0309</v>
      </c>
      <c r="AB11" s="767" t="str">
        <f t="shared" si="18"/>
        <v>M. ANIN</v>
      </c>
      <c r="AC11" s="768" t="str">
        <f>+VLOOKUP($B11,'[5]Database All Area Mei 2022'!$C$5:$CJ$1779,27,0)</f>
        <v>KAWIN ANAK 1</v>
      </c>
      <c r="AD11" s="769">
        <f t="shared" si="19"/>
        <v>2624322.05</v>
      </c>
      <c r="AE11" s="770">
        <f t="shared" si="20"/>
        <v>37486.441</v>
      </c>
      <c r="AF11" s="770">
        <f t="shared" si="21"/>
        <v>18743.2205</v>
      </c>
      <c r="AG11" s="770">
        <f t="shared" si="22"/>
        <v>18743.2205</v>
      </c>
      <c r="AH11" s="771">
        <f t="shared" si="23"/>
        <v>-2700650.832</v>
      </c>
      <c r="AI11" s="771">
        <f t="shared" si="24"/>
        <v>0</v>
      </c>
      <c r="AJ11" s="772">
        <f t="shared" si="25"/>
        <v>2549349.168</v>
      </c>
      <c r="AK11" s="772"/>
      <c r="AL11" s="773">
        <v>30000</v>
      </c>
      <c r="AM11" s="774">
        <f t="shared" si="26"/>
        <v>2519349.168</v>
      </c>
      <c r="AN11" s="775" t="str">
        <f>+VLOOKUP($B11,'[5]Database All Area Mei 2022'!$C$5:$CJ$1779,74,0)</f>
        <v>PERUSAHAAN</v>
      </c>
      <c r="AO11" s="776">
        <f t="shared" si="27"/>
        <v>5</v>
      </c>
      <c r="AP11" s="777" t="str">
        <f t="shared" si="28"/>
        <v>0309</v>
      </c>
      <c r="AQ11" s="778" t="str">
        <f t="shared" si="29"/>
        <v>M. ANIN</v>
      </c>
      <c r="AR11" s="779">
        <f t="shared" si="30"/>
        <v>2519349.168</v>
      </c>
      <c r="AS11" s="97">
        <f>+VLOOKUP(B11,'[6]BANK DRIVER'!$B$442:$I$1298,6,0)</f>
        <v>2519349.168</v>
      </c>
      <c r="AV11" s="103">
        <f t="shared" si="31"/>
        <v>0</v>
      </c>
    </row>
    <row r="12">
      <c r="A12" s="7" t="s">
        <v>44</v>
      </c>
      <c r="B12" s="354" t="s">
        <v>362</v>
      </c>
      <c r="C12" s="366" t="s">
        <v>363</v>
      </c>
      <c r="D12" s="7" t="s">
        <v>357</v>
      </c>
      <c r="E12" s="7" t="s">
        <v>351</v>
      </c>
      <c r="F12" s="7" t="s">
        <v>352</v>
      </c>
      <c r="G12" s="367">
        <v>1874322.05</v>
      </c>
      <c r="H12" s="367"/>
      <c r="I12" s="395">
        <f t="shared" si="14"/>
        <v>91654.348245</v>
      </c>
      <c r="J12" s="395">
        <f t="shared" si="2"/>
        <v>74972.882</v>
      </c>
      <c r="K12" s="395">
        <f t="shared" si="3"/>
        <v>37486.441</v>
      </c>
      <c r="L12" s="395">
        <v>1666.66666666667</v>
      </c>
      <c r="M12" s="35">
        <f t="shared" si="4"/>
        <v>2080102.3879116669</v>
      </c>
      <c r="N12" s="28">
        <f t="shared" si="5"/>
        <v>166408.19103293336</v>
      </c>
      <c r="O12" s="28">
        <f>500000</f>
        <v>500000</v>
      </c>
      <c r="P12" s="392"/>
      <c r="Q12" s="420">
        <f>24*10000</f>
        <v>240000</v>
      </c>
      <c r="R12" s="29">
        <f t="shared" si="15"/>
        <v>2986510.5789446</v>
      </c>
      <c r="S12" s="199">
        <f t="shared" si="7"/>
        <v>18304.90101362267</v>
      </c>
      <c r="T12" s="42">
        <f t="shared" si="8"/>
        <v>3004815.4799582227</v>
      </c>
      <c r="U12" s="421">
        <v>44621</v>
      </c>
      <c r="V12" s="414">
        <v>44712</v>
      </c>
      <c r="W12" s="321"/>
      <c r="X12" s="321"/>
      <c r="Y12" s="321"/>
      <c r="Z12" s="765">
        <f t="shared" si="16"/>
        <v>6</v>
      </c>
      <c r="AA12" s="766" t="str">
        <f t="shared" si="17"/>
        <v>1267</v>
      </c>
      <c r="AB12" s="767" t="str">
        <f t="shared" si="18"/>
        <v>MOHAMMAD ZAKKIY </v>
      </c>
      <c r="AC12" s="768" t="str">
        <f>+VLOOKUP($B12,'[5]Database All Area Mei 2022'!$C$5:$CJ$1779,27,0)</f>
        <v>LAJANG</v>
      </c>
      <c r="AD12" s="769">
        <f t="shared" si="19"/>
        <v>2614322.05</v>
      </c>
      <c r="AE12" s="770">
        <f t="shared" si="20"/>
        <v>37486.441</v>
      </c>
      <c r="AF12" s="770">
        <f t="shared" si="21"/>
        <v>18743.2205</v>
      </c>
      <c r="AG12" s="770">
        <f t="shared" si="22"/>
        <v>18743.2205</v>
      </c>
      <c r="AH12" s="771">
        <f t="shared" si="23"/>
        <v>-1960650.832</v>
      </c>
      <c r="AI12" s="771">
        <f t="shared" si="24"/>
        <v>0</v>
      </c>
      <c r="AJ12" s="772">
        <f t="shared" si="25"/>
        <v>2539349.168</v>
      </c>
      <c r="AK12" s="772"/>
      <c r="AL12" s="773">
        <v>30000</v>
      </c>
      <c r="AM12" s="774">
        <f t="shared" si="26"/>
        <v>2509349.168</v>
      </c>
      <c r="AN12" s="775" t="str">
        <f>+VLOOKUP($B12,'[5]Database All Area Mei 2022'!$C$5:$CJ$1779,74,0)</f>
        <v>PERUSAHAAN</v>
      </c>
      <c r="AO12" s="776">
        <f t="shared" si="27"/>
        <v>6</v>
      </c>
      <c r="AP12" s="777" t="str">
        <f t="shared" si="28"/>
        <v>1267</v>
      </c>
      <c r="AQ12" s="778" t="str">
        <f t="shared" si="29"/>
        <v>MOHAMMAD ZAKKIY </v>
      </c>
      <c r="AR12" s="779">
        <f t="shared" si="30"/>
        <v>2509349.168</v>
      </c>
      <c r="AS12" s="97">
        <f>+VLOOKUP(B12,'[6]BANK DRIVER'!$B$442:$I$1298,6,0)</f>
        <v>2509349.168</v>
      </c>
      <c r="AV12" s="103">
        <f t="shared" si="31"/>
        <v>0</v>
      </c>
    </row>
    <row r="13">
      <c r="A13" s="7" t="s">
        <v>44</v>
      </c>
      <c r="B13" s="574" t="s">
        <v>364</v>
      </c>
      <c r="C13" s="368" t="s">
        <v>365</v>
      </c>
      <c r="D13" s="369" t="s">
        <v>357</v>
      </c>
      <c r="E13" s="7" t="s">
        <v>351</v>
      </c>
      <c r="F13" s="7" t="s">
        <v>352</v>
      </c>
      <c r="G13" s="367">
        <v>1874322.05</v>
      </c>
      <c r="H13" s="367"/>
      <c r="I13" s="395">
        <f t="shared" si="14"/>
        <v>91654.348245</v>
      </c>
      <c r="J13" s="395">
        <f t="shared" si="2"/>
        <v>74972.882</v>
      </c>
      <c r="K13" s="395">
        <f t="shared" si="3"/>
        <v>37486.441</v>
      </c>
      <c r="L13" s="395">
        <v>1666.66666666667</v>
      </c>
      <c r="M13" s="396">
        <f t="shared" si="4"/>
        <v>2080102.3879116669</v>
      </c>
      <c r="N13" s="28">
        <f t="shared" si="5"/>
        <v>166408.19103293336</v>
      </c>
      <c r="O13" s="28">
        <v>500000</v>
      </c>
      <c r="P13" s="394"/>
      <c r="Q13" s="28">
        <f ref="Q13:Q16" t="shared" si="33">25*10000</f>
        <v>250000</v>
      </c>
      <c r="R13" s="29">
        <f t="shared" si="15"/>
        <v>2996510.5789446</v>
      </c>
      <c r="S13" s="199">
        <f t="shared" si="7"/>
        <v>18304.90101362267</v>
      </c>
      <c r="T13" s="422">
        <f t="shared" si="8"/>
        <v>3014815.4799582227</v>
      </c>
      <c r="U13" s="423">
        <v>44621</v>
      </c>
      <c r="V13" s="44">
        <v>44712</v>
      </c>
      <c r="W13" s="321"/>
      <c r="X13" s="321"/>
      <c r="Y13" s="321"/>
      <c r="Z13" s="765">
        <f t="shared" si="16"/>
        <v>7</v>
      </c>
      <c r="AA13" s="766" t="str">
        <f t="shared" si="17"/>
        <v>0316</v>
      </c>
      <c r="AB13" s="767" t="str">
        <f t="shared" si="18"/>
        <v>MUHAMMAD ILHAM SYAFI'I</v>
      </c>
      <c r="AC13" s="768" t="str">
        <f>+VLOOKUP($B13,'[5]Database All Area Mei 2022'!$C$5:$CJ$1779,27,0)</f>
        <v>LAJANG</v>
      </c>
      <c r="AD13" s="769">
        <f t="shared" si="19"/>
        <v>2624322.05</v>
      </c>
      <c r="AE13" s="770">
        <f t="shared" si="20"/>
        <v>37486.441</v>
      </c>
      <c r="AF13" s="770">
        <f t="shared" si="21"/>
        <v>0</v>
      </c>
      <c r="AG13" s="770">
        <f t="shared" si="22"/>
        <v>18743.2205</v>
      </c>
      <c r="AH13" s="771">
        <f t="shared" si="23"/>
        <v>-1931907.6115</v>
      </c>
      <c r="AI13" s="771">
        <f t="shared" si="24"/>
        <v>0</v>
      </c>
      <c r="AJ13" s="772">
        <f t="shared" si="25"/>
        <v>2568092.3885</v>
      </c>
      <c r="AK13" s="772"/>
      <c r="AL13" s="773">
        <v>30000</v>
      </c>
      <c r="AM13" s="774">
        <f t="shared" si="26"/>
        <v>2538092.3885</v>
      </c>
      <c r="AN13" s="775" t="str">
        <f>+VLOOKUP($B13,'[5]Database All Area Mei 2022'!$C$5:$CJ$1779,74,0)</f>
        <v>PBI</v>
      </c>
      <c r="AO13" s="776">
        <f t="shared" si="27"/>
        <v>7</v>
      </c>
      <c r="AP13" s="777" t="str">
        <f t="shared" si="28"/>
        <v>0316</v>
      </c>
      <c r="AQ13" s="778" t="str">
        <f t="shared" si="29"/>
        <v>MUHAMMAD ILHAM SYAFI'I</v>
      </c>
      <c r="AR13" s="779">
        <f t="shared" si="30"/>
        <v>2538092.3885</v>
      </c>
      <c r="AS13" s="97">
        <f>+VLOOKUP(B13,'[6]BANK DRIVER'!$B$442:$I$1298,6,0)</f>
        <v>2538092.3885</v>
      </c>
      <c r="AV13" s="103">
        <f t="shared" si="31"/>
        <v>0</v>
      </c>
    </row>
    <row r="14">
      <c r="A14" s="7" t="s">
        <v>44</v>
      </c>
      <c r="B14" s="573" t="s">
        <v>366</v>
      </c>
      <c r="C14" s="370" t="s">
        <v>367</v>
      </c>
      <c r="D14" s="7" t="s">
        <v>357</v>
      </c>
      <c r="E14" s="356" t="s">
        <v>351</v>
      </c>
      <c r="F14" s="357" t="s">
        <v>352</v>
      </c>
      <c r="G14" s="358">
        <v>1874322.05</v>
      </c>
      <c r="H14" s="358"/>
      <c r="I14" s="10">
        <f t="shared" si="14"/>
        <v>91654.348245</v>
      </c>
      <c r="J14" s="10">
        <f t="shared" si="2"/>
        <v>74972.882</v>
      </c>
      <c r="K14" s="10">
        <f t="shared" si="3"/>
        <v>37486.441</v>
      </c>
      <c r="L14" s="10">
        <v>1666.66666666667</v>
      </c>
      <c r="M14" s="35">
        <f t="shared" si="4"/>
        <v>2080102.3879116669</v>
      </c>
      <c r="N14" s="26">
        <f t="shared" si="5"/>
        <v>166408.19103293336</v>
      </c>
      <c r="O14" s="26">
        <v>500000</v>
      </c>
      <c r="P14" s="26"/>
      <c r="Q14" s="26">
        <f>24*10000</f>
        <v>240000</v>
      </c>
      <c r="R14" s="29">
        <f t="shared" si="15"/>
        <v>2986510.5789446</v>
      </c>
      <c r="S14" s="199">
        <f t="shared" si="7"/>
        <v>18304.90101362267</v>
      </c>
      <c r="T14" s="42">
        <f t="shared" si="8"/>
        <v>3004815.4799582227</v>
      </c>
      <c r="U14" s="319">
        <v>44621</v>
      </c>
      <c r="V14" s="414">
        <v>44712</v>
      </c>
      <c r="W14" s="424"/>
      <c r="X14" s="321"/>
      <c r="Y14" s="321"/>
      <c r="Z14" s="765">
        <f t="shared" si="16"/>
        <v>8</v>
      </c>
      <c r="AA14" s="766" t="str">
        <f t="shared" si="17"/>
        <v>0595</v>
      </c>
      <c r="AB14" s="767" t="str">
        <f t="shared" si="18"/>
        <v>PANGGI MULYANJONO </v>
      </c>
      <c r="AC14" s="768" t="str">
        <f>+VLOOKUP($B14,'[5]Database All Area Mei 2022'!$C$5:$CJ$1779,27,0)</f>
        <v>LAJANG</v>
      </c>
      <c r="AD14" s="769">
        <f t="shared" si="19"/>
        <v>2614322.05</v>
      </c>
      <c r="AE14" s="770">
        <f t="shared" si="20"/>
        <v>37486.441</v>
      </c>
      <c r="AF14" s="770">
        <f t="shared" si="21"/>
        <v>18743.2205</v>
      </c>
      <c r="AG14" s="770">
        <f t="shared" si="22"/>
        <v>18743.2205</v>
      </c>
      <c r="AH14" s="771">
        <f t="shared" si="23"/>
        <v>-1960650.832</v>
      </c>
      <c r="AI14" s="771">
        <f t="shared" si="24"/>
        <v>0</v>
      </c>
      <c r="AJ14" s="772">
        <f t="shared" si="25"/>
        <v>2539349.168</v>
      </c>
      <c r="AK14" s="772"/>
      <c r="AL14" s="773">
        <v>30000</v>
      </c>
      <c r="AM14" s="774">
        <f t="shared" si="26"/>
        <v>2509349.168</v>
      </c>
      <c r="AN14" s="775" t="str">
        <f>+VLOOKUP($B14,'[5]Database All Area Mei 2022'!$C$5:$CJ$1779,74,0)</f>
        <v>PERUSAHAAN</v>
      </c>
      <c r="AO14" s="776">
        <f t="shared" si="27"/>
        <v>8</v>
      </c>
      <c r="AP14" s="777" t="str">
        <f t="shared" si="28"/>
        <v>0595</v>
      </c>
      <c r="AQ14" s="778" t="str">
        <f t="shared" si="29"/>
        <v>PANGGI MULYANJONO </v>
      </c>
      <c r="AR14" s="779">
        <f t="shared" si="30"/>
        <v>2509349.168</v>
      </c>
      <c r="AS14" s="97">
        <f>+VLOOKUP(B14,'[6]BANK DRIVER'!$B$442:$I$1298,6,0)</f>
        <v>2509349.168</v>
      </c>
      <c r="AV14" s="103">
        <f t="shared" si="31"/>
        <v>0</v>
      </c>
    </row>
    <row r="15">
      <c r="A15" s="7" t="s">
        <v>44</v>
      </c>
      <c r="B15" s="573" t="s">
        <v>368</v>
      </c>
      <c r="C15" s="355" t="s">
        <v>369</v>
      </c>
      <c r="D15" s="7" t="s">
        <v>357</v>
      </c>
      <c r="E15" s="369" t="s">
        <v>351</v>
      </c>
      <c r="F15" s="7" t="s">
        <v>352</v>
      </c>
      <c r="G15" s="367">
        <v>1874322.05</v>
      </c>
      <c r="H15" s="367"/>
      <c r="I15" s="395">
        <f t="shared" si="14"/>
        <v>91654.348245</v>
      </c>
      <c r="J15" s="395">
        <f t="shared" si="2"/>
        <v>74972.882</v>
      </c>
      <c r="K15" s="395">
        <f t="shared" si="3"/>
        <v>37486.441</v>
      </c>
      <c r="L15" s="395">
        <v>1666.66666666667</v>
      </c>
      <c r="M15" s="35">
        <f t="shared" si="4"/>
        <v>2080102.3879116669</v>
      </c>
      <c r="N15" s="28">
        <f t="shared" si="5"/>
        <v>166408.19103293336</v>
      </c>
      <c r="O15" s="28">
        <v>500000</v>
      </c>
      <c r="P15" s="392"/>
      <c r="Q15" s="420">
        <f t="shared" si="33"/>
        <v>250000</v>
      </c>
      <c r="R15" s="29">
        <f t="shared" si="15"/>
        <v>2996510.5789446</v>
      </c>
      <c r="S15" s="199">
        <f t="shared" si="7"/>
        <v>18304.90101362267</v>
      </c>
      <c r="T15" s="42">
        <f t="shared" si="8"/>
        <v>3014815.4799582227</v>
      </c>
      <c r="U15" s="421">
        <v>44621</v>
      </c>
      <c r="V15" s="414">
        <v>44712</v>
      </c>
      <c r="W15" s="321"/>
      <c r="X15" s="321"/>
      <c r="Y15" s="321"/>
      <c r="Z15" s="765">
        <f t="shared" si="16"/>
        <v>9</v>
      </c>
      <c r="AA15" s="766" t="str">
        <f t="shared" si="17"/>
        <v>0332</v>
      </c>
      <c r="AB15" s="767" t="str">
        <f t="shared" si="18"/>
        <v>SYAIFUR ROHMAN</v>
      </c>
      <c r="AC15" s="768" t="str">
        <f>+VLOOKUP($B15,'[5]Database All Area Mei 2022'!$C$5:$CJ$1779,27,0)</f>
        <v>LAJANG</v>
      </c>
      <c r="AD15" s="769">
        <f t="shared" si="19"/>
        <v>2624322.05</v>
      </c>
      <c r="AE15" s="770">
        <f t="shared" si="20"/>
        <v>37486.441</v>
      </c>
      <c r="AF15" s="770">
        <f t="shared" si="21"/>
        <v>18743.2205</v>
      </c>
      <c r="AG15" s="770">
        <f t="shared" si="22"/>
        <v>18743.2205</v>
      </c>
      <c r="AH15" s="771">
        <f t="shared" si="23"/>
        <v>-1950650.832</v>
      </c>
      <c r="AI15" s="771">
        <f t="shared" si="24"/>
        <v>0</v>
      </c>
      <c r="AJ15" s="772">
        <f t="shared" si="25"/>
        <v>2549349.168</v>
      </c>
      <c r="AK15" s="772"/>
      <c r="AL15" s="773">
        <v>30000</v>
      </c>
      <c r="AM15" s="774">
        <f t="shared" si="26"/>
        <v>2519349.168</v>
      </c>
      <c r="AN15" s="775" t="str">
        <f>+VLOOKUP($B15,'[5]Database All Area Mei 2022'!$C$5:$CJ$1779,74,0)</f>
        <v>PERUSAHAAN</v>
      </c>
      <c r="AO15" s="776">
        <f t="shared" si="27"/>
        <v>9</v>
      </c>
      <c r="AP15" s="777" t="str">
        <f t="shared" si="28"/>
        <v>0332</v>
      </c>
      <c r="AQ15" s="778" t="str">
        <f t="shared" si="29"/>
        <v>SYAIFUR ROHMAN</v>
      </c>
      <c r="AR15" s="779">
        <f t="shared" si="30"/>
        <v>2519349.168</v>
      </c>
      <c r="AS15" s="97">
        <f>+VLOOKUP(B15,'[6]BANK DRIVER'!$B$442:$I$1298,6,0)</f>
        <v>2519349.168</v>
      </c>
      <c r="AV15" s="103">
        <f t="shared" si="31"/>
        <v>0</v>
      </c>
    </row>
    <row r="16">
      <c r="A16" s="7" t="s">
        <v>44</v>
      </c>
      <c r="B16" s="573" t="s">
        <v>370</v>
      </c>
      <c r="C16" s="363" t="s">
        <v>371</v>
      </c>
      <c r="D16" s="361" t="s">
        <v>357</v>
      </c>
      <c r="E16" s="356" t="s">
        <v>351</v>
      </c>
      <c r="F16" s="357" t="s">
        <v>352</v>
      </c>
      <c r="G16" s="358">
        <v>1874322.05</v>
      </c>
      <c r="H16" s="358"/>
      <c r="I16" s="10">
        <f t="shared" si="14"/>
        <v>91654.348245</v>
      </c>
      <c r="J16" s="10">
        <f t="shared" si="2"/>
        <v>74972.882</v>
      </c>
      <c r="K16" s="10">
        <f t="shared" si="3"/>
        <v>37486.441</v>
      </c>
      <c r="L16" s="395">
        <v>1666.66666666667</v>
      </c>
      <c r="M16" s="35">
        <f t="shared" si="4"/>
        <v>2080102.3879116669</v>
      </c>
      <c r="N16" s="26">
        <f t="shared" si="5"/>
        <v>166408.19103293336</v>
      </c>
      <c r="O16" s="28">
        <v>500000</v>
      </c>
      <c r="P16" s="392"/>
      <c r="Q16" s="26">
        <f t="shared" si="33"/>
        <v>250000</v>
      </c>
      <c r="R16" s="29">
        <f t="shared" si="15"/>
        <v>2996510.5789446</v>
      </c>
      <c r="S16" s="199">
        <f t="shared" si="7"/>
        <v>18304.90101362267</v>
      </c>
      <c r="T16" s="42">
        <f t="shared" si="8"/>
        <v>3014815.4799582227</v>
      </c>
      <c r="U16" s="319">
        <v>44621</v>
      </c>
      <c r="V16" s="414">
        <v>44712</v>
      </c>
      <c r="W16" s="415"/>
      <c r="X16" s="321"/>
      <c r="Y16" s="321"/>
      <c r="Z16" s="765">
        <f t="shared" si="16"/>
        <v>10</v>
      </c>
      <c r="AA16" s="766" t="str">
        <f t="shared" si="17"/>
        <v>0051</v>
      </c>
      <c r="AB16" s="767" t="str">
        <f t="shared" si="18"/>
        <v>ARIF ANANTA WIBAWA</v>
      </c>
      <c r="AC16" s="768" t="str">
        <f>+VLOOKUP($B16,'[5]Database All Area Mei 2022'!$C$5:$CJ$1779,27,0)</f>
        <v>KAWIN</v>
      </c>
      <c r="AD16" s="769">
        <f t="shared" si="19"/>
        <v>2624322.05</v>
      </c>
      <c r="AE16" s="770">
        <f t="shared" si="20"/>
        <v>37486.441</v>
      </c>
      <c r="AF16" s="770">
        <f t="shared" si="21"/>
        <v>0</v>
      </c>
      <c r="AG16" s="770">
        <f t="shared" si="22"/>
        <v>18743.2205</v>
      </c>
      <c r="AH16" s="771">
        <f t="shared" si="23"/>
        <v>-2306907.6115</v>
      </c>
      <c r="AI16" s="771">
        <f t="shared" si="24"/>
        <v>0</v>
      </c>
      <c r="AJ16" s="772">
        <f t="shared" si="25"/>
        <v>2568092.3885</v>
      </c>
      <c r="AK16" s="772"/>
      <c r="AL16" s="773">
        <v>30000</v>
      </c>
      <c r="AM16" s="774">
        <f t="shared" si="26"/>
        <v>2538092.3885</v>
      </c>
      <c r="AN16" s="775" t="str">
        <f>+VLOOKUP($B16,'[5]Database All Area Mei 2022'!$C$5:$CJ$1779,74,0)</f>
        <v>PBI</v>
      </c>
      <c r="AO16" s="776">
        <f t="shared" si="27"/>
        <v>10</v>
      </c>
      <c r="AP16" s="777" t="str">
        <f t="shared" si="28"/>
        <v>0051</v>
      </c>
      <c r="AQ16" s="778" t="str">
        <f t="shared" si="29"/>
        <v>ARIF ANANTA WIBAWA</v>
      </c>
      <c r="AR16" s="779">
        <f t="shared" si="30"/>
        <v>2538092.3885</v>
      </c>
      <c r="AS16" s="97">
        <f>+VLOOKUP(B16,'[6]BANK DRIVER'!$B$442:$I$1298,6,0)</f>
        <v>2538092.3885</v>
      </c>
      <c r="AV16" s="103">
        <f t="shared" si="31"/>
        <v>0</v>
      </c>
    </row>
    <row r="17">
      <c r="A17" s="7" t="s">
        <v>44</v>
      </c>
      <c r="B17" s="573" t="s">
        <v>372</v>
      </c>
      <c r="C17" s="363" t="s">
        <v>373</v>
      </c>
      <c r="D17" s="371" t="s">
        <v>52</v>
      </c>
      <c r="E17" s="7" t="s">
        <v>351</v>
      </c>
      <c r="F17" s="7" t="s">
        <v>352</v>
      </c>
      <c r="G17" s="367">
        <v>1874322.05</v>
      </c>
      <c r="H17" s="367"/>
      <c r="I17" s="395">
        <f t="shared" si="14"/>
        <v>91654.348245</v>
      </c>
      <c r="J17" s="395">
        <f t="shared" si="2"/>
        <v>74972.882</v>
      </c>
      <c r="K17" s="395">
        <f t="shared" si="3"/>
        <v>37486.441</v>
      </c>
      <c r="L17" s="395">
        <v>1666.66666666667</v>
      </c>
      <c r="M17" s="35">
        <f t="shared" si="4"/>
        <v>2080102.3879116669</v>
      </c>
      <c r="N17" s="26">
        <f t="shared" si="5"/>
        <v>166408.19103293336</v>
      </c>
      <c r="O17" s="397">
        <v>700000</v>
      </c>
      <c r="P17" s="392">
        <v>100000</v>
      </c>
      <c r="Q17" s="420">
        <f ref="Q17:Q19" t="shared" si="34">25*12000</f>
        <v>300000</v>
      </c>
      <c r="R17" s="29">
        <f t="shared" si="15"/>
        <v>3346510.5789446</v>
      </c>
      <c r="S17" s="199">
        <f t="shared" si="7"/>
        <v>18304.90101362267</v>
      </c>
      <c r="T17" s="42">
        <f t="shared" si="8"/>
        <v>3364815.4799582227</v>
      </c>
      <c r="U17" s="421">
        <v>44621</v>
      </c>
      <c r="V17" s="414">
        <v>44712</v>
      </c>
      <c r="W17" s="321"/>
      <c r="X17" s="424"/>
      <c r="Y17" s="321"/>
      <c r="Z17" s="765">
        <f t="shared" si="16"/>
        <v>11</v>
      </c>
      <c r="AA17" s="766" t="str">
        <f t="shared" si="17"/>
        <v>0031</v>
      </c>
      <c r="AB17" s="767" t="str">
        <f t="shared" si="18"/>
        <v>ABDUL AZIS</v>
      </c>
      <c r="AC17" s="768" t="str">
        <f>+VLOOKUP($B17,'[5]Database All Area Mei 2022'!$C$5:$CJ$1779,27,0)</f>
        <v>KAWIN</v>
      </c>
      <c r="AD17" s="769">
        <f t="shared" si="19"/>
        <v>2974322.05</v>
      </c>
      <c r="AE17" s="770">
        <f t="shared" si="20"/>
        <v>37486.441</v>
      </c>
      <c r="AF17" s="770">
        <f t="shared" si="21"/>
        <v>18743.2205</v>
      </c>
      <c r="AG17" s="770">
        <f t="shared" si="22"/>
        <v>18743.2205</v>
      </c>
      <c r="AH17" s="771">
        <f t="shared" si="23"/>
        <v>-1975650.832</v>
      </c>
      <c r="AI17" s="771">
        <f t="shared" si="24"/>
        <v>0</v>
      </c>
      <c r="AJ17" s="772">
        <f t="shared" si="25"/>
        <v>2899349.168</v>
      </c>
      <c r="AK17" s="772"/>
      <c r="AL17" s="773"/>
      <c r="AM17" s="774">
        <f t="shared" si="26"/>
        <v>2899349.168</v>
      </c>
      <c r="AN17" s="775" t="str">
        <f>+VLOOKUP($B17,'[5]Database All Area Mei 2022'!$C$5:$CJ$1779,74,0)</f>
        <v>PERUSAHAAN</v>
      </c>
      <c r="AO17" s="776">
        <f t="shared" si="27"/>
        <v>11</v>
      </c>
      <c r="AP17" s="777" t="str">
        <f t="shared" si="28"/>
        <v>0031</v>
      </c>
      <c r="AQ17" s="778" t="str">
        <f t="shared" si="29"/>
        <v>ABDUL AZIS</v>
      </c>
      <c r="AR17" s="779">
        <f t="shared" si="30"/>
        <v>2899349.168</v>
      </c>
      <c r="AS17" s="97">
        <f>+VLOOKUP(B17,'[6]BANK DRIVER'!$B$442:$I$1298,6,0)</f>
        <v>2899349.168</v>
      </c>
      <c r="AV17" s="103">
        <f t="shared" si="31"/>
        <v>0</v>
      </c>
    </row>
    <row r="18">
      <c r="A18" s="7" t="s">
        <v>44</v>
      </c>
      <c r="B18" s="573" t="s">
        <v>374</v>
      </c>
      <c r="C18" s="372" t="s">
        <v>375</v>
      </c>
      <c r="D18" s="7" t="s">
        <v>52</v>
      </c>
      <c r="E18" s="369" t="s">
        <v>351</v>
      </c>
      <c r="F18" s="369" t="s">
        <v>352</v>
      </c>
      <c r="G18" s="367">
        <v>1874322.05</v>
      </c>
      <c r="H18" s="367"/>
      <c r="I18" s="10">
        <f t="shared" si="14"/>
        <v>91654.348245</v>
      </c>
      <c r="J18" s="10">
        <f t="shared" si="2"/>
        <v>74972.882</v>
      </c>
      <c r="K18" s="10">
        <f t="shared" si="3"/>
        <v>37486.441</v>
      </c>
      <c r="L18" s="395">
        <v>1666.66666666667</v>
      </c>
      <c r="M18" s="35">
        <f t="shared" si="4"/>
        <v>2080102.3879116669</v>
      </c>
      <c r="N18" s="26">
        <f t="shared" si="5"/>
        <v>166408.19103293336</v>
      </c>
      <c r="O18" s="398">
        <f>700000</f>
        <v>700000</v>
      </c>
      <c r="P18" s="26">
        <v>100000</v>
      </c>
      <c r="Q18" s="26">
        <f t="shared" si="34"/>
        <v>300000</v>
      </c>
      <c r="R18" s="29">
        <f t="shared" si="15"/>
        <v>3346510.5789446</v>
      </c>
      <c r="S18" s="199">
        <f t="shared" si="7"/>
        <v>18304.90101362267</v>
      </c>
      <c r="T18" s="42">
        <f t="shared" si="8"/>
        <v>3364815.4799582227</v>
      </c>
      <c r="U18" s="423">
        <v>44621</v>
      </c>
      <c r="V18" s="414">
        <v>44712</v>
      </c>
      <c r="W18" s="321"/>
      <c r="X18" s="321"/>
      <c r="Y18" s="321"/>
      <c r="Z18" s="765">
        <f t="shared" si="16"/>
        <v>12</v>
      </c>
      <c r="AA18" s="766" t="str">
        <f t="shared" si="17"/>
        <v>0586</v>
      </c>
      <c r="AB18" s="767" t="str">
        <f t="shared" si="18"/>
        <v>DWI SULISTYO </v>
      </c>
      <c r="AC18" s="768" t="str">
        <f>+VLOOKUP($B18,'[5]Database All Area Mei 2022'!$C$5:$CJ$1779,27,0)</f>
        <v>LAJANG</v>
      </c>
      <c r="AD18" s="769">
        <f t="shared" si="19"/>
        <v>2974322.05</v>
      </c>
      <c r="AE18" s="770">
        <f t="shared" si="20"/>
        <v>37486.441</v>
      </c>
      <c r="AF18" s="770">
        <f t="shared" si="21"/>
        <v>18743.2205</v>
      </c>
      <c r="AG18" s="770">
        <f t="shared" si="22"/>
        <v>18743.2205</v>
      </c>
      <c r="AH18" s="771">
        <f t="shared" si="23"/>
        <v>-1600650.832</v>
      </c>
      <c r="AI18" s="771">
        <f t="shared" si="24"/>
        <v>0</v>
      </c>
      <c r="AJ18" s="772">
        <f t="shared" si="25"/>
        <v>2899349.168</v>
      </c>
      <c r="AK18" s="772"/>
      <c r="AL18" s="773"/>
      <c r="AM18" s="774">
        <f t="shared" si="26"/>
        <v>2899349.168</v>
      </c>
      <c r="AN18" s="775" t="str">
        <f>+VLOOKUP($B18,'[5]Database All Area Mei 2022'!$C$5:$CJ$1779,74,0)</f>
        <v>PERUSAHAAN</v>
      </c>
      <c r="AO18" s="776">
        <f t="shared" si="27"/>
        <v>12</v>
      </c>
      <c r="AP18" s="777" t="str">
        <f t="shared" si="28"/>
        <v>0586</v>
      </c>
      <c r="AQ18" s="778" t="str">
        <f t="shared" si="29"/>
        <v>DWI SULISTYO </v>
      </c>
      <c r="AR18" s="779">
        <f t="shared" si="30"/>
        <v>2899349.168</v>
      </c>
      <c r="AS18" s="97">
        <f>+VLOOKUP(B18,'[6]BANK DRIVER'!$B$442:$I$1298,6,0)</f>
        <v>2899349.168</v>
      </c>
      <c r="AV18" s="103">
        <f t="shared" si="31"/>
        <v>0</v>
      </c>
    </row>
    <row r="19">
      <c r="A19" s="7" t="s">
        <v>44</v>
      </c>
      <c r="B19" s="573" t="s">
        <v>376</v>
      </c>
      <c r="C19" s="363" t="s">
        <v>377</v>
      </c>
      <c r="D19" s="7" t="s">
        <v>52</v>
      </c>
      <c r="E19" s="7" t="s">
        <v>351</v>
      </c>
      <c r="F19" s="7" t="s">
        <v>352</v>
      </c>
      <c r="G19" s="358">
        <v>1874322.05</v>
      </c>
      <c r="H19" s="358"/>
      <c r="I19" s="10">
        <f t="shared" si="14"/>
        <v>91654.348245</v>
      </c>
      <c r="J19" s="10">
        <f t="shared" si="2"/>
        <v>74972.882</v>
      </c>
      <c r="K19" s="10">
        <f t="shared" si="3"/>
        <v>37486.441</v>
      </c>
      <c r="L19" s="10">
        <v>1666.66666666667</v>
      </c>
      <c r="M19" s="35">
        <f t="shared" si="4"/>
        <v>2080102.3879116669</v>
      </c>
      <c r="N19" s="26">
        <f t="shared" si="5"/>
        <v>166408.19103293336</v>
      </c>
      <c r="O19" s="397">
        <v>700000</v>
      </c>
      <c r="P19" s="26">
        <v>100000</v>
      </c>
      <c r="Q19" s="26">
        <f t="shared" si="34"/>
        <v>300000</v>
      </c>
      <c r="R19" s="29">
        <f t="shared" si="15"/>
        <v>3346510.5789446</v>
      </c>
      <c r="S19" s="199">
        <f t="shared" si="7"/>
        <v>18304.90101362267</v>
      </c>
      <c r="T19" s="42">
        <f t="shared" si="8"/>
        <v>3364815.4799582227</v>
      </c>
      <c r="U19" s="421">
        <v>44621</v>
      </c>
      <c r="V19" s="414">
        <v>44712</v>
      </c>
      <c r="W19" s="321"/>
      <c r="X19" s="321"/>
      <c r="Y19" s="321"/>
      <c r="Z19" s="765">
        <f t="shared" si="16"/>
        <v>13</v>
      </c>
      <c r="AA19" s="766" t="str">
        <f t="shared" si="17"/>
        <v>0034</v>
      </c>
      <c r="AB19" s="767" t="str">
        <f t="shared" si="18"/>
        <v>MOHAMMAD FARIDHON</v>
      </c>
      <c r="AC19" s="768" t="str">
        <f>+VLOOKUP($B19,'[5]Database All Area Mei 2022'!$C$5:$CJ$1779,27,0)</f>
        <v>KAWIN</v>
      </c>
      <c r="AD19" s="769">
        <f t="shared" si="19"/>
        <v>2974322.05</v>
      </c>
      <c r="AE19" s="770">
        <f t="shared" si="20"/>
        <v>37486.441</v>
      </c>
      <c r="AF19" s="770">
        <f t="shared" si="21"/>
        <v>18743.2205</v>
      </c>
      <c r="AG19" s="770">
        <f t="shared" si="22"/>
        <v>18743.2205</v>
      </c>
      <c r="AH19" s="771">
        <f t="shared" si="23"/>
        <v>-1975650.832</v>
      </c>
      <c r="AI19" s="771">
        <f t="shared" si="24"/>
        <v>0</v>
      </c>
      <c r="AJ19" s="772">
        <f t="shared" si="25"/>
        <v>2899349.168</v>
      </c>
      <c r="AK19" s="772"/>
      <c r="AL19" s="773"/>
      <c r="AM19" s="774">
        <f t="shared" si="26"/>
        <v>2899349.168</v>
      </c>
      <c r="AN19" s="775" t="str">
        <f>+VLOOKUP($B19,'[5]Database All Area Mei 2022'!$C$5:$CJ$1779,74,0)</f>
        <v>PERUSAHAAN</v>
      </c>
      <c r="AO19" s="776">
        <f t="shared" si="27"/>
        <v>13</v>
      </c>
      <c r="AP19" s="777" t="str">
        <f t="shared" si="28"/>
        <v>0034</v>
      </c>
      <c r="AQ19" s="778" t="str">
        <f t="shared" si="29"/>
        <v>MOHAMMAD FARIDHON</v>
      </c>
      <c r="AR19" s="779">
        <f t="shared" si="30"/>
        <v>2899349.168</v>
      </c>
      <c r="AS19" s="97">
        <f>+VLOOKUP(B19,'[6]BANK DRIVER'!$B$442:$I$1298,6,0)</f>
        <v>2899349.168</v>
      </c>
      <c r="AV19" s="103">
        <f t="shared" si="31"/>
        <v>0</v>
      </c>
    </row>
    <row r="20">
      <c r="A20" s="7" t="s">
        <v>44</v>
      </c>
      <c r="B20" s="575" t="s">
        <v>378</v>
      </c>
      <c r="C20" s="373" t="s">
        <v>379</v>
      </c>
      <c r="D20" s="374" t="s">
        <v>61</v>
      </c>
      <c r="E20" s="361" t="s">
        <v>351</v>
      </c>
      <c r="F20" s="361" t="s">
        <v>352</v>
      </c>
      <c r="G20" s="365">
        <v>1874322.05</v>
      </c>
      <c r="H20" s="365"/>
      <c r="I20" s="393">
        <f t="shared" si="14"/>
        <v>91654.348245</v>
      </c>
      <c r="J20" s="393">
        <f t="shared" si="2"/>
        <v>74972.882</v>
      </c>
      <c r="K20" s="393">
        <f t="shared" si="3"/>
        <v>37486.441</v>
      </c>
      <c r="L20" s="393">
        <v>1666.66666666667</v>
      </c>
      <c r="M20" s="399">
        <f t="shared" si="4"/>
        <v>2080102.3879116669</v>
      </c>
      <c r="N20" s="400">
        <f t="shared" si="5"/>
        <v>166408.19103293336</v>
      </c>
      <c r="O20" s="26">
        <v>500000</v>
      </c>
      <c r="P20" s="401">
        <v>100000</v>
      </c>
      <c r="Q20" s="394">
        <f ref="Q20:Q24" t="shared" si="35">25*10000</f>
        <v>250000</v>
      </c>
      <c r="R20" s="29">
        <f t="shared" si="15"/>
        <v>3096510.5789446</v>
      </c>
      <c r="S20" s="199">
        <f t="shared" si="7"/>
        <v>18304.90101362267</v>
      </c>
      <c r="T20" s="425">
        <f t="shared" si="8"/>
        <v>3114815.4799582227</v>
      </c>
      <c r="U20" s="426">
        <v>44621</v>
      </c>
      <c r="V20" s="427">
        <v>44712</v>
      </c>
      <c r="W20" s="321"/>
      <c r="X20" s="321"/>
      <c r="Y20" s="321"/>
      <c r="Z20" s="765">
        <f t="shared" si="16"/>
        <v>14</v>
      </c>
      <c r="AA20" s="766" t="str">
        <f t="shared" si="17"/>
        <v>0274</v>
      </c>
      <c r="AB20" s="767" t="str">
        <f t="shared" si="18"/>
        <v>ROBINGUN</v>
      </c>
      <c r="AC20" s="768" t="str">
        <f>+VLOOKUP($B20,'[5]Database All Area Mei 2022'!$C$5:$CJ$1779,27,0)</f>
        <v>LAJANG</v>
      </c>
      <c r="AD20" s="769">
        <f t="shared" si="19"/>
        <v>2724322.05</v>
      </c>
      <c r="AE20" s="770">
        <f t="shared" si="20"/>
        <v>37486.441</v>
      </c>
      <c r="AF20" s="770">
        <f t="shared" si="21"/>
        <v>18743.2205</v>
      </c>
      <c r="AG20" s="770">
        <f t="shared" si="22"/>
        <v>18743.2205</v>
      </c>
      <c r="AH20" s="771">
        <f t="shared" si="23"/>
        <v>-1850650.832</v>
      </c>
      <c r="AI20" s="771">
        <f t="shared" si="24"/>
        <v>0</v>
      </c>
      <c r="AJ20" s="772">
        <f t="shared" si="25"/>
        <v>2649349.168</v>
      </c>
      <c r="AK20" s="772"/>
      <c r="AL20" s="773"/>
      <c r="AM20" s="774">
        <f t="shared" si="26"/>
        <v>2649349.168</v>
      </c>
      <c r="AN20" s="775" t="str">
        <f>+VLOOKUP($B20,'[5]Database All Area Mei 2022'!$C$5:$CJ$1779,74,0)</f>
        <v>PERUSAHAAN</v>
      </c>
      <c r="AO20" s="776">
        <f t="shared" si="27"/>
        <v>14</v>
      </c>
      <c r="AP20" s="777" t="str">
        <f t="shared" si="28"/>
        <v>0274</v>
      </c>
      <c r="AQ20" s="778" t="str">
        <f t="shared" si="29"/>
        <v>ROBINGUN</v>
      </c>
      <c r="AR20" s="779">
        <f t="shared" si="30"/>
        <v>2649349.168</v>
      </c>
      <c r="AS20" s="97">
        <f>+VLOOKUP(B20,'[6]BANK DRIVER'!$B$442:$I$1298,6,0)</f>
        <v>2649349.168</v>
      </c>
      <c r="AV20" s="103">
        <f t="shared" si="31"/>
        <v>0</v>
      </c>
    </row>
    <row r="21">
      <c r="A21" s="7" t="s">
        <v>44</v>
      </c>
      <c r="B21" s="570" t="s">
        <v>380</v>
      </c>
      <c r="C21" s="363" t="s">
        <v>381</v>
      </c>
      <c r="D21" s="7" t="s">
        <v>61</v>
      </c>
      <c r="E21" s="7" t="s">
        <v>351</v>
      </c>
      <c r="F21" s="7" t="s">
        <v>352</v>
      </c>
      <c r="G21" s="367">
        <v>1874322.05</v>
      </c>
      <c r="H21" s="367"/>
      <c r="I21" s="10">
        <f t="shared" si="14"/>
        <v>91654.348245</v>
      </c>
      <c r="J21" s="10">
        <f t="shared" si="2"/>
        <v>74972.882</v>
      </c>
      <c r="K21" s="10">
        <f t="shared" si="3"/>
        <v>37486.441</v>
      </c>
      <c r="L21" s="10">
        <v>1666.66666666667</v>
      </c>
      <c r="M21" s="35">
        <f t="shared" si="4"/>
        <v>2080102.3879116669</v>
      </c>
      <c r="N21" s="26">
        <f t="shared" si="5"/>
        <v>166408.19103293336</v>
      </c>
      <c r="O21" s="392">
        <v>500000</v>
      </c>
      <c r="P21" s="26">
        <v>100000</v>
      </c>
      <c r="Q21" s="26">
        <f>24*10000</f>
        <v>240000</v>
      </c>
      <c r="R21" s="29">
        <f t="shared" si="15"/>
        <v>3086510.5789446</v>
      </c>
      <c r="S21" s="199">
        <f t="shared" si="7"/>
        <v>18304.90101362267</v>
      </c>
      <c r="T21" s="42">
        <f t="shared" si="8"/>
        <v>3104815.4799582227</v>
      </c>
      <c r="U21" s="421">
        <v>44621</v>
      </c>
      <c r="V21" s="414">
        <v>44712</v>
      </c>
      <c r="W21" s="424"/>
      <c r="X21" s="321"/>
      <c r="Y21" s="321"/>
      <c r="Z21" s="765">
        <f t="shared" si="16"/>
        <v>15</v>
      </c>
      <c r="AA21" s="766" t="str">
        <f t="shared" si="17"/>
        <v>0038</v>
      </c>
      <c r="AB21" s="767" t="str">
        <f t="shared" si="18"/>
        <v>WAHYU KRISTANTO</v>
      </c>
      <c r="AC21" s="768" t="str">
        <f>+VLOOKUP($B21,'[5]Database All Area Mei 2022'!$C$5:$CJ$1779,27,0)</f>
        <v>LAJANG</v>
      </c>
      <c r="AD21" s="769">
        <f t="shared" si="19"/>
        <v>2714322.05</v>
      </c>
      <c r="AE21" s="770">
        <f t="shared" si="20"/>
        <v>37486.441</v>
      </c>
      <c r="AF21" s="770">
        <f t="shared" si="21"/>
        <v>18743.2205</v>
      </c>
      <c r="AG21" s="770">
        <f t="shared" si="22"/>
        <v>18743.2205</v>
      </c>
      <c r="AH21" s="771">
        <f t="shared" si="23"/>
        <v>-1860650.832</v>
      </c>
      <c r="AI21" s="771">
        <f t="shared" si="24"/>
        <v>0</v>
      </c>
      <c r="AJ21" s="772">
        <f t="shared" si="25"/>
        <v>2639349.168</v>
      </c>
      <c r="AK21" s="772"/>
      <c r="AL21" s="773"/>
      <c r="AM21" s="774">
        <f t="shared" si="26"/>
        <v>2639349.168</v>
      </c>
      <c r="AN21" s="775" t="str">
        <f>+VLOOKUP($B21,'[5]Database All Area Mei 2022'!$C$5:$CJ$1779,74,0)</f>
        <v>PERUSAHAAN</v>
      </c>
      <c r="AO21" s="776">
        <f t="shared" si="27"/>
        <v>15</v>
      </c>
      <c r="AP21" s="777" t="str">
        <f t="shared" si="28"/>
        <v>0038</v>
      </c>
      <c r="AQ21" s="778" t="str">
        <f t="shared" si="29"/>
        <v>WAHYU KRISTANTO</v>
      </c>
      <c r="AR21" s="779">
        <f t="shared" si="30"/>
        <v>2639349.168</v>
      </c>
      <c r="AS21" s="97">
        <f>+VLOOKUP(B21,'[6]BANK DRIVER'!$B$442:$I$1298,6,0)</f>
        <v>2639349.168</v>
      </c>
      <c r="AV21" s="103">
        <f t="shared" si="31"/>
        <v>0</v>
      </c>
    </row>
    <row r="22" s="920" customFormat="1">
      <c r="A22" s="887" t="s">
        <v>44</v>
      </c>
      <c r="B22" s="888" t="s">
        <v>382</v>
      </c>
      <c r="C22" s="889" t="s">
        <v>383</v>
      </c>
      <c r="D22" s="890" t="s">
        <v>58</v>
      </c>
      <c r="E22" s="891" t="s">
        <v>351</v>
      </c>
      <c r="F22" s="892" t="s">
        <v>352</v>
      </c>
      <c r="G22" s="893">
        <v>4500000</v>
      </c>
      <c r="H22" s="893"/>
      <c r="I22" s="894">
        <f>+$I$3*4.89%</f>
        <v>220050</v>
      </c>
      <c r="J22" s="894">
        <f>+$I$3*4%</f>
        <v>180000</v>
      </c>
      <c r="K22" s="894">
        <f>+$I$3*2%</f>
        <v>90000</v>
      </c>
      <c r="L22" s="894">
        <v>1666.66666666667</v>
      </c>
      <c r="M22" s="895">
        <f t="shared" si="4"/>
        <v>4991716.666666667</v>
      </c>
      <c r="N22" s="896">
        <f t="shared" si="5"/>
        <v>399337.3333333334</v>
      </c>
      <c r="O22" s="896">
        <v>500000</v>
      </c>
      <c r="P22" s="896">
        <v>200000</v>
      </c>
      <c r="Q22" s="896">
        <f>25*15000</f>
        <v>375000</v>
      </c>
      <c r="R22" s="897">
        <f t="shared" si="15"/>
        <v>6466054</v>
      </c>
      <c r="S22" s="898">
        <f t="shared" si="7"/>
        <v>43927.106666666674</v>
      </c>
      <c r="T22" s="899">
        <f t="shared" si="8"/>
        <v>6509981.106666666</v>
      </c>
      <c r="U22" s="900">
        <v>44652</v>
      </c>
      <c r="V22" s="901">
        <v>44742</v>
      </c>
      <c r="W22" s="902" t="s">
        <v>384</v>
      </c>
      <c r="X22" s="903"/>
      <c r="Y22" s="903"/>
      <c r="Z22" s="904">
        <f t="shared" si="16"/>
        <v>16</v>
      </c>
      <c r="AA22" s="905" t="str">
        <f t="shared" si="17"/>
        <v>2526</v>
      </c>
      <c r="AB22" s="906" t="str">
        <f t="shared" si="18"/>
        <v>ZAENAL ABIDIN</v>
      </c>
      <c r="AC22" s="907" t="str">
        <f>+VLOOKUP($B22,'[5]Database All Area Mei 2022'!$C$5:$CJ$1779,27,0)</f>
        <v>KAWIN ANAK 2</v>
      </c>
      <c r="AD22" s="908">
        <f t="shared" si="19"/>
        <v>5575000</v>
      </c>
      <c r="AE22" s="909">
        <f>IF(I22&gt;1,$AE$3*2%,0)</f>
        <v>90000</v>
      </c>
      <c r="AF22" s="909">
        <f>+IF(AN22="PERUSAHAAN",$AE$3*1%,0)</f>
        <v>45000</v>
      </c>
      <c r="AG22" s="909">
        <f>IF(L22&gt;1,$AE$3*1%,0)</f>
        <v>45000</v>
      </c>
      <c r="AH22" s="910">
        <f t="shared" si="23"/>
        <v>-230000</v>
      </c>
      <c r="AI22" s="910">
        <f t="shared" si="24"/>
        <v>0</v>
      </c>
      <c r="AJ22" s="911">
        <f t="shared" si="25"/>
        <v>5395000</v>
      </c>
      <c r="AK22" s="911"/>
      <c r="AL22" s="911"/>
      <c r="AM22" s="912">
        <f t="shared" si="26"/>
        <v>5395000</v>
      </c>
      <c r="AN22" s="913" t="str">
        <f>+VLOOKUP($B22,'[5]Database All Area Mei 2022'!$C$5:$CJ$1779,74,0)</f>
        <v>PERUSAHAAN</v>
      </c>
      <c r="AO22" s="914">
        <f t="shared" si="27"/>
        <v>16</v>
      </c>
      <c r="AP22" s="915" t="str">
        <f t="shared" si="28"/>
        <v>2526</v>
      </c>
      <c r="AQ22" s="916" t="str">
        <f t="shared" si="29"/>
        <v>ZAENAL ABIDIN</v>
      </c>
      <c r="AR22" s="917">
        <f t="shared" si="30"/>
        <v>5395000</v>
      </c>
      <c r="AS22" s="97">
        <f>+VLOOKUP(B22,'[6]BANK DRIVER'!$B$442:$I$1298,6,0)</f>
        <v>5395000</v>
      </c>
      <c r="AT22" s="918"/>
      <c r="AU22" s="918"/>
      <c r="AV22" s="919">
        <f t="shared" si="31"/>
        <v>0</v>
      </c>
    </row>
    <row r="23">
      <c r="A23" s="7" t="s">
        <v>44</v>
      </c>
      <c r="B23" s="570" t="s">
        <v>385</v>
      </c>
      <c r="C23" s="363" t="s">
        <v>386</v>
      </c>
      <c r="D23" s="7" t="s">
        <v>68</v>
      </c>
      <c r="E23" s="375" t="s">
        <v>351</v>
      </c>
      <c r="F23" s="376" t="s">
        <v>352</v>
      </c>
      <c r="G23" s="367">
        <v>1874322.05</v>
      </c>
      <c r="H23" s="358"/>
      <c r="I23" s="10">
        <f>+$I$4*4.89%</f>
        <v>91654.348245</v>
      </c>
      <c r="J23" s="10">
        <f>+$I$4*4%</f>
        <v>74972.882</v>
      </c>
      <c r="K23" s="10">
        <f>+$I$4*2%</f>
        <v>37486.441</v>
      </c>
      <c r="L23" s="10">
        <v>1666.66666666667</v>
      </c>
      <c r="M23" s="35">
        <f t="shared" si="4"/>
        <v>2080102.3879116669</v>
      </c>
      <c r="N23" s="26">
        <f t="shared" si="5"/>
        <v>166408.19103293336</v>
      </c>
      <c r="O23" s="26">
        <v>500000</v>
      </c>
      <c r="P23" s="26">
        <v>100000</v>
      </c>
      <c r="Q23" s="26">
        <f t="shared" si="35"/>
        <v>250000</v>
      </c>
      <c r="R23" s="29">
        <f t="shared" si="15"/>
        <v>3096510.5789446</v>
      </c>
      <c r="S23" s="199">
        <f t="shared" si="7"/>
        <v>18304.90101362267</v>
      </c>
      <c r="T23" s="42">
        <f t="shared" si="8"/>
        <v>3114815.4799582227</v>
      </c>
      <c r="U23" s="319">
        <v>44621</v>
      </c>
      <c r="V23" s="414">
        <v>44712</v>
      </c>
      <c r="W23" s="321"/>
      <c r="X23" s="321"/>
      <c r="Y23" s="321"/>
      <c r="Z23" s="765">
        <f t="shared" si="16"/>
        <v>17</v>
      </c>
      <c r="AA23" s="766" t="str">
        <f t="shared" si="17"/>
        <v>0037</v>
      </c>
      <c r="AB23" s="767" t="str">
        <f t="shared" si="18"/>
        <v>SUSANTO</v>
      </c>
      <c r="AC23" s="768" t="str">
        <f>+VLOOKUP($B23,'[5]Database All Area Mei 2022'!$C$5:$CJ$1779,27,0)</f>
        <v>KAWIN</v>
      </c>
      <c r="AD23" s="769">
        <f t="shared" si="19"/>
        <v>2724322.05</v>
      </c>
      <c r="AE23" s="770">
        <f t="shared" si="20"/>
        <v>37486.441</v>
      </c>
      <c r="AF23" s="770">
        <f t="shared" si="21"/>
        <v>18743.2205</v>
      </c>
      <c r="AG23" s="770">
        <f t="shared" si="22"/>
        <v>18743.2205</v>
      </c>
      <c r="AH23" s="771">
        <f t="shared" si="23"/>
        <v>-2225650.832</v>
      </c>
      <c r="AI23" s="771">
        <f t="shared" si="24"/>
        <v>0</v>
      </c>
      <c r="AJ23" s="772">
        <f t="shared" si="25"/>
        <v>2649349.168</v>
      </c>
      <c r="AK23" s="772"/>
      <c r="AL23" s="773"/>
      <c r="AM23" s="774">
        <f t="shared" si="26"/>
        <v>2649349.168</v>
      </c>
      <c r="AN23" s="775" t="str">
        <f>+VLOOKUP($B23,'[5]Database All Area Mei 2022'!$C$5:$CJ$1779,74,0)</f>
        <v>PERUSAHAAN</v>
      </c>
      <c r="AO23" s="776">
        <f t="shared" si="27"/>
        <v>17</v>
      </c>
      <c r="AP23" s="777" t="str">
        <f t="shared" si="28"/>
        <v>0037</v>
      </c>
      <c r="AQ23" s="778" t="str">
        <f t="shared" si="29"/>
        <v>SUSANTO</v>
      </c>
      <c r="AR23" s="779">
        <f t="shared" si="30"/>
        <v>2649349.168</v>
      </c>
      <c r="AS23" s="97">
        <f>+VLOOKUP(B23,'[6]BANK DRIVER'!$B$442:$I$1298,6,0)</f>
        <v>2649349.168</v>
      </c>
      <c r="AV23" s="103">
        <f t="shared" si="31"/>
        <v>0</v>
      </c>
    </row>
    <row r="24">
      <c r="A24" s="7" t="s">
        <v>44</v>
      </c>
      <c r="B24" s="576" t="s">
        <v>387</v>
      </c>
      <c r="C24" s="377" t="s">
        <v>388</v>
      </c>
      <c r="D24" s="361" t="s">
        <v>68</v>
      </c>
      <c r="E24" s="369" t="s">
        <v>351</v>
      </c>
      <c r="F24" s="369" t="s">
        <v>352</v>
      </c>
      <c r="G24" s="367">
        <v>1874322.05</v>
      </c>
      <c r="H24" s="365"/>
      <c r="I24" s="390">
        <f>+$I$4*4.89%</f>
        <v>91654.348245</v>
      </c>
      <c r="J24" s="390">
        <f>+$I$4*4%</f>
        <v>74972.882</v>
      </c>
      <c r="K24" s="390">
        <f>+$I$4*2%</f>
        <v>37486.441</v>
      </c>
      <c r="L24" s="390">
        <v>1666.66666666667</v>
      </c>
      <c r="M24" s="391">
        <f t="shared" si="4"/>
        <v>2080102.3879116669</v>
      </c>
      <c r="N24" s="392">
        <f t="shared" si="5"/>
        <v>166408.19103293336</v>
      </c>
      <c r="O24" s="392">
        <v>500000</v>
      </c>
      <c r="P24" s="392">
        <v>100000</v>
      </c>
      <c r="Q24" s="392">
        <f t="shared" si="35"/>
        <v>250000</v>
      </c>
      <c r="R24" s="29">
        <f t="shared" si="15"/>
        <v>3096510.5789446</v>
      </c>
      <c r="S24" s="199">
        <f t="shared" si="7"/>
        <v>18304.90101362267</v>
      </c>
      <c r="T24" s="416">
        <f t="shared" si="8"/>
        <v>3114815.4799582227</v>
      </c>
      <c r="U24" s="428">
        <v>44621</v>
      </c>
      <c r="V24" s="418">
        <v>44712</v>
      </c>
      <c r="W24" s="321"/>
      <c r="X24" s="321"/>
      <c r="Y24" s="321"/>
      <c r="Z24" s="765">
        <f t="shared" si="16"/>
        <v>18</v>
      </c>
      <c r="AA24" s="766" t="str">
        <f t="shared" si="17"/>
        <v>0077</v>
      </c>
      <c r="AB24" s="767" t="str">
        <f t="shared" si="18"/>
        <v>THOURUL CHADID</v>
      </c>
      <c r="AC24" s="768" t="str">
        <f>+VLOOKUP($B24,'[5]Database All Area Mei 2022'!$C$5:$CJ$1779,27,0)</f>
        <v>LAJANG</v>
      </c>
      <c r="AD24" s="769">
        <f t="shared" si="19"/>
        <v>2724322.05</v>
      </c>
      <c r="AE24" s="770">
        <f t="shared" si="20"/>
        <v>37486.441</v>
      </c>
      <c r="AF24" s="770">
        <f t="shared" si="21"/>
        <v>18743.2205</v>
      </c>
      <c r="AG24" s="770">
        <f t="shared" si="22"/>
        <v>18743.2205</v>
      </c>
      <c r="AH24" s="771">
        <f t="shared" si="23"/>
        <v>-1850650.832</v>
      </c>
      <c r="AI24" s="771">
        <f t="shared" si="24"/>
        <v>0</v>
      </c>
      <c r="AJ24" s="772">
        <f t="shared" si="25"/>
        <v>2649349.168</v>
      </c>
      <c r="AK24" s="772"/>
      <c r="AL24" s="773"/>
      <c r="AM24" s="774">
        <f t="shared" si="26"/>
        <v>2649349.168</v>
      </c>
      <c r="AN24" s="775" t="str">
        <f>+VLOOKUP($B24,'[5]Database All Area Mei 2022'!$C$5:$CJ$1779,74,0)</f>
        <v>PERUSAHAAN</v>
      </c>
      <c r="AO24" s="776">
        <f t="shared" si="27"/>
        <v>18</v>
      </c>
      <c r="AP24" s="777" t="str">
        <f t="shared" si="28"/>
        <v>0077</v>
      </c>
      <c r="AQ24" s="778" t="str">
        <f t="shared" si="29"/>
        <v>THOURUL CHADID</v>
      </c>
      <c r="AR24" s="779">
        <f t="shared" si="30"/>
        <v>2649349.168</v>
      </c>
      <c r="AS24" s="97">
        <f>+VLOOKUP(B24,'[6]BANK DRIVER'!$B$442:$I$1298,6,0)</f>
        <v>2649349.168</v>
      </c>
      <c r="AV24" s="103">
        <f t="shared" si="31"/>
        <v>0</v>
      </c>
    </row>
    <row r="25">
      <c r="A25" s="7" t="s">
        <v>44</v>
      </c>
      <c r="B25" s="8" t="s">
        <v>389</v>
      </c>
      <c r="C25" s="355" t="s">
        <v>390</v>
      </c>
      <c r="D25" s="7" t="s">
        <v>357</v>
      </c>
      <c r="E25" s="7" t="s">
        <v>351</v>
      </c>
      <c r="F25" s="7" t="s">
        <v>352</v>
      </c>
      <c r="G25" s="358">
        <v>1874322.05</v>
      </c>
      <c r="H25" s="358"/>
      <c r="I25" s="10">
        <f>+$I$4*4.89%</f>
        <v>91654.348245</v>
      </c>
      <c r="J25" s="10">
        <f>+$I$4*4%</f>
        <v>74972.882</v>
      </c>
      <c r="K25" s="10">
        <f>+$I$4*2%</f>
        <v>37486.441</v>
      </c>
      <c r="L25" s="390">
        <v>1666.66666666667</v>
      </c>
      <c r="M25" s="35">
        <f t="shared" si="4"/>
        <v>2080102.3879116669</v>
      </c>
      <c r="N25" s="26">
        <f t="shared" si="5"/>
        <v>166408.19103293336</v>
      </c>
      <c r="O25" s="26">
        <v>500000</v>
      </c>
      <c r="P25" s="392"/>
      <c r="Q25" s="26">
        <f>24*10000</f>
        <v>240000</v>
      </c>
      <c r="R25" s="29">
        <f t="shared" si="15"/>
        <v>2986510.5789446</v>
      </c>
      <c r="S25" s="199">
        <f t="shared" si="7"/>
        <v>18304.90101362267</v>
      </c>
      <c r="T25" s="42">
        <f t="shared" si="8"/>
        <v>3004815.4799582227</v>
      </c>
      <c r="U25" s="421">
        <v>44652</v>
      </c>
      <c r="V25" s="414">
        <v>44742</v>
      </c>
      <c r="W25" s="321"/>
      <c r="X25" s="321"/>
      <c r="Z25" s="765">
        <f t="shared" si="16"/>
        <v>19</v>
      </c>
      <c r="AA25" s="766" t="str">
        <f t="shared" si="17"/>
        <v>3361</v>
      </c>
      <c r="AB25" s="767" t="str">
        <f t="shared" si="18"/>
        <v>AHMAD SAIFUDIN</v>
      </c>
      <c r="AC25" s="768" t="str">
        <f>+VLOOKUP($B25,'[5]Database All Area Mei 2022'!$C$5:$CJ$1779,27,0)</f>
        <v>LAJANG</v>
      </c>
      <c r="AD25" s="769">
        <f t="shared" si="19"/>
        <v>2614322.05</v>
      </c>
      <c r="AE25" s="770">
        <f t="shared" si="20"/>
        <v>37486.441</v>
      </c>
      <c r="AF25" s="770">
        <f t="shared" si="21"/>
        <v>18743.2205</v>
      </c>
      <c r="AG25" s="770">
        <f t="shared" si="22"/>
        <v>18743.2205</v>
      </c>
      <c r="AH25" s="771">
        <f t="shared" si="23"/>
        <v>-1960650.832</v>
      </c>
      <c r="AI25" s="771">
        <f t="shared" si="24"/>
        <v>0</v>
      </c>
      <c r="AJ25" s="772">
        <f t="shared" si="25"/>
        <v>2539349.168</v>
      </c>
      <c r="AK25" s="772"/>
      <c r="AL25" s="773">
        <v>30000</v>
      </c>
      <c r="AM25" s="774">
        <f t="shared" si="26"/>
        <v>2509349.168</v>
      </c>
      <c r="AN25" s="775" t="str">
        <f>+VLOOKUP($B25,'[5]Database All Area Mei 2022'!$C$5:$CJ$1779,74,0)</f>
        <v>PERUSAHAAN</v>
      </c>
      <c r="AO25" s="776">
        <f t="shared" si="27"/>
        <v>19</v>
      </c>
      <c r="AP25" s="777" t="str">
        <f t="shared" si="28"/>
        <v>3361</v>
      </c>
      <c r="AQ25" s="778" t="str">
        <f t="shared" si="29"/>
        <v>AHMAD SAIFUDIN</v>
      </c>
      <c r="AR25" s="779">
        <f t="shared" si="30"/>
        <v>2509349.168</v>
      </c>
      <c r="AS25" s="97">
        <f>+VLOOKUP(B25,'[6]BANK DRIVER'!$B$442:$I$1298,6,0)</f>
        <v>2509349.168</v>
      </c>
      <c r="AV25" s="103">
        <f t="shared" si="31"/>
        <v>0</v>
      </c>
    </row>
    <row r="26" s="676" customFormat="1">
      <c r="A26" s="669" t="s">
        <v>44</v>
      </c>
      <c r="B26" s="694" t="s">
        <v>391</v>
      </c>
      <c r="C26" s="921" t="s">
        <v>392</v>
      </c>
      <c r="D26" s="669" t="s">
        <v>357</v>
      </c>
      <c r="E26" s="922" t="s">
        <v>351</v>
      </c>
      <c r="F26" s="922" t="s">
        <v>352</v>
      </c>
      <c r="G26" s="923">
        <v>1874322.05</v>
      </c>
      <c r="H26" s="923"/>
      <c r="I26" s="672">
        <f>+$I$4*4.89%</f>
        <v>91654.348245</v>
      </c>
      <c r="J26" s="672">
        <f>+$I$4*4%</f>
        <v>74972.882</v>
      </c>
      <c r="K26" s="672">
        <f>+$I$4*2%</f>
        <v>37486.441</v>
      </c>
      <c r="L26" s="672">
        <v>1667</v>
      </c>
      <c r="M26" s="882">
        <f t="shared" si="4"/>
        <v>2080102.7212450001</v>
      </c>
      <c r="N26" s="673">
        <f t="shared" si="5"/>
        <v>166408.2176996</v>
      </c>
      <c r="O26" s="673">
        <v>500000</v>
      </c>
      <c r="P26" s="924"/>
      <c r="Q26" s="673">
        <f>25*10000</f>
        <v>250000</v>
      </c>
      <c r="R26" s="839">
        <f t="shared" si="15"/>
        <v>2996510.9389446</v>
      </c>
      <c r="S26" s="675">
        <f t="shared" si="7"/>
        <v>18304.903946956</v>
      </c>
      <c r="T26" s="840">
        <f t="shared" si="8"/>
        <v>3014815.842891556</v>
      </c>
      <c r="U26" s="925">
        <v>44652</v>
      </c>
      <c r="V26" s="926">
        <v>44742</v>
      </c>
      <c r="W26" s="927"/>
      <c r="X26" s="927"/>
      <c r="Z26" s="824">
        <f t="shared" si="16"/>
        <v>20</v>
      </c>
      <c r="AA26" s="825" t="str">
        <f t="shared" si="17"/>
        <v>3411</v>
      </c>
      <c r="AB26" s="826" t="str">
        <f t="shared" si="18"/>
        <v>ENDRIK PRASETIYO</v>
      </c>
      <c r="AC26" s="884" t="s">
        <v>305</v>
      </c>
      <c r="AD26" s="828">
        <f t="shared" si="19"/>
        <v>2624322.05</v>
      </c>
      <c r="AE26" s="829">
        <f t="shared" si="20"/>
        <v>37486.441</v>
      </c>
      <c r="AF26" s="829">
        <f t="shared" si="21"/>
        <v>0</v>
      </c>
      <c r="AG26" s="829">
        <f t="shared" si="22"/>
        <v>18743.2205</v>
      </c>
      <c r="AH26" s="830">
        <f t="shared" si="23"/>
        <v>-2306907.6115</v>
      </c>
      <c r="AI26" s="830">
        <f t="shared" si="24"/>
        <v>0</v>
      </c>
      <c r="AJ26" s="831">
        <f t="shared" si="25"/>
        <v>2568092.3885</v>
      </c>
      <c r="AK26" s="831"/>
      <c r="AL26" s="831">
        <v>30000</v>
      </c>
      <c r="AM26" s="832">
        <f t="shared" si="26"/>
        <v>2538092.3885</v>
      </c>
      <c r="AN26" s="827"/>
      <c r="AO26" s="833">
        <f t="shared" si="27"/>
        <v>20</v>
      </c>
      <c r="AP26" s="834" t="str">
        <f t="shared" si="28"/>
        <v>3411</v>
      </c>
      <c r="AQ26" s="835" t="str">
        <f t="shared" si="29"/>
        <v>ENDRIK PRASETIYO</v>
      </c>
      <c r="AR26" s="836">
        <f t="shared" si="30"/>
        <v>2538092.3885</v>
      </c>
      <c r="AS26" s="97">
        <f>+VLOOKUP(B26,'[6]BANK DRIVER'!$B$442:$I$1298,6,0)</f>
        <v>2538092.3885</v>
      </c>
      <c r="AT26" s="837"/>
      <c r="AU26" s="837"/>
      <c r="AV26" s="838">
        <f t="shared" si="31"/>
        <v>0</v>
      </c>
    </row>
    <row r="27" s="676" customFormat="1">
      <c r="A27" s="669" t="s">
        <v>211</v>
      </c>
      <c r="B27" s="1041" t="s">
        <v>393</v>
      </c>
      <c r="C27" s="921" t="s">
        <v>394</v>
      </c>
      <c r="D27" s="669" t="s">
        <v>357</v>
      </c>
      <c r="E27" s="922"/>
      <c r="F27" s="922"/>
      <c r="G27" s="923">
        <f>1874323.05/31*4</f>
        <v>241848.13548387098</v>
      </c>
      <c r="H27" s="923"/>
      <c r="I27" s="672"/>
      <c r="J27" s="672"/>
      <c r="K27" s="672"/>
      <c r="L27" s="672"/>
      <c r="M27" s="882">
        <f t="shared" si="4"/>
        <v>241848.13548387098</v>
      </c>
      <c r="N27" s="673">
        <f t="shared" si="5"/>
        <v>19347.850838709677</v>
      </c>
      <c r="O27" s="700"/>
      <c r="P27" s="673"/>
      <c r="Q27" s="673">
        <f>25*10000</f>
        <v>250000</v>
      </c>
      <c r="R27" s="839">
        <f t="shared" si="15"/>
        <v>511195.98632258066</v>
      </c>
      <c r="S27" s="675">
        <f t="shared" si="7"/>
        <v>2128.2635922580644</v>
      </c>
      <c r="T27" s="840">
        <f t="shared" si="8"/>
        <v>513324.2499148387</v>
      </c>
      <c r="U27" s="925">
        <v>44652</v>
      </c>
      <c r="V27" s="926">
        <v>44686</v>
      </c>
      <c r="W27" s="927" t="s">
        <v>395</v>
      </c>
      <c r="X27" s="927"/>
      <c r="Z27" s="824">
        <f t="shared" si="16"/>
        <v>21</v>
      </c>
      <c r="AA27" s="825" t="str">
        <f t="shared" si="17"/>
        <v>3698</v>
      </c>
      <c r="AB27" s="826" t="str">
        <f t="shared" si="18"/>
        <v>HENDRI YANTO</v>
      </c>
      <c r="AC27" s="884" t="s">
        <v>305</v>
      </c>
      <c r="AD27" s="828">
        <f t="shared" si="19"/>
        <v>491848.135483871</v>
      </c>
      <c r="AE27" s="829">
        <f t="shared" si="20"/>
        <v>0</v>
      </c>
      <c r="AF27" s="829">
        <f t="shared" si="21"/>
        <v>0</v>
      </c>
      <c r="AG27" s="829">
        <f t="shared" si="22"/>
        <v>0</v>
      </c>
      <c r="AH27" s="830">
        <f t="shared" si="23"/>
        <v>-4383151.864516129</v>
      </c>
      <c r="AI27" s="830">
        <f t="shared" si="24"/>
        <v>0</v>
      </c>
      <c r="AJ27" s="831">
        <f t="shared" si="25"/>
        <v>491848.135483871</v>
      </c>
      <c r="AK27" s="831"/>
      <c r="AL27" s="831"/>
      <c r="AM27" s="832">
        <f t="shared" si="26"/>
        <v>491848.135483871</v>
      </c>
      <c r="AN27" s="827"/>
      <c r="AO27" s="833">
        <f t="shared" si="27"/>
        <v>21</v>
      </c>
      <c r="AP27" s="834" t="str">
        <f t="shared" si="28"/>
        <v>3698</v>
      </c>
      <c r="AQ27" s="835" t="str">
        <f t="shared" si="29"/>
        <v>HENDRI YANTO</v>
      </c>
      <c r="AR27" s="836">
        <f t="shared" si="30"/>
        <v>491848.135483871</v>
      </c>
      <c r="AS27" s="97">
        <f>+VLOOKUP(B27,'[6]BANK DRIVER'!$B$442:$I$1298,6,0)</f>
        <v>491848.135483871</v>
      </c>
      <c r="AT27" s="837"/>
      <c r="AU27" s="837"/>
      <c r="AV27" s="838">
        <f t="shared" si="31"/>
        <v>0</v>
      </c>
    </row>
    <row r="28">
      <c r="A28" s="7" t="s">
        <v>44</v>
      </c>
      <c r="B28" s="570" t="s">
        <v>396</v>
      </c>
      <c r="C28" s="355" t="s">
        <v>397</v>
      </c>
      <c r="D28" s="7" t="s">
        <v>77</v>
      </c>
      <c r="E28" s="7" t="s">
        <v>351</v>
      </c>
      <c r="F28" s="7" t="s">
        <v>352</v>
      </c>
      <c r="G28" s="367">
        <v>1874322.05</v>
      </c>
      <c r="H28" s="367"/>
      <c r="I28" s="10">
        <f ref="I28:I56" t="shared" si="36">+$I$4*4.89%</f>
        <v>91654.348245</v>
      </c>
      <c r="J28" s="10">
        <f ref="J28:J56" t="shared" si="37">+$I$4*4%</f>
        <v>74972.882</v>
      </c>
      <c r="K28" s="10">
        <f ref="K28:K56" t="shared" si="38">+$I$4*2%</f>
        <v>37486.441</v>
      </c>
      <c r="L28" s="10">
        <f ref="L28:L53" t="shared" si="39">1667+13333</f>
        <v>15000</v>
      </c>
      <c r="M28" s="35">
        <f ref="M28:M56" t="shared" si="40">SUM(G28:L28)</f>
        <v>2093435.7212450001</v>
      </c>
      <c r="N28" s="26">
        <f ref="N28:N53" t="shared" si="41">+M28*8%</f>
        <v>167474.85769960002</v>
      </c>
      <c r="O28" s="26">
        <v>1558000</v>
      </c>
      <c r="P28" s="26"/>
      <c r="Q28" s="26"/>
      <c r="R28" s="29">
        <f>SUM(M28:Q28)</f>
        <v>3818910.5789446</v>
      </c>
      <c r="S28" s="199">
        <f ref="S28:S87" t="shared" si="42">N28*11%</f>
        <v>18422.234346956004</v>
      </c>
      <c r="T28" s="42">
        <f ref="T28:T53" t="shared" si="43">R28+S28</f>
        <v>3837332.813291556</v>
      </c>
      <c r="U28" s="421">
        <v>44621</v>
      </c>
      <c r="V28" s="414">
        <v>44712</v>
      </c>
      <c r="W28" s="321"/>
      <c r="X28" s="321"/>
      <c r="Y28" s="321"/>
      <c r="Z28" s="765">
        <f t="shared" si="16"/>
        <v>22</v>
      </c>
      <c r="AA28" s="766" t="str">
        <f t="shared" si="17"/>
        <v>0591</v>
      </c>
      <c r="AB28" s="767" t="str">
        <f t="shared" si="18"/>
        <v>ABDUL GHOFUR</v>
      </c>
      <c r="AC28" s="768" t="str">
        <f>+VLOOKUP($B28,'[5]Database All Area Mei 2022'!$C$5:$CJ$1779,27,0)</f>
        <v>KAWIN ANAK 1</v>
      </c>
      <c r="AD28" s="769">
        <f t="shared" si="19"/>
        <v>3432322.05</v>
      </c>
      <c r="AE28" s="770">
        <f t="shared" si="20"/>
        <v>37486.441</v>
      </c>
      <c r="AF28" s="770">
        <f t="shared" si="21"/>
        <v>0</v>
      </c>
      <c r="AG28" s="770">
        <f t="shared" si="22"/>
        <v>18743.2205</v>
      </c>
      <c r="AH28" s="771">
        <f t="shared" si="23"/>
        <v>-1873907.6115</v>
      </c>
      <c r="AI28" s="771">
        <f t="shared" si="24"/>
        <v>0</v>
      </c>
      <c r="AJ28" s="772">
        <f t="shared" si="25"/>
        <v>3376092.3885</v>
      </c>
      <c r="AK28" s="772"/>
      <c r="AL28" s="773"/>
      <c r="AM28" s="774">
        <f t="shared" si="26"/>
        <v>3376092.3885</v>
      </c>
      <c r="AN28" s="775" t="str">
        <f>+VLOOKUP($B28,'[5]Database All Area Mei 2022'!$C$5:$CJ$1779,74,0)</f>
        <v>PBI</v>
      </c>
      <c r="AO28" s="776">
        <f t="shared" si="27"/>
        <v>22</v>
      </c>
      <c r="AP28" s="777" t="str">
        <f t="shared" si="28"/>
        <v>0591</v>
      </c>
      <c r="AQ28" s="778" t="str">
        <f t="shared" si="29"/>
        <v>ABDUL GHOFUR</v>
      </c>
      <c r="AR28" s="779">
        <f t="shared" si="30"/>
        <v>3376092.3885</v>
      </c>
      <c r="AS28" s="97">
        <f>+VLOOKUP(B28,'[6]BANK DRIVER'!$B$442:$I$1298,6,0)</f>
        <v>3376092.3885</v>
      </c>
      <c r="AV28" s="103">
        <f t="shared" si="31"/>
        <v>0</v>
      </c>
    </row>
    <row r="29">
      <c r="A29" s="7" t="s">
        <v>44</v>
      </c>
      <c r="B29" s="8" t="s">
        <v>398</v>
      </c>
      <c r="C29" s="355" t="s">
        <v>399</v>
      </c>
      <c r="D29" s="7" t="s">
        <v>77</v>
      </c>
      <c r="E29" s="7" t="s">
        <v>351</v>
      </c>
      <c r="F29" s="7" t="s">
        <v>352</v>
      </c>
      <c r="G29" s="367">
        <v>1874322.05</v>
      </c>
      <c r="H29" s="367"/>
      <c r="I29" s="10">
        <f t="shared" si="36"/>
        <v>91654.348245</v>
      </c>
      <c r="J29" s="10">
        <f t="shared" si="37"/>
        <v>74972.882</v>
      </c>
      <c r="K29" s="10">
        <f t="shared" si="38"/>
        <v>37486.441</v>
      </c>
      <c r="L29" s="10">
        <f t="shared" si="39"/>
        <v>15000</v>
      </c>
      <c r="M29" s="35">
        <f t="shared" si="40"/>
        <v>2093435.7212450001</v>
      </c>
      <c r="N29" s="26">
        <f t="shared" si="41"/>
        <v>167474.85769960002</v>
      </c>
      <c r="O29" s="26">
        <v>1488000</v>
      </c>
      <c r="P29" s="26"/>
      <c r="Q29" s="26"/>
      <c r="R29" s="29">
        <f ref="R29:R58" t="shared" si="44">SUM(M29:Q29)</f>
        <v>3748910.5789446</v>
      </c>
      <c r="S29" s="199">
        <f t="shared" si="42"/>
        <v>18422.234346956004</v>
      </c>
      <c r="T29" s="42">
        <f t="shared" si="43"/>
        <v>3767332.813291556</v>
      </c>
      <c r="U29" s="421">
        <v>44621</v>
      </c>
      <c r="V29" s="414">
        <v>44712</v>
      </c>
      <c r="W29" s="321"/>
      <c r="X29" s="321"/>
      <c r="Y29" s="321"/>
      <c r="Z29" s="765">
        <f t="shared" si="16"/>
        <v>23</v>
      </c>
      <c r="AA29" s="766" t="str">
        <f t="shared" si="17"/>
        <v>1055</v>
      </c>
      <c r="AB29" s="767" t="str">
        <f t="shared" si="18"/>
        <v>ABDUL ROZAQ</v>
      </c>
      <c r="AC29" s="768" t="str">
        <f>+VLOOKUP($B29,'[5]Database All Area Mei 2022'!$C$5:$CJ$1779,27,0)</f>
        <v>KAWIN ANAK 1</v>
      </c>
      <c r="AD29" s="769">
        <f t="shared" si="19"/>
        <v>3362322.05</v>
      </c>
      <c r="AE29" s="770">
        <f t="shared" si="20"/>
        <v>37486.441</v>
      </c>
      <c r="AF29" s="770">
        <f t="shared" si="21"/>
        <v>18743.2205</v>
      </c>
      <c r="AG29" s="770">
        <f t="shared" si="22"/>
        <v>18743.2205</v>
      </c>
      <c r="AH29" s="771">
        <f t="shared" si="23"/>
        <v>-1962650.832</v>
      </c>
      <c r="AI29" s="771">
        <f t="shared" si="24"/>
        <v>0</v>
      </c>
      <c r="AJ29" s="772">
        <f t="shared" si="25"/>
        <v>3287349.168</v>
      </c>
      <c r="AK29" s="772"/>
      <c r="AL29" s="773"/>
      <c r="AM29" s="774">
        <f t="shared" si="26"/>
        <v>3287349.168</v>
      </c>
      <c r="AN29" s="775" t="str">
        <f>+VLOOKUP($B29,'[5]Database All Area Mei 2022'!$C$5:$CJ$1779,74,0)</f>
        <v>PERUSAHAAN</v>
      </c>
      <c r="AO29" s="776">
        <f t="shared" si="27"/>
        <v>23</v>
      </c>
      <c r="AP29" s="777" t="str">
        <f t="shared" si="28"/>
        <v>1055</v>
      </c>
      <c r="AQ29" s="778" t="str">
        <f t="shared" si="29"/>
        <v>ABDUL ROZAQ</v>
      </c>
      <c r="AR29" s="779">
        <f t="shared" si="30"/>
        <v>3287349.168</v>
      </c>
      <c r="AS29" s="97">
        <f>+VLOOKUP(B29,'[6]BANK DRIVER'!$B$442:$I$1298,6,0)</f>
        <v>3287349.168</v>
      </c>
      <c r="AV29" s="103">
        <f t="shared" si="31"/>
        <v>0</v>
      </c>
    </row>
    <row r="30">
      <c r="A30" s="7" t="s">
        <v>44</v>
      </c>
      <c r="B30" s="570" t="s">
        <v>400</v>
      </c>
      <c r="C30" s="355" t="s">
        <v>401</v>
      </c>
      <c r="D30" s="7" t="s">
        <v>77</v>
      </c>
      <c r="E30" s="7" t="s">
        <v>351</v>
      </c>
      <c r="F30" s="7" t="s">
        <v>352</v>
      </c>
      <c r="G30" s="367">
        <v>1874322.05</v>
      </c>
      <c r="H30" s="367"/>
      <c r="I30" s="10">
        <f t="shared" si="36"/>
        <v>91654.348245</v>
      </c>
      <c r="J30" s="10">
        <f t="shared" si="37"/>
        <v>74972.882</v>
      </c>
      <c r="K30" s="10">
        <f t="shared" si="38"/>
        <v>37486.441</v>
      </c>
      <c r="L30" s="10">
        <f t="shared" si="39"/>
        <v>15000</v>
      </c>
      <c r="M30" s="35">
        <f t="shared" si="40"/>
        <v>2093435.7212450001</v>
      </c>
      <c r="N30" s="26">
        <f t="shared" si="41"/>
        <v>167474.85769960002</v>
      </c>
      <c r="O30" s="26">
        <v>1322000</v>
      </c>
      <c r="P30" s="26"/>
      <c r="Q30" s="26"/>
      <c r="R30" s="29">
        <f t="shared" si="44"/>
        <v>3582910.5789446</v>
      </c>
      <c r="S30" s="199">
        <f t="shared" si="42"/>
        <v>18422.234346956004</v>
      </c>
      <c r="T30" s="42">
        <f t="shared" si="43"/>
        <v>3601332.813291556</v>
      </c>
      <c r="U30" s="421">
        <v>44621</v>
      </c>
      <c r="V30" s="414">
        <v>44712</v>
      </c>
      <c r="W30" s="321"/>
      <c r="X30" s="321"/>
      <c r="Y30" s="321"/>
      <c r="Z30" s="765">
        <f t="shared" si="16"/>
        <v>24</v>
      </c>
      <c r="AA30" s="766" t="str">
        <f t="shared" si="17"/>
        <v>0294</v>
      </c>
      <c r="AB30" s="767" t="str">
        <f t="shared" si="18"/>
        <v>ABDUR ROHMAN</v>
      </c>
      <c r="AC30" s="768" t="str">
        <f>+VLOOKUP($B30,'[5]Database All Area Mei 2022'!$C$5:$CJ$1779,27,0)</f>
        <v>KAWIN ANAK 2</v>
      </c>
      <c r="AD30" s="769">
        <f t="shared" si="19"/>
        <v>3196322.05</v>
      </c>
      <c r="AE30" s="770">
        <f t="shared" si="20"/>
        <v>37486.441</v>
      </c>
      <c r="AF30" s="770">
        <f t="shared" si="21"/>
        <v>18743.2205</v>
      </c>
      <c r="AG30" s="770">
        <f t="shared" si="22"/>
        <v>18743.2205</v>
      </c>
      <c r="AH30" s="771">
        <f t="shared" si="23"/>
        <v>-2503650.832</v>
      </c>
      <c r="AI30" s="771">
        <f t="shared" si="24"/>
        <v>0</v>
      </c>
      <c r="AJ30" s="772">
        <f t="shared" si="25"/>
        <v>3121349.168</v>
      </c>
      <c r="AK30" s="772"/>
      <c r="AL30" s="773"/>
      <c r="AM30" s="774">
        <f t="shared" si="26"/>
        <v>3121349.168</v>
      </c>
      <c r="AN30" s="775" t="str">
        <f>+VLOOKUP($B30,'[5]Database All Area Mei 2022'!$C$5:$CJ$1779,74,0)</f>
        <v>PERUSAHAAN</v>
      </c>
      <c r="AO30" s="776">
        <f t="shared" si="27"/>
        <v>24</v>
      </c>
      <c r="AP30" s="777" t="str">
        <f t="shared" si="28"/>
        <v>0294</v>
      </c>
      <c r="AQ30" s="778" t="str">
        <f t="shared" si="29"/>
        <v>ABDUR ROHMAN</v>
      </c>
      <c r="AR30" s="779">
        <f t="shared" si="30"/>
        <v>3121349.168</v>
      </c>
      <c r="AS30" s="97">
        <f>+VLOOKUP(B30,'[6]BANK DRIVER'!$B$442:$I$1298,6,0)</f>
        <v>3121349.168</v>
      </c>
      <c r="AV30" s="103">
        <f t="shared" si="31"/>
        <v>0</v>
      </c>
    </row>
    <row r="31">
      <c r="A31" s="7" t="s">
        <v>44</v>
      </c>
      <c r="B31" s="570" t="s">
        <v>402</v>
      </c>
      <c r="C31" s="363" t="s">
        <v>403</v>
      </c>
      <c r="D31" s="7" t="s">
        <v>77</v>
      </c>
      <c r="E31" s="7" t="s">
        <v>351</v>
      </c>
      <c r="F31" s="7" t="s">
        <v>352</v>
      </c>
      <c r="G31" s="367">
        <v>1874322.05</v>
      </c>
      <c r="H31" s="367"/>
      <c r="I31" s="10">
        <f t="shared" si="36"/>
        <v>91654.348245</v>
      </c>
      <c r="J31" s="10">
        <f t="shared" si="37"/>
        <v>74972.882</v>
      </c>
      <c r="K31" s="10">
        <f t="shared" si="38"/>
        <v>37486.441</v>
      </c>
      <c r="L31" s="10">
        <f t="shared" si="39"/>
        <v>15000</v>
      </c>
      <c r="M31" s="35">
        <f t="shared" si="40"/>
        <v>2093435.7212450001</v>
      </c>
      <c r="N31" s="26">
        <f t="shared" si="41"/>
        <v>167474.85769960002</v>
      </c>
      <c r="O31" s="26">
        <v>1455000</v>
      </c>
      <c r="P31" s="26"/>
      <c r="Q31" s="435"/>
      <c r="R31" s="29">
        <f t="shared" si="44"/>
        <v>3715910.5789446</v>
      </c>
      <c r="S31" s="199">
        <f t="shared" si="42"/>
        <v>18422.234346956004</v>
      </c>
      <c r="T31" s="42">
        <f t="shared" si="43"/>
        <v>3734332.813291556</v>
      </c>
      <c r="U31" s="421">
        <v>44621</v>
      </c>
      <c r="V31" s="414">
        <v>44712</v>
      </c>
      <c r="W31" s="436"/>
      <c r="X31" s="321"/>
      <c r="Y31" s="321"/>
      <c r="Z31" s="765">
        <f t="shared" si="16"/>
        <v>25</v>
      </c>
      <c r="AA31" s="766" t="str">
        <f t="shared" si="17"/>
        <v>0039</v>
      </c>
      <c r="AB31" s="767" t="str">
        <f t="shared" si="18"/>
        <v>ACHMAD MAHMUDI</v>
      </c>
      <c r="AC31" s="768" t="str">
        <f>+VLOOKUP($B31,'[5]Database All Area Mei 2022'!$C$5:$CJ$1779,27,0)</f>
        <v>LAJANG</v>
      </c>
      <c r="AD31" s="769">
        <f t="shared" si="19"/>
        <v>3329322.05</v>
      </c>
      <c r="AE31" s="770">
        <f t="shared" si="20"/>
        <v>37486.441</v>
      </c>
      <c r="AF31" s="770">
        <f t="shared" si="21"/>
        <v>18743.2205</v>
      </c>
      <c r="AG31" s="770">
        <f t="shared" si="22"/>
        <v>18743.2205</v>
      </c>
      <c r="AH31" s="771">
        <f t="shared" si="23"/>
        <v>-1245650.832</v>
      </c>
      <c r="AI31" s="771">
        <f t="shared" si="24"/>
        <v>0</v>
      </c>
      <c r="AJ31" s="772">
        <f t="shared" si="25"/>
        <v>3254349.168</v>
      </c>
      <c r="AK31" s="772"/>
      <c r="AL31" s="773"/>
      <c r="AM31" s="774">
        <f t="shared" si="26"/>
        <v>3254349.168</v>
      </c>
      <c r="AN31" s="775" t="str">
        <f>+VLOOKUP($B31,'[5]Database All Area Mei 2022'!$C$5:$CJ$1779,74,0)</f>
        <v>PERUSAHAAN</v>
      </c>
      <c r="AO31" s="776">
        <f t="shared" si="27"/>
        <v>25</v>
      </c>
      <c r="AP31" s="777" t="str">
        <f t="shared" si="28"/>
        <v>0039</v>
      </c>
      <c r="AQ31" s="778" t="str">
        <f t="shared" si="29"/>
        <v>ACHMAD MAHMUDI</v>
      </c>
      <c r="AR31" s="779">
        <f t="shared" si="30"/>
        <v>3254349.168</v>
      </c>
      <c r="AS31" s="97">
        <f>+VLOOKUP(B31,'[6]BANK DRIVER'!$B$442:$I$1298,6,0)</f>
        <v>3254349.168</v>
      </c>
      <c r="AV31" s="103">
        <f t="shared" si="31"/>
        <v>0</v>
      </c>
    </row>
    <row r="32">
      <c r="A32" s="7" t="s">
        <v>44</v>
      </c>
      <c r="B32" s="8" t="s">
        <v>404</v>
      </c>
      <c r="C32" s="355" t="s">
        <v>405</v>
      </c>
      <c r="D32" s="7" t="s">
        <v>77</v>
      </c>
      <c r="E32" s="7" t="s">
        <v>351</v>
      </c>
      <c r="F32" s="7" t="s">
        <v>352</v>
      </c>
      <c r="G32" s="367">
        <v>1874322.05</v>
      </c>
      <c r="H32" s="367"/>
      <c r="I32" s="10">
        <f t="shared" si="36"/>
        <v>91654.348245</v>
      </c>
      <c r="J32" s="10">
        <f t="shared" si="37"/>
        <v>74972.882</v>
      </c>
      <c r="K32" s="10">
        <f t="shared" si="38"/>
        <v>37486.441</v>
      </c>
      <c r="L32" s="10">
        <f t="shared" si="39"/>
        <v>15000</v>
      </c>
      <c r="M32" s="35">
        <f t="shared" si="40"/>
        <v>2093435.7212450001</v>
      </c>
      <c r="N32" s="26">
        <f t="shared" si="41"/>
        <v>167474.85769960002</v>
      </c>
      <c r="O32" s="26">
        <v>1490000</v>
      </c>
      <c r="P32" s="26"/>
      <c r="Q32" s="26"/>
      <c r="R32" s="29">
        <f t="shared" si="44"/>
        <v>3750910.5789446</v>
      </c>
      <c r="S32" s="199">
        <f t="shared" si="42"/>
        <v>18422.234346956004</v>
      </c>
      <c r="T32" s="42">
        <f t="shared" si="43"/>
        <v>3769332.813291556</v>
      </c>
      <c r="U32" s="421">
        <v>44621</v>
      </c>
      <c r="V32" s="414">
        <v>44712</v>
      </c>
      <c r="W32" s="321"/>
      <c r="X32" s="321"/>
      <c r="Y32" s="321"/>
      <c r="Z32" s="765">
        <f t="shared" si="16"/>
        <v>26</v>
      </c>
      <c r="AA32" s="766" t="str">
        <f t="shared" si="17"/>
        <v>0860</v>
      </c>
      <c r="AB32" s="767" t="str">
        <f t="shared" si="18"/>
        <v>AGUS MUJIONO</v>
      </c>
      <c r="AC32" s="768" t="str">
        <f>+VLOOKUP($B32,'[5]Database All Area Mei 2022'!$C$5:$CJ$1779,27,0)</f>
        <v>KAWIN ANAK 1</v>
      </c>
      <c r="AD32" s="769">
        <f t="shared" si="19"/>
        <v>3364322.05</v>
      </c>
      <c r="AE32" s="770">
        <f t="shared" si="20"/>
        <v>37486.441</v>
      </c>
      <c r="AF32" s="770">
        <f t="shared" si="21"/>
        <v>0</v>
      </c>
      <c r="AG32" s="770">
        <f t="shared" si="22"/>
        <v>18743.2205</v>
      </c>
      <c r="AH32" s="771">
        <f t="shared" si="23"/>
        <v>-1941907.6115</v>
      </c>
      <c r="AI32" s="771">
        <f t="shared" si="24"/>
        <v>0</v>
      </c>
      <c r="AJ32" s="772">
        <f t="shared" si="25"/>
        <v>3308092.3885</v>
      </c>
      <c r="AK32" s="772"/>
      <c r="AL32" s="773"/>
      <c r="AM32" s="774">
        <f t="shared" si="26"/>
        <v>3308092.3885</v>
      </c>
      <c r="AN32" s="775" t="str">
        <f>+VLOOKUP($B32,'[5]Database All Area Mei 2022'!$C$5:$CJ$1779,74,0)</f>
        <v>PBI</v>
      </c>
      <c r="AO32" s="776">
        <f t="shared" si="27"/>
        <v>26</v>
      </c>
      <c r="AP32" s="777" t="str">
        <f t="shared" si="28"/>
        <v>0860</v>
      </c>
      <c r="AQ32" s="778" t="str">
        <f t="shared" si="29"/>
        <v>AGUS MUJIONO</v>
      </c>
      <c r="AR32" s="779">
        <f t="shared" si="30"/>
        <v>3308092.3885</v>
      </c>
      <c r="AS32" s="97">
        <f>+VLOOKUP(B32,'[6]BANK DRIVER'!$B$442:$I$1298,6,0)</f>
        <v>3308092.3885</v>
      </c>
      <c r="AV32" s="103">
        <f t="shared" si="31"/>
        <v>0</v>
      </c>
    </row>
    <row r="33">
      <c r="A33" s="369" t="s">
        <v>44</v>
      </c>
      <c r="B33" s="570" t="s">
        <v>406</v>
      </c>
      <c r="C33" s="355" t="s">
        <v>407</v>
      </c>
      <c r="D33" s="7" t="s">
        <v>77</v>
      </c>
      <c r="E33" s="7" t="s">
        <v>351</v>
      </c>
      <c r="F33" s="7" t="s">
        <v>352</v>
      </c>
      <c r="G33" s="367">
        <v>1874322.05</v>
      </c>
      <c r="H33" s="367"/>
      <c r="I33" s="10">
        <f t="shared" si="36"/>
        <v>91654.348245</v>
      </c>
      <c r="J33" s="10">
        <f t="shared" si="37"/>
        <v>74972.882</v>
      </c>
      <c r="K33" s="10">
        <f t="shared" si="38"/>
        <v>37486.441</v>
      </c>
      <c r="L33" s="10">
        <f t="shared" si="39"/>
        <v>15000</v>
      </c>
      <c r="M33" s="35">
        <f t="shared" si="40"/>
        <v>2093435.7212450001</v>
      </c>
      <c r="N33" s="26">
        <f t="shared" si="41"/>
        <v>167474.85769960002</v>
      </c>
      <c r="O33" s="26">
        <v>1296000</v>
      </c>
      <c r="P33" s="26"/>
      <c r="Q33" s="26"/>
      <c r="R33" s="29">
        <f t="shared" si="44"/>
        <v>3556910.5789446</v>
      </c>
      <c r="S33" s="199">
        <f t="shared" si="42"/>
        <v>18422.234346956004</v>
      </c>
      <c r="T33" s="42">
        <f t="shared" si="43"/>
        <v>3575332.813291556</v>
      </c>
      <c r="U33" s="421">
        <v>44621</v>
      </c>
      <c r="V33" s="414">
        <v>44712</v>
      </c>
      <c r="W33" s="321"/>
      <c r="X33" s="321"/>
      <c r="Y33" s="321"/>
      <c r="Z33" s="765">
        <f t="shared" si="16"/>
        <v>27</v>
      </c>
      <c r="AA33" s="766" t="str">
        <f t="shared" si="17"/>
        <v>0590</v>
      </c>
      <c r="AB33" s="767" t="str">
        <f t="shared" si="18"/>
        <v>AGUS SETIAWAN</v>
      </c>
      <c r="AC33" s="768" t="str">
        <f>+VLOOKUP($B33,'[5]Database All Area Mei 2022'!$C$5:$CJ$1779,27,0)</f>
        <v>KAWIN</v>
      </c>
      <c r="AD33" s="769">
        <f t="shared" si="19"/>
        <v>3170322.05</v>
      </c>
      <c r="AE33" s="770">
        <f t="shared" si="20"/>
        <v>37486.441</v>
      </c>
      <c r="AF33" s="770">
        <f t="shared" si="21"/>
        <v>18743.2205</v>
      </c>
      <c r="AG33" s="770">
        <f t="shared" si="22"/>
        <v>18743.2205</v>
      </c>
      <c r="AH33" s="771">
        <f t="shared" si="23"/>
        <v>-1779650.832</v>
      </c>
      <c r="AI33" s="771">
        <f t="shared" si="24"/>
        <v>0</v>
      </c>
      <c r="AJ33" s="772">
        <f t="shared" si="25"/>
        <v>3095349.168</v>
      </c>
      <c r="AK33" s="772"/>
      <c r="AL33" s="773"/>
      <c r="AM33" s="774">
        <f t="shared" si="26"/>
        <v>3095349.168</v>
      </c>
      <c r="AN33" s="775" t="str">
        <f>+VLOOKUP($B33,'[5]Database All Area Mei 2022'!$C$5:$CJ$1779,74,0)</f>
        <v>PERUSAHAAN</v>
      </c>
      <c r="AO33" s="776">
        <f t="shared" si="27"/>
        <v>27</v>
      </c>
      <c r="AP33" s="777" t="str">
        <f t="shared" si="28"/>
        <v>0590</v>
      </c>
      <c r="AQ33" s="778" t="str">
        <f t="shared" si="29"/>
        <v>AGUS SETIAWAN</v>
      </c>
      <c r="AR33" s="779">
        <f t="shared" si="30"/>
        <v>3095349.168</v>
      </c>
      <c r="AS33" s="97">
        <f>+VLOOKUP(B33,'[6]BANK DRIVER'!$B$442:$I$1298,6,0)</f>
        <v>3095349.168</v>
      </c>
      <c r="AV33" s="103">
        <f t="shared" si="31"/>
        <v>0</v>
      </c>
    </row>
    <row r="34">
      <c r="A34" s="369" t="s">
        <v>44</v>
      </c>
      <c r="B34" s="8" t="s">
        <v>408</v>
      </c>
      <c r="C34" s="355" t="s">
        <v>409</v>
      </c>
      <c r="D34" s="7" t="s">
        <v>77</v>
      </c>
      <c r="E34" s="7" t="s">
        <v>351</v>
      </c>
      <c r="F34" s="7" t="s">
        <v>352</v>
      </c>
      <c r="G34" s="367">
        <v>1874322.05</v>
      </c>
      <c r="H34" s="367"/>
      <c r="I34" s="10">
        <f t="shared" si="36"/>
        <v>91654.348245</v>
      </c>
      <c r="J34" s="10">
        <f t="shared" si="37"/>
        <v>74972.882</v>
      </c>
      <c r="K34" s="10">
        <f t="shared" si="38"/>
        <v>37486.441</v>
      </c>
      <c r="L34" s="10">
        <f t="shared" si="39"/>
        <v>15000</v>
      </c>
      <c r="M34" s="35">
        <f t="shared" si="40"/>
        <v>2093435.7212450001</v>
      </c>
      <c r="N34" s="26">
        <f t="shared" si="41"/>
        <v>167474.85769960002</v>
      </c>
      <c r="O34" s="26">
        <v>1420000</v>
      </c>
      <c r="P34" s="26"/>
      <c r="Q34" s="26"/>
      <c r="R34" s="29">
        <f t="shared" si="44"/>
        <v>3680910.5789446</v>
      </c>
      <c r="S34" s="199">
        <f t="shared" si="42"/>
        <v>18422.234346956004</v>
      </c>
      <c r="T34" s="42">
        <f t="shared" si="43"/>
        <v>3699332.813291556</v>
      </c>
      <c r="U34" s="421">
        <v>44621</v>
      </c>
      <c r="V34" s="414">
        <v>44712</v>
      </c>
      <c r="W34" s="321"/>
      <c r="X34" s="321"/>
      <c r="Y34" s="321"/>
      <c r="Z34" s="765">
        <f t="shared" si="16"/>
        <v>28</v>
      </c>
      <c r="AA34" s="766" t="str">
        <f t="shared" si="17"/>
        <v>1058</v>
      </c>
      <c r="AB34" s="767" t="str">
        <f t="shared" si="18"/>
        <v>AHMAD RIFA'I</v>
      </c>
      <c r="AC34" s="768" t="str">
        <f>+VLOOKUP($B34,'[5]Database All Area Mei 2022'!$C$5:$CJ$1779,27,0)</f>
        <v>KAWIN ANAK 1</v>
      </c>
      <c r="AD34" s="769">
        <f t="shared" si="19"/>
        <v>3294322.05</v>
      </c>
      <c r="AE34" s="770">
        <f t="shared" si="20"/>
        <v>37486.441</v>
      </c>
      <c r="AF34" s="770">
        <f t="shared" si="21"/>
        <v>0</v>
      </c>
      <c r="AG34" s="770">
        <f t="shared" si="22"/>
        <v>18743.2205</v>
      </c>
      <c r="AH34" s="771">
        <f t="shared" si="23"/>
        <v>-2011907.6115</v>
      </c>
      <c r="AI34" s="771">
        <f t="shared" si="24"/>
        <v>0</v>
      </c>
      <c r="AJ34" s="772">
        <f t="shared" si="25"/>
        <v>3238092.3885</v>
      </c>
      <c r="AK34" s="772"/>
      <c r="AL34" s="773"/>
      <c r="AM34" s="774">
        <f t="shared" si="26"/>
        <v>3238092.3885</v>
      </c>
      <c r="AN34" s="775" t="str">
        <f>+VLOOKUP($B34,'[5]Database All Area Mei 2022'!$C$5:$CJ$1779,74,0)</f>
        <v>PBI</v>
      </c>
      <c r="AO34" s="776">
        <f t="shared" si="27"/>
        <v>28</v>
      </c>
      <c r="AP34" s="777" t="str">
        <f t="shared" si="28"/>
        <v>1058</v>
      </c>
      <c r="AQ34" s="778" t="str">
        <f t="shared" si="29"/>
        <v>AHMAD RIFA'I</v>
      </c>
      <c r="AR34" s="779">
        <f t="shared" si="30"/>
        <v>3238092.3885</v>
      </c>
      <c r="AS34" s="97">
        <f>+VLOOKUP(B34,'[6]BANK DRIVER'!$B$442:$I$1298,6,0)</f>
        <v>3238092.3885</v>
      </c>
      <c r="AV34" s="103">
        <f t="shared" si="31"/>
        <v>0</v>
      </c>
    </row>
    <row r="35">
      <c r="A35" s="369" t="s">
        <v>44</v>
      </c>
      <c r="B35" s="8" t="s">
        <v>410</v>
      </c>
      <c r="C35" s="355" t="s">
        <v>411</v>
      </c>
      <c r="D35" s="7" t="s">
        <v>77</v>
      </c>
      <c r="E35" s="7" t="s">
        <v>351</v>
      </c>
      <c r="F35" s="7" t="s">
        <v>352</v>
      </c>
      <c r="G35" s="367">
        <v>1874322.05</v>
      </c>
      <c r="H35" s="367"/>
      <c r="I35" s="10">
        <f t="shared" si="36"/>
        <v>91654.348245</v>
      </c>
      <c r="J35" s="10">
        <f t="shared" si="37"/>
        <v>74972.882</v>
      </c>
      <c r="K35" s="10">
        <f t="shared" si="38"/>
        <v>37486.441</v>
      </c>
      <c r="L35" s="10">
        <f t="shared" si="39"/>
        <v>15000</v>
      </c>
      <c r="M35" s="35">
        <f t="shared" si="40"/>
        <v>2093435.7212450001</v>
      </c>
      <c r="N35" s="26">
        <f t="shared" si="41"/>
        <v>167474.85769960002</v>
      </c>
      <c r="O35" s="26">
        <v>1646000</v>
      </c>
      <c r="P35" s="26"/>
      <c r="Q35" s="26"/>
      <c r="R35" s="29">
        <f t="shared" si="44"/>
        <v>3906910.5789446</v>
      </c>
      <c r="S35" s="199">
        <f t="shared" si="42"/>
        <v>18422.234346956004</v>
      </c>
      <c r="T35" s="42">
        <f t="shared" si="43"/>
        <v>3925332.813291556</v>
      </c>
      <c r="U35" s="421">
        <v>44652</v>
      </c>
      <c r="V35" s="414">
        <v>44742</v>
      </c>
      <c r="W35" s="415"/>
      <c r="X35" s="321"/>
      <c r="Y35" s="321"/>
      <c r="Z35" s="765">
        <f t="shared" si="16"/>
        <v>29</v>
      </c>
      <c r="AA35" s="766" t="str">
        <f t="shared" si="17"/>
        <v>2633</v>
      </c>
      <c r="AB35" s="767" t="str">
        <f t="shared" si="18"/>
        <v>AHMAD SAIFUL KHAMAL</v>
      </c>
      <c r="AC35" s="768" t="str">
        <f>+VLOOKUP($B35,'[5]Database All Area Mei 2022'!$C$5:$CJ$1779,27,0)</f>
        <v>LAJANG</v>
      </c>
      <c r="AD35" s="769">
        <f t="shared" si="19"/>
        <v>3520322.05</v>
      </c>
      <c r="AE35" s="770">
        <f t="shared" si="20"/>
        <v>37486.441</v>
      </c>
      <c r="AF35" s="770">
        <f t="shared" si="21"/>
        <v>0</v>
      </c>
      <c r="AG35" s="770">
        <f t="shared" si="22"/>
        <v>18743.2205</v>
      </c>
      <c r="AH35" s="771">
        <f t="shared" si="23"/>
        <v>-1035907.6115000001</v>
      </c>
      <c r="AI35" s="771">
        <f t="shared" si="24"/>
        <v>0</v>
      </c>
      <c r="AJ35" s="772">
        <f t="shared" si="25"/>
        <v>3464092.3885</v>
      </c>
      <c r="AK35" s="772"/>
      <c r="AL35" s="773"/>
      <c r="AM35" s="774">
        <f t="shared" si="26"/>
        <v>3464092.3885</v>
      </c>
      <c r="AN35" s="775" t="str">
        <f>+VLOOKUP($B35,'[5]Database All Area Mei 2022'!$C$5:$CJ$1779,74,0)</f>
        <v>PBI</v>
      </c>
      <c r="AO35" s="776">
        <f t="shared" si="27"/>
        <v>29</v>
      </c>
      <c r="AP35" s="777" t="str">
        <f t="shared" si="28"/>
        <v>2633</v>
      </c>
      <c r="AQ35" s="778" t="str">
        <f t="shared" si="29"/>
        <v>AHMAD SAIFUL KHAMAL</v>
      </c>
      <c r="AR35" s="779">
        <f t="shared" si="30"/>
        <v>3464092.3885</v>
      </c>
      <c r="AS35" s="97">
        <f>+VLOOKUP(B35,'[6]BANK DRIVER'!$B$442:$I$1298,6,0)</f>
        <v>3464092.3885</v>
      </c>
      <c r="AV35" s="103">
        <f t="shared" si="31"/>
        <v>0</v>
      </c>
    </row>
    <row r="36">
      <c r="A36" s="369" t="s">
        <v>44</v>
      </c>
      <c r="B36" s="570" t="s">
        <v>412</v>
      </c>
      <c r="C36" s="363" t="s">
        <v>413</v>
      </c>
      <c r="D36" s="7" t="s">
        <v>77</v>
      </c>
      <c r="E36" s="7" t="s">
        <v>351</v>
      </c>
      <c r="F36" s="7" t="s">
        <v>352</v>
      </c>
      <c r="G36" s="367">
        <v>1874322.05</v>
      </c>
      <c r="H36" s="367"/>
      <c r="I36" s="10">
        <f t="shared" si="36"/>
        <v>91654.348245</v>
      </c>
      <c r="J36" s="10">
        <f t="shared" si="37"/>
        <v>74972.882</v>
      </c>
      <c r="K36" s="10">
        <f t="shared" si="38"/>
        <v>37486.441</v>
      </c>
      <c r="L36" s="10">
        <f t="shared" si="39"/>
        <v>15000</v>
      </c>
      <c r="M36" s="35">
        <f t="shared" si="40"/>
        <v>2093435.7212450001</v>
      </c>
      <c r="N36" s="26">
        <f t="shared" si="41"/>
        <v>167474.85769960002</v>
      </c>
      <c r="O36" s="26">
        <v>1466000</v>
      </c>
      <c r="P36" s="26"/>
      <c r="Q36" s="26"/>
      <c r="R36" s="29">
        <f t="shared" si="44"/>
        <v>3726910.5789446</v>
      </c>
      <c r="S36" s="199">
        <f t="shared" si="42"/>
        <v>18422.234346956004</v>
      </c>
      <c r="T36" s="42">
        <f t="shared" si="43"/>
        <v>3745332.813291556</v>
      </c>
      <c r="U36" s="421">
        <v>44621</v>
      </c>
      <c r="V36" s="414">
        <v>44712</v>
      </c>
      <c r="W36" s="321"/>
      <c r="X36" s="321"/>
      <c r="Y36" s="321"/>
      <c r="Z36" s="765">
        <f t="shared" si="16"/>
        <v>30</v>
      </c>
      <c r="AA36" s="766" t="str">
        <f t="shared" si="17"/>
        <v>0043</v>
      </c>
      <c r="AB36" s="767" t="str">
        <f t="shared" si="18"/>
        <v>AHMAD SYAFI'IN</v>
      </c>
      <c r="AC36" s="768" t="str">
        <f>+VLOOKUP($B36,'[5]Database All Area Mei 2022'!$C$5:$CJ$1779,27,0)</f>
        <v>LAJANG</v>
      </c>
      <c r="AD36" s="769">
        <f t="shared" si="19"/>
        <v>3340322.05</v>
      </c>
      <c r="AE36" s="770">
        <f t="shared" si="20"/>
        <v>37486.441</v>
      </c>
      <c r="AF36" s="770">
        <f t="shared" si="21"/>
        <v>0</v>
      </c>
      <c r="AG36" s="770">
        <f t="shared" si="22"/>
        <v>18743.2205</v>
      </c>
      <c r="AH36" s="771">
        <f t="shared" si="23"/>
        <v>-1215907.6115</v>
      </c>
      <c r="AI36" s="771">
        <f t="shared" si="24"/>
        <v>0</v>
      </c>
      <c r="AJ36" s="772">
        <f t="shared" si="25"/>
        <v>3284092.3885</v>
      </c>
      <c r="AK36" s="772"/>
      <c r="AL36" s="773"/>
      <c r="AM36" s="774">
        <f t="shared" si="26"/>
        <v>3284092.3885</v>
      </c>
      <c r="AN36" s="775" t="str">
        <f>+VLOOKUP($B36,'[5]Database All Area Mei 2022'!$C$5:$CJ$1779,74,0)</f>
        <v>PBI</v>
      </c>
      <c r="AO36" s="776">
        <f t="shared" si="27"/>
        <v>30</v>
      </c>
      <c r="AP36" s="777" t="str">
        <f t="shared" si="28"/>
        <v>0043</v>
      </c>
      <c r="AQ36" s="778" t="str">
        <f t="shared" si="29"/>
        <v>AHMAD SYAFI'IN</v>
      </c>
      <c r="AR36" s="779">
        <f t="shared" si="30"/>
        <v>3284092.3885</v>
      </c>
      <c r="AS36" s="97">
        <f>+VLOOKUP(B36,'[6]BANK DRIVER'!$B$442:$I$1298,6,0)</f>
        <v>3284092.3885</v>
      </c>
      <c r="AV36" s="103">
        <f t="shared" si="31"/>
        <v>0</v>
      </c>
    </row>
    <row r="37">
      <c r="A37" s="369" t="s">
        <v>44</v>
      </c>
      <c r="B37" s="570" t="s">
        <v>414</v>
      </c>
      <c r="C37" s="363" t="s">
        <v>415</v>
      </c>
      <c r="D37" s="7" t="s">
        <v>77</v>
      </c>
      <c r="E37" s="7" t="s">
        <v>351</v>
      </c>
      <c r="F37" s="7" t="s">
        <v>352</v>
      </c>
      <c r="G37" s="367">
        <v>1874322.05</v>
      </c>
      <c r="H37" s="367"/>
      <c r="I37" s="10">
        <f t="shared" si="36"/>
        <v>91654.348245</v>
      </c>
      <c r="J37" s="10">
        <f t="shared" si="37"/>
        <v>74972.882</v>
      </c>
      <c r="K37" s="10">
        <f t="shared" si="38"/>
        <v>37486.441</v>
      </c>
      <c r="L37" s="10">
        <f t="shared" si="39"/>
        <v>15000</v>
      </c>
      <c r="M37" s="35">
        <f t="shared" si="40"/>
        <v>2093435.7212450001</v>
      </c>
      <c r="N37" s="26">
        <f t="shared" si="41"/>
        <v>167474.85769960002</v>
      </c>
      <c r="O37" s="26">
        <v>1213000</v>
      </c>
      <c r="P37" s="26"/>
      <c r="Q37" s="26"/>
      <c r="R37" s="29">
        <f t="shared" si="44"/>
        <v>3473910.5789446</v>
      </c>
      <c r="S37" s="199">
        <f t="shared" si="42"/>
        <v>18422.234346956004</v>
      </c>
      <c r="T37" s="42">
        <f t="shared" si="43"/>
        <v>3492332.813291556</v>
      </c>
      <c r="U37" s="421">
        <v>44621</v>
      </c>
      <c r="V37" s="414">
        <v>44712</v>
      </c>
      <c r="W37" s="321"/>
      <c r="X37" s="321"/>
      <c r="Y37" s="321"/>
      <c r="Z37" s="765">
        <f t="shared" si="16"/>
        <v>31</v>
      </c>
      <c r="AA37" s="766" t="str">
        <f t="shared" si="17"/>
        <v>0045</v>
      </c>
      <c r="AB37" s="767" t="str">
        <f t="shared" si="18"/>
        <v>AJIB</v>
      </c>
      <c r="AC37" s="768" t="str">
        <f>+VLOOKUP($B37,'[5]Database All Area Mei 2022'!$C$5:$CJ$1779,27,0)</f>
        <v>KAWIN</v>
      </c>
      <c r="AD37" s="769">
        <f t="shared" si="19"/>
        <v>3087322.05</v>
      </c>
      <c r="AE37" s="770">
        <f t="shared" si="20"/>
        <v>37486.441</v>
      </c>
      <c r="AF37" s="770">
        <f t="shared" si="21"/>
        <v>18743.2205</v>
      </c>
      <c r="AG37" s="770">
        <f t="shared" si="22"/>
        <v>18743.2205</v>
      </c>
      <c r="AH37" s="771">
        <f t="shared" si="23"/>
        <v>-1862650.832</v>
      </c>
      <c r="AI37" s="771">
        <f t="shared" si="24"/>
        <v>0</v>
      </c>
      <c r="AJ37" s="772">
        <f t="shared" si="25"/>
        <v>3012349.168</v>
      </c>
      <c r="AK37" s="772"/>
      <c r="AL37" s="773"/>
      <c r="AM37" s="774">
        <f t="shared" si="26"/>
        <v>3012349.168</v>
      </c>
      <c r="AN37" s="775" t="str">
        <f>+VLOOKUP($B37,'[5]Database All Area Mei 2022'!$C$5:$CJ$1779,74,0)</f>
        <v>PERUSAHAAN</v>
      </c>
      <c r="AO37" s="776">
        <f t="shared" si="27"/>
        <v>31</v>
      </c>
      <c r="AP37" s="777" t="str">
        <f t="shared" si="28"/>
        <v>0045</v>
      </c>
      <c r="AQ37" s="778" t="str">
        <f t="shared" si="29"/>
        <v>AJIB</v>
      </c>
      <c r="AR37" s="779">
        <f t="shared" si="30"/>
        <v>3012349.168</v>
      </c>
      <c r="AS37" s="97">
        <f>+VLOOKUP(B37,'[6]BANK DRIVER'!$B$442:$I$1298,6,0)</f>
        <v>3012349.168</v>
      </c>
      <c r="AV37" s="103">
        <f t="shared" si="31"/>
        <v>0</v>
      </c>
    </row>
    <row r="38">
      <c r="A38" s="369" t="s">
        <v>44</v>
      </c>
      <c r="B38" s="8" t="s">
        <v>416</v>
      </c>
      <c r="C38" s="355" t="s">
        <v>417</v>
      </c>
      <c r="D38" s="7" t="s">
        <v>77</v>
      </c>
      <c r="E38" s="7" t="s">
        <v>351</v>
      </c>
      <c r="F38" s="7" t="s">
        <v>352</v>
      </c>
      <c r="G38" s="367">
        <v>1874322.05</v>
      </c>
      <c r="H38" s="367"/>
      <c r="I38" s="10">
        <f t="shared" si="36"/>
        <v>91654.348245</v>
      </c>
      <c r="J38" s="10">
        <f t="shared" si="37"/>
        <v>74972.882</v>
      </c>
      <c r="K38" s="10">
        <f t="shared" si="38"/>
        <v>37486.441</v>
      </c>
      <c r="L38" s="10">
        <f t="shared" si="39"/>
        <v>15000</v>
      </c>
      <c r="M38" s="35">
        <f t="shared" si="40"/>
        <v>2093435.7212450001</v>
      </c>
      <c r="N38" s="26">
        <f t="shared" si="41"/>
        <v>167474.85769960002</v>
      </c>
      <c r="O38" s="26">
        <v>1537000</v>
      </c>
      <c r="P38" s="26"/>
      <c r="Q38" s="26"/>
      <c r="R38" s="29">
        <f t="shared" si="44"/>
        <v>3797910.5789446</v>
      </c>
      <c r="S38" s="199">
        <f t="shared" si="42"/>
        <v>18422.234346956004</v>
      </c>
      <c r="T38" s="42">
        <f t="shared" si="43"/>
        <v>3816332.813291556</v>
      </c>
      <c r="U38" s="421">
        <v>44621</v>
      </c>
      <c r="V38" s="414">
        <v>44712</v>
      </c>
      <c r="W38" s="321"/>
      <c r="X38" s="321"/>
      <c r="Y38" s="321"/>
      <c r="Z38" s="765">
        <f t="shared" si="16"/>
        <v>32</v>
      </c>
      <c r="AA38" s="766" t="str">
        <f t="shared" si="17"/>
        <v>1747</v>
      </c>
      <c r="AB38" s="767" t="str">
        <f t="shared" si="18"/>
        <v>AKLIS ABADI</v>
      </c>
      <c r="AC38" s="768" t="str">
        <f>+VLOOKUP($B38,'[5]Database All Area Mei 2022'!$C$5:$CJ$1779,27,0)</f>
        <v>KAWIN</v>
      </c>
      <c r="AD38" s="769">
        <f t="shared" si="19"/>
        <v>3411322.05</v>
      </c>
      <c r="AE38" s="770">
        <f t="shared" si="20"/>
        <v>37486.441</v>
      </c>
      <c r="AF38" s="770">
        <f t="shared" si="21"/>
        <v>0</v>
      </c>
      <c r="AG38" s="770">
        <f t="shared" si="22"/>
        <v>18743.2205</v>
      </c>
      <c r="AH38" s="771">
        <f t="shared" si="23"/>
        <v>-1519907.6115</v>
      </c>
      <c r="AI38" s="771">
        <f t="shared" si="24"/>
        <v>0</v>
      </c>
      <c r="AJ38" s="772">
        <f t="shared" si="25"/>
        <v>3355092.3885</v>
      </c>
      <c r="AK38" s="772"/>
      <c r="AL38" s="773"/>
      <c r="AM38" s="774">
        <f t="shared" si="26"/>
        <v>3355092.3885</v>
      </c>
      <c r="AN38" s="775" t="str">
        <f>+VLOOKUP($B38,'[5]Database All Area Mei 2022'!$C$5:$CJ$1779,74,0)</f>
        <v>PBI</v>
      </c>
      <c r="AO38" s="776">
        <f t="shared" si="27"/>
        <v>32</v>
      </c>
      <c r="AP38" s="777" t="str">
        <f t="shared" si="28"/>
        <v>1747</v>
      </c>
      <c r="AQ38" s="778" t="str">
        <f t="shared" si="29"/>
        <v>AKLIS ABADI</v>
      </c>
      <c r="AR38" s="779">
        <f t="shared" si="30"/>
        <v>3355092.3885</v>
      </c>
      <c r="AS38" s="97">
        <f>+VLOOKUP(B38,'[6]BANK DRIVER'!$B$442:$I$1298,6,0)</f>
        <v>3355092.3885</v>
      </c>
      <c r="AV38" s="103">
        <f t="shared" si="31"/>
        <v>0</v>
      </c>
    </row>
    <row r="39">
      <c r="A39" s="369" t="s">
        <v>44</v>
      </c>
      <c r="B39" s="570" t="s">
        <v>418</v>
      </c>
      <c r="C39" s="363" t="s">
        <v>419</v>
      </c>
      <c r="D39" s="7" t="s">
        <v>77</v>
      </c>
      <c r="E39" s="7" t="s">
        <v>351</v>
      </c>
      <c r="F39" s="7" t="s">
        <v>352</v>
      </c>
      <c r="G39" s="367">
        <v>1874322.05</v>
      </c>
      <c r="H39" s="367"/>
      <c r="I39" s="10">
        <f t="shared" si="36"/>
        <v>91654.348245</v>
      </c>
      <c r="J39" s="10">
        <f t="shared" si="37"/>
        <v>74972.882</v>
      </c>
      <c r="K39" s="10">
        <f t="shared" si="38"/>
        <v>37486.441</v>
      </c>
      <c r="L39" s="10">
        <f t="shared" si="39"/>
        <v>15000</v>
      </c>
      <c r="M39" s="35">
        <f t="shared" si="40"/>
        <v>2093435.7212450001</v>
      </c>
      <c r="N39" s="26">
        <f t="shared" si="41"/>
        <v>167474.85769960002</v>
      </c>
      <c r="O39" s="26">
        <v>1529000</v>
      </c>
      <c r="P39" s="26"/>
      <c r="Q39" s="26"/>
      <c r="R39" s="29">
        <f t="shared" si="44"/>
        <v>3789910.5789446</v>
      </c>
      <c r="S39" s="199">
        <f t="shared" si="42"/>
        <v>18422.234346956004</v>
      </c>
      <c r="T39" s="42">
        <f t="shared" si="43"/>
        <v>3808332.813291556</v>
      </c>
      <c r="U39" s="421">
        <v>44621</v>
      </c>
      <c r="V39" s="414">
        <v>44712</v>
      </c>
      <c r="W39" s="321"/>
      <c r="X39" s="321"/>
      <c r="Y39" s="321"/>
      <c r="Z39" s="765">
        <f t="shared" si="16"/>
        <v>33</v>
      </c>
      <c r="AA39" s="766" t="str">
        <f t="shared" si="17"/>
        <v>0049</v>
      </c>
      <c r="AB39" s="767" t="str">
        <f t="shared" si="18"/>
        <v>ALI RIF'AN</v>
      </c>
      <c r="AC39" s="768" t="str">
        <f>+VLOOKUP($B39,'[5]Database All Area Mei 2022'!$C$5:$CJ$1779,27,0)</f>
        <v>KAWIN</v>
      </c>
      <c r="AD39" s="769">
        <f t="shared" si="19"/>
        <v>3403322.05</v>
      </c>
      <c r="AE39" s="770">
        <f t="shared" si="20"/>
        <v>37486.441</v>
      </c>
      <c r="AF39" s="770">
        <f t="shared" si="21"/>
        <v>18743.2205</v>
      </c>
      <c r="AG39" s="770">
        <f t="shared" si="22"/>
        <v>18743.2205</v>
      </c>
      <c r="AH39" s="771">
        <f t="shared" si="23"/>
        <v>-1546650.832</v>
      </c>
      <c r="AI39" s="771">
        <f t="shared" si="24"/>
        <v>0</v>
      </c>
      <c r="AJ39" s="772">
        <f t="shared" si="25"/>
        <v>3328349.168</v>
      </c>
      <c r="AK39" s="772"/>
      <c r="AL39" s="773"/>
      <c r="AM39" s="774">
        <f t="shared" si="26"/>
        <v>3328349.168</v>
      </c>
      <c r="AN39" s="775" t="str">
        <f>+VLOOKUP($B39,'[5]Database All Area Mei 2022'!$C$5:$CJ$1779,74,0)</f>
        <v>PERUSAHAAN</v>
      </c>
      <c r="AO39" s="776">
        <f t="shared" si="27"/>
        <v>33</v>
      </c>
      <c r="AP39" s="777" t="str">
        <f t="shared" si="28"/>
        <v>0049</v>
      </c>
      <c r="AQ39" s="778" t="str">
        <f t="shared" si="29"/>
        <v>ALI RIF'AN</v>
      </c>
      <c r="AR39" s="779">
        <f t="shared" si="30"/>
        <v>3328349.168</v>
      </c>
      <c r="AS39" s="97">
        <f>+VLOOKUP(B39,'[6]BANK DRIVER'!$B$442:$I$1298,6,0)</f>
        <v>3328349.168</v>
      </c>
      <c r="AV39" s="103">
        <f t="shared" si="31"/>
        <v>0</v>
      </c>
    </row>
    <row r="40">
      <c r="A40" s="369" t="s">
        <v>44</v>
      </c>
      <c r="B40" s="570" t="s">
        <v>420</v>
      </c>
      <c r="C40" s="363" t="s">
        <v>421</v>
      </c>
      <c r="D40" s="7" t="s">
        <v>77</v>
      </c>
      <c r="E40" s="7" t="s">
        <v>351</v>
      </c>
      <c r="F40" s="7" t="s">
        <v>352</v>
      </c>
      <c r="G40" s="367">
        <v>1874322.05</v>
      </c>
      <c r="H40" s="367"/>
      <c r="I40" s="10">
        <f t="shared" si="36"/>
        <v>91654.348245</v>
      </c>
      <c r="J40" s="10">
        <f t="shared" si="37"/>
        <v>74972.882</v>
      </c>
      <c r="K40" s="10">
        <f t="shared" si="38"/>
        <v>37486.441</v>
      </c>
      <c r="L40" s="10">
        <f t="shared" si="39"/>
        <v>15000</v>
      </c>
      <c r="M40" s="35">
        <f t="shared" si="40"/>
        <v>2093435.7212450001</v>
      </c>
      <c r="N40" s="26">
        <f t="shared" si="41"/>
        <v>167474.85769960002</v>
      </c>
      <c r="O40" s="26">
        <v>1355000</v>
      </c>
      <c r="P40" s="26"/>
      <c r="Q40" s="26"/>
      <c r="R40" s="29">
        <f t="shared" si="44"/>
        <v>3615910.5789446</v>
      </c>
      <c r="S40" s="199">
        <f t="shared" si="42"/>
        <v>18422.234346956004</v>
      </c>
      <c r="T40" s="42">
        <f t="shared" si="43"/>
        <v>3634332.813291556</v>
      </c>
      <c r="U40" s="421">
        <v>44621</v>
      </c>
      <c r="V40" s="414">
        <v>44712</v>
      </c>
      <c r="W40" s="321"/>
      <c r="X40" s="321"/>
      <c r="Y40" s="321"/>
      <c r="Z40" s="765">
        <f t="shared" si="16"/>
        <v>34</v>
      </c>
      <c r="AA40" s="766" t="str">
        <f t="shared" si="17"/>
        <v>0050</v>
      </c>
      <c r="AB40" s="767" t="str">
        <f t="shared" si="18"/>
        <v>ANTON SUSILO</v>
      </c>
      <c r="AC40" s="768" t="str">
        <f>+VLOOKUP($B40,'[5]Database All Area Mei 2022'!$C$5:$CJ$1779,27,0)</f>
        <v>KAWIN</v>
      </c>
      <c r="AD40" s="769">
        <f t="shared" si="19"/>
        <v>3229322.05</v>
      </c>
      <c r="AE40" s="770">
        <f t="shared" si="20"/>
        <v>37486.441</v>
      </c>
      <c r="AF40" s="770">
        <f t="shared" si="21"/>
        <v>18743.2205</v>
      </c>
      <c r="AG40" s="770">
        <f t="shared" si="22"/>
        <v>18743.2205</v>
      </c>
      <c r="AH40" s="771">
        <f t="shared" si="23"/>
        <v>-1720650.832</v>
      </c>
      <c r="AI40" s="771">
        <f t="shared" si="24"/>
        <v>0</v>
      </c>
      <c r="AJ40" s="772">
        <f t="shared" si="25"/>
        <v>3154349.168</v>
      </c>
      <c r="AK40" s="772"/>
      <c r="AL40" s="773"/>
      <c r="AM40" s="774">
        <f t="shared" si="26"/>
        <v>3154349.168</v>
      </c>
      <c r="AN40" s="775" t="str">
        <f>+VLOOKUP($B40,'[5]Database All Area Mei 2022'!$C$5:$CJ$1779,74,0)</f>
        <v>PERUSAHAAN</v>
      </c>
      <c r="AO40" s="776">
        <f t="shared" si="27"/>
        <v>34</v>
      </c>
      <c r="AP40" s="777" t="str">
        <f t="shared" si="28"/>
        <v>0050</v>
      </c>
      <c r="AQ40" s="778" t="str">
        <f t="shared" si="29"/>
        <v>ANTON SUSILO</v>
      </c>
      <c r="AR40" s="779">
        <f t="shared" si="30"/>
        <v>3154349.168</v>
      </c>
      <c r="AS40" s="97">
        <f>+VLOOKUP(B40,'[6]BANK DRIVER'!$B$442:$I$1298,6,0)</f>
        <v>3154349.168</v>
      </c>
      <c r="AV40" s="103">
        <f t="shared" si="31"/>
        <v>0</v>
      </c>
    </row>
    <row r="41">
      <c r="A41" s="369" t="s">
        <v>44</v>
      </c>
      <c r="B41" s="8" t="s">
        <v>422</v>
      </c>
      <c r="C41" s="355" t="s">
        <v>423</v>
      </c>
      <c r="D41" s="7" t="s">
        <v>77</v>
      </c>
      <c r="E41" s="7" t="s">
        <v>351</v>
      </c>
      <c r="F41" s="7" t="s">
        <v>352</v>
      </c>
      <c r="G41" s="367">
        <v>1874322.05</v>
      </c>
      <c r="H41" s="367"/>
      <c r="I41" s="10">
        <f t="shared" si="36"/>
        <v>91654.348245</v>
      </c>
      <c r="J41" s="10">
        <f t="shared" si="37"/>
        <v>74972.882</v>
      </c>
      <c r="K41" s="10">
        <f t="shared" si="38"/>
        <v>37486.441</v>
      </c>
      <c r="L41" s="10">
        <f t="shared" si="39"/>
        <v>15000</v>
      </c>
      <c r="M41" s="35">
        <f t="shared" si="40"/>
        <v>2093435.7212450001</v>
      </c>
      <c r="N41" s="26">
        <f t="shared" si="41"/>
        <v>167474.85769960002</v>
      </c>
      <c r="O41" s="26">
        <v>1304000</v>
      </c>
      <c r="P41" s="26"/>
      <c r="Q41" s="26"/>
      <c r="R41" s="29">
        <f t="shared" si="44"/>
        <v>3564910.5789446</v>
      </c>
      <c r="S41" s="199">
        <f t="shared" si="42"/>
        <v>18422.234346956004</v>
      </c>
      <c r="T41" s="42">
        <f t="shared" si="43"/>
        <v>3583332.813291556</v>
      </c>
      <c r="U41" s="421">
        <v>44621</v>
      </c>
      <c r="V41" s="414">
        <v>44712</v>
      </c>
      <c r="W41" s="321"/>
      <c r="X41" s="321"/>
      <c r="Y41" s="321"/>
      <c r="Z41" s="765">
        <f t="shared" si="16"/>
        <v>35</v>
      </c>
      <c r="AA41" s="766" t="str">
        <f t="shared" si="17"/>
        <v>1756</v>
      </c>
      <c r="AB41" s="767" t="str">
        <f t="shared" si="18"/>
        <v>BAJURI</v>
      </c>
      <c r="AC41" s="768" t="str">
        <f>+VLOOKUP($B41,'[5]Database All Area Mei 2022'!$C$5:$CJ$1779,27,0)</f>
        <v>LAJANG</v>
      </c>
      <c r="AD41" s="769">
        <f t="shared" si="19"/>
        <v>3178322.05</v>
      </c>
      <c r="AE41" s="770">
        <f t="shared" si="20"/>
        <v>37486.441</v>
      </c>
      <c r="AF41" s="770">
        <f t="shared" si="21"/>
        <v>18743.2205</v>
      </c>
      <c r="AG41" s="770">
        <f t="shared" si="22"/>
        <v>18743.2205</v>
      </c>
      <c r="AH41" s="771">
        <f t="shared" si="23"/>
        <v>-1396650.832</v>
      </c>
      <c r="AI41" s="771">
        <f t="shared" si="24"/>
        <v>0</v>
      </c>
      <c r="AJ41" s="772">
        <f t="shared" si="25"/>
        <v>3103349.168</v>
      </c>
      <c r="AK41" s="772"/>
      <c r="AL41" s="773"/>
      <c r="AM41" s="774">
        <f t="shared" si="26"/>
        <v>3103349.168</v>
      </c>
      <c r="AN41" s="775" t="str">
        <f>+VLOOKUP($B41,'[5]Database All Area Mei 2022'!$C$5:$CJ$1779,74,0)</f>
        <v>PERUSAHAAN</v>
      </c>
      <c r="AO41" s="776">
        <f t="shared" si="27"/>
        <v>35</v>
      </c>
      <c r="AP41" s="777" t="str">
        <f t="shared" si="28"/>
        <v>1756</v>
      </c>
      <c r="AQ41" s="778" t="str">
        <f t="shared" si="29"/>
        <v>BAJURI</v>
      </c>
      <c r="AR41" s="779">
        <f t="shared" si="30"/>
        <v>3103349.168</v>
      </c>
      <c r="AS41" s="97">
        <f>+VLOOKUP(B41,'[6]BANK DRIVER'!$B$442:$I$1298,6,0)</f>
        <v>3103349.168</v>
      </c>
      <c r="AV41" s="103">
        <f t="shared" si="31"/>
        <v>0</v>
      </c>
    </row>
    <row r="42">
      <c r="A42" s="369" t="s">
        <v>44</v>
      </c>
      <c r="B42" s="570" t="s">
        <v>424</v>
      </c>
      <c r="C42" s="363" t="s">
        <v>425</v>
      </c>
      <c r="D42" s="7" t="s">
        <v>77</v>
      </c>
      <c r="E42" s="7" t="s">
        <v>351</v>
      </c>
      <c r="F42" s="7" t="s">
        <v>352</v>
      </c>
      <c r="G42" s="367">
        <v>1874322.05</v>
      </c>
      <c r="H42" s="367"/>
      <c r="I42" s="10">
        <f t="shared" si="36"/>
        <v>91654.348245</v>
      </c>
      <c r="J42" s="10">
        <f t="shared" si="37"/>
        <v>74972.882</v>
      </c>
      <c r="K42" s="10">
        <f t="shared" si="38"/>
        <v>37486.441</v>
      </c>
      <c r="L42" s="10">
        <f t="shared" si="39"/>
        <v>15000</v>
      </c>
      <c r="M42" s="35">
        <f t="shared" si="40"/>
        <v>2093435.7212450001</v>
      </c>
      <c r="N42" s="26">
        <f t="shared" si="41"/>
        <v>167474.85769960002</v>
      </c>
      <c r="O42" s="26">
        <v>1513000</v>
      </c>
      <c r="P42" s="26"/>
      <c r="Q42" s="26"/>
      <c r="R42" s="29">
        <f t="shared" si="44"/>
        <v>3773910.5789446</v>
      </c>
      <c r="S42" s="199">
        <f t="shared" si="42"/>
        <v>18422.234346956004</v>
      </c>
      <c r="T42" s="42">
        <f t="shared" si="43"/>
        <v>3792332.813291556</v>
      </c>
      <c r="U42" s="421">
        <v>44621</v>
      </c>
      <c r="V42" s="414">
        <v>44712</v>
      </c>
      <c r="W42" s="321"/>
      <c r="X42" s="321"/>
      <c r="Y42" s="321"/>
      <c r="Z42" s="765">
        <f t="shared" si="16"/>
        <v>36</v>
      </c>
      <c r="AA42" s="766" t="str">
        <f t="shared" si="17"/>
        <v>0054</v>
      </c>
      <c r="AB42" s="767" t="str">
        <f t="shared" si="18"/>
        <v>DARIADI SAPUTRO</v>
      </c>
      <c r="AC42" s="768" t="str">
        <f>+VLOOKUP($B42,'[5]Database All Area Mei 2022'!$C$5:$CJ$1779,27,0)</f>
        <v>KAWIN</v>
      </c>
      <c r="AD42" s="769">
        <f t="shared" si="19"/>
        <v>3387322.05</v>
      </c>
      <c r="AE42" s="770">
        <f t="shared" si="20"/>
        <v>37486.441</v>
      </c>
      <c r="AF42" s="770">
        <f t="shared" si="21"/>
        <v>18743.2205</v>
      </c>
      <c r="AG42" s="770">
        <f t="shared" si="22"/>
        <v>18743.2205</v>
      </c>
      <c r="AH42" s="771">
        <f t="shared" si="23"/>
        <v>-1562650.832</v>
      </c>
      <c r="AI42" s="771">
        <f t="shared" si="24"/>
        <v>0</v>
      </c>
      <c r="AJ42" s="772">
        <f t="shared" si="25"/>
        <v>3312349.168</v>
      </c>
      <c r="AK42" s="772"/>
      <c r="AL42" s="773"/>
      <c r="AM42" s="774">
        <f t="shared" si="26"/>
        <v>3312349.168</v>
      </c>
      <c r="AN42" s="775" t="str">
        <f>+VLOOKUP($B42,'[5]Database All Area Mei 2022'!$C$5:$CJ$1779,74,0)</f>
        <v>PERUSAHAAN</v>
      </c>
      <c r="AO42" s="776">
        <f t="shared" si="27"/>
        <v>36</v>
      </c>
      <c r="AP42" s="777" t="str">
        <f t="shared" si="28"/>
        <v>0054</v>
      </c>
      <c r="AQ42" s="778" t="str">
        <f t="shared" si="29"/>
        <v>DARIADI SAPUTRO</v>
      </c>
      <c r="AR42" s="779">
        <f t="shared" si="30"/>
        <v>3312349.168</v>
      </c>
      <c r="AS42" s="97">
        <f>+VLOOKUP(B42,'[6]BANK DRIVER'!$B$442:$I$1298,6,0)</f>
        <v>3312349.168</v>
      </c>
      <c r="AV42" s="103">
        <f t="shared" si="31"/>
        <v>0</v>
      </c>
    </row>
    <row r="43">
      <c r="A43" s="369" t="s">
        <v>44</v>
      </c>
      <c r="B43" s="8" t="s">
        <v>426</v>
      </c>
      <c r="C43" s="355" t="s">
        <v>427</v>
      </c>
      <c r="D43" s="7" t="s">
        <v>77</v>
      </c>
      <c r="E43" s="7" t="s">
        <v>351</v>
      </c>
      <c r="F43" s="7" t="s">
        <v>352</v>
      </c>
      <c r="G43" s="367">
        <v>1874322.05</v>
      </c>
      <c r="H43" s="367"/>
      <c r="I43" s="10">
        <f t="shared" si="36"/>
        <v>91654.348245</v>
      </c>
      <c r="J43" s="10">
        <f t="shared" si="37"/>
        <v>74972.882</v>
      </c>
      <c r="K43" s="10">
        <f t="shared" si="38"/>
        <v>37486.441</v>
      </c>
      <c r="L43" s="10">
        <f t="shared" si="39"/>
        <v>15000</v>
      </c>
      <c r="M43" s="35">
        <f t="shared" si="40"/>
        <v>2093435.7212450001</v>
      </c>
      <c r="N43" s="26">
        <f t="shared" si="41"/>
        <v>167474.85769960002</v>
      </c>
      <c r="O43" s="26">
        <v>1319000</v>
      </c>
      <c r="P43" s="26"/>
      <c r="Q43" s="26"/>
      <c r="R43" s="29">
        <f t="shared" si="44"/>
        <v>3579910.5789446</v>
      </c>
      <c r="S43" s="199">
        <f t="shared" si="42"/>
        <v>18422.234346956004</v>
      </c>
      <c r="T43" s="42">
        <f t="shared" si="43"/>
        <v>3598332.813291556</v>
      </c>
      <c r="U43" s="421">
        <v>44682</v>
      </c>
      <c r="V43" s="414">
        <v>44773</v>
      </c>
      <c r="W43" s="437"/>
      <c r="X43" s="321"/>
      <c r="Y43" s="321"/>
      <c r="Z43" s="765">
        <f t="shared" si="16"/>
        <v>37</v>
      </c>
      <c r="AA43" s="766" t="str">
        <f t="shared" si="17"/>
        <v>2067</v>
      </c>
      <c r="AB43" s="767" t="str">
        <f t="shared" si="18"/>
        <v>DARMONO</v>
      </c>
      <c r="AC43" s="768" t="str">
        <f>+VLOOKUP($B43,'[5]Database All Area Mei 2022'!$C$5:$CJ$1779,27,0)</f>
        <v>KAWIN ANAK 1</v>
      </c>
      <c r="AD43" s="769">
        <f t="shared" si="19"/>
        <v>3193322.05</v>
      </c>
      <c r="AE43" s="770">
        <f t="shared" si="20"/>
        <v>37486.441</v>
      </c>
      <c r="AF43" s="770">
        <f t="shared" si="21"/>
        <v>0</v>
      </c>
      <c r="AG43" s="770">
        <f t="shared" si="22"/>
        <v>18743.2205</v>
      </c>
      <c r="AH43" s="771">
        <f t="shared" si="23"/>
        <v>-2112907.6115</v>
      </c>
      <c r="AI43" s="771">
        <f t="shared" si="24"/>
        <v>0</v>
      </c>
      <c r="AJ43" s="772">
        <f t="shared" si="25"/>
        <v>3137092.3885</v>
      </c>
      <c r="AK43" s="772"/>
      <c r="AL43" s="773"/>
      <c r="AM43" s="774">
        <f t="shared" si="26"/>
        <v>3137092.3885</v>
      </c>
      <c r="AN43" s="775" t="str">
        <f>+VLOOKUP($B43,'[5]Database All Area Mei 2022'!$C$5:$CJ$1779,74,0)</f>
        <v>PBI</v>
      </c>
      <c r="AO43" s="776">
        <f t="shared" si="27"/>
        <v>37</v>
      </c>
      <c r="AP43" s="777" t="str">
        <f t="shared" si="28"/>
        <v>2067</v>
      </c>
      <c r="AQ43" s="778" t="str">
        <f t="shared" si="29"/>
        <v>DARMONO</v>
      </c>
      <c r="AR43" s="779">
        <f t="shared" si="30"/>
        <v>3137092.3885</v>
      </c>
      <c r="AS43" s="97">
        <f>+VLOOKUP(B43,'[6]BANK DRIVER'!$B$442:$I$1298,6,0)</f>
        <v>3137092.3885</v>
      </c>
      <c r="AV43" s="103">
        <f t="shared" si="31"/>
        <v>0</v>
      </c>
    </row>
    <row r="44">
      <c r="A44" s="369" t="s">
        <v>44</v>
      </c>
      <c r="B44" s="8" t="s">
        <v>428</v>
      </c>
      <c r="C44" s="355" t="s">
        <v>429</v>
      </c>
      <c r="D44" s="7" t="s">
        <v>77</v>
      </c>
      <c r="E44" s="7" t="s">
        <v>351</v>
      </c>
      <c r="F44" s="7" t="s">
        <v>352</v>
      </c>
      <c r="G44" s="367">
        <v>1874322.05</v>
      </c>
      <c r="H44" s="367"/>
      <c r="I44" s="10">
        <f t="shared" si="36"/>
        <v>91654.348245</v>
      </c>
      <c r="J44" s="10">
        <f t="shared" si="37"/>
        <v>74972.882</v>
      </c>
      <c r="K44" s="10">
        <f t="shared" si="38"/>
        <v>37486.441</v>
      </c>
      <c r="L44" s="10">
        <f t="shared" si="39"/>
        <v>15000</v>
      </c>
      <c r="M44" s="35">
        <f t="shared" si="40"/>
        <v>2093435.7212450001</v>
      </c>
      <c r="N44" s="26">
        <f t="shared" si="41"/>
        <v>167474.85769960002</v>
      </c>
      <c r="O44" s="26">
        <v>1605000</v>
      </c>
      <c r="P44" s="26"/>
      <c r="Q44" s="26"/>
      <c r="R44" s="29">
        <f t="shared" si="44"/>
        <v>3865910.5789446</v>
      </c>
      <c r="S44" s="199">
        <f t="shared" si="42"/>
        <v>18422.234346956004</v>
      </c>
      <c r="T44" s="42">
        <f t="shared" si="43"/>
        <v>3884332.813291556</v>
      </c>
      <c r="U44" s="421">
        <v>44621</v>
      </c>
      <c r="V44" s="414">
        <v>44712</v>
      </c>
      <c r="W44" s="321"/>
      <c r="X44" s="321"/>
      <c r="Y44" s="321"/>
      <c r="Z44" s="765">
        <f t="shared" si="16"/>
        <v>38</v>
      </c>
      <c r="AA44" s="766" t="str">
        <f t="shared" si="17"/>
        <v>1762</v>
      </c>
      <c r="AB44" s="767" t="str">
        <f t="shared" si="18"/>
        <v>DEDI WIDYO U</v>
      </c>
      <c r="AC44" s="768" t="str">
        <f>+VLOOKUP($B44,'[5]Database All Area Mei 2022'!$C$5:$CJ$1779,27,0)</f>
        <v>LAJANG</v>
      </c>
      <c r="AD44" s="769">
        <f t="shared" si="19"/>
        <v>3479322.05</v>
      </c>
      <c r="AE44" s="770">
        <f t="shared" si="20"/>
        <v>37486.441</v>
      </c>
      <c r="AF44" s="770">
        <f t="shared" si="21"/>
        <v>0</v>
      </c>
      <c r="AG44" s="770">
        <f t="shared" si="22"/>
        <v>18743.2205</v>
      </c>
      <c r="AH44" s="771">
        <f t="shared" si="23"/>
        <v>-1076907.6115</v>
      </c>
      <c r="AI44" s="771">
        <f t="shared" si="24"/>
        <v>0</v>
      </c>
      <c r="AJ44" s="772">
        <f t="shared" si="25"/>
        <v>3423092.3885</v>
      </c>
      <c r="AK44" s="772"/>
      <c r="AL44" s="773">
        <v>209000</v>
      </c>
      <c r="AM44" s="774">
        <f t="shared" si="26"/>
        <v>3214092.3885</v>
      </c>
      <c r="AN44" s="775" t="str">
        <f>+VLOOKUP($B44,'[5]Database All Area Mei 2022'!$C$5:$CJ$1779,74,0)</f>
        <v>PBI</v>
      </c>
      <c r="AO44" s="776">
        <f t="shared" si="27"/>
        <v>38</v>
      </c>
      <c r="AP44" s="777" t="str">
        <f t="shared" si="28"/>
        <v>1762</v>
      </c>
      <c r="AQ44" s="778" t="str">
        <f t="shared" si="29"/>
        <v>DEDI WIDYO U</v>
      </c>
      <c r="AR44" s="779">
        <f t="shared" si="30"/>
        <v>3214092.3885</v>
      </c>
      <c r="AS44" s="97">
        <f>+VLOOKUP(B44,'[6]BANK DRIVER'!$B$442:$I$1298,6,0)</f>
        <v>3214092.3885</v>
      </c>
      <c r="AV44" s="103">
        <f t="shared" si="31"/>
        <v>0</v>
      </c>
    </row>
    <row r="45">
      <c r="A45" s="369" t="s">
        <v>44</v>
      </c>
      <c r="B45" s="570" t="s">
        <v>430</v>
      </c>
      <c r="C45" s="355" t="s">
        <v>431</v>
      </c>
      <c r="D45" s="7" t="s">
        <v>77</v>
      </c>
      <c r="E45" s="7" t="s">
        <v>351</v>
      </c>
      <c r="F45" s="7" t="s">
        <v>352</v>
      </c>
      <c r="G45" s="367">
        <v>1874322.05</v>
      </c>
      <c r="H45" s="367"/>
      <c r="I45" s="10">
        <f t="shared" si="36"/>
        <v>91654.348245</v>
      </c>
      <c r="J45" s="10">
        <f t="shared" si="37"/>
        <v>74972.882</v>
      </c>
      <c r="K45" s="10">
        <f t="shared" si="38"/>
        <v>37486.441</v>
      </c>
      <c r="L45" s="10">
        <f t="shared" si="39"/>
        <v>15000</v>
      </c>
      <c r="M45" s="35">
        <f t="shared" si="40"/>
        <v>2093435.7212450001</v>
      </c>
      <c r="N45" s="26">
        <f t="shared" si="41"/>
        <v>167474.85769960002</v>
      </c>
      <c r="O45" s="26">
        <v>1383000</v>
      </c>
      <c r="P45" s="26"/>
      <c r="Q45" s="26"/>
      <c r="R45" s="29">
        <f t="shared" si="44"/>
        <v>3643910.5789446</v>
      </c>
      <c r="S45" s="199">
        <f t="shared" si="42"/>
        <v>18422.234346956004</v>
      </c>
      <c r="T45" s="42">
        <f t="shared" si="43"/>
        <v>3662332.813291556</v>
      </c>
      <c r="U45" s="421">
        <v>44621</v>
      </c>
      <c r="V45" s="414">
        <v>44712</v>
      </c>
      <c r="W45" s="321"/>
      <c r="X45" s="321"/>
      <c r="Y45" s="321"/>
      <c r="Z45" s="765">
        <f t="shared" si="16"/>
        <v>39</v>
      </c>
      <c r="AA45" s="766" t="str">
        <f t="shared" si="17"/>
        <v>0300</v>
      </c>
      <c r="AB45" s="767" t="str">
        <f t="shared" si="18"/>
        <v>DEDY PRASTYAWAN</v>
      </c>
      <c r="AC45" s="768" t="str">
        <f>+VLOOKUP($B45,'[5]Database All Area Mei 2022'!$C$5:$CJ$1779,27,0)</f>
        <v>KAWIN</v>
      </c>
      <c r="AD45" s="769">
        <f t="shared" si="19"/>
        <v>3257322.05</v>
      </c>
      <c r="AE45" s="770">
        <f t="shared" si="20"/>
        <v>37486.441</v>
      </c>
      <c r="AF45" s="770">
        <f t="shared" si="21"/>
        <v>0</v>
      </c>
      <c r="AG45" s="770">
        <f t="shared" si="22"/>
        <v>18743.2205</v>
      </c>
      <c r="AH45" s="771">
        <f t="shared" si="23"/>
        <v>-1673907.6115</v>
      </c>
      <c r="AI45" s="771">
        <f t="shared" si="24"/>
        <v>0</v>
      </c>
      <c r="AJ45" s="772">
        <f t="shared" si="25"/>
        <v>3201092.3885</v>
      </c>
      <c r="AK45" s="772"/>
      <c r="AL45" s="773"/>
      <c r="AM45" s="774">
        <f t="shared" si="26"/>
        <v>3201092.3885</v>
      </c>
      <c r="AN45" s="775" t="str">
        <f>+VLOOKUP($B45,'[5]Database All Area Mei 2022'!$C$5:$CJ$1779,74,0)</f>
        <v>PBI</v>
      </c>
      <c r="AO45" s="776">
        <f t="shared" si="27"/>
        <v>39</v>
      </c>
      <c r="AP45" s="777" t="str">
        <f t="shared" si="28"/>
        <v>0300</v>
      </c>
      <c r="AQ45" s="778" t="str">
        <f t="shared" si="29"/>
        <v>DEDY PRASTYAWAN</v>
      </c>
      <c r="AR45" s="779">
        <f t="shared" si="30"/>
        <v>3201092.3885</v>
      </c>
      <c r="AS45" s="97">
        <f>+VLOOKUP(B45,'[6]BANK DRIVER'!$B$442:$I$1298,6,0)</f>
        <v>3201092.3885</v>
      </c>
      <c r="AV45" s="103">
        <f t="shared" si="31"/>
        <v>0</v>
      </c>
    </row>
    <row r="46">
      <c r="A46" s="369" t="s">
        <v>44</v>
      </c>
      <c r="B46" s="8" t="s">
        <v>432</v>
      </c>
      <c r="C46" s="355" t="s">
        <v>433</v>
      </c>
      <c r="D46" s="7" t="s">
        <v>77</v>
      </c>
      <c r="E46" s="7" t="s">
        <v>351</v>
      </c>
      <c r="F46" s="7" t="s">
        <v>352</v>
      </c>
      <c r="G46" s="367">
        <v>1874322.05</v>
      </c>
      <c r="H46" s="367"/>
      <c r="I46" s="10">
        <f t="shared" si="36"/>
        <v>91654.348245</v>
      </c>
      <c r="J46" s="10">
        <f t="shared" si="37"/>
        <v>74972.882</v>
      </c>
      <c r="K46" s="10">
        <f t="shared" si="38"/>
        <v>37486.441</v>
      </c>
      <c r="L46" s="10">
        <f t="shared" si="39"/>
        <v>15000</v>
      </c>
      <c r="M46" s="35">
        <f t="shared" si="40"/>
        <v>2093435.7212450001</v>
      </c>
      <c r="N46" s="26">
        <f t="shared" si="41"/>
        <v>167474.85769960002</v>
      </c>
      <c r="O46" s="26">
        <v>1473000</v>
      </c>
      <c r="P46" s="26"/>
      <c r="Q46" s="26"/>
      <c r="R46" s="29">
        <f t="shared" si="44"/>
        <v>3733910.5789446</v>
      </c>
      <c r="S46" s="199">
        <f t="shared" si="42"/>
        <v>18422.234346956004</v>
      </c>
      <c r="T46" s="42">
        <f t="shared" si="43"/>
        <v>3752332.813291556</v>
      </c>
      <c r="U46" s="421">
        <v>44652</v>
      </c>
      <c r="V46" s="414">
        <v>44742</v>
      </c>
      <c r="W46" s="321"/>
      <c r="X46" s="321"/>
      <c r="Y46" s="321"/>
      <c r="Z46" s="765">
        <f t="shared" si="16"/>
        <v>40</v>
      </c>
      <c r="AA46" s="766" t="str">
        <f t="shared" si="17"/>
        <v>1283</v>
      </c>
      <c r="AB46" s="767" t="str">
        <f t="shared" si="18"/>
        <v>EBIN PRILIAN SETIA RINTO </v>
      </c>
      <c r="AC46" s="768" t="str">
        <f>+VLOOKUP($B46,'[5]Database All Area Mei 2022'!$C$5:$CJ$1779,27,0)</f>
        <v>LAJANG</v>
      </c>
      <c r="AD46" s="769">
        <f t="shared" si="19"/>
        <v>3347322.05</v>
      </c>
      <c r="AE46" s="770">
        <f t="shared" si="20"/>
        <v>37486.441</v>
      </c>
      <c r="AF46" s="770">
        <f t="shared" si="21"/>
        <v>0</v>
      </c>
      <c r="AG46" s="770">
        <f t="shared" si="22"/>
        <v>18743.2205</v>
      </c>
      <c r="AH46" s="771">
        <f t="shared" si="23"/>
        <v>-1208907.6115</v>
      </c>
      <c r="AI46" s="771">
        <f t="shared" si="24"/>
        <v>0</v>
      </c>
      <c r="AJ46" s="772">
        <f t="shared" si="25"/>
        <v>3291092.3885</v>
      </c>
      <c r="AK46" s="772"/>
      <c r="AL46" s="773"/>
      <c r="AM46" s="774">
        <f t="shared" si="26"/>
        <v>3291092.3885</v>
      </c>
      <c r="AN46" s="775" t="str">
        <f>+VLOOKUP($B46,'[5]Database All Area Mei 2022'!$C$5:$CJ$1779,74,0)</f>
        <v>PBI</v>
      </c>
      <c r="AO46" s="776">
        <f t="shared" si="27"/>
        <v>40</v>
      </c>
      <c r="AP46" s="777" t="str">
        <f t="shared" si="28"/>
        <v>1283</v>
      </c>
      <c r="AQ46" s="778" t="str">
        <f t="shared" si="29"/>
        <v>EBIN PRILIAN SETIA RINTO </v>
      </c>
      <c r="AR46" s="779">
        <f t="shared" si="30"/>
        <v>3291092.3885</v>
      </c>
      <c r="AS46" s="97">
        <f>+VLOOKUP(B46,'[6]BANK DRIVER'!$B$442:$I$1298,6,0)</f>
        <v>3291092.3885</v>
      </c>
      <c r="AV46" s="103">
        <f t="shared" si="31"/>
        <v>0</v>
      </c>
    </row>
    <row r="47">
      <c r="A47" s="369" t="s">
        <v>44</v>
      </c>
      <c r="B47" s="8" t="s">
        <v>434</v>
      </c>
      <c r="C47" s="355" t="s">
        <v>435</v>
      </c>
      <c r="D47" s="7" t="s">
        <v>77</v>
      </c>
      <c r="E47" s="7" t="s">
        <v>351</v>
      </c>
      <c r="F47" s="7" t="s">
        <v>352</v>
      </c>
      <c r="G47" s="367">
        <v>1874322.05</v>
      </c>
      <c r="H47" s="367"/>
      <c r="I47" s="10">
        <f t="shared" si="36"/>
        <v>91654.348245</v>
      </c>
      <c r="J47" s="10">
        <f t="shared" si="37"/>
        <v>74972.882</v>
      </c>
      <c r="K47" s="10">
        <f t="shared" si="38"/>
        <v>37486.441</v>
      </c>
      <c r="L47" s="10">
        <f t="shared" si="39"/>
        <v>15000</v>
      </c>
      <c r="M47" s="35">
        <f t="shared" si="40"/>
        <v>2093435.7212450001</v>
      </c>
      <c r="N47" s="26">
        <f t="shared" si="41"/>
        <v>167474.85769960002</v>
      </c>
      <c r="O47" s="26">
        <v>1647000</v>
      </c>
      <c r="P47" s="26"/>
      <c r="Q47" s="26"/>
      <c r="R47" s="29">
        <f t="shared" si="44"/>
        <v>3907910.5789446</v>
      </c>
      <c r="S47" s="199">
        <f t="shared" si="42"/>
        <v>18422.234346956004</v>
      </c>
      <c r="T47" s="42">
        <f t="shared" si="43"/>
        <v>3926332.813291556</v>
      </c>
      <c r="U47" s="421">
        <v>44621</v>
      </c>
      <c r="V47" s="414">
        <v>44712</v>
      </c>
      <c r="W47" s="321"/>
      <c r="X47" s="321"/>
      <c r="Y47" s="321"/>
      <c r="Z47" s="765">
        <f t="shared" si="16"/>
        <v>41</v>
      </c>
      <c r="AA47" s="766" t="str">
        <f t="shared" si="17"/>
        <v>1504</v>
      </c>
      <c r="AB47" s="767" t="str">
        <f t="shared" si="18"/>
        <v>EDI PRAYITNO</v>
      </c>
      <c r="AC47" s="768" t="str">
        <f>+VLOOKUP($B47,'[5]Database All Area Mei 2022'!$C$5:$CJ$1779,27,0)</f>
        <v>LAJANG</v>
      </c>
      <c r="AD47" s="769">
        <f t="shared" si="19"/>
        <v>3521322.05</v>
      </c>
      <c r="AE47" s="770">
        <f t="shared" si="20"/>
        <v>37486.441</v>
      </c>
      <c r="AF47" s="770">
        <f t="shared" si="21"/>
        <v>0</v>
      </c>
      <c r="AG47" s="770">
        <f t="shared" si="22"/>
        <v>18743.2205</v>
      </c>
      <c r="AH47" s="771">
        <f t="shared" si="23"/>
        <v>-1034907.6115000001</v>
      </c>
      <c r="AI47" s="771">
        <f t="shared" si="24"/>
        <v>0</v>
      </c>
      <c r="AJ47" s="772">
        <f t="shared" si="25"/>
        <v>3465092.3885</v>
      </c>
      <c r="AK47" s="772"/>
      <c r="AL47" s="773"/>
      <c r="AM47" s="774">
        <f t="shared" si="26"/>
        <v>3465092.3885</v>
      </c>
      <c r="AN47" s="775" t="str">
        <f>+VLOOKUP($B47,'[5]Database All Area Mei 2022'!$C$5:$CJ$1779,74,0)</f>
        <v>PBI</v>
      </c>
      <c r="AO47" s="776">
        <f t="shared" si="27"/>
        <v>41</v>
      </c>
      <c r="AP47" s="777" t="str">
        <f t="shared" si="28"/>
        <v>1504</v>
      </c>
      <c r="AQ47" s="778" t="str">
        <f t="shared" si="29"/>
        <v>EDI PRAYITNO</v>
      </c>
      <c r="AR47" s="779">
        <f t="shared" si="30"/>
        <v>3465092.3885</v>
      </c>
      <c r="AS47" s="97">
        <f>+VLOOKUP(B47,'[6]BANK DRIVER'!$B$442:$I$1298,6,0)</f>
        <v>3465092.3885</v>
      </c>
      <c r="AV47" s="103">
        <f t="shared" si="31"/>
        <v>0</v>
      </c>
    </row>
    <row r="48">
      <c r="A48" s="369" t="s">
        <v>44</v>
      </c>
      <c r="B48" s="8" t="s">
        <v>436</v>
      </c>
      <c r="C48" s="355" t="s">
        <v>437</v>
      </c>
      <c r="D48" s="7" t="s">
        <v>77</v>
      </c>
      <c r="E48" s="7" t="s">
        <v>351</v>
      </c>
      <c r="F48" s="7" t="s">
        <v>352</v>
      </c>
      <c r="G48" s="367">
        <v>1874322.05</v>
      </c>
      <c r="H48" s="367"/>
      <c r="I48" s="10">
        <f t="shared" si="36"/>
        <v>91654.348245</v>
      </c>
      <c r="J48" s="10">
        <f t="shared" si="37"/>
        <v>74972.882</v>
      </c>
      <c r="K48" s="10">
        <f t="shared" si="38"/>
        <v>37486.441</v>
      </c>
      <c r="L48" s="10">
        <f t="shared" si="39"/>
        <v>15000</v>
      </c>
      <c r="M48" s="35">
        <f t="shared" si="40"/>
        <v>2093435.7212450001</v>
      </c>
      <c r="N48" s="26">
        <f t="shared" si="41"/>
        <v>167474.85769960002</v>
      </c>
      <c r="O48" s="26">
        <v>1594000</v>
      </c>
      <c r="P48" s="26"/>
      <c r="Q48" s="26"/>
      <c r="R48" s="29">
        <f t="shared" si="44"/>
        <v>3854910.5789446</v>
      </c>
      <c r="S48" s="199">
        <f t="shared" si="42"/>
        <v>18422.234346956004</v>
      </c>
      <c r="T48" s="42">
        <f t="shared" si="43"/>
        <v>3873332.813291556</v>
      </c>
      <c r="U48" s="421">
        <v>44621</v>
      </c>
      <c r="V48" s="414">
        <v>44712</v>
      </c>
      <c r="W48" s="321"/>
      <c r="X48" s="321"/>
      <c r="Y48" s="321"/>
      <c r="Z48" s="765">
        <f t="shared" si="16"/>
        <v>42</v>
      </c>
      <c r="AA48" s="766" t="str">
        <f t="shared" si="17"/>
        <v>1503</v>
      </c>
      <c r="AB48" s="767" t="str">
        <f t="shared" si="18"/>
        <v>FEBRY NUGROHO EKO SAPUTRO</v>
      </c>
      <c r="AC48" s="768" t="str">
        <f>+VLOOKUP($B48,'[5]Database All Area Mei 2022'!$C$5:$CJ$1779,27,0)</f>
        <v>LAJANG</v>
      </c>
      <c r="AD48" s="769">
        <f t="shared" si="19"/>
        <v>3468322.05</v>
      </c>
      <c r="AE48" s="770">
        <f t="shared" si="20"/>
        <v>37486.441</v>
      </c>
      <c r="AF48" s="770">
        <f t="shared" si="21"/>
        <v>18743.2205</v>
      </c>
      <c r="AG48" s="770">
        <f t="shared" si="22"/>
        <v>18743.2205</v>
      </c>
      <c r="AH48" s="771">
        <f t="shared" si="23"/>
        <v>-1106650.832</v>
      </c>
      <c r="AI48" s="771">
        <f t="shared" si="24"/>
        <v>0</v>
      </c>
      <c r="AJ48" s="772">
        <f t="shared" si="25"/>
        <v>3393349.168</v>
      </c>
      <c r="AK48" s="772"/>
      <c r="AL48" s="773"/>
      <c r="AM48" s="774">
        <f t="shared" si="26"/>
        <v>3393349.168</v>
      </c>
      <c r="AN48" s="775" t="str">
        <f>+VLOOKUP($B48,'[5]Database All Area Mei 2022'!$C$5:$CJ$1779,74,0)</f>
        <v>PERUSAHAAN</v>
      </c>
      <c r="AO48" s="776">
        <f t="shared" si="27"/>
        <v>42</v>
      </c>
      <c r="AP48" s="777" t="str">
        <f t="shared" si="28"/>
        <v>1503</v>
      </c>
      <c r="AQ48" s="778" t="str">
        <f t="shared" si="29"/>
        <v>FEBRY NUGROHO EKO SAPUTRO</v>
      </c>
      <c r="AR48" s="779">
        <f t="shared" si="30"/>
        <v>3393349.168</v>
      </c>
      <c r="AS48" s="97">
        <f>+VLOOKUP(B48,'[6]BANK DRIVER'!$B$442:$I$1298,6,0)</f>
        <v>3393349.168</v>
      </c>
      <c r="AV48" s="103">
        <f t="shared" si="31"/>
        <v>0</v>
      </c>
    </row>
    <row r="49">
      <c r="A49" s="369" t="s">
        <v>44</v>
      </c>
      <c r="B49" s="8" t="s">
        <v>438</v>
      </c>
      <c r="C49" s="355" t="s">
        <v>439</v>
      </c>
      <c r="D49" s="7" t="s">
        <v>77</v>
      </c>
      <c r="E49" s="7" t="s">
        <v>351</v>
      </c>
      <c r="F49" s="7" t="s">
        <v>352</v>
      </c>
      <c r="G49" s="367">
        <v>1874322.05</v>
      </c>
      <c r="H49" s="367"/>
      <c r="I49" s="10">
        <f t="shared" si="36"/>
        <v>91654.348245</v>
      </c>
      <c r="J49" s="10">
        <f t="shared" si="37"/>
        <v>74972.882</v>
      </c>
      <c r="K49" s="10">
        <f t="shared" si="38"/>
        <v>37486.441</v>
      </c>
      <c r="L49" s="10">
        <f t="shared" si="39"/>
        <v>15000</v>
      </c>
      <c r="M49" s="35">
        <f t="shared" si="40"/>
        <v>2093435.7212450001</v>
      </c>
      <c r="N49" s="26">
        <f t="shared" si="41"/>
        <v>167474.85769960002</v>
      </c>
      <c r="O49" s="26">
        <v>1708000</v>
      </c>
      <c r="P49" s="26"/>
      <c r="Q49" s="26"/>
      <c r="R49" s="29">
        <f t="shared" si="44"/>
        <v>3968910.5789446</v>
      </c>
      <c r="S49" s="199">
        <f t="shared" si="42"/>
        <v>18422.234346956004</v>
      </c>
      <c r="T49" s="42">
        <f t="shared" si="43"/>
        <v>3987332.813291556</v>
      </c>
      <c r="U49" s="421">
        <v>44621</v>
      </c>
      <c r="V49" s="414">
        <v>44712</v>
      </c>
      <c r="W49" s="321"/>
      <c r="X49" s="321"/>
      <c r="Y49" s="321"/>
      <c r="Z49" s="765">
        <f t="shared" si="16"/>
        <v>43</v>
      </c>
      <c r="AA49" s="766" t="str">
        <f t="shared" si="17"/>
        <v>1056</v>
      </c>
      <c r="AB49" s="767" t="str">
        <f t="shared" si="18"/>
        <v>HABIBULLAH</v>
      </c>
      <c r="AC49" s="768" t="str">
        <f>+VLOOKUP($B49,'[5]Database All Area Mei 2022'!$C$5:$CJ$1779,27,0)</f>
        <v>KAWIN ANAK 2</v>
      </c>
      <c r="AD49" s="769">
        <f t="shared" si="19"/>
        <v>3582322.05</v>
      </c>
      <c r="AE49" s="770">
        <f t="shared" si="20"/>
        <v>37486.441</v>
      </c>
      <c r="AF49" s="770">
        <f t="shared" si="21"/>
        <v>0</v>
      </c>
      <c r="AG49" s="770">
        <f t="shared" si="22"/>
        <v>18743.2205</v>
      </c>
      <c r="AH49" s="771">
        <f t="shared" si="23"/>
        <v>-2098907.6115</v>
      </c>
      <c r="AI49" s="771">
        <f t="shared" si="24"/>
        <v>0</v>
      </c>
      <c r="AJ49" s="772">
        <f t="shared" si="25"/>
        <v>3526092.3885</v>
      </c>
      <c r="AK49" s="772"/>
      <c r="AL49" s="773"/>
      <c r="AM49" s="774">
        <f t="shared" si="26"/>
        <v>3526092.3885</v>
      </c>
      <c r="AN49" s="775" t="str">
        <f>+VLOOKUP($B49,'[5]Database All Area Mei 2022'!$C$5:$CJ$1779,74,0)</f>
        <v>PBI</v>
      </c>
      <c r="AO49" s="776">
        <f t="shared" si="27"/>
        <v>43</v>
      </c>
      <c r="AP49" s="777" t="str">
        <f t="shared" si="28"/>
        <v>1056</v>
      </c>
      <c r="AQ49" s="778" t="str">
        <f t="shared" si="29"/>
        <v>HABIBULLAH</v>
      </c>
      <c r="AR49" s="779">
        <f t="shared" si="30"/>
        <v>3526092.3885</v>
      </c>
      <c r="AS49" s="97">
        <f>+VLOOKUP(B49,'[6]BANK DRIVER'!$B$442:$I$1298,6,0)</f>
        <v>3526092.3885</v>
      </c>
      <c r="AV49" s="103">
        <f t="shared" si="31"/>
        <v>0</v>
      </c>
    </row>
    <row r="50">
      <c r="A50" s="369" t="s">
        <v>44</v>
      </c>
      <c r="B50" s="570" t="s">
        <v>440</v>
      </c>
      <c r="C50" s="355" t="s">
        <v>441</v>
      </c>
      <c r="D50" s="7" t="s">
        <v>77</v>
      </c>
      <c r="E50" s="7" t="s">
        <v>351</v>
      </c>
      <c r="F50" s="7" t="s">
        <v>352</v>
      </c>
      <c r="G50" s="367">
        <v>1874322.05</v>
      </c>
      <c r="H50" s="367"/>
      <c r="I50" s="10">
        <f t="shared" si="36"/>
        <v>91654.348245</v>
      </c>
      <c r="J50" s="10">
        <f t="shared" si="37"/>
        <v>74972.882</v>
      </c>
      <c r="K50" s="10">
        <f t="shared" si="38"/>
        <v>37486.441</v>
      </c>
      <c r="L50" s="10">
        <f t="shared" si="39"/>
        <v>15000</v>
      </c>
      <c r="M50" s="35">
        <f t="shared" si="40"/>
        <v>2093435.7212450001</v>
      </c>
      <c r="N50" s="26">
        <f t="shared" si="41"/>
        <v>167474.85769960002</v>
      </c>
      <c r="O50" s="26">
        <v>1593000</v>
      </c>
      <c r="P50" s="26"/>
      <c r="Q50" s="26"/>
      <c r="R50" s="29">
        <f t="shared" si="44"/>
        <v>3853910.5789446</v>
      </c>
      <c r="S50" s="199">
        <f t="shared" si="42"/>
        <v>18422.234346956004</v>
      </c>
      <c r="T50" s="42">
        <f t="shared" si="43"/>
        <v>3872332.813291556</v>
      </c>
      <c r="U50" s="421">
        <v>44621</v>
      </c>
      <c r="V50" s="414">
        <v>44712</v>
      </c>
      <c r="W50" s="321"/>
      <c r="X50" s="321"/>
      <c r="Y50" s="321"/>
      <c r="Z50" s="765">
        <f t="shared" si="16"/>
        <v>44</v>
      </c>
      <c r="AA50" s="766" t="str">
        <f t="shared" si="17"/>
        <v>0358</v>
      </c>
      <c r="AB50" s="767" t="str">
        <f t="shared" si="18"/>
        <v>IMAM FEROS NURDIANSAH</v>
      </c>
      <c r="AC50" s="768" t="str">
        <f>+VLOOKUP($B50,'[5]Database All Area Mei 2022'!$C$5:$CJ$1779,27,0)</f>
        <v>KAWIN ANAK 2</v>
      </c>
      <c r="AD50" s="769">
        <f t="shared" si="19"/>
        <v>3467322.05</v>
      </c>
      <c r="AE50" s="770">
        <f t="shared" si="20"/>
        <v>37486.441</v>
      </c>
      <c r="AF50" s="770">
        <f t="shared" si="21"/>
        <v>0</v>
      </c>
      <c r="AG50" s="770">
        <f t="shared" si="22"/>
        <v>18743.2205</v>
      </c>
      <c r="AH50" s="771">
        <f t="shared" si="23"/>
        <v>-2213907.6115</v>
      </c>
      <c r="AI50" s="771">
        <f t="shared" si="24"/>
        <v>0</v>
      </c>
      <c r="AJ50" s="772">
        <f t="shared" si="25"/>
        <v>3411092.3885</v>
      </c>
      <c r="AK50" s="772"/>
      <c r="AL50" s="773"/>
      <c r="AM50" s="774">
        <f t="shared" si="26"/>
        <v>3411092.3885</v>
      </c>
      <c r="AN50" s="775" t="str">
        <f>+VLOOKUP($B50,'[5]Database All Area Mei 2022'!$C$5:$CJ$1779,74,0)</f>
        <v>PBI</v>
      </c>
      <c r="AO50" s="776">
        <f t="shared" si="27"/>
        <v>44</v>
      </c>
      <c r="AP50" s="777" t="str">
        <f t="shared" si="28"/>
        <v>0358</v>
      </c>
      <c r="AQ50" s="778" t="str">
        <f t="shared" si="29"/>
        <v>IMAM FEROS NURDIANSAH</v>
      </c>
      <c r="AR50" s="779">
        <f t="shared" si="30"/>
        <v>3411092.3885</v>
      </c>
      <c r="AS50" s="97">
        <f>+VLOOKUP(B50,'[6]BANK DRIVER'!$B$442:$I$1298,6,0)</f>
        <v>3411092.3885</v>
      </c>
      <c r="AV50" s="103">
        <f t="shared" si="31"/>
        <v>0</v>
      </c>
    </row>
    <row r="51">
      <c r="A51" s="369" t="s">
        <v>44</v>
      </c>
      <c r="B51" s="570" t="s">
        <v>442</v>
      </c>
      <c r="C51" s="363" t="s">
        <v>443</v>
      </c>
      <c r="D51" s="7" t="s">
        <v>77</v>
      </c>
      <c r="E51" s="7" t="s">
        <v>351</v>
      </c>
      <c r="F51" s="7" t="s">
        <v>352</v>
      </c>
      <c r="G51" s="367">
        <v>1874322.05</v>
      </c>
      <c r="H51" s="367"/>
      <c r="I51" s="10">
        <f t="shared" si="36"/>
        <v>91654.348245</v>
      </c>
      <c r="J51" s="10">
        <f t="shared" si="37"/>
        <v>74972.882</v>
      </c>
      <c r="K51" s="10">
        <f t="shared" si="38"/>
        <v>37486.441</v>
      </c>
      <c r="L51" s="10">
        <f t="shared" si="39"/>
        <v>15000</v>
      </c>
      <c r="M51" s="35">
        <f t="shared" si="40"/>
        <v>2093435.7212450001</v>
      </c>
      <c r="N51" s="26">
        <f t="shared" si="41"/>
        <v>167474.85769960002</v>
      </c>
      <c r="O51" s="26">
        <v>1457000</v>
      </c>
      <c r="P51" s="26"/>
      <c r="Q51" s="26"/>
      <c r="R51" s="29">
        <f t="shared" si="44"/>
        <v>3717910.5789446</v>
      </c>
      <c r="S51" s="199">
        <f t="shared" si="42"/>
        <v>18422.234346956004</v>
      </c>
      <c r="T51" s="42">
        <f t="shared" si="43"/>
        <v>3736332.813291556</v>
      </c>
      <c r="U51" s="421">
        <v>44621</v>
      </c>
      <c r="V51" s="414">
        <v>44712</v>
      </c>
      <c r="W51" s="321"/>
      <c r="X51" s="321"/>
      <c r="Y51" s="321"/>
      <c r="Z51" s="765">
        <f t="shared" si="16"/>
        <v>45</v>
      </c>
      <c r="AA51" s="766" t="str">
        <f t="shared" si="17"/>
        <v>0056</v>
      </c>
      <c r="AB51" s="767" t="str">
        <f t="shared" si="18"/>
        <v>JAKARIA ARI SAGITA</v>
      </c>
      <c r="AC51" s="768" t="str">
        <f>+VLOOKUP($B51,'[5]Database All Area Mei 2022'!$C$5:$CJ$1779,27,0)</f>
        <v>KAWIN</v>
      </c>
      <c r="AD51" s="769">
        <f t="shared" si="19"/>
        <v>3331322.05</v>
      </c>
      <c r="AE51" s="770">
        <f t="shared" si="20"/>
        <v>37486.441</v>
      </c>
      <c r="AF51" s="770">
        <f t="shared" si="21"/>
        <v>18743.2205</v>
      </c>
      <c r="AG51" s="770">
        <f t="shared" si="22"/>
        <v>18743.2205</v>
      </c>
      <c r="AH51" s="771">
        <f t="shared" si="23"/>
        <v>-1618650.832</v>
      </c>
      <c r="AI51" s="771">
        <f t="shared" si="24"/>
        <v>0</v>
      </c>
      <c r="AJ51" s="772">
        <f t="shared" si="25"/>
        <v>3256349.168</v>
      </c>
      <c r="AK51" s="772"/>
      <c r="AL51" s="773"/>
      <c r="AM51" s="774">
        <f t="shared" si="26"/>
        <v>3256349.168</v>
      </c>
      <c r="AN51" s="775" t="str">
        <f>+VLOOKUP($B51,'[5]Database All Area Mei 2022'!$C$5:$CJ$1779,74,0)</f>
        <v>PERUSAHAAN</v>
      </c>
      <c r="AO51" s="776">
        <f t="shared" si="27"/>
        <v>45</v>
      </c>
      <c r="AP51" s="777" t="str">
        <f t="shared" si="28"/>
        <v>0056</v>
      </c>
      <c r="AQ51" s="778" t="str">
        <f t="shared" si="29"/>
        <v>JAKARIA ARI SAGITA</v>
      </c>
      <c r="AR51" s="779">
        <f t="shared" si="30"/>
        <v>3256349.168</v>
      </c>
      <c r="AS51" s="97">
        <f>+VLOOKUP(B51,'[6]BANK DRIVER'!$B$442:$I$1298,6,0)</f>
        <v>3256349.168</v>
      </c>
      <c r="AV51" s="103">
        <f t="shared" si="31"/>
        <v>0</v>
      </c>
    </row>
    <row r="52">
      <c r="A52" s="369" t="s">
        <v>44</v>
      </c>
      <c r="B52" s="8" t="s">
        <v>444</v>
      </c>
      <c r="C52" s="355" t="s">
        <v>445</v>
      </c>
      <c r="D52" s="7" t="s">
        <v>77</v>
      </c>
      <c r="E52" s="7" t="s">
        <v>351</v>
      </c>
      <c r="F52" s="7" t="s">
        <v>352</v>
      </c>
      <c r="G52" s="367">
        <v>1874322.05</v>
      </c>
      <c r="H52" s="367"/>
      <c r="I52" s="10">
        <f t="shared" si="36"/>
        <v>91654.348245</v>
      </c>
      <c r="J52" s="10">
        <f t="shared" si="37"/>
        <v>74972.882</v>
      </c>
      <c r="K52" s="10">
        <f t="shared" si="38"/>
        <v>37486.441</v>
      </c>
      <c r="L52" s="10">
        <f t="shared" si="39"/>
        <v>15000</v>
      </c>
      <c r="M52" s="35">
        <f t="shared" si="40"/>
        <v>2093435.7212450001</v>
      </c>
      <c r="N52" s="26">
        <f t="shared" si="41"/>
        <v>167474.85769960002</v>
      </c>
      <c r="O52" s="26">
        <v>1498000</v>
      </c>
      <c r="P52" s="26"/>
      <c r="Q52" s="26"/>
      <c r="R52" s="29">
        <f t="shared" si="44"/>
        <v>3758910.5789446</v>
      </c>
      <c r="S52" s="199">
        <f t="shared" si="42"/>
        <v>18422.234346956004</v>
      </c>
      <c r="T52" s="42">
        <f t="shared" si="43"/>
        <v>3777332.813291556</v>
      </c>
      <c r="U52" s="421">
        <v>44621</v>
      </c>
      <c r="V52" s="414">
        <v>44712</v>
      </c>
      <c r="W52" s="321"/>
      <c r="X52" s="321"/>
      <c r="Y52" s="321"/>
      <c r="Z52" s="765">
        <f t="shared" si="16"/>
        <v>46</v>
      </c>
      <c r="AA52" s="766" t="str">
        <f t="shared" si="17"/>
        <v>1285</v>
      </c>
      <c r="AB52" s="767" t="str">
        <f t="shared" si="18"/>
        <v>JAWAHIR</v>
      </c>
      <c r="AC52" s="768" t="str">
        <f>+VLOOKUP($B52,'[5]Database All Area Mei 2022'!$C$5:$CJ$1779,27,0)</f>
        <v>KAWIN ANAK 1</v>
      </c>
      <c r="AD52" s="769">
        <f t="shared" si="19"/>
        <v>3372322.05</v>
      </c>
      <c r="AE52" s="770">
        <f t="shared" si="20"/>
        <v>37486.441</v>
      </c>
      <c r="AF52" s="770">
        <f t="shared" si="21"/>
        <v>18743.2205</v>
      </c>
      <c r="AG52" s="770">
        <f t="shared" si="22"/>
        <v>18743.2205</v>
      </c>
      <c r="AH52" s="771">
        <f t="shared" si="23"/>
        <v>-1952650.832</v>
      </c>
      <c r="AI52" s="771">
        <f t="shared" si="24"/>
        <v>0</v>
      </c>
      <c r="AJ52" s="772">
        <f t="shared" si="25"/>
        <v>3297349.168</v>
      </c>
      <c r="AK52" s="772"/>
      <c r="AL52" s="773"/>
      <c r="AM52" s="774">
        <f t="shared" si="26"/>
        <v>3297349.168</v>
      </c>
      <c r="AN52" s="775" t="str">
        <f>+VLOOKUP($B52,'[5]Database All Area Mei 2022'!$C$5:$CJ$1779,74,0)</f>
        <v>PERUSAHAAN</v>
      </c>
      <c r="AO52" s="776">
        <f t="shared" si="27"/>
        <v>46</v>
      </c>
      <c r="AP52" s="777" t="str">
        <f t="shared" si="28"/>
        <v>1285</v>
      </c>
      <c r="AQ52" s="778" t="str">
        <f t="shared" si="29"/>
        <v>JAWAHIR</v>
      </c>
      <c r="AR52" s="779">
        <f t="shared" si="30"/>
        <v>3297349.168</v>
      </c>
      <c r="AS52" s="97">
        <f>+VLOOKUP(B52,'[6]BANK DRIVER'!$B$442:$I$1298,6,0)</f>
        <v>3297349.168</v>
      </c>
      <c r="AV52" s="103">
        <f t="shared" si="31"/>
        <v>0</v>
      </c>
    </row>
    <row r="53">
      <c r="A53" s="369" t="s">
        <v>44</v>
      </c>
      <c r="B53" s="570" t="s">
        <v>446</v>
      </c>
      <c r="C53" s="363" t="s">
        <v>447</v>
      </c>
      <c r="D53" s="7" t="s">
        <v>77</v>
      </c>
      <c r="E53" s="7" t="s">
        <v>351</v>
      </c>
      <c r="F53" s="7" t="s">
        <v>352</v>
      </c>
      <c r="G53" s="367">
        <v>1874322.05</v>
      </c>
      <c r="H53" s="367"/>
      <c r="I53" s="10">
        <f t="shared" si="36"/>
        <v>91654.348245</v>
      </c>
      <c r="J53" s="10">
        <f t="shared" si="37"/>
        <v>74972.882</v>
      </c>
      <c r="K53" s="10">
        <f t="shared" si="38"/>
        <v>37486.441</v>
      </c>
      <c r="L53" s="10">
        <f t="shared" si="39"/>
        <v>15000</v>
      </c>
      <c r="M53" s="35">
        <f t="shared" si="40"/>
        <v>2093435.7212450001</v>
      </c>
      <c r="N53" s="26">
        <f t="shared" si="41"/>
        <v>167474.85769960002</v>
      </c>
      <c r="O53" s="26">
        <v>1422000</v>
      </c>
      <c r="P53" s="26"/>
      <c r="Q53" s="26"/>
      <c r="R53" s="29">
        <f t="shared" si="44"/>
        <v>3682910.5789446</v>
      </c>
      <c r="S53" s="199">
        <f t="shared" si="42"/>
        <v>18422.234346956004</v>
      </c>
      <c r="T53" s="42">
        <f t="shared" si="43"/>
        <v>3701332.813291556</v>
      </c>
      <c r="U53" s="421">
        <v>44621</v>
      </c>
      <c r="V53" s="414">
        <v>44712</v>
      </c>
      <c r="W53" s="321"/>
      <c r="X53" s="321"/>
      <c r="Y53" s="321"/>
      <c r="Z53" s="765">
        <f t="shared" si="16"/>
        <v>47</v>
      </c>
      <c r="AA53" s="766" t="str">
        <f t="shared" si="17"/>
        <v>0057</v>
      </c>
      <c r="AB53" s="767" t="str">
        <f t="shared" si="18"/>
        <v>JAYA WINARKO</v>
      </c>
      <c r="AC53" s="768" t="str">
        <f>+VLOOKUP($B53,'[5]Database All Area Mei 2022'!$C$5:$CJ$1779,27,0)</f>
        <v>KAWIN ANAK 1</v>
      </c>
      <c r="AD53" s="769">
        <f t="shared" si="19"/>
        <v>3296322.05</v>
      </c>
      <c r="AE53" s="770">
        <f t="shared" si="20"/>
        <v>37486.441</v>
      </c>
      <c r="AF53" s="770">
        <f t="shared" si="21"/>
        <v>18743.2205</v>
      </c>
      <c r="AG53" s="770">
        <f t="shared" si="22"/>
        <v>18743.2205</v>
      </c>
      <c r="AH53" s="771">
        <f t="shared" si="23"/>
        <v>-2028650.832</v>
      </c>
      <c r="AI53" s="771">
        <f t="shared" si="24"/>
        <v>0</v>
      </c>
      <c r="AJ53" s="772">
        <f t="shared" si="25"/>
        <v>3221349.168</v>
      </c>
      <c r="AK53" s="772"/>
      <c r="AL53" s="773"/>
      <c r="AM53" s="774">
        <f t="shared" si="26"/>
        <v>3221349.168</v>
      </c>
      <c r="AN53" s="775" t="str">
        <f>+VLOOKUP($B53,'[5]Database All Area Mei 2022'!$C$5:$CJ$1779,74,0)</f>
        <v>PERUSAHAAN</v>
      </c>
      <c r="AO53" s="776">
        <f t="shared" si="27"/>
        <v>47</v>
      </c>
      <c r="AP53" s="777" t="str">
        <f t="shared" si="28"/>
        <v>0057</v>
      </c>
      <c r="AQ53" s="778" t="str">
        <f t="shared" si="29"/>
        <v>JAYA WINARKO</v>
      </c>
      <c r="AR53" s="779">
        <f t="shared" si="30"/>
        <v>3221349.168</v>
      </c>
      <c r="AS53" s="97">
        <f>+VLOOKUP(B53,'[6]BANK DRIVER'!$B$442:$I$1298,6,0)</f>
        <v>3221349.168</v>
      </c>
      <c r="AV53" s="103">
        <f t="shared" si="31"/>
        <v>0</v>
      </c>
    </row>
    <row r="54">
      <c r="A54" s="369" t="s">
        <v>44</v>
      </c>
      <c r="B54" s="570" t="s">
        <v>448</v>
      </c>
      <c r="C54" s="363" t="s">
        <v>449</v>
      </c>
      <c r="D54" s="7" t="s">
        <v>77</v>
      </c>
      <c r="E54" s="7" t="s">
        <v>351</v>
      </c>
      <c r="F54" s="7" t="s">
        <v>352</v>
      </c>
      <c r="G54" s="367">
        <v>1874322.05</v>
      </c>
      <c r="H54" s="367"/>
      <c r="I54" s="10">
        <f t="shared" si="36"/>
        <v>91654.348245</v>
      </c>
      <c r="J54" s="10">
        <f t="shared" si="37"/>
        <v>74972.882</v>
      </c>
      <c r="K54" s="10">
        <f t="shared" si="38"/>
        <v>37486.441</v>
      </c>
      <c r="L54" s="10">
        <f ref="L54:L76" t="shared" si="46">1667+13333</f>
        <v>15000</v>
      </c>
      <c r="M54" s="35">
        <f t="shared" si="40"/>
        <v>2093435.7212450001</v>
      </c>
      <c r="N54" s="26">
        <f ref="N54:N76" t="shared" si="47">+M54*8%</f>
        <v>167474.85769960002</v>
      </c>
      <c r="O54" s="26">
        <v>1468000</v>
      </c>
      <c r="P54" s="26"/>
      <c r="Q54" s="26"/>
      <c r="R54" s="29">
        <f t="shared" si="44"/>
        <v>3728910.5789446</v>
      </c>
      <c r="S54" s="199">
        <f t="shared" si="42"/>
        <v>18422.234346956004</v>
      </c>
      <c r="T54" s="42">
        <f ref="T54:T76" t="shared" si="48">R54+S54</f>
        <v>3747332.813291556</v>
      </c>
      <c r="U54" s="421">
        <v>44621</v>
      </c>
      <c r="V54" s="414">
        <v>44712</v>
      </c>
      <c r="W54" s="321"/>
      <c r="X54" s="321"/>
      <c r="Y54" s="321"/>
      <c r="Z54" s="765">
        <f t="shared" si="16"/>
        <v>48</v>
      </c>
      <c r="AA54" s="766" t="str">
        <f t="shared" si="17"/>
        <v>0058</v>
      </c>
      <c r="AB54" s="767" t="str">
        <f t="shared" si="18"/>
        <v>JOKO CAHYONO</v>
      </c>
      <c r="AC54" s="768" t="str">
        <f>+VLOOKUP($B54,'[5]Database All Area Mei 2022'!$C$5:$CJ$1779,27,0)</f>
        <v>KAWIN ANAK 2</v>
      </c>
      <c r="AD54" s="769">
        <f t="shared" si="19"/>
        <v>3342322.05</v>
      </c>
      <c r="AE54" s="770">
        <f t="shared" si="20"/>
        <v>37486.441</v>
      </c>
      <c r="AF54" s="770">
        <f t="shared" si="21"/>
        <v>0</v>
      </c>
      <c r="AG54" s="770">
        <f t="shared" si="22"/>
        <v>18743.2205</v>
      </c>
      <c r="AH54" s="771">
        <f t="shared" si="23"/>
        <v>-2338907.6115</v>
      </c>
      <c r="AI54" s="771">
        <f t="shared" si="24"/>
        <v>0</v>
      </c>
      <c r="AJ54" s="772">
        <f t="shared" si="25"/>
        <v>3286092.3885</v>
      </c>
      <c r="AK54" s="772"/>
      <c r="AL54" s="773"/>
      <c r="AM54" s="774">
        <f t="shared" si="26"/>
        <v>3286092.3885</v>
      </c>
      <c r="AN54" s="775" t="str">
        <f>+VLOOKUP($B54,'[5]Database All Area Mei 2022'!$C$5:$CJ$1779,74,0)</f>
        <v>PBI</v>
      </c>
      <c r="AO54" s="776">
        <f t="shared" si="27"/>
        <v>48</v>
      </c>
      <c r="AP54" s="777" t="str">
        <f t="shared" si="28"/>
        <v>0058</v>
      </c>
      <c r="AQ54" s="778" t="str">
        <f t="shared" si="29"/>
        <v>JOKO CAHYONO</v>
      </c>
      <c r="AR54" s="779">
        <f t="shared" si="30"/>
        <v>3286092.3885</v>
      </c>
      <c r="AS54" s="97">
        <f>+VLOOKUP(B54,'[6]BANK DRIVER'!$B$442:$I$1298,6,0)</f>
        <v>3286092.3885</v>
      </c>
      <c r="AV54" s="103">
        <f t="shared" si="31"/>
        <v>0</v>
      </c>
    </row>
    <row r="55">
      <c r="A55" s="369" t="s">
        <v>44</v>
      </c>
      <c r="B55" s="8" t="s">
        <v>450</v>
      </c>
      <c r="C55" s="355" t="s">
        <v>451</v>
      </c>
      <c r="D55" s="7" t="s">
        <v>77</v>
      </c>
      <c r="E55" s="7" t="s">
        <v>351</v>
      </c>
      <c r="F55" s="7" t="s">
        <v>352</v>
      </c>
      <c r="G55" s="367">
        <v>1874322.05</v>
      </c>
      <c r="H55" s="367"/>
      <c r="I55" s="10">
        <f t="shared" si="36"/>
        <v>91654.348245</v>
      </c>
      <c r="J55" s="10">
        <f t="shared" si="37"/>
        <v>74972.882</v>
      </c>
      <c r="K55" s="10">
        <f t="shared" si="38"/>
        <v>37486.441</v>
      </c>
      <c r="L55" s="10">
        <f t="shared" si="46"/>
        <v>15000</v>
      </c>
      <c r="M55" s="35">
        <f t="shared" si="40"/>
        <v>2093435.7212450001</v>
      </c>
      <c r="N55" s="26">
        <f t="shared" si="47"/>
        <v>167474.85769960002</v>
      </c>
      <c r="O55" s="26">
        <v>1386000</v>
      </c>
      <c r="P55" s="26"/>
      <c r="Q55" s="26"/>
      <c r="R55" s="29">
        <f t="shared" si="44"/>
        <v>3646910.5789446</v>
      </c>
      <c r="S55" s="199">
        <f t="shared" si="42"/>
        <v>18422.234346956004</v>
      </c>
      <c r="T55" s="42">
        <f t="shared" si="48"/>
        <v>3665332.813291556</v>
      </c>
      <c r="U55" s="421">
        <v>44621</v>
      </c>
      <c r="V55" s="414">
        <v>44712</v>
      </c>
      <c r="W55" s="321"/>
      <c r="X55" s="321"/>
      <c r="Y55" s="321"/>
      <c r="Z55" s="765">
        <f t="shared" si="16"/>
        <v>49</v>
      </c>
      <c r="AA55" s="766" t="str">
        <f t="shared" si="17"/>
        <v>1753</v>
      </c>
      <c r="AB55" s="767" t="str">
        <f t="shared" si="18"/>
        <v>JOKO SUPRIYONO</v>
      </c>
      <c r="AC55" s="768" t="str">
        <f>+VLOOKUP($B55,'[5]Database All Area Mei 2022'!$C$5:$CJ$1779,27,0)</f>
        <v>LAJANG</v>
      </c>
      <c r="AD55" s="769">
        <f t="shared" si="19"/>
        <v>3260322.05</v>
      </c>
      <c r="AE55" s="770">
        <f t="shared" si="20"/>
        <v>37486.441</v>
      </c>
      <c r="AF55" s="770">
        <f t="shared" si="21"/>
        <v>18743.2205</v>
      </c>
      <c r="AG55" s="770">
        <f t="shared" si="22"/>
        <v>18743.2205</v>
      </c>
      <c r="AH55" s="771">
        <f t="shared" si="23"/>
        <v>-1314650.832</v>
      </c>
      <c r="AI55" s="771">
        <f t="shared" si="24"/>
        <v>0</v>
      </c>
      <c r="AJ55" s="772">
        <f t="shared" si="25"/>
        <v>3185349.168</v>
      </c>
      <c r="AK55" s="772"/>
      <c r="AL55" s="773"/>
      <c r="AM55" s="774">
        <f t="shared" si="26"/>
        <v>3185349.168</v>
      </c>
      <c r="AN55" s="775" t="str">
        <f>+VLOOKUP($B55,'[5]Database All Area Mei 2022'!$C$5:$CJ$1779,74,0)</f>
        <v>PERUSAHAAN</v>
      </c>
      <c r="AO55" s="776">
        <f t="shared" si="27"/>
        <v>49</v>
      </c>
      <c r="AP55" s="777" t="str">
        <f t="shared" si="28"/>
        <v>1753</v>
      </c>
      <c r="AQ55" s="778" t="str">
        <f t="shared" si="29"/>
        <v>JOKO SUPRIYONO</v>
      </c>
      <c r="AR55" s="779">
        <f t="shared" si="30"/>
        <v>3185349.168</v>
      </c>
      <c r="AS55" s="97">
        <f>+VLOOKUP(B55,'[6]BANK DRIVER'!$B$442:$I$1298,6,0)</f>
        <v>3185349.168</v>
      </c>
      <c r="AV55" s="103">
        <f t="shared" si="31"/>
        <v>0</v>
      </c>
    </row>
    <row r="56">
      <c r="A56" s="369" t="s">
        <v>44</v>
      </c>
      <c r="B56" s="570" t="s">
        <v>452</v>
      </c>
      <c r="C56" s="355" t="s">
        <v>453</v>
      </c>
      <c r="D56" s="7" t="s">
        <v>77</v>
      </c>
      <c r="E56" s="7" t="s">
        <v>351</v>
      </c>
      <c r="F56" s="7" t="s">
        <v>352</v>
      </c>
      <c r="G56" s="367">
        <v>1874322.05</v>
      </c>
      <c r="H56" s="367"/>
      <c r="I56" s="10">
        <f t="shared" si="36"/>
        <v>91654.348245</v>
      </c>
      <c r="J56" s="10">
        <f t="shared" si="37"/>
        <v>74972.882</v>
      </c>
      <c r="K56" s="10">
        <f t="shared" si="38"/>
        <v>37486.441</v>
      </c>
      <c r="L56" s="10">
        <f t="shared" si="46"/>
        <v>15000</v>
      </c>
      <c r="M56" s="35">
        <f t="shared" si="40"/>
        <v>2093435.7212450001</v>
      </c>
      <c r="N56" s="26">
        <f t="shared" si="47"/>
        <v>167474.85769960002</v>
      </c>
      <c r="O56" s="26">
        <v>1636000</v>
      </c>
      <c r="P56" s="26"/>
      <c r="Q56" s="26"/>
      <c r="R56" s="29">
        <f t="shared" si="44"/>
        <v>3896910.5789446</v>
      </c>
      <c r="S56" s="199">
        <f t="shared" si="42"/>
        <v>18422.234346956004</v>
      </c>
      <c r="T56" s="42">
        <f t="shared" si="48"/>
        <v>3915332.813291556</v>
      </c>
      <c r="U56" s="319">
        <v>44621</v>
      </c>
      <c r="V56" s="414">
        <v>44712</v>
      </c>
      <c r="W56" s="321"/>
      <c r="X56" s="321"/>
      <c r="Y56" s="321"/>
      <c r="Z56" s="765">
        <f t="shared" si="16"/>
        <v>50</v>
      </c>
      <c r="AA56" s="766" t="str">
        <f t="shared" si="17"/>
        <v>0306</v>
      </c>
      <c r="AB56" s="767" t="str">
        <f t="shared" si="18"/>
        <v>KHOSIUN</v>
      </c>
      <c r="AC56" s="768" t="str">
        <f>+VLOOKUP($B56,'[5]Database All Area Mei 2022'!$C$5:$CJ$1779,27,0)</f>
        <v>KAWIN ANAK 1</v>
      </c>
      <c r="AD56" s="769">
        <f t="shared" si="19"/>
        <v>3510322.05</v>
      </c>
      <c r="AE56" s="770">
        <f t="shared" si="20"/>
        <v>37486.441</v>
      </c>
      <c r="AF56" s="770">
        <f t="shared" si="21"/>
        <v>18743.2205</v>
      </c>
      <c r="AG56" s="770">
        <f t="shared" si="22"/>
        <v>18743.2205</v>
      </c>
      <c r="AH56" s="771">
        <f t="shared" si="23"/>
        <v>-1814650.832</v>
      </c>
      <c r="AI56" s="771">
        <f t="shared" si="24"/>
        <v>0</v>
      </c>
      <c r="AJ56" s="772">
        <f t="shared" si="25"/>
        <v>3435349.168</v>
      </c>
      <c r="AK56" s="772"/>
      <c r="AL56" s="773"/>
      <c r="AM56" s="774">
        <f t="shared" si="26"/>
        <v>3435349.168</v>
      </c>
      <c r="AN56" s="775" t="str">
        <f>+VLOOKUP($B56,'[5]Database All Area Mei 2022'!$C$5:$CJ$1779,74,0)</f>
        <v>PERUSAHAAN</v>
      </c>
      <c r="AO56" s="776">
        <f t="shared" si="27"/>
        <v>50</v>
      </c>
      <c r="AP56" s="777" t="str">
        <f t="shared" si="28"/>
        <v>0306</v>
      </c>
      <c r="AQ56" s="778" t="str">
        <f t="shared" si="29"/>
        <v>KHOSIUN</v>
      </c>
      <c r="AR56" s="779">
        <f t="shared" si="30"/>
        <v>3435349.168</v>
      </c>
      <c r="AS56" s="97">
        <f>+VLOOKUP(B56,'[6]BANK DRIVER'!$B$442:$I$1298,6,0)</f>
        <v>3435349.168</v>
      </c>
      <c r="AV56" s="103">
        <f t="shared" si="31"/>
        <v>0</v>
      </c>
    </row>
    <row r="57">
      <c r="A57" s="369" t="s">
        <v>44</v>
      </c>
      <c r="B57" s="8" t="s">
        <v>454</v>
      </c>
      <c r="C57" s="355" t="s">
        <v>455</v>
      </c>
      <c r="D57" s="7" t="s">
        <v>77</v>
      </c>
      <c r="E57" s="369" t="s">
        <v>351</v>
      </c>
      <c r="F57" s="369" t="s">
        <v>352</v>
      </c>
      <c r="G57" s="367">
        <v>1874322.05</v>
      </c>
      <c r="H57" s="367"/>
      <c r="I57" s="10">
        <f ref="I57:I85" t="shared" si="49">+$I$4*4.89%</f>
        <v>91654.348245</v>
      </c>
      <c r="J57" s="10">
        <f ref="J57:J85" t="shared" si="50">+$I$4*4%</f>
        <v>74972.882</v>
      </c>
      <c r="K57" s="10">
        <f ref="K57:K85" t="shared" si="51">+$I$4*2%</f>
        <v>37486.441</v>
      </c>
      <c r="L57" s="10">
        <f t="shared" si="46"/>
        <v>15000</v>
      </c>
      <c r="M57" s="35">
        <f ref="M57:M85" t="shared" si="52">SUM(G57:L57)</f>
        <v>2093435.7212450001</v>
      </c>
      <c r="N57" s="26">
        <f t="shared" si="47"/>
        <v>167474.85769960002</v>
      </c>
      <c r="O57" s="26">
        <v>1375000</v>
      </c>
      <c r="P57" s="26"/>
      <c r="Q57" s="26"/>
      <c r="R57" s="29">
        <f t="shared" si="44"/>
        <v>3635910.5789446</v>
      </c>
      <c r="S57" s="199">
        <f t="shared" si="42"/>
        <v>18422.234346956004</v>
      </c>
      <c r="T57" s="42">
        <f t="shared" si="48"/>
        <v>3654332.813291556</v>
      </c>
      <c r="U57" s="319">
        <v>44621</v>
      </c>
      <c r="V57" s="414">
        <v>44712</v>
      </c>
      <c r="W57" s="321"/>
      <c r="X57" s="321"/>
      <c r="Y57" s="321"/>
      <c r="Z57" s="765">
        <f t="shared" si="16"/>
        <v>51</v>
      </c>
      <c r="AA57" s="766" t="str">
        <f t="shared" si="17"/>
        <v>1513</v>
      </c>
      <c r="AB57" s="767" t="str">
        <f t="shared" si="18"/>
        <v>KRISHNA BAYU MURTI</v>
      </c>
      <c r="AC57" s="768" t="str">
        <f>+VLOOKUP($B57,'[5]Database All Area Mei 2022'!$C$5:$CJ$1779,27,0)</f>
        <v>KAWIN ANAK 1</v>
      </c>
      <c r="AD57" s="769">
        <f t="shared" si="19"/>
        <v>3249322.05</v>
      </c>
      <c r="AE57" s="770">
        <f t="shared" si="20"/>
        <v>37486.441</v>
      </c>
      <c r="AF57" s="770">
        <f t="shared" si="21"/>
        <v>18743.2205</v>
      </c>
      <c r="AG57" s="770">
        <f t="shared" si="22"/>
        <v>18743.2205</v>
      </c>
      <c r="AH57" s="771">
        <f t="shared" si="23"/>
        <v>-2075650.832</v>
      </c>
      <c r="AI57" s="771">
        <f t="shared" si="24"/>
        <v>0</v>
      </c>
      <c r="AJ57" s="772">
        <f t="shared" si="25"/>
        <v>3174349.168</v>
      </c>
      <c r="AK57" s="772"/>
      <c r="AL57" s="773"/>
      <c r="AM57" s="774">
        <f t="shared" si="26"/>
        <v>3174349.168</v>
      </c>
      <c r="AN57" s="775" t="str">
        <f>+VLOOKUP($B57,'[5]Database All Area Mei 2022'!$C$5:$CJ$1779,74,0)</f>
        <v>PERUSAHAAN</v>
      </c>
      <c r="AO57" s="776">
        <f t="shared" si="27"/>
        <v>51</v>
      </c>
      <c r="AP57" s="777" t="str">
        <f t="shared" si="28"/>
        <v>1513</v>
      </c>
      <c r="AQ57" s="778" t="str">
        <f t="shared" si="29"/>
        <v>KRISHNA BAYU MURTI</v>
      </c>
      <c r="AR57" s="779">
        <f t="shared" si="30"/>
        <v>3174349.168</v>
      </c>
      <c r="AS57" s="97">
        <f>+VLOOKUP(B57,'[6]BANK DRIVER'!$B$442:$I$1298,6,0)</f>
        <v>3174349.168</v>
      </c>
      <c r="AV57" s="103">
        <f t="shared" si="31"/>
        <v>0</v>
      </c>
    </row>
    <row r="58">
      <c r="A58" s="369" t="s">
        <v>44</v>
      </c>
      <c r="B58" s="8" t="s">
        <v>456</v>
      </c>
      <c r="C58" s="355" t="s">
        <v>457</v>
      </c>
      <c r="D58" s="7" t="s">
        <v>77</v>
      </c>
      <c r="E58" s="369" t="s">
        <v>351</v>
      </c>
      <c r="F58" s="369" t="s">
        <v>352</v>
      </c>
      <c r="G58" s="367">
        <v>1874322.05</v>
      </c>
      <c r="H58" s="367"/>
      <c r="I58" s="10">
        <f t="shared" si="49"/>
        <v>91654.348245</v>
      </c>
      <c r="J58" s="10">
        <f t="shared" si="50"/>
        <v>74972.882</v>
      </c>
      <c r="K58" s="10">
        <f t="shared" si="51"/>
        <v>37486.441</v>
      </c>
      <c r="L58" s="10">
        <f t="shared" si="46"/>
        <v>15000</v>
      </c>
      <c r="M58" s="35">
        <f t="shared" si="52"/>
        <v>2093435.7212450001</v>
      </c>
      <c r="N58" s="26">
        <f t="shared" si="47"/>
        <v>167474.85769960002</v>
      </c>
      <c r="O58" s="26">
        <v>1539000</v>
      </c>
      <c r="P58" s="26"/>
      <c r="Q58" s="26"/>
      <c r="R58" s="29">
        <f t="shared" si="44"/>
        <v>3799910.5789446</v>
      </c>
      <c r="S58" s="199">
        <f t="shared" si="42"/>
        <v>18422.234346956004</v>
      </c>
      <c r="T58" s="42">
        <f t="shared" si="48"/>
        <v>3818332.813291556</v>
      </c>
      <c r="U58" s="319">
        <v>44682</v>
      </c>
      <c r="V58" s="414">
        <v>44773</v>
      </c>
      <c r="W58" s="415"/>
      <c r="X58" s="321"/>
      <c r="Y58" s="94"/>
      <c r="Z58" s="765">
        <f t="shared" si="16"/>
        <v>52</v>
      </c>
      <c r="AA58" s="766" t="str">
        <f t="shared" si="17"/>
        <v>2879</v>
      </c>
      <c r="AB58" s="767" t="str">
        <f t="shared" si="18"/>
        <v>LUKMAN </v>
      </c>
      <c r="AC58" s="768" t="str">
        <f>+VLOOKUP($B58,'[5]Database All Area Mei 2022'!$C$5:$CJ$1779,27,0)</f>
        <v>KAWIN</v>
      </c>
      <c r="AD58" s="769">
        <f t="shared" si="19"/>
        <v>3413322.05</v>
      </c>
      <c r="AE58" s="770">
        <f t="shared" si="20"/>
        <v>37486.441</v>
      </c>
      <c r="AF58" s="770">
        <f t="shared" si="21"/>
        <v>18743.2205</v>
      </c>
      <c r="AG58" s="770">
        <f t="shared" si="22"/>
        <v>18743.2205</v>
      </c>
      <c r="AH58" s="771">
        <f t="shared" si="23"/>
        <v>-1536650.832</v>
      </c>
      <c r="AI58" s="771">
        <f t="shared" si="24"/>
        <v>0</v>
      </c>
      <c r="AJ58" s="772">
        <f t="shared" si="25"/>
        <v>3338349.168</v>
      </c>
      <c r="AK58" s="772"/>
      <c r="AL58" s="773"/>
      <c r="AM58" s="774">
        <f t="shared" si="26"/>
        <v>3338349.168</v>
      </c>
      <c r="AN58" s="775" t="str">
        <f>+VLOOKUP($B58,'[5]Database All Area Mei 2022'!$C$5:$CJ$1779,74,0)</f>
        <v>PERUSAHAAN</v>
      </c>
      <c r="AO58" s="776">
        <f t="shared" si="27"/>
        <v>52</v>
      </c>
      <c r="AP58" s="777" t="str">
        <f t="shared" si="28"/>
        <v>2879</v>
      </c>
      <c r="AQ58" s="778" t="str">
        <f t="shared" si="29"/>
        <v>LUKMAN </v>
      </c>
      <c r="AR58" s="779">
        <f t="shared" si="30"/>
        <v>3338349.168</v>
      </c>
      <c r="AS58" s="97">
        <f>+VLOOKUP(B58,'[6]BANK DRIVER'!$B$442:$I$1298,6,0)</f>
        <v>3338349.168</v>
      </c>
      <c r="AV58" s="103">
        <f t="shared" si="31"/>
        <v>0</v>
      </c>
    </row>
    <row r="59">
      <c r="A59" s="369" t="s">
        <v>44</v>
      </c>
      <c r="B59" s="570" t="s">
        <v>458</v>
      </c>
      <c r="C59" s="355" t="s">
        <v>459</v>
      </c>
      <c r="D59" s="7" t="s">
        <v>77</v>
      </c>
      <c r="E59" s="369" t="s">
        <v>351</v>
      </c>
      <c r="F59" s="369" t="s">
        <v>352</v>
      </c>
      <c r="G59" s="367">
        <v>1874322.05</v>
      </c>
      <c r="H59" s="367"/>
      <c r="I59" s="10">
        <f t="shared" si="49"/>
        <v>91654.348245</v>
      </c>
      <c r="J59" s="10">
        <f t="shared" si="50"/>
        <v>74972.882</v>
      </c>
      <c r="K59" s="10">
        <f t="shared" si="51"/>
        <v>37486.441</v>
      </c>
      <c r="L59" s="10">
        <f t="shared" si="46"/>
        <v>15000</v>
      </c>
      <c r="M59" s="35">
        <f t="shared" si="52"/>
        <v>2093435.7212450001</v>
      </c>
      <c r="N59" s="26">
        <f t="shared" si="47"/>
        <v>167474.85769960002</v>
      </c>
      <c r="O59" s="26">
        <v>1381000</v>
      </c>
      <c r="P59" s="26"/>
      <c r="Q59" s="26"/>
      <c r="R59" s="29">
        <f ref="R59:R88" t="shared" si="53">SUM(M59:Q59)</f>
        <v>3641910.5789446</v>
      </c>
      <c r="S59" s="199">
        <f t="shared" si="42"/>
        <v>18422.234346956004</v>
      </c>
      <c r="T59" s="42">
        <f t="shared" si="48"/>
        <v>3660332.813291556</v>
      </c>
      <c r="U59" s="319">
        <v>44621</v>
      </c>
      <c r="V59" s="414">
        <v>44712</v>
      </c>
      <c r="W59" s="321"/>
      <c r="X59" s="321"/>
      <c r="Y59" s="321"/>
      <c r="Z59" s="765">
        <f t="shared" si="16"/>
        <v>53</v>
      </c>
      <c r="AA59" s="766" t="str">
        <f t="shared" si="17"/>
        <v>0307</v>
      </c>
      <c r="AB59" s="767" t="str">
        <f t="shared" si="18"/>
        <v>LUTFI KHAMDAN</v>
      </c>
      <c r="AC59" s="768" t="str">
        <f>+VLOOKUP($B59,'[5]Database All Area Mei 2022'!$C$5:$CJ$1779,27,0)</f>
        <v>KAWIN</v>
      </c>
      <c r="AD59" s="769">
        <f t="shared" si="19"/>
        <v>3255322.05</v>
      </c>
      <c r="AE59" s="770">
        <f t="shared" si="20"/>
        <v>37486.441</v>
      </c>
      <c r="AF59" s="770">
        <f t="shared" si="21"/>
        <v>18743.2205</v>
      </c>
      <c r="AG59" s="770">
        <f t="shared" si="22"/>
        <v>18743.2205</v>
      </c>
      <c r="AH59" s="771">
        <f t="shared" si="23"/>
        <v>-1694650.832</v>
      </c>
      <c r="AI59" s="771">
        <f t="shared" si="24"/>
        <v>0</v>
      </c>
      <c r="AJ59" s="772">
        <f t="shared" si="25"/>
        <v>3180349.168</v>
      </c>
      <c r="AK59" s="772"/>
      <c r="AL59" s="773"/>
      <c r="AM59" s="774">
        <f t="shared" si="26"/>
        <v>3180349.168</v>
      </c>
      <c r="AN59" s="775" t="str">
        <f>+VLOOKUP($B59,'[5]Database All Area Mei 2022'!$C$5:$CJ$1779,74,0)</f>
        <v>PERUSAHAAN</v>
      </c>
      <c r="AO59" s="776">
        <f t="shared" si="27"/>
        <v>53</v>
      </c>
      <c r="AP59" s="777" t="str">
        <f t="shared" si="28"/>
        <v>0307</v>
      </c>
      <c r="AQ59" s="778" t="str">
        <f t="shared" si="29"/>
        <v>LUTFI KHAMDAN</v>
      </c>
      <c r="AR59" s="779">
        <f t="shared" si="30"/>
        <v>3180349.168</v>
      </c>
      <c r="AS59" s="97">
        <f>+VLOOKUP(B59,'[6]BANK DRIVER'!$B$442:$I$1298,6,0)</f>
        <v>3180349.168</v>
      </c>
      <c r="AV59" s="103">
        <f t="shared" si="31"/>
        <v>0</v>
      </c>
    </row>
    <row r="60">
      <c r="A60" s="369" t="s">
        <v>44</v>
      </c>
      <c r="B60" s="8" t="s">
        <v>460</v>
      </c>
      <c r="C60" s="355" t="s">
        <v>461</v>
      </c>
      <c r="D60" s="7" t="s">
        <v>77</v>
      </c>
      <c r="E60" s="369" t="s">
        <v>351</v>
      </c>
      <c r="F60" s="369" t="s">
        <v>352</v>
      </c>
      <c r="G60" s="367">
        <v>1874322.05</v>
      </c>
      <c r="H60" s="367"/>
      <c r="I60" s="10">
        <f t="shared" si="49"/>
        <v>91654.348245</v>
      </c>
      <c r="J60" s="10">
        <f t="shared" si="50"/>
        <v>74972.882</v>
      </c>
      <c r="K60" s="10">
        <f t="shared" si="51"/>
        <v>37486.441</v>
      </c>
      <c r="L60" s="10">
        <f t="shared" si="46"/>
        <v>15000</v>
      </c>
      <c r="M60" s="35">
        <f t="shared" si="52"/>
        <v>2093435.7212450001</v>
      </c>
      <c r="N60" s="26">
        <f t="shared" si="47"/>
        <v>167474.85769960002</v>
      </c>
      <c r="O60" s="26">
        <v>1287000</v>
      </c>
      <c r="P60" s="26"/>
      <c r="Q60" s="26"/>
      <c r="R60" s="29">
        <f t="shared" si="53"/>
        <v>3547910.5789446</v>
      </c>
      <c r="S60" s="199">
        <f t="shared" si="42"/>
        <v>18422.234346956004</v>
      </c>
      <c r="T60" s="42">
        <f t="shared" si="48"/>
        <v>3566332.813291556</v>
      </c>
      <c r="U60" s="319">
        <v>44652</v>
      </c>
      <c r="V60" s="414">
        <v>44742</v>
      </c>
      <c r="W60" s="321"/>
      <c r="X60" s="321"/>
      <c r="Y60" s="321"/>
      <c r="Z60" s="765">
        <f t="shared" si="16"/>
        <v>54</v>
      </c>
      <c r="AA60" s="766" t="str">
        <f t="shared" si="17"/>
        <v>1501</v>
      </c>
      <c r="AB60" s="767" t="str">
        <f t="shared" si="18"/>
        <v>M MA'ASHOBIRIN</v>
      </c>
      <c r="AC60" s="768" t="str">
        <f>+VLOOKUP($B60,'[5]Database All Area Mei 2022'!$C$5:$CJ$1779,27,0)</f>
        <v>LAJANG</v>
      </c>
      <c r="AD60" s="769">
        <f t="shared" si="19"/>
        <v>3161322.05</v>
      </c>
      <c r="AE60" s="770">
        <f t="shared" si="20"/>
        <v>37486.441</v>
      </c>
      <c r="AF60" s="770">
        <f t="shared" si="21"/>
        <v>0</v>
      </c>
      <c r="AG60" s="770">
        <f t="shared" si="22"/>
        <v>18743.2205</v>
      </c>
      <c r="AH60" s="771">
        <f t="shared" si="23"/>
        <v>-1394907.6115</v>
      </c>
      <c r="AI60" s="771">
        <f t="shared" si="24"/>
        <v>0</v>
      </c>
      <c r="AJ60" s="772">
        <f t="shared" si="25"/>
        <v>3105092.3885</v>
      </c>
      <c r="AK60" s="772"/>
      <c r="AL60" s="773"/>
      <c r="AM60" s="774">
        <f t="shared" si="26"/>
        <v>3105092.3885</v>
      </c>
      <c r="AN60" s="775" t="str">
        <f>+VLOOKUP($B60,'[5]Database All Area Mei 2022'!$C$5:$CJ$1779,74,0)</f>
        <v>PBI</v>
      </c>
      <c r="AO60" s="776">
        <f t="shared" si="27"/>
        <v>54</v>
      </c>
      <c r="AP60" s="777" t="str">
        <f t="shared" si="28"/>
        <v>1501</v>
      </c>
      <c r="AQ60" s="778" t="str">
        <f t="shared" si="29"/>
        <v>M MA'ASHOBIRIN</v>
      </c>
      <c r="AR60" s="779">
        <f t="shared" si="30"/>
        <v>3105092.3885</v>
      </c>
      <c r="AS60" s="97">
        <f>+VLOOKUP(B60,'[6]BANK DRIVER'!$B$442:$I$1298,6,0)</f>
        <v>3105092.3885</v>
      </c>
      <c r="AV60" s="103">
        <f t="shared" si="31"/>
        <v>0</v>
      </c>
    </row>
    <row r="61">
      <c r="A61" s="369" t="s">
        <v>44</v>
      </c>
      <c r="B61" s="570" t="s">
        <v>462</v>
      </c>
      <c r="C61" s="355" t="s">
        <v>463</v>
      </c>
      <c r="D61" s="7" t="s">
        <v>77</v>
      </c>
      <c r="E61" s="369" t="s">
        <v>351</v>
      </c>
      <c r="F61" s="369" t="s">
        <v>352</v>
      </c>
      <c r="G61" s="367">
        <v>1874322.05</v>
      </c>
      <c r="H61" s="367"/>
      <c r="I61" s="10">
        <f t="shared" si="49"/>
        <v>91654.348245</v>
      </c>
      <c r="J61" s="10">
        <f t="shared" si="50"/>
        <v>74972.882</v>
      </c>
      <c r="K61" s="10">
        <f t="shared" si="51"/>
        <v>37486.441</v>
      </c>
      <c r="L61" s="10">
        <f t="shared" si="46"/>
        <v>15000</v>
      </c>
      <c r="M61" s="35">
        <f t="shared" si="52"/>
        <v>2093435.7212450001</v>
      </c>
      <c r="N61" s="26">
        <f t="shared" si="47"/>
        <v>167474.85769960002</v>
      </c>
      <c r="O61" s="26">
        <v>1461000</v>
      </c>
      <c r="P61" s="26"/>
      <c r="Q61" s="26"/>
      <c r="R61" s="29">
        <f t="shared" si="53"/>
        <v>3721910.5789446</v>
      </c>
      <c r="S61" s="199">
        <f t="shared" si="42"/>
        <v>18422.234346956004</v>
      </c>
      <c r="T61" s="42">
        <f t="shared" si="48"/>
        <v>3740332.813291556</v>
      </c>
      <c r="U61" s="423">
        <v>44621</v>
      </c>
      <c r="V61" s="414">
        <v>44712</v>
      </c>
      <c r="W61" s="321"/>
      <c r="X61" s="321"/>
      <c r="Y61" s="321"/>
      <c r="Z61" s="765">
        <f t="shared" si="16"/>
        <v>55</v>
      </c>
      <c r="AA61" s="766" t="str">
        <f t="shared" si="17"/>
        <v>0310</v>
      </c>
      <c r="AB61" s="767" t="str">
        <f t="shared" si="18"/>
        <v>M. ZAMRONI</v>
      </c>
      <c r="AC61" s="768" t="str">
        <f>+VLOOKUP($B61,'[5]Database All Area Mei 2022'!$C$5:$CJ$1779,27,0)</f>
        <v>KAWIN ANAK 2</v>
      </c>
      <c r="AD61" s="769">
        <f t="shared" si="19"/>
        <v>3335322.05</v>
      </c>
      <c r="AE61" s="770">
        <f t="shared" si="20"/>
        <v>37486.441</v>
      </c>
      <c r="AF61" s="770">
        <f t="shared" si="21"/>
        <v>18743.2205</v>
      </c>
      <c r="AG61" s="770">
        <f t="shared" si="22"/>
        <v>18743.2205</v>
      </c>
      <c r="AH61" s="771">
        <f t="shared" si="23"/>
        <v>-2364650.832</v>
      </c>
      <c r="AI61" s="771">
        <f t="shared" si="24"/>
        <v>0</v>
      </c>
      <c r="AJ61" s="772">
        <f t="shared" si="25"/>
        <v>3260349.168</v>
      </c>
      <c r="AK61" s="772"/>
      <c r="AL61" s="773"/>
      <c r="AM61" s="774">
        <f t="shared" si="26"/>
        <v>3260349.168</v>
      </c>
      <c r="AN61" s="775" t="str">
        <f>+VLOOKUP($B61,'[5]Database All Area Mei 2022'!$C$5:$CJ$1779,74,0)</f>
        <v>PERUSAHAAN</v>
      </c>
      <c r="AO61" s="776">
        <f t="shared" si="27"/>
        <v>55</v>
      </c>
      <c r="AP61" s="777" t="str">
        <f t="shared" si="28"/>
        <v>0310</v>
      </c>
      <c r="AQ61" s="778" t="str">
        <f t="shared" si="29"/>
        <v>M. ZAMRONI</v>
      </c>
      <c r="AR61" s="779">
        <f t="shared" si="30"/>
        <v>3260349.168</v>
      </c>
      <c r="AS61" s="97">
        <f>+VLOOKUP(B61,'[6]BANK DRIVER'!$B$442:$I$1298,6,0)</f>
        <v>3260349.168</v>
      </c>
      <c r="AV61" s="103">
        <f t="shared" si="31"/>
        <v>0</v>
      </c>
    </row>
    <row r="62">
      <c r="A62" s="369" t="s">
        <v>44</v>
      </c>
      <c r="B62" s="8" t="s">
        <v>464</v>
      </c>
      <c r="C62" s="372" t="s">
        <v>465</v>
      </c>
      <c r="D62" s="7" t="s">
        <v>77</v>
      </c>
      <c r="E62" s="369" t="s">
        <v>351</v>
      </c>
      <c r="F62" s="369" t="s">
        <v>352</v>
      </c>
      <c r="G62" s="367">
        <v>1874322.05</v>
      </c>
      <c r="H62" s="367"/>
      <c r="I62" s="10">
        <f t="shared" si="49"/>
        <v>91654.348245</v>
      </c>
      <c r="J62" s="10">
        <f t="shared" si="50"/>
        <v>74972.882</v>
      </c>
      <c r="K62" s="10">
        <f t="shared" si="51"/>
        <v>37486.441</v>
      </c>
      <c r="L62" s="10">
        <f t="shared" si="46"/>
        <v>15000</v>
      </c>
      <c r="M62" s="35">
        <f t="shared" si="52"/>
        <v>2093435.7212450001</v>
      </c>
      <c r="N62" s="26">
        <f t="shared" si="47"/>
        <v>167474.85769960002</v>
      </c>
      <c r="O62" s="26">
        <v>1679000</v>
      </c>
      <c r="P62" s="26"/>
      <c r="Q62" s="26"/>
      <c r="R62" s="29">
        <f t="shared" si="53"/>
        <v>3939910.5789446</v>
      </c>
      <c r="S62" s="199">
        <f t="shared" si="42"/>
        <v>18422.234346956004</v>
      </c>
      <c r="T62" s="42">
        <f t="shared" si="48"/>
        <v>3958332.813291556</v>
      </c>
      <c r="U62" s="421">
        <v>44621</v>
      </c>
      <c r="V62" s="414">
        <v>44712</v>
      </c>
      <c r="W62" s="415"/>
      <c r="X62" s="321"/>
      <c r="Y62" s="321"/>
      <c r="Z62" s="765">
        <f t="shared" si="16"/>
        <v>56</v>
      </c>
      <c r="AA62" s="766" t="str">
        <f t="shared" si="17"/>
        <v>2478</v>
      </c>
      <c r="AB62" s="767" t="str">
        <f t="shared" si="18"/>
        <v>MARGONO</v>
      </c>
      <c r="AC62" s="768" t="str">
        <f>+VLOOKUP($B62,'[5]Database All Area Mei 2022'!$C$5:$CJ$1779,27,0)</f>
        <v>KAWIN ANAK 2</v>
      </c>
      <c r="AD62" s="769">
        <f t="shared" si="19"/>
        <v>3553322.05</v>
      </c>
      <c r="AE62" s="770">
        <f t="shared" si="20"/>
        <v>37486.441</v>
      </c>
      <c r="AF62" s="770">
        <f t="shared" si="21"/>
        <v>18743.2205</v>
      </c>
      <c r="AG62" s="770">
        <f t="shared" si="22"/>
        <v>18743.2205</v>
      </c>
      <c r="AH62" s="771">
        <f t="shared" si="23"/>
        <v>-2146650.832</v>
      </c>
      <c r="AI62" s="771">
        <f t="shared" si="24"/>
        <v>0</v>
      </c>
      <c r="AJ62" s="772">
        <f t="shared" si="25"/>
        <v>3478349.168</v>
      </c>
      <c r="AK62" s="772"/>
      <c r="AL62" s="773"/>
      <c r="AM62" s="774">
        <f t="shared" si="26"/>
        <v>3478349.168</v>
      </c>
      <c r="AN62" s="775" t="str">
        <f>+VLOOKUP($B62,'[5]Database All Area Mei 2022'!$C$5:$CJ$1779,74,0)</f>
        <v>PERUSAHAAN</v>
      </c>
      <c r="AO62" s="776">
        <f t="shared" si="27"/>
        <v>56</v>
      </c>
      <c r="AP62" s="777" t="str">
        <f t="shared" si="28"/>
        <v>2478</v>
      </c>
      <c r="AQ62" s="778" t="str">
        <f t="shared" si="29"/>
        <v>MARGONO</v>
      </c>
      <c r="AR62" s="779">
        <f t="shared" si="30"/>
        <v>3478349.168</v>
      </c>
      <c r="AS62" s="97">
        <f>+VLOOKUP(B62,'[6]BANK DRIVER'!$B$442:$I$1298,6,0)</f>
        <v>3478349.168</v>
      </c>
      <c r="AV62" s="103">
        <f t="shared" si="31"/>
        <v>0</v>
      </c>
    </row>
    <row r="63">
      <c r="A63" s="369" t="s">
        <v>44</v>
      </c>
      <c r="B63" s="8" t="s">
        <v>466</v>
      </c>
      <c r="C63" s="372" t="s">
        <v>467</v>
      </c>
      <c r="D63" s="7" t="s">
        <v>77</v>
      </c>
      <c r="E63" s="369" t="s">
        <v>351</v>
      </c>
      <c r="F63" s="369" t="s">
        <v>352</v>
      </c>
      <c r="G63" s="367">
        <v>1874322.05</v>
      </c>
      <c r="H63" s="367"/>
      <c r="I63" s="10">
        <f t="shared" si="49"/>
        <v>91654.348245</v>
      </c>
      <c r="J63" s="10">
        <f t="shared" si="50"/>
        <v>74972.882</v>
      </c>
      <c r="K63" s="10">
        <f t="shared" si="51"/>
        <v>37486.441</v>
      </c>
      <c r="L63" s="10">
        <f t="shared" si="46"/>
        <v>15000</v>
      </c>
      <c r="M63" s="35">
        <f t="shared" si="52"/>
        <v>2093435.7212450001</v>
      </c>
      <c r="N63" s="26">
        <f t="shared" si="47"/>
        <v>167474.85769960002</v>
      </c>
      <c r="O63" s="26">
        <v>1572000</v>
      </c>
      <c r="P63" s="26"/>
      <c r="Q63" s="26"/>
      <c r="R63" s="29">
        <f t="shared" si="53"/>
        <v>3832910.5789446</v>
      </c>
      <c r="S63" s="199">
        <f t="shared" si="42"/>
        <v>18422.234346956004</v>
      </c>
      <c r="T63" s="42">
        <f t="shared" si="48"/>
        <v>3851332.813291556</v>
      </c>
      <c r="U63" s="423">
        <v>44621</v>
      </c>
      <c r="V63" s="414">
        <v>44712</v>
      </c>
      <c r="W63" s="321"/>
      <c r="X63" s="321"/>
      <c r="Y63" s="321"/>
      <c r="Z63" s="765">
        <f t="shared" si="16"/>
        <v>57</v>
      </c>
      <c r="AA63" s="766" t="str">
        <f t="shared" si="17"/>
        <v>1512</v>
      </c>
      <c r="AB63" s="767" t="str">
        <f t="shared" si="18"/>
        <v>MOCHAMAD CHOIRUR RISCHA</v>
      </c>
      <c r="AC63" s="768" t="str">
        <f>+VLOOKUP($B63,'[5]Database All Area Mei 2022'!$C$5:$CJ$1779,27,0)</f>
        <v>KAWIN</v>
      </c>
      <c r="AD63" s="769">
        <f t="shared" si="19"/>
        <v>3446322.05</v>
      </c>
      <c r="AE63" s="770">
        <f t="shared" si="20"/>
        <v>37486.441</v>
      </c>
      <c r="AF63" s="770">
        <f t="shared" si="21"/>
        <v>18743.2205</v>
      </c>
      <c r="AG63" s="770">
        <f t="shared" si="22"/>
        <v>18743.2205</v>
      </c>
      <c r="AH63" s="771">
        <f t="shared" si="23"/>
        <v>-1503650.832</v>
      </c>
      <c r="AI63" s="771">
        <f t="shared" si="24"/>
        <v>0</v>
      </c>
      <c r="AJ63" s="772">
        <f t="shared" si="25"/>
        <v>3371349.168</v>
      </c>
      <c r="AK63" s="772"/>
      <c r="AL63" s="773"/>
      <c r="AM63" s="774">
        <f t="shared" si="26"/>
        <v>3371349.168</v>
      </c>
      <c r="AN63" s="775" t="str">
        <f>+VLOOKUP($B63,'[5]Database All Area Mei 2022'!$C$5:$CJ$1779,74,0)</f>
        <v>PERUSAHAAN</v>
      </c>
      <c r="AO63" s="776">
        <f t="shared" si="27"/>
        <v>57</v>
      </c>
      <c r="AP63" s="777" t="str">
        <f t="shared" si="28"/>
        <v>1512</v>
      </c>
      <c r="AQ63" s="778" t="str">
        <f t="shared" si="29"/>
        <v>MOCHAMAD CHOIRUR RISCHA</v>
      </c>
      <c r="AR63" s="779">
        <f t="shared" si="30"/>
        <v>3371349.168</v>
      </c>
      <c r="AS63" s="97">
        <f>+VLOOKUP(B63,'[6]BANK DRIVER'!$B$442:$I$1298,6,0)</f>
        <v>3371349.168</v>
      </c>
      <c r="AV63" s="103">
        <f t="shared" si="31"/>
        <v>0</v>
      </c>
    </row>
    <row r="64">
      <c r="A64" s="369" t="s">
        <v>44</v>
      </c>
      <c r="B64" s="8" t="s">
        <v>468</v>
      </c>
      <c r="C64" s="372" t="s">
        <v>469</v>
      </c>
      <c r="D64" s="7" t="s">
        <v>77</v>
      </c>
      <c r="E64" s="369" t="s">
        <v>351</v>
      </c>
      <c r="F64" s="369" t="s">
        <v>352</v>
      </c>
      <c r="G64" s="367">
        <v>1874322.05</v>
      </c>
      <c r="H64" s="367"/>
      <c r="I64" s="10">
        <f t="shared" si="49"/>
        <v>91654.348245</v>
      </c>
      <c r="J64" s="10">
        <f t="shared" si="50"/>
        <v>74972.882</v>
      </c>
      <c r="K64" s="10">
        <f t="shared" si="51"/>
        <v>37486.441</v>
      </c>
      <c r="L64" s="10">
        <f t="shared" si="46"/>
        <v>15000</v>
      </c>
      <c r="M64" s="35">
        <f t="shared" si="52"/>
        <v>2093435.7212450001</v>
      </c>
      <c r="N64" s="26">
        <f t="shared" si="47"/>
        <v>167474.85769960002</v>
      </c>
      <c r="O64" s="26">
        <v>1601000</v>
      </c>
      <c r="P64" s="26"/>
      <c r="Q64" s="26"/>
      <c r="R64" s="29">
        <f t="shared" si="53"/>
        <v>3861910.5789446</v>
      </c>
      <c r="S64" s="199">
        <f t="shared" si="42"/>
        <v>18422.234346956004</v>
      </c>
      <c r="T64" s="42">
        <f t="shared" si="48"/>
        <v>3880332.813291556</v>
      </c>
      <c r="U64" s="423">
        <v>44621</v>
      </c>
      <c r="V64" s="414">
        <v>44712</v>
      </c>
      <c r="W64" s="321"/>
      <c r="X64" s="321"/>
      <c r="Y64" s="321"/>
      <c r="Z64" s="765">
        <f t="shared" si="16"/>
        <v>58</v>
      </c>
      <c r="AA64" s="766" t="str">
        <f t="shared" si="17"/>
        <v>1502</v>
      </c>
      <c r="AB64" s="767" t="str">
        <f t="shared" si="18"/>
        <v>MOH BUSHIRI </v>
      </c>
      <c r="AC64" s="768" t="str">
        <f>+VLOOKUP($B64,'[5]Database All Area Mei 2022'!$C$5:$CJ$1779,27,0)</f>
        <v>KAWIN</v>
      </c>
      <c r="AD64" s="769">
        <f t="shared" si="19"/>
        <v>3475322.05</v>
      </c>
      <c r="AE64" s="770">
        <f t="shared" si="20"/>
        <v>37486.441</v>
      </c>
      <c r="AF64" s="770">
        <f t="shared" si="21"/>
        <v>0</v>
      </c>
      <c r="AG64" s="770">
        <f t="shared" si="22"/>
        <v>18743.2205</v>
      </c>
      <c r="AH64" s="771">
        <f t="shared" si="23"/>
        <v>-1455907.6115</v>
      </c>
      <c r="AI64" s="771">
        <f t="shared" si="24"/>
        <v>0</v>
      </c>
      <c r="AJ64" s="772">
        <f t="shared" si="25"/>
        <v>3419092.3885</v>
      </c>
      <c r="AK64" s="772"/>
      <c r="AL64" s="773"/>
      <c r="AM64" s="774">
        <f t="shared" si="26"/>
        <v>3419092.3885</v>
      </c>
      <c r="AN64" s="775" t="str">
        <f>+VLOOKUP($B64,'[5]Database All Area Mei 2022'!$C$5:$CJ$1779,74,0)</f>
        <v>PBI</v>
      </c>
      <c r="AO64" s="776">
        <f t="shared" si="27"/>
        <v>58</v>
      </c>
      <c r="AP64" s="777" t="str">
        <f t="shared" si="28"/>
        <v>1502</v>
      </c>
      <c r="AQ64" s="778" t="str">
        <f t="shared" si="29"/>
        <v>MOH BUSHIRI </v>
      </c>
      <c r="AR64" s="779">
        <f t="shared" si="30"/>
        <v>3419092.3885</v>
      </c>
      <c r="AS64" s="97">
        <f>+VLOOKUP(B64,'[6]BANK DRIVER'!$B$442:$I$1298,6,0)</f>
        <v>3419092.3885</v>
      </c>
      <c r="AV64" s="103">
        <f t="shared" si="31"/>
        <v>0</v>
      </c>
    </row>
    <row r="65">
      <c r="A65" s="369" t="s">
        <v>44</v>
      </c>
      <c r="B65" s="570" t="s">
        <v>470</v>
      </c>
      <c r="C65" s="438" t="s">
        <v>471</v>
      </c>
      <c r="D65" s="7" t="s">
        <v>77</v>
      </c>
      <c r="E65" s="369" t="s">
        <v>351</v>
      </c>
      <c r="F65" s="369" t="s">
        <v>352</v>
      </c>
      <c r="G65" s="367">
        <v>1874322.05</v>
      </c>
      <c r="H65" s="367"/>
      <c r="I65" s="10">
        <f t="shared" si="49"/>
        <v>91654.348245</v>
      </c>
      <c r="J65" s="10">
        <f t="shared" si="50"/>
        <v>74972.882</v>
      </c>
      <c r="K65" s="10">
        <f t="shared" si="51"/>
        <v>37486.441</v>
      </c>
      <c r="L65" s="10">
        <f t="shared" si="46"/>
        <v>15000</v>
      </c>
      <c r="M65" s="35">
        <f t="shared" si="52"/>
        <v>2093435.7212450001</v>
      </c>
      <c r="N65" s="26">
        <f t="shared" si="47"/>
        <v>167474.85769960002</v>
      </c>
      <c r="O65" s="26">
        <v>1430000</v>
      </c>
      <c r="P65" s="26"/>
      <c r="Q65" s="26"/>
      <c r="R65" s="29">
        <f t="shared" si="53"/>
        <v>3690910.5789446</v>
      </c>
      <c r="S65" s="199">
        <f t="shared" si="42"/>
        <v>18422.234346956004</v>
      </c>
      <c r="T65" s="42">
        <f t="shared" si="48"/>
        <v>3709332.813291556</v>
      </c>
      <c r="U65" s="423">
        <v>44621</v>
      </c>
      <c r="V65" s="414">
        <v>44712</v>
      </c>
      <c r="W65" s="321"/>
      <c r="X65" s="321"/>
      <c r="Y65" s="321"/>
      <c r="Z65" s="765">
        <f t="shared" si="16"/>
        <v>59</v>
      </c>
      <c r="AA65" s="766" t="str">
        <f t="shared" si="17"/>
        <v>0062</v>
      </c>
      <c r="AB65" s="767" t="str">
        <f t="shared" si="18"/>
        <v>MOH.  FADRUL ANAM</v>
      </c>
      <c r="AC65" s="768" t="str">
        <f>+VLOOKUP($B65,'[5]Database All Area Mei 2022'!$C$5:$CJ$1779,27,0)</f>
        <v>KAWIN</v>
      </c>
      <c r="AD65" s="769">
        <f t="shared" si="19"/>
        <v>3304322.05</v>
      </c>
      <c r="AE65" s="770">
        <f t="shared" si="20"/>
        <v>37486.441</v>
      </c>
      <c r="AF65" s="770">
        <f t="shared" si="21"/>
        <v>18743.2205</v>
      </c>
      <c r="AG65" s="770">
        <f t="shared" si="22"/>
        <v>18743.2205</v>
      </c>
      <c r="AH65" s="771">
        <f t="shared" si="23"/>
        <v>-1645650.832</v>
      </c>
      <c r="AI65" s="771">
        <f t="shared" si="24"/>
        <v>0</v>
      </c>
      <c r="AJ65" s="772">
        <f t="shared" si="25"/>
        <v>3229349.168</v>
      </c>
      <c r="AK65" s="772"/>
      <c r="AL65" s="773"/>
      <c r="AM65" s="774">
        <f t="shared" si="26"/>
        <v>3229349.168</v>
      </c>
      <c r="AN65" s="775" t="str">
        <f>+VLOOKUP($B65,'[5]Database All Area Mei 2022'!$C$5:$CJ$1779,74,0)</f>
        <v>PERUSAHAAN</v>
      </c>
      <c r="AO65" s="776">
        <f t="shared" si="27"/>
        <v>59</v>
      </c>
      <c r="AP65" s="777" t="str">
        <f t="shared" si="28"/>
        <v>0062</v>
      </c>
      <c r="AQ65" s="778" t="str">
        <f t="shared" si="29"/>
        <v>MOH.  FADRUL ANAM</v>
      </c>
      <c r="AR65" s="779">
        <f t="shared" si="30"/>
        <v>3229349.168</v>
      </c>
      <c r="AS65" s="97">
        <f>+VLOOKUP(B65,'[6]BANK DRIVER'!$B$442:$I$1298,6,0)</f>
        <v>3229349.168</v>
      </c>
      <c r="AV65" s="103">
        <f t="shared" si="31"/>
        <v>0</v>
      </c>
    </row>
    <row r="66">
      <c r="A66" s="369" t="s">
        <v>44</v>
      </c>
      <c r="B66" s="570" t="s">
        <v>472</v>
      </c>
      <c r="C66" s="372" t="s">
        <v>473</v>
      </c>
      <c r="D66" s="7" t="s">
        <v>77</v>
      </c>
      <c r="E66" s="369" t="s">
        <v>351</v>
      </c>
      <c r="F66" s="369" t="s">
        <v>352</v>
      </c>
      <c r="G66" s="367">
        <v>1874322.05</v>
      </c>
      <c r="H66" s="367"/>
      <c r="I66" s="10">
        <f t="shared" si="49"/>
        <v>91654.348245</v>
      </c>
      <c r="J66" s="10">
        <f t="shared" si="50"/>
        <v>74972.882</v>
      </c>
      <c r="K66" s="10">
        <f t="shared" si="51"/>
        <v>37486.441</v>
      </c>
      <c r="L66" s="10">
        <f t="shared" si="46"/>
        <v>15000</v>
      </c>
      <c r="M66" s="35">
        <f t="shared" si="52"/>
        <v>2093435.7212450001</v>
      </c>
      <c r="N66" s="26">
        <f t="shared" si="47"/>
        <v>167474.85769960002</v>
      </c>
      <c r="O66" s="26">
        <v>1420000</v>
      </c>
      <c r="P66" s="26"/>
      <c r="Q66" s="26"/>
      <c r="R66" s="29">
        <f t="shared" si="53"/>
        <v>3680910.5789446</v>
      </c>
      <c r="S66" s="199">
        <f t="shared" si="42"/>
        <v>18422.234346956004</v>
      </c>
      <c r="T66" s="42">
        <f t="shared" si="48"/>
        <v>3699332.813291556</v>
      </c>
      <c r="U66" s="423">
        <v>44621</v>
      </c>
      <c r="V66" s="414">
        <v>44712</v>
      </c>
      <c r="W66" s="321"/>
      <c r="X66" s="321"/>
      <c r="Y66" s="321"/>
      <c r="Z66" s="765">
        <f t="shared" si="16"/>
        <v>60</v>
      </c>
      <c r="AA66" s="766" t="str">
        <f t="shared" si="17"/>
        <v>0315</v>
      </c>
      <c r="AB66" s="767" t="str">
        <f t="shared" si="18"/>
        <v>MOHAMMAD ABROR</v>
      </c>
      <c r="AC66" s="768" t="str">
        <f>+VLOOKUP($B66,'[5]Database All Area Mei 2022'!$C$5:$CJ$1779,27,0)</f>
        <v>KAWIN ANAK 1</v>
      </c>
      <c r="AD66" s="769">
        <f t="shared" si="19"/>
        <v>3294322.05</v>
      </c>
      <c r="AE66" s="770">
        <f t="shared" si="20"/>
        <v>37486.441</v>
      </c>
      <c r="AF66" s="770">
        <f t="shared" si="21"/>
        <v>18743.2205</v>
      </c>
      <c r="AG66" s="770">
        <f t="shared" si="22"/>
        <v>18743.2205</v>
      </c>
      <c r="AH66" s="771">
        <f t="shared" si="23"/>
        <v>-2030650.832</v>
      </c>
      <c r="AI66" s="771">
        <f t="shared" si="24"/>
        <v>0</v>
      </c>
      <c r="AJ66" s="772">
        <f t="shared" si="25"/>
        <v>3219349.168</v>
      </c>
      <c r="AK66" s="772"/>
      <c r="AL66" s="773"/>
      <c r="AM66" s="774">
        <f t="shared" si="26"/>
        <v>3219349.168</v>
      </c>
      <c r="AN66" s="775" t="str">
        <f>+VLOOKUP($B66,'[5]Database All Area Mei 2022'!$C$5:$CJ$1779,74,0)</f>
        <v>PERUSAHAAN</v>
      </c>
      <c r="AO66" s="776">
        <f t="shared" si="27"/>
        <v>60</v>
      </c>
      <c r="AP66" s="777" t="str">
        <f t="shared" si="28"/>
        <v>0315</v>
      </c>
      <c r="AQ66" s="778" t="str">
        <f t="shared" si="29"/>
        <v>MOHAMMAD ABROR</v>
      </c>
      <c r="AR66" s="779">
        <f t="shared" si="30"/>
        <v>3219349.168</v>
      </c>
      <c r="AS66" s="97">
        <f>+VLOOKUP(B66,'[6]BANK DRIVER'!$B$442:$I$1298,6,0)</f>
        <v>3219349.168</v>
      </c>
      <c r="AV66" s="103">
        <f t="shared" si="31"/>
        <v>0</v>
      </c>
    </row>
    <row r="67">
      <c r="A67" s="369" t="s">
        <v>44</v>
      </c>
      <c r="B67" s="570" t="s">
        <v>474</v>
      </c>
      <c r="C67" s="438" t="s">
        <v>475</v>
      </c>
      <c r="D67" s="7" t="s">
        <v>77</v>
      </c>
      <c r="E67" s="369" t="s">
        <v>351</v>
      </c>
      <c r="F67" s="369" t="s">
        <v>352</v>
      </c>
      <c r="G67" s="367">
        <v>1874322.05</v>
      </c>
      <c r="H67" s="367"/>
      <c r="I67" s="10">
        <f t="shared" si="49"/>
        <v>91654.348245</v>
      </c>
      <c r="J67" s="10">
        <f t="shared" si="50"/>
        <v>74972.882</v>
      </c>
      <c r="K67" s="10">
        <f t="shared" si="51"/>
        <v>37486.441</v>
      </c>
      <c r="L67" s="10">
        <f t="shared" si="46"/>
        <v>15000</v>
      </c>
      <c r="M67" s="35">
        <f t="shared" si="52"/>
        <v>2093435.7212450001</v>
      </c>
      <c r="N67" s="26">
        <f t="shared" si="47"/>
        <v>167474.85769960002</v>
      </c>
      <c r="O67" s="26">
        <v>1784000</v>
      </c>
      <c r="P67" s="26"/>
      <c r="Q67" s="26"/>
      <c r="R67" s="29">
        <f t="shared" si="53"/>
        <v>4044910.5789446</v>
      </c>
      <c r="S67" s="199">
        <f t="shared" si="42"/>
        <v>18422.234346956004</v>
      </c>
      <c r="T67" s="42">
        <f t="shared" si="48"/>
        <v>4063332.813291556</v>
      </c>
      <c r="U67" s="423">
        <v>44621</v>
      </c>
      <c r="V67" s="414">
        <v>44712</v>
      </c>
      <c r="W67" s="321"/>
      <c r="X67" s="321"/>
      <c r="Y67" s="321"/>
      <c r="Z67" s="765">
        <f t="shared" si="16"/>
        <v>61</v>
      </c>
      <c r="AA67" s="766" t="str">
        <f t="shared" si="17"/>
        <v>0063</v>
      </c>
      <c r="AB67" s="767" t="str">
        <f t="shared" si="18"/>
        <v>MOHAMMAD PUJIONO</v>
      </c>
      <c r="AC67" s="768" t="str">
        <f>+VLOOKUP($B67,'[5]Database All Area Mei 2022'!$C$5:$CJ$1779,27,0)</f>
        <v>KAWIN</v>
      </c>
      <c r="AD67" s="769">
        <f t="shared" si="19"/>
        <v>3658322.05</v>
      </c>
      <c r="AE67" s="770">
        <f t="shared" si="20"/>
        <v>37486.441</v>
      </c>
      <c r="AF67" s="770">
        <f t="shared" si="21"/>
        <v>18743.2205</v>
      </c>
      <c r="AG67" s="770">
        <f t="shared" si="22"/>
        <v>18743.2205</v>
      </c>
      <c r="AH67" s="771">
        <f t="shared" si="23"/>
        <v>-1291650.832</v>
      </c>
      <c r="AI67" s="771">
        <f t="shared" si="24"/>
        <v>0</v>
      </c>
      <c r="AJ67" s="772">
        <f t="shared" si="25"/>
        <v>3583349.168</v>
      </c>
      <c r="AK67" s="772"/>
      <c r="AL67" s="773"/>
      <c r="AM67" s="774">
        <f t="shared" si="26"/>
        <v>3583349.168</v>
      </c>
      <c r="AN67" s="775" t="str">
        <f>+VLOOKUP($B67,'[5]Database All Area Mei 2022'!$C$5:$CJ$1779,74,0)</f>
        <v>PERUSAHAAN</v>
      </c>
      <c r="AO67" s="776">
        <f t="shared" si="27"/>
        <v>61</v>
      </c>
      <c r="AP67" s="777" t="str">
        <f t="shared" si="28"/>
        <v>0063</v>
      </c>
      <c r="AQ67" s="778" t="str">
        <f t="shared" si="29"/>
        <v>MOHAMMAD PUJIONO</v>
      </c>
      <c r="AR67" s="779">
        <f t="shared" si="30"/>
        <v>3583349.168</v>
      </c>
      <c r="AS67" s="97">
        <f>+VLOOKUP(B67,'[6]BANK DRIVER'!$B$442:$I$1298,6,0)</f>
        <v>3583349.168</v>
      </c>
      <c r="AV67" s="103">
        <f t="shared" si="31"/>
        <v>0</v>
      </c>
    </row>
    <row r="68">
      <c r="A68" s="369" t="s">
        <v>44</v>
      </c>
      <c r="B68" s="8" t="s">
        <v>476</v>
      </c>
      <c r="C68" s="372" t="s">
        <v>477</v>
      </c>
      <c r="D68" s="7" t="s">
        <v>77</v>
      </c>
      <c r="E68" s="369" t="s">
        <v>351</v>
      </c>
      <c r="F68" s="369" t="s">
        <v>352</v>
      </c>
      <c r="G68" s="367">
        <v>1874322.05</v>
      </c>
      <c r="H68" s="367"/>
      <c r="I68" s="10">
        <f t="shared" si="49"/>
        <v>91654.348245</v>
      </c>
      <c r="J68" s="10">
        <f t="shared" si="50"/>
        <v>74972.882</v>
      </c>
      <c r="K68" s="10">
        <f t="shared" si="51"/>
        <v>37486.441</v>
      </c>
      <c r="L68" s="10">
        <f t="shared" si="46"/>
        <v>15000</v>
      </c>
      <c r="M68" s="35">
        <f t="shared" si="52"/>
        <v>2093435.7212450001</v>
      </c>
      <c r="N68" s="26">
        <f t="shared" si="47"/>
        <v>167474.85769960002</v>
      </c>
      <c r="O68" s="26">
        <v>1538000</v>
      </c>
      <c r="P68" s="26"/>
      <c r="Q68" s="26"/>
      <c r="R68" s="29">
        <f t="shared" si="53"/>
        <v>3798910.5789446</v>
      </c>
      <c r="S68" s="199">
        <f t="shared" si="42"/>
        <v>18422.234346956004</v>
      </c>
      <c r="T68" s="42">
        <f t="shared" si="48"/>
        <v>3817332.813291556</v>
      </c>
      <c r="U68" s="423">
        <v>44621</v>
      </c>
      <c r="V68" s="414">
        <v>44712</v>
      </c>
      <c r="W68" s="321"/>
      <c r="X68" s="321"/>
      <c r="Y68" s="321"/>
      <c r="Z68" s="765">
        <f t="shared" si="16"/>
        <v>62</v>
      </c>
      <c r="AA68" s="766" t="str">
        <f t="shared" si="17"/>
        <v>1053</v>
      </c>
      <c r="AB68" s="767" t="str">
        <f t="shared" si="18"/>
        <v>MOKHAMAD ULIL HUDA</v>
      </c>
      <c r="AC68" s="768" t="str">
        <f>+VLOOKUP($B68,'[5]Database All Area Mei 2022'!$C$5:$CJ$1779,27,0)</f>
        <v>LAJANG</v>
      </c>
      <c r="AD68" s="769">
        <f t="shared" si="19"/>
        <v>3412322.05</v>
      </c>
      <c r="AE68" s="770">
        <f t="shared" si="20"/>
        <v>37486.441</v>
      </c>
      <c r="AF68" s="770">
        <f t="shared" si="21"/>
        <v>0</v>
      </c>
      <c r="AG68" s="770">
        <f t="shared" si="22"/>
        <v>18743.2205</v>
      </c>
      <c r="AH68" s="771">
        <f t="shared" si="23"/>
        <v>-1143907.6115</v>
      </c>
      <c r="AI68" s="771">
        <f t="shared" si="24"/>
        <v>0</v>
      </c>
      <c r="AJ68" s="772">
        <f t="shared" si="25"/>
        <v>3356092.3885</v>
      </c>
      <c r="AK68" s="772"/>
      <c r="AL68" s="773"/>
      <c r="AM68" s="774">
        <f t="shared" si="26"/>
        <v>3356092.3885</v>
      </c>
      <c r="AN68" s="775" t="str">
        <f>+VLOOKUP($B68,'[5]Database All Area Mei 2022'!$C$5:$CJ$1779,74,0)</f>
        <v>PBI</v>
      </c>
      <c r="AO68" s="776">
        <f t="shared" si="27"/>
        <v>62</v>
      </c>
      <c r="AP68" s="777" t="str">
        <f t="shared" si="28"/>
        <v>1053</v>
      </c>
      <c r="AQ68" s="778" t="str">
        <f t="shared" si="29"/>
        <v>MOKHAMAD ULIL HUDA</v>
      </c>
      <c r="AR68" s="779">
        <f t="shared" si="30"/>
        <v>3356092.3885</v>
      </c>
      <c r="AS68" s="97">
        <f>+VLOOKUP(B68,'[6]BANK DRIVER'!$B$442:$I$1298,6,0)</f>
        <v>3356092.3885</v>
      </c>
      <c r="AV68" s="103">
        <f t="shared" si="31"/>
        <v>0</v>
      </c>
    </row>
    <row r="69">
      <c r="A69" s="369" t="s">
        <v>44</v>
      </c>
      <c r="B69" s="8" t="s">
        <v>478</v>
      </c>
      <c r="C69" s="372" t="s">
        <v>479</v>
      </c>
      <c r="D69" s="7" t="s">
        <v>77</v>
      </c>
      <c r="E69" s="369" t="s">
        <v>351</v>
      </c>
      <c r="F69" s="369" t="s">
        <v>352</v>
      </c>
      <c r="G69" s="367">
        <v>1874322.05</v>
      </c>
      <c r="H69" s="367"/>
      <c r="I69" s="10">
        <f t="shared" si="49"/>
        <v>91654.348245</v>
      </c>
      <c r="J69" s="10">
        <f t="shared" si="50"/>
        <v>74972.882</v>
      </c>
      <c r="K69" s="10">
        <f t="shared" si="51"/>
        <v>37486.441</v>
      </c>
      <c r="L69" s="10">
        <f t="shared" si="46"/>
        <v>15000</v>
      </c>
      <c r="M69" s="35">
        <f t="shared" si="52"/>
        <v>2093435.7212450001</v>
      </c>
      <c r="N69" s="26">
        <f t="shared" si="47"/>
        <v>167474.85769960002</v>
      </c>
      <c r="O69" s="26">
        <v>2000000</v>
      </c>
      <c r="P69" s="26"/>
      <c r="Q69" s="26"/>
      <c r="R69" s="29">
        <f t="shared" si="53"/>
        <v>4260910.5789446</v>
      </c>
      <c r="S69" s="199">
        <f t="shared" si="42"/>
        <v>18422.234346956004</v>
      </c>
      <c r="T69" s="42">
        <f t="shared" si="48"/>
        <v>4279332.813291556</v>
      </c>
      <c r="U69" s="421">
        <v>44621</v>
      </c>
      <c r="V69" s="414">
        <v>44712</v>
      </c>
      <c r="W69" s="321"/>
      <c r="X69" s="321"/>
      <c r="Y69" s="321"/>
      <c r="Z69" s="765">
        <f t="shared" si="16"/>
        <v>63</v>
      </c>
      <c r="AA69" s="766" t="str">
        <f t="shared" si="17"/>
        <v>1757</v>
      </c>
      <c r="AB69" s="767" t="str">
        <f t="shared" si="18"/>
        <v>MUH BADRUDDIN</v>
      </c>
      <c r="AC69" s="768" t="str">
        <f>+VLOOKUP($B69,'[5]Database All Area Mei 2022'!$C$5:$CJ$1779,27,0)</f>
        <v>KAWIN</v>
      </c>
      <c r="AD69" s="769">
        <f t="shared" si="19"/>
        <v>3874322.05</v>
      </c>
      <c r="AE69" s="770">
        <f t="shared" si="20"/>
        <v>37486.441</v>
      </c>
      <c r="AF69" s="770">
        <f t="shared" si="21"/>
        <v>18743.2205</v>
      </c>
      <c r="AG69" s="770">
        <f t="shared" si="22"/>
        <v>18743.2205</v>
      </c>
      <c r="AH69" s="771">
        <f t="shared" si="23"/>
        <v>-1075650.832</v>
      </c>
      <c r="AI69" s="771">
        <f t="shared" si="24"/>
        <v>0</v>
      </c>
      <c r="AJ69" s="772">
        <f t="shared" si="25"/>
        <v>3799349.168</v>
      </c>
      <c r="AK69" s="772"/>
      <c r="AL69" s="773">
        <v>325000</v>
      </c>
      <c r="AM69" s="774">
        <f t="shared" si="26"/>
        <v>3474349.168</v>
      </c>
      <c r="AN69" s="775" t="str">
        <f>+VLOOKUP($B69,'[5]Database All Area Mei 2022'!$C$5:$CJ$1779,74,0)</f>
        <v>PERUSAHAAN</v>
      </c>
      <c r="AO69" s="776">
        <f t="shared" si="27"/>
        <v>63</v>
      </c>
      <c r="AP69" s="777" t="str">
        <f t="shared" si="28"/>
        <v>1757</v>
      </c>
      <c r="AQ69" s="778" t="str">
        <f t="shared" si="29"/>
        <v>MUH BADRUDDIN</v>
      </c>
      <c r="AR69" s="779">
        <f t="shared" si="30"/>
        <v>3474349.168</v>
      </c>
      <c r="AS69" s="97">
        <f>+VLOOKUP(B69,'[6]BANK DRIVER'!$B$442:$I$1298,6,0)</f>
        <v>3474349.168</v>
      </c>
      <c r="AV69" s="103">
        <f t="shared" si="31"/>
        <v>0</v>
      </c>
    </row>
    <row r="70">
      <c r="A70" s="369" t="s">
        <v>44</v>
      </c>
      <c r="B70" s="570" t="s">
        <v>480</v>
      </c>
      <c r="C70" s="438" t="s">
        <v>481</v>
      </c>
      <c r="D70" s="7" t="s">
        <v>77</v>
      </c>
      <c r="E70" s="369" t="s">
        <v>351</v>
      </c>
      <c r="F70" s="369" t="s">
        <v>352</v>
      </c>
      <c r="G70" s="367">
        <v>1874322.05</v>
      </c>
      <c r="H70" s="367"/>
      <c r="I70" s="10">
        <f t="shared" si="49"/>
        <v>91654.348245</v>
      </c>
      <c r="J70" s="10">
        <f t="shared" si="50"/>
        <v>74972.882</v>
      </c>
      <c r="K70" s="10">
        <f t="shared" si="51"/>
        <v>37486.441</v>
      </c>
      <c r="L70" s="10">
        <f t="shared" si="46"/>
        <v>15000</v>
      </c>
      <c r="M70" s="35">
        <f t="shared" si="52"/>
        <v>2093435.7212450001</v>
      </c>
      <c r="N70" s="26">
        <f t="shared" si="47"/>
        <v>167474.85769960002</v>
      </c>
      <c r="O70" s="26">
        <v>1942000</v>
      </c>
      <c r="P70" s="26"/>
      <c r="Q70" s="26"/>
      <c r="R70" s="29">
        <f t="shared" si="53"/>
        <v>4202910.5789446</v>
      </c>
      <c r="S70" s="199">
        <f t="shared" si="42"/>
        <v>18422.234346956004</v>
      </c>
      <c r="T70" s="42">
        <f t="shared" si="48"/>
        <v>4221332.813291556</v>
      </c>
      <c r="U70" s="423">
        <v>44621</v>
      </c>
      <c r="V70" s="414">
        <v>44712</v>
      </c>
      <c r="W70" s="321"/>
      <c r="X70" s="321"/>
      <c r="Y70" s="321"/>
      <c r="Z70" s="765">
        <f t="shared" si="16"/>
        <v>64</v>
      </c>
      <c r="AA70" s="766" t="str">
        <f t="shared" si="17"/>
        <v>0065</v>
      </c>
      <c r="AB70" s="767" t="str">
        <f t="shared" si="18"/>
        <v>MUKIDI</v>
      </c>
      <c r="AC70" s="768" t="str">
        <f>+VLOOKUP($B70,'[5]Database All Area Mei 2022'!$C$5:$CJ$1779,27,0)</f>
        <v>KAWIN</v>
      </c>
      <c r="AD70" s="769">
        <f t="shared" si="19"/>
        <v>3816322.05</v>
      </c>
      <c r="AE70" s="770">
        <f t="shared" si="20"/>
        <v>37486.441</v>
      </c>
      <c r="AF70" s="770">
        <f t="shared" si="21"/>
        <v>18743.2205</v>
      </c>
      <c r="AG70" s="770">
        <f t="shared" si="22"/>
        <v>18743.2205</v>
      </c>
      <c r="AH70" s="771">
        <f t="shared" si="23"/>
        <v>-1133650.832</v>
      </c>
      <c r="AI70" s="771">
        <f t="shared" si="24"/>
        <v>0</v>
      </c>
      <c r="AJ70" s="772">
        <f t="shared" si="25"/>
        <v>3741349.168</v>
      </c>
      <c r="AK70" s="772"/>
      <c r="AL70" s="773"/>
      <c r="AM70" s="774">
        <f t="shared" si="26"/>
        <v>3741349.168</v>
      </c>
      <c r="AN70" s="775" t="str">
        <f>+VLOOKUP($B70,'[5]Database All Area Mei 2022'!$C$5:$CJ$1779,74,0)</f>
        <v>PERUSAHAAN</v>
      </c>
      <c r="AO70" s="776">
        <f t="shared" si="27"/>
        <v>64</v>
      </c>
      <c r="AP70" s="777" t="str">
        <f t="shared" si="28"/>
        <v>0065</v>
      </c>
      <c r="AQ70" s="778" t="str">
        <f t="shared" si="29"/>
        <v>MUKIDI</v>
      </c>
      <c r="AR70" s="779">
        <f t="shared" si="30"/>
        <v>3741349.168</v>
      </c>
      <c r="AS70" s="97">
        <f>+VLOOKUP(B70,'[6]BANK DRIVER'!$B$442:$I$1298,6,0)</f>
        <v>3741349.168</v>
      </c>
      <c r="AV70" s="103">
        <f t="shared" si="31"/>
        <v>0</v>
      </c>
    </row>
    <row r="71">
      <c r="A71" s="369" t="s">
        <v>44</v>
      </c>
      <c r="B71" s="570" t="s">
        <v>482</v>
      </c>
      <c r="C71" s="372" t="s">
        <v>483</v>
      </c>
      <c r="D71" s="7" t="s">
        <v>77</v>
      </c>
      <c r="E71" s="369" t="s">
        <v>351</v>
      </c>
      <c r="F71" s="369" t="s">
        <v>352</v>
      </c>
      <c r="G71" s="367">
        <v>1874322.05</v>
      </c>
      <c r="H71" s="367"/>
      <c r="I71" s="10">
        <f t="shared" si="49"/>
        <v>91654.348245</v>
      </c>
      <c r="J71" s="10">
        <f t="shared" si="50"/>
        <v>74972.882</v>
      </c>
      <c r="K71" s="10">
        <f t="shared" si="51"/>
        <v>37486.441</v>
      </c>
      <c r="L71" s="10">
        <f t="shared" si="46"/>
        <v>15000</v>
      </c>
      <c r="M71" s="35">
        <f t="shared" si="52"/>
        <v>2093435.7212450001</v>
      </c>
      <c r="N71" s="26">
        <f t="shared" si="47"/>
        <v>167474.85769960002</v>
      </c>
      <c r="O71" s="26">
        <v>1409000</v>
      </c>
      <c r="P71" s="26"/>
      <c r="Q71" s="26"/>
      <c r="R71" s="29">
        <f t="shared" si="53"/>
        <v>3669910.5789446</v>
      </c>
      <c r="S71" s="199">
        <f t="shared" si="42"/>
        <v>18422.234346956004</v>
      </c>
      <c r="T71" s="42">
        <f t="shared" si="48"/>
        <v>3688332.813291556</v>
      </c>
      <c r="U71" s="423">
        <v>44621</v>
      </c>
      <c r="V71" s="414">
        <v>44712</v>
      </c>
      <c r="W71" s="321"/>
      <c r="X71" s="321"/>
      <c r="Y71" s="321"/>
      <c r="Z71" s="765">
        <f t="shared" si="16"/>
        <v>65</v>
      </c>
      <c r="AA71" s="766" t="str">
        <f t="shared" si="17"/>
        <v>0594</v>
      </c>
      <c r="AB71" s="767" t="str">
        <f t="shared" si="18"/>
        <v>NUGROHO ARDIYANTO</v>
      </c>
      <c r="AC71" s="768" t="str">
        <f>+VLOOKUP($B71,'[5]Database All Area Mei 2022'!$C$5:$CJ$1779,27,0)</f>
        <v>KAWIN ANAK 1</v>
      </c>
      <c r="AD71" s="769">
        <f t="shared" si="19"/>
        <v>3283322.05</v>
      </c>
      <c r="AE71" s="770">
        <f t="shared" si="20"/>
        <v>37486.441</v>
      </c>
      <c r="AF71" s="770">
        <f t="shared" si="21"/>
        <v>18743.2205</v>
      </c>
      <c r="AG71" s="770">
        <f t="shared" si="22"/>
        <v>18743.2205</v>
      </c>
      <c r="AH71" s="771">
        <f t="shared" si="23"/>
        <v>-2041650.832</v>
      </c>
      <c r="AI71" s="771">
        <f t="shared" si="24"/>
        <v>0</v>
      </c>
      <c r="AJ71" s="772">
        <f t="shared" si="25"/>
        <v>3208349.168</v>
      </c>
      <c r="AK71" s="772"/>
      <c r="AL71" s="773"/>
      <c r="AM71" s="774">
        <f t="shared" si="26"/>
        <v>3208349.168</v>
      </c>
      <c r="AN71" s="775" t="str">
        <f>+VLOOKUP($B71,'[5]Database All Area Mei 2022'!$C$5:$CJ$1779,74,0)</f>
        <v>PERUSAHAAN</v>
      </c>
      <c r="AO71" s="776">
        <f t="shared" si="27"/>
        <v>65</v>
      </c>
      <c r="AP71" s="777" t="str">
        <f t="shared" si="28"/>
        <v>0594</v>
      </c>
      <c r="AQ71" s="778" t="str">
        <f t="shared" si="29"/>
        <v>NUGROHO ARDIYANTO</v>
      </c>
      <c r="AR71" s="779">
        <f t="shared" si="30"/>
        <v>3208349.168</v>
      </c>
      <c r="AS71" s="97">
        <f>+VLOOKUP(B71,'[6]BANK DRIVER'!$B$442:$I$1298,6,0)</f>
        <v>3208349.168</v>
      </c>
      <c r="AV71" s="103">
        <f t="shared" si="31"/>
        <v>0</v>
      </c>
    </row>
    <row r="72">
      <c r="A72" s="369" t="s">
        <v>44</v>
      </c>
      <c r="B72" s="570" t="s">
        <v>484</v>
      </c>
      <c r="C72" s="372" t="s">
        <v>485</v>
      </c>
      <c r="D72" s="7" t="s">
        <v>77</v>
      </c>
      <c r="E72" s="369" t="s">
        <v>351</v>
      </c>
      <c r="F72" s="369" t="s">
        <v>352</v>
      </c>
      <c r="G72" s="367">
        <v>1874322.05</v>
      </c>
      <c r="H72" s="367"/>
      <c r="I72" s="10">
        <f t="shared" si="49"/>
        <v>91654.348245</v>
      </c>
      <c r="J72" s="10">
        <f t="shared" si="50"/>
        <v>74972.882</v>
      </c>
      <c r="K72" s="10">
        <f t="shared" si="51"/>
        <v>37486.441</v>
      </c>
      <c r="L72" s="10">
        <f t="shared" si="46"/>
        <v>15000</v>
      </c>
      <c r="M72" s="35">
        <f t="shared" si="52"/>
        <v>2093435.7212450001</v>
      </c>
      <c r="N72" s="26">
        <f t="shared" si="47"/>
        <v>167474.85769960002</v>
      </c>
      <c r="O72" s="26">
        <v>1501000</v>
      </c>
      <c r="P72" s="26"/>
      <c r="Q72" s="26"/>
      <c r="R72" s="29">
        <f t="shared" si="53"/>
        <v>3761910.5789446</v>
      </c>
      <c r="S72" s="199">
        <f t="shared" si="42"/>
        <v>18422.234346956004</v>
      </c>
      <c r="T72" s="42">
        <f t="shared" si="48"/>
        <v>3780332.813291556</v>
      </c>
      <c r="U72" s="423">
        <v>44621</v>
      </c>
      <c r="V72" s="414">
        <v>44712</v>
      </c>
      <c r="W72" s="321"/>
      <c r="X72" s="321"/>
      <c r="Y72" s="321"/>
      <c r="Z72" s="765">
        <f ref="Z72:Z135" t="shared" si="54">+A72</f>
        <v>66</v>
      </c>
      <c r="AA72" s="766" t="str">
        <f ref="AA72:AA135" t="shared" si="55">+B72</f>
        <v>0319</v>
      </c>
      <c r="AB72" s="767" t="str">
        <f ref="AB72:AB135" t="shared" si="56">+C72</f>
        <v>PRIHATIN EDI MULYONO</v>
      </c>
      <c r="AC72" s="768" t="str">
        <f>+VLOOKUP($B72,'[5]Database All Area Mei 2022'!$C$5:$CJ$1779,27,0)</f>
        <v>KAWIN</v>
      </c>
      <c r="AD72" s="769">
        <f ref="AD72:AD135" t="shared" si="57">+G72+P72+Q72+H72+O72</f>
        <v>3375322.05</v>
      </c>
      <c r="AE72" s="770">
        <f ref="AE72:AE135" t="shared" si="58">IF(I72&gt;1,$AE$4*2%,0)</f>
        <v>37486.441</v>
      </c>
      <c r="AF72" s="770">
        <f ref="AF72:AF135" t="shared" si="59">+IF(AN72="PERUSAHAAN",$AE$4*1%,0)</f>
        <v>0</v>
      </c>
      <c r="AG72" s="770">
        <f ref="AG72:AG135" t="shared" si="60">IF(L72&gt;1,$AE$4*1%,0)</f>
        <v>18743.2205</v>
      </c>
      <c r="AH72" s="771">
        <f ref="AH72:AH135" t="shared" si="61">(AD72-AE72-AF72-AG72)-IF(AC72="LAJANG",4500000,IF(AC72="KAWIN",4875000,IF(AC72="KAWIN ANAK 1",5250000,IF(AC72="KAWIN ANAK 2",5625000,IF(AC72="KAWIN ANAK 3",6000000,0)))))</f>
        <v>-1555907.6115</v>
      </c>
      <c r="AI72" s="771">
        <f ref="AI72:AI135" t="shared" si="62">+IF(AH72&gt;1,AH72*5%,0)</f>
        <v>0</v>
      </c>
      <c r="AJ72" s="772">
        <f ref="AJ72:AJ135" t="shared" si="63">+AD72-AE72-AF72-AG72-AI72</f>
        <v>3319092.3885</v>
      </c>
      <c r="AK72" s="772"/>
      <c r="AL72" s="773"/>
      <c r="AM72" s="774">
        <f ref="AM72:AM135" t="shared" si="64">+AJ72-AL72-AK72</f>
        <v>3319092.3885</v>
      </c>
      <c r="AN72" s="775" t="str">
        <f>+VLOOKUP($B72,'[5]Database All Area Mei 2022'!$C$5:$CJ$1779,74,0)</f>
        <v>PBI</v>
      </c>
      <c r="AO72" s="776">
        <f ref="AO72:AO135" t="shared" si="65">+Z72</f>
        <v>66</v>
      </c>
      <c r="AP72" s="777" t="str">
        <f ref="AP72:AP135" t="shared" si="66">+AA72</f>
        <v>0319</v>
      </c>
      <c r="AQ72" s="778" t="str">
        <f ref="AQ72:AQ135" t="shared" si="67">+AB72</f>
        <v>PRIHATIN EDI MULYONO</v>
      </c>
      <c r="AR72" s="779">
        <f ref="AR72:AR135" t="shared" si="68">+AM72</f>
        <v>3319092.3885</v>
      </c>
      <c r="AS72" s="97">
        <f>+VLOOKUP(B72,'[6]BANK DRIVER'!$B$442:$I$1298,6,0)</f>
        <v>3319092.3885</v>
      </c>
      <c r="AV72" s="103">
        <f ref="AV72:AV135" t="shared" si="69">+AR72-AS72-AT72-AU72</f>
        <v>0</v>
      </c>
    </row>
    <row r="73">
      <c r="A73" s="369" t="s">
        <v>44</v>
      </c>
      <c r="B73" s="8" t="s">
        <v>486</v>
      </c>
      <c r="C73" s="372" t="s">
        <v>487</v>
      </c>
      <c r="D73" s="7" t="s">
        <v>77</v>
      </c>
      <c r="E73" s="369" t="s">
        <v>351</v>
      </c>
      <c r="F73" s="369" t="s">
        <v>352</v>
      </c>
      <c r="G73" s="367">
        <v>1874322.05</v>
      </c>
      <c r="H73" s="367"/>
      <c r="I73" s="10">
        <f t="shared" si="49"/>
        <v>91654.348245</v>
      </c>
      <c r="J73" s="10">
        <f t="shared" si="50"/>
        <v>74972.882</v>
      </c>
      <c r="K73" s="10">
        <f t="shared" si="51"/>
        <v>37486.441</v>
      </c>
      <c r="L73" s="10">
        <f t="shared" si="46"/>
        <v>15000</v>
      </c>
      <c r="M73" s="35">
        <f t="shared" si="52"/>
        <v>2093435.7212450001</v>
      </c>
      <c r="N73" s="26">
        <f t="shared" si="47"/>
        <v>167474.85769960002</v>
      </c>
      <c r="O73" s="26">
        <v>1547000</v>
      </c>
      <c r="P73" s="26"/>
      <c r="Q73" s="26"/>
      <c r="R73" s="29">
        <f t="shared" si="53"/>
        <v>3807910.5789446</v>
      </c>
      <c r="S73" s="199">
        <f t="shared" si="42"/>
        <v>18422.234346956004</v>
      </c>
      <c r="T73" s="42">
        <f t="shared" si="48"/>
        <v>3826332.813291556</v>
      </c>
      <c r="U73" s="423">
        <v>44682</v>
      </c>
      <c r="V73" s="414">
        <v>44773</v>
      </c>
      <c r="W73" s="415"/>
      <c r="X73" s="321"/>
      <c r="Y73" s="321"/>
      <c r="Z73" s="765">
        <f t="shared" si="54"/>
        <v>67</v>
      </c>
      <c r="AA73" s="766" t="str">
        <f t="shared" si="55"/>
        <v>2248</v>
      </c>
      <c r="AB73" s="767" t="str">
        <f t="shared" si="56"/>
        <v>RICHO ANDI HERMAWAN</v>
      </c>
      <c r="AC73" s="768" t="str">
        <f>+VLOOKUP($B73,'[5]Database All Area Mei 2022'!$C$5:$CJ$1779,27,0)</f>
        <v>KAWIN</v>
      </c>
      <c r="AD73" s="769">
        <f t="shared" si="57"/>
        <v>3421322.05</v>
      </c>
      <c r="AE73" s="770">
        <f t="shared" si="58"/>
        <v>37486.441</v>
      </c>
      <c r="AF73" s="770">
        <f t="shared" si="59"/>
        <v>0</v>
      </c>
      <c r="AG73" s="770">
        <f t="shared" si="60"/>
        <v>18743.2205</v>
      </c>
      <c r="AH73" s="771">
        <f t="shared" si="61"/>
        <v>-1509907.6115</v>
      </c>
      <c r="AI73" s="771">
        <f t="shared" si="62"/>
        <v>0</v>
      </c>
      <c r="AJ73" s="772">
        <f t="shared" si="63"/>
        <v>3365092.3885</v>
      </c>
      <c r="AK73" s="772"/>
      <c r="AL73" s="773"/>
      <c r="AM73" s="774">
        <f t="shared" si="64"/>
        <v>3365092.3885</v>
      </c>
      <c r="AN73" s="775" t="str">
        <f>+VLOOKUP($B73,'[5]Database All Area Mei 2022'!$C$5:$CJ$1779,74,0)</f>
        <v>PBI</v>
      </c>
      <c r="AO73" s="776">
        <f t="shared" si="65"/>
        <v>67</v>
      </c>
      <c r="AP73" s="777" t="str">
        <f t="shared" si="66"/>
        <v>2248</v>
      </c>
      <c r="AQ73" s="778" t="str">
        <f t="shared" si="67"/>
        <v>RICHO ANDI HERMAWAN</v>
      </c>
      <c r="AR73" s="779">
        <f t="shared" si="68"/>
        <v>3365092.3885</v>
      </c>
      <c r="AS73" s="97">
        <f>+VLOOKUP(B73,'[6]BANK DRIVER'!$B$442:$I$1298,6,0)</f>
        <v>3365092.3885</v>
      </c>
      <c r="AV73" s="103">
        <f t="shared" si="69"/>
        <v>0</v>
      </c>
    </row>
    <row r="74">
      <c r="A74" s="369" t="s">
        <v>44</v>
      </c>
      <c r="B74" s="8" t="s">
        <v>488</v>
      </c>
      <c r="C74" s="372" t="s">
        <v>489</v>
      </c>
      <c r="D74" s="7" t="s">
        <v>77</v>
      </c>
      <c r="E74" s="369" t="s">
        <v>351</v>
      </c>
      <c r="F74" s="369" t="s">
        <v>352</v>
      </c>
      <c r="G74" s="367">
        <v>1874322.05</v>
      </c>
      <c r="H74" s="367"/>
      <c r="I74" s="10">
        <f t="shared" si="49"/>
        <v>91654.348245</v>
      </c>
      <c r="J74" s="10">
        <f t="shared" si="50"/>
        <v>74972.882</v>
      </c>
      <c r="K74" s="10">
        <f t="shared" si="51"/>
        <v>37486.441</v>
      </c>
      <c r="L74" s="10">
        <f t="shared" si="46"/>
        <v>15000</v>
      </c>
      <c r="M74" s="35">
        <f t="shared" si="52"/>
        <v>2093435.7212450001</v>
      </c>
      <c r="N74" s="26">
        <f t="shared" si="47"/>
        <v>167474.85769960002</v>
      </c>
      <c r="O74" s="26">
        <v>1574000</v>
      </c>
      <c r="P74" s="26"/>
      <c r="Q74" s="26"/>
      <c r="R74" s="29">
        <f t="shared" si="53"/>
        <v>3834910.5789446</v>
      </c>
      <c r="S74" s="199">
        <f t="shared" si="42"/>
        <v>18422.234346956004</v>
      </c>
      <c r="T74" s="42">
        <f t="shared" si="48"/>
        <v>3853332.813291556</v>
      </c>
      <c r="U74" s="423">
        <v>44621</v>
      </c>
      <c r="V74" s="414">
        <v>44712</v>
      </c>
      <c r="W74" s="321"/>
      <c r="X74" s="321"/>
      <c r="Y74" s="321"/>
      <c r="Z74" s="765">
        <f t="shared" si="54"/>
        <v>68</v>
      </c>
      <c r="AA74" s="766" t="str">
        <f t="shared" si="55"/>
        <v>1217</v>
      </c>
      <c r="AB74" s="767" t="str">
        <f t="shared" si="56"/>
        <v>RISA HUSAIN</v>
      </c>
      <c r="AC74" s="768" t="str">
        <f>+VLOOKUP($B74,'[5]Database All Area Mei 2022'!$C$5:$CJ$1779,27,0)</f>
        <v>KAWIN</v>
      </c>
      <c r="AD74" s="769">
        <f t="shared" si="57"/>
        <v>3448322.05</v>
      </c>
      <c r="AE74" s="770">
        <f t="shared" si="58"/>
        <v>37486.441</v>
      </c>
      <c r="AF74" s="770">
        <f t="shared" si="59"/>
        <v>18743.2205</v>
      </c>
      <c r="AG74" s="770">
        <f t="shared" si="60"/>
        <v>18743.2205</v>
      </c>
      <c r="AH74" s="771">
        <f t="shared" si="61"/>
        <v>-1501650.832</v>
      </c>
      <c r="AI74" s="771">
        <f t="shared" si="62"/>
        <v>0</v>
      </c>
      <c r="AJ74" s="772">
        <f t="shared" si="63"/>
        <v>3373349.168</v>
      </c>
      <c r="AK74" s="772"/>
      <c r="AL74" s="773"/>
      <c r="AM74" s="774">
        <f t="shared" si="64"/>
        <v>3373349.168</v>
      </c>
      <c r="AN74" s="775" t="str">
        <f>+VLOOKUP($B74,'[5]Database All Area Mei 2022'!$C$5:$CJ$1779,74,0)</f>
        <v>PERUSAHAAN</v>
      </c>
      <c r="AO74" s="776">
        <f t="shared" si="65"/>
        <v>68</v>
      </c>
      <c r="AP74" s="777" t="str">
        <f t="shared" si="66"/>
        <v>1217</v>
      </c>
      <c r="AQ74" s="778" t="str">
        <f t="shared" si="67"/>
        <v>RISA HUSAIN</v>
      </c>
      <c r="AR74" s="779">
        <f t="shared" si="68"/>
        <v>3373349.168</v>
      </c>
      <c r="AS74" s="97">
        <f>+VLOOKUP(B74,'[6]BANK DRIVER'!$B$442:$I$1298,6,0)</f>
        <v>3373349.168</v>
      </c>
      <c r="AV74" s="103">
        <f t="shared" si="69"/>
        <v>0</v>
      </c>
    </row>
    <row r="75">
      <c r="A75" s="369" t="s">
        <v>44</v>
      </c>
      <c r="B75" s="8" t="s">
        <v>490</v>
      </c>
      <c r="C75" s="372" t="s">
        <v>491</v>
      </c>
      <c r="D75" s="7" t="s">
        <v>77</v>
      </c>
      <c r="E75" s="369" t="s">
        <v>351</v>
      </c>
      <c r="F75" s="369" t="s">
        <v>352</v>
      </c>
      <c r="G75" s="367">
        <v>1874322.05</v>
      </c>
      <c r="H75" s="367"/>
      <c r="I75" s="10">
        <f t="shared" si="49"/>
        <v>91654.348245</v>
      </c>
      <c r="J75" s="10">
        <f t="shared" si="50"/>
        <v>74972.882</v>
      </c>
      <c r="K75" s="10">
        <f t="shared" si="51"/>
        <v>37486.441</v>
      </c>
      <c r="L75" s="10">
        <f t="shared" si="46"/>
        <v>15000</v>
      </c>
      <c r="M75" s="35">
        <f t="shared" si="52"/>
        <v>2093435.7212450001</v>
      </c>
      <c r="N75" s="26">
        <f t="shared" si="47"/>
        <v>167474.85769960002</v>
      </c>
      <c r="O75" s="26">
        <v>1340000</v>
      </c>
      <c r="P75" s="26"/>
      <c r="Q75" s="26"/>
      <c r="R75" s="29">
        <f t="shared" si="53"/>
        <v>3600910.5789446</v>
      </c>
      <c r="S75" s="199">
        <f t="shared" si="42"/>
        <v>18422.234346956004</v>
      </c>
      <c r="T75" s="42">
        <f t="shared" si="48"/>
        <v>3619332.813291556</v>
      </c>
      <c r="U75" s="423">
        <v>44621</v>
      </c>
      <c r="V75" s="414">
        <v>44712</v>
      </c>
      <c r="W75" s="415"/>
      <c r="X75" s="321"/>
      <c r="Y75" s="321"/>
      <c r="Z75" s="765">
        <f t="shared" si="54"/>
        <v>69</v>
      </c>
      <c r="AA75" s="766" t="str">
        <f t="shared" si="55"/>
        <v>2475</v>
      </c>
      <c r="AB75" s="767" t="str">
        <f t="shared" si="56"/>
        <v>RIYANTO</v>
      </c>
      <c r="AC75" s="768" t="str">
        <f>+VLOOKUP($B75,'[5]Database All Area Mei 2022'!$C$5:$CJ$1779,27,0)</f>
        <v>KAWIN ANAK 1</v>
      </c>
      <c r="AD75" s="769">
        <f t="shared" si="57"/>
        <v>3214322.05</v>
      </c>
      <c r="AE75" s="770">
        <f t="shared" si="58"/>
        <v>37486.441</v>
      </c>
      <c r="AF75" s="770">
        <f t="shared" si="59"/>
        <v>0</v>
      </c>
      <c r="AG75" s="770">
        <f t="shared" si="60"/>
        <v>18743.2205</v>
      </c>
      <c r="AH75" s="771">
        <f t="shared" si="61"/>
        <v>-2091907.6115</v>
      </c>
      <c r="AI75" s="771">
        <f t="shared" si="62"/>
        <v>0</v>
      </c>
      <c r="AJ75" s="772">
        <f t="shared" si="63"/>
        <v>3158092.3885</v>
      </c>
      <c r="AK75" s="772"/>
      <c r="AL75" s="773"/>
      <c r="AM75" s="774">
        <f t="shared" si="64"/>
        <v>3158092.3885</v>
      </c>
      <c r="AN75" s="775" t="str">
        <f>+VLOOKUP($B75,'[5]Database All Area Mei 2022'!$C$5:$CJ$1779,74,0)</f>
        <v>PBI</v>
      </c>
      <c r="AO75" s="776">
        <f t="shared" si="65"/>
        <v>69</v>
      </c>
      <c r="AP75" s="777" t="str">
        <f t="shared" si="66"/>
        <v>2475</v>
      </c>
      <c r="AQ75" s="778" t="str">
        <f t="shared" si="67"/>
        <v>RIYANTO</v>
      </c>
      <c r="AR75" s="779">
        <f t="shared" si="68"/>
        <v>3158092.3885</v>
      </c>
      <c r="AS75" s="97">
        <f>+VLOOKUP(B75,'[6]BANK DRIVER'!$B$442:$I$1298,6,0)</f>
        <v>3158092.3885</v>
      </c>
      <c r="AV75" s="103">
        <f t="shared" si="69"/>
        <v>0</v>
      </c>
    </row>
    <row r="76">
      <c r="A76" s="369" t="s">
        <v>44</v>
      </c>
      <c r="B76" s="8" t="s">
        <v>492</v>
      </c>
      <c r="C76" s="372" t="s">
        <v>493</v>
      </c>
      <c r="D76" s="7" t="s">
        <v>77</v>
      </c>
      <c r="E76" s="369" t="s">
        <v>351</v>
      </c>
      <c r="F76" s="369" t="s">
        <v>352</v>
      </c>
      <c r="G76" s="367">
        <v>1874322.05</v>
      </c>
      <c r="H76" s="367"/>
      <c r="I76" s="10">
        <f t="shared" si="49"/>
        <v>91654.348245</v>
      </c>
      <c r="J76" s="10">
        <f t="shared" si="50"/>
        <v>74972.882</v>
      </c>
      <c r="K76" s="10">
        <f t="shared" si="51"/>
        <v>37486.441</v>
      </c>
      <c r="L76" s="10">
        <f t="shared" si="46"/>
        <v>15000</v>
      </c>
      <c r="M76" s="35">
        <f t="shared" si="52"/>
        <v>2093435.7212450001</v>
      </c>
      <c r="N76" s="26">
        <f t="shared" si="47"/>
        <v>167474.85769960002</v>
      </c>
      <c r="O76" s="26">
        <v>1739000</v>
      </c>
      <c r="P76" s="26"/>
      <c r="Q76" s="26"/>
      <c r="R76" s="29">
        <f t="shared" si="53"/>
        <v>3999910.5789446</v>
      </c>
      <c r="S76" s="199">
        <f t="shared" si="42"/>
        <v>18422.234346956004</v>
      </c>
      <c r="T76" s="42">
        <f t="shared" si="48"/>
        <v>4018332.813291556</v>
      </c>
      <c r="U76" s="423">
        <v>44621</v>
      </c>
      <c r="V76" s="414">
        <v>44712</v>
      </c>
      <c r="W76" s="321"/>
      <c r="X76" s="321"/>
      <c r="Y76" s="321"/>
      <c r="Z76" s="765">
        <f t="shared" si="54"/>
        <v>70</v>
      </c>
      <c r="AA76" s="766" t="str">
        <f t="shared" si="55"/>
        <v>1508</v>
      </c>
      <c r="AB76" s="767" t="str">
        <f t="shared" si="56"/>
        <v>ROBY SAPTO AJI</v>
      </c>
      <c r="AC76" s="768" t="str">
        <f>+VLOOKUP($B76,'[5]Database All Area Mei 2022'!$C$5:$CJ$1779,27,0)</f>
        <v>KAWIN ANAK 1</v>
      </c>
      <c r="AD76" s="769">
        <f t="shared" si="57"/>
        <v>3613322.05</v>
      </c>
      <c r="AE76" s="770">
        <f t="shared" si="58"/>
        <v>37486.441</v>
      </c>
      <c r="AF76" s="770">
        <f t="shared" si="59"/>
        <v>0</v>
      </c>
      <c r="AG76" s="770">
        <f t="shared" si="60"/>
        <v>18743.2205</v>
      </c>
      <c r="AH76" s="771">
        <f t="shared" si="61"/>
        <v>-1692907.6115</v>
      </c>
      <c r="AI76" s="771">
        <f t="shared" si="62"/>
        <v>0</v>
      </c>
      <c r="AJ76" s="772">
        <f t="shared" si="63"/>
        <v>3557092.3885</v>
      </c>
      <c r="AK76" s="772"/>
      <c r="AL76" s="773"/>
      <c r="AM76" s="774">
        <f t="shared" si="64"/>
        <v>3557092.3885</v>
      </c>
      <c r="AN76" s="775" t="str">
        <f>+VLOOKUP($B76,'[5]Database All Area Mei 2022'!$C$5:$CJ$1779,74,0)</f>
        <v>PBI</v>
      </c>
      <c r="AO76" s="776">
        <f t="shared" si="65"/>
        <v>70</v>
      </c>
      <c r="AP76" s="777" t="str">
        <f t="shared" si="66"/>
        <v>1508</v>
      </c>
      <c r="AQ76" s="778" t="str">
        <f t="shared" si="67"/>
        <v>ROBY SAPTO AJI</v>
      </c>
      <c r="AR76" s="779">
        <f t="shared" si="68"/>
        <v>3557092.3885</v>
      </c>
      <c r="AS76" s="97">
        <f>+VLOOKUP(B76,'[6]BANK DRIVER'!$B$442:$I$1298,6,0)</f>
        <v>3557092.3885</v>
      </c>
      <c r="AV76" s="103">
        <f t="shared" si="69"/>
        <v>0</v>
      </c>
    </row>
    <row r="77">
      <c r="A77" s="369" t="s">
        <v>44</v>
      </c>
      <c r="B77" s="8" t="s">
        <v>494</v>
      </c>
      <c r="C77" s="372" t="s">
        <v>495</v>
      </c>
      <c r="D77" s="7" t="s">
        <v>77</v>
      </c>
      <c r="E77" s="369" t="s">
        <v>351</v>
      </c>
      <c r="F77" s="369" t="s">
        <v>352</v>
      </c>
      <c r="G77" s="367">
        <v>1874322.05</v>
      </c>
      <c r="H77" s="367"/>
      <c r="I77" s="10">
        <f t="shared" si="49"/>
        <v>91654.348245</v>
      </c>
      <c r="J77" s="10">
        <f t="shared" si="50"/>
        <v>74972.882</v>
      </c>
      <c r="K77" s="10">
        <f t="shared" si="51"/>
        <v>37486.441</v>
      </c>
      <c r="L77" s="10">
        <f ref="L77:L94" t="shared" si="70">1667+13333</f>
        <v>15000</v>
      </c>
      <c r="M77" s="35">
        <f t="shared" si="52"/>
        <v>2093435.7212450001</v>
      </c>
      <c r="N77" s="26">
        <f ref="N77:N94" t="shared" si="71">+M77*8%</f>
        <v>167474.85769960002</v>
      </c>
      <c r="O77" s="26">
        <v>1127000</v>
      </c>
      <c r="P77" s="26"/>
      <c r="Q77" s="26"/>
      <c r="R77" s="29">
        <f t="shared" si="53"/>
        <v>3387910.5789446</v>
      </c>
      <c r="S77" s="199">
        <f t="shared" si="42"/>
        <v>18422.234346956004</v>
      </c>
      <c r="T77" s="42">
        <f ref="T77:T94" t="shared" si="72">R77+S77</f>
        <v>3406332.813291556</v>
      </c>
      <c r="U77" s="423">
        <v>44682</v>
      </c>
      <c r="V77" s="414">
        <v>44773</v>
      </c>
      <c r="W77" s="437"/>
      <c r="X77" s="321"/>
      <c r="Y77" s="321"/>
      <c r="Z77" s="765">
        <f t="shared" si="54"/>
        <v>71</v>
      </c>
      <c r="AA77" s="766" t="str">
        <f t="shared" si="55"/>
        <v>1949</v>
      </c>
      <c r="AB77" s="767" t="str">
        <f t="shared" si="56"/>
        <v>REHING ARIA HUTOMO</v>
      </c>
      <c r="AC77" s="768" t="str">
        <f>+VLOOKUP($B77,'[5]Database All Area Mei 2022'!$C$5:$CJ$1779,27,0)</f>
        <v>KAWIN ANAK 1</v>
      </c>
      <c r="AD77" s="769">
        <f t="shared" si="57"/>
        <v>3001322.05</v>
      </c>
      <c r="AE77" s="770">
        <f t="shared" si="58"/>
        <v>37486.441</v>
      </c>
      <c r="AF77" s="770">
        <f t="shared" si="59"/>
        <v>0</v>
      </c>
      <c r="AG77" s="770">
        <f t="shared" si="60"/>
        <v>18743.2205</v>
      </c>
      <c r="AH77" s="771">
        <f t="shared" si="61"/>
        <v>-2304907.6115</v>
      </c>
      <c r="AI77" s="771">
        <f t="shared" si="62"/>
        <v>0</v>
      </c>
      <c r="AJ77" s="772">
        <f t="shared" si="63"/>
        <v>2945092.3885</v>
      </c>
      <c r="AK77" s="772"/>
      <c r="AL77" s="773"/>
      <c r="AM77" s="774">
        <f t="shared" si="64"/>
        <v>2945092.3885</v>
      </c>
      <c r="AN77" s="775" t="str">
        <f>+VLOOKUP($B77,'[5]Database All Area Mei 2022'!$C$5:$CJ$1779,74,0)</f>
        <v>PBI</v>
      </c>
      <c r="AO77" s="776">
        <f t="shared" si="65"/>
        <v>71</v>
      </c>
      <c r="AP77" s="777" t="str">
        <f t="shared" si="66"/>
        <v>1949</v>
      </c>
      <c r="AQ77" s="778" t="str">
        <f t="shared" si="67"/>
        <v>REHING ARIA HUTOMO</v>
      </c>
      <c r="AR77" s="779">
        <f t="shared" si="68"/>
        <v>2945092.3885</v>
      </c>
      <c r="AS77" s="97">
        <f>+VLOOKUP(B77,'[6]BANK DRIVER'!$B$442:$I$1298,6,0)</f>
        <v>2945092.3885</v>
      </c>
      <c r="AV77" s="103">
        <f t="shared" si="69"/>
        <v>0</v>
      </c>
    </row>
    <row r="78">
      <c r="A78" s="369" t="s">
        <v>44</v>
      </c>
      <c r="B78" s="570" t="s">
        <v>496</v>
      </c>
      <c r="C78" s="372" t="s">
        <v>497</v>
      </c>
      <c r="D78" s="7" t="s">
        <v>77</v>
      </c>
      <c r="E78" s="369" t="s">
        <v>351</v>
      </c>
      <c r="F78" s="369" t="s">
        <v>352</v>
      </c>
      <c r="G78" s="367">
        <v>1874322.05</v>
      </c>
      <c r="H78" s="367"/>
      <c r="I78" s="10">
        <f t="shared" si="49"/>
        <v>91654.348245</v>
      </c>
      <c r="J78" s="10">
        <f t="shared" si="50"/>
        <v>74972.882</v>
      </c>
      <c r="K78" s="10">
        <f t="shared" si="51"/>
        <v>37486.441</v>
      </c>
      <c r="L78" s="10">
        <f t="shared" si="70"/>
        <v>15000</v>
      </c>
      <c r="M78" s="35">
        <f t="shared" si="52"/>
        <v>2093435.7212450001</v>
      </c>
      <c r="N78" s="26">
        <f t="shared" si="71"/>
        <v>167474.85769960002</v>
      </c>
      <c r="O78" s="26">
        <v>1672000</v>
      </c>
      <c r="P78" s="26"/>
      <c r="Q78" s="26"/>
      <c r="R78" s="29">
        <f t="shared" si="53"/>
        <v>3932910.5789446</v>
      </c>
      <c r="S78" s="199">
        <f t="shared" si="42"/>
        <v>18422.234346956004</v>
      </c>
      <c r="T78" s="42">
        <f t="shared" si="72"/>
        <v>3951332.813291556</v>
      </c>
      <c r="U78" s="423">
        <v>44621</v>
      </c>
      <c r="V78" s="414">
        <v>44712</v>
      </c>
      <c r="W78" s="321"/>
      <c r="X78" s="321"/>
      <c r="Y78" s="321"/>
      <c r="Z78" s="765">
        <f t="shared" si="54"/>
        <v>72</v>
      </c>
      <c r="AA78" s="766" t="str">
        <f t="shared" si="55"/>
        <v>0322</v>
      </c>
      <c r="AB78" s="767" t="str">
        <f t="shared" si="56"/>
        <v>RONI</v>
      </c>
      <c r="AC78" s="768" t="str">
        <f>+VLOOKUP($B78,'[5]Database All Area Mei 2022'!$C$5:$CJ$1779,27,0)</f>
        <v>LAJANG</v>
      </c>
      <c r="AD78" s="769">
        <f t="shared" si="57"/>
        <v>3546322.05</v>
      </c>
      <c r="AE78" s="770">
        <f t="shared" si="58"/>
        <v>37486.441</v>
      </c>
      <c r="AF78" s="770">
        <f t="shared" si="59"/>
        <v>0</v>
      </c>
      <c r="AG78" s="770">
        <f t="shared" si="60"/>
        <v>18743.2205</v>
      </c>
      <c r="AH78" s="771">
        <f t="shared" si="61"/>
        <v>-1009907.6115000001</v>
      </c>
      <c r="AI78" s="771">
        <f t="shared" si="62"/>
        <v>0</v>
      </c>
      <c r="AJ78" s="772">
        <f t="shared" si="63"/>
        <v>3490092.3885</v>
      </c>
      <c r="AK78" s="772"/>
      <c r="AL78" s="773"/>
      <c r="AM78" s="774">
        <f t="shared" si="64"/>
        <v>3490092.3885</v>
      </c>
      <c r="AN78" s="775" t="str">
        <f>+VLOOKUP($B78,'[5]Database All Area Mei 2022'!$C$5:$CJ$1779,74,0)</f>
        <v>PBI</v>
      </c>
      <c r="AO78" s="776">
        <f t="shared" si="65"/>
        <v>72</v>
      </c>
      <c r="AP78" s="777" t="str">
        <f t="shared" si="66"/>
        <v>0322</v>
      </c>
      <c r="AQ78" s="778" t="str">
        <f t="shared" si="67"/>
        <v>RONI</v>
      </c>
      <c r="AR78" s="779">
        <f t="shared" si="68"/>
        <v>3490092.3885</v>
      </c>
      <c r="AS78" s="97">
        <f>+VLOOKUP(B78,'[6]BANK DRIVER'!$B$442:$I$1298,6,0)</f>
        <v>3490092.3885</v>
      </c>
      <c r="AV78" s="103">
        <f t="shared" si="69"/>
        <v>0</v>
      </c>
    </row>
    <row r="79">
      <c r="A79" s="369" t="s">
        <v>44</v>
      </c>
      <c r="B79" s="570" t="s">
        <v>498</v>
      </c>
      <c r="C79" s="438" t="s">
        <v>499</v>
      </c>
      <c r="D79" s="7" t="s">
        <v>77</v>
      </c>
      <c r="E79" s="369" t="s">
        <v>351</v>
      </c>
      <c r="F79" s="369" t="s">
        <v>352</v>
      </c>
      <c r="G79" s="367">
        <v>1874322.05</v>
      </c>
      <c r="H79" s="367"/>
      <c r="I79" s="10">
        <f t="shared" si="49"/>
        <v>91654.348245</v>
      </c>
      <c r="J79" s="10">
        <f t="shared" si="50"/>
        <v>74972.882</v>
      </c>
      <c r="K79" s="10">
        <f t="shared" si="51"/>
        <v>37486.441</v>
      </c>
      <c r="L79" s="10">
        <f t="shared" si="70"/>
        <v>15000</v>
      </c>
      <c r="M79" s="35">
        <f t="shared" si="52"/>
        <v>2093435.7212450001</v>
      </c>
      <c r="N79" s="26">
        <f t="shared" si="71"/>
        <v>167474.85769960002</v>
      </c>
      <c r="O79" s="26">
        <v>1358000</v>
      </c>
      <c r="P79" s="26"/>
      <c r="Q79" s="26"/>
      <c r="R79" s="29">
        <f t="shared" si="53"/>
        <v>3618910.5789446</v>
      </c>
      <c r="S79" s="199">
        <f t="shared" si="42"/>
        <v>18422.234346956004</v>
      </c>
      <c r="T79" s="42">
        <f t="shared" si="72"/>
        <v>3637332.813291556</v>
      </c>
      <c r="U79" s="423">
        <v>44621</v>
      </c>
      <c r="V79" s="414">
        <v>44712</v>
      </c>
      <c r="W79" s="321"/>
      <c r="X79" s="321"/>
      <c r="Y79" s="321"/>
      <c r="Z79" s="765">
        <f t="shared" si="54"/>
        <v>73</v>
      </c>
      <c r="AA79" s="766" t="str">
        <f t="shared" si="55"/>
        <v>0068</v>
      </c>
      <c r="AB79" s="767" t="str">
        <f t="shared" si="56"/>
        <v>ROSIDI</v>
      </c>
      <c r="AC79" s="768" t="str">
        <f>+VLOOKUP($B79,'[5]Database All Area Mei 2022'!$C$5:$CJ$1779,27,0)</f>
        <v>KAWIN</v>
      </c>
      <c r="AD79" s="769">
        <f t="shared" si="57"/>
        <v>3232322.05</v>
      </c>
      <c r="AE79" s="770">
        <f t="shared" si="58"/>
        <v>37486.441</v>
      </c>
      <c r="AF79" s="770">
        <f t="shared" si="59"/>
        <v>0</v>
      </c>
      <c r="AG79" s="770">
        <f t="shared" si="60"/>
        <v>18743.2205</v>
      </c>
      <c r="AH79" s="771">
        <f t="shared" si="61"/>
        <v>-1698907.6115</v>
      </c>
      <c r="AI79" s="771">
        <f t="shared" si="62"/>
        <v>0</v>
      </c>
      <c r="AJ79" s="772">
        <f t="shared" si="63"/>
        <v>3176092.3885</v>
      </c>
      <c r="AK79" s="772"/>
      <c r="AL79" s="773"/>
      <c r="AM79" s="774">
        <f t="shared" si="64"/>
        <v>3176092.3885</v>
      </c>
      <c r="AN79" s="775" t="str">
        <f>+VLOOKUP($B79,'[5]Database All Area Mei 2022'!$C$5:$CJ$1779,74,0)</f>
        <v>PBI</v>
      </c>
      <c r="AO79" s="776">
        <f t="shared" si="65"/>
        <v>73</v>
      </c>
      <c r="AP79" s="777" t="str">
        <f t="shared" si="66"/>
        <v>0068</v>
      </c>
      <c r="AQ79" s="778" t="str">
        <f t="shared" si="67"/>
        <v>ROSIDI</v>
      </c>
      <c r="AR79" s="779">
        <f t="shared" si="68"/>
        <v>3176092.3885</v>
      </c>
      <c r="AS79" s="97">
        <f>+VLOOKUP(B79,'[6]BANK DRIVER'!$B$442:$I$1298,6,0)</f>
        <v>3176092.3885</v>
      </c>
      <c r="AV79" s="103">
        <f t="shared" si="69"/>
        <v>0</v>
      </c>
    </row>
    <row r="80">
      <c r="A80" s="369" t="s">
        <v>44</v>
      </c>
      <c r="B80" s="570" t="s">
        <v>500</v>
      </c>
      <c r="C80" s="438" t="s">
        <v>501</v>
      </c>
      <c r="D80" s="7" t="s">
        <v>77</v>
      </c>
      <c r="E80" s="369" t="s">
        <v>351</v>
      </c>
      <c r="F80" s="369" t="s">
        <v>352</v>
      </c>
      <c r="G80" s="367">
        <v>1874322.05</v>
      </c>
      <c r="H80" s="367"/>
      <c r="I80" s="10">
        <f t="shared" si="49"/>
        <v>91654.348245</v>
      </c>
      <c r="J80" s="10">
        <f t="shared" si="50"/>
        <v>74972.882</v>
      </c>
      <c r="K80" s="10">
        <f t="shared" si="51"/>
        <v>37486.441</v>
      </c>
      <c r="L80" s="10">
        <f t="shared" si="70"/>
        <v>15000</v>
      </c>
      <c r="M80" s="35">
        <f t="shared" si="52"/>
        <v>2093435.7212450001</v>
      </c>
      <c r="N80" s="26">
        <f t="shared" si="71"/>
        <v>167474.85769960002</v>
      </c>
      <c r="O80" s="26">
        <v>1475000</v>
      </c>
      <c r="P80" s="26"/>
      <c r="Q80" s="26"/>
      <c r="R80" s="29">
        <f t="shared" si="53"/>
        <v>3735910.5789446</v>
      </c>
      <c r="S80" s="199">
        <f t="shared" si="42"/>
        <v>18422.234346956004</v>
      </c>
      <c r="T80" s="42">
        <f t="shared" si="72"/>
        <v>3754332.813291556</v>
      </c>
      <c r="U80" s="423">
        <v>44621</v>
      </c>
      <c r="V80" s="414">
        <v>44712</v>
      </c>
      <c r="W80" s="321"/>
      <c r="X80" s="321"/>
      <c r="Y80" s="321"/>
      <c r="Z80" s="765">
        <f t="shared" si="54"/>
        <v>74</v>
      </c>
      <c r="AA80" s="766" t="str">
        <f t="shared" si="55"/>
        <v>0069</v>
      </c>
      <c r="AB80" s="767" t="str">
        <f t="shared" si="56"/>
        <v>RUDIANTO</v>
      </c>
      <c r="AC80" s="768" t="str">
        <f>+VLOOKUP($B80,'[5]Database All Area Mei 2022'!$C$5:$CJ$1779,27,0)</f>
        <v>KAWIN</v>
      </c>
      <c r="AD80" s="769">
        <f t="shared" si="57"/>
        <v>3349322.05</v>
      </c>
      <c r="AE80" s="770">
        <f t="shared" si="58"/>
        <v>37486.441</v>
      </c>
      <c r="AF80" s="770">
        <f t="shared" si="59"/>
        <v>18743.2205</v>
      </c>
      <c r="AG80" s="770">
        <f t="shared" si="60"/>
        <v>18743.2205</v>
      </c>
      <c r="AH80" s="771">
        <f t="shared" si="61"/>
        <v>-1600650.832</v>
      </c>
      <c r="AI80" s="771">
        <f t="shared" si="62"/>
        <v>0</v>
      </c>
      <c r="AJ80" s="772">
        <f t="shared" si="63"/>
        <v>3274349.168</v>
      </c>
      <c r="AK80" s="772"/>
      <c r="AL80" s="773"/>
      <c r="AM80" s="774">
        <f t="shared" si="64"/>
        <v>3274349.168</v>
      </c>
      <c r="AN80" s="775" t="str">
        <f>+VLOOKUP($B80,'[5]Database All Area Mei 2022'!$C$5:$CJ$1779,74,0)</f>
        <v>PERUSAHAAN</v>
      </c>
      <c r="AO80" s="776">
        <f t="shared" si="65"/>
        <v>74</v>
      </c>
      <c r="AP80" s="777" t="str">
        <f t="shared" si="66"/>
        <v>0069</v>
      </c>
      <c r="AQ80" s="778" t="str">
        <f t="shared" si="67"/>
        <v>RUDIANTO</v>
      </c>
      <c r="AR80" s="779">
        <f t="shared" si="68"/>
        <v>3274349.168</v>
      </c>
      <c r="AS80" s="97">
        <f>+VLOOKUP(B80,'[6]BANK DRIVER'!$B$442:$I$1298,6,0)</f>
        <v>3274349.168</v>
      </c>
      <c r="AV80" s="103">
        <f t="shared" si="69"/>
        <v>0</v>
      </c>
    </row>
    <row r="81">
      <c r="A81" s="369" t="s">
        <v>44</v>
      </c>
      <c r="B81" s="8" t="s">
        <v>502</v>
      </c>
      <c r="C81" s="372" t="s">
        <v>503</v>
      </c>
      <c r="D81" s="7" t="s">
        <v>77</v>
      </c>
      <c r="E81" s="369" t="s">
        <v>351</v>
      </c>
      <c r="F81" s="369" t="s">
        <v>352</v>
      </c>
      <c r="G81" s="367">
        <v>1874322.05</v>
      </c>
      <c r="H81" s="367"/>
      <c r="I81" s="10">
        <f t="shared" si="49"/>
        <v>91654.348245</v>
      </c>
      <c r="J81" s="10">
        <f t="shared" si="50"/>
        <v>74972.882</v>
      </c>
      <c r="K81" s="10">
        <f t="shared" si="51"/>
        <v>37486.441</v>
      </c>
      <c r="L81" s="10">
        <f t="shared" si="70"/>
        <v>15000</v>
      </c>
      <c r="M81" s="35">
        <f t="shared" si="52"/>
        <v>2093435.7212450001</v>
      </c>
      <c r="N81" s="26">
        <f t="shared" si="71"/>
        <v>167474.85769960002</v>
      </c>
      <c r="O81" s="26">
        <v>1523000</v>
      </c>
      <c r="P81" s="26"/>
      <c r="Q81" s="26"/>
      <c r="R81" s="29">
        <f t="shared" si="53"/>
        <v>3783910.5789446</v>
      </c>
      <c r="S81" s="199">
        <f t="shared" si="42"/>
        <v>18422.234346956004</v>
      </c>
      <c r="T81" s="42">
        <f t="shared" si="72"/>
        <v>3802332.813291556</v>
      </c>
      <c r="U81" s="423">
        <v>44621</v>
      </c>
      <c r="V81" s="414">
        <v>44712</v>
      </c>
      <c r="W81" s="321"/>
      <c r="X81" s="321"/>
      <c r="Y81" s="321"/>
      <c r="Z81" s="765">
        <f t="shared" si="54"/>
        <v>75</v>
      </c>
      <c r="AA81" s="766" t="str">
        <f t="shared" si="55"/>
        <v>0859</v>
      </c>
      <c r="AB81" s="767" t="str">
        <f t="shared" si="56"/>
        <v>RULI PRASETYA</v>
      </c>
      <c r="AC81" s="768" t="str">
        <f>+VLOOKUP($B81,'[5]Database All Area Mei 2022'!$C$5:$CJ$1779,27,0)</f>
        <v>KAWIN</v>
      </c>
      <c r="AD81" s="769">
        <f t="shared" si="57"/>
        <v>3397322.05</v>
      </c>
      <c r="AE81" s="770">
        <f t="shared" si="58"/>
        <v>37486.441</v>
      </c>
      <c r="AF81" s="770">
        <f t="shared" si="59"/>
        <v>18743.2205</v>
      </c>
      <c r="AG81" s="770">
        <f t="shared" si="60"/>
        <v>18743.2205</v>
      </c>
      <c r="AH81" s="771">
        <f t="shared" si="61"/>
        <v>-1552650.832</v>
      </c>
      <c r="AI81" s="771">
        <f t="shared" si="62"/>
        <v>0</v>
      </c>
      <c r="AJ81" s="772">
        <f t="shared" si="63"/>
        <v>3322349.168</v>
      </c>
      <c r="AK81" s="772"/>
      <c r="AL81" s="773"/>
      <c r="AM81" s="774">
        <f t="shared" si="64"/>
        <v>3322349.168</v>
      </c>
      <c r="AN81" s="775" t="str">
        <f>+VLOOKUP($B81,'[5]Database All Area Mei 2022'!$C$5:$CJ$1779,74,0)</f>
        <v>PERUSAHAAN</v>
      </c>
      <c r="AO81" s="776">
        <f t="shared" si="65"/>
        <v>75</v>
      </c>
      <c r="AP81" s="777" t="str">
        <f t="shared" si="66"/>
        <v>0859</v>
      </c>
      <c r="AQ81" s="778" t="str">
        <f t="shared" si="67"/>
        <v>RULI PRASETYA</v>
      </c>
      <c r="AR81" s="779">
        <f t="shared" si="68"/>
        <v>3322349.168</v>
      </c>
      <c r="AS81" s="97">
        <f>+VLOOKUP(B81,'[6]BANK DRIVER'!$B$442:$I$1298,6,0)</f>
        <v>3322349.168</v>
      </c>
      <c r="AV81" s="103">
        <f t="shared" si="69"/>
        <v>0</v>
      </c>
    </row>
    <row r="82">
      <c r="A82" s="369" t="s">
        <v>44</v>
      </c>
      <c r="B82" s="8" t="s">
        <v>504</v>
      </c>
      <c r="C82" s="372" t="s">
        <v>505</v>
      </c>
      <c r="D82" s="7" t="s">
        <v>77</v>
      </c>
      <c r="E82" s="369" t="s">
        <v>351</v>
      </c>
      <c r="F82" s="369" t="s">
        <v>352</v>
      </c>
      <c r="G82" s="367">
        <v>1874322.05</v>
      </c>
      <c r="H82" s="367"/>
      <c r="I82" s="10">
        <f t="shared" si="49"/>
        <v>91654.348245</v>
      </c>
      <c r="J82" s="10">
        <f t="shared" si="50"/>
        <v>74972.882</v>
      </c>
      <c r="K82" s="10">
        <f t="shared" si="51"/>
        <v>37486.441</v>
      </c>
      <c r="L82" s="10">
        <f t="shared" si="70"/>
        <v>15000</v>
      </c>
      <c r="M82" s="35">
        <f t="shared" si="52"/>
        <v>2093435.7212450001</v>
      </c>
      <c r="N82" s="26">
        <f t="shared" si="71"/>
        <v>167474.85769960002</v>
      </c>
      <c r="O82" s="26">
        <v>1488000</v>
      </c>
      <c r="P82" s="26"/>
      <c r="Q82" s="26"/>
      <c r="R82" s="29">
        <f t="shared" si="53"/>
        <v>3748910.5789446</v>
      </c>
      <c r="S82" s="199">
        <f t="shared" si="42"/>
        <v>18422.234346956004</v>
      </c>
      <c r="T82" s="42">
        <f t="shared" si="72"/>
        <v>3767332.813291556</v>
      </c>
      <c r="U82" s="423">
        <v>44621</v>
      </c>
      <c r="V82" s="414">
        <v>44712</v>
      </c>
      <c r="W82" s="321"/>
      <c r="X82" s="321"/>
      <c r="Y82" s="321"/>
      <c r="Z82" s="765">
        <f t="shared" si="54"/>
        <v>76</v>
      </c>
      <c r="AA82" s="766" t="str">
        <f t="shared" si="55"/>
        <v>1022</v>
      </c>
      <c r="AB82" s="767" t="str">
        <f t="shared" si="56"/>
        <v>RUSLY MUSLENDRA</v>
      </c>
      <c r="AC82" s="768" t="str">
        <f>+VLOOKUP($B82,'[5]Database All Area Mei 2022'!$C$5:$CJ$1779,27,0)</f>
        <v>LAJANG</v>
      </c>
      <c r="AD82" s="769">
        <f t="shared" si="57"/>
        <v>3362322.05</v>
      </c>
      <c r="AE82" s="770">
        <f t="shared" si="58"/>
        <v>37486.441</v>
      </c>
      <c r="AF82" s="770">
        <f t="shared" si="59"/>
        <v>18743.2205</v>
      </c>
      <c r="AG82" s="770">
        <f t="shared" si="60"/>
        <v>18743.2205</v>
      </c>
      <c r="AH82" s="771">
        <f t="shared" si="61"/>
        <v>-1212650.832</v>
      </c>
      <c r="AI82" s="771">
        <f t="shared" si="62"/>
        <v>0</v>
      </c>
      <c r="AJ82" s="772">
        <f t="shared" si="63"/>
        <v>3287349.168</v>
      </c>
      <c r="AK82" s="772"/>
      <c r="AL82" s="773"/>
      <c r="AM82" s="774">
        <f t="shared" si="64"/>
        <v>3287349.168</v>
      </c>
      <c r="AN82" s="775" t="str">
        <f>+VLOOKUP($B82,'[5]Database All Area Mei 2022'!$C$5:$CJ$1779,74,0)</f>
        <v>PERUSAHAAN</v>
      </c>
      <c r="AO82" s="776">
        <f t="shared" si="65"/>
        <v>76</v>
      </c>
      <c r="AP82" s="777" t="str">
        <f t="shared" si="66"/>
        <v>1022</v>
      </c>
      <c r="AQ82" s="778" t="str">
        <f t="shared" si="67"/>
        <v>RUSLY MUSLENDRA</v>
      </c>
      <c r="AR82" s="779">
        <f t="shared" si="68"/>
        <v>3287349.168</v>
      </c>
      <c r="AS82" s="97">
        <f>+VLOOKUP(B82,'[6]BANK DRIVER'!$B$442:$I$1298,6,0)</f>
        <v>3287349.168</v>
      </c>
      <c r="AV82" s="103">
        <f t="shared" si="69"/>
        <v>0</v>
      </c>
    </row>
    <row r="83">
      <c r="A83" s="369" t="s">
        <v>44</v>
      </c>
      <c r="B83" s="570" t="s">
        <v>506</v>
      </c>
      <c r="C83" s="372" t="s">
        <v>507</v>
      </c>
      <c r="D83" s="7" t="s">
        <v>77</v>
      </c>
      <c r="E83" s="369" t="s">
        <v>351</v>
      </c>
      <c r="F83" s="369" t="s">
        <v>352</v>
      </c>
      <c r="G83" s="367">
        <v>1874322.05</v>
      </c>
      <c r="H83" s="367"/>
      <c r="I83" s="10">
        <f t="shared" si="49"/>
        <v>91654.348245</v>
      </c>
      <c r="J83" s="10">
        <f t="shared" si="50"/>
        <v>74972.882</v>
      </c>
      <c r="K83" s="10">
        <f t="shared" si="51"/>
        <v>37486.441</v>
      </c>
      <c r="L83" s="10">
        <f t="shared" si="70"/>
        <v>15000</v>
      </c>
      <c r="M83" s="35">
        <f t="shared" si="52"/>
        <v>2093435.7212450001</v>
      </c>
      <c r="N83" s="26">
        <f t="shared" si="71"/>
        <v>167474.85769960002</v>
      </c>
      <c r="O83" s="26">
        <v>1528000</v>
      </c>
      <c r="P83" s="26"/>
      <c r="Q83" s="26"/>
      <c r="R83" s="29">
        <f t="shared" si="53"/>
        <v>3788910.5789446</v>
      </c>
      <c r="S83" s="199">
        <f t="shared" si="42"/>
        <v>18422.234346956004</v>
      </c>
      <c r="T83" s="42">
        <f t="shared" si="72"/>
        <v>3807332.813291556</v>
      </c>
      <c r="U83" s="423">
        <v>44621</v>
      </c>
      <c r="V83" s="414">
        <v>44712</v>
      </c>
      <c r="W83" s="321"/>
      <c r="X83" s="321"/>
      <c r="Y83" s="321"/>
      <c r="Z83" s="765">
        <f t="shared" si="54"/>
        <v>77</v>
      </c>
      <c r="AA83" s="766" t="str">
        <f t="shared" si="55"/>
        <v>0323</v>
      </c>
      <c r="AB83" s="767" t="str">
        <f t="shared" si="56"/>
        <v>RUSMIN</v>
      </c>
      <c r="AC83" s="768" t="str">
        <f>+VLOOKUP($B83,'[5]Database All Area Mei 2022'!$C$5:$CJ$1779,27,0)</f>
        <v>LAJANG</v>
      </c>
      <c r="AD83" s="769">
        <f t="shared" si="57"/>
        <v>3402322.05</v>
      </c>
      <c r="AE83" s="770">
        <f t="shared" si="58"/>
        <v>37486.441</v>
      </c>
      <c r="AF83" s="770">
        <f t="shared" si="59"/>
        <v>0</v>
      </c>
      <c r="AG83" s="770">
        <f t="shared" si="60"/>
        <v>18743.2205</v>
      </c>
      <c r="AH83" s="771">
        <f t="shared" si="61"/>
        <v>-1153907.6115</v>
      </c>
      <c r="AI83" s="771">
        <f t="shared" si="62"/>
        <v>0</v>
      </c>
      <c r="AJ83" s="772">
        <f t="shared" si="63"/>
        <v>3346092.3885</v>
      </c>
      <c r="AK83" s="772"/>
      <c r="AL83" s="773"/>
      <c r="AM83" s="774">
        <f t="shared" si="64"/>
        <v>3346092.3885</v>
      </c>
      <c r="AN83" s="775" t="str">
        <f>+VLOOKUP($B83,'[5]Database All Area Mei 2022'!$C$5:$CJ$1779,74,0)</f>
        <v>PBI</v>
      </c>
      <c r="AO83" s="776">
        <f t="shared" si="65"/>
        <v>77</v>
      </c>
      <c r="AP83" s="777" t="str">
        <f t="shared" si="66"/>
        <v>0323</v>
      </c>
      <c r="AQ83" s="778" t="str">
        <f t="shared" si="67"/>
        <v>RUSMIN</v>
      </c>
      <c r="AR83" s="779">
        <f t="shared" si="68"/>
        <v>3346092.3885</v>
      </c>
      <c r="AS83" s="97">
        <f>+VLOOKUP(B83,'[6]BANK DRIVER'!$B$442:$I$1298,6,0)</f>
        <v>3346092.3885</v>
      </c>
      <c r="AV83" s="103">
        <f t="shared" si="69"/>
        <v>0</v>
      </c>
    </row>
    <row r="84">
      <c r="A84" s="369" t="s">
        <v>44</v>
      </c>
      <c r="B84" s="8" t="s">
        <v>508</v>
      </c>
      <c r="C84" s="372" t="s">
        <v>509</v>
      </c>
      <c r="D84" s="7" t="s">
        <v>77</v>
      </c>
      <c r="E84" s="369" t="s">
        <v>351</v>
      </c>
      <c r="F84" s="369" t="s">
        <v>352</v>
      </c>
      <c r="G84" s="367">
        <v>1874322.05</v>
      </c>
      <c r="H84" s="367"/>
      <c r="I84" s="10">
        <f t="shared" si="49"/>
        <v>91654.348245</v>
      </c>
      <c r="J84" s="10">
        <f t="shared" si="50"/>
        <v>74972.882</v>
      </c>
      <c r="K84" s="10">
        <f t="shared" si="51"/>
        <v>37486.441</v>
      </c>
      <c r="L84" s="10">
        <f t="shared" si="70"/>
        <v>15000</v>
      </c>
      <c r="M84" s="35">
        <f t="shared" si="52"/>
        <v>2093435.7212450001</v>
      </c>
      <c r="N84" s="26">
        <f t="shared" si="71"/>
        <v>167474.85769960002</v>
      </c>
      <c r="O84" s="26">
        <v>1544000</v>
      </c>
      <c r="P84" s="26"/>
      <c r="Q84" s="26"/>
      <c r="R84" s="29">
        <f t="shared" si="53"/>
        <v>3804910.5789446</v>
      </c>
      <c r="S84" s="199">
        <f t="shared" si="42"/>
        <v>18422.234346956004</v>
      </c>
      <c r="T84" s="42">
        <f t="shared" si="72"/>
        <v>3823332.813291556</v>
      </c>
      <c r="U84" s="423">
        <v>44621</v>
      </c>
      <c r="V84" s="414">
        <v>44712</v>
      </c>
      <c r="W84" s="321"/>
      <c r="X84" s="321"/>
      <c r="Y84" s="321"/>
      <c r="Z84" s="765">
        <f t="shared" si="54"/>
        <v>78</v>
      </c>
      <c r="AA84" s="766" t="str">
        <f t="shared" si="55"/>
        <v>1750</v>
      </c>
      <c r="AB84" s="767" t="str">
        <f t="shared" si="56"/>
        <v>RYANDIKA</v>
      </c>
      <c r="AC84" s="768" t="str">
        <f>+VLOOKUP($B84,'[5]Database All Area Mei 2022'!$C$5:$CJ$1779,27,0)</f>
        <v>LAJANG</v>
      </c>
      <c r="AD84" s="769">
        <f t="shared" si="57"/>
        <v>3418322.05</v>
      </c>
      <c r="AE84" s="770">
        <f t="shared" si="58"/>
        <v>37486.441</v>
      </c>
      <c r="AF84" s="770">
        <f t="shared" si="59"/>
        <v>18743.2205</v>
      </c>
      <c r="AG84" s="770">
        <f t="shared" si="60"/>
        <v>18743.2205</v>
      </c>
      <c r="AH84" s="771">
        <f t="shared" si="61"/>
        <v>-1156650.832</v>
      </c>
      <c r="AI84" s="771">
        <f t="shared" si="62"/>
        <v>0</v>
      </c>
      <c r="AJ84" s="772">
        <f t="shared" si="63"/>
        <v>3343349.168</v>
      </c>
      <c r="AK84" s="772"/>
      <c r="AL84" s="773"/>
      <c r="AM84" s="774">
        <f t="shared" si="64"/>
        <v>3343349.168</v>
      </c>
      <c r="AN84" s="775" t="str">
        <f>+VLOOKUP($B84,'[5]Database All Area Mei 2022'!$C$5:$CJ$1779,74,0)</f>
        <v>PERUSAHAAN</v>
      </c>
      <c r="AO84" s="776">
        <f t="shared" si="65"/>
        <v>78</v>
      </c>
      <c r="AP84" s="777" t="str">
        <f t="shared" si="66"/>
        <v>1750</v>
      </c>
      <c r="AQ84" s="778" t="str">
        <f t="shared" si="67"/>
        <v>RYANDIKA</v>
      </c>
      <c r="AR84" s="779">
        <f t="shared" si="68"/>
        <v>3343349.168</v>
      </c>
      <c r="AS84" s="97">
        <f>+VLOOKUP(B84,'[6]BANK DRIVER'!$B$442:$I$1298,6,0)</f>
        <v>3343349.168</v>
      </c>
      <c r="AV84" s="103">
        <f t="shared" si="69"/>
        <v>0</v>
      </c>
    </row>
    <row r="85">
      <c r="A85" s="369" t="s">
        <v>44</v>
      </c>
      <c r="B85" s="8" t="s">
        <v>510</v>
      </c>
      <c r="C85" s="372" t="s">
        <v>511</v>
      </c>
      <c r="D85" s="7" t="s">
        <v>77</v>
      </c>
      <c r="E85" s="369" t="s">
        <v>351</v>
      </c>
      <c r="F85" s="369" t="s">
        <v>352</v>
      </c>
      <c r="G85" s="367">
        <v>1874322.05</v>
      </c>
      <c r="H85" s="367"/>
      <c r="I85" s="10">
        <f t="shared" si="49"/>
        <v>91654.348245</v>
      </c>
      <c r="J85" s="10">
        <f t="shared" si="50"/>
        <v>74972.882</v>
      </c>
      <c r="K85" s="10">
        <f t="shared" si="51"/>
        <v>37486.441</v>
      </c>
      <c r="L85" s="10">
        <f t="shared" si="70"/>
        <v>15000</v>
      </c>
      <c r="M85" s="35">
        <f t="shared" si="52"/>
        <v>2093435.7212450001</v>
      </c>
      <c r="N85" s="26">
        <f t="shared" si="71"/>
        <v>167474.85769960002</v>
      </c>
      <c r="O85" s="26">
        <v>1544000</v>
      </c>
      <c r="P85" s="26"/>
      <c r="Q85" s="26"/>
      <c r="R85" s="29">
        <f t="shared" si="53"/>
        <v>3804910.5789446</v>
      </c>
      <c r="S85" s="199">
        <f t="shared" si="42"/>
        <v>18422.234346956004</v>
      </c>
      <c r="T85" s="42">
        <f t="shared" si="72"/>
        <v>3823332.813291556</v>
      </c>
      <c r="U85" s="423">
        <v>44621</v>
      </c>
      <c r="V85" s="414">
        <v>44712</v>
      </c>
      <c r="W85" s="321"/>
      <c r="X85" s="321"/>
      <c r="Y85" s="321"/>
      <c r="Z85" s="765">
        <f t="shared" si="54"/>
        <v>79</v>
      </c>
      <c r="AA85" s="766" t="str">
        <f t="shared" si="55"/>
        <v>1514</v>
      </c>
      <c r="AB85" s="767" t="str">
        <f t="shared" si="56"/>
        <v>SLAMET</v>
      </c>
      <c r="AC85" s="768" t="str">
        <f>+VLOOKUP($B85,'[5]Database All Area Mei 2022'!$C$5:$CJ$1779,27,0)</f>
        <v>KAWIN ANAK 1</v>
      </c>
      <c r="AD85" s="769">
        <f t="shared" si="57"/>
        <v>3418322.05</v>
      </c>
      <c r="AE85" s="770">
        <f t="shared" si="58"/>
        <v>37486.441</v>
      </c>
      <c r="AF85" s="770">
        <f t="shared" si="59"/>
        <v>18743.2205</v>
      </c>
      <c r="AG85" s="770">
        <f t="shared" si="60"/>
        <v>18743.2205</v>
      </c>
      <c r="AH85" s="771">
        <f t="shared" si="61"/>
        <v>-1906650.832</v>
      </c>
      <c r="AI85" s="771">
        <f t="shared" si="62"/>
        <v>0</v>
      </c>
      <c r="AJ85" s="772">
        <f t="shared" si="63"/>
        <v>3343349.168</v>
      </c>
      <c r="AK85" s="772"/>
      <c r="AL85" s="773"/>
      <c r="AM85" s="774">
        <f t="shared" si="64"/>
        <v>3343349.168</v>
      </c>
      <c r="AN85" s="775" t="str">
        <f>+VLOOKUP($B85,'[5]Database All Area Mei 2022'!$C$5:$CJ$1779,74,0)</f>
        <v>PERUSAHAAN</v>
      </c>
      <c r="AO85" s="776">
        <f t="shared" si="65"/>
        <v>79</v>
      </c>
      <c r="AP85" s="777" t="str">
        <f t="shared" si="66"/>
        <v>1514</v>
      </c>
      <c r="AQ85" s="778" t="str">
        <f t="shared" si="67"/>
        <v>SLAMET</v>
      </c>
      <c r="AR85" s="779">
        <f t="shared" si="68"/>
        <v>3343349.168</v>
      </c>
      <c r="AS85" s="97">
        <f>+VLOOKUP(B85,'[6]BANK DRIVER'!$B$442:$I$1298,6,0)</f>
        <v>3343349.168</v>
      </c>
      <c r="AV85" s="103">
        <f t="shared" si="69"/>
        <v>0</v>
      </c>
    </row>
    <row r="86">
      <c r="A86" s="369" t="s">
        <v>44</v>
      </c>
      <c r="B86" s="570" t="s">
        <v>512</v>
      </c>
      <c r="C86" s="438" t="s">
        <v>513</v>
      </c>
      <c r="D86" s="7" t="s">
        <v>77</v>
      </c>
      <c r="E86" s="369" t="s">
        <v>351</v>
      </c>
      <c r="F86" s="369" t="s">
        <v>352</v>
      </c>
      <c r="G86" s="367">
        <v>1874322.05</v>
      </c>
      <c r="H86" s="367"/>
      <c r="I86" s="10">
        <f ref="I86:I103" t="shared" si="73">+$I$4*4.89%</f>
        <v>91654.348245</v>
      </c>
      <c r="J86" s="10">
        <f ref="J86:J103" t="shared" si="74">+$I$4*4%</f>
        <v>74972.882</v>
      </c>
      <c r="K86" s="10">
        <f ref="K86:K103" t="shared" si="75">+$I$4*2%</f>
        <v>37486.441</v>
      </c>
      <c r="L86" s="10">
        <f t="shared" si="70"/>
        <v>15000</v>
      </c>
      <c r="M86" s="35">
        <f ref="M86:M106" t="shared" si="76">SUM(G86:L86)</f>
        <v>2093435.7212450001</v>
      </c>
      <c r="N86" s="26">
        <f t="shared" si="71"/>
        <v>167474.85769960002</v>
      </c>
      <c r="O86" s="26">
        <v>1558000</v>
      </c>
      <c r="P86" s="26"/>
      <c r="Q86" s="26"/>
      <c r="R86" s="29">
        <f t="shared" si="53"/>
        <v>3818910.5789446</v>
      </c>
      <c r="S86" s="199">
        <f t="shared" si="42"/>
        <v>18422.234346956004</v>
      </c>
      <c r="T86" s="42">
        <f t="shared" si="72"/>
        <v>3837332.813291556</v>
      </c>
      <c r="U86" s="423">
        <v>44621</v>
      </c>
      <c r="V86" s="414">
        <v>44712</v>
      </c>
      <c r="W86" s="321"/>
      <c r="X86" s="321"/>
      <c r="Y86" s="321"/>
      <c r="Z86" s="765">
        <f t="shared" si="54"/>
        <v>80</v>
      </c>
      <c r="AA86" s="766" t="str">
        <f t="shared" si="55"/>
        <v>0076</v>
      </c>
      <c r="AB86" s="767" t="str">
        <f t="shared" si="56"/>
        <v>SUEDI</v>
      </c>
      <c r="AC86" s="768" t="str">
        <f>+VLOOKUP($B86,'[5]Database All Area Mei 2022'!$C$5:$CJ$1779,27,0)</f>
        <v>LAJANG</v>
      </c>
      <c r="AD86" s="769">
        <f t="shared" si="57"/>
        <v>3432322.05</v>
      </c>
      <c r="AE86" s="770">
        <f t="shared" si="58"/>
        <v>37486.441</v>
      </c>
      <c r="AF86" s="770">
        <f t="shared" si="59"/>
        <v>18743.2205</v>
      </c>
      <c r="AG86" s="770">
        <f t="shared" si="60"/>
        <v>18743.2205</v>
      </c>
      <c r="AH86" s="771">
        <f t="shared" si="61"/>
        <v>-1142650.832</v>
      </c>
      <c r="AI86" s="771">
        <f t="shared" si="62"/>
        <v>0</v>
      </c>
      <c r="AJ86" s="772">
        <f t="shared" si="63"/>
        <v>3357349.168</v>
      </c>
      <c r="AK86" s="772"/>
      <c r="AL86" s="773"/>
      <c r="AM86" s="774">
        <f t="shared" si="64"/>
        <v>3357349.168</v>
      </c>
      <c r="AN86" s="775" t="str">
        <f>+VLOOKUP($B86,'[5]Database All Area Mei 2022'!$C$5:$CJ$1779,74,0)</f>
        <v>PERUSAHAAN</v>
      </c>
      <c r="AO86" s="776">
        <f t="shared" si="65"/>
        <v>80</v>
      </c>
      <c r="AP86" s="777" t="str">
        <f t="shared" si="66"/>
        <v>0076</v>
      </c>
      <c r="AQ86" s="778" t="str">
        <f t="shared" si="67"/>
        <v>SUEDI</v>
      </c>
      <c r="AR86" s="779">
        <f t="shared" si="68"/>
        <v>3357349.168</v>
      </c>
      <c r="AS86" s="97">
        <f>+VLOOKUP(B86,'[6]BANK DRIVER'!$B$442:$I$1298,6,0)</f>
        <v>3357349.168</v>
      </c>
      <c r="AV86" s="103">
        <f t="shared" si="69"/>
        <v>0</v>
      </c>
    </row>
    <row r="87">
      <c r="A87" s="369" t="s">
        <v>44</v>
      </c>
      <c r="B87" s="8" t="s">
        <v>514</v>
      </c>
      <c r="C87" s="372" t="s">
        <v>515</v>
      </c>
      <c r="D87" s="7" t="s">
        <v>77</v>
      </c>
      <c r="E87" s="369" t="s">
        <v>351</v>
      </c>
      <c r="F87" s="369" t="s">
        <v>352</v>
      </c>
      <c r="G87" s="367">
        <v>1874322.05</v>
      </c>
      <c r="H87" s="367"/>
      <c r="I87" s="10">
        <f t="shared" si="73"/>
        <v>91654.348245</v>
      </c>
      <c r="J87" s="10">
        <f t="shared" si="74"/>
        <v>74972.882</v>
      </c>
      <c r="K87" s="10">
        <f t="shared" si="75"/>
        <v>37486.441</v>
      </c>
      <c r="L87" s="10">
        <f t="shared" si="70"/>
        <v>15000</v>
      </c>
      <c r="M87" s="35">
        <f t="shared" si="76"/>
        <v>2093435.7212450001</v>
      </c>
      <c r="N87" s="26">
        <f t="shared" si="71"/>
        <v>167474.85769960002</v>
      </c>
      <c r="O87" s="26">
        <v>579000</v>
      </c>
      <c r="P87" s="26"/>
      <c r="Q87" s="26"/>
      <c r="R87" s="29">
        <f t="shared" si="53"/>
        <v>2839910.5789446</v>
      </c>
      <c r="S87" s="199">
        <f t="shared" si="42"/>
        <v>18422.234346956004</v>
      </c>
      <c r="T87" s="42">
        <f t="shared" si="72"/>
        <v>2858332.813291556</v>
      </c>
      <c r="U87" s="423">
        <v>44652</v>
      </c>
      <c r="V87" s="414">
        <v>44742</v>
      </c>
      <c r="W87" s="321"/>
      <c r="X87" s="321"/>
      <c r="Y87" s="321"/>
      <c r="Z87" s="765">
        <f t="shared" si="54"/>
        <v>81</v>
      </c>
      <c r="AA87" s="766" t="str">
        <f t="shared" si="55"/>
        <v>1900</v>
      </c>
      <c r="AB87" s="767" t="str">
        <f t="shared" si="56"/>
        <v>SUMARNO</v>
      </c>
      <c r="AC87" s="768" t="str">
        <f>+VLOOKUP($B87,'[5]Database All Area Mei 2022'!$C$5:$CJ$1779,27,0)</f>
        <v>KAWIN ANAK 2</v>
      </c>
      <c r="AD87" s="769">
        <f t="shared" si="57"/>
        <v>2453322.05</v>
      </c>
      <c r="AE87" s="770">
        <f t="shared" si="58"/>
        <v>37486.441</v>
      </c>
      <c r="AF87" s="770">
        <f t="shared" si="59"/>
        <v>18743.2205</v>
      </c>
      <c r="AG87" s="770">
        <f t="shared" si="60"/>
        <v>18743.2205</v>
      </c>
      <c r="AH87" s="771">
        <f t="shared" si="61"/>
        <v>-3246650.832</v>
      </c>
      <c r="AI87" s="771">
        <f t="shared" si="62"/>
        <v>0</v>
      </c>
      <c r="AJ87" s="772">
        <f t="shared" si="63"/>
        <v>2378349.168</v>
      </c>
      <c r="AK87" s="772"/>
      <c r="AL87" s="773"/>
      <c r="AM87" s="774">
        <f t="shared" si="64"/>
        <v>2378349.168</v>
      </c>
      <c r="AN87" s="775" t="str">
        <f>+VLOOKUP($B87,'[5]Database All Area Mei 2022'!$C$5:$CJ$1779,74,0)</f>
        <v>PERUSAHAAN</v>
      </c>
      <c r="AO87" s="776">
        <f t="shared" si="65"/>
        <v>81</v>
      </c>
      <c r="AP87" s="777" t="str">
        <f t="shared" si="66"/>
        <v>1900</v>
      </c>
      <c r="AQ87" s="778" t="str">
        <f t="shared" si="67"/>
        <v>SUMARNO</v>
      </c>
      <c r="AR87" s="779">
        <f t="shared" si="68"/>
        <v>2378349.168</v>
      </c>
      <c r="AS87" s="97">
        <f>+VLOOKUP(B87,'[6]BANK DRIVER'!$B$442:$I$1298,6,0)</f>
        <v>2378349.168</v>
      </c>
      <c r="AV87" s="103">
        <f t="shared" si="69"/>
        <v>0</v>
      </c>
    </row>
    <row r="88">
      <c r="A88" s="369" t="s">
        <v>44</v>
      </c>
      <c r="B88" s="8" t="s">
        <v>516</v>
      </c>
      <c r="C88" s="372" t="s">
        <v>517</v>
      </c>
      <c r="D88" s="7" t="s">
        <v>77</v>
      </c>
      <c r="E88" s="369" t="s">
        <v>351</v>
      </c>
      <c r="F88" s="369" t="s">
        <v>352</v>
      </c>
      <c r="G88" s="367">
        <v>1874322.05</v>
      </c>
      <c r="H88" s="367"/>
      <c r="I88" s="10">
        <f t="shared" si="73"/>
        <v>91654.348245</v>
      </c>
      <c r="J88" s="10">
        <f t="shared" si="74"/>
        <v>74972.882</v>
      </c>
      <c r="K88" s="10">
        <f t="shared" si="75"/>
        <v>37486.441</v>
      </c>
      <c r="L88" s="10">
        <f t="shared" si="70"/>
        <v>15000</v>
      </c>
      <c r="M88" s="35">
        <f t="shared" si="76"/>
        <v>2093435.7212450001</v>
      </c>
      <c r="N88" s="26">
        <f t="shared" si="71"/>
        <v>167474.85769960002</v>
      </c>
      <c r="O88" s="26">
        <v>1394000</v>
      </c>
      <c r="P88" s="26"/>
      <c r="Q88" s="26"/>
      <c r="R88" s="29">
        <f t="shared" si="53"/>
        <v>3654910.5789446</v>
      </c>
      <c r="S88" s="199">
        <f ref="S88:S128" t="shared" si="77">N88*11%</f>
        <v>18422.234346956004</v>
      </c>
      <c r="T88" s="42">
        <f t="shared" si="72"/>
        <v>3673332.813291556</v>
      </c>
      <c r="U88" s="423">
        <v>44621</v>
      </c>
      <c r="V88" s="414">
        <v>44712</v>
      </c>
      <c r="W88" s="321"/>
      <c r="X88" s="321"/>
      <c r="Y88" s="321"/>
      <c r="Z88" s="765">
        <f t="shared" si="54"/>
        <v>82</v>
      </c>
      <c r="AA88" s="766" t="str">
        <f t="shared" si="55"/>
        <v>1324</v>
      </c>
      <c r="AB88" s="767" t="str">
        <f t="shared" si="56"/>
        <v>SUNARI </v>
      </c>
      <c r="AC88" s="768" t="str">
        <f>+VLOOKUP($B88,'[5]Database All Area Mei 2022'!$C$5:$CJ$1779,27,0)</f>
        <v>KAWIN</v>
      </c>
      <c r="AD88" s="769">
        <f t="shared" si="57"/>
        <v>3268322.05</v>
      </c>
      <c r="AE88" s="770">
        <f t="shared" si="58"/>
        <v>37486.441</v>
      </c>
      <c r="AF88" s="770">
        <f t="shared" si="59"/>
        <v>18743.2205</v>
      </c>
      <c r="AG88" s="770">
        <f t="shared" si="60"/>
        <v>18743.2205</v>
      </c>
      <c r="AH88" s="771">
        <f t="shared" si="61"/>
        <v>-1681650.832</v>
      </c>
      <c r="AI88" s="771">
        <f t="shared" si="62"/>
        <v>0</v>
      </c>
      <c r="AJ88" s="772">
        <f t="shared" si="63"/>
        <v>3193349.168</v>
      </c>
      <c r="AK88" s="772"/>
      <c r="AL88" s="773"/>
      <c r="AM88" s="774">
        <f t="shared" si="64"/>
        <v>3193349.168</v>
      </c>
      <c r="AN88" s="775" t="str">
        <f>+VLOOKUP($B88,'[5]Database All Area Mei 2022'!$C$5:$CJ$1779,74,0)</f>
        <v>PERUSAHAAN</v>
      </c>
      <c r="AO88" s="776">
        <f t="shared" si="65"/>
        <v>82</v>
      </c>
      <c r="AP88" s="777" t="str">
        <f t="shared" si="66"/>
        <v>1324</v>
      </c>
      <c r="AQ88" s="778" t="str">
        <f t="shared" si="67"/>
        <v>SUNARI </v>
      </c>
      <c r="AR88" s="779">
        <f t="shared" si="68"/>
        <v>3193349.168</v>
      </c>
      <c r="AS88" s="97">
        <f>+VLOOKUP(B88,'[6]BANK DRIVER'!$B$442:$I$1298,6,0)</f>
        <v>3193349.168</v>
      </c>
      <c r="AV88" s="103">
        <f t="shared" si="69"/>
        <v>0</v>
      </c>
    </row>
    <row r="89">
      <c r="A89" s="369" t="s">
        <v>44</v>
      </c>
      <c r="B89" s="8" t="s">
        <v>518</v>
      </c>
      <c r="C89" s="372" t="s">
        <v>519</v>
      </c>
      <c r="D89" s="7" t="s">
        <v>77</v>
      </c>
      <c r="E89" s="369" t="s">
        <v>351</v>
      </c>
      <c r="F89" s="369" t="s">
        <v>352</v>
      </c>
      <c r="G89" s="367">
        <v>1874322.05</v>
      </c>
      <c r="H89" s="367"/>
      <c r="I89" s="10">
        <f t="shared" si="73"/>
        <v>91654.348245</v>
      </c>
      <c r="J89" s="10">
        <f t="shared" si="74"/>
        <v>74972.882</v>
      </c>
      <c r="K89" s="10">
        <f t="shared" si="75"/>
        <v>37486.441</v>
      </c>
      <c r="L89" s="10">
        <f t="shared" si="70"/>
        <v>15000</v>
      </c>
      <c r="M89" s="35">
        <f t="shared" si="76"/>
        <v>2093435.7212450001</v>
      </c>
      <c r="N89" s="26">
        <f t="shared" si="71"/>
        <v>167474.85769960002</v>
      </c>
      <c r="O89" s="26">
        <v>1489000</v>
      </c>
      <c r="P89" s="26"/>
      <c r="Q89" s="26"/>
      <c r="R89" s="29">
        <f ref="R89:R112" t="shared" si="78">SUM(M89:Q89)</f>
        <v>3749910.5789446</v>
      </c>
      <c r="S89" s="199">
        <f t="shared" si="77"/>
        <v>18422.234346956004</v>
      </c>
      <c r="T89" s="42">
        <f t="shared" si="72"/>
        <v>3768332.813291556</v>
      </c>
      <c r="U89" s="423">
        <v>44621</v>
      </c>
      <c r="V89" s="414">
        <v>44712</v>
      </c>
      <c r="W89" s="321"/>
      <c r="X89" s="321"/>
      <c r="Y89" s="321"/>
      <c r="Z89" s="765">
        <f t="shared" si="54"/>
        <v>83</v>
      </c>
      <c r="AA89" s="766" t="str">
        <f t="shared" si="55"/>
        <v>1510</v>
      </c>
      <c r="AB89" s="767" t="str">
        <f t="shared" si="56"/>
        <v>TEGUH DWI SUKIATNO</v>
      </c>
      <c r="AC89" s="768" t="str">
        <f>+VLOOKUP($B89,'[5]Database All Area Mei 2022'!$C$5:$CJ$1779,27,0)</f>
        <v>LAJANG</v>
      </c>
      <c r="AD89" s="769">
        <f t="shared" si="57"/>
        <v>3363322.05</v>
      </c>
      <c r="AE89" s="770">
        <f t="shared" si="58"/>
        <v>37486.441</v>
      </c>
      <c r="AF89" s="770">
        <f t="shared" si="59"/>
        <v>18743.2205</v>
      </c>
      <c r="AG89" s="770">
        <f t="shared" si="60"/>
        <v>18743.2205</v>
      </c>
      <c r="AH89" s="771">
        <f t="shared" si="61"/>
        <v>-1211650.832</v>
      </c>
      <c r="AI89" s="771">
        <f t="shared" si="62"/>
        <v>0</v>
      </c>
      <c r="AJ89" s="772">
        <f t="shared" si="63"/>
        <v>3288349.168</v>
      </c>
      <c r="AK89" s="772"/>
      <c r="AL89" s="773"/>
      <c r="AM89" s="774">
        <f t="shared" si="64"/>
        <v>3288349.168</v>
      </c>
      <c r="AN89" s="775" t="str">
        <f>+VLOOKUP($B89,'[5]Database All Area Mei 2022'!$C$5:$CJ$1779,74,0)</f>
        <v>PERUSAHAAN</v>
      </c>
      <c r="AO89" s="776">
        <f t="shared" si="65"/>
        <v>83</v>
      </c>
      <c r="AP89" s="777" t="str">
        <f t="shared" si="66"/>
        <v>1510</v>
      </c>
      <c r="AQ89" s="778" t="str">
        <f t="shared" si="67"/>
        <v>TEGUH DWI SUKIATNO</v>
      </c>
      <c r="AR89" s="779">
        <f t="shared" si="68"/>
        <v>3288349.168</v>
      </c>
      <c r="AS89" s="97">
        <f>+VLOOKUP(B89,'[6]BANK DRIVER'!$B$442:$I$1298,6,0)</f>
        <v>3288349.168</v>
      </c>
      <c r="AV89" s="103">
        <f t="shared" si="69"/>
        <v>0</v>
      </c>
    </row>
    <row r="90">
      <c r="A90" s="369" t="s">
        <v>44</v>
      </c>
      <c r="B90" s="570" t="s">
        <v>520</v>
      </c>
      <c r="C90" s="372" t="s">
        <v>521</v>
      </c>
      <c r="D90" s="7" t="s">
        <v>77</v>
      </c>
      <c r="E90" s="369" t="s">
        <v>351</v>
      </c>
      <c r="F90" s="369" t="s">
        <v>352</v>
      </c>
      <c r="G90" s="367">
        <v>1874322.05</v>
      </c>
      <c r="H90" s="367"/>
      <c r="I90" s="10">
        <f t="shared" si="73"/>
        <v>91654.348245</v>
      </c>
      <c r="J90" s="10">
        <f t="shared" si="74"/>
        <v>74972.882</v>
      </c>
      <c r="K90" s="10">
        <f t="shared" si="75"/>
        <v>37486.441</v>
      </c>
      <c r="L90" s="10">
        <f t="shared" si="70"/>
        <v>15000</v>
      </c>
      <c r="M90" s="35">
        <f t="shared" si="76"/>
        <v>2093435.7212450001</v>
      </c>
      <c r="N90" s="26">
        <f t="shared" si="71"/>
        <v>167474.85769960002</v>
      </c>
      <c r="O90" s="26">
        <v>1486000</v>
      </c>
      <c r="P90" s="26"/>
      <c r="Q90" s="26"/>
      <c r="R90" s="29">
        <f t="shared" si="78"/>
        <v>3746910.5789446</v>
      </c>
      <c r="S90" s="199">
        <f t="shared" si="77"/>
        <v>18422.234346956004</v>
      </c>
      <c r="T90" s="42">
        <f t="shared" si="72"/>
        <v>3765332.813291556</v>
      </c>
      <c r="U90" s="423">
        <v>44621</v>
      </c>
      <c r="V90" s="414">
        <v>44712</v>
      </c>
      <c r="W90" s="321"/>
      <c r="X90" s="321"/>
      <c r="Y90" s="321"/>
      <c r="Z90" s="765">
        <f t="shared" si="54"/>
        <v>84</v>
      </c>
      <c r="AA90" s="766" t="str">
        <f t="shared" si="55"/>
        <v>0349</v>
      </c>
      <c r="AB90" s="767" t="str">
        <f t="shared" si="56"/>
        <v>TIRTO SANTOSO</v>
      </c>
      <c r="AC90" s="768" t="str">
        <f>+VLOOKUP($B90,'[5]Database All Area Mei 2022'!$C$5:$CJ$1779,27,0)</f>
        <v>LAJANG</v>
      </c>
      <c r="AD90" s="769">
        <f t="shared" si="57"/>
        <v>3360322.05</v>
      </c>
      <c r="AE90" s="770">
        <f t="shared" si="58"/>
        <v>37486.441</v>
      </c>
      <c r="AF90" s="770">
        <f t="shared" si="59"/>
        <v>0</v>
      </c>
      <c r="AG90" s="770">
        <f t="shared" si="60"/>
        <v>18743.2205</v>
      </c>
      <c r="AH90" s="771">
        <f t="shared" si="61"/>
        <v>-1195907.6115</v>
      </c>
      <c r="AI90" s="771">
        <f t="shared" si="62"/>
        <v>0</v>
      </c>
      <c r="AJ90" s="772">
        <f t="shared" si="63"/>
        <v>3304092.3885</v>
      </c>
      <c r="AK90" s="772"/>
      <c r="AL90" s="773"/>
      <c r="AM90" s="774">
        <f t="shared" si="64"/>
        <v>3304092.3885</v>
      </c>
      <c r="AN90" s="775" t="str">
        <f>+VLOOKUP($B90,'[5]Database All Area Mei 2022'!$C$5:$CJ$1779,74,0)</f>
        <v>PBI</v>
      </c>
      <c r="AO90" s="776">
        <f t="shared" si="65"/>
        <v>84</v>
      </c>
      <c r="AP90" s="777" t="str">
        <f t="shared" si="66"/>
        <v>0349</v>
      </c>
      <c r="AQ90" s="778" t="str">
        <f t="shared" si="67"/>
        <v>TIRTO SANTOSO</v>
      </c>
      <c r="AR90" s="779">
        <f t="shared" si="68"/>
        <v>3304092.3885</v>
      </c>
      <c r="AS90" s="97">
        <f>+VLOOKUP(B90,'[6]BANK DRIVER'!$B$442:$I$1298,6,0)</f>
        <v>3304092.3885</v>
      </c>
      <c r="AV90" s="103">
        <f t="shared" si="69"/>
        <v>0</v>
      </c>
    </row>
    <row r="91">
      <c r="A91" s="369" t="s">
        <v>44</v>
      </c>
      <c r="B91" s="570" t="s">
        <v>522</v>
      </c>
      <c r="C91" s="372" t="s">
        <v>523</v>
      </c>
      <c r="D91" s="7" t="s">
        <v>77</v>
      </c>
      <c r="E91" s="369" t="s">
        <v>351</v>
      </c>
      <c r="F91" s="369" t="s">
        <v>352</v>
      </c>
      <c r="G91" s="367">
        <v>1874322.05</v>
      </c>
      <c r="H91" s="367"/>
      <c r="I91" s="10">
        <f t="shared" si="73"/>
        <v>91654.348245</v>
      </c>
      <c r="J91" s="10">
        <f t="shared" si="74"/>
        <v>74972.882</v>
      </c>
      <c r="K91" s="10">
        <f t="shared" si="75"/>
        <v>37486.441</v>
      </c>
      <c r="L91" s="10">
        <f t="shared" si="70"/>
        <v>15000</v>
      </c>
      <c r="M91" s="35">
        <f t="shared" si="76"/>
        <v>2093435.7212450001</v>
      </c>
      <c r="N91" s="26">
        <f t="shared" si="71"/>
        <v>167474.85769960002</v>
      </c>
      <c r="O91" s="26">
        <v>1348000</v>
      </c>
      <c r="P91" s="26"/>
      <c r="Q91" s="26"/>
      <c r="R91" s="29">
        <f t="shared" si="78"/>
        <v>3608910.5789446</v>
      </c>
      <c r="S91" s="199">
        <f t="shared" si="77"/>
        <v>18422.234346956004</v>
      </c>
      <c r="T91" s="42">
        <f t="shared" si="72"/>
        <v>3627332.813291556</v>
      </c>
      <c r="U91" s="423">
        <v>44621</v>
      </c>
      <c r="V91" s="414">
        <v>44712</v>
      </c>
      <c r="W91" s="321"/>
      <c r="X91" s="321"/>
      <c r="Y91" s="321"/>
      <c r="Z91" s="765">
        <f t="shared" si="54"/>
        <v>85</v>
      </c>
      <c r="AA91" s="766" t="str">
        <f t="shared" si="55"/>
        <v>0333</v>
      </c>
      <c r="AB91" s="767" t="str">
        <f t="shared" si="56"/>
        <v>VIKI MARDIAN</v>
      </c>
      <c r="AC91" s="768" t="str">
        <f>+VLOOKUP($B91,'[5]Database All Area Mei 2022'!$C$5:$CJ$1779,27,0)</f>
        <v>LAJANG</v>
      </c>
      <c r="AD91" s="769">
        <f t="shared" si="57"/>
        <v>3222322.05</v>
      </c>
      <c r="AE91" s="770">
        <f t="shared" si="58"/>
        <v>37486.441</v>
      </c>
      <c r="AF91" s="770">
        <f t="shared" si="59"/>
        <v>18743.2205</v>
      </c>
      <c r="AG91" s="770">
        <f t="shared" si="60"/>
        <v>18743.2205</v>
      </c>
      <c r="AH91" s="771">
        <f t="shared" si="61"/>
        <v>-1352650.832</v>
      </c>
      <c r="AI91" s="771">
        <f t="shared" si="62"/>
        <v>0</v>
      </c>
      <c r="AJ91" s="772">
        <f t="shared" si="63"/>
        <v>3147349.168</v>
      </c>
      <c r="AK91" s="772"/>
      <c r="AL91" s="773"/>
      <c r="AM91" s="774">
        <f t="shared" si="64"/>
        <v>3147349.168</v>
      </c>
      <c r="AN91" s="775" t="str">
        <f>+VLOOKUP($B91,'[5]Database All Area Mei 2022'!$C$5:$CJ$1779,74,0)</f>
        <v>PERUSAHAAN</v>
      </c>
      <c r="AO91" s="776">
        <f t="shared" si="65"/>
        <v>85</v>
      </c>
      <c r="AP91" s="777" t="str">
        <f t="shared" si="66"/>
        <v>0333</v>
      </c>
      <c r="AQ91" s="778" t="str">
        <f t="shared" si="67"/>
        <v>VIKI MARDIAN</v>
      </c>
      <c r="AR91" s="779">
        <f t="shared" si="68"/>
        <v>3147349.168</v>
      </c>
      <c r="AS91" s="97">
        <f>+VLOOKUP(B91,'[6]BANK DRIVER'!$B$442:$I$1298,6,0)</f>
        <v>3147349.168</v>
      </c>
      <c r="AV91" s="103">
        <f t="shared" si="69"/>
        <v>0</v>
      </c>
    </row>
    <row r="92">
      <c r="A92" s="369" t="s">
        <v>44</v>
      </c>
      <c r="B92" s="8" t="s">
        <v>524</v>
      </c>
      <c r="C92" s="372" t="s">
        <v>525</v>
      </c>
      <c r="D92" s="7" t="s">
        <v>77</v>
      </c>
      <c r="E92" s="369" t="s">
        <v>351</v>
      </c>
      <c r="F92" s="369" t="s">
        <v>352</v>
      </c>
      <c r="G92" s="367">
        <v>1874322.05</v>
      </c>
      <c r="H92" s="367"/>
      <c r="I92" s="10">
        <f t="shared" si="73"/>
        <v>91654.348245</v>
      </c>
      <c r="J92" s="10">
        <f t="shared" si="74"/>
        <v>74972.882</v>
      </c>
      <c r="K92" s="10">
        <f t="shared" si="75"/>
        <v>37486.441</v>
      </c>
      <c r="L92" s="10">
        <f t="shared" si="70"/>
        <v>15000</v>
      </c>
      <c r="M92" s="35">
        <f t="shared" si="76"/>
        <v>2093435.7212450001</v>
      </c>
      <c r="N92" s="26">
        <f t="shared" si="71"/>
        <v>167474.85769960002</v>
      </c>
      <c r="O92" s="26">
        <v>1750000</v>
      </c>
      <c r="P92" s="26"/>
      <c r="Q92" s="26"/>
      <c r="R92" s="29">
        <f t="shared" si="78"/>
        <v>4010910.5789446</v>
      </c>
      <c r="S92" s="199">
        <f t="shared" si="77"/>
        <v>18422.234346956004</v>
      </c>
      <c r="T92" s="42">
        <f t="shared" si="72"/>
        <v>4029332.813291556</v>
      </c>
      <c r="U92" s="423">
        <v>44621</v>
      </c>
      <c r="V92" s="414">
        <v>44712</v>
      </c>
      <c r="W92" s="321"/>
      <c r="X92" s="321"/>
      <c r="Y92" s="321"/>
      <c r="Z92" s="765">
        <f t="shared" si="54"/>
        <v>86</v>
      </c>
      <c r="AA92" s="766" t="str">
        <f t="shared" si="55"/>
        <v>1019</v>
      </c>
      <c r="AB92" s="767" t="str">
        <f t="shared" si="56"/>
        <v>WAHYUDI SHOLEHAN</v>
      </c>
      <c r="AC92" s="768" t="str">
        <f>+VLOOKUP($B92,'[5]Database All Area Mei 2022'!$C$5:$CJ$1779,27,0)</f>
        <v>LAJANG</v>
      </c>
      <c r="AD92" s="769">
        <f t="shared" si="57"/>
        <v>3624322.05</v>
      </c>
      <c r="AE92" s="770">
        <f t="shared" si="58"/>
        <v>37486.441</v>
      </c>
      <c r="AF92" s="770">
        <f t="shared" si="59"/>
        <v>18743.2205</v>
      </c>
      <c r="AG92" s="770">
        <f t="shared" si="60"/>
        <v>18743.2205</v>
      </c>
      <c r="AH92" s="771">
        <f t="shared" si="61"/>
        <v>-950650.8319999999</v>
      </c>
      <c r="AI92" s="771">
        <f t="shared" si="62"/>
        <v>0</v>
      </c>
      <c r="AJ92" s="772">
        <f t="shared" si="63"/>
        <v>3549349.168</v>
      </c>
      <c r="AK92" s="772"/>
      <c r="AL92" s="773"/>
      <c r="AM92" s="774">
        <f t="shared" si="64"/>
        <v>3549349.168</v>
      </c>
      <c r="AN92" s="775" t="str">
        <f>+VLOOKUP($B92,'[5]Database All Area Mei 2022'!$C$5:$CJ$1779,74,0)</f>
        <v>PERUSAHAAN</v>
      </c>
      <c r="AO92" s="776">
        <f t="shared" si="65"/>
        <v>86</v>
      </c>
      <c r="AP92" s="777" t="str">
        <f t="shared" si="66"/>
        <v>1019</v>
      </c>
      <c r="AQ92" s="778" t="str">
        <f t="shared" si="67"/>
        <v>WAHYUDI SHOLEHAN</v>
      </c>
      <c r="AR92" s="779">
        <f t="shared" si="68"/>
        <v>3549349.168</v>
      </c>
      <c r="AS92" s="97">
        <f>+VLOOKUP(B92,'[6]BANK DRIVER'!$B$442:$I$1298,6,0)</f>
        <v>3549349.168</v>
      </c>
      <c r="AV92" s="103">
        <f t="shared" si="69"/>
        <v>0</v>
      </c>
    </row>
    <row r="93">
      <c r="A93" s="369" t="s">
        <v>44</v>
      </c>
      <c r="B93" s="570" t="s">
        <v>526</v>
      </c>
      <c r="C93" s="372" t="s">
        <v>527</v>
      </c>
      <c r="D93" s="7" t="s">
        <v>77</v>
      </c>
      <c r="E93" s="369" t="s">
        <v>351</v>
      </c>
      <c r="F93" s="369" t="s">
        <v>352</v>
      </c>
      <c r="G93" s="367">
        <v>1874322.05</v>
      </c>
      <c r="H93" s="367"/>
      <c r="I93" s="10">
        <f t="shared" si="73"/>
        <v>91654.348245</v>
      </c>
      <c r="J93" s="10">
        <f t="shared" si="74"/>
        <v>74972.882</v>
      </c>
      <c r="K93" s="10">
        <f t="shared" si="75"/>
        <v>37486.441</v>
      </c>
      <c r="L93" s="10">
        <f t="shared" si="70"/>
        <v>15000</v>
      </c>
      <c r="M93" s="35">
        <f t="shared" si="76"/>
        <v>2093435.7212450001</v>
      </c>
      <c r="N93" s="26">
        <f t="shared" si="71"/>
        <v>167474.85769960002</v>
      </c>
      <c r="O93" s="26">
        <v>1501000</v>
      </c>
      <c r="P93" s="26"/>
      <c r="Q93" s="26"/>
      <c r="R93" s="29">
        <f t="shared" si="78"/>
        <v>3761910.5789446</v>
      </c>
      <c r="S93" s="199">
        <f t="shared" si="77"/>
        <v>18422.234346956004</v>
      </c>
      <c r="T93" s="42">
        <f t="shared" si="72"/>
        <v>3780332.813291556</v>
      </c>
      <c r="U93" s="423">
        <v>44621</v>
      </c>
      <c r="V93" s="414">
        <v>44712</v>
      </c>
      <c r="W93" s="321"/>
      <c r="X93" s="321"/>
      <c r="Y93" s="321"/>
      <c r="Z93" s="765">
        <f t="shared" si="54"/>
        <v>87</v>
      </c>
      <c r="AA93" s="766" t="str">
        <f t="shared" si="55"/>
        <v>0585</v>
      </c>
      <c r="AB93" s="767" t="str">
        <f t="shared" si="56"/>
        <v>YUDI</v>
      </c>
      <c r="AC93" s="768" t="str">
        <f>+VLOOKUP($B93,'[5]Database All Area Mei 2022'!$C$5:$CJ$1779,27,0)</f>
        <v>KAWIN ANAK 3</v>
      </c>
      <c r="AD93" s="769">
        <f t="shared" si="57"/>
        <v>3375322.05</v>
      </c>
      <c r="AE93" s="770">
        <f t="shared" si="58"/>
        <v>37486.441</v>
      </c>
      <c r="AF93" s="770">
        <f t="shared" si="59"/>
        <v>18743.2205</v>
      </c>
      <c r="AG93" s="770">
        <f t="shared" si="60"/>
        <v>18743.2205</v>
      </c>
      <c r="AH93" s="771">
        <f t="shared" si="61"/>
        <v>-2699650.832</v>
      </c>
      <c r="AI93" s="771">
        <f t="shared" si="62"/>
        <v>0</v>
      </c>
      <c r="AJ93" s="772">
        <f t="shared" si="63"/>
        <v>3300349.168</v>
      </c>
      <c r="AK93" s="772"/>
      <c r="AL93" s="773"/>
      <c r="AM93" s="774">
        <f t="shared" si="64"/>
        <v>3300349.168</v>
      </c>
      <c r="AN93" s="775" t="str">
        <f>+VLOOKUP($B93,'[5]Database All Area Mei 2022'!$C$5:$CJ$1779,74,0)</f>
        <v>PERUSAHAAN</v>
      </c>
      <c r="AO93" s="776">
        <f t="shared" si="65"/>
        <v>87</v>
      </c>
      <c r="AP93" s="777" t="str">
        <f t="shared" si="66"/>
        <v>0585</v>
      </c>
      <c r="AQ93" s="778" t="str">
        <f t="shared" si="67"/>
        <v>YUDI</v>
      </c>
      <c r="AR93" s="779">
        <f t="shared" si="68"/>
        <v>3300349.168</v>
      </c>
      <c r="AS93" s="97">
        <f>+VLOOKUP(B93,'[6]BANK DRIVER'!$B$442:$I$1298,6,0)</f>
        <v>3300349.168</v>
      </c>
      <c r="AV93" s="103">
        <f t="shared" si="69"/>
        <v>0</v>
      </c>
    </row>
    <row r="94">
      <c r="A94" s="369" t="s">
        <v>44</v>
      </c>
      <c r="B94" s="570" t="s">
        <v>528</v>
      </c>
      <c r="C94" s="438" t="s">
        <v>529</v>
      </c>
      <c r="D94" s="7" t="s">
        <v>77</v>
      </c>
      <c r="E94" s="369" t="s">
        <v>351</v>
      </c>
      <c r="F94" s="369" t="s">
        <v>352</v>
      </c>
      <c r="G94" s="367">
        <v>1874322.05</v>
      </c>
      <c r="H94" s="367"/>
      <c r="I94" s="10">
        <f t="shared" si="73"/>
        <v>91654.348245</v>
      </c>
      <c r="J94" s="10">
        <f t="shared" si="74"/>
        <v>74972.882</v>
      </c>
      <c r="K94" s="10">
        <f t="shared" si="75"/>
        <v>37486.441</v>
      </c>
      <c r="L94" s="10">
        <f t="shared" si="70"/>
        <v>15000</v>
      </c>
      <c r="M94" s="35">
        <f t="shared" si="76"/>
        <v>2093435.7212450001</v>
      </c>
      <c r="N94" s="26">
        <f t="shared" si="71"/>
        <v>167474.85769960002</v>
      </c>
      <c r="O94" s="26">
        <v>1585000</v>
      </c>
      <c r="P94" s="26"/>
      <c r="Q94" s="26"/>
      <c r="R94" s="29">
        <f t="shared" si="78"/>
        <v>3845910.5789446</v>
      </c>
      <c r="S94" s="199">
        <f t="shared" si="77"/>
        <v>18422.234346956004</v>
      </c>
      <c r="T94" s="42">
        <f t="shared" si="72"/>
        <v>3864332.813291556</v>
      </c>
      <c r="U94" s="423">
        <v>44652</v>
      </c>
      <c r="V94" s="414">
        <v>44742</v>
      </c>
      <c r="W94" s="321"/>
      <c r="X94" s="321"/>
      <c r="Y94" s="321"/>
      <c r="Z94" s="765">
        <f t="shared" si="54"/>
        <v>88</v>
      </c>
      <c r="AA94" s="766" t="str">
        <f t="shared" si="55"/>
        <v>0081</v>
      </c>
      <c r="AB94" s="767" t="str">
        <f t="shared" si="56"/>
        <v>ZAENAL ARIF</v>
      </c>
      <c r="AC94" s="768" t="str">
        <f>+VLOOKUP($B94,'[5]Database All Area Mei 2022'!$C$5:$CJ$1779,27,0)</f>
        <v>KAWIN</v>
      </c>
      <c r="AD94" s="769">
        <f t="shared" si="57"/>
        <v>3459322.05</v>
      </c>
      <c r="AE94" s="770">
        <f t="shared" si="58"/>
        <v>37486.441</v>
      </c>
      <c r="AF94" s="770">
        <f t="shared" si="59"/>
        <v>18743.2205</v>
      </c>
      <c r="AG94" s="770">
        <f t="shared" si="60"/>
        <v>18743.2205</v>
      </c>
      <c r="AH94" s="771">
        <f t="shared" si="61"/>
        <v>-1490650.832</v>
      </c>
      <c r="AI94" s="771">
        <f t="shared" si="62"/>
        <v>0</v>
      </c>
      <c r="AJ94" s="772">
        <f t="shared" si="63"/>
        <v>3384349.168</v>
      </c>
      <c r="AK94" s="772"/>
      <c r="AL94" s="773"/>
      <c r="AM94" s="774">
        <f t="shared" si="64"/>
        <v>3384349.168</v>
      </c>
      <c r="AN94" s="775" t="str">
        <f>+VLOOKUP($B94,'[5]Database All Area Mei 2022'!$C$5:$CJ$1779,74,0)</f>
        <v>PERUSAHAAN</v>
      </c>
      <c r="AO94" s="776">
        <f t="shared" si="65"/>
        <v>88</v>
      </c>
      <c r="AP94" s="777" t="str">
        <f t="shared" si="66"/>
        <v>0081</v>
      </c>
      <c r="AQ94" s="778" t="str">
        <f t="shared" si="67"/>
        <v>ZAENAL ARIF</v>
      </c>
      <c r="AR94" s="779">
        <f t="shared" si="68"/>
        <v>3384349.168</v>
      </c>
      <c r="AS94" s="97">
        <f>+VLOOKUP(B94,'[6]BANK DRIVER'!$B$442:$I$1298,6,0)</f>
        <v>3384349.168</v>
      </c>
      <c r="AV94" s="103">
        <f t="shared" si="69"/>
        <v>0</v>
      </c>
    </row>
    <row r="95">
      <c r="A95" s="369" t="s">
        <v>44</v>
      </c>
      <c r="B95" s="8" t="s">
        <v>530</v>
      </c>
      <c r="C95" s="372" t="s">
        <v>531</v>
      </c>
      <c r="D95" s="7" t="s">
        <v>77</v>
      </c>
      <c r="E95" s="369" t="s">
        <v>351</v>
      </c>
      <c r="F95" s="369" t="s">
        <v>352</v>
      </c>
      <c r="G95" s="367">
        <v>1874322.05</v>
      </c>
      <c r="H95" s="367"/>
      <c r="I95" s="10">
        <f t="shared" si="73"/>
        <v>91654.348245</v>
      </c>
      <c r="J95" s="10">
        <f t="shared" si="74"/>
        <v>74972.882</v>
      </c>
      <c r="K95" s="10">
        <f t="shared" si="75"/>
        <v>37486.441</v>
      </c>
      <c r="L95" s="10">
        <f ref="L95:L130" t="shared" si="80">1667+13333</f>
        <v>15000</v>
      </c>
      <c r="M95" s="35">
        <f t="shared" si="76"/>
        <v>2093435.7212450001</v>
      </c>
      <c r="N95" s="26">
        <f ref="N95:N102" t="shared" si="81">+M95*8%</f>
        <v>167474.85769960002</v>
      </c>
      <c r="O95" s="26">
        <v>1305000</v>
      </c>
      <c r="P95" s="26"/>
      <c r="Q95" s="26"/>
      <c r="R95" s="29">
        <f t="shared" si="78"/>
        <v>3565910.5789446</v>
      </c>
      <c r="S95" s="199">
        <f t="shared" si="77"/>
        <v>18422.234346956004</v>
      </c>
      <c r="T95" s="42">
        <f ref="T95:T102" t="shared" si="82">R95+S95</f>
        <v>3584332.813291556</v>
      </c>
      <c r="U95" s="423">
        <v>44682</v>
      </c>
      <c r="V95" s="414">
        <v>44773</v>
      </c>
      <c r="W95" s="415"/>
      <c r="X95" s="321"/>
      <c r="Z95" s="765">
        <f t="shared" si="54"/>
        <v>89</v>
      </c>
      <c r="AA95" s="766" t="str">
        <f t="shared" si="55"/>
        <v>2899</v>
      </c>
      <c r="AB95" s="767" t="str">
        <f t="shared" si="56"/>
        <v>AHMAD FATHONI </v>
      </c>
      <c r="AC95" s="768" t="str">
        <f>+VLOOKUP($B95,'[5]Database All Area Mei 2022'!$C$5:$CJ$1779,27,0)</f>
        <v>KAWIN</v>
      </c>
      <c r="AD95" s="769">
        <f t="shared" si="57"/>
        <v>3179322.05</v>
      </c>
      <c r="AE95" s="770">
        <f t="shared" si="58"/>
        <v>37486.441</v>
      </c>
      <c r="AF95" s="770">
        <f t="shared" si="59"/>
        <v>18743.2205</v>
      </c>
      <c r="AG95" s="770">
        <f t="shared" si="60"/>
        <v>18743.2205</v>
      </c>
      <c r="AH95" s="771">
        <f t="shared" si="61"/>
        <v>-1770650.832</v>
      </c>
      <c r="AI95" s="771">
        <f t="shared" si="62"/>
        <v>0</v>
      </c>
      <c r="AJ95" s="772">
        <f t="shared" si="63"/>
        <v>3104349.168</v>
      </c>
      <c r="AK95" s="772"/>
      <c r="AL95" s="773"/>
      <c r="AM95" s="774">
        <f t="shared" si="64"/>
        <v>3104349.168</v>
      </c>
      <c r="AN95" s="775" t="str">
        <f>+VLOOKUP($B95,'[5]Database All Area Mei 2022'!$C$5:$CJ$1779,74,0)</f>
        <v>PERUSAHAAN</v>
      </c>
      <c r="AO95" s="776">
        <f t="shared" si="65"/>
        <v>89</v>
      </c>
      <c r="AP95" s="777" t="str">
        <f t="shared" si="66"/>
        <v>2899</v>
      </c>
      <c r="AQ95" s="778" t="str">
        <f t="shared" si="67"/>
        <v>AHMAD FATHONI </v>
      </c>
      <c r="AR95" s="779">
        <f t="shared" si="68"/>
        <v>3104349.168</v>
      </c>
      <c r="AS95" s="97">
        <f>+VLOOKUP(B95,'[6]BANK DRIVER'!$B$442:$I$1298,6,0)</f>
        <v>3104349.168</v>
      </c>
      <c r="AV95" s="103">
        <f t="shared" si="69"/>
        <v>0</v>
      </c>
    </row>
    <row r="96">
      <c r="A96" s="369" t="s">
        <v>44</v>
      </c>
      <c r="B96" s="8" t="s">
        <v>532</v>
      </c>
      <c r="C96" s="372" t="s">
        <v>533</v>
      </c>
      <c r="D96" s="7" t="s">
        <v>77</v>
      </c>
      <c r="E96" s="369" t="s">
        <v>351</v>
      </c>
      <c r="F96" s="369" t="s">
        <v>352</v>
      </c>
      <c r="G96" s="367">
        <v>1874322.05</v>
      </c>
      <c r="H96" s="367"/>
      <c r="I96" s="10">
        <f t="shared" si="73"/>
        <v>91654.348245</v>
      </c>
      <c r="J96" s="10">
        <f t="shared" si="74"/>
        <v>74972.882</v>
      </c>
      <c r="K96" s="10">
        <f t="shared" si="75"/>
        <v>37486.441</v>
      </c>
      <c r="L96" s="10">
        <f t="shared" si="80"/>
        <v>15000</v>
      </c>
      <c r="M96" s="35">
        <f t="shared" si="76"/>
        <v>2093435.7212450001</v>
      </c>
      <c r="N96" s="26">
        <f t="shared" si="81"/>
        <v>167474.85769960002</v>
      </c>
      <c r="O96" s="26">
        <v>1480000</v>
      </c>
      <c r="P96" s="26"/>
      <c r="Q96" s="26"/>
      <c r="R96" s="29">
        <f t="shared" si="78"/>
        <v>3740910.5789446</v>
      </c>
      <c r="S96" s="199">
        <f t="shared" si="77"/>
        <v>18422.234346956004</v>
      </c>
      <c r="T96" s="42">
        <f t="shared" si="82"/>
        <v>3759332.813291556</v>
      </c>
      <c r="U96" s="423">
        <v>44621</v>
      </c>
      <c r="V96" s="414">
        <v>44712</v>
      </c>
      <c r="W96" s="415"/>
      <c r="X96" s="321"/>
      <c r="Z96" s="765">
        <f t="shared" si="54"/>
        <v>90</v>
      </c>
      <c r="AA96" s="766" t="str">
        <f t="shared" si="55"/>
        <v>2920</v>
      </c>
      <c r="AB96" s="767" t="str">
        <f t="shared" si="56"/>
        <v>YOYOK NUR ARIFIN </v>
      </c>
      <c r="AC96" s="768" t="str">
        <f>+VLOOKUP($B96,'[5]Database All Area Mei 2022'!$C$5:$CJ$1779,27,0)</f>
        <v>LAJANG</v>
      </c>
      <c r="AD96" s="769">
        <f t="shared" si="57"/>
        <v>3354322.05</v>
      </c>
      <c r="AE96" s="770">
        <f t="shared" si="58"/>
        <v>37486.441</v>
      </c>
      <c r="AF96" s="770">
        <f t="shared" si="59"/>
        <v>18743.2205</v>
      </c>
      <c r="AG96" s="770">
        <f t="shared" si="60"/>
        <v>18743.2205</v>
      </c>
      <c r="AH96" s="771">
        <f t="shared" si="61"/>
        <v>-1220650.832</v>
      </c>
      <c r="AI96" s="771">
        <f t="shared" si="62"/>
        <v>0</v>
      </c>
      <c r="AJ96" s="772">
        <f t="shared" si="63"/>
        <v>3279349.168</v>
      </c>
      <c r="AK96" s="772"/>
      <c r="AL96" s="773"/>
      <c r="AM96" s="774">
        <f t="shared" si="64"/>
        <v>3279349.168</v>
      </c>
      <c r="AN96" s="775" t="str">
        <f>+VLOOKUP($B96,'[5]Database All Area Mei 2022'!$C$5:$CJ$1779,74,0)</f>
        <v>PERUSAHAAN</v>
      </c>
      <c r="AO96" s="776">
        <f t="shared" si="65"/>
        <v>90</v>
      </c>
      <c r="AP96" s="777" t="str">
        <f t="shared" si="66"/>
        <v>2920</v>
      </c>
      <c r="AQ96" s="778" t="str">
        <f t="shared" si="67"/>
        <v>YOYOK NUR ARIFIN </v>
      </c>
      <c r="AR96" s="779">
        <f t="shared" si="68"/>
        <v>3279349.168</v>
      </c>
      <c r="AS96" s="97">
        <f>+VLOOKUP(B96,'[6]BANK DRIVER'!$B$442:$I$1298,6,0)</f>
        <v>3279349.168</v>
      </c>
      <c r="AV96" s="103">
        <f t="shared" si="69"/>
        <v>0</v>
      </c>
    </row>
    <row r="97">
      <c r="A97" s="369" t="s">
        <v>211</v>
      </c>
      <c r="B97" s="1032" t="s">
        <v>534</v>
      </c>
      <c r="C97" s="372" t="s">
        <v>535</v>
      </c>
      <c r="D97" s="7" t="s">
        <v>77</v>
      </c>
      <c r="E97" s="369" t="s">
        <v>351</v>
      </c>
      <c r="F97" s="369" t="s">
        <v>352</v>
      </c>
      <c r="G97" s="367">
        <v>1874322.05</v>
      </c>
      <c r="H97" s="367"/>
      <c r="I97" s="10">
        <f t="shared" si="73"/>
        <v>91654.348245</v>
      </c>
      <c r="J97" s="10">
        <f t="shared" si="74"/>
        <v>74972.882</v>
      </c>
      <c r="K97" s="10">
        <f t="shared" si="75"/>
        <v>37486.441</v>
      </c>
      <c r="L97" s="10">
        <f t="shared" si="80"/>
        <v>15000</v>
      </c>
      <c r="M97" s="35">
        <f t="shared" si="76"/>
        <v>2093435.7212450001</v>
      </c>
      <c r="N97" s="26">
        <f t="shared" si="81"/>
        <v>167474.85769960002</v>
      </c>
      <c r="O97" s="26">
        <v>964000</v>
      </c>
      <c r="P97" s="26"/>
      <c r="Q97" s="26"/>
      <c r="R97" s="29">
        <f t="shared" si="78"/>
        <v>3224910.5789446</v>
      </c>
      <c r="S97" s="199">
        <f t="shared" si="77"/>
        <v>18422.234346956004</v>
      </c>
      <c r="T97" s="42">
        <f t="shared" si="82"/>
        <v>3243332.813291556</v>
      </c>
      <c r="U97" s="423">
        <v>44621</v>
      </c>
      <c r="V97" s="414">
        <v>44712</v>
      </c>
      <c r="W97" s="415"/>
      <c r="X97" s="321"/>
      <c r="Z97" s="765">
        <f t="shared" si="54"/>
        <v>91</v>
      </c>
      <c r="AA97" s="766" t="str">
        <f t="shared" si="55"/>
        <v>2951</v>
      </c>
      <c r="AB97" s="767" t="str">
        <f t="shared" si="56"/>
        <v>ISA PERMANA </v>
      </c>
      <c r="AC97" s="768" t="str">
        <f>+VLOOKUP($B97,'[5]Database All Area Mei 2022'!$C$5:$CJ$1779,27,0)</f>
        <v>LAJANG</v>
      </c>
      <c r="AD97" s="769">
        <f t="shared" si="57"/>
        <v>2838322.05</v>
      </c>
      <c r="AE97" s="770">
        <f t="shared" si="58"/>
        <v>37486.441</v>
      </c>
      <c r="AF97" s="770">
        <f t="shared" si="59"/>
        <v>0</v>
      </c>
      <c r="AG97" s="770">
        <f t="shared" si="60"/>
        <v>18743.2205</v>
      </c>
      <c r="AH97" s="771">
        <f t="shared" si="61"/>
        <v>-1717907.6115</v>
      </c>
      <c r="AI97" s="771">
        <f t="shared" si="62"/>
        <v>0</v>
      </c>
      <c r="AJ97" s="772">
        <f t="shared" si="63"/>
        <v>2782092.3885</v>
      </c>
      <c r="AK97" s="772"/>
      <c r="AL97" s="773"/>
      <c r="AM97" s="774">
        <f t="shared" si="64"/>
        <v>2782092.3885</v>
      </c>
      <c r="AN97" s="775" t="str">
        <f>+VLOOKUP($B97,'[5]Database All Area Mei 2022'!$C$5:$CJ$1779,74,0)</f>
        <v>PBI</v>
      </c>
      <c r="AO97" s="776">
        <f t="shared" si="65"/>
        <v>91</v>
      </c>
      <c r="AP97" s="777" t="str">
        <f t="shared" si="66"/>
        <v>2951</v>
      </c>
      <c r="AQ97" s="778" t="str">
        <f t="shared" si="67"/>
        <v>ISA PERMANA </v>
      </c>
      <c r="AR97" s="779">
        <f t="shared" si="68"/>
        <v>2782092.3885</v>
      </c>
      <c r="AS97" s="97">
        <f>+VLOOKUP(B97,'[6]BANK DRIVER'!$B$442:$I$1298,6,0)</f>
        <v>2782092.3885</v>
      </c>
      <c r="AV97" s="103">
        <f t="shared" si="69"/>
        <v>0</v>
      </c>
    </row>
    <row r="98">
      <c r="A98" s="369" t="s">
        <v>44</v>
      </c>
      <c r="B98" s="8" t="s">
        <v>536</v>
      </c>
      <c r="C98" s="372" t="s">
        <v>537</v>
      </c>
      <c r="D98" s="7" t="s">
        <v>77</v>
      </c>
      <c r="E98" s="369" t="s">
        <v>351</v>
      </c>
      <c r="F98" s="369" t="s">
        <v>352</v>
      </c>
      <c r="G98" s="367">
        <v>1874322.05</v>
      </c>
      <c r="H98" s="367"/>
      <c r="I98" s="10">
        <f t="shared" si="73"/>
        <v>91654.348245</v>
      </c>
      <c r="J98" s="10">
        <f t="shared" si="74"/>
        <v>74972.882</v>
      </c>
      <c r="K98" s="10">
        <f t="shared" si="75"/>
        <v>37486.441</v>
      </c>
      <c r="L98" s="10">
        <f t="shared" si="80"/>
        <v>15000</v>
      </c>
      <c r="M98" s="35">
        <f t="shared" si="76"/>
        <v>2093435.7212450001</v>
      </c>
      <c r="N98" s="26">
        <f t="shared" si="81"/>
        <v>167474.85769960002</v>
      </c>
      <c r="O98" s="26">
        <v>1487000</v>
      </c>
      <c r="P98" s="26"/>
      <c r="Q98" s="26"/>
      <c r="R98" s="29">
        <f t="shared" si="78"/>
        <v>3747910.5789446</v>
      </c>
      <c r="S98" s="199">
        <f t="shared" si="77"/>
        <v>18422.234346956004</v>
      </c>
      <c r="T98" s="42">
        <f t="shared" si="82"/>
        <v>3766332.813291556</v>
      </c>
      <c r="U98" s="423">
        <v>44621</v>
      </c>
      <c r="V98" s="414">
        <v>44712</v>
      </c>
      <c r="W98" s="415"/>
      <c r="X98" s="321"/>
      <c r="Z98" s="765">
        <f t="shared" si="54"/>
        <v>92</v>
      </c>
      <c r="AA98" s="766" t="str">
        <f t="shared" si="55"/>
        <v>3042</v>
      </c>
      <c r="AB98" s="767" t="str">
        <f t="shared" si="56"/>
        <v>MISDA IKA MAHENDRA </v>
      </c>
      <c r="AC98" s="768" t="str">
        <f>+VLOOKUP($B98,'[5]Database All Area Mei 2022'!$C$5:$CJ$1779,27,0)</f>
        <v>KAWIN</v>
      </c>
      <c r="AD98" s="769">
        <f t="shared" si="57"/>
        <v>3361322.05</v>
      </c>
      <c r="AE98" s="770">
        <f t="shared" si="58"/>
        <v>37486.441</v>
      </c>
      <c r="AF98" s="770">
        <f t="shared" si="59"/>
        <v>18743.2205</v>
      </c>
      <c r="AG98" s="770">
        <f t="shared" si="60"/>
        <v>18743.2205</v>
      </c>
      <c r="AH98" s="771">
        <f t="shared" si="61"/>
        <v>-1588650.832</v>
      </c>
      <c r="AI98" s="771">
        <f t="shared" si="62"/>
        <v>0</v>
      </c>
      <c r="AJ98" s="772">
        <f t="shared" si="63"/>
        <v>3286349.168</v>
      </c>
      <c r="AK98" s="772"/>
      <c r="AL98" s="773"/>
      <c r="AM98" s="774">
        <f t="shared" si="64"/>
        <v>3286349.168</v>
      </c>
      <c r="AN98" s="775" t="str">
        <f>+VLOOKUP($B98,'[5]Database All Area Mei 2022'!$C$5:$CJ$1779,74,0)</f>
        <v>PERUSAHAAN</v>
      </c>
      <c r="AO98" s="776">
        <f t="shared" si="65"/>
        <v>92</v>
      </c>
      <c r="AP98" s="777" t="str">
        <f t="shared" si="66"/>
        <v>3042</v>
      </c>
      <c r="AQ98" s="778" t="str">
        <f t="shared" si="67"/>
        <v>MISDA IKA MAHENDRA </v>
      </c>
      <c r="AR98" s="779">
        <f t="shared" si="68"/>
        <v>3286349.168</v>
      </c>
      <c r="AS98" s="97">
        <f>+VLOOKUP(B98,'[6]BANK DRIVER'!$B$442:$I$1298,6,0)</f>
        <v>3286349.168</v>
      </c>
      <c r="AV98" s="103">
        <f t="shared" si="69"/>
        <v>0</v>
      </c>
    </row>
    <row r="99">
      <c r="A99" s="369" t="s">
        <v>44</v>
      </c>
      <c r="B99" s="8" t="s">
        <v>538</v>
      </c>
      <c r="C99" s="372" t="s">
        <v>539</v>
      </c>
      <c r="D99" s="7" t="s">
        <v>77</v>
      </c>
      <c r="E99" s="369" t="s">
        <v>351</v>
      </c>
      <c r="F99" s="369" t="s">
        <v>352</v>
      </c>
      <c r="G99" s="367">
        <v>1874322.05</v>
      </c>
      <c r="H99" s="367"/>
      <c r="I99" s="10">
        <f t="shared" si="73"/>
        <v>91654.348245</v>
      </c>
      <c r="J99" s="10">
        <f t="shared" si="74"/>
        <v>74972.882</v>
      </c>
      <c r="K99" s="10">
        <f t="shared" si="75"/>
        <v>37486.441</v>
      </c>
      <c r="L99" s="10">
        <f t="shared" si="80"/>
        <v>15000</v>
      </c>
      <c r="M99" s="35">
        <f t="shared" si="76"/>
        <v>2093435.7212450001</v>
      </c>
      <c r="N99" s="26">
        <f t="shared" si="81"/>
        <v>167474.85769960002</v>
      </c>
      <c r="O99" s="26">
        <v>1368000</v>
      </c>
      <c r="P99" s="26"/>
      <c r="Q99" s="26"/>
      <c r="R99" s="29">
        <f t="shared" si="78"/>
        <v>3628910.5789446</v>
      </c>
      <c r="S99" s="199">
        <f t="shared" si="77"/>
        <v>18422.234346956004</v>
      </c>
      <c r="T99" s="42">
        <f t="shared" si="82"/>
        <v>3647332.813291556</v>
      </c>
      <c r="U99" s="423">
        <v>44621</v>
      </c>
      <c r="V99" s="414">
        <v>44712</v>
      </c>
      <c r="W99" s="415"/>
      <c r="X99" s="321"/>
      <c r="Z99" s="765">
        <f t="shared" si="54"/>
        <v>93</v>
      </c>
      <c r="AA99" s="766" t="str">
        <f t="shared" si="55"/>
        <v>3003</v>
      </c>
      <c r="AB99" s="767" t="str">
        <f t="shared" si="56"/>
        <v>SUSILO </v>
      </c>
      <c r="AC99" s="768" t="str">
        <f>+VLOOKUP($B99,'[5]Database All Area Mei 2022'!$C$5:$CJ$1779,27,0)</f>
        <v>KAWIN</v>
      </c>
      <c r="AD99" s="769">
        <f t="shared" si="57"/>
        <v>3242322.05</v>
      </c>
      <c r="AE99" s="770">
        <f t="shared" si="58"/>
        <v>37486.441</v>
      </c>
      <c r="AF99" s="770">
        <f t="shared" si="59"/>
        <v>18743.2205</v>
      </c>
      <c r="AG99" s="770">
        <f t="shared" si="60"/>
        <v>18743.2205</v>
      </c>
      <c r="AH99" s="771">
        <f t="shared" si="61"/>
        <v>-1707650.832</v>
      </c>
      <c r="AI99" s="771">
        <f t="shared" si="62"/>
        <v>0</v>
      </c>
      <c r="AJ99" s="772">
        <f t="shared" si="63"/>
        <v>3167349.168</v>
      </c>
      <c r="AK99" s="772"/>
      <c r="AL99" s="773"/>
      <c r="AM99" s="774">
        <f t="shared" si="64"/>
        <v>3167349.168</v>
      </c>
      <c r="AN99" s="775" t="str">
        <f>+VLOOKUP($B99,'[5]Database All Area Mei 2022'!$C$5:$CJ$1779,74,0)</f>
        <v>PERUSAHAAN</v>
      </c>
      <c r="AO99" s="776">
        <f t="shared" si="65"/>
        <v>93</v>
      </c>
      <c r="AP99" s="777" t="str">
        <f t="shared" si="66"/>
        <v>3003</v>
      </c>
      <c r="AQ99" s="778" t="str">
        <f t="shared" si="67"/>
        <v>SUSILO </v>
      </c>
      <c r="AR99" s="779">
        <f t="shared" si="68"/>
        <v>3167349.168</v>
      </c>
      <c r="AS99" s="97">
        <f>+VLOOKUP(B99,'[6]BANK DRIVER'!$B$442:$I$1298,6,0)</f>
        <v>3167349.168</v>
      </c>
      <c r="AV99" s="103">
        <f t="shared" si="69"/>
        <v>0</v>
      </c>
    </row>
    <row r="100">
      <c r="A100" s="369" t="s">
        <v>44</v>
      </c>
      <c r="B100" s="8" t="s">
        <v>540</v>
      </c>
      <c r="C100" s="372" t="s">
        <v>541</v>
      </c>
      <c r="D100" s="7" t="s">
        <v>77</v>
      </c>
      <c r="E100" s="369" t="s">
        <v>351</v>
      </c>
      <c r="F100" s="369" t="s">
        <v>352</v>
      </c>
      <c r="G100" s="367">
        <v>1874322.05</v>
      </c>
      <c r="H100" s="367"/>
      <c r="I100" s="10">
        <f t="shared" si="73"/>
        <v>91654.348245</v>
      </c>
      <c r="J100" s="10">
        <f t="shared" si="74"/>
        <v>74972.882</v>
      </c>
      <c r="K100" s="10">
        <f t="shared" si="75"/>
        <v>37486.441</v>
      </c>
      <c r="L100" s="10">
        <f t="shared" si="80"/>
        <v>15000</v>
      </c>
      <c r="M100" s="35">
        <f t="shared" si="76"/>
        <v>2093435.7212450001</v>
      </c>
      <c r="N100" s="26">
        <f t="shared" si="81"/>
        <v>167474.85769960002</v>
      </c>
      <c r="O100" s="26">
        <v>1483000</v>
      </c>
      <c r="P100" s="26"/>
      <c r="Q100" s="26"/>
      <c r="R100" s="29">
        <f t="shared" si="78"/>
        <v>3743910.5789446</v>
      </c>
      <c r="S100" s="199">
        <f t="shared" si="77"/>
        <v>18422.234346956004</v>
      </c>
      <c r="T100" s="42">
        <f t="shared" si="82"/>
        <v>3762332.813291556</v>
      </c>
      <c r="U100" s="423">
        <v>44621</v>
      </c>
      <c r="V100" s="414">
        <v>44712</v>
      </c>
      <c r="W100" s="415"/>
      <c r="X100" s="321"/>
      <c r="Z100" s="765">
        <f t="shared" si="54"/>
        <v>94</v>
      </c>
      <c r="AA100" s="766" t="str">
        <f t="shared" si="55"/>
        <v>3004</v>
      </c>
      <c r="AB100" s="767" t="str">
        <f t="shared" si="56"/>
        <v>WINARNO </v>
      </c>
      <c r="AC100" s="768" t="str">
        <f>+VLOOKUP($B100,'[5]Database All Area Mei 2022'!$C$5:$CJ$1779,27,0)</f>
        <v>LAJANG</v>
      </c>
      <c r="AD100" s="769">
        <f t="shared" si="57"/>
        <v>3357322.05</v>
      </c>
      <c r="AE100" s="770">
        <f t="shared" si="58"/>
        <v>37486.441</v>
      </c>
      <c r="AF100" s="770">
        <f t="shared" si="59"/>
        <v>0</v>
      </c>
      <c r="AG100" s="770">
        <f t="shared" si="60"/>
        <v>18743.2205</v>
      </c>
      <c r="AH100" s="771">
        <f t="shared" si="61"/>
        <v>-1198907.6115</v>
      </c>
      <c r="AI100" s="771">
        <f t="shared" si="62"/>
        <v>0</v>
      </c>
      <c r="AJ100" s="772">
        <f t="shared" si="63"/>
        <v>3301092.3885</v>
      </c>
      <c r="AK100" s="772"/>
      <c r="AL100" s="773"/>
      <c r="AM100" s="774">
        <f t="shared" si="64"/>
        <v>3301092.3885</v>
      </c>
      <c r="AN100" s="775" t="str">
        <f>+VLOOKUP($B100,'[5]Database All Area Mei 2022'!$C$5:$CJ$1779,74,0)</f>
        <v>PBI</v>
      </c>
      <c r="AO100" s="776">
        <f t="shared" si="65"/>
        <v>94</v>
      </c>
      <c r="AP100" s="777" t="str">
        <f t="shared" si="66"/>
        <v>3004</v>
      </c>
      <c r="AQ100" s="778" t="str">
        <f t="shared" si="67"/>
        <v>WINARNO </v>
      </c>
      <c r="AR100" s="779">
        <f t="shared" si="68"/>
        <v>3301092.3885</v>
      </c>
      <c r="AS100" s="97">
        <f>+VLOOKUP(B100,'[6]BANK DRIVER'!$B$442:$I$1298,6,0)</f>
        <v>3301092.3885</v>
      </c>
      <c r="AV100" s="103">
        <f t="shared" si="69"/>
        <v>0</v>
      </c>
    </row>
    <row r="101">
      <c r="A101" s="369" t="s">
        <v>44</v>
      </c>
      <c r="B101" s="8" t="s">
        <v>542</v>
      </c>
      <c r="C101" s="372" t="s">
        <v>543</v>
      </c>
      <c r="D101" s="7" t="s">
        <v>77</v>
      </c>
      <c r="E101" s="369" t="s">
        <v>351</v>
      </c>
      <c r="F101" s="369" t="s">
        <v>352</v>
      </c>
      <c r="G101" s="367">
        <v>1874322.05</v>
      </c>
      <c r="H101" s="367"/>
      <c r="I101" s="10">
        <f t="shared" si="73"/>
        <v>91654.348245</v>
      </c>
      <c r="J101" s="10">
        <f t="shared" si="74"/>
        <v>74972.882</v>
      </c>
      <c r="K101" s="10">
        <f t="shared" si="75"/>
        <v>37486.441</v>
      </c>
      <c r="L101" s="10">
        <f t="shared" si="80"/>
        <v>15000</v>
      </c>
      <c r="M101" s="35">
        <f t="shared" si="76"/>
        <v>2093435.7212450001</v>
      </c>
      <c r="N101" s="26">
        <f t="shared" si="81"/>
        <v>167474.85769960002</v>
      </c>
      <c r="O101" s="26">
        <v>1605000</v>
      </c>
      <c r="P101" s="26"/>
      <c r="Q101" s="26"/>
      <c r="R101" s="29">
        <f t="shared" si="78"/>
        <v>3865910.5789446</v>
      </c>
      <c r="S101" s="199">
        <f t="shared" si="77"/>
        <v>18422.234346956004</v>
      </c>
      <c r="T101" s="42">
        <f t="shared" si="82"/>
        <v>3884332.813291556</v>
      </c>
      <c r="U101" s="423">
        <v>44682</v>
      </c>
      <c r="V101" s="414">
        <v>44773</v>
      </c>
      <c r="W101" s="321"/>
      <c r="X101" s="321"/>
      <c r="Z101" s="765">
        <f t="shared" si="54"/>
        <v>95</v>
      </c>
      <c r="AA101" s="766" t="str">
        <f t="shared" si="55"/>
        <v>3132</v>
      </c>
      <c r="AB101" s="767" t="str">
        <f t="shared" si="56"/>
        <v>MARIJAN</v>
      </c>
      <c r="AC101" s="768" t="str">
        <f>+VLOOKUP($B101,'[5]Database All Area Mei 2022'!$C$5:$CJ$1779,27,0)</f>
        <v>KAWIN</v>
      </c>
      <c r="AD101" s="769">
        <f t="shared" si="57"/>
        <v>3479322.05</v>
      </c>
      <c r="AE101" s="770">
        <f t="shared" si="58"/>
        <v>37486.441</v>
      </c>
      <c r="AF101" s="770">
        <f t="shared" si="59"/>
        <v>0</v>
      </c>
      <c r="AG101" s="770">
        <f t="shared" si="60"/>
        <v>18743.2205</v>
      </c>
      <c r="AH101" s="771">
        <f t="shared" si="61"/>
        <v>-1451907.6115</v>
      </c>
      <c r="AI101" s="771">
        <f t="shared" si="62"/>
        <v>0</v>
      </c>
      <c r="AJ101" s="772">
        <f t="shared" si="63"/>
        <v>3423092.3885</v>
      </c>
      <c r="AK101" s="772"/>
      <c r="AL101" s="773"/>
      <c r="AM101" s="774">
        <f t="shared" si="64"/>
        <v>3423092.3885</v>
      </c>
      <c r="AN101" s="775" t="str">
        <f>+VLOOKUP($B101,'[5]Database All Area Mei 2022'!$C$5:$CJ$1779,74,0)</f>
        <v>PBI</v>
      </c>
      <c r="AO101" s="776">
        <f t="shared" si="65"/>
        <v>95</v>
      </c>
      <c r="AP101" s="777" t="str">
        <f t="shared" si="66"/>
        <v>3132</v>
      </c>
      <c r="AQ101" s="778" t="str">
        <f t="shared" si="67"/>
        <v>MARIJAN</v>
      </c>
      <c r="AR101" s="779">
        <f t="shared" si="68"/>
        <v>3423092.3885</v>
      </c>
      <c r="AS101" s="97">
        <f>+VLOOKUP(B101,'[6]BANK DRIVER'!$B$442:$I$1298,6,0)</f>
        <v>3423092.3885</v>
      </c>
      <c r="AV101" s="103">
        <f t="shared" si="69"/>
        <v>0</v>
      </c>
    </row>
    <row r="102">
      <c r="A102" s="369" t="s">
        <v>44</v>
      </c>
      <c r="B102" s="8" t="s">
        <v>544</v>
      </c>
      <c r="C102" s="372" t="s">
        <v>545</v>
      </c>
      <c r="D102" s="7" t="s">
        <v>77</v>
      </c>
      <c r="E102" s="369" t="s">
        <v>351</v>
      </c>
      <c r="F102" s="369" t="s">
        <v>352</v>
      </c>
      <c r="G102" s="367">
        <v>1874322.05</v>
      </c>
      <c r="H102" s="367"/>
      <c r="I102" s="10">
        <f t="shared" si="73"/>
        <v>91654.348245</v>
      </c>
      <c r="J102" s="10">
        <f t="shared" si="74"/>
        <v>74972.882</v>
      </c>
      <c r="K102" s="10">
        <f t="shared" si="75"/>
        <v>37486.441</v>
      </c>
      <c r="L102" s="10">
        <f t="shared" si="80"/>
        <v>15000</v>
      </c>
      <c r="M102" s="35">
        <f t="shared" si="76"/>
        <v>2093435.7212450001</v>
      </c>
      <c r="N102" s="26">
        <f t="shared" si="81"/>
        <v>167474.85769960002</v>
      </c>
      <c r="O102" s="26">
        <v>1675000</v>
      </c>
      <c r="P102" s="26"/>
      <c r="Q102" s="26"/>
      <c r="R102" s="29">
        <f t="shared" si="78"/>
        <v>3935910.5789446</v>
      </c>
      <c r="S102" s="199">
        <f t="shared" si="77"/>
        <v>18422.234346956004</v>
      </c>
      <c r="T102" s="42">
        <f t="shared" si="82"/>
        <v>3954332.813291556</v>
      </c>
      <c r="U102" s="423">
        <v>44682</v>
      </c>
      <c r="V102" s="414">
        <v>44773</v>
      </c>
      <c r="W102" s="321"/>
      <c r="X102" s="321"/>
      <c r="Z102" s="765">
        <f t="shared" si="54"/>
        <v>96</v>
      </c>
      <c r="AA102" s="766" t="str">
        <f t="shared" si="55"/>
        <v>3187</v>
      </c>
      <c r="AB102" s="767" t="str">
        <f t="shared" si="56"/>
        <v>FUAD ZIAN PAMUNGKAS</v>
      </c>
      <c r="AC102" s="768" t="str">
        <f>+VLOOKUP($B102,'[5]Database All Area Mei 2022'!$C$5:$CJ$1779,27,0)</f>
        <v>KAWIN</v>
      </c>
      <c r="AD102" s="769">
        <f t="shared" si="57"/>
        <v>3549322.05</v>
      </c>
      <c r="AE102" s="770">
        <f t="shared" si="58"/>
        <v>37486.441</v>
      </c>
      <c r="AF102" s="770">
        <f t="shared" si="59"/>
        <v>18743.2205</v>
      </c>
      <c r="AG102" s="770">
        <f t="shared" si="60"/>
        <v>18743.2205</v>
      </c>
      <c r="AH102" s="771">
        <f t="shared" si="61"/>
        <v>-1400650.832</v>
      </c>
      <c r="AI102" s="771">
        <f t="shared" si="62"/>
        <v>0</v>
      </c>
      <c r="AJ102" s="772">
        <f t="shared" si="63"/>
        <v>3474349.168</v>
      </c>
      <c r="AK102" s="772"/>
      <c r="AL102" s="773"/>
      <c r="AM102" s="774">
        <f t="shared" si="64"/>
        <v>3474349.168</v>
      </c>
      <c r="AN102" s="775" t="str">
        <f>+VLOOKUP($B102,'[5]Database All Area Mei 2022'!$C$5:$CJ$1779,74,0)</f>
        <v>PERUSAHAAN</v>
      </c>
      <c r="AO102" s="776">
        <f t="shared" si="65"/>
        <v>96</v>
      </c>
      <c r="AP102" s="777" t="str">
        <f t="shared" si="66"/>
        <v>3187</v>
      </c>
      <c r="AQ102" s="778" t="str">
        <f t="shared" si="67"/>
        <v>FUAD ZIAN PAMUNGKAS</v>
      </c>
      <c r="AR102" s="779">
        <f t="shared" si="68"/>
        <v>3474349.168</v>
      </c>
      <c r="AS102" s="97">
        <f>+VLOOKUP(B102,'[6]BANK DRIVER'!$B$442:$I$1298,6,0)</f>
        <v>3474349.168</v>
      </c>
      <c r="AV102" s="103">
        <f t="shared" si="69"/>
        <v>0</v>
      </c>
    </row>
    <row r="103">
      <c r="A103" s="369" t="s">
        <v>44</v>
      </c>
      <c r="B103" s="8" t="s">
        <v>546</v>
      </c>
      <c r="C103" s="372" t="s">
        <v>547</v>
      </c>
      <c r="D103" s="7" t="s">
        <v>77</v>
      </c>
      <c r="E103" s="369" t="s">
        <v>351</v>
      </c>
      <c r="F103" s="369" t="s">
        <v>352</v>
      </c>
      <c r="G103" s="367">
        <v>1874322.05</v>
      </c>
      <c r="H103" s="367"/>
      <c r="I103" s="10">
        <f t="shared" si="73"/>
        <v>91654.348245</v>
      </c>
      <c r="J103" s="10">
        <f t="shared" si="74"/>
        <v>74972.882</v>
      </c>
      <c r="K103" s="10">
        <f t="shared" si="75"/>
        <v>37486.441</v>
      </c>
      <c r="L103" s="10">
        <f t="shared" si="80"/>
        <v>15000</v>
      </c>
      <c r="M103" s="35">
        <f t="shared" si="76"/>
        <v>2093435.7212450001</v>
      </c>
      <c r="N103" s="26">
        <f ref="N103:N115" t="shared" si="83">+M103*8%</f>
        <v>167474.85769960002</v>
      </c>
      <c r="O103" s="26">
        <v>1348000</v>
      </c>
      <c r="P103" s="26"/>
      <c r="Q103" s="26"/>
      <c r="R103" s="29">
        <f t="shared" si="78"/>
        <v>3608910.5789446</v>
      </c>
      <c r="S103" s="199">
        <f t="shared" si="77"/>
        <v>18422.234346956004</v>
      </c>
      <c r="T103" s="42">
        <f ref="T103:T115" t="shared" si="84">R103+S103</f>
        <v>3627332.813291556</v>
      </c>
      <c r="U103" s="423">
        <v>44621</v>
      </c>
      <c r="V103" s="414">
        <v>44712</v>
      </c>
      <c r="W103" s="321"/>
      <c r="X103" s="321"/>
      <c r="Z103" s="765">
        <f t="shared" si="54"/>
        <v>97</v>
      </c>
      <c r="AA103" s="766" t="str">
        <f t="shared" si="55"/>
        <v>3341</v>
      </c>
      <c r="AB103" s="767" t="str">
        <f t="shared" si="56"/>
        <v>UNTUNG RIZKIANTO</v>
      </c>
      <c r="AC103" s="768" t="str">
        <f>+VLOOKUP($B103,'[5]Database All Area Mei 2022'!$C$5:$CJ$1779,27,0)</f>
        <v>KAWIN ANAK 1</v>
      </c>
      <c r="AD103" s="769">
        <f t="shared" si="57"/>
        <v>3222322.05</v>
      </c>
      <c r="AE103" s="770">
        <f t="shared" si="58"/>
        <v>37486.441</v>
      </c>
      <c r="AF103" s="770">
        <f t="shared" si="59"/>
        <v>0</v>
      </c>
      <c r="AG103" s="770">
        <f t="shared" si="60"/>
        <v>18743.2205</v>
      </c>
      <c r="AH103" s="771">
        <f t="shared" si="61"/>
        <v>-2083907.6115</v>
      </c>
      <c r="AI103" s="771">
        <f t="shared" si="62"/>
        <v>0</v>
      </c>
      <c r="AJ103" s="772">
        <f t="shared" si="63"/>
        <v>3166092.3885</v>
      </c>
      <c r="AK103" s="772"/>
      <c r="AL103" s="773"/>
      <c r="AM103" s="774">
        <f t="shared" si="64"/>
        <v>3166092.3885</v>
      </c>
      <c r="AN103" s="775" t="str">
        <f>+VLOOKUP($B103,'[5]Database All Area Mei 2022'!$C$5:$CJ$1779,74,0)</f>
        <v>PBI</v>
      </c>
      <c r="AO103" s="776">
        <f t="shared" si="65"/>
        <v>97</v>
      </c>
      <c r="AP103" s="777" t="str">
        <f t="shared" si="66"/>
        <v>3341</v>
      </c>
      <c r="AQ103" s="778" t="str">
        <f t="shared" si="67"/>
        <v>UNTUNG RIZKIANTO</v>
      </c>
      <c r="AR103" s="779">
        <f t="shared" si="68"/>
        <v>3166092.3885</v>
      </c>
      <c r="AS103" s="97">
        <f>+VLOOKUP(B103,'[6]BANK DRIVER'!$B$442:$I$1298,6,0)</f>
        <v>3166092.3885</v>
      </c>
      <c r="AV103" s="103">
        <f t="shared" si="69"/>
        <v>0</v>
      </c>
    </row>
    <row r="104">
      <c r="A104" s="369" t="s">
        <v>44</v>
      </c>
      <c r="B104" s="8" t="s">
        <v>548</v>
      </c>
      <c r="C104" s="372" t="s">
        <v>549</v>
      </c>
      <c r="D104" s="7" t="s">
        <v>77</v>
      </c>
      <c r="E104" s="369" t="s">
        <v>351</v>
      </c>
      <c r="F104" s="369" t="s">
        <v>352</v>
      </c>
      <c r="G104" s="367">
        <v>1874322.05</v>
      </c>
      <c r="H104" s="367"/>
      <c r="I104" s="10">
        <f ref="I104:I130" t="shared" si="85">+$I$4*4.89%</f>
        <v>91654.348245</v>
      </c>
      <c r="J104" s="10">
        <f ref="J104:J130" t="shared" si="86">+$I$4*4%</f>
        <v>74972.882</v>
      </c>
      <c r="K104" s="10">
        <f ref="K104:K130" t="shared" si="87">+$I$4*2%</f>
        <v>37486.441</v>
      </c>
      <c r="L104" s="10">
        <f t="shared" si="80"/>
        <v>15000</v>
      </c>
      <c r="M104" s="35">
        <f t="shared" si="76"/>
        <v>2093435.7212450001</v>
      </c>
      <c r="N104" s="26">
        <f t="shared" si="83"/>
        <v>167474.85769960002</v>
      </c>
      <c r="O104" s="26">
        <v>1421000</v>
      </c>
      <c r="P104" s="26"/>
      <c r="Q104" s="26"/>
      <c r="R104" s="29">
        <f t="shared" si="78"/>
        <v>3681910.5789446</v>
      </c>
      <c r="S104" s="199">
        <f t="shared" si="77"/>
        <v>18422.234346956004</v>
      </c>
      <c r="T104" s="42">
        <f t="shared" si="84"/>
        <v>3700332.813291556</v>
      </c>
      <c r="U104" s="423">
        <v>44621</v>
      </c>
      <c r="V104" s="414">
        <v>44712</v>
      </c>
      <c r="W104" s="321"/>
      <c r="X104" s="321"/>
      <c r="Z104" s="765">
        <f t="shared" si="54"/>
        <v>98</v>
      </c>
      <c r="AA104" s="766" t="str">
        <f t="shared" si="55"/>
        <v>3342</v>
      </c>
      <c r="AB104" s="767" t="str">
        <f t="shared" si="56"/>
        <v>IVANDO FIRDY FATAH</v>
      </c>
      <c r="AC104" s="768" t="str">
        <f>+VLOOKUP($B104,'[5]Database All Area Mei 2022'!$C$5:$CJ$1779,27,0)</f>
        <v>LAJANG</v>
      </c>
      <c r="AD104" s="769">
        <f t="shared" si="57"/>
        <v>3295322.05</v>
      </c>
      <c r="AE104" s="770">
        <f t="shared" si="58"/>
        <v>37486.441</v>
      </c>
      <c r="AF104" s="770">
        <f t="shared" si="59"/>
        <v>18743.2205</v>
      </c>
      <c r="AG104" s="770">
        <f t="shared" si="60"/>
        <v>18743.2205</v>
      </c>
      <c r="AH104" s="771">
        <f t="shared" si="61"/>
        <v>-1279650.832</v>
      </c>
      <c r="AI104" s="771">
        <f t="shared" si="62"/>
        <v>0</v>
      </c>
      <c r="AJ104" s="772">
        <f t="shared" si="63"/>
        <v>3220349.168</v>
      </c>
      <c r="AK104" s="772"/>
      <c r="AL104" s="773"/>
      <c r="AM104" s="774">
        <f t="shared" si="64"/>
        <v>3220349.168</v>
      </c>
      <c r="AN104" s="775" t="str">
        <f>+VLOOKUP($B104,'[5]Database All Area Mei 2022'!$C$5:$CJ$1779,74,0)</f>
        <v>PERUSAHAAN</v>
      </c>
      <c r="AO104" s="776">
        <f t="shared" si="65"/>
        <v>98</v>
      </c>
      <c r="AP104" s="777" t="str">
        <f t="shared" si="66"/>
        <v>3342</v>
      </c>
      <c r="AQ104" s="778" t="str">
        <f t="shared" si="67"/>
        <v>IVANDO FIRDY FATAH</v>
      </c>
      <c r="AR104" s="779">
        <f t="shared" si="68"/>
        <v>3220349.168</v>
      </c>
      <c r="AS104" s="97">
        <f>+VLOOKUP(B104,'[6]BANK DRIVER'!$B$442:$I$1298,6,0)</f>
        <v>3220349.168</v>
      </c>
      <c r="AV104" s="103">
        <f t="shared" si="69"/>
        <v>0</v>
      </c>
    </row>
    <row r="105">
      <c r="A105" s="369" t="s">
        <v>44</v>
      </c>
      <c r="B105" s="8" t="s">
        <v>550</v>
      </c>
      <c r="C105" s="372" t="s">
        <v>551</v>
      </c>
      <c r="D105" s="7" t="s">
        <v>77</v>
      </c>
      <c r="E105" s="369" t="s">
        <v>351</v>
      </c>
      <c r="F105" s="369" t="s">
        <v>352</v>
      </c>
      <c r="G105" s="367">
        <v>1874322.05</v>
      </c>
      <c r="H105" s="367"/>
      <c r="I105" s="10">
        <f t="shared" si="85"/>
        <v>91654.348245</v>
      </c>
      <c r="J105" s="10">
        <f t="shared" si="86"/>
        <v>74972.882</v>
      </c>
      <c r="K105" s="10">
        <f t="shared" si="87"/>
        <v>37486.441</v>
      </c>
      <c r="L105" s="10">
        <f t="shared" si="80"/>
        <v>15000</v>
      </c>
      <c r="M105" s="35">
        <f t="shared" si="76"/>
        <v>2093435.7212450001</v>
      </c>
      <c r="N105" s="26">
        <f t="shared" si="83"/>
        <v>167474.85769960002</v>
      </c>
      <c r="O105" s="26">
        <v>1209000</v>
      </c>
      <c r="P105" s="26"/>
      <c r="Q105" s="26"/>
      <c r="R105" s="29">
        <f t="shared" si="78"/>
        <v>3469910.5789446</v>
      </c>
      <c r="S105" s="199">
        <f t="shared" si="77"/>
        <v>18422.234346956004</v>
      </c>
      <c r="T105" s="42">
        <f t="shared" si="84"/>
        <v>3488332.813291556</v>
      </c>
      <c r="U105" s="423">
        <v>44621</v>
      </c>
      <c r="V105" s="414">
        <v>44712</v>
      </c>
      <c r="W105" s="321"/>
      <c r="X105" s="321"/>
      <c r="Z105" s="765">
        <f t="shared" si="54"/>
        <v>99</v>
      </c>
      <c r="AA105" s="766" t="str">
        <f t="shared" si="55"/>
        <v>3343</v>
      </c>
      <c r="AB105" s="767" t="str">
        <f t="shared" si="56"/>
        <v>GILANG RISKI EKO KIRMANTO</v>
      </c>
      <c r="AC105" s="768" t="str">
        <f>+VLOOKUP($B105,'[5]Database All Area Mei 2022'!$C$5:$CJ$1779,27,0)</f>
        <v>KAWIN ANAK 1</v>
      </c>
      <c r="AD105" s="769">
        <f t="shared" si="57"/>
        <v>3083322.05</v>
      </c>
      <c r="AE105" s="770">
        <f t="shared" si="58"/>
        <v>37486.441</v>
      </c>
      <c r="AF105" s="770">
        <f t="shared" si="59"/>
        <v>0</v>
      </c>
      <c r="AG105" s="770">
        <f t="shared" si="60"/>
        <v>18743.2205</v>
      </c>
      <c r="AH105" s="771">
        <f t="shared" si="61"/>
        <v>-2222907.6115</v>
      </c>
      <c r="AI105" s="771">
        <f t="shared" si="62"/>
        <v>0</v>
      </c>
      <c r="AJ105" s="772">
        <f t="shared" si="63"/>
        <v>3027092.3885</v>
      </c>
      <c r="AK105" s="772"/>
      <c r="AL105" s="773"/>
      <c r="AM105" s="774">
        <f t="shared" si="64"/>
        <v>3027092.3885</v>
      </c>
      <c r="AN105" s="775" t="str">
        <f>+VLOOKUP($B105,'[5]Database All Area Mei 2022'!$C$5:$CJ$1779,74,0)</f>
        <v>PBI</v>
      </c>
      <c r="AO105" s="776">
        <f t="shared" si="65"/>
        <v>99</v>
      </c>
      <c r="AP105" s="777" t="str">
        <f t="shared" si="66"/>
        <v>3343</v>
      </c>
      <c r="AQ105" s="778" t="str">
        <f t="shared" si="67"/>
        <v>GILANG RISKI EKO KIRMANTO</v>
      </c>
      <c r="AR105" s="779">
        <f t="shared" si="68"/>
        <v>3027092.3885</v>
      </c>
      <c r="AS105" s="97">
        <f>+VLOOKUP(B105,'[6]BANK DRIVER'!$B$442:$I$1298,6,0)</f>
        <v>3027092.3885</v>
      </c>
      <c r="AV105" s="103">
        <f t="shared" si="69"/>
        <v>0</v>
      </c>
    </row>
    <row r="106">
      <c r="A106" s="369" t="s">
        <v>44</v>
      </c>
      <c r="B106" s="8" t="s">
        <v>552</v>
      </c>
      <c r="C106" s="372" t="s">
        <v>553</v>
      </c>
      <c r="D106" s="7" t="s">
        <v>77</v>
      </c>
      <c r="E106" s="369" t="s">
        <v>351</v>
      </c>
      <c r="F106" s="369" t="s">
        <v>352</v>
      </c>
      <c r="G106" s="367">
        <v>1874322.05</v>
      </c>
      <c r="H106" s="367"/>
      <c r="I106" s="10">
        <f t="shared" si="85"/>
        <v>91654.348245</v>
      </c>
      <c r="J106" s="10">
        <f t="shared" si="86"/>
        <v>74972.882</v>
      </c>
      <c r="K106" s="10">
        <f t="shared" si="87"/>
        <v>37486.441</v>
      </c>
      <c r="L106" s="10">
        <f t="shared" si="80"/>
        <v>15000</v>
      </c>
      <c r="M106" s="35">
        <f t="shared" si="76"/>
        <v>2093435.7212450001</v>
      </c>
      <c r="N106" s="26">
        <f t="shared" si="83"/>
        <v>167474.85769960002</v>
      </c>
      <c r="O106" s="26">
        <v>1198000</v>
      </c>
      <c r="P106" s="26"/>
      <c r="Q106" s="26"/>
      <c r="R106" s="29">
        <f t="shared" si="78"/>
        <v>3458910.5789446</v>
      </c>
      <c r="S106" s="199">
        <f t="shared" si="77"/>
        <v>18422.234346956004</v>
      </c>
      <c r="T106" s="42">
        <f t="shared" si="84"/>
        <v>3477332.813291556</v>
      </c>
      <c r="U106" s="423">
        <v>44621</v>
      </c>
      <c r="V106" s="414">
        <v>44712</v>
      </c>
      <c r="W106" s="321"/>
      <c r="X106" s="321"/>
      <c r="Z106" s="765">
        <f t="shared" si="54"/>
        <v>100</v>
      </c>
      <c r="AA106" s="766" t="str">
        <f t="shared" si="55"/>
        <v>3344</v>
      </c>
      <c r="AB106" s="767" t="str">
        <f t="shared" si="56"/>
        <v>MOKHAMAD RUSDI</v>
      </c>
      <c r="AC106" s="768" t="str">
        <f>+VLOOKUP($B106,'[5]Database All Area Mei 2022'!$C$5:$CJ$1779,27,0)</f>
        <v>KAWIN ANAK 1</v>
      </c>
      <c r="AD106" s="769">
        <f t="shared" si="57"/>
        <v>3072322.05</v>
      </c>
      <c r="AE106" s="770">
        <f t="shared" si="58"/>
        <v>37486.441</v>
      </c>
      <c r="AF106" s="770">
        <f t="shared" si="59"/>
        <v>0</v>
      </c>
      <c r="AG106" s="770">
        <f t="shared" si="60"/>
        <v>18743.2205</v>
      </c>
      <c r="AH106" s="771">
        <f t="shared" si="61"/>
        <v>-2233907.6115</v>
      </c>
      <c r="AI106" s="771">
        <f t="shared" si="62"/>
        <v>0</v>
      </c>
      <c r="AJ106" s="772">
        <f t="shared" si="63"/>
        <v>3016092.3885</v>
      </c>
      <c r="AK106" s="772"/>
      <c r="AL106" s="773"/>
      <c r="AM106" s="774">
        <f t="shared" si="64"/>
        <v>3016092.3885</v>
      </c>
      <c r="AN106" s="775" t="str">
        <f>+VLOOKUP($B106,'[5]Database All Area Mei 2022'!$C$5:$CJ$1779,74,0)</f>
        <v>PBI</v>
      </c>
      <c r="AO106" s="776">
        <f t="shared" si="65"/>
        <v>100</v>
      </c>
      <c r="AP106" s="777" t="str">
        <f t="shared" si="66"/>
        <v>3344</v>
      </c>
      <c r="AQ106" s="778" t="str">
        <f t="shared" si="67"/>
        <v>MOKHAMAD RUSDI</v>
      </c>
      <c r="AR106" s="779">
        <f t="shared" si="68"/>
        <v>3016092.3885</v>
      </c>
      <c r="AS106" s="97">
        <f>+VLOOKUP(B106,'[6]BANK DRIVER'!$B$442:$I$1298,6,0)</f>
        <v>3016092.3885</v>
      </c>
      <c r="AV106" s="103">
        <f t="shared" si="69"/>
        <v>0</v>
      </c>
    </row>
    <row r="107">
      <c r="A107" s="369" t="s">
        <v>44</v>
      </c>
      <c r="B107" s="8" t="s">
        <v>554</v>
      </c>
      <c r="C107" s="372" t="s">
        <v>555</v>
      </c>
      <c r="D107" s="7" t="s">
        <v>77</v>
      </c>
      <c r="E107" s="369" t="s">
        <v>351</v>
      </c>
      <c r="F107" s="369" t="s">
        <v>352</v>
      </c>
      <c r="G107" s="367">
        <v>1874322.05</v>
      </c>
      <c r="H107" s="367"/>
      <c r="I107" s="10">
        <f t="shared" si="85"/>
        <v>91654.348245</v>
      </c>
      <c r="J107" s="10">
        <f t="shared" si="86"/>
        <v>74972.882</v>
      </c>
      <c r="K107" s="10">
        <f t="shared" si="87"/>
        <v>37486.441</v>
      </c>
      <c r="L107" s="10">
        <f t="shared" si="80"/>
        <v>15000</v>
      </c>
      <c r="M107" s="35">
        <f ref="M107:M115" t="shared" si="88">SUM(G107:L107)</f>
        <v>2093435.7212450001</v>
      </c>
      <c r="N107" s="26">
        <f t="shared" si="83"/>
        <v>167474.85769960002</v>
      </c>
      <c r="O107" s="26">
        <v>1422000</v>
      </c>
      <c r="P107" s="26"/>
      <c r="Q107" s="26"/>
      <c r="R107" s="29">
        <f t="shared" si="78"/>
        <v>3682910.5789446</v>
      </c>
      <c r="S107" s="199">
        <f t="shared" si="77"/>
        <v>18422.234346956004</v>
      </c>
      <c r="T107" s="42">
        <f t="shared" si="84"/>
        <v>3701332.813291556</v>
      </c>
      <c r="U107" s="423">
        <v>44621</v>
      </c>
      <c r="V107" s="414">
        <v>44712</v>
      </c>
      <c r="W107" s="321"/>
      <c r="X107" s="321"/>
      <c r="Z107" s="765">
        <f t="shared" si="54"/>
        <v>101</v>
      </c>
      <c r="AA107" s="766" t="str">
        <f t="shared" si="55"/>
        <v>3346</v>
      </c>
      <c r="AB107" s="767" t="str">
        <f t="shared" si="56"/>
        <v>DADANG DANU ADY</v>
      </c>
      <c r="AC107" s="768" t="str">
        <f>+VLOOKUP($B107,'[5]Database All Area Mei 2022'!$C$5:$CJ$1779,27,0)</f>
        <v>KAWIN ANAK 1</v>
      </c>
      <c r="AD107" s="769">
        <f t="shared" si="57"/>
        <v>3296322.05</v>
      </c>
      <c r="AE107" s="770">
        <f t="shared" si="58"/>
        <v>37486.441</v>
      </c>
      <c r="AF107" s="770">
        <f t="shared" si="59"/>
        <v>18743.2205</v>
      </c>
      <c r="AG107" s="770">
        <f t="shared" si="60"/>
        <v>18743.2205</v>
      </c>
      <c r="AH107" s="771">
        <f t="shared" si="61"/>
        <v>-2028650.832</v>
      </c>
      <c r="AI107" s="771">
        <f t="shared" si="62"/>
        <v>0</v>
      </c>
      <c r="AJ107" s="772">
        <f t="shared" si="63"/>
        <v>3221349.168</v>
      </c>
      <c r="AK107" s="772"/>
      <c r="AL107" s="773"/>
      <c r="AM107" s="774">
        <f t="shared" si="64"/>
        <v>3221349.168</v>
      </c>
      <c r="AN107" s="775" t="str">
        <f>+VLOOKUP($B107,'[5]Database All Area Mei 2022'!$C$5:$CJ$1779,74,0)</f>
        <v>PERUSAHAAN</v>
      </c>
      <c r="AO107" s="776">
        <f t="shared" si="65"/>
        <v>101</v>
      </c>
      <c r="AP107" s="777" t="str">
        <f t="shared" si="66"/>
        <v>3346</v>
      </c>
      <c r="AQ107" s="778" t="str">
        <f t="shared" si="67"/>
        <v>DADANG DANU ADY</v>
      </c>
      <c r="AR107" s="779">
        <f t="shared" si="68"/>
        <v>3221349.168</v>
      </c>
      <c r="AS107" s="97">
        <f>+VLOOKUP(B107,'[6]BANK DRIVER'!$B$442:$I$1298,6,0)</f>
        <v>3221349.168</v>
      </c>
      <c r="AV107" s="103">
        <f t="shared" si="69"/>
        <v>0</v>
      </c>
    </row>
    <row r="108">
      <c r="A108" s="369" t="s">
        <v>44</v>
      </c>
      <c r="B108" s="8" t="s">
        <v>556</v>
      </c>
      <c r="C108" s="372" t="s">
        <v>557</v>
      </c>
      <c r="D108" s="7" t="s">
        <v>77</v>
      </c>
      <c r="E108" s="369" t="s">
        <v>351</v>
      </c>
      <c r="F108" s="369" t="s">
        <v>352</v>
      </c>
      <c r="G108" s="367">
        <v>1874322.05</v>
      </c>
      <c r="H108" s="367"/>
      <c r="I108" s="10">
        <f t="shared" si="85"/>
        <v>91654.348245</v>
      </c>
      <c r="J108" s="10">
        <f t="shared" si="86"/>
        <v>74972.882</v>
      </c>
      <c r="K108" s="10">
        <f t="shared" si="87"/>
        <v>37486.441</v>
      </c>
      <c r="L108" s="10">
        <f t="shared" si="80"/>
        <v>15000</v>
      </c>
      <c r="M108" s="35">
        <f t="shared" si="88"/>
        <v>2093435.7212450001</v>
      </c>
      <c r="N108" s="26">
        <f t="shared" si="83"/>
        <v>167474.85769960002</v>
      </c>
      <c r="O108" s="26">
        <v>1646000</v>
      </c>
      <c r="P108" s="26"/>
      <c r="Q108" s="26"/>
      <c r="R108" s="29">
        <f t="shared" si="78"/>
        <v>3906910.5789446</v>
      </c>
      <c r="S108" s="199">
        <f t="shared" si="77"/>
        <v>18422.234346956004</v>
      </c>
      <c r="T108" s="42">
        <f t="shared" si="84"/>
        <v>3925332.813291556</v>
      </c>
      <c r="U108" s="423">
        <v>44652</v>
      </c>
      <c r="V108" s="414">
        <v>44742</v>
      </c>
      <c r="W108" s="321"/>
      <c r="X108" s="321"/>
      <c r="Z108" s="765">
        <f t="shared" si="54"/>
        <v>102</v>
      </c>
      <c r="AA108" s="766" t="str">
        <f t="shared" si="55"/>
        <v>3399</v>
      </c>
      <c r="AB108" s="767" t="str">
        <f t="shared" si="56"/>
        <v>YULIANTO</v>
      </c>
      <c r="AC108" s="768" t="str">
        <f>+VLOOKUP($B108,'[5]Database All Area Mei 2022'!$C$5:$CJ$1779,27,0)</f>
        <v>KAWIN</v>
      </c>
      <c r="AD108" s="769">
        <f t="shared" si="57"/>
        <v>3520322.05</v>
      </c>
      <c r="AE108" s="770">
        <f t="shared" si="58"/>
        <v>37486.441</v>
      </c>
      <c r="AF108" s="770">
        <f t="shared" si="59"/>
        <v>18743.2205</v>
      </c>
      <c r="AG108" s="770">
        <f t="shared" si="60"/>
        <v>18743.2205</v>
      </c>
      <c r="AH108" s="771">
        <f t="shared" si="61"/>
        <v>-1429650.832</v>
      </c>
      <c r="AI108" s="771">
        <f t="shared" si="62"/>
        <v>0</v>
      </c>
      <c r="AJ108" s="772">
        <f t="shared" si="63"/>
        <v>3445349.168</v>
      </c>
      <c r="AK108" s="772"/>
      <c r="AL108" s="773"/>
      <c r="AM108" s="774">
        <f t="shared" si="64"/>
        <v>3445349.168</v>
      </c>
      <c r="AN108" s="775" t="str">
        <f>+VLOOKUP($B108,'[5]Database All Area Mei 2022'!$C$5:$CJ$1779,74,0)</f>
        <v>PERUSAHAAN</v>
      </c>
      <c r="AO108" s="776">
        <f t="shared" si="65"/>
        <v>102</v>
      </c>
      <c r="AP108" s="777" t="str">
        <f t="shared" si="66"/>
        <v>3399</v>
      </c>
      <c r="AQ108" s="778" t="str">
        <f t="shared" si="67"/>
        <v>YULIANTO</v>
      </c>
      <c r="AR108" s="779">
        <f t="shared" si="68"/>
        <v>3445349.168</v>
      </c>
      <c r="AS108" s="97">
        <f>+VLOOKUP(B108,'[6]BANK DRIVER'!$B$442:$I$1298,6,0)</f>
        <v>3445349.168</v>
      </c>
      <c r="AV108" s="103">
        <f t="shared" si="69"/>
        <v>0</v>
      </c>
    </row>
    <row r="109">
      <c r="A109" s="369" t="s">
        <v>44</v>
      </c>
      <c r="B109" s="8" t="s">
        <v>558</v>
      </c>
      <c r="C109" s="372" t="s">
        <v>559</v>
      </c>
      <c r="D109" s="7" t="s">
        <v>77</v>
      </c>
      <c r="E109" s="369" t="s">
        <v>351</v>
      </c>
      <c r="F109" s="369" t="s">
        <v>352</v>
      </c>
      <c r="G109" s="367">
        <v>1874322.05</v>
      </c>
      <c r="H109" s="367"/>
      <c r="I109" s="10">
        <f t="shared" si="85"/>
        <v>91654.348245</v>
      </c>
      <c r="J109" s="10">
        <f t="shared" si="86"/>
        <v>74972.882</v>
      </c>
      <c r="K109" s="10">
        <f t="shared" si="87"/>
        <v>37486.441</v>
      </c>
      <c r="L109" s="10">
        <f t="shared" si="80"/>
        <v>15000</v>
      </c>
      <c r="M109" s="35">
        <f t="shared" si="88"/>
        <v>2093435.7212450001</v>
      </c>
      <c r="N109" s="26">
        <f t="shared" si="83"/>
        <v>167474.85769960002</v>
      </c>
      <c r="O109" s="26">
        <v>1275000</v>
      </c>
      <c r="P109" s="26"/>
      <c r="Q109" s="26"/>
      <c r="R109" s="29">
        <f t="shared" si="78"/>
        <v>3535910.5789446</v>
      </c>
      <c r="S109" s="199">
        <f t="shared" si="77"/>
        <v>18422.234346956004</v>
      </c>
      <c r="T109" s="42">
        <f t="shared" si="84"/>
        <v>3554332.813291556</v>
      </c>
      <c r="U109" s="423">
        <v>44652</v>
      </c>
      <c r="V109" s="414">
        <v>44742</v>
      </c>
      <c r="W109" s="321"/>
      <c r="X109" s="321"/>
      <c r="Z109" s="765">
        <f t="shared" si="54"/>
        <v>103</v>
      </c>
      <c r="AA109" s="766" t="str">
        <f t="shared" si="55"/>
        <v>3400</v>
      </c>
      <c r="AB109" s="767" t="str">
        <f t="shared" si="56"/>
        <v>AGUS ABDILLAH MUSTAGFIRI</v>
      </c>
      <c r="AC109" s="768" t="str">
        <f>+VLOOKUP($B109,'[5]Database All Area Mei 2022'!$C$5:$CJ$1779,27,0)</f>
        <v>LAJANG</v>
      </c>
      <c r="AD109" s="769">
        <f t="shared" si="57"/>
        <v>3149322.05</v>
      </c>
      <c r="AE109" s="770">
        <f t="shared" si="58"/>
        <v>37486.441</v>
      </c>
      <c r="AF109" s="770">
        <f t="shared" si="59"/>
        <v>18743.2205</v>
      </c>
      <c r="AG109" s="770">
        <f t="shared" si="60"/>
        <v>18743.2205</v>
      </c>
      <c r="AH109" s="771">
        <f t="shared" si="61"/>
        <v>-1425650.832</v>
      </c>
      <c r="AI109" s="771">
        <f t="shared" si="62"/>
        <v>0</v>
      </c>
      <c r="AJ109" s="772">
        <f t="shared" si="63"/>
        <v>3074349.168</v>
      </c>
      <c r="AK109" s="772"/>
      <c r="AL109" s="773"/>
      <c r="AM109" s="774">
        <f t="shared" si="64"/>
        <v>3074349.168</v>
      </c>
      <c r="AN109" s="775" t="str">
        <f>+VLOOKUP($B109,'[5]Database All Area Mei 2022'!$C$5:$CJ$1779,74,0)</f>
        <v>PERUSAHAAN</v>
      </c>
      <c r="AO109" s="776">
        <f t="shared" si="65"/>
        <v>103</v>
      </c>
      <c r="AP109" s="777" t="str">
        <f t="shared" si="66"/>
        <v>3400</v>
      </c>
      <c r="AQ109" s="778" t="str">
        <f t="shared" si="67"/>
        <v>AGUS ABDILLAH MUSTAGFIRI</v>
      </c>
      <c r="AR109" s="779">
        <f t="shared" si="68"/>
        <v>3074349.168</v>
      </c>
      <c r="AS109" s="97">
        <f>+VLOOKUP(B109,'[6]BANK DRIVER'!$B$442:$I$1298,6,0)</f>
        <v>3074349.168</v>
      </c>
      <c r="AV109" s="103">
        <f t="shared" si="69"/>
        <v>0</v>
      </c>
    </row>
    <row r="110">
      <c r="A110" s="369" t="s">
        <v>44</v>
      </c>
      <c r="B110" s="8" t="s">
        <v>560</v>
      </c>
      <c r="C110" s="372" t="s">
        <v>561</v>
      </c>
      <c r="D110" s="7" t="s">
        <v>77</v>
      </c>
      <c r="E110" s="369" t="s">
        <v>351</v>
      </c>
      <c r="F110" s="369" t="s">
        <v>352</v>
      </c>
      <c r="G110" s="367">
        <v>1874322.05</v>
      </c>
      <c r="H110" s="367"/>
      <c r="I110" s="10">
        <f t="shared" si="85"/>
        <v>91654.348245</v>
      </c>
      <c r="J110" s="10">
        <f t="shared" si="86"/>
        <v>74972.882</v>
      </c>
      <c r="K110" s="10">
        <f t="shared" si="87"/>
        <v>37486.441</v>
      </c>
      <c r="L110" s="10">
        <f t="shared" si="80"/>
        <v>15000</v>
      </c>
      <c r="M110" s="35">
        <f t="shared" si="88"/>
        <v>2093435.7212450001</v>
      </c>
      <c r="N110" s="26">
        <f t="shared" si="83"/>
        <v>167474.85769960002</v>
      </c>
      <c r="O110" s="26">
        <v>1576000</v>
      </c>
      <c r="P110" s="26"/>
      <c r="Q110" s="26"/>
      <c r="R110" s="29">
        <f t="shared" si="78"/>
        <v>3836910.5789446</v>
      </c>
      <c r="S110" s="199">
        <f t="shared" si="77"/>
        <v>18422.234346956004</v>
      </c>
      <c r="T110" s="42">
        <f t="shared" si="84"/>
        <v>3855332.813291556</v>
      </c>
      <c r="U110" s="423">
        <v>44652</v>
      </c>
      <c r="V110" s="414">
        <v>44742</v>
      </c>
      <c r="W110" s="321"/>
      <c r="X110" s="321"/>
      <c r="Z110" s="765">
        <f t="shared" si="54"/>
        <v>104</v>
      </c>
      <c r="AA110" s="766" t="str">
        <f t="shared" si="55"/>
        <v>3401</v>
      </c>
      <c r="AB110" s="767" t="str">
        <f t="shared" si="56"/>
        <v>WAHYU RAGIL KUSMANTO</v>
      </c>
      <c r="AC110" s="768" t="str">
        <f>+VLOOKUP($B110,'[5]Database All Area Mei 2022'!$C$5:$CJ$1779,27,0)</f>
        <v>LAJANG</v>
      </c>
      <c r="AD110" s="769">
        <f t="shared" si="57"/>
        <v>3450322.05</v>
      </c>
      <c r="AE110" s="770">
        <f t="shared" si="58"/>
        <v>37486.441</v>
      </c>
      <c r="AF110" s="770">
        <f t="shared" si="59"/>
        <v>18743.2205</v>
      </c>
      <c r="AG110" s="770">
        <f t="shared" si="60"/>
        <v>18743.2205</v>
      </c>
      <c r="AH110" s="771">
        <f t="shared" si="61"/>
        <v>-1124650.832</v>
      </c>
      <c r="AI110" s="771">
        <f t="shared" si="62"/>
        <v>0</v>
      </c>
      <c r="AJ110" s="772">
        <f t="shared" si="63"/>
        <v>3375349.168</v>
      </c>
      <c r="AK110" s="772"/>
      <c r="AL110" s="773"/>
      <c r="AM110" s="774">
        <f t="shared" si="64"/>
        <v>3375349.168</v>
      </c>
      <c r="AN110" s="775" t="str">
        <f>+VLOOKUP($B110,'[5]Database All Area Mei 2022'!$C$5:$CJ$1779,74,0)</f>
        <v>PERUSAHAAN</v>
      </c>
      <c r="AO110" s="776">
        <f t="shared" si="65"/>
        <v>104</v>
      </c>
      <c r="AP110" s="777" t="str">
        <f t="shared" si="66"/>
        <v>3401</v>
      </c>
      <c r="AQ110" s="778" t="str">
        <f t="shared" si="67"/>
        <v>WAHYU RAGIL KUSMANTO</v>
      </c>
      <c r="AR110" s="779">
        <f t="shared" si="68"/>
        <v>3375349.168</v>
      </c>
      <c r="AS110" s="97">
        <f>+VLOOKUP(B110,'[6]BANK DRIVER'!$B$442:$I$1298,6,0)</f>
        <v>3375349.168</v>
      </c>
      <c r="AV110" s="103">
        <f t="shared" si="69"/>
        <v>0</v>
      </c>
    </row>
    <row r="111">
      <c r="A111" s="369" t="s">
        <v>44</v>
      </c>
      <c r="B111" s="8" t="s">
        <v>562</v>
      </c>
      <c r="C111" s="372" t="s">
        <v>563</v>
      </c>
      <c r="D111" s="7" t="s">
        <v>77</v>
      </c>
      <c r="E111" s="369" t="s">
        <v>351</v>
      </c>
      <c r="F111" s="369" t="s">
        <v>352</v>
      </c>
      <c r="G111" s="367">
        <v>1874322.05</v>
      </c>
      <c r="H111" s="367"/>
      <c r="I111" s="10">
        <f t="shared" si="85"/>
        <v>91654.348245</v>
      </c>
      <c r="J111" s="10">
        <f t="shared" si="86"/>
        <v>74972.882</v>
      </c>
      <c r="K111" s="10">
        <f t="shared" si="87"/>
        <v>37486.441</v>
      </c>
      <c r="L111" s="10">
        <f t="shared" si="80"/>
        <v>15000</v>
      </c>
      <c r="M111" s="35">
        <f t="shared" si="88"/>
        <v>2093435.7212450001</v>
      </c>
      <c r="N111" s="26">
        <f t="shared" si="83"/>
        <v>167474.85769960002</v>
      </c>
      <c r="O111" s="26">
        <v>1469000</v>
      </c>
      <c r="P111" s="26"/>
      <c r="Q111" s="26"/>
      <c r="R111" s="29">
        <f t="shared" si="78"/>
        <v>3729910.5789446</v>
      </c>
      <c r="S111" s="199">
        <f t="shared" si="77"/>
        <v>18422.234346956004</v>
      </c>
      <c r="T111" s="42">
        <f t="shared" si="84"/>
        <v>3748332.813291556</v>
      </c>
      <c r="U111" s="423">
        <v>44652</v>
      </c>
      <c r="V111" s="414">
        <v>44742</v>
      </c>
      <c r="W111" s="321"/>
      <c r="X111" s="321"/>
      <c r="Z111" s="765">
        <f t="shared" si="54"/>
        <v>105</v>
      </c>
      <c r="AA111" s="766" t="str">
        <f t="shared" si="55"/>
        <v>3402</v>
      </c>
      <c r="AB111" s="767" t="str">
        <f t="shared" si="56"/>
        <v>SURYA SAPUTRA</v>
      </c>
      <c r="AC111" s="768" t="str">
        <f>+VLOOKUP($B111,'[5]Database All Area Mei 2022'!$C$5:$CJ$1779,27,0)</f>
        <v>KAWIN ANAK 2</v>
      </c>
      <c r="AD111" s="769">
        <f t="shared" si="57"/>
        <v>3343322.05</v>
      </c>
      <c r="AE111" s="770">
        <f t="shared" si="58"/>
        <v>37486.441</v>
      </c>
      <c r="AF111" s="770">
        <f t="shared" si="59"/>
        <v>18743.2205</v>
      </c>
      <c r="AG111" s="770">
        <f t="shared" si="60"/>
        <v>18743.2205</v>
      </c>
      <c r="AH111" s="771">
        <f t="shared" si="61"/>
        <v>-2356650.832</v>
      </c>
      <c r="AI111" s="771">
        <f t="shared" si="62"/>
        <v>0</v>
      </c>
      <c r="AJ111" s="772">
        <f t="shared" si="63"/>
        <v>3268349.168</v>
      </c>
      <c r="AK111" s="772"/>
      <c r="AL111" s="773"/>
      <c r="AM111" s="774">
        <f t="shared" si="64"/>
        <v>3268349.168</v>
      </c>
      <c r="AN111" s="775" t="str">
        <f>+VLOOKUP($B111,'[5]Database All Area Mei 2022'!$C$5:$CJ$1779,74,0)</f>
        <v>PERUSAHAAN</v>
      </c>
      <c r="AO111" s="776">
        <f t="shared" si="65"/>
        <v>105</v>
      </c>
      <c r="AP111" s="777" t="str">
        <f t="shared" si="66"/>
        <v>3402</v>
      </c>
      <c r="AQ111" s="778" t="str">
        <f t="shared" si="67"/>
        <v>SURYA SAPUTRA</v>
      </c>
      <c r="AR111" s="779">
        <f t="shared" si="68"/>
        <v>3268349.168</v>
      </c>
      <c r="AS111" s="97">
        <f>+VLOOKUP(B111,'[6]BANK DRIVER'!$B$442:$I$1298,6,0)</f>
        <v>3268349.168</v>
      </c>
      <c r="AV111" s="103">
        <f t="shared" si="69"/>
        <v>0</v>
      </c>
    </row>
    <row r="112">
      <c r="A112" s="369" t="s">
        <v>44</v>
      </c>
      <c r="B112" s="8" t="s">
        <v>564</v>
      </c>
      <c r="C112" s="372" t="s">
        <v>565</v>
      </c>
      <c r="D112" s="7" t="s">
        <v>77</v>
      </c>
      <c r="E112" s="369" t="s">
        <v>351</v>
      </c>
      <c r="F112" s="369" t="s">
        <v>352</v>
      </c>
      <c r="G112" s="367">
        <v>1874322.05</v>
      </c>
      <c r="H112" s="367"/>
      <c r="I112" s="10">
        <f t="shared" si="85"/>
        <v>91654.348245</v>
      </c>
      <c r="J112" s="10">
        <f t="shared" si="86"/>
        <v>74972.882</v>
      </c>
      <c r="K112" s="10">
        <f t="shared" si="87"/>
        <v>37486.441</v>
      </c>
      <c r="L112" s="10">
        <f t="shared" si="80"/>
        <v>15000</v>
      </c>
      <c r="M112" s="35">
        <f t="shared" si="88"/>
        <v>2093435.7212450001</v>
      </c>
      <c r="N112" s="26">
        <f t="shared" si="83"/>
        <v>167474.85769960002</v>
      </c>
      <c r="O112" s="26">
        <v>1412000</v>
      </c>
      <c r="P112" s="26"/>
      <c r="Q112" s="26"/>
      <c r="R112" s="29">
        <f t="shared" si="78"/>
        <v>3672910.5789446</v>
      </c>
      <c r="S112" s="199">
        <f t="shared" si="77"/>
        <v>18422.234346956004</v>
      </c>
      <c r="T112" s="42">
        <f t="shared" si="84"/>
        <v>3691332.813291556</v>
      </c>
      <c r="U112" s="423">
        <v>44652</v>
      </c>
      <c r="V112" s="414">
        <v>44742</v>
      </c>
      <c r="W112" s="321"/>
      <c r="X112" s="321"/>
      <c r="Z112" s="765">
        <f t="shared" si="54"/>
        <v>106</v>
      </c>
      <c r="AA112" s="766" t="str">
        <f t="shared" si="55"/>
        <v>3403</v>
      </c>
      <c r="AB112" s="767" t="str">
        <f t="shared" si="56"/>
        <v>RAMA DWI ANGGARA MUKTI</v>
      </c>
      <c r="AC112" s="768" t="str">
        <f>+VLOOKUP($B112,'[5]Database All Area Mei 2022'!$C$5:$CJ$1779,27,0)</f>
        <v>LAJANG</v>
      </c>
      <c r="AD112" s="769">
        <f t="shared" si="57"/>
        <v>3286322.05</v>
      </c>
      <c r="AE112" s="770">
        <f t="shared" si="58"/>
        <v>37486.441</v>
      </c>
      <c r="AF112" s="770">
        <f t="shared" si="59"/>
        <v>18743.2205</v>
      </c>
      <c r="AG112" s="770">
        <f t="shared" si="60"/>
        <v>18743.2205</v>
      </c>
      <c r="AH112" s="771">
        <f t="shared" si="61"/>
        <v>-1288650.832</v>
      </c>
      <c r="AI112" s="771">
        <f t="shared" si="62"/>
        <v>0</v>
      </c>
      <c r="AJ112" s="772">
        <f t="shared" si="63"/>
        <v>3211349.168</v>
      </c>
      <c r="AK112" s="772"/>
      <c r="AL112" s="773"/>
      <c r="AM112" s="774">
        <f t="shared" si="64"/>
        <v>3211349.168</v>
      </c>
      <c r="AN112" s="775" t="str">
        <f>+VLOOKUP($B112,'[5]Database All Area Mei 2022'!$C$5:$CJ$1779,74,0)</f>
        <v>PERUSAHAAN</v>
      </c>
      <c r="AO112" s="776">
        <f t="shared" si="65"/>
        <v>106</v>
      </c>
      <c r="AP112" s="777" t="str">
        <f t="shared" si="66"/>
        <v>3403</v>
      </c>
      <c r="AQ112" s="778" t="str">
        <f t="shared" si="67"/>
        <v>RAMA DWI ANGGARA MUKTI</v>
      </c>
      <c r="AR112" s="779">
        <f t="shared" si="68"/>
        <v>3211349.168</v>
      </c>
      <c r="AS112" s="97">
        <f>+VLOOKUP(B112,'[6]BANK DRIVER'!$B$442:$I$1298,6,0)</f>
        <v>3211349.168</v>
      </c>
      <c r="AV112" s="103">
        <f t="shared" si="69"/>
        <v>0</v>
      </c>
    </row>
    <row r="113">
      <c r="A113" s="369" t="s">
        <v>44</v>
      </c>
      <c r="B113" s="8" t="s">
        <v>566</v>
      </c>
      <c r="C113" s="372" t="s">
        <v>567</v>
      </c>
      <c r="D113" s="7" t="s">
        <v>77</v>
      </c>
      <c r="E113" s="369" t="s">
        <v>351</v>
      </c>
      <c r="F113" s="369" t="s">
        <v>352</v>
      </c>
      <c r="G113" s="367">
        <v>1874322.05</v>
      </c>
      <c r="H113" s="367"/>
      <c r="I113" s="10">
        <f t="shared" si="85"/>
        <v>91654.348245</v>
      </c>
      <c r="J113" s="10">
        <f t="shared" si="86"/>
        <v>74972.882</v>
      </c>
      <c r="K113" s="10">
        <f t="shared" si="87"/>
        <v>37486.441</v>
      </c>
      <c r="L113" s="10">
        <f t="shared" si="80"/>
        <v>15000</v>
      </c>
      <c r="M113" s="35">
        <f t="shared" si="88"/>
        <v>2093435.7212450001</v>
      </c>
      <c r="N113" s="26">
        <f t="shared" si="83"/>
        <v>167474.85769960002</v>
      </c>
      <c r="O113" s="26">
        <v>1320000</v>
      </c>
      <c r="P113" s="26"/>
      <c r="Q113" s="26"/>
      <c r="R113" s="29">
        <f ref="R113:R128" t="shared" si="89">SUM(M113:Q113)</f>
        <v>3580910.5789446</v>
      </c>
      <c r="S113" s="199">
        <f t="shared" si="77"/>
        <v>18422.234346956004</v>
      </c>
      <c r="T113" s="42">
        <f t="shared" si="84"/>
        <v>3599332.813291556</v>
      </c>
      <c r="U113" s="423">
        <v>44652</v>
      </c>
      <c r="V113" s="414">
        <v>44742</v>
      </c>
      <c r="W113" s="321"/>
      <c r="X113" s="321"/>
      <c r="Z113" s="765">
        <f t="shared" si="54"/>
        <v>107</v>
      </c>
      <c r="AA113" s="766" t="str">
        <f t="shared" si="55"/>
        <v>3406</v>
      </c>
      <c r="AB113" s="767" t="str">
        <f t="shared" si="56"/>
        <v>INDRA MUKTI ALDIANSYAH</v>
      </c>
      <c r="AC113" s="768" t="str">
        <f>+VLOOKUP($B113,'[5]Database All Area Mei 2022'!$C$5:$CJ$1779,27,0)</f>
        <v>LAJANG</v>
      </c>
      <c r="AD113" s="769">
        <f t="shared" si="57"/>
        <v>3194322.05</v>
      </c>
      <c r="AE113" s="770">
        <f t="shared" si="58"/>
        <v>37486.441</v>
      </c>
      <c r="AF113" s="770">
        <f t="shared" si="59"/>
        <v>18743.2205</v>
      </c>
      <c r="AG113" s="770">
        <f t="shared" si="60"/>
        <v>18743.2205</v>
      </c>
      <c r="AH113" s="771">
        <f t="shared" si="61"/>
        <v>-1380650.832</v>
      </c>
      <c r="AI113" s="771">
        <f t="shared" si="62"/>
        <v>0</v>
      </c>
      <c r="AJ113" s="772">
        <f t="shared" si="63"/>
        <v>3119349.168</v>
      </c>
      <c r="AK113" s="772"/>
      <c r="AL113" s="773"/>
      <c r="AM113" s="774">
        <f t="shared" si="64"/>
        <v>3119349.168</v>
      </c>
      <c r="AN113" s="775" t="str">
        <f>+VLOOKUP($B113,'[5]Database All Area Mei 2022'!$C$5:$CJ$1779,74,0)</f>
        <v>PERUSAHAAN</v>
      </c>
      <c r="AO113" s="776">
        <f t="shared" si="65"/>
        <v>107</v>
      </c>
      <c r="AP113" s="777" t="str">
        <f t="shared" si="66"/>
        <v>3406</v>
      </c>
      <c r="AQ113" s="778" t="str">
        <f t="shared" si="67"/>
        <v>INDRA MUKTI ALDIANSYAH</v>
      </c>
      <c r="AR113" s="779">
        <f t="shared" si="68"/>
        <v>3119349.168</v>
      </c>
      <c r="AS113" s="97">
        <f>+VLOOKUP(B113,'[6]BANK DRIVER'!$B$442:$I$1298,6,0)</f>
        <v>3119349.168</v>
      </c>
      <c r="AV113" s="103">
        <f t="shared" si="69"/>
        <v>0</v>
      </c>
    </row>
    <row r="114">
      <c r="A114" s="369" t="s">
        <v>44</v>
      </c>
      <c r="B114" s="8" t="s">
        <v>568</v>
      </c>
      <c r="C114" s="372" t="s">
        <v>569</v>
      </c>
      <c r="D114" s="7" t="s">
        <v>77</v>
      </c>
      <c r="E114" s="369" t="s">
        <v>351</v>
      </c>
      <c r="F114" s="369" t="s">
        <v>352</v>
      </c>
      <c r="G114" s="367">
        <v>1874322.05</v>
      </c>
      <c r="H114" s="367"/>
      <c r="I114" s="10">
        <f t="shared" si="85"/>
        <v>91654.348245</v>
      </c>
      <c r="J114" s="10">
        <f t="shared" si="86"/>
        <v>74972.882</v>
      </c>
      <c r="K114" s="10">
        <f t="shared" si="87"/>
        <v>37486.441</v>
      </c>
      <c r="L114" s="10">
        <f t="shared" si="80"/>
        <v>15000</v>
      </c>
      <c r="M114" s="35">
        <f t="shared" si="88"/>
        <v>2093435.7212450001</v>
      </c>
      <c r="N114" s="26">
        <f t="shared" si="83"/>
        <v>167474.85769960002</v>
      </c>
      <c r="O114" s="26">
        <v>1575000</v>
      </c>
      <c r="P114" s="26"/>
      <c r="Q114" s="26"/>
      <c r="R114" s="29">
        <f t="shared" si="89"/>
        <v>3835910.5789446</v>
      </c>
      <c r="S114" s="199">
        <f t="shared" si="77"/>
        <v>18422.234346956004</v>
      </c>
      <c r="T114" s="42">
        <f t="shared" si="84"/>
        <v>3854332.813291556</v>
      </c>
      <c r="U114" s="423">
        <v>44652</v>
      </c>
      <c r="V114" s="414">
        <v>44742</v>
      </c>
      <c r="W114" s="321"/>
      <c r="X114" s="321"/>
      <c r="Z114" s="765">
        <f t="shared" si="54"/>
        <v>108</v>
      </c>
      <c r="AA114" s="766" t="str">
        <f t="shared" si="55"/>
        <v>3407</v>
      </c>
      <c r="AB114" s="767" t="str">
        <f t="shared" si="56"/>
        <v>BIMA NUR CAHYO</v>
      </c>
      <c r="AC114" s="768" t="str">
        <f>+VLOOKUP($B114,'[5]Database All Area Mei 2022'!$C$5:$CJ$1779,27,0)</f>
        <v>KAWIN ANAK 1</v>
      </c>
      <c r="AD114" s="769">
        <f t="shared" si="57"/>
        <v>3449322.05</v>
      </c>
      <c r="AE114" s="770">
        <f t="shared" si="58"/>
        <v>37486.441</v>
      </c>
      <c r="AF114" s="770">
        <f t="shared" si="59"/>
        <v>0</v>
      </c>
      <c r="AG114" s="770">
        <f t="shared" si="60"/>
        <v>18743.2205</v>
      </c>
      <c r="AH114" s="771">
        <f t="shared" si="61"/>
        <v>-1856907.6115</v>
      </c>
      <c r="AI114" s="771">
        <f t="shared" si="62"/>
        <v>0</v>
      </c>
      <c r="AJ114" s="772">
        <f t="shared" si="63"/>
        <v>3393092.3885</v>
      </c>
      <c r="AK114" s="772"/>
      <c r="AL114" s="773"/>
      <c r="AM114" s="774">
        <f t="shared" si="64"/>
        <v>3393092.3885</v>
      </c>
      <c r="AN114" s="775" t="str">
        <f>+VLOOKUP($B114,'[5]Database All Area Mei 2022'!$C$5:$CJ$1779,74,0)</f>
        <v>PBI</v>
      </c>
      <c r="AO114" s="776">
        <f t="shared" si="65"/>
        <v>108</v>
      </c>
      <c r="AP114" s="777" t="str">
        <f t="shared" si="66"/>
        <v>3407</v>
      </c>
      <c r="AQ114" s="778" t="str">
        <f t="shared" si="67"/>
        <v>BIMA NUR CAHYO</v>
      </c>
      <c r="AR114" s="779">
        <f t="shared" si="68"/>
        <v>3393092.3885</v>
      </c>
      <c r="AS114" s="97">
        <f>+VLOOKUP(B114,'[6]BANK DRIVER'!$B$442:$I$1298,6,0)</f>
        <v>3393092.3885</v>
      </c>
      <c r="AV114" s="103">
        <f t="shared" si="69"/>
        <v>0</v>
      </c>
    </row>
    <row r="115">
      <c r="A115" s="369" t="s">
        <v>44</v>
      </c>
      <c r="B115" s="8" t="s">
        <v>570</v>
      </c>
      <c r="C115" s="372" t="s">
        <v>571</v>
      </c>
      <c r="D115" s="7" t="s">
        <v>77</v>
      </c>
      <c r="E115" s="369" t="s">
        <v>351</v>
      </c>
      <c r="F115" s="369" t="s">
        <v>352</v>
      </c>
      <c r="G115" s="367">
        <v>1874322.05</v>
      </c>
      <c r="H115" s="367"/>
      <c r="I115" s="10">
        <f t="shared" si="85"/>
        <v>91654.348245</v>
      </c>
      <c r="J115" s="10">
        <f t="shared" si="86"/>
        <v>74972.882</v>
      </c>
      <c r="K115" s="10">
        <f t="shared" si="87"/>
        <v>37486.441</v>
      </c>
      <c r="L115" s="10">
        <f t="shared" si="80"/>
        <v>15000</v>
      </c>
      <c r="M115" s="35">
        <f t="shared" si="88"/>
        <v>2093435.7212450001</v>
      </c>
      <c r="N115" s="26">
        <f t="shared" si="83"/>
        <v>167474.85769960002</v>
      </c>
      <c r="O115" s="26">
        <v>1637000</v>
      </c>
      <c r="P115" s="26"/>
      <c r="Q115" s="26"/>
      <c r="R115" s="29">
        <f t="shared" si="89"/>
        <v>3897910.5789446</v>
      </c>
      <c r="S115" s="199">
        <f t="shared" si="77"/>
        <v>18422.234346956004</v>
      </c>
      <c r="T115" s="42">
        <f t="shared" si="84"/>
        <v>3916332.813291556</v>
      </c>
      <c r="U115" s="423">
        <v>44652</v>
      </c>
      <c r="V115" s="414">
        <v>44742</v>
      </c>
      <c r="W115" s="321"/>
      <c r="X115" s="321"/>
      <c r="Z115" s="765">
        <f t="shared" si="54"/>
        <v>109</v>
      </c>
      <c r="AA115" s="766" t="str">
        <f t="shared" si="55"/>
        <v>3439</v>
      </c>
      <c r="AB115" s="767" t="str">
        <f t="shared" si="56"/>
        <v>SUDARMAN</v>
      </c>
      <c r="AC115" s="768" t="str">
        <f>+VLOOKUP($B115,'[5]Database All Area Mei 2022'!$C$5:$CJ$1779,27,0)</f>
        <v>KAWIN ANAK 3</v>
      </c>
      <c r="AD115" s="769">
        <f t="shared" si="57"/>
        <v>3511322.05</v>
      </c>
      <c r="AE115" s="770">
        <f t="shared" si="58"/>
        <v>37486.441</v>
      </c>
      <c r="AF115" s="770">
        <f t="shared" si="59"/>
        <v>18743.2205</v>
      </c>
      <c r="AG115" s="770">
        <f t="shared" si="60"/>
        <v>18743.2205</v>
      </c>
      <c r="AH115" s="771">
        <f t="shared" si="61"/>
        <v>-2563650.832</v>
      </c>
      <c r="AI115" s="771">
        <f t="shared" si="62"/>
        <v>0</v>
      </c>
      <c r="AJ115" s="772">
        <f t="shared" si="63"/>
        <v>3436349.168</v>
      </c>
      <c r="AK115" s="772"/>
      <c r="AL115" s="773"/>
      <c r="AM115" s="774">
        <f t="shared" si="64"/>
        <v>3436349.168</v>
      </c>
      <c r="AN115" s="775" t="str">
        <f>+VLOOKUP($B115,'[5]Database All Area Mei 2022'!$C$5:$CJ$1779,74,0)</f>
        <v>PERUSAHAAN</v>
      </c>
      <c r="AO115" s="776">
        <f t="shared" si="65"/>
        <v>109</v>
      </c>
      <c r="AP115" s="777" t="str">
        <f t="shared" si="66"/>
        <v>3439</v>
      </c>
      <c r="AQ115" s="778" t="str">
        <f t="shared" si="67"/>
        <v>SUDARMAN</v>
      </c>
      <c r="AR115" s="779">
        <f t="shared" si="68"/>
        <v>3436349.168</v>
      </c>
      <c r="AS115" s="97">
        <f>+VLOOKUP(B115,'[6]BANK DRIVER'!$B$442:$I$1298,6,0)</f>
        <v>3436349.168</v>
      </c>
      <c r="AV115" s="103">
        <f t="shared" si="69"/>
        <v>0</v>
      </c>
    </row>
    <row r="116">
      <c r="A116" s="369" t="s">
        <v>44</v>
      </c>
      <c r="B116" s="8" t="s">
        <v>572</v>
      </c>
      <c r="C116" s="372" t="s">
        <v>573</v>
      </c>
      <c r="D116" s="7" t="s">
        <v>77</v>
      </c>
      <c r="E116" s="369" t="s">
        <v>351</v>
      </c>
      <c r="F116" s="369" t="s">
        <v>352</v>
      </c>
      <c r="G116" s="367">
        <v>1874322.05</v>
      </c>
      <c r="H116" s="367"/>
      <c r="I116" s="10">
        <f t="shared" si="85"/>
        <v>91654.348245</v>
      </c>
      <c r="J116" s="10">
        <f t="shared" si="86"/>
        <v>74972.882</v>
      </c>
      <c r="K116" s="10">
        <f t="shared" si="87"/>
        <v>37486.441</v>
      </c>
      <c r="L116" s="10">
        <f t="shared" si="80"/>
        <v>15000</v>
      </c>
      <c r="M116" s="35">
        <f ref="M116:M148" t="shared" si="90">SUM(G116:L116)</f>
        <v>2093435.7212450001</v>
      </c>
      <c r="N116" s="26">
        <f ref="N116:N148" t="shared" si="91">+M116*8%</f>
        <v>167474.85769960002</v>
      </c>
      <c r="O116" s="26">
        <v>1522000</v>
      </c>
      <c r="P116" s="26"/>
      <c r="Q116" s="26"/>
      <c r="R116" s="29">
        <f t="shared" si="89"/>
        <v>3782910.5789446</v>
      </c>
      <c r="S116" s="199">
        <f t="shared" si="77"/>
        <v>18422.234346956004</v>
      </c>
      <c r="T116" s="42">
        <f ref="T116:T148" t="shared" si="92">R116+S116</f>
        <v>3801332.813291556</v>
      </c>
      <c r="U116" s="423">
        <v>44652</v>
      </c>
      <c r="V116" s="414">
        <v>44742</v>
      </c>
      <c r="W116" s="321"/>
      <c r="X116" s="321"/>
      <c r="Z116" s="765">
        <f t="shared" si="54"/>
        <v>110</v>
      </c>
      <c r="AA116" s="766" t="str">
        <f t="shared" si="55"/>
        <v>3478</v>
      </c>
      <c r="AB116" s="767" t="str">
        <f t="shared" si="56"/>
        <v>DAMAS BUDI DARMAWAN</v>
      </c>
      <c r="AC116" s="768" t="str">
        <f>+VLOOKUP($B116,'[5]Database All Area Mei 2022'!$C$5:$CJ$1779,27,0)</f>
        <v>LAJANG</v>
      </c>
      <c r="AD116" s="769">
        <f t="shared" si="57"/>
        <v>3396322.05</v>
      </c>
      <c r="AE116" s="770">
        <f t="shared" si="58"/>
        <v>37486.441</v>
      </c>
      <c r="AF116" s="770">
        <f t="shared" si="59"/>
        <v>0</v>
      </c>
      <c r="AG116" s="770">
        <f t="shared" si="60"/>
        <v>18743.2205</v>
      </c>
      <c r="AH116" s="771">
        <f t="shared" si="61"/>
        <v>-1159907.6115</v>
      </c>
      <c r="AI116" s="771">
        <f t="shared" si="62"/>
        <v>0</v>
      </c>
      <c r="AJ116" s="772">
        <f t="shared" si="63"/>
        <v>3340092.3885</v>
      </c>
      <c r="AK116" s="772"/>
      <c r="AL116" s="773"/>
      <c r="AM116" s="774">
        <f t="shared" si="64"/>
        <v>3340092.3885</v>
      </c>
      <c r="AN116" s="775" t="str">
        <f>+VLOOKUP($B116,'[5]Database All Area Mei 2022'!$C$5:$CJ$1779,74,0)</f>
        <v>PBI</v>
      </c>
      <c r="AO116" s="776">
        <f t="shared" si="65"/>
        <v>110</v>
      </c>
      <c r="AP116" s="777" t="str">
        <f t="shared" si="66"/>
        <v>3478</v>
      </c>
      <c r="AQ116" s="778" t="str">
        <f t="shared" si="67"/>
        <v>DAMAS BUDI DARMAWAN</v>
      </c>
      <c r="AR116" s="779">
        <f t="shared" si="68"/>
        <v>3340092.3885</v>
      </c>
      <c r="AS116" s="97">
        <f>+VLOOKUP(B116,'[6]BANK DRIVER'!$B$442:$I$1298,6,0)</f>
        <v>3340092.3885</v>
      </c>
      <c r="AV116" s="103">
        <f t="shared" si="69"/>
        <v>0</v>
      </c>
    </row>
    <row r="117">
      <c r="A117" s="369" t="s">
        <v>44</v>
      </c>
      <c r="B117" s="8" t="s">
        <v>574</v>
      </c>
      <c r="C117" s="372" t="s">
        <v>575</v>
      </c>
      <c r="D117" s="7" t="s">
        <v>77</v>
      </c>
      <c r="E117" s="369" t="s">
        <v>351</v>
      </c>
      <c r="F117" s="369" t="s">
        <v>352</v>
      </c>
      <c r="G117" s="367">
        <v>1874322.05</v>
      </c>
      <c r="H117" s="367"/>
      <c r="I117" s="10">
        <f t="shared" si="85"/>
        <v>91654.348245</v>
      </c>
      <c r="J117" s="10">
        <f t="shared" si="86"/>
        <v>74972.882</v>
      </c>
      <c r="K117" s="10">
        <f t="shared" si="87"/>
        <v>37486.441</v>
      </c>
      <c r="L117" s="10">
        <f t="shared" si="80"/>
        <v>15000</v>
      </c>
      <c r="M117" s="35">
        <f t="shared" si="90"/>
        <v>2093435.7212450001</v>
      </c>
      <c r="N117" s="26">
        <f t="shared" si="91"/>
        <v>167474.85769960002</v>
      </c>
      <c r="O117" s="26">
        <v>1392000</v>
      </c>
      <c r="P117" s="26"/>
      <c r="Q117" s="26"/>
      <c r="R117" s="29">
        <f t="shared" si="89"/>
        <v>3652910.5789446</v>
      </c>
      <c r="S117" s="199">
        <f t="shared" si="77"/>
        <v>18422.234346956004</v>
      </c>
      <c r="T117" s="42">
        <f t="shared" si="92"/>
        <v>3671332.813291556</v>
      </c>
      <c r="U117" s="423">
        <v>44682</v>
      </c>
      <c r="V117" s="414">
        <v>44773</v>
      </c>
      <c r="W117" s="321"/>
      <c r="X117" s="321"/>
      <c r="Z117" s="765">
        <f t="shared" si="54"/>
        <v>111</v>
      </c>
      <c r="AA117" s="766" t="str">
        <f t="shared" si="55"/>
        <v>3544</v>
      </c>
      <c r="AB117" s="767" t="str">
        <f t="shared" si="56"/>
        <v>ARDIYANTO</v>
      </c>
      <c r="AC117" s="768" t="str">
        <f>+VLOOKUP($B117,'[5]Database All Area Mei 2022'!$C$5:$CJ$1779,27,0)</f>
        <v>KAWIN ANAK 1</v>
      </c>
      <c r="AD117" s="769">
        <f t="shared" si="57"/>
        <v>3266322.05</v>
      </c>
      <c r="AE117" s="770">
        <f t="shared" si="58"/>
        <v>37486.441</v>
      </c>
      <c r="AF117" s="770">
        <f t="shared" si="59"/>
        <v>18743.2205</v>
      </c>
      <c r="AG117" s="770">
        <f t="shared" si="60"/>
        <v>18743.2205</v>
      </c>
      <c r="AH117" s="771">
        <f t="shared" si="61"/>
        <v>-2058650.832</v>
      </c>
      <c r="AI117" s="771">
        <f t="shared" si="62"/>
        <v>0</v>
      </c>
      <c r="AJ117" s="772">
        <f t="shared" si="63"/>
        <v>3191349.168</v>
      </c>
      <c r="AK117" s="772"/>
      <c r="AL117" s="773"/>
      <c r="AM117" s="774">
        <f t="shared" si="64"/>
        <v>3191349.168</v>
      </c>
      <c r="AN117" s="775" t="str">
        <f>+VLOOKUP($B117,'[5]Database All Area Mei 2022'!$C$5:$CJ$1779,74,0)</f>
        <v>PERUSAHAAN</v>
      </c>
      <c r="AO117" s="776">
        <f t="shared" si="65"/>
        <v>111</v>
      </c>
      <c r="AP117" s="777" t="str">
        <f t="shared" si="66"/>
        <v>3544</v>
      </c>
      <c r="AQ117" s="778" t="str">
        <f t="shared" si="67"/>
        <v>ARDIYANTO</v>
      </c>
      <c r="AR117" s="779">
        <f t="shared" si="68"/>
        <v>3191349.168</v>
      </c>
      <c r="AS117" s="97">
        <f>+VLOOKUP(B117,'[6]BANK DRIVER'!$B$442:$I$1298,6,0)</f>
        <v>3191349.168</v>
      </c>
      <c r="AV117" s="103">
        <f t="shared" si="69"/>
        <v>0</v>
      </c>
    </row>
    <row r="118">
      <c r="A118" s="369" t="s">
        <v>44</v>
      </c>
      <c r="B118" s="8" t="s">
        <v>576</v>
      </c>
      <c r="C118" s="372" t="s">
        <v>577</v>
      </c>
      <c r="D118" s="7" t="s">
        <v>77</v>
      </c>
      <c r="E118" s="369" t="s">
        <v>351</v>
      </c>
      <c r="F118" s="369" t="s">
        <v>352</v>
      </c>
      <c r="G118" s="367">
        <v>1874322.05</v>
      </c>
      <c r="H118" s="367"/>
      <c r="I118" s="10">
        <f t="shared" si="85"/>
        <v>91654.348245</v>
      </c>
      <c r="J118" s="10">
        <f t="shared" si="86"/>
        <v>74972.882</v>
      </c>
      <c r="K118" s="10">
        <f t="shared" si="87"/>
        <v>37486.441</v>
      </c>
      <c r="L118" s="10">
        <f t="shared" si="80"/>
        <v>15000</v>
      </c>
      <c r="M118" s="35">
        <f t="shared" si="90"/>
        <v>2093435.7212450001</v>
      </c>
      <c r="N118" s="26">
        <f t="shared" si="91"/>
        <v>167474.85769960002</v>
      </c>
      <c r="O118" s="26">
        <v>1479000</v>
      </c>
      <c r="P118" s="26"/>
      <c r="Q118" s="26"/>
      <c r="R118" s="29">
        <f t="shared" si="89"/>
        <v>3739910.5789446</v>
      </c>
      <c r="S118" s="199">
        <f t="shared" si="77"/>
        <v>18422.234346956004</v>
      </c>
      <c r="T118" s="42">
        <f t="shared" si="92"/>
        <v>3758332.813291556</v>
      </c>
      <c r="U118" s="423">
        <v>44682</v>
      </c>
      <c r="V118" s="414">
        <v>44773</v>
      </c>
      <c r="W118" s="321"/>
      <c r="X118" s="321"/>
      <c r="Z118" s="765">
        <f t="shared" si="54"/>
        <v>112</v>
      </c>
      <c r="AA118" s="766" t="str">
        <f t="shared" si="55"/>
        <v>3551</v>
      </c>
      <c r="AB118" s="767" t="str">
        <f t="shared" si="56"/>
        <v>AHMAD ABDUL AZIZ</v>
      </c>
      <c r="AC118" s="768" t="str">
        <f>+VLOOKUP($B118,'[5]Database All Area Mei 2022'!$C$5:$CJ$1779,27,0)</f>
        <v>KAWIN ANAK 2</v>
      </c>
      <c r="AD118" s="769">
        <f t="shared" si="57"/>
        <v>3353322.05</v>
      </c>
      <c r="AE118" s="770">
        <f t="shared" si="58"/>
        <v>37486.441</v>
      </c>
      <c r="AF118" s="770">
        <f t="shared" si="59"/>
        <v>0</v>
      </c>
      <c r="AG118" s="770">
        <f t="shared" si="60"/>
        <v>18743.2205</v>
      </c>
      <c r="AH118" s="771">
        <f t="shared" si="61"/>
        <v>-2327907.6115</v>
      </c>
      <c r="AI118" s="771">
        <f t="shared" si="62"/>
        <v>0</v>
      </c>
      <c r="AJ118" s="772">
        <f t="shared" si="63"/>
        <v>3297092.3885</v>
      </c>
      <c r="AK118" s="772"/>
      <c r="AL118" s="773"/>
      <c r="AM118" s="774">
        <f t="shared" si="64"/>
        <v>3297092.3885</v>
      </c>
      <c r="AN118" s="775" t="str">
        <f>+VLOOKUP($B118,'[5]Database All Area Mei 2022'!$C$5:$CJ$1779,74,0)</f>
        <v>PBI</v>
      </c>
      <c r="AO118" s="776">
        <f t="shared" si="65"/>
        <v>112</v>
      </c>
      <c r="AP118" s="777" t="str">
        <f t="shared" si="66"/>
        <v>3551</v>
      </c>
      <c r="AQ118" s="778" t="str">
        <f t="shared" si="67"/>
        <v>AHMAD ABDUL AZIZ</v>
      </c>
      <c r="AR118" s="779">
        <f t="shared" si="68"/>
        <v>3297092.3885</v>
      </c>
      <c r="AS118" s="97">
        <f>+VLOOKUP(B118,'[6]BANK DRIVER'!$B$442:$I$1298,6,0)</f>
        <v>3297092.3885</v>
      </c>
      <c r="AV118" s="103">
        <f t="shared" si="69"/>
        <v>0</v>
      </c>
    </row>
    <row r="119">
      <c r="A119" s="369" t="s">
        <v>44</v>
      </c>
      <c r="B119" s="8" t="s">
        <v>578</v>
      </c>
      <c r="C119" s="372" t="s">
        <v>579</v>
      </c>
      <c r="D119" s="7" t="s">
        <v>77</v>
      </c>
      <c r="E119" s="369" t="s">
        <v>351</v>
      </c>
      <c r="F119" s="369" t="s">
        <v>352</v>
      </c>
      <c r="G119" s="367">
        <v>1874322.05</v>
      </c>
      <c r="H119" s="367"/>
      <c r="I119" s="10">
        <f t="shared" si="85"/>
        <v>91654.348245</v>
      </c>
      <c r="J119" s="10">
        <f t="shared" si="86"/>
        <v>74972.882</v>
      </c>
      <c r="K119" s="10">
        <f t="shared" si="87"/>
        <v>37486.441</v>
      </c>
      <c r="L119" s="10">
        <f t="shared" si="80"/>
        <v>15000</v>
      </c>
      <c r="M119" s="35">
        <f t="shared" si="90"/>
        <v>2093435.7212450001</v>
      </c>
      <c r="N119" s="26">
        <f t="shared" si="91"/>
        <v>167474.85769960002</v>
      </c>
      <c r="O119" s="26">
        <v>1271000</v>
      </c>
      <c r="P119" s="26"/>
      <c r="Q119" s="26"/>
      <c r="R119" s="29">
        <f t="shared" si="89"/>
        <v>3531910.5789446</v>
      </c>
      <c r="S119" s="199">
        <f t="shared" si="77"/>
        <v>18422.234346956004</v>
      </c>
      <c r="T119" s="42">
        <f t="shared" si="92"/>
        <v>3550332.813291556</v>
      </c>
      <c r="U119" s="423">
        <v>44614</v>
      </c>
      <c r="V119" s="414">
        <v>44712</v>
      </c>
      <c r="W119" s="321"/>
      <c r="X119" s="321"/>
      <c r="Z119" s="765">
        <f t="shared" si="54"/>
        <v>113</v>
      </c>
      <c r="AA119" s="766" t="str">
        <f t="shared" si="55"/>
        <v>3578</v>
      </c>
      <c r="AB119" s="767" t="str">
        <f t="shared" si="56"/>
        <v>MUHAMAD ALI IMRON</v>
      </c>
      <c r="AC119" s="768" t="str">
        <f>+VLOOKUP($B119,'[5]Database All Area Mei 2022'!$C$5:$CJ$1779,27,0)</f>
        <v>LAJANG</v>
      </c>
      <c r="AD119" s="769">
        <f t="shared" si="57"/>
        <v>3145322.05</v>
      </c>
      <c r="AE119" s="770">
        <f t="shared" si="58"/>
        <v>37486.441</v>
      </c>
      <c r="AF119" s="770">
        <f t="shared" si="59"/>
        <v>18743.2205</v>
      </c>
      <c r="AG119" s="770">
        <f t="shared" si="60"/>
        <v>18743.2205</v>
      </c>
      <c r="AH119" s="771">
        <f t="shared" si="61"/>
        <v>-1429650.832</v>
      </c>
      <c r="AI119" s="771">
        <f t="shared" si="62"/>
        <v>0</v>
      </c>
      <c r="AJ119" s="772">
        <f t="shared" si="63"/>
        <v>3070349.168</v>
      </c>
      <c r="AK119" s="772"/>
      <c r="AL119" s="773"/>
      <c r="AM119" s="774">
        <f t="shared" si="64"/>
        <v>3070349.168</v>
      </c>
      <c r="AN119" s="775" t="str">
        <f>+VLOOKUP($B119,'[5]Database All Area Mei 2022'!$C$5:$CJ$1779,74,0)</f>
        <v>PERUSAHAAN</v>
      </c>
      <c r="AO119" s="776">
        <f t="shared" si="65"/>
        <v>113</v>
      </c>
      <c r="AP119" s="777" t="str">
        <f t="shared" si="66"/>
        <v>3578</v>
      </c>
      <c r="AQ119" s="778" t="str">
        <f t="shared" si="67"/>
        <v>MUHAMAD ALI IMRON</v>
      </c>
      <c r="AR119" s="779">
        <f t="shared" si="68"/>
        <v>3070349.168</v>
      </c>
      <c r="AS119" s="97">
        <f>+VLOOKUP(B119,'[6]BANK DRIVER'!$B$442:$I$1298,6,0)</f>
        <v>3070349.168</v>
      </c>
      <c r="AV119" s="103">
        <f t="shared" si="69"/>
        <v>0</v>
      </c>
    </row>
    <row r="120">
      <c r="A120" s="369" t="s">
        <v>44</v>
      </c>
      <c r="B120" s="8" t="s">
        <v>580</v>
      </c>
      <c r="C120" s="372" t="s">
        <v>581</v>
      </c>
      <c r="D120" s="7" t="s">
        <v>77</v>
      </c>
      <c r="E120" s="369" t="s">
        <v>351</v>
      </c>
      <c r="F120" s="369" t="s">
        <v>352</v>
      </c>
      <c r="G120" s="367">
        <v>1874322.05</v>
      </c>
      <c r="H120" s="367"/>
      <c r="I120" s="10">
        <f t="shared" si="85"/>
        <v>91654.348245</v>
      </c>
      <c r="J120" s="10">
        <f t="shared" si="86"/>
        <v>74972.882</v>
      </c>
      <c r="K120" s="10">
        <f t="shared" si="87"/>
        <v>37486.441</v>
      </c>
      <c r="L120" s="10">
        <f t="shared" si="80"/>
        <v>15000</v>
      </c>
      <c r="M120" s="35">
        <f t="shared" si="90"/>
        <v>2093435.7212450001</v>
      </c>
      <c r="N120" s="26">
        <f t="shared" si="91"/>
        <v>167474.85769960002</v>
      </c>
      <c r="O120" s="26">
        <v>1397000</v>
      </c>
      <c r="P120" s="26"/>
      <c r="Q120" s="26"/>
      <c r="R120" s="29">
        <f t="shared" si="89"/>
        <v>3657910.5789446</v>
      </c>
      <c r="S120" s="199">
        <f t="shared" si="77"/>
        <v>18422.234346956004</v>
      </c>
      <c r="T120" s="42">
        <f t="shared" si="92"/>
        <v>3676332.813291556</v>
      </c>
      <c r="U120" s="423">
        <v>44682</v>
      </c>
      <c r="V120" s="414">
        <v>44773</v>
      </c>
      <c r="W120" s="321"/>
      <c r="X120" s="321"/>
      <c r="Z120" s="765">
        <f t="shared" si="54"/>
        <v>114</v>
      </c>
      <c r="AA120" s="766" t="str">
        <f t="shared" si="55"/>
        <v>3605</v>
      </c>
      <c r="AB120" s="767" t="str">
        <f t="shared" si="56"/>
        <v>IMAM SYAHRONI</v>
      </c>
      <c r="AC120" s="768" t="str">
        <f>+VLOOKUP($B120,'[5]Database All Area Mei 2022'!$C$5:$CJ$1779,27,0)</f>
        <v>KAWIN</v>
      </c>
      <c r="AD120" s="769">
        <f t="shared" si="57"/>
        <v>3271322.05</v>
      </c>
      <c r="AE120" s="770">
        <f t="shared" si="58"/>
        <v>37486.441</v>
      </c>
      <c r="AF120" s="770">
        <f t="shared" si="59"/>
        <v>0</v>
      </c>
      <c r="AG120" s="770">
        <f t="shared" si="60"/>
        <v>18743.2205</v>
      </c>
      <c r="AH120" s="771">
        <f t="shared" si="61"/>
        <v>-1659907.6115</v>
      </c>
      <c r="AI120" s="771">
        <f t="shared" si="62"/>
        <v>0</v>
      </c>
      <c r="AJ120" s="772">
        <f t="shared" si="63"/>
        <v>3215092.3885</v>
      </c>
      <c r="AK120" s="772"/>
      <c r="AL120" s="773"/>
      <c r="AM120" s="774">
        <f t="shared" si="64"/>
        <v>3215092.3885</v>
      </c>
      <c r="AN120" s="775" t="str">
        <f>+VLOOKUP($B120,'[5]Database All Area Mei 2022'!$C$5:$CJ$1779,74,0)</f>
        <v>PBI</v>
      </c>
      <c r="AO120" s="776">
        <f t="shared" si="65"/>
        <v>114</v>
      </c>
      <c r="AP120" s="777" t="str">
        <f t="shared" si="66"/>
        <v>3605</v>
      </c>
      <c r="AQ120" s="778" t="str">
        <f t="shared" si="67"/>
        <v>IMAM SYAHRONI</v>
      </c>
      <c r="AR120" s="779">
        <f t="shared" si="68"/>
        <v>3215092.3885</v>
      </c>
      <c r="AS120" s="97">
        <f>+VLOOKUP(B120,'[6]BANK DRIVER'!$B$442:$I$1298,6,0)</f>
        <v>3215092.3885</v>
      </c>
      <c r="AV120" s="103">
        <f t="shared" si="69"/>
        <v>0</v>
      </c>
    </row>
    <row r="121">
      <c r="A121" s="369" t="s">
        <v>44</v>
      </c>
      <c r="B121" s="8" t="s">
        <v>582</v>
      </c>
      <c r="C121" s="372" t="s">
        <v>583</v>
      </c>
      <c r="D121" s="7" t="s">
        <v>77</v>
      </c>
      <c r="E121" s="369" t="s">
        <v>351</v>
      </c>
      <c r="F121" s="369" t="s">
        <v>352</v>
      </c>
      <c r="G121" s="367">
        <v>1874322.05</v>
      </c>
      <c r="H121" s="367"/>
      <c r="I121" s="10">
        <f t="shared" si="85"/>
        <v>91654.348245</v>
      </c>
      <c r="J121" s="10">
        <f t="shared" si="86"/>
        <v>74972.882</v>
      </c>
      <c r="K121" s="10">
        <f t="shared" si="87"/>
        <v>37486.441</v>
      </c>
      <c r="L121" s="10">
        <f t="shared" si="80"/>
        <v>15000</v>
      </c>
      <c r="M121" s="35">
        <f t="shared" si="90"/>
        <v>2093435.7212450001</v>
      </c>
      <c r="N121" s="26">
        <f t="shared" si="91"/>
        <v>167474.85769960002</v>
      </c>
      <c r="O121" s="26">
        <v>874000</v>
      </c>
      <c r="P121" s="26"/>
      <c r="Q121" s="26"/>
      <c r="R121" s="29">
        <f t="shared" si="89"/>
        <v>3134910.5789446</v>
      </c>
      <c r="S121" s="199">
        <f t="shared" si="77"/>
        <v>18422.234346956004</v>
      </c>
      <c r="T121" s="42">
        <f t="shared" si="92"/>
        <v>3153332.813291556</v>
      </c>
      <c r="U121" s="423">
        <v>44624</v>
      </c>
      <c r="V121" s="414">
        <v>44712</v>
      </c>
      <c r="W121" s="321"/>
      <c r="X121" s="321"/>
      <c r="Z121" s="765">
        <f t="shared" si="54"/>
        <v>115</v>
      </c>
      <c r="AA121" s="766" t="str">
        <f t="shared" si="55"/>
        <v>3622</v>
      </c>
      <c r="AB121" s="767" t="str">
        <f t="shared" si="56"/>
        <v>MUCHAMMAD ABDURROZAQ</v>
      </c>
      <c r="AC121" s="768" t="str">
        <f>+VLOOKUP($B121,'[5]Database All Area Mei 2022'!$C$5:$CJ$1779,27,0)</f>
        <v>LAJANG</v>
      </c>
      <c r="AD121" s="769">
        <f t="shared" si="57"/>
        <v>2748322.05</v>
      </c>
      <c r="AE121" s="770">
        <f t="shared" si="58"/>
        <v>37486.441</v>
      </c>
      <c r="AF121" s="770">
        <f t="shared" si="59"/>
        <v>0</v>
      </c>
      <c r="AG121" s="770">
        <f t="shared" si="60"/>
        <v>18743.2205</v>
      </c>
      <c r="AH121" s="771">
        <f t="shared" si="61"/>
        <v>-1807907.6115</v>
      </c>
      <c r="AI121" s="771">
        <f t="shared" si="62"/>
        <v>0</v>
      </c>
      <c r="AJ121" s="772">
        <f t="shared" si="63"/>
        <v>2692092.3885</v>
      </c>
      <c r="AK121" s="772"/>
      <c r="AL121" s="773"/>
      <c r="AM121" s="774">
        <f t="shared" si="64"/>
        <v>2692092.3885</v>
      </c>
      <c r="AN121" s="775" t="str">
        <f>+VLOOKUP($B121,'[5]Database All Area Mei 2022'!$C$5:$CJ$1779,74,0)</f>
        <v>PBI</v>
      </c>
      <c r="AO121" s="776">
        <f t="shared" si="65"/>
        <v>115</v>
      </c>
      <c r="AP121" s="777" t="str">
        <f t="shared" si="66"/>
        <v>3622</v>
      </c>
      <c r="AQ121" s="778" t="str">
        <f t="shared" si="67"/>
        <v>MUCHAMMAD ABDURROZAQ</v>
      </c>
      <c r="AR121" s="779">
        <f t="shared" si="68"/>
        <v>2692092.3885</v>
      </c>
      <c r="AS121" s="97">
        <f>+VLOOKUP(B121,'[6]BANK DRIVER'!$B$442:$I$1298,6,0)</f>
        <v>2692092.3885</v>
      </c>
      <c r="AV121" s="103">
        <f t="shared" si="69"/>
        <v>0</v>
      </c>
    </row>
    <row r="122">
      <c r="A122" s="369" t="s">
        <v>44</v>
      </c>
      <c r="B122" s="8" t="s">
        <v>584</v>
      </c>
      <c r="C122" s="372" t="s">
        <v>585</v>
      </c>
      <c r="D122" s="7" t="s">
        <v>77</v>
      </c>
      <c r="E122" s="369" t="s">
        <v>351</v>
      </c>
      <c r="F122" s="369" t="s">
        <v>352</v>
      </c>
      <c r="G122" s="367">
        <v>1874322.05</v>
      </c>
      <c r="H122" s="367"/>
      <c r="I122" s="10">
        <f t="shared" si="85"/>
        <v>91654.348245</v>
      </c>
      <c r="J122" s="10">
        <f t="shared" si="86"/>
        <v>74972.882</v>
      </c>
      <c r="K122" s="10">
        <f t="shared" si="87"/>
        <v>37486.441</v>
      </c>
      <c r="L122" s="10">
        <f t="shared" si="80"/>
        <v>15000</v>
      </c>
      <c r="M122" s="35">
        <f t="shared" si="90"/>
        <v>2093435.7212450001</v>
      </c>
      <c r="N122" s="26">
        <f t="shared" si="91"/>
        <v>167474.85769960002</v>
      </c>
      <c r="O122" s="26">
        <v>1316000</v>
      </c>
      <c r="P122" s="26"/>
      <c r="Q122" s="26"/>
      <c r="R122" s="29">
        <f t="shared" si="89"/>
        <v>3576910.5789446</v>
      </c>
      <c r="S122" s="199">
        <f t="shared" si="77"/>
        <v>18422.234346956004</v>
      </c>
      <c r="T122" s="42">
        <f t="shared" si="92"/>
        <v>3595332.813291556</v>
      </c>
      <c r="U122" s="423">
        <v>44625</v>
      </c>
      <c r="V122" s="414">
        <v>44712</v>
      </c>
      <c r="W122" s="321"/>
      <c r="X122" s="321"/>
      <c r="Z122" s="765">
        <f t="shared" si="54"/>
        <v>116</v>
      </c>
      <c r="AA122" s="766" t="str">
        <f t="shared" si="55"/>
        <v>3630</v>
      </c>
      <c r="AB122" s="767" t="str">
        <f t="shared" si="56"/>
        <v>ARIEF SURAHMAN</v>
      </c>
      <c r="AC122" s="768" t="str">
        <f>+VLOOKUP($B122,'[5]Database All Area Mei 2022'!$C$5:$CJ$1779,27,0)</f>
        <v>KAWIN ANAK 3</v>
      </c>
      <c r="AD122" s="769">
        <f t="shared" si="57"/>
        <v>3190322.05</v>
      </c>
      <c r="AE122" s="770">
        <f t="shared" si="58"/>
        <v>37486.441</v>
      </c>
      <c r="AF122" s="770">
        <f t="shared" si="59"/>
        <v>0</v>
      </c>
      <c r="AG122" s="770">
        <f t="shared" si="60"/>
        <v>18743.2205</v>
      </c>
      <c r="AH122" s="771">
        <f t="shared" si="61"/>
        <v>-2865907.6115</v>
      </c>
      <c r="AI122" s="771">
        <f t="shared" si="62"/>
        <v>0</v>
      </c>
      <c r="AJ122" s="772">
        <f t="shared" si="63"/>
        <v>3134092.3885</v>
      </c>
      <c r="AK122" s="772"/>
      <c r="AL122" s="773"/>
      <c r="AM122" s="774">
        <f t="shared" si="64"/>
        <v>3134092.3885</v>
      </c>
      <c r="AN122" s="775" t="str">
        <f>+VLOOKUP($B122,'[5]Database All Area Mei 2022'!$C$5:$CJ$1779,74,0)</f>
        <v>PBI</v>
      </c>
      <c r="AO122" s="776">
        <f t="shared" si="65"/>
        <v>116</v>
      </c>
      <c r="AP122" s="777" t="str">
        <f t="shared" si="66"/>
        <v>3630</v>
      </c>
      <c r="AQ122" s="778" t="str">
        <f t="shared" si="67"/>
        <v>ARIEF SURAHMAN</v>
      </c>
      <c r="AR122" s="779">
        <f t="shared" si="68"/>
        <v>3134092.3885</v>
      </c>
      <c r="AS122" s="97">
        <f>+VLOOKUP(B122,'[6]BANK DRIVER'!$B$442:$I$1298,6,0)</f>
        <v>3134092.3885</v>
      </c>
      <c r="AV122" s="103">
        <f t="shared" si="69"/>
        <v>0</v>
      </c>
    </row>
    <row r="123">
      <c r="A123" s="369" t="s">
        <v>44</v>
      </c>
      <c r="B123" s="8" t="s">
        <v>586</v>
      </c>
      <c r="C123" s="372" t="s">
        <v>587</v>
      </c>
      <c r="D123" s="7" t="s">
        <v>77</v>
      </c>
      <c r="E123" s="369" t="s">
        <v>351</v>
      </c>
      <c r="F123" s="369" t="s">
        <v>352</v>
      </c>
      <c r="G123" s="367">
        <v>1874322.05</v>
      </c>
      <c r="H123" s="367"/>
      <c r="I123" s="10">
        <f t="shared" si="85"/>
        <v>91654.348245</v>
      </c>
      <c r="J123" s="10">
        <f t="shared" si="86"/>
        <v>74972.882</v>
      </c>
      <c r="K123" s="10">
        <f t="shared" si="87"/>
        <v>37486.441</v>
      </c>
      <c r="L123" s="10">
        <f t="shared" si="80"/>
        <v>15000</v>
      </c>
      <c r="M123" s="35">
        <f t="shared" si="90"/>
        <v>2093435.7212450001</v>
      </c>
      <c r="N123" s="26">
        <f t="shared" si="91"/>
        <v>167474.85769960002</v>
      </c>
      <c r="O123" s="26">
        <v>1036000</v>
      </c>
      <c r="P123" s="26"/>
      <c r="Q123" s="26"/>
      <c r="R123" s="29">
        <f t="shared" si="89"/>
        <v>3296910.5789446</v>
      </c>
      <c r="S123" s="199">
        <f t="shared" si="77"/>
        <v>18422.234346956004</v>
      </c>
      <c r="T123" s="42">
        <f t="shared" si="92"/>
        <v>3315332.813291556</v>
      </c>
      <c r="U123" s="423">
        <v>44625</v>
      </c>
      <c r="V123" s="414">
        <v>44712</v>
      </c>
      <c r="W123" s="321"/>
      <c r="X123" s="321"/>
      <c r="Z123" s="765">
        <f t="shared" si="54"/>
        <v>117</v>
      </c>
      <c r="AA123" s="766" t="str">
        <f t="shared" si="55"/>
        <v>3631</v>
      </c>
      <c r="AB123" s="767" t="str">
        <f t="shared" si="56"/>
        <v>DADIK PRASETYO DWI HANDOKO</v>
      </c>
      <c r="AC123" s="768" t="str">
        <f>+VLOOKUP($B123,'[5]Database All Area Mei 2022'!$C$5:$CJ$1779,27,0)</f>
        <v>KAWIN ANAK 1</v>
      </c>
      <c r="AD123" s="769">
        <f t="shared" si="57"/>
        <v>2910322.05</v>
      </c>
      <c r="AE123" s="770">
        <f t="shared" si="58"/>
        <v>37486.441</v>
      </c>
      <c r="AF123" s="770">
        <f t="shared" si="59"/>
        <v>18743.2205</v>
      </c>
      <c r="AG123" s="770">
        <f t="shared" si="60"/>
        <v>18743.2205</v>
      </c>
      <c r="AH123" s="771">
        <f t="shared" si="61"/>
        <v>-2414650.832</v>
      </c>
      <c r="AI123" s="771">
        <f t="shared" si="62"/>
        <v>0</v>
      </c>
      <c r="AJ123" s="772">
        <f t="shared" si="63"/>
        <v>2835349.168</v>
      </c>
      <c r="AK123" s="772"/>
      <c r="AL123" s="773"/>
      <c r="AM123" s="774">
        <f t="shared" si="64"/>
        <v>2835349.168</v>
      </c>
      <c r="AN123" s="775" t="str">
        <f>+VLOOKUP($B123,'[5]Database All Area Mei 2022'!$C$5:$CJ$1779,74,0)</f>
        <v>PERUSAHAAN</v>
      </c>
      <c r="AO123" s="776">
        <f t="shared" si="65"/>
        <v>117</v>
      </c>
      <c r="AP123" s="777" t="str">
        <f t="shared" si="66"/>
        <v>3631</v>
      </c>
      <c r="AQ123" s="778" t="str">
        <f t="shared" si="67"/>
        <v>DADIK PRASETYO DWI HANDOKO</v>
      </c>
      <c r="AR123" s="779">
        <f t="shared" si="68"/>
        <v>2835349.168</v>
      </c>
      <c r="AS123" s="97">
        <f>+VLOOKUP(B123,'[6]BANK DRIVER'!$B$442:$I$1298,6,0)</f>
        <v>2835349.168</v>
      </c>
      <c r="AV123" s="103">
        <f t="shared" si="69"/>
        <v>0</v>
      </c>
    </row>
    <row r="124">
      <c r="A124" s="369" t="s">
        <v>44</v>
      </c>
      <c r="B124" s="8" t="s">
        <v>588</v>
      </c>
      <c r="C124" s="372" t="s">
        <v>589</v>
      </c>
      <c r="D124" s="7" t="s">
        <v>77</v>
      </c>
      <c r="E124" s="369"/>
      <c r="F124" s="369"/>
      <c r="G124" s="367">
        <v>1874323.05</v>
      </c>
      <c r="H124" s="367"/>
      <c r="I124" s="10">
        <f t="shared" si="85"/>
        <v>91654.348245</v>
      </c>
      <c r="J124" s="10">
        <f t="shared" si="86"/>
        <v>74972.882</v>
      </c>
      <c r="K124" s="10">
        <f t="shared" si="87"/>
        <v>37486.441</v>
      </c>
      <c r="L124" s="10">
        <f t="shared" si="80"/>
        <v>15000</v>
      </c>
      <c r="M124" s="35">
        <f t="shared" si="90"/>
        <v>2093436.7212450001</v>
      </c>
      <c r="N124" s="26">
        <f t="shared" si="91"/>
        <v>167474.9376996</v>
      </c>
      <c r="O124" s="26">
        <v>1419000</v>
      </c>
      <c r="P124" s="26"/>
      <c r="Q124" s="26"/>
      <c r="R124" s="29">
        <f t="shared" si="89"/>
        <v>3679911.6589446003</v>
      </c>
      <c r="S124" s="199">
        <f t="shared" si="77"/>
        <v>18422.243146956</v>
      </c>
      <c r="T124" s="42">
        <f t="shared" si="92"/>
        <v>3698333.902091556</v>
      </c>
      <c r="U124" s="423">
        <v>44636</v>
      </c>
      <c r="V124" s="414">
        <v>44712</v>
      </c>
      <c r="W124" s="321"/>
      <c r="X124" s="321"/>
      <c r="Z124" s="765">
        <f t="shared" si="54"/>
        <v>118</v>
      </c>
      <c r="AA124" s="766" t="str">
        <f t="shared" si="55"/>
        <v>3658</v>
      </c>
      <c r="AB124" s="767" t="str">
        <f t="shared" si="56"/>
        <v>DWI CAHYO WAHONO</v>
      </c>
      <c r="AC124" s="768" t="str">
        <f>+VLOOKUP($B124,'[5]Database All Area Mei 2022'!$C$5:$CJ$1779,27,0)</f>
        <v>KAWIN ANAK 3</v>
      </c>
      <c r="AD124" s="769">
        <f t="shared" si="57"/>
        <v>3293323.05</v>
      </c>
      <c r="AE124" s="770">
        <f t="shared" si="58"/>
        <v>37486.441</v>
      </c>
      <c r="AF124" s="770">
        <f t="shared" si="59"/>
        <v>18743.2205</v>
      </c>
      <c r="AG124" s="770">
        <f t="shared" si="60"/>
        <v>18743.2205</v>
      </c>
      <c r="AH124" s="771">
        <f t="shared" si="61"/>
        <v>-2781649.832</v>
      </c>
      <c r="AI124" s="771">
        <f t="shared" si="62"/>
        <v>0</v>
      </c>
      <c r="AJ124" s="772">
        <f t="shared" si="63"/>
        <v>3218350.168</v>
      </c>
      <c r="AK124" s="772"/>
      <c r="AL124" s="773"/>
      <c r="AM124" s="774">
        <f t="shared" si="64"/>
        <v>3218350.168</v>
      </c>
      <c r="AN124" s="775" t="str">
        <f>+VLOOKUP($B124,'[5]Database All Area Mei 2022'!$C$5:$CJ$1779,74,0)</f>
        <v>PERUSAHAAN</v>
      </c>
      <c r="AO124" s="776">
        <f t="shared" si="65"/>
        <v>118</v>
      </c>
      <c r="AP124" s="777" t="str">
        <f t="shared" si="66"/>
        <v>3658</v>
      </c>
      <c r="AQ124" s="778" t="str">
        <f t="shared" si="67"/>
        <v>DWI CAHYO WAHONO</v>
      </c>
      <c r="AR124" s="779">
        <f t="shared" si="68"/>
        <v>3218350.168</v>
      </c>
      <c r="AS124" s="97">
        <f>+VLOOKUP(B124,'[6]BANK DRIVER'!$B$442:$I$1298,6,0)</f>
        <v>3218350.168</v>
      </c>
      <c r="AV124" s="103">
        <f t="shared" si="69"/>
        <v>0</v>
      </c>
    </row>
    <row r="125">
      <c r="A125" s="369" t="s">
        <v>44</v>
      </c>
      <c r="B125" s="8" t="s">
        <v>590</v>
      </c>
      <c r="C125" s="372" t="s">
        <v>591</v>
      </c>
      <c r="D125" s="7" t="s">
        <v>77</v>
      </c>
      <c r="E125" s="369"/>
      <c r="F125" s="369"/>
      <c r="G125" s="367">
        <v>1874323.05</v>
      </c>
      <c r="H125" s="367"/>
      <c r="I125" s="10">
        <f t="shared" si="85"/>
        <v>91654.348245</v>
      </c>
      <c r="J125" s="10">
        <f t="shared" si="86"/>
        <v>74972.882</v>
      </c>
      <c r="K125" s="10">
        <f t="shared" si="87"/>
        <v>37486.441</v>
      </c>
      <c r="L125" s="10">
        <f t="shared" si="80"/>
        <v>15000</v>
      </c>
      <c r="M125" s="35">
        <f t="shared" si="90"/>
        <v>2093436.7212450001</v>
      </c>
      <c r="N125" s="26">
        <f t="shared" si="91"/>
        <v>167474.9376996</v>
      </c>
      <c r="O125" s="26">
        <v>1342000</v>
      </c>
      <c r="P125" s="26"/>
      <c r="Q125" s="26"/>
      <c r="R125" s="29">
        <f t="shared" si="89"/>
        <v>3602911.6589446003</v>
      </c>
      <c r="S125" s="199">
        <f t="shared" si="77"/>
        <v>18422.243146956</v>
      </c>
      <c r="T125" s="42">
        <f t="shared" si="92"/>
        <v>3621333.902091556</v>
      </c>
      <c r="U125" s="423">
        <v>44652</v>
      </c>
      <c r="V125" s="414">
        <v>44742</v>
      </c>
      <c r="W125" s="321"/>
      <c r="X125" s="321"/>
      <c r="Z125" s="765">
        <f t="shared" si="54"/>
        <v>119</v>
      </c>
      <c r="AA125" s="766" t="str">
        <f t="shared" si="55"/>
        <v>3697</v>
      </c>
      <c r="AB125" s="767" t="str">
        <f t="shared" si="56"/>
        <v>AGUSTA PANDU NUGROHO</v>
      </c>
      <c r="AC125" s="768" t="str">
        <f>+VLOOKUP($B125,'[5]Database All Area Mei 2022'!$C$5:$CJ$1779,27,0)</f>
        <v>KAWIN ANAK 2</v>
      </c>
      <c r="AD125" s="769">
        <f t="shared" si="57"/>
        <v>3216323.05</v>
      </c>
      <c r="AE125" s="770">
        <f t="shared" si="58"/>
        <v>37486.441</v>
      </c>
      <c r="AF125" s="770">
        <f t="shared" si="59"/>
        <v>0</v>
      </c>
      <c r="AG125" s="770">
        <f t="shared" si="60"/>
        <v>18743.2205</v>
      </c>
      <c r="AH125" s="771">
        <f t="shared" si="61"/>
        <v>-2464906.6115</v>
      </c>
      <c r="AI125" s="771">
        <f t="shared" si="62"/>
        <v>0</v>
      </c>
      <c r="AJ125" s="772">
        <f t="shared" si="63"/>
        <v>3160093.3885</v>
      </c>
      <c r="AK125" s="772"/>
      <c r="AL125" s="773"/>
      <c r="AM125" s="774">
        <f t="shared" si="64"/>
        <v>3160093.3885</v>
      </c>
      <c r="AN125" s="775" t="str">
        <f>+VLOOKUP($B125,'[5]Database All Area Mei 2022'!$C$5:$CJ$1779,74,0)</f>
        <v>PBI</v>
      </c>
      <c r="AO125" s="776">
        <f t="shared" si="65"/>
        <v>119</v>
      </c>
      <c r="AP125" s="777" t="str">
        <f t="shared" si="66"/>
        <v>3697</v>
      </c>
      <c r="AQ125" s="778" t="str">
        <f t="shared" si="67"/>
        <v>AGUSTA PANDU NUGROHO</v>
      </c>
      <c r="AR125" s="779">
        <f t="shared" si="68"/>
        <v>3160093.3885</v>
      </c>
      <c r="AS125" s="97">
        <f>+VLOOKUP(B125,'[6]BANK DRIVER'!$B$442:$I$1298,6,0)</f>
        <v>3160093.3885</v>
      </c>
      <c r="AV125" s="103">
        <f t="shared" si="69"/>
        <v>0</v>
      </c>
    </row>
    <row r="126">
      <c r="A126" s="369" t="s">
        <v>44</v>
      </c>
      <c r="B126" s="8" t="s">
        <v>592</v>
      </c>
      <c r="C126" s="372" t="s">
        <v>593</v>
      </c>
      <c r="D126" s="7" t="s">
        <v>77</v>
      </c>
      <c r="E126" s="369"/>
      <c r="F126" s="369"/>
      <c r="G126" s="367">
        <v>1874323.05</v>
      </c>
      <c r="H126" s="367"/>
      <c r="I126" s="10">
        <f t="shared" si="85"/>
        <v>91654.348245</v>
      </c>
      <c r="J126" s="10">
        <f t="shared" si="86"/>
        <v>74972.882</v>
      </c>
      <c r="K126" s="10">
        <f t="shared" si="87"/>
        <v>37486.441</v>
      </c>
      <c r="L126" s="10">
        <f t="shared" si="80"/>
        <v>15000</v>
      </c>
      <c r="M126" s="35">
        <f t="shared" si="90"/>
        <v>2093436.7212450001</v>
      </c>
      <c r="N126" s="26">
        <f t="shared" si="91"/>
        <v>167474.9376996</v>
      </c>
      <c r="O126" s="26">
        <v>1246000</v>
      </c>
      <c r="P126" s="26"/>
      <c r="Q126" s="26"/>
      <c r="R126" s="29">
        <f t="shared" si="89"/>
        <v>3506911.6589446003</v>
      </c>
      <c r="S126" s="199">
        <f t="shared" si="77"/>
        <v>18422.243146956</v>
      </c>
      <c r="T126" s="42">
        <f t="shared" si="92"/>
        <v>3525333.902091556</v>
      </c>
      <c r="U126" s="423">
        <v>44653</v>
      </c>
      <c r="V126" s="414">
        <v>44742</v>
      </c>
      <c r="W126" s="321"/>
      <c r="X126" s="321"/>
      <c r="Z126" s="765">
        <f t="shared" si="54"/>
        <v>120</v>
      </c>
      <c r="AA126" s="766" t="str">
        <f t="shared" si="55"/>
        <v>3710</v>
      </c>
      <c r="AB126" s="767" t="str">
        <f t="shared" si="56"/>
        <v>EKO SISWANTO</v>
      </c>
      <c r="AC126" s="768" t="str">
        <f>+VLOOKUP($B126,'[5]Database All Area Mei 2022'!$C$5:$CJ$1779,27,0)</f>
        <v>KAWIN ANAK 1</v>
      </c>
      <c r="AD126" s="769">
        <f t="shared" si="57"/>
        <v>3120323.05</v>
      </c>
      <c r="AE126" s="770">
        <f t="shared" si="58"/>
        <v>37486.441</v>
      </c>
      <c r="AF126" s="770">
        <f t="shared" si="59"/>
        <v>0</v>
      </c>
      <c r="AG126" s="770">
        <f t="shared" si="60"/>
        <v>18743.2205</v>
      </c>
      <c r="AH126" s="771">
        <f t="shared" si="61"/>
        <v>-2185906.6115</v>
      </c>
      <c r="AI126" s="771">
        <f t="shared" si="62"/>
        <v>0</v>
      </c>
      <c r="AJ126" s="772">
        <f t="shared" si="63"/>
        <v>3064093.3885</v>
      </c>
      <c r="AK126" s="772"/>
      <c r="AL126" s="773"/>
      <c r="AM126" s="774">
        <f t="shared" si="64"/>
        <v>3064093.3885</v>
      </c>
      <c r="AN126" s="775" t="str">
        <f>+VLOOKUP($B126,'[5]Database All Area Mei 2022'!$C$5:$CJ$1779,74,0)</f>
        <v>PBI</v>
      </c>
      <c r="AO126" s="776">
        <f t="shared" si="65"/>
        <v>120</v>
      </c>
      <c r="AP126" s="777" t="str">
        <f t="shared" si="66"/>
        <v>3710</v>
      </c>
      <c r="AQ126" s="778" t="str">
        <f t="shared" si="67"/>
        <v>EKO SISWANTO</v>
      </c>
      <c r="AR126" s="779">
        <f t="shared" si="68"/>
        <v>3064093.3885</v>
      </c>
      <c r="AS126" s="97">
        <f>+VLOOKUP(B126,'[6]BANK DRIVER'!$B$442:$I$1298,6,0)</f>
        <v>3064093.3885</v>
      </c>
      <c r="AV126" s="103">
        <f t="shared" si="69"/>
        <v>0</v>
      </c>
    </row>
    <row r="127">
      <c r="A127" s="369" t="s">
        <v>44</v>
      </c>
      <c r="B127" s="8" t="s">
        <v>594</v>
      </c>
      <c r="C127" s="372" t="s">
        <v>595</v>
      </c>
      <c r="D127" s="7" t="s">
        <v>77</v>
      </c>
      <c r="E127" s="369"/>
      <c r="F127" s="369"/>
      <c r="G127" s="367">
        <v>1874323.05</v>
      </c>
      <c r="H127" s="367"/>
      <c r="I127" s="10">
        <f t="shared" si="85"/>
        <v>91654.348245</v>
      </c>
      <c r="J127" s="10">
        <f t="shared" si="86"/>
        <v>74972.882</v>
      </c>
      <c r="K127" s="10">
        <f t="shared" si="87"/>
        <v>37486.441</v>
      </c>
      <c r="L127" s="10">
        <f t="shared" si="80"/>
        <v>15000</v>
      </c>
      <c r="M127" s="35">
        <f t="shared" si="90"/>
        <v>2093436.7212450001</v>
      </c>
      <c r="N127" s="26">
        <f t="shared" si="91"/>
        <v>167474.9376996</v>
      </c>
      <c r="O127" s="26">
        <v>1183000</v>
      </c>
      <c r="P127" s="26"/>
      <c r="Q127" s="26"/>
      <c r="R127" s="29">
        <f t="shared" si="89"/>
        <v>3443911.6589446003</v>
      </c>
      <c r="S127" s="199">
        <f t="shared" si="77"/>
        <v>18422.243146956</v>
      </c>
      <c r="T127" s="42">
        <f t="shared" si="92"/>
        <v>3462333.902091556</v>
      </c>
      <c r="U127" s="423">
        <v>44656</v>
      </c>
      <c r="V127" s="414">
        <v>44742</v>
      </c>
      <c r="W127" s="321"/>
      <c r="X127" s="321"/>
      <c r="Z127" s="765">
        <f t="shared" si="54"/>
        <v>121</v>
      </c>
      <c r="AA127" s="766" t="str">
        <f t="shared" si="55"/>
        <v>3715</v>
      </c>
      <c r="AB127" s="767" t="str">
        <f t="shared" si="56"/>
        <v>IMRON RUSYADI</v>
      </c>
      <c r="AC127" s="768" t="str">
        <f>+VLOOKUP($B127,'[5]Database All Area Mei 2022'!$C$5:$CJ$1779,27,0)</f>
        <v>KAWIN ANAK 1</v>
      </c>
      <c r="AD127" s="769">
        <f t="shared" si="57"/>
        <v>3057323.05</v>
      </c>
      <c r="AE127" s="770">
        <f t="shared" si="58"/>
        <v>37486.441</v>
      </c>
      <c r="AF127" s="770">
        <f t="shared" si="59"/>
        <v>18743.2205</v>
      </c>
      <c r="AG127" s="770">
        <f t="shared" si="60"/>
        <v>18743.2205</v>
      </c>
      <c r="AH127" s="771">
        <f t="shared" si="61"/>
        <v>-2267649.832</v>
      </c>
      <c r="AI127" s="771">
        <f t="shared" si="62"/>
        <v>0</v>
      </c>
      <c r="AJ127" s="772">
        <f t="shared" si="63"/>
        <v>2982350.168</v>
      </c>
      <c r="AK127" s="772"/>
      <c r="AL127" s="773"/>
      <c r="AM127" s="774">
        <f t="shared" si="64"/>
        <v>2982350.168</v>
      </c>
      <c r="AN127" s="775" t="str">
        <f>+VLOOKUP($B127,'[5]Database All Area Mei 2022'!$C$5:$CJ$1779,74,0)</f>
        <v>PERUSAHAAN</v>
      </c>
      <c r="AO127" s="776">
        <f t="shared" si="65"/>
        <v>121</v>
      </c>
      <c r="AP127" s="777" t="str">
        <f t="shared" si="66"/>
        <v>3715</v>
      </c>
      <c r="AQ127" s="778" t="str">
        <f t="shared" si="67"/>
        <v>IMRON RUSYADI</v>
      </c>
      <c r="AR127" s="779">
        <f t="shared" si="68"/>
        <v>2982350.168</v>
      </c>
      <c r="AS127" s="97">
        <f>+VLOOKUP(B127,'[6]BANK DRIVER'!$B$442:$I$1298,6,0)</f>
        <v>2982350.168</v>
      </c>
      <c r="AV127" s="103">
        <f t="shared" si="69"/>
        <v>0</v>
      </c>
    </row>
    <row r="128">
      <c r="A128" s="369" t="s">
        <v>44</v>
      </c>
      <c r="B128" s="8" t="s">
        <v>596</v>
      </c>
      <c r="C128" s="372" t="s">
        <v>286</v>
      </c>
      <c r="D128" s="7" t="s">
        <v>77</v>
      </c>
      <c r="E128" s="369"/>
      <c r="F128" s="369"/>
      <c r="G128" s="367">
        <v>1874323.05</v>
      </c>
      <c r="H128" s="367"/>
      <c r="I128" s="10">
        <f t="shared" si="85"/>
        <v>91654.348245</v>
      </c>
      <c r="J128" s="10">
        <f t="shared" si="86"/>
        <v>74972.882</v>
      </c>
      <c r="K128" s="10">
        <f t="shared" si="87"/>
        <v>37486.441</v>
      </c>
      <c r="L128" s="10">
        <f t="shared" si="80"/>
        <v>15000</v>
      </c>
      <c r="M128" s="35">
        <f t="shared" si="90"/>
        <v>2093436.7212450001</v>
      </c>
      <c r="N128" s="26">
        <f t="shared" si="91"/>
        <v>167474.9376996</v>
      </c>
      <c r="O128" s="26">
        <v>1113000</v>
      </c>
      <c r="P128" s="26"/>
      <c r="Q128" s="26"/>
      <c r="R128" s="29">
        <f t="shared" si="89"/>
        <v>3373911.6589446003</v>
      </c>
      <c r="S128" s="199">
        <f t="shared" si="77"/>
        <v>18422.243146956</v>
      </c>
      <c r="T128" s="42">
        <f t="shared" si="92"/>
        <v>3392333.902091556</v>
      </c>
      <c r="U128" s="423">
        <v>44659</v>
      </c>
      <c r="V128" s="414">
        <v>44742</v>
      </c>
      <c r="W128" s="321"/>
      <c r="X128" s="321"/>
      <c r="Z128" s="765">
        <f t="shared" si="54"/>
        <v>122</v>
      </c>
      <c r="AA128" s="766" t="str">
        <f t="shared" si="55"/>
        <v>3730</v>
      </c>
      <c r="AB128" s="767" t="str">
        <f t="shared" si="56"/>
        <v>ARIS SETIAWAN</v>
      </c>
      <c r="AC128" s="768" t="str">
        <f>+VLOOKUP($B128,'[5]Database All Area Mei 2022'!$C$5:$CJ$1779,27,0)</f>
        <v>KAWIN ANAK 2</v>
      </c>
      <c r="AD128" s="769">
        <f t="shared" si="57"/>
        <v>2987323.05</v>
      </c>
      <c r="AE128" s="770">
        <f t="shared" si="58"/>
        <v>37486.441</v>
      </c>
      <c r="AF128" s="770">
        <f t="shared" si="59"/>
        <v>0</v>
      </c>
      <c r="AG128" s="770">
        <f t="shared" si="60"/>
        <v>18743.2205</v>
      </c>
      <c r="AH128" s="771">
        <f t="shared" si="61"/>
        <v>-2693906.6115</v>
      </c>
      <c r="AI128" s="771">
        <f t="shared" si="62"/>
        <v>0</v>
      </c>
      <c r="AJ128" s="772">
        <f t="shared" si="63"/>
        <v>2931093.3885</v>
      </c>
      <c r="AK128" s="772"/>
      <c r="AL128" s="773"/>
      <c r="AM128" s="774">
        <f t="shared" si="64"/>
        <v>2931093.3885</v>
      </c>
      <c r="AN128" s="775" t="str">
        <f>+VLOOKUP($B128,'[5]Database All Area Mei 2022'!$C$5:$CJ$1779,74,0)</f>
        <v>PBI</v>
      </c>
      <c r="AO128" s="776">
        <f t="shared" si="65"/>
        <v>122</v>
      </c>
      <c r="AP128" s="777" t="str">
        <f t="shared" si="66"/>
        <v>3730</v>
      </c>
      <c r="AQ128" s="778" t="str">
        <f t="shared" si="67"/>
        <v>ARIS SETIAWAN</v>
      </c>
      <c r="AR128" s="779">
        <f t="shared" si="68"/>
        <v>2931093.3885</v>
      </c>
      <c r="AS128" s="97">
        <f>+VLOOKUP(B128,'[6]BANK DRIVER'!$B$442:$I$1298,6,0)</f>
        <v>2931093.3885</v>
      </c>
      <c r="AV128" s="103">
        <f t="shared" si="69"/>
        <v>0</v>
      </c>
    </row>
    <row r="129" s="685" customFormat="1">
      <c r="A129" s="988" t="s">
        <v>44</v>
      </c>
      <c r="B129" s="989" t="s">
        <v>597</v>
      </c>
      <c r="C129" s="990" t="s">
        <v>598</v>
      </c>
      <c r="D129" s="678" t="s">
        <v>77</v>
      </c>
      <c r="E129" s="988"/>
      <c r="F129" s="988"/>
      <c r="G129" s="991">
        <v>1874323.05</v>
      </c>
      <c r="H129" s="991"/>
      <c r="I129" s="565">
        <f t="shared" si="85"/>
        <v>91654.348245</v>
      </c>
      <c r="J129" s="565">
        <f t="shared" si="86"/>
        <v>74972.882</v>
      </c>
      <c r="K129" s="565">
        <f t="shared" si="87"/>
        <v>37486.441</v>
      </c>
      <c r="L129" s="565">
        <f t="shared" si="80"/>
        <v>15000</v>
      </c>
      <c r="M129" s="873">
        <f t="shared" si="90"/>
        <v>2093436.7212450001</v>
      </c>
      <c r="N129" s="681">
        <f t="shared" si="91"/>
        <v>167474.9376996</v>
      </c>
      <c r="O129" s="681">
        <v>951000</v>
      </c>
      <c r="P129" s="681"/>
      <c r="Q129" s="681"/>
      <c r="R129" s="875">
        <f ref="R129:R148" t="shared" si="93">SUM(M129:Q129)</f>
        <v>3211911.6589446003</v>
      </c>
      <c r="S129" s="683">
        <f ref="S129:S148" t="shared" si="94">N129*11%</f>
        <v>18422.243146956</v>
      </c>
      <c r="T129" s="684">
        <f t="shared" si="92"/>
        <v>3230333.902091556</v>
      </c>
      <c r="U129" s="992">
        <v>44660</v>
      </c>
      <c r="V129" s="993">
        <v>44742</v>
      </c>
      <c r="W129" s="994"/>
      <c r="X129" s="994"/>
      <c r="Z129" s="847">
        <f t="shared" si="54"/>
        <v>123</v>
      </c>
      <c r="AA129" s="848" t="str">
        <f t="shared" si="55"/>
        <v>3736</v>
      </c>
      <c r="AB129" s="849" t="str">
        <f t="shared" si="56"/>
        <v>ANDRI SETYO TUNGGAL</v>
      </c>
      <c r="AC129" s="879" t="str">
        <f>+VLOOKUP($B129,'[5]Database All Area Mei 2022'!$C$5:$CJ$1779,27,0)</f>
        <v>KAWIN</v>
      </c>
      <c r="AD129" s="851">
        <f t="shared" si="57"/>
        <v>2825323.05</v>
      </c>
      <c r="AE129" s="852">
        <f t="shared" si="58"/>
        <v>37486.441</v>
      </c>
      <c r="AF129" s="852">
        <f t="shared" si="59"/>
        <v>0</v>
      </c>
      <c r="AG129" s="852">
        <f t="shared" si="60"/>
        <v>18743.2205</v>
      </c>
      <c r="AH129" s="853">
        <f t="shared" si="61"/>
        <v>-2105906.6115</v>
      </c>
      <c r="AI129" s="853">
        <f t="shared" si="62"/>
        <v>0</v>
      </c>
      <c r="AJ129" s="854">
        <f t="shared" si="63"/>
        <v>2769093.3885</v>
      </c>
      <c r="AK129" s="854"/>
      <c r="AL129" s="854"/>
      <c r="AM129" s="855">
        <f t="shared" si="64"/>
        <v>2769093.3885</v>
      </c>
      <c r="AN129" s="850" t="str">
        <f>+VLOOKUP($B129,'[5]Database All Area Mei 2022'!$C$5:$CJ$1779,74,0)</f>
        <v>PBI</v>
      </c>
      <c r="AO129" s="856">
        <f t="shared" si="65"/>
        <v>123</v>
      </c>
      <c r="AP129" s="857" t="str">
        <f t="shared" si="66"/>
        <v>3736</v>
      </c>
      <c r="AQ129" s="858" t="str">
        <f t="shared" si="67"/>
        <v>ANDRI SETYO TUNGGAL</v>
      </c>
      <c r="AR129" s="859">
        <f t="shared" si="68"/>
        <v>2769093.3885</v>
      </c>
      <c r="AS129" s="860">
        <f>+VLOOKUP(B129,'[6]BANK DRIVER'!$B$442:$I$1298,6,0)</f>
        <v>2769093.3885</v>
      </c>
      <c r="AT129" s="860"/>
      <c r="AU129" s="860"/>
      <c r="AV129" s="861">
        <f t="shared" si="69"/>
        <v>0</v>
      </c>
    </row>
    <row r="130" s="685" customFormat="1">
      <c r="A130" s="988" t="s">
        <v>44</v>
      </c>
      <c r="B130" s="989" t="s">
        <v>599</v>
      </c>
      <c r="C130" s="990" t="s">
        <v>600</v>
      </c>
      <c r="D130" s="678" t="s">
        <v>77</v>
      </c>
      <c r="E130" s="988"/>
      <c r="F130" s="988"/>
      <c r="G130" s="991">
        <v>1874323.05</v>
      </c>
      <c r="H130" s="991"/>
      <c r="I130" s="565">
        <f t="shared" si="85"/>
        <v>91654.348245</v>
      </c>
      <c r="J130" s="565">
        <f t="shared" si="86"/>
        <v>74972.882</v>
      </c>
      <c r="K130" s="565">
        <f t="shared" si="87"/>
        <v>37486.441</v>
      </c>
      <c r="L130" s="565">
        <f t="shared" si="80"/>
        <v>15000</v>
      </c>
      <c r="M130" s="873">
        <f t="shared" si="90"/>
        <v>2093436.7212450001</v>
      </c>
      <c r="N130" s="681">
        <f t="shared" si="91"/>
        <v>167474.9376996</v>
      </c>
      <c r="O130" s="681">
        <v>466000</v>
      </c>
      <c r="P130" s="681"/>
      <c r="Q130" s="681"/>
      <c r="R130" s="875">
        <f t="shared" si="93"/>
        <v>2726911.6589446003</v>
      </c>
      <c r="S130" s="683">
        <f t="shared" si="94"/>
        <v>18422.243146956</v>
      </c>
      <c r="T130" s="684">
        <f t="shared" si="92"/>
        <v>2745333.902091556</v>
      </c>
      <c r="U130" s="992">
        <v>44672</v>
      </c>
      <c r="V130" s="993">
        <v>44742</v>
      </c>
      <c r="W130" s="994"/>
      <c r="X130" s="994"/>
      <c r="Z130" s="847">
        <f t="shared" si="54"/>
        <v>124</v>
      </c>
      <c r="AA130" s="848" t="str">
        <f t="shared" si="55"/>
        <v>3780</v>
      </c>
      <c r="AB130" s="849" t="str">
        <f t="shared" si="56"/>
        <v>AHMAD FAUZAN</v>
      </c>
      <c r="AC130" s="879" t="str">
        <f>+VLOOKUP($B130,'[5]Database All Area Mei 2022'!$C$5:$CJ$1779,27,0)</f>
        <v>LAJANG</v>
      </c>
      <c r="AD130" s="851">
        <f t="shared" si="57"/>
        <v>2340323.05</v>
      </c>
      <c r="AE130" s="852">
        <f t="shared" si="58"/>
        <v>37486.441</v>
      </c>
      <c r="AF130" s="852">
        <f t="shared" si="59"/>
        <v>18743.2205</v>
      </c>
      <c r="AG130" s="852">
        <f t="shared" si="60"/>
        <v>18743.2205</v>
      </c>
      <c r="AH130" s="853">
        <f t="shared" si="61"/>
        <v>-2234649.832</v>
      </c>
      <c r="AI130" s="853">
        <f t="shared" si="62"/>
        <v>0</v>
      </c>
      <c r="AJ130" s="854">
        <f t="shared" si="63"/>
        <v>2265350.168</v>
      </c>
      <c r="AK130" s="854"/>
      <c r="AL130" s="854"/>
      <c r="AM130" s="855">
        <f t="shared" si="64"/>
        <v>2265350.168</v>
      </c>
      <c r="AN130" s="850" t="str">
        <f>+VLOOKUP($B130,'[5]Database All Area Mei 2022'!$C$5:$CJ$1779,74,0)</f>
        <v>PERUSAHAAN</v>
      </c>
      <c r="AO130" s="856">
        <f t="shared" si="65"/>
        <v>124</v>
      </c>
      <c r="AP130" s="857" t="str">
        <f t="shared" si="66"/>
        <v>3780</v>
      </c>
      <c r="AQ130" s="858" t="str">
        <f t="shared" si="67"/>
        <v>AHMAD FAUZAN</v>
      </c>
      <c r="AR130" s="859">
        <f t="shared" si="68"/>
        <v>2265350.168</v>
      </c>
      <c r="AS130" s="860">
        <f>+VLOOKUP(B130,'[6]BANK DRIVER'!$B$442:$I$1298,6,0)</f>
        <v>2265350.168</v>
      </c>
      <c r="AT130" s="860"/>
      <c r="AU130" s="860"/>
      <c r="AV130" s="861">
        <f t="shared" si="69"/>
        <v>0</v>
      </c>
    </row>
    <row r="131">
      <c r="A131" s="369" t="s">
        <v>44</v>
      </c>
      <c r="B131" s="577" t="s">
        <v>601</v>
      </c>
      <c r="C131" s="439" t="s">
        <v>602</v>
      </c>
      <c r="D131" s="380" t="s">
        <v>77</v>
      </c>
      <c r="E131" s="380" t="s">
        <v>351</v>
      </c>
      <c r="F131" s="380" t="s">
        <v>352</v>
      </c>
      <c r="G131" s="382">
        <f>1874322.05/30*6</f>
        <v>374864.41</v>
      </c>
      <c r="H131" s="382"/>
      <c r="I131" s="402"/>
      <c r="J131" s="402"/>
      <c r="K131" s="402"/>
      <c r="L131" s="402"/>
      <c r="M131" s="177">
        <f t="shared" si="90"/>
        <v>374864.41</v>
      </c>
      <c r="N131" s="403">
        <f t="shared" si="91"/>
        <v>29989.1528</v>
      </c>
      <c r="O131" s="26">
        <v>1468000</v>
      </c>
      <c r="P131" s="403"/>
      <c r="Q131" s="403"/>
      <c r="R131" s="429">
        <f t="shared" si="93"/>
        <v>1872853.5628</v>
      </c>
      <c r="S131" s="208">
        <f t="shared" si="94"/>
        <v>3298.806808</v>
      </c>
      <c r="T131" s="430">
        <f t="shared" si="92"/>
        <v>1876152.369608</v>
      </c>
      <c r="U131" s="448">
        <v>44621</v>
      </c>
      <c r="V131" s="432">
        <v>44712</v>
      </c>
      <c r="W131" s="433" t="s">
        <v>603</v>
      </c>
      <c r="X131" s="433"/>
      <c r="Y131" s="433"/>
      <c r="Z131" s="765">
        <f t="shared" si="54"/>
        <v>125</v>
      </c>
      <c r="AA131" s="766" t="str">
        <f t="shared" si="55"/>
        <v>0053</v>
      </c>
      <c r="AB131" s="767" t="str">
        <f t="shared" si="56"/>
        <v>DANI KURNIAWAN</v>
      </c>
      <c r="AC131" s="768" t="s">
        <v>604</v>
      </c>
      <c r="AD131" s="769">
        <f t="shared" si="57"/>
        <v>1842864.41</v>
      </c>
      <c r="AE131" s="770">
        <f t="shared" si="58"/>
        <v>0</v>
      </c>
      <c r="AF131" s="770">
        <f t="shared" si="59"/>
        <v>0</v>
      </c>
      <c r="AG131" s="770">
        <f t="shared" si="60"/>
        <v>0</v>
      </c>
      <c r="AH131" s="771">
        <f t="shared" si="61"/>
        <v>-2657135.59</v>
      </c>
      <c r="AI131" s="771">
        <f t="shared" si="62"/>
        <v>0</v>
      </c>
      <c r="AJ131" s="772">
        <f t="shared" si="63"/>
        <v>1842864.41</v>
      </c>
      <c r="AK131" s="772"/>
      <c r="AL131" s="773"/>
      <c r="AM131" s="774">
        <f t="shared" si="64"/>
        <v>1842864.41</v>
      </c>
      <c r="AN131" s="775"/>
      <c r="AO131" s="776">
        <f t="shared" si="65"/>
        <v>125</v>
      </c>
      <c r="AP131" s="777" t="str">
        <f t="shared" si="66"/>
        <v>0053</v>
      </c>
      <c r="AQ131" s="778" t="str">
        <f t="shared" si="67"/>
        <v>DANI KURNIAWAN</v>
      </c>
      <c r="AR131" s="779">
        <f t="shared" si="68"/>
        <v>1842864.41</v>
      </c>
      <c r="AS131" s="97"/>
      <c r="AT131" s="97">
        <f>+VLOOKUP(B131,[6]CASH!$B$18:$I$141,6,0)</f>
        <v>1842864.41</v>
      </c>
      <c r="AV131" s="103">
        <f t="shared" si="69"/>
        <v>0</v>
      </c>
    </row>
    <row r="132">
      <c r="A132" s="369" t="s">
        <v>44</v>
      </c>
      <c r="B132" s="577" t="s">
        <v>605</v>
      </c>
      <c r="C132" s="440" t="s">
        <v>606</v>
      </c>
      <c r="D132" s="380" t="s">
        <v>77</v>
      </c>
      <c r="E132" s="380" t="s">
        <v>351</v>
      </c>
      <c r="F132" s="380" t="s">
        <v>352</v>
      </c>
      <c r="G132" s="382">
        <f>1874322.05/30*4</f>
        <v>249909.60666666666</v>
      </c>
      <c r="H132" s="382"/>
      <c r="I132" s="402"/>
      <c r="J132" s="402"/>
      <c r="K132" s="402"/>
      <c r="L132" s="402"/>
      <c r="M132" s="177">
        <f t="shared" si="90"/>
        <v>249909.60666666666</v>
      </c>
      <c r="N132" s="403">
        <f t="shared" si="91"/>
        <v>19992.768533333332</v>
      </c>
      <c r="O132" s="26">
        <v>1415000</v>
      </c>
      <c r="P132" s="403"/>
      <c r="Q132" s="403"/>
      <c r="R132" s="429">
        <f t="shared" si="93"/>
        <v>1684902.3752000001</v>
      </c>
      <c r="S132" s="208">
        <f t="shared" si="94"/>
        <v>2199.2045386666664</v>
      </c>
      <c r="T132" s="430">
        <f t="shared" si="92"/>
        <v>1687101.5797386668</v>
      </c>
      <c r="U132" s="448">
        <v>44621</v>
      </c>
      <c r="V132" s="432">
        <v>44712</v>
      </c>
      <c r="W132" s="433" t="s">
        <v>607</v>
      </c>
      <c r="X132" s="433"/>
      <c r="Y132" s="433"/>
      <c r="Z132" s="765">
        <f t="shared" si="54"/>
        <v>126</v>
      </c>
      <c r="AA132" s="766" t="str">
        <f t="shared" si="55"/>
        <v>0589</v>
      </c>
      <c r="AB132" s="767" t="str">
        <f t="shared" si="56"/>
        <v>JUMADI</v>
      </c>
      <c r="AC132" s="768" t="s">
        <v>604</v>
      </c>
      <c r="AD132" s="769">
        <f t="shared" si="57"/>
        <v>1664909.6066666667</v>
      </c>
      <c r="AE132" s="770">
        <f t="shared" si="58"/>
        <v>0</v>
      </c>
      <c r="AF132" s="770">
        <f t="shared" si="59"/>
        <v>0</v>
      </c>
      <c r="AG132" s="770">
        <f t="shared" si="60"/>
        <v>0</v>
      </c>
      <c r="AH132" s="771">
        <f t="shared" si="61"/>
        <v>-2835090.3933333335</v>
      </c>
      <c r="AI132" s="771">
        <f t="shared" si="62"/>
        <v>0</v>
      </c>
      <c r="AJ132" s="772">
        <f t="shared" si="63"/>
        <v>1664909.6066666667</v>
      </c>
      <c r="AK132" s="772"/>
      <c r="AL132" s="773">
        <v>25000</v>
      </c>
      <c r="AM132" s="774">
        <f t="shared" si="64"/>
        <v>1639909.6066666667</v>
      </c>
      <c r="AN132" s="775"/>
      <c r="AO132" s="776">
        <f t="shared" si="65"/>
        <v>126</v>
      </c>
      <c r="AP132" s="777" t="str">
        <f t="shared" si="66"/>
        <v>0589</v>
      </c>
      <c r="AQ132" s="778" t="str">
        <f t="shared" si="67"/>
        <v>JUMADI</v>
      </c>
      <c r="AR132" s="779">
        <f t="shared" si="68"/>
        <v>1639909.6066666667</v>
      </c>
      <c r="AS132" s="97"/>
      <c r="AT132" s="97">
        <f>+VLOOKUP(B132,[6]CASH!$B$18:$I$141,6,0)</f>
        <v>1639909.6066666667</v>
      </c>
      <c r="AV132" s="103">
        <f t="shared" si="69"/>
        <v>0</v>
      </c>
    </row>
    <row r="133">
      <c r="A133" s="369" t="s">
        <v>44</v>
      </c>
      <c r="B133" s="577" t="s">
        <v>608</v>
      </c>
      <c r="C133" s="439" t="s">
        <v>609</v>
      </c>
      <c r="D133" s="380" t="s">
        <v>77</v>
      </c>
      <c r="E133" s="381" t="s">
        <v>351</v>
      </c>
      <c r="F133" s="381" t="s">
        <v>352</v>
      </c>
      <c r="G133" s="382">
        <f ref="G133:G147" t="shared" si="95">1874322.05/30*4</f>
        <v>249909.60666666666</v>
      </c>
      <c r="H133" s="382"/>
      <c r="I133" s="402"/>
      <c r="J133" s="402"/>
      <c r="K133" s="402"/>
      <c r="L133" s="402"/>
      <c r="M133" s="177">
        <f t="shared" si="90"/>
        <v>249909.60666666666</v>
      </c>
      <c r="N133" s="403">
        <f t="shared" si="91"/>
        <v>19992.768533333332</v>
      </c>
      <c r="O133" s="26">
        <v>1466000</v>
      </c>
      <c r="P133" s="403"/>
      <c r="Q133" s="403"/>
      <c r="R133" s="429">
        <f t="shared" si="93"/>
        <v>1735902.3752000001</v>
      </c>
      <c r="S133" s="208">
        <f t="shared" si="94"/>
        <v>2199.2045386666664</v>
      </c>
      <c r="T133" s="430">
        <f t="shared" si="92"/>
        <v>1738101.5797386668</v>
      </c>
      <c r="U133" s="449">
        <v>44621</v>
      </c>
      <c r="V133" s="432">
        <v>44712</v>
      </c>
      <c r="W133" s="433" t="s">
        <v>607</v>
      </c>
      <c r="X133" s="433"/>
      <c r="Y133" s="433"/>
      <c r="Z133" s="765">
        <f t="shared" si="54"/>
        <v>127</v>
      </c>
      <c r="AA133" s="766" t="str">
        <f t="shared" si="55"/>
        <v>0060</v>
      </c>
      <c r="AB133" s="767" t="str">
        <f t="shared" si="56"/>
        <v>M. ASHARI</v>
      </c>
      <c r="AC133" s="768" t="s">
        <v>604</v>
      </c>
      <c r="AD133" s="769">
        <f t="shared" si="57"/>
        <v>1715909.6066666667</v>
      </c>
      <c r="AE133" s="770">
        <f t="shared" si="58"/>
        <v>0</v>
      </c>
      <c r="AF133" s="770">
        <f t="shared" si="59"/>
        <v>0</v>
      </c>
      <c r="AG133" s="770">
        <f t="shared" si="60"/>
        <v>0</v>
      </c>
      <c r="AH133" s="771">
        <f t="shared" si="61"/>
        <v>-2784090.3933333335</v>
      </c>
      <c r="AI133" s="771">
        <f t="shared" si="62"/>
        <v>0</v>
      </c>
      <c r="AJ133" s="772">
        <f t="shared" si="63"/>
        <v>1715909.6066666667</v>
      </c>
      <c r="AK133" s="772"/>
      <c r="AL133" s="773"/>
      <c r="AM133" s="774">
        <f t="shared" si="64"/>
        <v>1715909.6066666667</v>
      </c>
      <c r="AN133" s="775"/>
      <c r="AO133" s="776">
        <f t="shared" si="65"/>
        <v>127</v>
      </c>
      <c r="AP133" s="777" t="str">
        <f t="shared" si="66"/>
        <v>0060</v>
      </c>
      <c r="AQ133" s="778" t="str">
        <f t="shared" si="67"/>
        <v>M. ASHARI</v>
      </c>
      <c r="AR133" s="779">
        <f t="shared" si="68"/>
        <v>1715909.6066666667</v>
      </c>
      <c r="AS133" s="97"/>
      <c r="AT133" s="97">
        <f>+VLOOKUP(B133,[6]CASH!$B$18:$I$141,6,0)</f>
        <v>1715909.6066666667</v>
      </c>
      <c r="AV133" s="103">
        <f t="shared" si="69"/>
        <v>0</v>
      </c>
    </row>
    <row r="134">
      <c r="A134" s="369" t="s">
        <v>44</v>
      </c>
      <c r="B134" s="378" t="s">
        <v>610</v>
      </c>
      <c r="C134" s="379" t="s">
        <v>611</v>
      </c>
      <c r="D134" s="380" t="s">
        <v>77</v>
      </c>
      <c r="E134" s="381" t="s">
        <v>351</v>
      </c>
      <c r="F134" s="381" t="s">
        <v>352</v>
      </c>
      <c r="G134" s="382">
        <f t="shared" si="95"/>
        <v>249909.60666666666</v>
      </c>
      <c r="H134" s="382"/>
      <c r="I134" s="402"/>
      <c r="J134" s="402"/>
      <c r="K134" s="402"/>
      <c r="L134" s="402"/>
      <c r="M134" s="177">
        <f t="shared" si="90"/>
        <v>249909.60666666666</v>
      </c>
      <c r="N134" s="403">
        <f t="shared" si="91"/>
        <v>19992.768533333332</v>
      </c>
      <c r="O134" s="26">
        <v>1655000</v>
      </c>
      <c r="P134" s="403"/>
      <c r="Q134" s="403"/>
      <c r="R134" s="429">
        <f t="shared" si="93"/>
        <v>1924902.3752000001</v>
      </c>
      <c r="S134" s="208">
        <f t="shared" si="94"/>
        <v>2199.2045386666664</v>
      </c>
      <c r="T134" s="430">
        <f t="shared" si="92"/>
        <v>1927101.5797386668</v>
      </c>
      <c r="U134" s="431">
        <v>44593</v>
      </c>
      <c r="V134" s="432">
        <v>44681</v>
      </c>
      <c r="W134" s="450" t="s">
        <v>607</v>
      </c>
      <c r="X134" s="433"/>
      <c r="Y134" s="335"/>
      <c r="Z134" s="765">
        <f t="shared" si="54"/>
        <v>128</v>
      </c>
      <c r="AA134" s="766" t="str">
        <f t="shared" si="55"/>
        <v>2759</v>
      </c>
      <c r="AB134" s="767" t="str">
        <f t="shared" si="56"/>
        <v>MIFTAHUL HUDA</v>
      </c>
      <c r="AC134" s="768" t="s">
        <v>604</v>
      </c>
      <c r="AD134" s="769">
        <f t="shared" si="57"/>
        <v>1904909.6066666667</v>
      </c>
      <c r="AE134" s="770">
        <f t="shared" si="58"/>
        <v>0</v>
      </c>
      <c r="AF134" s="770">
        <f t="shared" si="59"/>
        <v>0</v>
      </c>
      <c r="AG134" s="770">
        <f t="shared" si="60"/>
        <v>0</v>
      </c>
      <c r="AH134" s="771">
        <f t="shared" si="61"/>
        <v>-2595090.3933333335</v>
      </c>
      <c r="AI134" s="771">
        <f t="shared" si="62"/>
        <v>0</v>
      </c>
      <c r="AJ134" s="772">
        <f t="shared" si="63"/>
        <v>1904909.6066666667</v>
      </c>
      <c r="AK134" s="772"/>
      <c r="AL134" s="773">
        <v>37500</v>
      </c>
      <c r="AM134" s="774">
        <f t="shared" si="64"/>
        <v>1867409.6066666667</v>
      </c>
      <c r="AN134" s="775"/>
      <c r="AO134" s="776">
        <f t="shared" si="65"/>
        <v>128</v>
      </c>
      <c r="AP134" s="777" t="str">
        <f t="shared" si="66"/>
        <v>2759</v>
      </c>
      <c r="AQ134" s="778" t="str">
        <f t="shared" si="67"/>
        <v>MIFTAHUL HUDA</v>
      </c>
      <c r="AR134" s="779">
        <f t="shared" si="68"/>
        <v>1867409.6066666667</v>
      </c>
      <c r="AS134" s="97"/>
      <c r="AT134" s="97">
        <f>+VLOOKUP(B134,[6]CASH!$B$18:$I$141,6,0)</f>
        <v>1867409.6066666667</v>
      </c>
      <c r="AV134" s="103">
        <f t="shared" si="69"/>
        <v>0</v>
      </c>
    </row>
    <row r="135">
      <c r="A135" s="369" t="s">
        <v>44</v>
      </c>
      <c r="B135" s="378" t="s">
        <v>612</v>
      </c>
      <c r="C135" s="379" t="s">
        <v>613</v>
      </c>
      <c r="D135" s="380" t="s">
        <v>77</v>
      </c>
      <c r="E135" s="381" t="s">
        <v>351</v>
      </c>
      <c r="F135" s="381" t="s">
        <v>352</v>
      </c>
      <c r="G135" s="382">
        <f t="shared" si="95"/>
        <v>249909.60666666666</v>
      </c>
      <c r="H135" s="382"/>
      <c r="I135" s="402"/>
      <c r="J135" s="402"/>
      <c r="K135" s="402"/>
      <c r="L135" s="402"/>
      <c r="M135" s="177">
        <f t="shared" si="90"/>
        <v>249909.60666666666</v>
      </c>
      <c r="N135" s="403">
        <f t="shared" si="91"/>
        <v>19992.768533333332</v>
      </c>
      <c r="O135" s="26">
        <v>1032000</v>
      </c>
      <c r="P135" s="403"/>
      <c r="Q135" s="403"/>
      <c r="R135" s="429">
        <f t="shared" si="93"/>
        <v>1301902.3752000001</v>
      </c>
      <c r="S135" s="208">
        <f t="shared" si="94"/>
        <v>2199.2045386666664</v>
      </c>
      <c r="T135" s="430">
        <f t="shared" si="92"/>
        <v>1304101.5797386668</v>
      </c>
      <c r="U135" s="431">
        <v>44621</v>
      </c>
      <c r="V135" s="432">
        <v>44712</v>
      </c>
      <c r="W135" s="433" t="s">
        <v>607</v>
      </c>
      <c r="X135" s="433"/>
      <c r="Y135" s="433"/>
      <c r="Z135" s="765">
        <f t="shared" si="54"/>
        <v>129</v>
      </c>
      <c r="AA135" s="766" t="str">
        <f t="shared" si="55"/>
        <v>1761</v>
      </c>
      <c r="AB135" s="767" t="str">
        <f t="shared" si="56"/>
        <v>ZAENURI</v>
      </c>
      <c r="AC135" s="768" t="s">
        <v>604</v>
      </c>
      <c r="AD135" s="769">
        <f t="shared" si="57"/>
        <v>1281909.6066666667</v>
      </c>
      <c r="AE135" s="770">
        <f t="shared" si="58"/>
        <v>0</v>
      </c>
      <c r="AF135" s="770">
        <f t="shared" si="59"/>
        <v>0</v>
      </c>
      <c r="AG135" s="770">
        <f t="shared" si="60"/>
        <v>0</v>
      </c>
      <c r="AH135" s="771">
        <f t="shared" si="61"/>
        <v>-3218090.3933333335</v>
      </c>
      <c r="AI135" s="771">
        <f t="shared" si="62"/>
        <v>0</v>
      </c>
      <c r="AJ135" s="772">
        <f t="shared" si="63"/>
        <v>1281909.6066666667</v>
      </c>
      <c r="AK135" s="772"/>
      <c r="AL135" s="773">
        <v>100000</v>
      </c>
      <c r="AM135" s="774">
        <f t="shared" si="64"/>
        <v>1181909.6066666667</v>
      </c>
      <c r="AN135" s="775"/>
      <c r="AO135" s="776">
        <f t="shared" si="65"/>
        <v>129</v>
      </c>
      <c r="AP135" s="777" t="str">
        <f t="shared" si="66"/>
        <v>1761</v>
      </c>
      <c r="AQ135" s="778" t="str">
        <f t="shared" si="67"/>
        <v>ZAENURI</v>
      </c>
      <c r="AR135" s="779">
        <f t="shared" si="68"/>
        <v>1181909.6066666667</v>
      </c>
      <c r="AS135" s="97"/>
      <c r="AT135" s="97">
        <f>+VLOOKUP(B135,[6]CASH!$B$18:$I$141,6,0)</f>
        <v>1181909.6066666667</v>
      </c>
      <c r="AV135" s="103">
        <f t="shared" si="69"/>
        <v>0</v>
      </c>
    </row>
    <row r="136">
      <c r="A136" s="369" t="s">
        <v>44</v>
      </c>
      <c r="B136" s="378" t="s">
        <v>614</v>
      </c>
      <c r="C136" s="379" t="s">
        <v>615</v>
      </c>
      <c r="D136" s="380" t="s">
        <v>77</v>
      </c>
      <c r="E136" s="381" t="s">
        <v>351</v>
      </c>
      <c r="F136" s="381" t="s">
        <v>352</v>
      </c>
      <c r="G136" s="382">
        <f t="shared" si="95"/>
        <v>249909.60666666666</v>
      </c>
      <c r="H136" s="382"/>
      <c r="I136" s="402"/>
      <c r="J136" s="402"/>
      <c r="K136" s="402"/>
      <c r="L136" s="402"/>
      <c r="M136" s="177">
        <f t="shared" si="90"/>
        <v>249909.60666666666</v>
      </c>
      <c r="N136" s="403">
        <f t="shared" si="91"/>
        <v>19992.768533333332</v>
      </c>
      <c r="O136" s="26">
        <v>1119000</v>
      </c>
      <c r="P136" s="403"/>
      <c r="Q136" s="403"/>
      <c r="R136" s="429">
        <f t="shared" si="93"/>
        <v>1388902.3752000001</v>
      </c>
      <c r="S136" s="208">
        <f t="shared" si="94"/>
        <v>2199.2045386666664</v>
      </c>
      <c r="T136" s="430">
        <f t="shared" si="92"/>
        <v>1391101.5797386668</v>
      </c>
      <c r="U136" s="431">
        <v>44593</v>
      </c>
      <c r="V136" s="432">
        <v>44681</v>
      </c>
      <c r="W136" s="433" t="s">
        <v>607</v>
      </c>
      <c r="X136" s="433"/>
      <c r="Z136" s="765">
        <f ref="Z136:Z148" t="shared" si="96">+A136</f>
        <v>130</v>
      </c>
      <c r="AA136" s="766" t="str">
        <f ref="AA136:AA148" t="shared" si="97">+B136</f>
        <v>3188</v>
      </c>
      <c r="AB136" s="767" t="str">
        <f ref="AB136:AB148" t="shared" si="98">+C136</f>
        <v>SUMARMIN</v>
      </c>
      <c r="AC136" s="768" t="s">
        <v>604</v>
      </c>
      <c r="AD136" s="769">
        <f ref="AD136:AD148" t="shared" si="99">+G136+P136+Q136+H136+O136</f>
        <v>1368909.6066666667</v>
      </c>
      <c r="AE136" s="770">
        <f ref="AE136:AE148" t="shared" si="100">IF(I136&gt;1,$AE$4*2%,0)</f>
        <v>0</v>
      </c>
      <c r="AF136" s="770">
        <f ref="AF136:AF148" t="shared" si="101">+IF(AN136="PERUSAHAAN",$AE$4*1%,0)</f>
        <v>0</v>
      </c>
      <c r="AG136" s="770">
        <f ref="AG136:AG148" t="shared" si="102">IF(L136&gt;1,$AE$4*1%,0)</f>
        <v>0</v>
      </c>
      <c r="AH136" s="771">
        <f ref="AH136:AH148" t="shared" si="103">(AD136-AE136-AF136-AG136)-IF(AC136="LAJANG",4500000,IF(AC136="KAWIN",4875000,IF(AC136="KAWIN ANAK 1",5250000,IF(AC136="KAWIN ANAK 2",5625000,IF(AC136="KAWIN ANAK 3",6000000,0)))))</f>
        <v>-3131090.3933333335</v>
      </c>
      <c r="AI136" s="771">
        <f ref="AI136:AI148" t="shared" si="104">+IF(AH136&gt;1,AH136*5%,0)</f>
        <v>0</v>
      </c>
      <c r="AJ136" s="772">
        <f ref="AJ136:AJ148" t="shared" si="105">+AD136-AE136-AF136-AG136-AI136</f>
        <v>1368909.6066666667</v>
      </c>
      <c r="AK136" s="772"/>
      <c r="AL136" s="773">
        <v>75000</v>
      </c>
      <c r="AM136" s="774">
        <f ref="AM136:AM148" t="shared" si="106">+AJ136-AL136-AK136</f>
        <v>1293909.6066666667</v>
      </c>
      <c r="AN136" s="775"/>
      <c r="AO136" s="776">
        <f ref="AO136:AO148" t="shared" si="107">+Z136</f>
        <v>130</v>
      </c>
      <c r="AP136" s="777" t="str">
        <f ref="AP136:AP148" t="shared" si="108">+AA136</f>
        <v>3188</v>
      </c>
      <c r="AQ136" s="778" t="str">
        <f ref="AQ136:AQ148" t="shared" si="109">+AB136</f>
        <v>SUMARMIN</v>
      </c>
      <c r="AR136" s="779">
        <f ref="AR136:AR148" t="shared" si="110">+AM136</f>
        <v>1293909.6066666667</v>
      </c>
      <c r="AS136" s="97"/>
      <c r="AT136" s="97">
        <f>+VLOOKUP(B136,[6]CASH!$B$18:$I$141,6,0)</f>
        <v>1293909.6066666667</v>
      </c>
      <c r="AV136" s="103">
        <f ref="AV136:AV148" t="shared" si="111">+AR136-AS136-AT136-AU136</f>
        <v>0</v>
      </c>
    </row>
    <row r="137">
      <c r="A137" s="369" t="s">
        <v>44</v>
      </c>
      <c r="B137" s="378" t="s">
        <v>616</v>
      </c>
      <c r="C137" s="379" t="s">
        <v>617</v>
      </c>
      <c r="D137" s="380" t="s">
        <v>77</v>
      </c>
      <c r="E137" s="381" t="s">
        <v>351</v>
      </c>
      <c r="F137" s="381" t="s">
        <v>352</v>
      </c>
      <c r="G137" s="382">
        <f t="shared" si="95"/>
        <v>249909.60666666666</v>
      </c>
      <c r="H137" s="382"/>
      <c r="I137" s="402"/>
      <c r="J137" s="402"/>
      <c r="K137" s="402"/>
      <c r="L137" s="402"/>
      <c r="M137" s="177">
        <f t="shared" si="90"/>
        <v>249909.60666666666</v>
      </c>
      <c r="N137" s="403">
        <f t="shared" si="91"/>
        <v>19992.768533333332</v>
      </c>
      <c r="O137" s="26">
        <v>1459000</v>
      </c>
      <c r="P137" s="403"/>
      <c r="Q137" s="403"/>
      <c r="R137" s="429">
        <f t="shared" si="93"/>
        <v>1728902.3752000001</v>
      </c>
      <c r="S137" s="208">
        <f t="shared" si="94"/>
        <v>2199.2045386666664</v>
      </c>
      <c r="T137" s="430">
        <f t="shared" si="92"/>
        <v>1731101.5797386668</v>
      </c>
      <c r="U137" s="431">
        <v>44593</v>
      </c>
      <c r="V137" s="432">
        <v>44681</v>
      </c>
      <c r="W137" s="433" t="s">
        <v>607</v>
      </c>
      <c r="X137" s="433"/>
      <c r="Z137" s="765">
        <f t="shared" si="96"/>
        <v>131</v>
      </c>
      <c r="AA137" s="766" t="str">
        <f t="shared" si="97"/>
        <v>3189</v>
      </c>
      <c r="AB137" s="767" t="str">
        <f t="shared" si="98"/>
        <v>AKHMAD ABRODIN</v>
      </c>
      <c r="AC137" s="768" t="s">
        <v>604</v>
      </c>
      <c r="AD137" s="769">
        <f t="shared" si="99"/>
        <v>1708909.6066666667</v>
      </c>
      <c r="AE137" s="770">
        <f t="shared" si="100"/>
        <v>0</v>
      </c>
      <c r="AF137" s="770">
        <f t="shared" si="101"/>
        <v>0</v>
      </c>
      <c r="AG137" s="770">
        <f t="shared" si="102"/>
        <v>0</v>
      </c>
      <c r="AH137" s="771">
        <f t="shared" si="103"/>
        <v>-2791090.3933333335</v>
      </c>
      <c r="AI137" s="771">
        <f t="shared" si="104"/>
        <v>0</v>
      </c>
      <c r="AJ137" s="772">
        <f t="shared" si="105"/>
        <v>1708909.6066666667</v>
      </c>
      <c r="AK137" s="772"/>
      <c r="AL137" s="773">
        <v>75000</v>
      </c>
      <c r="AM137" s="774">
        <f t="shared" si="106"/>
        <v>1633909.6066666667</v>
      </c>
      <c r="AN137" s="775"/>
      <c r="AO137" s="776">
        <f t="shared" si="107"/>
        <v>131</v>
      </c>
      <c r="AP137" s="777" t="str">
        <f t="shared" si="108"/>
        <v>3189</v>
      </c>
      <c r="AQ137" s="778" t="str">
        <f t="shared" si="109"/>
        <v>AKHMAD ABRODIN</v>
      </c>
      <c r="AR137" s="779">
        <f t="shared" si="110"/>
        <v>1633909.6066666667</v>
      </c>
      <c r="AS137" s="97"/>
      <c r="AT137" s="97">
        <f>+VLOOKUP(B137,[6]CASH!$B$18:$I$141,6,0)</f>
        <v>1633909.6066666667</v>
      </c>
      <c r="AV137" s="103">
        <f t="shared" si="111"/>
        <v>0</v>
      </c>
    </row>
    <row r="138">
      <c r="A138" s="369" t="s">
        <v>44</v>
      </c>
      <c r="B138" s="378" t="s">
        <v>618</v>
      </c>
      <c r="C138" s="379" t="s">
        <v>619</v>
      </c>
      <c r="D138" s="380" t="s">
        <v>77</v>
      </c>
      <c r="E138" s="381" t="s">
        <v>351</v>
      </c>
      <c r="F138" s="381" t="s">
        <v>352</v>
      </c>
      <c r="G138" s="382">
        <f t="shared" si="95"/>
        <v>249909.60666666666</v>
      </c>
      <c r="H138" s="382">
        <v>-149945.764</v>
      </c>
      <c r="I138" s="402"/>
      <c r="J138" s="402"/>
      <c r="K138" s="402"/>
      <c r="L138" s="402"/>
      <c r="M138" s="177">
        <f t="shared" si="90"/>
        <v>99963.84266666666</v>
      </c>
      <c r="N138" s="403">
        <f t="shared" si="91"/>
        <v>7997.107413333333</v>
      </c>
      <c r="O138" s="26">
        <v>1039000</v>
      </c>
      <c r="P138" s="403"/>
      <c r="Q138" s="403"/>
      <c r="R138" s="429">
        <f t="shared" si="93"/>
        <v>1146960.95008</v>
      </c>
      <c r="S138" s="208">
        <f t="shared" si="94"/>
        <v>879.6818154666666</v>
      </c>
      <c r="T138" s="430">
        <f t="shared" si="92"/>
        <v>1147840.6318954667</v>
      </c>
      <c r="U138" s="431">
        <v>44593</v>
      </c>
      <c r="V138" s="432">
        <v>44681</v>
      </c>
      <c r="W138" s="433" t="s">
        <v>607</v>
      </c>
      <c r="X138" s="433"/>
      <c r="Z138" s="765">
        <f t="shared" si="96"/>
        <v>132</v>
      </c>
      <c r="AA138" s="766" t="str">
        <f t="shared" si="97"/>
        <v>3222</v>
      </c>
      <c r="AB138" s="767" t="str">
        <f t="shared" si="98"/>
        <v>WAHYUDI SUPRAYITNO</v>
      </c>
      <c r="AC138" s="768" t="s">
        <v>604</v>
      </c>
      <c r="AD138" s="769">
        <f t="shared" si="99"/>
        <v>1138963.8426666667</v>
      </c>
      <c r="AE138" s="770">
        <f t="shared" si="100"/>
        <v>0</v>
      </c>
      <c r="AF138" s="770">
        <f t="shared" si="101"/>
        <v>0</v>
      </c>
      <c r="AG138" s="770">
        <f t="shared" si="102"/>
        <v>0</v>
      </c>
      <c r="AH138" s="771">
        <f t="shared" si="103"/>
        <v>-3361036.157333333</v>
      </c>
      <c r="AI138" s="771">
        <f t="shared" si="104"/>
        <v>0</v>
      </c>
      <c r="AJ138" s="772">
        <f t="shared" si="105"/>
        <v>1138963.8426666667</v>
      </c>
      <c r="AK138" s="772"/>
      <c r="AL138" s="773">
        <v>75000</v>
      </c>
      <c r="AM138" s="774">
        <f t="shared" si="106"/>
        <v>1063963.8426666667</v>
      </c>
      <c r="AN138" s="775"/>
      <c r="AO138" s="776">
        <f t="shared" si="107"/>
        <v>132</v>
      </c>
      <c r="AP138" s="777" t="str">
        <f t="shared" si="108"/>
        <v>3222</v>
      </c>
      <c r="AQ138" s="778" t="str">
        <f t="shared" si="109"/>
        <v>WAHYUDI SUPRAYITNO</v>
      </c>
      <c r="AR138" s="779">
        <f t="shared" si="110"/>
        <v>1063963.8426666667</v>
      </c>
      <c r="AS138" s="97"/>
      <c r="AT138" s="97">
        <f>+VLOOKUP(B138,[6]CASH!$B$18:$I$141,6,0)</f>
        <v>1063963.8426666667</v>
      </c>
      <c r="AV138" s="103">
        <f t="shared" si="111"/>
        <v>0</v>
      </c>
    </row>
    <row r="139">
      <c r="A139" s="369" t="s">
        <v>44</v>
      </c>
      <c r="B139" s="378" t="s">
        <v>620</v>
      </c>
      <c r="C139" s="379" t="s">
        <v>621</v>
      </c>
      <c r="D139" s="380" t="s">
        <v>77</v>
      </c>
      <c r="E139" s="381" t="s">
        <v>351</v>
      </c>
      <c r="F139" s="381" t="s">
        <v>352</v>
      </c>
      <c r="G139" s="382">
        <f t="shared" si="95"/>
        <v>249909.60666666666</v>
      </c>
      <c r="H139" s="382"/>
      <c r="I139" s="402"/>
      <c r="J139" s="402"/>
      <c r="K139" s="402"/>
      <c r="L139" s="402"/>
      <c r="M139" s="177">
        <f t="shared" si="90"/>
        <v>249909.60666666666</v>
      </c>
      <c r="N139" s="403">
        <f t="shared" si="91"/>
        <v>19992.768533333332</v>
      </c>
      <c r="O139" s="26">
        <v>36000</v>
      </c>
      <c r="P139" s="403"/>
      <c r="Q139" s="403"/>
      <c r="R139" s="429">
        <f t="shared" si="93"/>
        <v>305902.3752</v>
      </c>
      <c r="S139" s="208">
        <f t="shared" si="94"/>
        <v>2199.2045386666664</v>
      </c>
      <c r="T139" s="430">
        <f t="shared" si="92"/>
        <v>308101.57973866665</v>
      </c>
      <c r="U139" s="431">
        <v>44593</v>
      </c>
      <c r="V139" s="432">
        <v>44681</v>
      </c>
      <c r="W139" s="433" t="s">
        <v>607</v>
      </c>
      <c r="X139" s="433"/>
      <c r="Z139" s="765">
        <f t="shared" si="96"/>
        <v>133</v>
      </c>
      <c r="AA139" s="766" t="str">
        <f t="shared" si="97"/>
        <v>3244</v>
      </c>
      <c r="AB139" s="767" t="str">
        <f t="shared" si="98"/>
        <v>RIBUT BUDI SANTOSO</v>
      </c>
      <c r="AC139" s="768" t="s">
        <v>604</v>
      </c>
      <c r="AD139" s="769">
        <f t="shared" si="99"/>
        <v>285909.6066666667</v>
      </c>
      <c r="AE139" s="770">
        <f t="shared" si="100"/>
        <v>0</v>
      </c>
      <c r="AF139" s="770">
        <f t="shared" si="101"/>
        <v>0</v>
      </c>
      <c r="AG139" s="770">
        <f t="shared" si="102"/>
        <v>0</v>
      </c>
      <c r="AH139" s="771">
        <f t="shared" si="103"/>
        <v>-4214090.393333334</v>
      </c>
      <c r="AI139" s="771">
        <f t="shared" si="104"/>
        <v>0</v>
      </c>
      <c r="AJ139" s="772">
        <f t="shared" si="105"/>
        <v>285909.6066666667</v>
      </c>
      <c r="AK139" s="772"/>
      <c r="AL139" s="773">
        <v>87500</v>
      </c>
      <c r="AM139" s="774">
        <f t="shared" si="106"/>
        <v>198409.6066666667</v>
      </c>
      <c r="AN139" s="775"/>
      <c r="AO139" s="776">
        <f t="shared" si="107"/>
        <v>133</v>
      </c>
      <c r="AP139" s="777" t="str">
        <f t="shared" si="108"/>
        <v>3244</v>
      </c>
      <c r="AQ139" s="778" t="str">
        <f t="shared" si="109"/>
        <v>RIBUT BUDI SANTOSO</v>
      </c>
      <c r="AR139" s="779">
        <f t="shared" si="110"/>
        <v>198409.6066666667</v>
      </c>
      <c r="AS139" s="97"/>
      <c r="AT139" s="97">
        <f>+VLOOKUP(B139,[6]CASH!$B$18:$I$141,6,0)</f>
        <v>198409.6066666667</v>
      </c>
      <c r="AV139" s="103">
        <f t="shared" si="111"/>
        <v>0</v>
      </c>
    </row>
    <row r="140">
      <c r="A140" s="369" t="s">
        <v>44</v>
      </c>
      <c r="B140" s="378" t="s">
        <v>622</v>
      </c>
      <c r="C140" s="379" t="s">
        <v>623</v>
      </c>
      <c r="D140" s="380" t="s">
        <v>77</v>
      </c>
      <c r="E140" s="381" t="s">
        <v>351</v>
      </c>
      <c r="F140" s="381" t="s">
        <v>352</v>
      </c>
      <c r="G140" s="382">
        <f t="shared" si="95"/>
        <v>249909.60666666666</v>
      </c>
      <c r="H140" s="382">
        <v>-224918.646</v>
      </c>
      <c r="I140" s="402"/>
      <c r="J140" s="402"/>
      <c r="K140" s="402"/>
      <c r="L140" s="402"/>
      <c r="M140" s="177">
        <f t="shared" si="90"/>
        <v>24990.96066666665</v>
      </c>
      <c r="N140" s="403">
        <f t="shared" si="91"/>
        <v>1999.2768533333322</v>
      </c>
      <c r="O140" s="26">
        <v>912000</v>
      </c>
      <c r="P140" s="403"/>
      <c r="Q140" s="403"/>
      <c r="R140" s="429">
        <f t="shared" si="93"/>
        <v>938990.23752</v>
      </c>
      <c r="S140" s="208">
        <f t="shared" si="94"/>
        <v>219.92045386666655</v>
      </c>
      <c r="T140" s="430">
        <f t="shared" si="92"/>
        <v>939210.1579738667</v>
      </c>
      <c r="U140" s="431">
        <v>44621</v>
      </c>
      <c r="V140" s="432">
        <v>44712</v>
      </c>
      <c r="W140" s="433" t="s">
        <v>607</v>
      </c>
      <c r="X140" s="433"/>
      <c r="Z140" s="765">
        <f t="shared" si="96"/>
        <v>134</v>
      </c>
      <c r="AA140" s="766" t="str">
        <f t="shared" si="97"/>
        <v>3271</v>
      </c>
      <c r="AB140" s="767" t="str">
        <f t="shared" si="98"/>
        <v>NUR ISRON</v>
      </c>
      <c r="AC140" s="768" t="s">
        <v>604</v>
      </c>
      <c r="AD140" s="769">
        <f t="shared" si="99"/>
        <v>936990.9606666666</v>
      </c>
      <c r="AE140" s="770">
        <f t="shared" si="100"/>
        <v>0</v>
      </c>
      <c r="AF140" s="770">
        <f t="shared" si="101"/>
        <v>0</v>
      </c>
      <c r="AG140" s="770">
        <f t="shared" si="102"/>
        <v>0</v>
      </c>
      <c r="AH140" s="771">
        <f t="shared" si="103"/>
        <v>-3563009.0393333333</v>
      </c>
      <c r="AI140" s="771">
        <f t="shared" si="104"/>
        <v>0</v>
      </c>
      <c r="AJ140" s="772">
        <f t="shared" si="105"/>
        <v>936990.9606666666</v>
      </c>
      <c r="AK140" s="772"/>
      <c r="AL140" s="773">
        <v>75000</v>
      </c>
      <c r="AM140" s="774">
        <f t="shared" si="106"/>
        <v>861990.9606666666</v>
      </c>
      <c r="AN140" s="775"/>
      <c r="AO140" s="776">
        <f t="shared" si="107"/>
        <v>134</v>
      </c>
      <c r="AP140" s="777" t="str">
        <f t="shared" si="108"/>
        <v>3271</v>
      </c>
      <c r="AQ140" s="778" t="str">
        <f t="shared" si="109"/>
        <v>NUR ISRON</v>
      </c>
      <c r="AR140" s="779">
        <f t="shared" si="110"/>
        <v>861990.9606666666</v>
      </c>
      <c r="AS140" s="97"/>
      <c r="AT140" s="97">
        <f>+VLOOKUP(B140,[6]CASH!$B$18:$I$141,6,0)</f>
        <v>861990.9606666666</v>
      </c>
      <c r="AV140" s="103">
        <f t="shared" si="111"/>
        <v>0</v>
      </c>
    </row>
    <row r="141">
      <c r="A141" s="369" t="s">
        <v>44</v>
      </c>
      <c r="B141" s="378" t="s">
        <v>624</v>
      </c>
      <c r="C141" s="379" t="s">
        <v>625</v>
      </c>
      <c r="D141" s="380" t="s">
        <v>77</v>
      </c>
      <c r="E141" s="381" t="s">
        <v>351</v>
      </c>
      <c r="F141" s="381" t="s">
        <v>352</v>
      </c>
      <c r="G141" s="382">
        <f t="shared" si="95"/>
        <v>249909.60666666666</v>
      </c>
      <c r="H141" s="382">
        <v>-149945.764</v>
      </c>
      <c r="I141" s="402"/>
      <c r="J141" s="402"/>
      <c r="K141" s="402"/>
      <c r="L141" s="402"/>
      <c r="M141" s="177">
        <f t="shared" si="90"/>
        <v>99963.84266666666</v>
      </c>
      <c r="N141" s="403">
        <f t="shared" si="91"/>
        <v>7997.107413333333</v>
      </c>
      <c r="O141" s="26">
        <v>973000</v>
      </c>
      <c r="P141" s="403"/>
      <c r="Q141" s="403"/>
      <c r="R141" s="429">
        <f t="shared" si="93"/>
        <v>1080960.95008</v>
      </c>
      <c r="S141" s="208">
        <f t="shared" si="94"/>
        <v>879.6818154666666</v>
      </c>
      <c r="T141" s="430">
        <f t="shared" si="92"/>
        <v>1081840.6318954667</v>
      </c>
      <c r="U141" s="431">
        <v>44621</v>
      </c>
      <c r="V141" s="432">
        <v>44712</v>
      </c>
      <c r="W141" s="433" t="s">
        <v>607</v>
      </c>
      <c r="X141" s="433"/>
      <c r="Z141" s="765">
        <f t="shared" si="96"/>
        <v>135</v>
      </c>
      <c r="AA141" s="766" t="str">
        <f t="shared" si="97"/>
        <v>3340</v>
      </c>
      <c r="AB141" s="767" t="str">
        <f t="shared" si="98"/>
        <v>MOH. KAMIL MUSTOFA</v>
      </c>
      <c r="AC141" s="768" t="s">
        <v>604</v>
      </c>
      <c r="AD141" s="769">
        <f t="shared" si="99"/>
        <v>1072963.8426666667</v>
      </c>
      <c r="AE141" s="770">
        <f t="shared" si="100"/>
        <v>0</v>
      </c>
      <c r="AF141" s="770">
        <f t="shared" si="101"/>
        <v>0</v>
      </c>
      <c r="AG141" s="770">
        <f t="shared" si="102"/>
        <v>0</v>
      </c>
      <c r="AH141" s="771">
        <f t="shared" si="103"/>
        <v>-3427036.157333333</v>
      </c>
      <c r="AI141" s="771">
        <f t="shared" si="104"/>
        <v>0</v>
      </c>
      <c r="AJ141" s="772">
        <f t="shared" si="105"/>
        <v>1072963.8426666667</v>
      </c>
      <c r="AK141" s="772"/>
      <c r="AL141" s="996">
        <f>75000+56500</f>
        <v>131500</v>
      </c>
      <c r="AM141" s="774">
        <f t="shared" si="106"/>
        <v>941463.8426666667</v>
      </c>
      <c r="AN141" s="775"/>
      <c r="AO141" s="776">
        <f t="shared" si="107"/>
        <v>135</v>
      </c>
      <c r="AP141" s="777" t="str">
        <f t="shared" si="108"/>
        <v>3340</v>
      </c>
      <c r="AQ141" s="778" t="str">
        <f t="shared" si="109"/>
        <v>MOH. KAMIL MUSTOFA</v>
      </c>
      <c r="AR141" s="779">
        <f t="shared" si="110"/>
        <v>941463.8426666667</v>
      </c>
      <c r="AS141" s="97"/>
      <c r="AT141" s="97">
        <f>+VLOOKUP(B141,[6]CASH!$B$18:$I$141,6,0)</f>
        <v>941463.8426666667</v>
      </c>
      <c r="AV141" s="103">
        <f t="shared" si="111"/>
        <v>0</v>
      </c>
    </row>
    <row r="142">
      <c r="A142" s="369" t="s">
        <v>44</v>
      </c>
      <c r="B142" s="378" t="s">
        <v>626</v>
      </c>
      <c r="C142" s="379" t="s">
        <v>627</v>
      </c>
      <c r="D142" s="380" t="s">
        <v>77</v>
      </c>
      <c r="E142" s="381" t="s">
        <v>351</v>
      </c>
      <c r="F142" s="381" t="s">
        <v>352</v>
      </c>
      <c r="G142" s="382">
        <f t="shared" si="95"/>
        <v>249909.60666666666</v>
      </c>
      <c r="H142" s="382"/>
      <c r="I142" s="402"/>
      <c r="J142" s="402"/>
      <c r="K142" s="402"/>
      <c r="L142" s="402"/>
      <c r="M142" s="177">
        <f t="shared" si="90"/>
        <v>249909.60666666666</v>
      </c>
      <c r="N142" s="403">
        <f t="shared" si="91"/>
        <v>19992.768533333332</v>
      </c>
      <c r="O142" s="26">
        <v>1562000</v>
      </c>
      <c r="P142" s="403"/>
      <c r="Q142" s="403"/>
      <c r="R142" s="429">
        <f t="shared" si="93"/>
        <v>1831902.3752000001</v>
      </c>
      <c r="S142" s="208">
        <f t="shared" si="94"/>
        <v>2199.2045386666664</v>
      </c>
      <c r="T142" s="430">
        <f t="shared" si="92"/>
        <v>1834101.5797386668</v>
      </c>
      <c r="U142" s="431">
        <v>44652</v>
      </c>
      <c r="V142" s="432">
        <v>44742</v>
      </c>
      <c r="W142" s="433" t="s">
        <v>607</v>
      </c>
      <c r="X142" s="433"/>
      <c r="Z142" s="765">
        <f t="shared" si="96"/>
        <v>136</v>
      </c>
      <c r="AA142" s="766" t="str">
        <f t="shared" si="97"/>
        <v>3349</v>
      </c>
      <c r="AB142" s="767" t="str">
        <f t="shared" si="98"/>
        <v>ERNANDA EKA PUTRA</v>
      </c>
      <c r="AC142" s="768" t="s">
        <v>604</v>
      </c>
      <c r="AD142" s="769">
        <f t="shared" si="99"/>
        <v>1811909.6066666667</v>
      </c>
      <c r="AE142" s="770">
        <f t="shared" si="100"/>
        <v>0</v>
      </c>
      <c r="AF142" s="770">
        <f t="shared" si="101"/>
        <v>0</v>
      </c>
      <c r="AG142" s="770">
        <f t="shared" si="102"/>
        <v>0</v>
      </c>
      <c r="AH142" s="771">
        <f t="shared" si="103"/>
        <v>-2688090.3933333335</v>
      </c>
      <c r="AI142" s="771">
        <f t="shared" si="104"/>
        <v>0</v>
      </c>
      <c r="AJ142" s="772">
        <f t="shared" si="105"/>
        <v>1811909.6066666667</v>
      </c>
      <c r="AK142" s="772"/>
      <c r="AL142" s="773">
        <v>75000</v>
      </c>
      <c r="AM142" s="774">
        <f t="shared" si="106"/>
        <v>1736909.6066666667</v>
      </c>
      <c r="AN142" s="775"/>
      <c r="AO142" s="776">
        <f t="shared" si="107"/>
        <v>136</v>
      </c>
      <c r="AP142" s="777" t="str">
        <f t="shared" si="108"/>
        <v>3349</v>
      </c>
      <c r="AQ142" s="778" t="str">
        <f t="shared" si="109"/>
        <v>ERNANDA EKA PUTRA</v>
      </c>
      <c r="AR142" s="779">
        <f t="shared" si="110"/>
        <v>1736909.6066666667</v>
      </c>
      <c r="AS142" s="97"/>
      <c r="AT142" s="97">
        <f>+VLOOKUP(B142,[6]CASH!$B$18:$I$141,6,0)</f>
        <v>1736909.6066666667</v>
      </c>
      <c r="AV142" s="103">
        <f t="shared" si="111"/>
        <v>0</v>
      </c>
    </row>
    <row r="143">
      <c r="A143" s="369" t="s">
        <v>44</v>
      </c>
      <c r="B143" s="378" t="s">
        <v>628</v>
      </c>
      <c r="C143" s="379" t="s">
        <v>629</v>
      </c>
      <c r="D143" s="380" t="s">
        <v>77</v>
      </c>
      <c r="E143" s="381" t="s">
        <v>351</v>
      </c>
      <c r="F143" s="381" t="s">
        <v>352</v>
      </c>
      <c r="G143" s="382">
        <f t="shared" si="95"/>
        <v>249909.60666666666</v>
      </c>
      <c r="H143" s="382"/>
      <c r="I143" s="402"/>
      <c r="J143" s="402"/>
      <c r="K143" s="402"/>
      <c r="L143" s="402"/>
      <c r="M143" s="177">
        <f t="shared" si="90"/>
        <v>249909.60666666666</v>
      </c>
      <c r="N143" s="403">
        <f t="shared" si="91"/>
        <v>19992.768533333332</v>
      </c>
      <c r="O143" s="26">
        <v>1223000</v>
      </c>
      <c r="P143" s="403"/>
      <c r="Q143" s="403"/>
      <c r="R143" s="429">
        <f t="shared" si="93"/>
        <v>1492902.3752000001</v>
      </c>
      <c r="S143" s="208">
        <f t="shared" si="94"/>
        <v>2199.2045386666664</v>
      </c>
      <c r="T143" s="430">
        <f t="shared" si="92"/>
        <v>1495101.5797386668</v>
      </c>
      <c r="U143" s="431">
        <v>44652</v>
      </c>
      <c r="V143" s="432">
        <v>44742</v>
      </c>
      <c r="W143" s="433" t="s">
        <v>607</v>
      </c>
      <c r="X143" s="433"/>
      <c r="Z143" s="765">
        <f t="shared" si="96"/>
        <v>137</v>
      </c>
      <c r="AA143" s="766" t="str">
        <f t="shared" si="97"/>
        <v>3404</v>
      </c>
      <c r="AB143" s="767" t="str">
        <f t="shared" si="98"/>
        <v>MOH. NURAZIS</v>
      </c>
      <c r="AC143" s="768" t="s">
        <v>604</v>
      </c>
      <c r="AD143" s="769">
        <f t="shared" si="99"/>
        <v>1472909.6066666667</v>
      </c>
      <c r="AE143" s="770">
        <f t="shared" si="100"/>
        <v>0</v>
      </c>
      <c r="AF143" s="770">
        <f t="shared" si="101"/>
        <v>0</v>
      </c>
      <c r="AG143" s="770">
        <f t="shared" si="102"/>
        <v>0</v>
      </c>
      <c r="AH143" s="771">
        <f t="shared" si="103"/>
        <v>-3027090.3933333335</v>
      </c>
      <c r="AI143" s="771">
        <f t="shared" si="104"/>
        <v>0</v>
      </c>
      <c r="AJ143" s="772">
        <f t="shared" si="105"/>
        <v>1472909.6066666667</v>
      </c>
      <c r="AK143" s="772"/>
      <c r="AL143" s="773">
        <v>75000</v>
      </c>
      <c r="AM143" s="774">
        <f t="shared" si="106"/>
        <v>1397909.6066666667</v>
      </c>
      <c r="AN143" s="775"/>
      <c r="AO143" s="776">
        <f t="shared" si="107"/>
        <v>137</v>
      </c>
      <c r="AP143" s="777" t="str">
        <f t="shared" si="108"/>
        <v>3404</v>
      </c>
      <c r="AQ143" s="778" t="str">
        <f t="shared" si="109"/>
        <v>MOH. NURAZIS</v>
      </c>
      <c r="AR143" s="779">
        <f t="shared" si="110"/>
        <v>1397909.6066666667</v>
      </c>
      <c r="AS143" s="97"/>
      <c r="AT143" s="97">
        <f>+VLOOKUP(B143,[6]CASH!$B$18:$I$141,6,0)</f>
        <v>1397909.6066666667</v>
      </c>
      <c r="AV143" s="103">
        <f t="shared" si="111"/>
        <v>0</v>
      </c>
    </row>
    <row r="144">
      <c r="A144" s="369" t="s">
        <v>44</v>
      </c>
      <c r="B144" s="378" t="s">
        <v>630</v>
      </c>
      <c r="C144" s="379" t="s">
        <v>631</v>
      </c>
      <c r="D144" s="380" t="s">
        <v>77</v>
      </c>
      <c r="E144" s="381" t="s">
        <v>351</v>
      </c>
      <c r="F144" s="381" t="s">
        <v>352</v>
      </c>
      <c r="G144" s="382">
        <f t="shared" si="95"/>
        <v>249909.60666666666</v>
      </c>
      <c r="H144" s="382"/>
      <c r="I144" s="402"/>
      <c r="J144" s="402"/>
      <c r="K144" s="402"/>
      <c r="L144" s="402"/>
      <c r="M144" s="177">
        <f t="shared" si="90"/>
        <v>249909.60666666666</v>
      </c>
      <c r="N144" s="403">
        <f t="shared" si="91"/>
        <v>19992.768533333332</v>
      </c>
      <c r="O144" s="26">
        <v>1160000</v>
      </c>
      <c r="P144" s="403"/>
      <c r="Q144" s="403"/>
      <c r="R144" s="429">
        <f t="shared" si="93"/>
        <v>1429902.3752000001</v>
      </c>
      <c r="S144" s="208">
        <f t="shared" si="94"/>
        <v>2199.2045386666664</v>
      </c>
      <c r="T144" s="430">
        <f t="shared" si="92"/>
        <v>1432101.5797386668</v>
      </c>
      <c r="U144" s="431">
        <v>44652</v>
      </c>
      <c r="V144" s="432">
        <v>44742</v>
      </c>
      <c r="W144" s="433" t="s">
        <v>607</v>
      </c>
      <c r="X144" s="433"/>
      <c r="Z144" s="765">
        <f t="shared" si="96"/>
        <v>138</v>
      </c>
      <c r="AA144" s="766" t="str">
        <f t="shared" si="97"/>
        <v>3405</v>
      </c>
      <c r="AB144" s="767" t="str">
        <f t="shared" si="98"/>
        <v>JATMIKO HIDAYAT JAUHAR</v>
      </c>
      <c r="AC144" s="768" t="s">
        <v>604</v>
      </c>
      <c r="AD144" s="769">
        <f t="shared" si="99"/>
        <v>1409909.6066666667</v>
      </c>
      <c r="AE144" s="770">
        <f t="shared" si="100"/>
        <v>0</v>
      </c>
      <c r="AF144" s="770">
        <f t="shared" si="101"/>
        <v>0</v>
      </c>
      <c r="AG144" s="770">
        <f t="shared" si="102"/>
        <v>0</v>
      </c>
      <c r="AH144" s="771">
        <f t="shared" si="103"/>
        <v>-3090090.3933333335</v>
      </c>
      <c r="AI144" s="771">
        <f t="shared" si="104"/>
        <v>0</v>
      </c>
      <c r="AJ144" s="772">
        <f t="shared" si="105"/>
        <v>1409909.6066666667</v>
      </c>
      <c r="AK144" s="772"/>
      <c r="AL144" s="773">
        <v>75000</v>
      </c>
      <c r="AM144" s="774">
        <f t="shared" si="106"/>
        <v>1334909.6066666667</v>
      </c>
      <c r="AN144" s="775"/>
      <c r="AO144" s="776">
        <f t="shared" si="107"/>
        <v>138</v>
      </c>
      <c r="AP144" s="777" t="str">
        <f t="shared" si="108"/>
        <v>3405</v>
      </c>
      <c r="AQ144" s="778" t="str">
        <f t="shared" si="109"/>
        <v>JATMIKO HIDAYAT JAUHAR</v>
      </c>
      <c r="AR144" s="779">
        <f t="shared" si="110"/>
        <v>1334909.6066666667</v>
      </c>
      <c r="AS144" s="97"/>
      <c r="AT144" s="97">
        <f>+VLOOKUP(B144,[6]CASH!$B$18:$I$141,6,0)</f>
        <v>1334909.6066666667</v>
      </c>
      <c r="AV144" s="103">
        <f t="shared" si="111"/>
        <v>0</v>
      </c>
    </row>
    <row r="145">
      <c r="A145" s="369" t="s">
        <v>44</v>
      </c>
      <c r="B145" s="378" t="s">
        <v>632</v>
      </c>
      <c r="C145" s="379" t="s">
        <v>633</v>
      </c>
      <c r="D145" s="380" t="s">
        <v>77</v>
      </c>
      <c r="E145" s="381" t="s">
        <v>351</v>
      </c>
      <c r="F145" s="381" t="s">
        <v>352</v>
      </c>
      <c r="G145" s="382">
        <f t="shared" si="95"/>
        <v>249909.60666666666</v>
      </c>
      <c r="H145" s="382"/>
      <c r="I145" s="402"/>
      <c r="J145" s="402"/>
      <c r="K145" s="402"/>
      <c r="L145" s="402"/>
      <c r="M145" s="177">
        <f t="shared" si="90"/>
        <v>249909.60666666666</v>
      </c>
      <c r="N145" s="403">
        <f t="shared" si="91"/>
        <v>19992.768533333332</v>
      </c>
      <c r="O145" s="26">
        <v>0</v>
      </c>
      <c r="P145" s="403"/>
      <c r="Q145" s="403"/>
      <c r="R145" s="429">
        <f t="shared" si="93"/>
        <v>269902.3752</v>
      </c>
      <c r="S145" s="208">
        <f t="shared" si="94"/>
        <v>2199.2045386666664</v>
      </c>
      <c r="T145" s="430">
        <f t="shared" si="92"/>
        <v>272101.57973866665</v>
      </c>
      <c r="U145" s="431">
        <v>44652</v>
      </c>
      <c r="V145" s="432">
        <v>44742</v>
      </c>
      <c r="W145" s="433" t="s">
        <v>607</v>
      </c>
      <c r="X145" s="433"/>
      <c r="Z145" s="765">
        <f t="shared" si="96"/>
        <v>139</v>
      </c>
      <c r="AA145" s="766" t="str">
        <f t="shared" si="97"/>
        <v>3477</v>
      </c>
      <c r="AB145" s="767" t="str">
        <f t="shared" si="98"/>
        <v>AHMAD EXSAN</v>
      </c>
      <c r="AC145" s="768" t="s">
        <v>604</v>
      </c>
      <c r="AD145" s="769">
        <f t="shared" si="99"/>
        <v>249909.60666666666</v>
      </c>
      <c r="AE145" s="770">
        <f t="shared" si="100"/>
        <v>0</v>
      </c>
      <c r="AF145" s="770">
        <f t="shared" si="101"/>
        <v>0</v>
      </c>
      <c r="AG145" s="770">
        <f t="shared" si="102"/>
        <v>0</v>
      </c>
      <c r="AH145" s="771">
        <f t="shared" si="103"/>
        <v>-4250090.393333334</v>
      </c>
      <c r="AI145" s="771">
        <f t="shared" si="104"/>
        <v>0</v>
      </c>
      <c r="AJ145" s="772">
        <f t="shared" si="105"/>
        <v>249909.60666666666</v>
      </c>
      <c r="AK145" s="772"/>
      <c r="AL145" s="773">
        <v>75000</v>
      </c>
      <c r="AM145" s="774">
        <f t="shared" si="106"/>
        <v>174909.60666666666</v>
      </c>
      <c r="AN145" s="775"/>
      <c r="AO145" s="776">
        <f t="shared" si="107"/>
        <v>139</v>
      </c>
      <c r="AP145" s="777" t="str">
        <f t="shared" si="108"/>
        <v>3477</v>
      </c>
      <c r="AQ145" s="778" t="str">
        <f t="shared" si="109"/>
        <v>AHMAD EXSAN</v>
      </c>
      <c r="AR145" s="779">
        <f t="shared" si="110"/>
        <v>174909.60666666666</v>
      </c>
      <c r="AS145" s="97"/>
      <c r="AT145" s="97">
        <f>+VLOOKUP(B145,[6]CASH!$B$18:$I$141,6,0)</f>
        <v>174909.60666666666</v>
      </c>
      <c r="AV145" s="103">
        <f t="shared" si="111"/>
        <v>0</v>
      </c>
    </row>
    <row r="146">
      <c r="A146" s="369" t="s">
        <v>44</v>
      </c>
      <c r="B146" s="378" t="s">
        <v>634</v>
      </c>
      <c r="C146" s="379" t="s">
        <v>635</v>
      </c>
      <c r="D146" s="380" t="s">
        <v>77</v>
      </c>
      <c r="E146" s="381" t="s">
        <v>351</v>
      </c>
      <c r="F146" s="381" t="s">
        <v>352</v>
      </c>
      <c r="G146" s="382">
        <f>1874322.05/30*1</f>
        <v>62477.401666666665</v>
      </c>
      <c r="H146" s="382"/>
      <c r="I146" s="402"/>
      <c r="J146" s="402"/>
      <c r="K146" s="402"/>
      <c r="L146" s="402"/>
      <c r="M146" s="177">
        <f t="shared" si="90"/>
        <v>62477.401666666665</v>
      </c>
      <c r="N146" s="403">
        <f t="shared" si="91"/>
        <v>4998.192133333333</v>
      </c>
      <c r="O146" s="26">
        <v>653000</v>
      </c>
      <c r="P146" s="403"/>
      <c r="Q146" s="403"/>
      <c r="R146" s="429">
        <f t="shared" si="93"/>
        <v>720475.5938</v>
      </c>
      <c r="S146" s="208">
        <f t="shared" si="94"/>
        <v>549.8011346666666</v>
      </c>
      <c r="T146" s="430">
        <f t="shared" si="92"/>
        <v>721025.3949346667</v>
      </c>
      <c r="U146" s="431">
        <v>44615</v>
      </c>
      <c r="V146" s="432">
        <v>44712</v>
      </c>
      <c r="W146" s="433" t="s">
        <v>636</v>
      </c>
      <c r="X146" s="433"/>
      <c r="Z146" s="765">
        <f t="shared" si="96"/>
        <v>140</v>
      </c>
      <c r="AA146" s="766" t="str">
        <f t="shared" si="97"/>
        <v>3580</v>
      </c>
      <c r="AB146" s="767" t="str">
        <f t="shared" si="98"/>
        <v>DEVID CALLISTER MUHAMAD</v>
      </c>
      <c r="AC146" s="768" t="s">
        <v>604</v>
      </c>
      <c r="AD146" s="769">
        <f t="shared" si="99"/>
        <v>715477.4016666666</v>
      </c>
      <c r="AE146" s="770">
        <f t="shared" si="100"/>
        <v>0</v>
      </c>
      <c r="AF146" s="770">
        <f t="shared" si="101"/>
        <v>0</v>
      </c>
      <c r="AG146" s="770">
        <f t="shared" si="102"/>
        <v>0</v>
      </c>
      <c r="AH146" s="771">
        <f t="shared" si="103"/>
        <v>-3784522.5983333336</v>
      </c>
      <c r="AI146" s="771">
        <f t="shared" si="104"/>
        <v>0</v>
      </c>
      <c r="AJ146" s="772">
        <f t="shared" si="105"/>
        <v>715477.4016666666</v>
      </c>
      <c r="AK146" s="772"/>
      <c r="AL146" s="773">
        <v>112500</v>
      </c>
      <c r="AM146" s="774">
        <f t="shared" si="106"/>
        <v>602977.4016666666</v>
      </c>
      <c r="AN146" s="775"/>
      <c r="AO146" s="776">
        <f t="shared" si="107"/>
        <v>140</v>
      </c>
      <c r="AP146" s="777" t="str">
        <f t="shared" si="108"/>
        <v>3580</v>
      </c>
      <c r="AQ146" s="778" t="str">
        <f t="shared" si="109"/>
        <v>DEVID CALLISTER MUHAMAD</v>
      </c>
      <c r="AR146" s="779">
        <f t="shared" si="110"/>
        <v>602977.4016666666</v>
      </c>
      <c r="AS146" s="97"/>
      <c r="AT146" s="97">
        <f>+VLOOKUP(B146,[6]CASH!$B$18:$I$141,6,0)</f>
        <v>602977.4016666666</v>
      </c>
      <c r="AV146" s="103">
        <f t="shared" si="111"/>
        <v>0</v>
      </c>
    </row>
    <row r="147">
      <c r="A147" s="369" t="s">
        <v>44</v>
      </c>
      <c r="B147" s="378" t="s">
        <v>637</v>
      </c>
      <c r="C147" s="379" t="s">
        <v>638</v>
      </c>
      <c r="D147" s="380" t="s">
        <v>77</v>
      </c>
      <c r="E147" s="381" t="s">
        <v>351</v>
      </c>
      <c r="F147" s="381" t="s">
        <v>352</v>
      </c>
      <c r="G147" s="382">
        <f t="shared" si="95"/>
        <v>249909.60666666666</v>
      </c>
      <c r="H147" s="382"/>
      <c r="I147" s="402"/>
      <c r="J147" s="402"/>
      <c r="K147" s="402"/>
      <c r="L147" s="402"/>
      <c r="M147" s="177">
        <f>SUM(G147:L147)</f>
        <v>249909.60666666666</v>
      </c>
      <c r="N147" s="403">
        <f>+M147*8%</f>
        <v>19992.768533333332</v>
      </c>
      <c r="O147" s="26">
        <v>1213000</v>
      </c>
      <c r="P147" s="403"/>
      <c r="Q147" s="403"/>
      <c r="R147" s="429">
        <f>SUM(M147:Q147)</f>
        <v>1482902.3752000001</v>
      </c>
      <c r="S147" s="208">
        <f>N147*11%</f>
        <v>2199.2045386666664</v>
      </c>
      <c r="T147" s="430">
        <f>R147+S147</f>
        <v>1485101.5797386668</v>
      </c>
      <c r="U147" s="431">
        <v>44629</v>
      </c>
      <c r="V147" s="432">
        <v>44712</v>
      </c>
      <c r="W147" s="433" t="s">
        <v>607</v>
      </c>
      <c r="X147" s="433"/>
      <c r="Z147" s="765">
        <f t="shared" si="96"/>
        <v>140</v>
      </c>
      <c r="AA147" s="766" t="str">
        <f t="shared" si="97"/>
        <v>3643</v>
      </c>
      <c r="AB147" s="767" t="str">
        <f t="shared" si="98"/>
        <v>MUHAMMAD ALI KHOIRUDIN</v>
      </c>
      <c r="AC147" s="768" t="s">
        <v>604</v>
      </c>
      <c r="AD147" s="769">
        <f t="shared" si="99"/>
        <v>1462909.6066666667</v>
      </c>
      <c r="AE147" s="770">
        <f t="shared" si="100"/>
        <v>0</v>
      </c>
      <c r="AF147" s="770">
        <f t="shared" si="101"/>
        <v>0</v>
      </c>
      <c r="AG147" s="770">
        <f t="shared" si="102"/>
        <v>0</v>
      </c>
      <c r="AH147" s="771">
        <f t="shared" si="103"/>
        <v>-3037090.3933333335</v>
      </c>
      <c r="AI147" s="771">
        <f t="shared" si="104"/>
        <v>0</v>
      </c>
      <c r="AJ147" s="772">
        <f t="shared" si="105"/>
        <v>1462909.6066666667</v>
      </c>
      <c r="AK147" s="772"/>
      <c r="AL147" s="996">
        <f>112500+84000</f>
        <v>196500</v>
      </c>
      <c r="AM147" s="774">
        <f t="shared" si="106"/>
        <v>1266409.6066666667</v>
      </c>
      <c r="AN147" s="775"/>
      <c r="AO147" s="776">
        <f t="shared" si="107"/>
        <v>140</v>
      </c>
      <c r="AP147" s="777" t="str">
        <f t="shared" si="108"/>
        <v>3643</v>
      </c>
      <c r="AQ147" s="778" t="str">
        <f t="shared" si="109"/>
        <v>MUHAMMAD ALI KHOIRUDIN</v>
      </c>
      <c r="AR147" s="779">
        <f t="shared" si="110"/>
        <v>1266409.6066666667</v>
      </c>
      <c r="AS147" s="97"/>
      <c r="AT147" s="97">
        <f>+VLOOKUP(B147,[6]CASH!$B$18:$I$141,6,0)</f>
        <v>1266409.6066666667</v>
      </c>
      <c r="AV147" s="103">
        <f t="shared" si="111"/>
        <v>0</v>
      </c>
    </row>
    <row r="148">
      <c r="A148" s="369" t="s">
        <v>211</v>
      </c>
      <c r="B148" s="1041" t="s">
        <v>639</v>
      </c>
      <c r="C148" s="379" t="s">
        <v>640</v>
      </c>
      <c r="D148" s="380" t="s">
        <v>77</v>
      </c>
      <c r="E148" s="381" t="s">
        <v>351</v>
      </c>
      <c r="F148" s="381" t="s">
        <v>352</v>
      </c>
      <c r="G148" s="382"/>
      <c r="H148" s="382"/>
      <c r="I148" s="402"/>
      <c r="J148" s="402"/>
      <c r="K148" s="402"/>
      <c r="L148" s="402"/>
      <c r="M148" s="177">
        <f t="shared" si="90"/>
        <v>0</v>
      </c>
      <c r="N148" s="403">
        <f t="shared" si="91"/>
        <v>0</v>
      </c>
      <c r="O148" s="26">
        <v>143000</v>
      </c>
      <c r="P148" s="403"/>
      <c r="Q148" s="403"/>
      <c r="R148" s="429">
        <f t="shared" si="93"/>
        <v>143000</v>
      </c>
      <c r="S148" s="208">
        <f t="shared" si="94"/>
        <v>0</v>
      </c>
      <c r="T148" s="430">
        <f t="shared" si="92"/>
        <v>143000</v>
      </c>
      <c r="U148" s="431">
        <v>44629</v>
      </c>
      <c r="V148" s="432">
        <v>44712</v>
      </c>
      <c r="W148" s="433" t="s">
        <v>607</v>
      </c>
      <c r="X148" s="433"/>
      <c r="Z148" s="765">
        <f t="shared" si="96"/>
        <v>141</v>
      </c>
      <c r="AA148" s="766" t="str">
        <f t="shared" si="97"/>
        <v>3673</v>
      </c>
      <c r="AB148" s="767" t="str">
        <f t="shared" si="98"/>
        <v>RAHMAT ADHI PURWANTO</v>
      </c>
      <c r="AC148" s="768" t="s">
        <v>604</v>
      </c>
      <c r="AD148" s="769">
        <f t="shared" si="99"/>
        <v>143000</v>
      </c>
      <c r="AE148" s="770">
        <f t="shared" si="100"/>
        <v>0</v>
      </c>
      <c r="AF148" s="770">
        <f t="shared" si="101"/>
        <v>0</v>
      </c>
      <c r="AG148" s="770">
        <f t="shared" si="102"/>
        <v>0</v>
      </c>
      <c r="AH148" s="771">
        <f t="shared" si="103"/>
        <v>-4357000</v>
      </c>
      <c r="AI148" s="771">
        <f t="shared" si="104"/>
        <v>0</v>
      </c>
      <c r="AJ148" s="772">
        <f t="shared" si="105"/>
        <v>143000</v>
      </c>
      <c r="AK148" s="772"/>
      <c r="AL148" s="773"/>
      <c r="AM148" s="774">
        <f t="shared" si="106"/>
        <v>143000</v>
      </c>
      <c r="AN148" s="775"/>
      <c r="AO148" s="776">
        <f t="shared" si="107"/>
        <v>141</v>
      </c>
      <c r="AP148" s="777" t="str">
        <f t="shared" si="108"/>
        <v>3673</v>
      </c>
      <c r="AQ148" s="778" t="str">
        <f t="shared" si="109"/>
        <v>RAHMAT ADHI PURWANTO</v>
      </c>
      <c r="AR148" s="779">
        <f t="shared" si="110"/>
        <v>143000</v>
      </c>
      <c r="AS148" s="97"/>
      <c r="AT148" s="97">
        <f>+VLOOKUP(B148,[6]CASH!$B$18:$I$141,6,0)</f>
        <v>143000</v>
      </c>
      <c r="AV148" s="103">
        <f t="shared" si="111"/>
        <v>0</v>
      </c>
    </row>
    <row r="149" ht="15.75">
      <c r="A149" s="1011" t="s">
        <v>346</v>
      </c>
      <c r="B149" s="1012"/>
      <c r="C149" s="1012"/>
      <c r="D149" s="1013"/>
      <c r="E149" s="441"/>
      <c r="F149" s="441"/>
      <c r="G149" s="442">
        <f>SUM(G7:G148)</f>
        <v>237595131.1471508</v>
      </c>
      <c r="H149" s="442">
        <f ref="H149:T149" t="shared" si="117">SUM(H7:H148)</f>
        <v>-524810.174</v>
      </c>
      <c r="I149" s="442">
        <f t="shared" si="117"/>
        <v>11401880.485890036</v>
      </c>
      <c r="J149" s="442">
        <f t="shared" si="117"/>
        <v>9326691.60400001</v>
      </c>
      <c r="K149" s="442">
        <f t="shared" si="117"/>
        <v>4663345.802000005</v>
      </c>
      <c r="L149" s="442">
        <f t="shared" si="117"/>
        <v>1578333.6666666667</v>
      </c>
      <c r="M149" s="442">
        <f t="shared" si="117"/>
        <v>264040572.53170663</v>
      </c>
      <c r="N149" s="442">
        <f t="shared" si="117"/>
        <v>21123245.80253654</v>
      </c>
      <c r="O149" s="442">
        <f t="shared" si="117"/>
        <v>177259000</v>
      </c>
      <c r="P149" s="442">
        <f t="shared" si="117"/>
        <v>900000</v>
      </c>
      <c r="Q149" s="442">
        <f t="shared" si="117"/>
        <v>5465000</v>
      </c>
      <c r="R149" s="442">
        <f t="shared" si="117"/>
        <v>468787818.33424413</v>
      </c>
      <c r="S149" s="442">
        <f t="shared" si="117"/>
        <v>2323557.0382790244</v>
      </c>
      <c r="T149" s="442">
        <f t="shared" si="117"/>
        <v>471111375.3725224</v>
      </c>
      <c r="U149" s="442"/>
      <c r="V149" s="442"/>
      <c r="Z149" s="783"/>
      <c r="AA149" s="784"/>
      <c r="AB149" s="785"/>
      <c r="AC149" s="786"/>
      <c r="AD149" s="442">
        <f ref="AD149:AM149" t="shared" si="118">SUM(AD7:AD148)</f>
        <v>420694320.9731516</v>
      </c>
      <c r="AE149" s="442">
        <f t="shared" si="118"/>
        <v>4663345.802000005</v>
      </c>
      <c r="AF149" s="442">
        <f t="shared" si="118"/>
        <v>1450741.5375000027</v>
      </c>
      <c r="AG149" s="442">
        <f t="shared" si="118"/>
        <v>2331672.9010000024</v>
      </c>
      <c r="AH149" s="442">
        <f t="shared" si="118"/>
        <v>-279251439.2673492</v>
      </c>
      <c r="AI149" s="442">
        <f t="shared" si="118"/>
        <v>0</v>
      </c>
      <c r="AJ149" s="442">
        <f t="shared" si="118"/>
        <v>412248560.73265046</v>
      </c>
      <c r="AK149" s="442">
        <f t="shared" si="118"/>
        <v>0</v>
      </c>
      <c r="AL149" s="442">
        <f t="shared" si="118"/>
        <v>2124500</v>
      </c>
      <c r="AM149" s="442">
        <f t="shared" si="118"/>
        <v>410124060.73265046</v>
      </c>
      <c r="AN149" s="775"/>
      <c r="AO149" s="787"/>
      <c r="AP149" s="788"/>
      <c r="AQ149" s="789"/>
      <c r="AR149" s="442">
        <f ref="AR149:AU149" t="shared" si="119">SUM(AR7:AR148)</f>
        <v>410124060.73265046</v>
      </c>
      <c r="AS149" s="442">
        <f t="shared" si="119"/>
        <v>389225384.99498355</v>
      </c>
      <c r="AT149" s="442">
        <f t="shared" si="119"/>
        <v>20898675.737666667</v>
      </c>
      <c r="AU149" s="442">
        <f t="shared" si="119"/>
        <v>0</v>
      </c>
      <c r="AV149" s="101"/>
    </row>
    <row r="150" ht="15.75">
      <c r="AD150" s="791">
        <f>+AD149-G149-P149-Q149-H149-O149</f>
        <v>8.046627044677734E-07</v>
      </c>
      <c r="AK150" s="791"/>
      <c r="AL150" s="791"/>
      <c r="AM150" s="791"/>
      <c r="AN150" s="792"/>
      <c r="AR150" s="791">
        <f>+AR149-AS149-AT149-AU149</f>
        <v>2.384185791015625E-07</v>
      </c>
      <c r="AS150" s="101"/>
      <c r="AV150" s="101"/>
    </row>
    <row r="151">
      <c r="AC151" s="103"/>
      <c r="AD151" s="793" t="s">
        <v>341</v>
      </c>
      <c r="AE151" s="98">
        <f>+I149+K149+AE149+AG149</f>
        <v>23060244.99089005</v>
      </c>
      <c r="AH151" s="98"/>
      <c r="AI151" s="98"/>
      <c r="AJ151" s="98"/>
      <c r="AK151" s="98"/>
      <c r="AL151" s="791"/>
      <c r="AN151" s="102"/>
    </row>
    <row r="152">
      <c r="AC152" s="103"/>
      <c r="AD152" s="100" t="s">
        <v>33</v>
      </c>
      <c r="AE152" s="98">
        <f>+J149+AF149</f>
        <v>10777433.141500013</v>
      </c>
      <c r="AH152" s="98"/>
      <c r="AI152" s="98"/>
      <c r="AJ152" s="98"/>
      <c r="AK152" s="98"/>
      <c r="AN152" s="102"/>
    </row>
    <row r="153">
      <c r="Z153" s="95">
        <v>25</v>
      </c>
      <c r="AA153" s="96">
        <v>26</v>
      </c>
      <c r="AB153" s="95">
        <v>27</v>
      </c>
      <c r="AC153" s="96">
        <v>28</v>
      </c>
      <c r="AD153" s="100" t="s">
        <v>342</v>
      </c>
      <c r="AE153" s="98">
        <f>+L149</f>
        <v>1578333.6666666667</v>
      </c>
      <c r="AG153" s="96">
        <v>32</v>
      </c>
      <c r="AH153" s="95">
        <v>33</v>
      </c>
      <c r="AI153" s="96">
        <v>34</v>
      </c>
      <c r="AJ153" s="95">
        <v>35</v>
      </c>
      <c r="AK153" s="96">
        <v>36</v>
      </c>
      <c r="AN153" s="102"/>
      <c r="AV153" s="101"/>
    </row>
    <row r="154">
      <c r="AC154" s="103"/>
      <c r="AD154" s="100" t="s">
        <v>36</v>
      </c>
      <c r="AE154" s="98">
        <f>+AI149</f>
        <v>0</v>
      </c>
      <c r="AH154" s="98"/>
      <c r="AI154" s="98"/>
      <c r="AJ154" s="98"/>
      <c r="AK154" s="98"/>
      <c r="AN154" s="102"/>
    </row>
    <row r="155">
      <c r="AC155" s="103"/>
      <c r="AD155" s="100" t="s">
        <v>343</v>
      </c>
      <c r="AE155" s="98">
        <f>+AL149+AK149</f>
        <v>2124500</v>
      </c>
      <c r="AH155" s="98"/>
      <c r="AI155" s="98"/>
      <c r="AJ155" s="98"/>
      <c r="AK155" s="98"/>
      <c r="AN155" s="102"/>
    </row>
    <row r="156">
      <c r="AC156" s="103"/>
      <c r="AD156" s="100" t="s">
        <v>344</v>
      </c>
      <c r="AE156" s="98">
        <f>+N149</f>
        <v>21123245.80253654</v>
      </c>
      <c r="AH156" s="98"/>
      <c r="AI156" s="98"/>
      <c r="AJ156" s="98"/>
      <c r="AK156" s="98"/>
      <c r="AN156" s="102"/>
    </row>
    <row r="157">
      <c r="AC157" s="103"/>
      <c r="AD157" s="100" t="s">
        <v>22</v>
      </c>
      <c r="AE157" s="98">
        <f>+S149</f>
        <v>2323557.0382790244</v>
      </c>
      <c r="AH157" s="98"/>
      <c r="AI157" s="98"/>
      <c r="AJ157" s="98"/>
      <c r="AK157" s="98"/>
      <c r="AN157" s="102"/>
    </row>
    <row r="158">
      <c r="AC158" s="103"/>
      <c r="AD158" s="100" t="s">
        <v>345</v>
      </c>
      <c r="AE158" s="98">
        <f>+AR149</f>
        <v>410124060.73265046</v>
      </c>
      <c r="AH158" s="98"/>
      <c r="AI158" s="98"/>
      <c r="AJ158" s="98"/>
      <c r="AK158" s="98"/>
      <c r="AN158" s="102"/>
    </row>
    <row r="159">
      <c r="AC159" s="103"/>
      <c r="AD159" s="100" t="s">
        <v>346</v>
      </c>
      <c r="AE159" s="98">
        <f>SUM(AE151:AE158)</f>
        <v>471111375.3725228</v>
      </c>
      <c r="AH159" s="98"/>
      <c r="AI159" s="98"/>
      <c r="AJ159" s="98"/>
      <c r="AK159" s="98"/>
      <c r="AN159" s="102"/>
    </row>
    <row r="160">
      <c r="AC160" s="103"/>
      <c r="AE160" s="98">
        <f>+AE159-T149</f>
        <v>0</v>
      </c>
      <c r="AH160" s="98"/>
      <c r="AI160" s="98"/>
      <c r="AJ160" s="98"/>
      <c r="AK160" s="98"/>
      <c r="AN160" s="102"/>
    </row>
    <row r="161">
      <c r="AC161" s="103"/>
      <c r="AE161" s="98">
        <f>+AE159-AE157</f>
        <v>468787818.3342438</v>
      </c>
      <c r="AH161" s="98"/>
      <c r="AI161" s="98"/>
      <c r="AJ161" s="98"/>
      <c r="AK161" s="98"/>
      <c r="AN161" s="102"/>
    </row>
  </sheetData>
  <autoFilter ref="A6:V27"/>
  <mergeCells>
    <mergeCell ref="A149:D149"/>
  </mergeCells>
  <conditionalFormatting sqref="AN1:AN4 AN162:AN1048576 AN6">
    <cfRule type="containsText" dxfId="260" priority="9" operator="containsText" text="MBK">
      <formula>NOT(ISERROR(SEARCH("MBK",AN1)))</formula>
    </cfRule>
  </conditionalFormatting>
  <conditionalFormatting sqref="AE156">
    <cfRule type="containsText" dxfId="261" priority="1" operator="containsText" text="SALAH">
      <formula>NOT(ISERROR(SEARCH("SALAH",AE156)))</formula>
    </cfRule>
    <cfRule type="containsText" dxfId="262" priority="2" operator="containsText" text="SALAH">
      <formula>NOT(ISERROR(SEARCH("SALAH",AE156)))</formula>
    </cfRule>
  </conditionalFormatting>
  <conditionalFormatting sqref="AE153">
    <cfRule type="containsText" dxfId="261" priority="3" operator="containsText" text="SALAH">
      <formula>NOT(ISERROR(SEARCH("SALAH",AE153)))</formula>
    </cfRule>
    <cfRule type="containsText" dxfId="262" priority="4" operator="containsText" text="SALAH">
      <formula>NOT(ISERROR(SEARCH("SALAH",AE153)))</formula>
    </cfRule>
  </conditionalFormatting>
  <printOptions horizontalCentered="1"/>
  <pageMargins left="0" right="0" top="0.5" bottom="0.25" header="0.3" footer="0.3"/>
  <pageSetup paperSize="9" scale="59" fitToHeight="0" orientation="landscape"/>
  <headerFooter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mc:Ignorable="x14ac xr">
  <sheetPr>
    <tabColor theme="8"/>
    <pageSetUpPr fitToPage="1"/>
  </sheetPr>
  <dimension ref="A1:AV37"/>
  <sheetViews>
    <sheetView zoomScale="85" zoomScaleNormal="85" workbookViewId="0">
      <pane xSplit="7" ySplit="6" topLeftCell="H7" activePane="bottomRight" state="frozen"/>
      <selection pane="topRight"/>
      <selection pane="bottomLeft"/>
      <selection pane="bottomRight" activeCell="C10" sqref="C10"/>
    </sheetView>
  </sheetViews>
  <sheetFormatPr defaultColWidth="9" defaultRowHeight="15"/>
  <cols>
    <col min="3" max="3" width="25.42578125" customWidth="1"/>
    <col min="4" max="4" width="13.140625" customWidth="1"/>
    <col min="5" max="5" hidden="1" width="9" customWidth="1"/>
    <col min="6" max="6" hidden="1" width="9.85546875" customWidth="1"/>
    <col min="7" max="7" width="11.28515625" customWidth="1"/>
    <col min="8" max="8" width="9.140625" customWidth="1"/>
    <col min="9" max="10" width="10" customWidth="1"/>
    <col min="11" max="12" width="9" customWidth="1"/>
    <col min="13" max="13" width="11.85546875" customWidth="1"/>
    <col min="14" max="14" width="10.85546875" customWidth="1"/>
    <col min="15" max="15" width="13" customWidth="1"/>
    <col min="16" max="17" width="9" customWidth="1"/>
    <col min="18" max="18" width="11.42578125" customWidth="1"/>
    <col min="19" max="19" width="9" customWidth="1"/>
    <col min="20" max="20" width="11.42578125" customWidth="1"/>
    <col min="21" max="21" width="9" customWidth="1"/>
    <col min="22" max="22" width="9.85546875" customWidth="1"/>
    <col min="26" max="26" width="7" customWidth="1" style="100"/>
    <col min="27" max="27" width="5.85546875" customWidth="1" style="100"/>
    <col min="28" max="28" width="22.85546875" customWidth="1" style="100"/>
    <col min="29" max="29" width="13.42578125" customWidth="1" style="99"/>
    <col min="30" max="30" width="15.42578125" customWidth="1" style="100"/>
    <col min="31" max="31" width="13.7109375" customWidth="1" style="98"/>
    <col min="32" max="32" width="15.42578125" customWidth="1" style="98"/>
    <col min="33" max="33" width="13.85546875" customWidth="1" style="98"/>
    <col min="34" max="34" width="16" customWidth="1" style="100"/>
    <col min="35" max="35" width="10.5703125" customWidth="1" style="100"/>
    <col min="36" max="36" width="10.42578125" customWidth="1" style="100"/>
    <col min="37" max="37" width="14.42578125" customWidth="1" style="100"/>
    <col min="38" max="38" bestFit="1" width="13.140625" customWidth="1" style="100"/>
    <col min="39" max="39" bestFit="1" width="14" customWidth="1" style="100"/>
    <col min="40" max="40" width="13.28515625" customWidth="1" style="99"/>
    <col min="41" max="41" width="5.85546875" customWidth="1" style="100"/>
    <col min="42" max="42" width="6.42578125" customWidth="1" style="100"/>
    <col min="43" max="43" bestFit="1" width="24.5703125" customWidth="1" style="100"/>
    <col min="44" max="44" width="15.5703125" customWidth="1" style="100"/>
    <col min="45" max="45" bestFit="1" width="14.85546875" customWidth="1" style="99"/>
    <col min="46" max="46" bestFit="1" width="12.42578125" customWidth="1" style="97"/>
    <col min="47" max="47" bestFit="1" width="11.42578125" customWidth="1" style="97"/>
    <col min="48" max="48" width="13.7109375" customWidth="1" style="99"/>
  </cols>
  <sheetData>
    <row r="1">
      <c r="A1" s="246" t="s">
        <v>0</v>
      </c>
      <c r="D1" s="240"/>
      <c r="E1" s="240"/>
      <c r="F1" s="240"/>
      <c r="M1" s="260"/>
      <c r="V1" s="192"/>
      <c r="Z1" s="748"/>
      <c r="AA1" s="748"/>
      <c r="AB1" s="748"/>
      <c r="AC1" s="749"/>
      <c r="AD1" s="748"/>
      <c r="AH1" s="98"/>
      <c r="AI1" s="748"/>
      <c r="AJ1" s="748"/>
      <c r="AK1" s="748"/>
      <c r="AL1" s="748"/>
      <c r="AM1" s="748"/>
      <c r="AN1" s="749"/>
      <c r="AO1" s="748"/>
      <c r="AP1" s="748"/>
      <c r="AQ1" s="748"/>
      <c r="AR1" s="748"/>
      <c r="AS1" s="101"/>
      <c r="AV1" s="101"/>
    </row>
    <row r="2">
      <c r="A2" s="246" t="s">
        <v>641</v>
      </c>
      <c r="B2" s="149"/>
      <c r="C2" s="241"/>
      <c r="D2" s="149"/>
      <c r="E2" s="149"/>
      <c r="F2" s="149"/>
      <c r="G2" s="242"/>
      <c r="H2" s="242"/>
      <c r="I2" s="243"/>
      <c r="J2" s="243"/>
      <c r="K2" s="243"/>
      <c r="L2" s="243"/>
      <c r="M2" s="242"/>
      <c r="N2" s="242"/>
      <c r="O2" s="242"/>
      <c r="P2" s="242"/>
      <c r="Q2" s="242"/>
      <c r="R2" s="243"/>
      <c r="S2" s="243"/>
      <c r="T2" s="243"/>
      <c r="U2" s="193"/>
      <c r="V2" s="193"/>
      <c r="Z2" s="748"/>
      <c r="AA2" s="748"/>
      <c r="AB2" s="748"/>
      <c r="AC2" s="749"/>
      <c r="AD2" s="748"/>
      <c r="AH2" s="98"/>
      <c r="AI2" s="748"/>
      <c r="AJ2" s="748"/>
      <c r="AK2" s="748"/>
      <c r="AL2" s="748"/>
      <c r="AM2" s="748"/>
      <c r="AN2" s="749"/>
      <c r="AO2" s="748"/>
      <c r="AP2" s="748"/>
      <c r="AQ2" s="748"/>
      <c r="AR2" s="748"/>
      <c r="AS2" s="101"/>
      <c r="AV2" s="101"/>
    </row>
    <row r="3">
      <c r="A3" s="246" t="str">
        <f>+'MALANG BAT MEI - OK'!A3</f>
        <v>Periode Bulan Mei 2022</v>
      </c>
      <c r="D3" s="240"/>
      <c r="E3" s="240"/>
      <c r="F3" s="240"/>
      <c r="G3" s="244"/>
      <c r="H3" s="244"/>
      <c r="I3" s="245"/>
      <c r="M3" s="260"/>
      <c r="V3" s="192"/>
      <c r="Z3" s="748"/>
      <c r="AA3" s="748"/>
      <c r="AB3" s="748"/>
      <c r="AC3" s="749"/>
      <c r="AD3" s="748"/>
      <c r="AE3" s="540"/>
      <c r="AH3" s="98"/>
      <c r="AI3" s="748"/>
      <c r="AJ3" s="748"/>
      <c r="AK3" s="748"/>
      <c r="AL3" s="748"/>
      <c r="AM3" s="748"/>
      <c r="AN3" s="749"/>
      <c r="AO3" s="748"/>
      <c r="AP3" s="748"/>
      <c r="AQ3" s="748"/>
      <c r="AR3" s="748"/>
      <c r="AS3" s="101"/>
      <c r="AV3" s="101"/>
    </row>
    <row r="4">
      <c r="A4" s="246"/>
      <c r="D4" s="240"/>
      <c r="E4" s="240"/>
      <c r="F4" s="240"/>
      <c r="G4" s="244"/>
      <c r="H4" s="244"/>
      <c r="I4" s="247">
        <v>2293058.26</v>
      </c>
      <c r="M4" s="260"/>
      <c r="V4" s="192"/>
      <c r="Z4" s="748"/>
      <c r="AA4" s="748"/>
      <c r="AB4" s="748"/>
      <c r="AC4" s="749"/>
      <c r="AD4" s="748"/>
      <c r="AE4" s="750">
        <f>+I4</f>
        <v>2293058.26</v>
      </c>
      <c r="AH4" s="98"/>
      <c r="AI4" s="751"/>
      <c r="AJ4" s="748"/>
      <c r="AK4" s="748"/>
      <c r="AL4" s="748"/>
      <c r="AM4" s="748"/>
      <c r="AN4" s="749"/>
      <c r="AO4" s="748"/>
      <c r="AP4" s="748"/>
      <c r="AQ4" s="748"/>
      <c r="AR4" s="748"/>
      <c r="AS4" s="101"/>
      <c r="AV4" s="101"/>
    </row>
    <row r="5" ht="15.75">
      <c r="A5" s="246"/>
      <c r="D5" s="240"/>
      <c r="E5" s="240"/>
      <c r="F5" s="240"/>
      <c r="G5" s="247"/>
      <c r="H5" s="247"/>
      <c r="I5" s="245"/>
      <c r="M5" s="260"/>
      <c r="O5" s="261">
        <v>25000</v>
      </c>
      <c r="V5" s="192"/>
      <c r="Z5" s="748"/>
      <c r="AA5" s="748"/>
      <c r="AB5" s="748" t="str">
        <f>+E7</f>
        <v>KUDUS</v>
      </c>
      <c r="AC5" s="749"/>
      <c r="AD5" s="748"/>
      <c r="AE5" s="752"/>
      <c r="AH5" s="98"/>
      <c r="AI5" s="748"/>
      <c r="AJ5" s="748"/>
      <c r="AK5" s="748"/>
      <c r="AL5" s="748"/>
      <c r="AM5" s="748"/>
      <c r="AN5" s="749"/>
      <c r="AO5" s="748"/>
      <c r="AP5" s="748"/>
      <c r="AQ5" s="748" t="str">
        <f ref="AQ5:AQ8" t="shared" si="0">+AB5</f>
        <v>KUDUS</v>
      </c>
      <c r="AR5" s="748"/>
      <c r="AS5" s="869" t="s">
        <v>3</v>
      </c>
      <c r="AT5" s="869"/>
      <c r="AU5" s="869"/>
      <c r="AV5" s="101"/>
    </row>
    <row r="6" ht="23.25">
      <c r="A6" s="112" t="s">
        <v>4</v>
      </c>
      <c r="B6" s="113" t="s">
        <v>5</v>
      </c>
      <c r="C6" s="113" t="s">
        <v>6</v>
      </c>
      <c r="D6" s="113" t="s">
        <v>7</v>
      </c>
      <c r="E6" s="113" t="s">
        <v>8</v>
      </c>
      <c r="F6" s="114" t="s">
        <v>9</v>
      </c>
      <c r="G6" s="3" t="s">
        <v>10</v>
      </c>
      <c r="H6" s="291" t="s">
        <v>11</v>
      </c>
      <c r="I6" s="166" t="s">
        <v>12</v>
      </c>
      <c r="J6" s="167" t="s">
        <v>13</v>
      </c>
      <c r="K6" s="167" t="s">
        <v>14</v>
      </c>
      <c r="L6" s="167" t="s">
        <v>15</v>
      </c>
      <c r="M6" s="168" t="s">
        <v>16</v>
      </c>
      <c r="N6" s="169" t="s">
        <v>17</v>
      </c>
      <c r="O6" s="169" t="s">
        <v>348</v>
      </c>
      <c r="P6" s="170" t="s">
        <v>19</v>
      </c>
      <c r="Q6" s="169" t="s">
        <v>642</v>
      </c>
      <c r="R6" s="194" t="s">
        <v>21</v>
      </c>
      <c r="S6" s="195" t="s">
        <v>22</v>
      </c>
      <c r="T6" s="195" t="s">
        <v>23</v>
      </c>
      <c r="U6" s="196" t="s">
        <v>24</v>
      </c>
      <c r="V6" s="197" t="s">
        <v>25</v>
      </c>
      <c r="Z6" s="753" t="s">
        <v>27</v>
      </c>
      <c r="AA6" s="754" t="s">
        <v>28</v>
      </c>
      <c r="AB6" s="755" t="s">
        <v>29</v>
      </c>
      <c r="AC6" s="756" t="s">
        <v>30</v>
      </c>
      <c r="AD6" s="755" t="s">
        <v>31</v>
      </c>
      <c r="AE6" s="757" t="s">
        <v>32</v>
      </c>
      <c r="AF6" s="757" t="s">
        <v>33</v>
      </c>
      <c r="AG6" s="757" t="s">
        <v>34</v>
      </c>
      <c r="AH6" s="755" t="s">
        <v>35</v>
      </c>
      <c r="AI6" s="755" t="s">
        <v>36</v>
      </c>
      <c r="AJ6" s="758" t="s">
        <v>37</v>
      </c>
      <c r="AK6" s="758" t="s">
        <v>38</v>
      </c>
      <c r="AL6" s="758" t="s">
        <v>39</v>
      </c>
      <c r="AM6" s="758" t="s">
        <v>37</v>
      </c>
      <c r="AN6" s="101"/>
      <c r="AO6" s="759" t="str">
        <f ref="AO6:AP8" t="shared" si="1">+Z6</f>
        <v>NO</v>
      </c>
      <c r="AP6" s="760" t="str">
        <f t="shared" si="1"/>
        <v>NIK</v>
      </c>
      <c r="AQ6" s="761" t="str">
        <f t="shared" si="0"/>
        <v>NAMA</v>
      </c>
      <c r="AR6" s="762" t="s">
        <v>40</v>
      </c>
      <c r="AS6" s="763" t="s">
        <v>41</v>
      </c>
      <c r="AT6" s="763" t="s">
        <v>42</v>
      </c>
      <c r="AU6" s="763" t="s">
        <v>43</v>
      </c>
      <c r="AV6" s="764"/>
    </row>
    <row r="7">
      <c r="A7" s="306" t="s">
        <v>44</v>
      </c>
      <c r="B7" s="117" t="s">
        <v>643</v>
      </c>
      <c r="C7" s="123" t="s">
        <v>644</v>
      </c>
      <c r="D7" s="117" t="s">
        <v>52</v>
      </c>
      <c r="E7" s="123" t="s">
        <v>645</v>
      </c>
      <c r="F7" s="123" t="s">
        <v>49</v>
      </c>
      <c r="G7" s="12">
        <v>2293058.26</v>
      </c>
      <c r="H7" s="12"/>
      <c r="I7" s="31">
        <f>+$I$4*4.89%</f>
        <v>112130.54891399998</v>
      </c>
      <c r="J7" s="31">
        <f>+$I$4*4%</f>
        <v>91722.33039999999</v>
      </c>
      <c r="K7" s="31">
        <f>+$I$4*2%</f>
        <v>45861.165199999996</v>
      </c>
      <c r="L7" s="171">
        <v>1667</v>
      </c>
      <c r="M7" s="32">
        <f>SUM(G7:L7)</f>
        <v>2544439.3045139997</v>
      </c>
      <c r="N7" s="173">
        <f>+M7*8%</f>
        <v>203555.14436111998</v>
      </c>
      <c r="O7" s="315">
        <f>600000</f>
        <v>600000</v>
      </c>
      <c r="P7" s="174">
        <v>100000</v>
      </c>
      <c r="Q7" s="174">
        <f>26*12000</f>
        <v>312000</v>
      </c>
      <c r="R7" s="174">
        <f>SUM(M7:Q7)</f>
        <v>3759994.44887512</v>
      </c>
      <c r="S7" s="199">
        <f>N7*11%</f>
        <v>22391.0658797232</v>
      </c>
      <c r="T7" s="223">
        <f>R7+S7</f>
        <v>3782385.514754843</v>
      </c>
      <c r="U7" s="204">
        <v>44652</v>
      </c>
      <c r="V7" s="205">
        <v>44742</v>
      </c>
      <c r="Z7" s="765">
        <f ref="Z7:AB8" t="shared" si="2">+A7</f>
        <v>1</v>
      </c>
      <c r="AA7" s="766" t="str">
        <f t="shared" si="2"/>
        <v>1596</v>
      </c>
      <c r="AB7" s="767" t="str">
        <f t="shared" si="2"/>
        <v>AFENDI </v>
      </c>
      <c r="AC7" s="768" t="str">
        <f>+VLOOKUP($B7,'[5]Database All Area Mei 2022'!$C$5:$CJ$1779,27,0)</f>
        <v>KAWIN</v>
      </c>
      <c r="AD7" s="769">
        <f>+G7+P7+Q7+H7+O7</f>
        <v>3305058.26</v>
      </c>
      <c r="AE7" s="770">
        <f ref="AE7:AE8" t="shared" si="3">IF(I7&gt;1,$AE$4*2%,0)</f>
        <v>45861.165199999996</v>
      </c>
      <c r="AF7" s="770">
        <f ref="AF7:AF8" t="shared" si="4">+IF(AN7="PERUSAHAAN",$AE$4*1%,0)</f>
        <v>22930.582599999998</v>
      </c>
      <c r="AG7" s="770">
        <f>IF(L7&gt;1,$AE$4*1%,0)</f>
        <v>22930.582599999998</v>
      </c>
      <c r="AH7" s="771">
        <f>(AD7-AE7-AF7-AG7)-IF(AC7="LAJANG",4500000,IF(AC7="KAWIN",4875000,IF(AC7="KAWIN ANAK 1",5250000,IF(AC7="KAWIN ANAK 2",5625000,IF(AC7="KAWIN ANAK 3",6000000,0)))))</f>
        <v>-1661664.0704</v>
      </c>
      <c r="AI7" s="771">
        <f ref="AI7:AI8" t="shared" si="5">+IF(AH7&gt;1,AH7*5%,0)</f>
        <v>0</v>
      </c>
      <c r="AJ7" s="772">
        <f ref="AJ7:AJ8" t="shared" si="6">+AD7-AE7-AF7-AG7-AI7</f>
        <v>3213335.9296</v>
      </c>
      <c r="AK7" s="772"/>
      <c r="AL7" s="773"/>
      <c r="AM7" s="774">
        <f>+AJ7-AL7-AK7</f>
        <v>3213335.9296</v>
      </c>
      <c r="AN7" s="775" t="str">
        <f>+VLOOKUP($B7,'[5]Database All Area Mei 2022'!$C$5:$CJ$1779,74,0)</f>
        <v>PERUSAHAAN</v>
      </c>
      <c r="AO7" s="776">
        <f t="shared" si="1"/>
        <v>1</v>
      </c>
      <c r="AP7" s="777" t="str">
        <f t="shared" si="1"/>
        <v>1596</v>
      </c>
      <c r="AQ7" s="778" t="str">
        <f t="shared" si="0"/>
        <v>AFENDI </v>
      </c>
      <c r="AR7" s="779">
        <f>+AM7</f>
        <v>3213335.9296</v>
      </c>
      <c r="AS7" s="97">
        <f>+VLOOKUP(B7,'[6]BANK DRIVER'!$B$570:$I$1298,6,0)</f>
        <v>3213335.9296</v>
      </c>
      <c r="AV7" s="103">
        <f>+AR7-AS7-AT7-AU7</f>
        <v>0</v>
      </c>
    </row>
    <row r="8">
      <c r="A8" s="11" t="s">
        <v>44</v>
      </c>
      <c r="B8" s="115" t="s">
        <v>646</v>
      </c>
      <c r="C8" s="310" t="s">
        <v>647</v>
      </c>
      <c r="D8" s="311" t="s">
        <v>77</v>
      </c>
      <c r="E8" s="134" t="s">
        <v>645</v>
      </c>
      <c r="F8" s="134" t="s">
        <v>49</v>
      </c>
      <c r="G8" s="12">
        <v>2293058.26</v>
      </c>
      <c r="H8" s="20"/>
      <c r="I8" s="34">
        <f ref="I8:I24" t="shared" si="7">+$I$4*4.89%</f>
        <v>112130.54891399998</v>
      </c>
      <c r="J8" s="34">
        <f ref="J8:J24" t="shared" si="8">+$I$4*4%</f>
        <v>91722.33039999999</v>
      </c>
      <c r="K8" s="34">
        <f ref="K8:K24" t="shared" si="9">+$I$4*2%</f>
        <v>45861.165199999996</v>
      </c>
      <c r="L8" s="181">
        <v>15000</v>
      </c>
      <c r="M8" s="32">
        <f ref="M8:M24" t="shared" si="10">SUM(G8:L8)</f>
        <v>2557772.3045139997</v>
      </c>
      <c r="N8" s="37">
        <f ref="N8:N24" t="shared" si="11">+M8*8%</f>
        <v>204621.78436112</v>
      </c>
      <c r="O8" s="182">
        <v>840000</v>
      </c>
      <c r="P8" s="182"/>
      <c r="Q8" s="182"/>
      <c r="R8" s="182">
        <f>SUM(M8:Q8)</f>
        <v>3602394.0888751196</v>
      </c>
      <c r="S8" s="199">
        <f ref="S8:S24" t="shared" si="12">N8*11%</f>
        <v>22508.396279723198</v>
      </c>
      <c r="T8" s="53">
        <f ref="T8:T24" t="shared" si="13">R8+S8</f>
        <v>3624902.485154843</v>
      </c>
      <c r="U8" s="316">
        <v>44621</v>
      </c>
      <c r="V8" s="218">
        <v>44712</v>
      </c>
      <c r="X8" s="233"/>
      <c r="Y8" s="233"/>
      <c r="Z8" s="765">
        <f t="shared" si="2"/>
        <v>2</v>
      </c>
      <c r="AA8" s="766" t="str">
        <f t="shared" si="2"/>
        <v>1763</v>
      </c>
      <c r="AB8" s="767" t="str">
        <f t="shared" si="2"/>
        <v>ABDUL KHALIM</v>
      </c>
      <c r="AC8" s="768" t="str">
        <f>+VLOOKUP($B8,'[5]Database All Area Mei 2022'!$C$5:$CJ$1779,27,0)</f>
        <v>KAWIN</v>
      </c>
      <c r="AD8" s="769">
        <f>+G8+P8+Q8+H8+O8</f>
        <v>3133058.26</v>
      </c>
      <c r="AE8" s="770">
        <f t="shared" si="3"/>
        <v>45861.165199999996</v>
      </c>
      <c r="AF8" s="770">
        <f t="shared" si="4"/>
        <v>22930.582599999998</v>
      </c>
      <c r="AG8" s="770">
        <f>IF(L8&gt;1,$AE$4*1%,0)</f>
        <v>22930.582599999998</v>
      </c>
      <c r="AH8" s="771">
        <f>(AD8-AE8-AF8-AG8)-IF(AC8="LAJANG",4500000,IF(AC8="KAWIN",4875000,IF(AC8="KAWIN ANAK 1",5250000,IF(AC8="KAWIN ANAK 2",5625000,IF(AC8="KAWIN ANAK 3",6000000,0)))))</f>
        <v>-1833664.0704</v>
      </c>
      <c r="AI8" s="771">
        <f t="shared" si="5"/>
        <v>0</v>
      </c>
      <c r="AJ8" s="772">
        <f t="shared" si="6"/>
        <v>3041335.9296</v>
      </c>
      <c r="AK8" s="772"/>
      <c r="AL8" s="773"/>
      <c r="AM8" s="774">
        <f>+AJ8-AL8-AK8</f>
        <v>3041335.9296</v>
      </c>
      <c r="AN8" s="775" t="str">
        <f>+VLOOKUP($B8,'[5]Database All Area Mei 2022'!$C$5:$CJ$1779,74,0)</f>
        <v>PERUSAHAAN</v>
      </c>
      <c r="AO8" s="776">
        <f t="shared" si="1"/>
        <v>2</v>
      </c>
      <c r="AP8" s="777" t="str">
        <f t="shared" si="1"/>
        <v>1763</v>
      </c>
      <c r="AQ8" s="778" t="str">
        <f t="shared" si="0"/>
        <v>ABDUL KHALIM</v>
      </c>
      <c r="AR8" s="779">
        <f>+AM8</f>
        <v>3041335.9296</v>
      </c>
      <c r="AS8" s="97">
        <f>+VLOOKUP(B8,'[6]BANK DRIVER'!$B$570:$I$1298,6,0)</f>
        <v>3041335.9296</v>
      </c>
      <c r="AV8" s="103">
        <f>+AR8-AS8-AT8-AU8</f>
        <v>0</v>
      </c>
    </row>
    <row r="9">
      <c r="A9" s="11" t="s">
        <v>44</v>
      </c>
      <c r="B9" s="578" t="s">
        <v>648</v>
      </c>
      <c r="C9" s="134" t="s">
        <v>649</v>
      </c>
      <c r="D9" s="115" t="s">
        <v>77</v>
      </c>
      <c r="E9" s="134" t="s">
        <v>645</v>
      </c>
      <c r="F9" s="134" t="s">
        <v>49</v>
      </c>
      <c r="G9" s="12">
        <v>2293058.26</v>
      </c>
      <c r="H9" s="20"/>
      <c r="I9" s="34">
        <f t="shared" si="7"/>
        <v>112130.54891399998</v>
      </c>
      <c r="J9" s="34">
        <f t="shared" si="8"/>
        <v>91722.33039999999</v>
      </c>
      <c r="K9" s="34">
        <f t="shared" si="9"/>
        <v>45861.165199999996</v>
      </c>
      <c r="L9" s="181">
        <v>15000</v>
      </c>
      <c r="M9" s="32">
        <f t="shared" si="10"/>
        <v>2557772.3045139997</v>
      </c>
      <c r="N9" s="36">
        <f t="shared" si="11"/>
        <v>204621.78436112</v>
      </c>
      <c r="O9" s="182">
        <v>750000</v>
      </c>
      <c r="P9" s="182"/>
      <c r="Q9" s="182"/>
      <c r="R9" s="182">
        <f ref="R9:R24" t="shared" si="21">SUM(M9:Q9)</f>
        <v>3512394.0888751196</v>
      </c>
      <c r="S9" s="199">
        <f t="shared" si="12"/>
        <v>22508.396279723198</v>
      </c>
      <c r="T9" s="53">
        <f t="shared" si="13"/>
        <v>3534902.485154843</v>
      </c>
      <c r="U9" s="217">
        <v>44621</v>
      </c>
      <c r="V9" s="218">
        <v>44712</v>
      </c>
      <c r="X9" s="233"/>
      <c r="Y9" s="233"/>
      <c r="Z9" s="765">
        <f ref="Z9:Z24" t="shared" si="22">+A9</f>
        <v>3</v>
      </c>
      <c r="AA9" s="766" t="str">
        <f ref="AA9:AA24" t="shared" si="23">+B9</f>
        <v>2488</v>
      </c>
      <c r="AB9" s="767" t="str">
        <f ref="AB9:AB24" t="shared" si="24">+C9</f>
        <v>ANDI KURNIAWAN</v>
      </c>
      <c r="AC9" s="768" t="str">
        <f>+VLOOKUP($B9,'[5]Database All Area Mei 2022'!$C$5:$CJ$1779,27,0)</f>
        <v>LAJANG</v>
      </c>
      <c r="AD9" s="769">
        <f ref="AD9:AD24" t="shared" si="25">+G9+P9+Q9+H9+O9</f>
        <v>3043058.26</v>
      </c>
      <c r="AE9" s="770">
        <f ref="AE9:AE24" t="shared" si="26">IF(I9&gt;1,$AE$4*2%,0)</f>
        <v>45861.165199999996</v>
      </c>
      <c r="AF9" s="770">
        <f ref="AF9:AF24" t="shared" si="27">+IF(AN9="PERUSAHAAN",$AE$4*1%,0)</f>
        <v>22930.582599999998</v>
      </c>
      <c r="AG9" s="770">
        <f ref="AG9:AG24" t="shared" si="28">IF(L9&gt;1,$AE$4*1%,0)</f>
        <v>22930.582599999998</v>
      </c>
      <c r="AH9" s="771">
        <f ref="AH9:AH24" t="shared" si="29">(AD9-AE9-AF9-AG9)-IF(AC9="LAJANG",4500000,IF(AC9="KAWIN",4875000,IF(AC9="KAWIN ANAK 1",5250000,IF(AC9="KAWIN ANAK 2",5625000,IF(AC9="KAWIN ANAK 3",6000000,0)))))</f>
        <v>-1548664.0704</v>
      </c>
      <c r="AI9" s="771">
        <f ref="AI9:AI24" t="shared" si="30">+IF(AH9&gt;1,AH9*5%,0)</f>
        <v>0</v>
      </c>
      <c r="AJ9" s="772">
        <f ref="AJ9:AJ24" t="shared" si="31">+AD9-AE9-AF9-AG9-AI9</f>
        <v>2951335.9296</v>
      </c>
      <c r="AK9" s="772"/>
      <c r="AL9" s="773"/>
      <c r="AM9" s="774">
        <f ref="AM9:AM24" t="shared" si="32">+AJ9-AL9-AK9</f>
        <v>2951335.9296</v>
      </c>
      <c r="AN9" s="775" t="str">
        <f>+VLOOKUP($B9,'[5]Database All Area Mei 2022'!$C$5:$CJ$1779,74,0)</f>
        <v>PERUSAHAAN</v>
      </c>
      <c r="AO9" s="776">
        <f ref="AO9:AO24" t="shared" si="33">+Z9</f>
        <v>3</v>
      </c>
      <c r="AP9" s="777" t="str">
        <f ref="AP9:AP24" t="shared" si="34">+AA9</f>
        <v>2488</v>
      </c>
      <c r="AQ9" s="778" t="str">
        <f ref="AQ9:AQ24" t="shared" si="35">+AB9</f>
        <v>ANDI KURNIAWAN</v>
      </c>
      <c r="AR9" s="779">
        <f ref="AR9:AR24" t="shared" si="36">+AM9</f>
        <v>2951335.9296</v>
      </c>
      <c r="AS9" s="97">
        <f>+VLOOKUP(B9,'[6]BANK DRIVER'!$B$570:$I$1298,6,0)</f>
        <v>2951335.9296</v>
      </c>
      <c r="AV9" s="103">
        <f ref="AV9:AV24" t="shared" si="37">+AR9-AS9-AT9-AU9</f>
        <v>0</v>
      </c>
    </row>
    <row r="10">
      <c r="A10" s="11" t="s">
        <v>44</v>
      </c>
      <c r="B10" s="571" t="s">
        <v>650</v>
      </c>
      <c r="C10" s="123" t="s">
        <v>651</v>
      </c>
      <c r="D10" s="120" t="s">
        <v>77</v>
      </c>
      <c r="E10" s="123" t="s">
        <v>645</v>
      </c>
      <c r="F10" s="123" t="s">
        <v>49</v>
      </c>
      <c r="G10" s="12">
        <v>2293058.26</v>
      </c>
      <c r="H10" s="12"/>
      <c r="I10" s="31">
        <f t="shared" si="7"/>
        <v>112130.54891399998</v>
      </c>
      <c r="J10" s="31">
        <f t="shared" si="8"/>
        <v>91722.33039999999</v>
      </c>
      <c r="K10" s="31">
        <f t="shared" si="9"/>
        <v>45861.165199999996</v>
      </c>
      <c r="L10" s="171">
        <v>15000</v>
      </c>
      <c r="M10" s="32">
        <f t="shared" si="10"/>
        <v>2557772.3045139997</v>
      </c>
      <c r="N10" s="32">
        <f t="shared" si="11"/>
        <v>204621.78436112</v>
      </c>
      <c r="O10" s="182">
        <v>865000</v>
      </c>
      <c r="P10" s="174"/>
      <c r="Q10" s="174"/>
      <c r="R10" s="182">
        <f t="shared" si="21"/>
        <v>3627394.0888751196</v>
      </c>
      <c r="S10" s="199">
        <f t="shared" si="12"/>
        <v>22508.396279723198</v>
      </c>
      <c r="T10" s="223">
        <f t="shared" si="13"/>
        <v>3649902.485154843</v>
      </c>
      <c r="U10" s="317">
        <v>44621</v>
      </c>
      <c r="V10" s="221">
        <v>44712</v>
      </c>
      <c r="W10" s="233"/>
      <c r="X10" s="233"/>
      <c r="Y10" s="233"/>
      <c r="Z10" s="765">
        <f t="shared" si="22"/>
        <v>4</v>
      </c>
      <c r="AA10" s="766" t="str">
        <f t="shared" si="23"/>
        <v>2419</v>
      </c>
      <c r="AB10" s="767" t="str">
        <f t="shared" si="24"/>
        <v>CHANDRA IBNU WARDANA</v>
      </c>
      <c r="AC10" s="768" t="str">
        <f>+VLOOKUP($B10,'[5]Database All Area Mei 2022'!$C$5:$CJ$1779,27,0)</f>
        <v>KAWIN ANAK 1</v>
      </c>
      <c r="AD10" s="769">
        <f t="shared" si="25"/>
        <v>3158058.26</v>
      </c>
      <c r="AE10" s="770">
        <f t="shared" si="26"/>
        <v>45861.165199999996</v>
      </c>
      <c r="AF10" s="770">
        <f t="shared" si="27"/>
        <v>22930.582599999998</v>
      </c>
      <c r="AG10" s="770">
        <f t="shared" si="28"/>
        <v>22930.582599999998</v>
      </c>
      <c r="AH10" s="771">
        <f t="shared" si="29"/>
        <v>-2183664.0704</v>
      </c>
      <c r="AI10" s="771">
        <f t="shared" si="30"/>
        <v>0</v>
      </c>
      <c r="AJ10" s="772">
        <f t="shared" si="31"/>
        <v>3066335.9296</v>
      </c>
      <c r="AK10" s="772"/>
      <c r="AL10" s="773"/>
      <c r="AM10" s="774">
        <f t="shared" si="32"/>
        <v>3066335.9296</v>
      </c>
      <c r="AN10" s="775" t="str">
        <f>+VLOOKUP($B10,'[5]Database All Area Mei 2022'!$C$5:$CJ$1779,74,0)</f>
        <v>PERUSAHAAN</v>
      </c>
      <c r="AO10" s="776">
        <f t="shared" si="33"/>
        <v>4</v>
      </c>
      <c r="AP10" s="777" t="str">
        <f t="shared" si="34"/>
        <v>2419</v>
      </c>
      <c r="AQ10" s="778" t="str">
        <f t="shared" si="35"/>
        <v>CHANDRA IBNU WARDANA</v>
      </c>
      <c r="AR10" s="779">
        <f t="shared" si="36"/>
        <v>3066335.9296</v>
      </c>
      <c r="AS10" s="97">
        <f>+VLOOKUP(B10,'[6]BANK DRIVER'!$B$570:$I$1298,6,0)</f>
        <v>3066335.9296</v>
      </c>
      <c r="AV10" s="103">
        <f t="shared" si="37"/>
        <v>0</v>
      </c>
    </row>
    <row r="11">
      <c r="A11" s="11" t="s">
        <v>44</v>
      </c>
      <c r="B11" s="571" t="s">
        <v>652</v>
      </c>
      <c r="C11" s="137" t="s">
        <v>653</v>
      </c>
      <c r="D11" s="138" t="s">
        <v>77</v>
      </c>
      <c r="E11" s="123" t="s">
        <v>645</v>
      </c>
      <c r="F11" s="123" t="s">
        <v>49</v>
      </c>
      <c r="G11" s="12">
        <v>2293058.26</v>
      </c>
      <c r="H11" s="12"/>
      <c r="I11" s="31">
        <f t="shared" si="7"/>
        <v>112130.54891399998</v>
      </c>
      <c r="J11" s="31">
        <f t="shared" si="8"/>
        <v>91722.33039999999</v>
      </c>
      <c r="K11" s="31">
        <f t="shared" si="9"/>
        <v>45861.165199999996</v>
      </c>
      <c r="L11" s="171">
        <v>15000</v>
      </c>
      <c r="M11" s="32">
        <f t="shared" si="10"/>
        <v>2557772.3045139997</v>
      </c>
      <c r="N11" s="32">
        <f t="shared" si="11"/>
        <v>204621.78436112</v>
      </c>
      <c r="O11" s="182">
        <v>785000</v>
      </c>
      <c r="P11" s="174"/>
      <c r="Q11" s="174"/>
      <c r="R11" s="182">
        <f t="shared" si="21"/>
        <v>3547394.0888751196</v>
      </c>
      <c r="S11" s="199">
        <f t="shared" si="12"/>
        <v>22508.396279723198</v>
      </c>
      <c r="T11" s="223">
        <f t="shared" si="13"/>
        <v>3569902.485154843</v>
      </c>
      <c r="U11" s="220">
        <v>44621</v>
      </c>
      <c r="V11" s="221">
        <v>44712</v>
      </c>
      <c r="W11" s="318"/>
      <c r="X11" s="233"/>
      <c r="Y11" s="233"/>
      <c r="Z11" s="765">
        <f t="shared" si="22"/>
        <v>5</v>
      </c>
      <c r="AA11" s="766" t="str">
        <f t="shared" si="23"/>
        <v>1752</v>
      </c>
      <c r="AB11" s="767" t="str">
        <f t="shared" si="24"/>
        <v>FEBRI YOGI PRADANA</v>
      </c>
      <c r="AC11" s="768" t="str">
        <f>+VLOOKUP($B11,'[5]Database All Area Mei 2022'!$C$5:$CJ$1779,27,0)</f>
        <v>LAJANG</v>
      </c>
      <c r="AD11" s="769">
        <f t="shared" si="25"/>
        <v>3078058.26</v>
      </c>
      <c r="AE11" s="770">
        <f t="shared" si="26"/>
        <v>45861.165199999996</v>
      </c>
      <c r="AF11" s="770">
        <f t="shared" si="27"/>
        <v>0</v>
      </c>
      <c r="AG11" s="770">
        <f t="shared" si="28"/>
        <v>22930.582599999998</v>
      </c>
      <c r="AH11" s="771">
        <f t="shared" si="29"/>
        <v>-1490733.4878000002</v>
      </c>
      <c r="AI11" s="771">
        <f t="shared" si="30"/>
        <v>0</v>
      </c>
      <c r="AJ11" s="772">
        <f t="shared" si="31"/>
        <v>3009266.5121999998</v>
      </c>
      <c r="AK11" s="772"/>
      <c r="AL11" s="773"/>
      <c r="AM11" s="774">
        <f t="shared" si="32"/>
        <v>3009266.5121999998</v>
      </c>
      <c r="AN11" s="775" t="str">
        <f>+VLOOKUP($B11,'[5]Database All Area Mei 2022'!$C$5:$CJ$1779,74,0)</f>
        <v>PBI</v>
      </c>
      <c r="AO11" s="776">
        <f t="shared" si="33"/>
        <v>5</v>
      </c>
      <c r="AP11" s="777" t="str">
        <f t="shared" si="34"/>
        <v>1752</v>
      </c>
      <c r="AQ11" s="778" t="str">
        <f t="shared" si="35"/>
        <v>FEBRI YOGI PRADANA</v>
      </c>
      <c r="AR11" s="779">
        <f t="shared" si="36"/>
        <v>3009266.5121999998</v>
      </c>
      <c r="AS11" s="97">
        <f>+VLOOKUP(B11,'[6]BANK DRIVER'!$B$570:$I$1298,6,0)</f>
        <v>3009266.5121999998</v>
      </c>
      <c r="AV11" s="103">
        <f t="shared" si="37"/>
        <v>0</v>
      </c>
    </row>
    <row r="12">
      <c r="A12" s="11" t="s">
        <v>44</v>
      </c>
      <c r="B12" s="571" t="s">
        <v>654</v>
      </c>
      <c r="C12" s="137" t="s">
        <v>655</v>
      </c>
      <c r="D12" s="138" t="s">
        <v>77</v>
      </c>
      <c r="E12" s="123" t="s">
        <v>645</v>
      </c>
      <c r="F12" s="123" t="s">
        <v>49</v>
      </c>
      <c r="G12" s="12">
        <v>2293058.26</v>
      </c>
      <c r="H12" s="12"/>
      <c r="I12" s="31">
        <f t="shared" si="7"/>
        <v>112130.54891399998</v>
      </c>
      <c r="J12" s="31">
        <f t="shared" si="8"/>
        <v>91722.33039999999</v>
      </c>
      <c r="K12" s="31">
        <f t="shared" si="9"/>
        <v>45861.165199999996</v>
      </c>
      <c r="L12" s="171">
        <v>15000</v>
      </c>
      <c r="M12" s="32">
        <f t="shared" si="10"/>
        <v>2557772.3045139997</v>
      </c>
      <c r="N12" s="32">
        <f t="shared" si="11"/>
        <v>204621.78436112</v>
      </c>
      <c r="O12" s="182">
        <v>1180000</v>
      </c>
      <c r="P12" s="174"/>
      <c r="Q12" s="174"/>
      <c r="R12" s="182">
        <f t="shared" si="21"/>
        <v>3942394.0888751196</v>
      </c>
      <c r="S12" s="199">
        <f t="shared" si="12"/>
        <v>22508.396279723198</v>
      </c>
      <c r="T12" s="223">
        <f t="shared" si="13"/>
        <v>3964902.485154843</v>
      </c>
      <c r="U12" s="220">
        <v>44621</v>
      </c>
      <c r="V12" s="221">
        <v>44712</v>
      </c>
      <c r="X12" s="233"/>
      <c r="Y12" s="233"/>
      <c r="Z12" s="765">
        <f t="shared" si="22"/>
        <v>6</v>
      </c>
      <c r="AA12" s="766" t="str">
        <f t="shared" si="23"/>
        <v>2307</v>
      </c>
      <c r="AB12" s="767" t="str">
        <f t="shared" si="24"/>
        <v>HERI SUTIKNO</v>
      </c>
      <c r="AC12" s="768" t="str">
        <f>+VLOOKUP($B12,'[5]Database All Area Mei 2022'!$C$5:$CJ$1779,27,0)</f>
        <v>KAWIN ANAK 1</v>
      </c>
      <c r="AD12" s="769">
        <f t="shared" si="25"/>
        <v>3473058.26</v>
      </c>
      <c r="AE12" s="770">
        <f t="shared" si="26"/>
        <v>45861.165199999996</v>
      </c>
      <c r="AF12" s="770">
        <f t="shared" si="27"/>
        <v>22930.582599999998</v>
      </c>
      <c r="AG12" s="770">
        <f t="shared" si="28"/>
        <v>22930.582599999998</v>
      </c>
      <c r="AH12" s="771">
        <f t="shared" si="29"/>
        <v>-1868664.0704</v>
      </c>
      <c r="AI12" s="771">
        <f t="shared" si="30"/>
        <v>0</v>
      </c>
      <c r="AJ12" s="772">
        <f t="shared" si="31"/>
        <v>3381335.9296</v>
      </c>
      <c r="AK12" s="772"/>
      <c r="AL12" s="773"/>
      <c r="AM12" s="774">
        <f t="shared" si="32"/>
        <v>3381335.9296</v>
      </c>
      <c r="AN12" s="775" t="str">
        <f>+VLOOKUP($B12,'[5]Database All Area Mei 2022'!$C$5:$CJ$1779,74,0)</f>
        <v>PERUSAHAAN</v>
      </c>
      <c r="AO12" s="776">
        <f t="shared" si="33"/>
        <v>6</v>
      </c>
      <c r="AP12" s="777" t="str">
        <f t="shared" si="34"/>
        <v>2307</v>
      </c>
      <c r="AQ12" s="778" t="str">
        <f t="shared" si="35"/>
        <v>HERI SUTIKNO</v>
      </c>
      <c r="AR12" s="779">
        <f t="shared" si="36"/>
        <v>3381335.9296</v>
      </c>
      <c r="AS12" s="97">
        <f>+VLOOKUP(B12,'[6]BANK DRIVER'!$B$570:$I$1298,6,0)</f>
        <v>3381335.9296</v>
      </c>
      <c r="AV12" s="103">
        <f t="shared" si="37"/>
        <v>0</v>
      </c>
    </row>
    <row r="13">
      <c r="A13" s="11" t="s">
        <v>44</v>
      </c>
      <c r="B13" s="8" t="s">
        <v>656</v>
      </c>
      <c r="C13" s="312" t="s">
        <v>657</v>
      </c>
      <c r="D13" s="138" t="s">
        <v>77</v>
      </c>
      <c r="E13" s="123" t="s">
        <v>645</v>
      </c>
      <c r="F13" s="123" t="s">
        <v>49</v>
      </c>
      <c r="G13" s="12">
        <v>2293058.26</v>
      </c>
      <c r="H13" s="12"/>
      <c r="I13" s="31">
        <f t="shared" si="7"/>
        <v>112130.54891399998</v>
      </c>
      <c r="J13" s="31">
        <f t="shared" si="8"/>
        <v>91722.33039999999</v>
      </c>
      <c r="K13" s="31">
        <f t="shared" si="9"/>
        <v>45861.165199999996</v>
      </c>
      <c r="L13" s="171">
        <v>15000</v>
      </c>
      <c r="M13" s="32">
        <f t="shared" si="10"/>
        <v>2557772.3045139997</v>
      </c>
      <c r="N13" s="26">
        <f t="shared" si="11"/>
        <v>204621.78436112</v>
      </c>
      <c r="O13" s="182">
        <v>835000</v>
      </c>
      <c r="P13" s="174"/>
      <c r="Q13" s="174"/>
      <c r="R13" s="182">
        <f t="shared" si="21"/>
        <v>3597394.0888751196</v>
      </c>
      <c r="S13" s="199">
        <f t="shared" si="12"/>
        <v>22508.396279723198</v>
      </c>
      <c r="T13" s="42">
        <f t="shared" si="13"/>
        <v>3619902.485154843</v>
      </c>
      <c r="U13" s="319">
        <v>44621</v>
      </c>
      <c r="V13" s="320">
        <v>44712</v>
      </c>
      <c r="W13" s="321"/>
      <c r="X13" s="233"/>
      <c r="Y13" s="233"/>
      <c r="Z13" s="765">
        <f t="shared" si="22"/>
        <v>7</v>
      </c>
      <c r="AA13" s="766" t="str">
        <f t="shared" si="23"/>
        <v>1509</v>
      </c>
      <c r="AB13" s="767" t="str">
        <f t="shared" si="24"/>
        <v>JUMADI B</v>
      </c>
      <c r="AC13" s="768" t="str">
        <f>+VLOOKUP($B13,'[5]Database All Area Mei 2022'!$C$5:$CJ$1779,27,0)</f>
        <v>KAWIN</v>
      </c>
      <c r="AD13" s="769">
        <f t="shared" si="25"/>
        <v>3128058.26</v>
      </c>
      <c r="AE13" s="770">
        <f t="shared" si="26"/>
        <v>45861.165199999996</v>
      </c>
      <c r="AF13" s="770">
        <f t="shared" si="27"/>
        <v>22930.582599999998</v>
      </c>
      <c r="AG13" s="770">
        <f t="shared" si="28"/>
        <v>22930.582599999998</v>
      </c>
      <c r="AH13" s="771">
        <f t="shared" si="29"/>
        <v>-1838664.0704</v>
      </c>
      <c r="AI13" s="771">
        <f t="shared" si="30"/>
        <v>0</v>
      </c>
      <c r="AJ13" s="772">
        <f t="shared" si="31"/>
        <v>3036335.9296</v>
      </c>
      <c r="AK13" s="772"/>
      <c r="AL13" s="773"/>
      <c r="AM13" s="774">
        <f t="shared" si="32"/>
        <v>3036335.9296</v>
      </c>
      <c r="AN13" s="775" t="str">
        <f>+VLOOKUP($B13,'[5]Database All Area Mei 2022'!$C$5:$CJ$1779,74,0)</f>
        <v>PERUSAHAAN</v>
      </c>
      <c r="AO13" s="776">
        <f t="shared" si="33"/>
        <v>7</v>
      </c>
      <c r="AP13" s="777" t="str">
        <f t="shared" si="34"/>
        <v>1509</v>
      </c>
      <c r="AQ13" s="778" t="str">
        <f t="shared" si="35"/>
        <v>JUMADI B</v>
      </c>
      <c r="AR13" s="779">
        <f t="shared" si="36"/>
        <v>3036335.9296</v>
      </c>
      <c r="AS13" s="97">
        <f>+VLOOKUP(B13,'[6]BANK DRIVER'!$B$570:$I$1298,6,0)</f>
        <v>3036335.9296</v>
      </c>
      <c r="AV13" s="103">
        <f t="shared" si="37"/>
        <v>0</v>
      </c>
    </row>
    <row r="14">
      <c r="A14" s="11" t="s">
        <v>44</v>
      </c>
      <c r="B14" s="120" t="s">
        <v>658</v>
      </c>
      <c r="C14" s="137" t="s">
        <v>659</v>
      </c>
      <c r="D14" s="138" t="s">
        <v>77</v>
      </c>
      <c r="E14" s="123" t="s">
        <v>645</v>
      </c>
      <c r="F14" s="123" t="s">
        <v>49</v>
      </c>
      <c r="G14" s="12">
        <v>2293058.26</v>
      </c>
      <c r="H14" s="12"/>
      <c r="I14" s="31">
        <f t="shared" si="7"/>
        <v>112130.54891399998</v>
      </c>
      <c r="J14" s="31">
        <f t="shared" si="8"/>
        <v>91722.33039999999</v>
      </c>
      <c r="K14" s="31">
        <f t="shared" si="9"/>
        <v>45861.165199999996</v>
      </c>
      <c r="L14" s="171">
        <v>15000</v>
      </c>
      <c r="M14" s="32">
        <f t="shared" si="10"/>
        <v>2557772.3045139997</v>
      </c>
      <c r="N14" s="173">
        <f t="shared" si="11"/>
        <v>204621.78436112</v>
      </c>
      <c r="O14" s="182">
        <v>580000</v>
      </c>
      <c r="P14" s="174"/>
      <c r="Q14" s="174"/>
      <c r="R14" s="182">
        <f t="shared" si="21"/>
        <v>3342394.0888751196</v>
      </c>
      <c r="S14" s="199">
        <f t="shared" si="12"/>
        <v>22508.396279723198</v>
      </c>
      <c r="T14" s="223">
        <f t="shared" si="13"/>
        <v>3364902.485154843</v>
      </c>
      <c r="U14" s="220">
        <v>44621</v>
      </c>
      <c r="V14" s="221">
        <v>44712</v>
      </c>
      <c r="W14" s="322"/>
      <c r="X14" s="233"/>
      <c r="Y14" s="233"/>
      <c r="Z14" s="765">
        <f t="shared" si="22"/>
        <v>8</v>
      </c>
      <c r="AA14" s="766" t="str">
        <f t="shared" si="23"/>
        <v>1740</v>
      </c>
      <c r="AB14" s="767" t="str">
        <f t="shared" si="24"/>
        <v>LATUD MIFTAHUL CHOIR</v>
      </c>
      <c r="AC14" s="768" t="str">
        <f>+VLOOKUP($B14,'[5]Database All Area Mei 2022'!$C$5:$CJ$1779,27,0)</f>
        <v>KAWIN ANAK 2</v>
      </c>
      <c r="AD14" s="769">
        <f t="shared" si="25"/>
        <v>2873058.26</v>
      </c>
      <c r="AE14" s="770">
        <f t="shared" si="26"/>
        <v>45861.165199999996</v>
      </c>
      <c r="AF14" s="770">
        <f t="shared" si="27"/>
        <v>0</v>
      </c>
      <c r="AG14" s="770">
        <f t="shared" si="28"/>
        <v>22930.582599999998</v>
      </c>
      <c r="AH14" s="771">
        <f t="shared" si="29"/>
        <v>-2820733.4878000002</v>
      </c>
      <c r="AI14" s="771">
        <f t="shared" si="30"/>
        <v>0</v>
      </c>
      <c r="AJ14" s="772">
        <f t="shared" si="31"/>
        <v>2804266.5121999998</v>
      </c>
      <c r="AK14" s="772"/>
      <c r="AL14" s="773"/>
      <c r="AM14" s="774">
        <f t="shared" si="32"/>
        <v>2804266.5121999998</v>
      </c>
      <c r="AN14" s="775" t="str">
        <f>+VLOOKUP($B14,'[5]Database All Area Mei 2022'!$C$5:$CJ$1779,74,0)</f>
        <v>PBI</v>
      </c>
      <c r="AO14" s="776">
        <f t="shared" si="33"/>
        <v>8</v>
      </c>
      <c r="AP14" s="777" t="str">
        <f t="shared" si="34"/>
        <v>1740</v>
      </c>
      <c r="AQ14" s="778" t="str">
        <f t="shared" si="35"/>
        <v>LATUD MIFTAHUL CHOIR</v>
      </c>
      <c r="AR14" s="779">
        <f t="shared" si="36"/>
        <v>2804266.5121999998</v>
      </c>
      <c r="AS14" s="97">
        <f>+VLOOKUP(B14,'[6]BANK DRIVER'!$B$570:$I$1298,6,0)</f>
        <v>2804266.5121999998</v>
      </c>
      <c r="AV14" s="103">
        <f t="shared" si="37"/>
        <v>0</v>
      </c>
    </row>
    <row r="15">
      <c r="A15" s="11" t="s">
        <v>44</v>
      </c>
      <c r="B15" s="571" t="s">
        <v>660</v>
      </c>
      <c r="C15" s="137" t="s">
        <v>661</v>
      </c>
      <c r="D15" s="138" t="s">
        <v>77</v>
      </c>
      <c r="E15" s="123" t="s">
        <v>645</v>
      </c>
      <c r="F15" s="123" t="s">
        <v>49</v>
      </c>
      <c r="G15" s="12">
        <v>2293058.26</v>
      </c>
      <c r="H15" s="12"/>
      <c r="I15" s="31">
        <f t="shared" si="7"/>
        <v>112130.54891399998</v>
      </c>
      <c r="J15" s="31">
        <f t="shared" si="8"/>
        <v>91722.33039999999</v>
      </c>
      <c r="K15" s="31">
        <f t="shared" si="9"/>
        <v>45861.165199999996</v>
      </c>
      <c r="L15" s="171">
        <v>15000</v>
      </c>
      <c r="M15" s="32">
        <f t="shared" si="10"/>
        <v>2557772.3045139997</v>
      </c>
      <c r="N15" s="173">
        <f t="shared" si="11"/>
        <v>204621.78436112</v>
      </c>
      <c r="O15" s="182">
        <v>817500</v>
      </c>
      <c r="P15" s="174"/>
      <c r="Q15" s="174"/>
      <c r="R15" s="182">
        <f t="shared" si="21"/>
        <v>3579894.0888751196</v>
      </c>
      <c r="S15" s="199">
        <f t="shared" si="12"/>
        <v>22508.396279723198</v>
      </c>
      <c r="T15" s="223">
        <f t="shared" si="13"/>
        <v>3602402.485154843</v>
      </c>
      <c r="U15" s="220">
        <v>44682</v>
      </c>
      <c r="V15" s="221">
        <v>44773</v>
      </c>
      <c r="X15" s="233"/>
      <c r="Y15" s="233"/>
      <c r="Z15" s="765">
        <f t="shared" si="22"/>
        <v>9</v>
      </c>
      <c r="AA15" s="766" t="str">
        <f t="shared" si="23"/>
        <v>2118</v>
      </c>
      <c r="AB15" s="767" t="str">
        <f t="shared" si="24"/>
        <v>LILIK PRASETYO ADI</v>
      </c>
      <c r="AC15" s="768" t="str">
        <f>+VLOOKUP($B15,'[5]Database All Area Mei 2022'!$C$5:$CJ$1779,27,0)</f>
        <v>KAWIN ANAK 1</v>
      </c>
      <c r="AD15" s="769">
        <f t="shared" si="25"/>
        <v>3110558.26</v>
      </c>
      <c r="AE15" s="770">
        <f t="shared" si="26"/>
        <v>45861.165199999996</v>
      </c>
      <c r="AF15" s="770">
        <f t="shared" si="27"/>
        <v>22930.582599999998</v>
      </c>
      <c r="AG15" s="770">
        <f t="shared" si="28"/>
        <v>22930.582599999998</v>
      </c>
      <c r="AH15" s="771">
        <f t="shared" si="29"/>
        <v>-2231164.0704</v>
      </c>
      <c r="AI15" s="771">
        <f t="shared" si="30"/>
        <v>0</v>
      </c>
      <c r="AJ15" s="772">
        <f t="shared" si="31"/>
        <v>3018835.9296</v>
      </c>
      <c r="AK15" s="772"/>
      <c r="AL15" s="773"/>
      <c r="AM15" s="774">
        <f t="shared" si="32"/>
        <v>3018835.9296</v>
      </c>
      <c r="AN15" s="775" t="str">
        <f>+VLOOKUP($B15,'[5]Database All Area Mei 2022'!$C$5:$CJ$1779,74,0)</f>
        <v>PERUSAHAAN</v>
      </c>
      <c r="AO15" s="776">
        <f t="shared" si="33"/>
        <v>9</v>
      </c>
      <c r="AP15" s="777" t="str">
        <f t="shared" si="34"/>
        <v>2118</v>
      </c>
      <c r="AQ15" s="778" t="str">
        <f t="shared" si="35"/>
        <v>LILIK PRASETYO ADI</v>
      </c>
      <c r="AR15" s="779">
        <f t="shared" si="36"/>
        <v>3018835.9296</v>
      </c>
      <c r="AS15" s="97">
        <f>+VLOOKUP(B15,'[6]BANK DRIVER'!$B$570:$I$1298,6,0)</f>
        <v>3018835.9296</v>
      </c>
      <c r="AV15" s="103">
        <f t="shared" si="37"/>
        <v>0</v>
      </c>
    </row>
    <row r="16">
      <c r="A16" s="11" t="s">
        <v>44</v>
      </c>
      <c r="B16" s="571" t="s">
        <v>662</v>
      </c>
      <c r="C16" s="307" t="s">
        <v>663</v>
      </c>
      <c r="D16" s="308" t="s">
        <v>77</v>
      </c>
      <c r="E16" s="123" t="s">
        <v>645</v>
      </c>
      <c r="F16" s="123" t="s">
        <v>49</v>
      </c>
      <c r="G16" s="12">
        <v>2293058.26</v>
      </c>
      <c r="H16" s="12"/>
      <c r="I16" s="31">
        <f t="shared" si="7"/>
        <v>112130.54891399998</v>
      </c>
      <c r="J16" s="31">
        <f t="shared" si="8"/>
        <v>91722.33039999999</v>
      </c>
      <c r="K16" s="31">
        <f t="shared" si="9"/>
        <v>45861.165199999996</v>
      </c>
      <c r="L16" s="171">
        <v>15000</v>
      </c>
      <c r="M16" s="32">
        <f t="shared" si="10"/>
        <v>2557772.3045139997</v>
      </c>
      <c r="N16" s="32">
        <f t="shared" si="11"/>
        <v>204621.78436112</v>
      </c>
      <c r="O16" s="182">
        <v>920000</v>
      </c>
      <c r="P16" s="174"/>
      <c r="Q16" s="174"/>
      <c r="R16" s="182">
        <f t="shared" si="21"/>
        <v>3682394.0888751196</v>
      </c>
      <c r="S16" s="199">
        <f t="shared" si="12"/>
        <v>22508.396279723198</v>
      </c>
      <c r="T16" s="223">
        <f t="shared" si="13"/>
        <v>3704902.485154843</v>
      </c>
      <c r="U16" s="220">
        <v>44621</v>
      </c>
      <c r="V16" s="221">
        <v>44712</v>
      </c>
      <c r="X16" s="233"/>
      <c r="Y16" s="233"/>
      <c r="Z16" s="765">
        <f t="shared" si="22"/>
        <v>10</v>
      </c>
      <c r="AA16" s="766" t="str">
        <f t="shared" si="23"/>
        <v>2444</v>
      </c>
      <c r="AB16" s="767" t="str">
        <f t="shared" si="24"/>
        <v>MOH MALCHAN</v>
      </c>
      <c r="AC16" s="768" t="str">
        <f>+VLOOKUP($B16,'[5]Database All Area Mei 2022'!$C$5:$CJ$1779,27,0)</f>
        <v>KAWIN ANAK 3</v>
      </c>
      <c r="AD16" s="769">
        <f t="shared" si="25"/>
        <v>3213058.26</v>
      </c>
      <c r="AE16" s="770">
        <f t="shared" si="26"/>
        <v>45861.165199999996</v>
      </c>
      <c r="AF16" s="770">
        <f t="shared" si="27"/>
        <v>0</v>
      </c>
      <c r="AG16" s="770">
        <f t="shared" si="28"/>
        <v>22930.582599999998</v>
      </c>
      <c r="AH16" s="771">
        <f t="shared" si="29"/>
        <v>-2855733.4878000002</v>
      </c>
      <c r="AI16" s="771">
        <f t="shared" si="30"/>
        <v>0</v>
      </c>
      <c r="AJ16" s="772">
        <f t="shared" si="31"/>
        <v>3144266.5121999998</v>
      </c>
      <c r="AK16" s="772"/>
      <c r="AL16" s="773"/>
      <c r="AM16" s="774">
        <f t="shared" si="32"/>
        <v>3144266.5121999998</v>
      </c>
      <c r="AN16" s="775" t="str">
        <f>+VLOOKUP($B16,'[5]Database All Area Mei 2022'!$C$5:$CJ$1779,74,0)</f>
        <v>PBI</v>
      </c>
      <c r="AO16" s="776">
        <f t="shared" si="33"/>
        <v>10</v>
      </c>
      <c r="AP16" s="777" t="str">
        <f t="shared" si="34"/>
        <v>2444</v>
      </c>
      <c r="AQ16" s="778" t="str">
        <f t="shared" si="35"/>
        <v>MOH MALCHAN</v>
      </c>
      <c r="AR16" s="779">
        <f t="shared" si="36"/>
        <v>3144266.5121999998</v>
      </c>
      <c r="AS16" s="97">
        <f>+VLOOKUP(B16,'[6]BANK DRIVER'!$B$570:$I$1298,6,0)</f>
        <v>3144266.5121999998</v>
      </c>
      <c r="AV16" s="103">
        <f t="shared" si="37"/>
        <v>0</v>
      </c>
    </row>
    <row r="17">
      <c r="A17" s="11" t="s">
        <v>44</v>
      </c>
      <c r="B17" s="571" t="s">
        <v>664</v>
      </c>
      <c r="C17" s="137" t="s">
        <v>665</v>
      </c>
      <c r="D17" s="138" t="s">
        <v>77</v>
      </c>
      <c r="E17" s="123" t="s">
        <v>645</v>
      </c>
      <c r="F17" s="123" t="s">
        <v>49</v>
      </c>
      <c r="G17" s="12">
        <v>2293058.26</v>
      </c>
      <c r="H17" s="12"/>
      <c r="I17" s="31">
        <f t="shared" si="7"/>
        <v>112130.54891399998</v>
      </c>
      <c r="J17" s="31">
        <f t="shared" si="8"/>
        <v>91722.33039999999</v>
      </c>
      <c r="K17" s="31">
        <f t="shared" si="9"/>
        <v>45861.165199999996</v>
      </c>
      <c r="L17" s="171">
        <v>15000</v>
      </c>
      <c r="M17" s="32">
        <f t="shared" si="10"/>
        <v>2557772.3045139997</v>
      </c>
      <c r="N17" s="32">
        <f t="shared" si="11"/>
        <v>204621.78436112</v>
      </c>
      <c r="O17" s="182">
        <f>200000+787500</f>
        <v>987500</v>
      </c>
      <c r="P17" s="174"/>
      <c r="Q17" s="174"/>
      <c r="R17" s="182">
        <f t="shared" si="21"/>
        <v>3749894.0888751196</v>
      </c>
      <c r="S17" s="199">
        <f t="shared" si="12"/>
        <v>22508.396279723198</v>
      </c>
      <c r="T17" s="223">
        <f t="shared" si="13"/>
        <v>3772402.485154843</v>
      </c>
      <c r="U17" s="220">
        <v>44652</v>
      </c>
      <c r="V17" s="221">
        <v>44742</v>
      </c>
      <c r="X17" s="233"/>
      <c r="Y17" s="233"/>
      <c r="Z17" s="765">
        <f t="shared" si="22"/>
        <v>11</v>
      </c>
      <c r="AA17" s="766" t="str">
        <f t="shared" si="23"/>
        <v>2575</v>
      </c>
      <c r="AB17" s="767" t="str">
        <f t="shared" si="24"/>
        <v>MUHAMMAD ABDUL SYAKUR</v>
      </c>
      <c r="AC17" s="768" t="str">
        <f>+VLOOKUP($B17,'[5]Database All Area Mei 2022'!$C$5:$CJ$1779,27,0)</f>
        <v>KAWIN ANAK 3</v>
      </c>
      <c r="AD17" s="769">
        <f t="shared" si="25"/>
        <v>3280558.26</v>
      </c>
      <c r="AE17" s="770">
        <f t="shared" si="26"/>
        <v>45861.165199999996</v>
      </c>
      <c r="AF17" s="770">
        <f t="shared" si="27"/>
        <v>22930.582599999998</v>
      </c>
      <c r="AG17" s="770">
        <f t="shared" si="28"/>
        <v>22930.582599999998</v>
      </c>
      <c r="AH17" s="771">
        <f t="shared" si="29"/>
        <v>-2811164.0704</v>
      </c>
      <c r="AI17" s="771">
        <f t="shared" si="30"/>
        <v>0</v>
      </c>
      <c r="AJ17" s="772">
        <f t="shared" si="31"/>
        <v>3188835.9296</v>
      </c>
      <c r="AK17" s="772"/>
      <c r="AL17" s="773"/>
      <c r="AM17" s="774">
        <f t="shared" si="32"/>
        <v>3188835.9296</v>
      </c>
      <c r="AN17" s="775" t="str">
        <f>+VLOOKUP($B17,'[5]Database All Area Mei 2022'!$C$5:$CJ$1779,74,0)</f>
        <v>PERUSAHAAN</v>
      </c>
      <c r="AO17" s="776">
        <f t="shared" si="33"/>
        <v>11</v>
      </c>
      <c r="AP17" s="777" t="str">
        <f t="shared" si="34"/>
        <v>2575</v>
      </c>
      <c r="AQ17" s="778" t="str">
        <f t="shared" si="35"/>
        <v>MUHAMMAD ABDUL SYAKUR</v>
      </c>
      <c r="AR17" s="779">
        <f t="shared" si="36"/>
        <v>3188835.9296</v>
      </c>
      <c r="AS17" s="97">
        <f>+VLOOKUP(B17,'[6]BANK DRIVER'!$B$570:$I$1298,6,0)</f>
        <v>3188835.9296</v>
      </c>
      <c r="AV17" s="103">
        <f t="shared" si="37"/>
        <v>0</v>
      </c>
    </row>
    <row r="18">
      <c r="A18" s="11" t="s">
        <v>44</v>
      </c>
      <c r="B18" s="120" t="s">
        <v>666</v>
      </c>
      <c r="C18" s="137" t="s">
        <v>667</v>
      </c>
      <c r="D18" s="138" t="s">
        <v>77</v>
      </c>
      <c r="E18" s="123" t="s">
        <v>645</v>
      </c>
      <c r="F18" s="123" t="s">
        <v>49</v>
      </c>
      <c r="G18" s="12">
        <v>2293058.26</v>
      </c>
      <c r="H18" s="12"/>
      <c r="I18" s="31">
        <f t="shared" si="7"/>
        <v>112130.54891399998</v>
      </c>
      <c r="J18" s="31">
        <f t="shared" si="8"/>
        <v>91722.33039999999</v>
      </c>
      <c r="K18" s="31">
        <f t="shared" si="9"/>
        <v>45861.165199999996</v>
      </c>
      <c r="L18" s="171">
        <v>15000</v>
      </c>
      <c r="M18" s="32">
        <f t="shared" si="10"/>
        <v>2557772.3045139997</v>
      </c>
      <c r="N18" s="173">
        <f t="shared" si="11"/>
        <v>204621.78436112</v>
      </c>
      <c r="O18" s="182">
        <v>610000</v>
      </c>
      <c r="P18" s="174"/>
      <c r="Q18" s="174"/>
      <c r="R18" s="182">
        <f t="shared" si="21"/>
        <v>3372394.0888751196</v>
      </c>
      <c r="S18" s="199">
        <f t="shared" si="12"/>
        <v>22508.396279723198</v>
      </c>
      <c r="T18" s="223">
        <f t="shared" si="13"/>
        <v>3394902.485154843</v>
      </c>
      <c r="U18" s="220">
        <v>44682</v>
      </c>
      <c r="V18" s="221">
        <v>44773</v>
      </c>
      <c r="W18" s="322"/>
      <c r="X18" s="233"/>
      <c r="Y18" s="233"/>
      <c r="Z18" s="765">
        <f t="shared" si="22"/>
        <v>12</v>
      </c>
      <c r="AA18" s="766" t="str">
        <f t="shared" si="23"/>
        <v>2221</v>
      </c>
      <c r="AB18" s="767" t="str">
        <f t="shared" si="24"/>
        <v>RYAN ADI PRASETYO</v>
      </c>
      <c r="AC18" s="768" t="str">
        <f>+VLOOKUP($B18,'[5]Database All Area Mei 2022'!$C$5:$CJ$1779,27,0)</f>
        <v>KAWIN</v>
      </c>
      <c r="AD18" s="769">
        <f t="shared" si="25"/>
        <v>2903058.26</v>
      </c>
      <c r="AE18" s="770">
        <f t="shared" si="26"/>
        <v>45861.165199999996</v>
      </c>
      <c r="AF18" s="770">
        <f t="shared" si="27"/>
        <v>22930.582599999998</v>
      </c>
      <c r="AG18" s="770">
        <f t="shared" si="28"/>
        <v>22930.582599999998</v>
      </c>
      <c r="AH18" s="771">
        <f t="shared" si="29"/>
        <v>-2063664.0704</v>
      </c>
      <c r="AI18" s="771">
        <f t="shared" si="30"/>
        <v>0</v>
      </c>
      <c r="AJ18" s="772">
        <f t="shared" si="31"/>
        <v>2811335.9296</v>
      </c>
      <c r="AK18" s="772"/>
      <c r="AL18" s="773"/>
      <c r="AM18" s="774">
        <f t="shared" si="32"/>
        <v>2811335.9296</v>
      </c>
      <c r="AN18" s="775" t="str">
        <f>+VLOOKUP($B18,'[5]Database All Area Mei 2022'!$C$5:$CJ$1779,74,0)</f>
        <v>PERUSAHAAN</v>
      </c>
      <c r="AO18" s="776">
        <f t="shared" si="33"/>
        <v>12</v>
      </c>
      <c r="AP18" s="777" t="str">
        <f t="shared" si="34"/>
        <v>2221</v>
      </c>
      <c r="AQ18" s="778" t="str">
        <f t="shared" si="35"/>
        <v>RYAN ADI PRASETYO</v>
      </c>
      <c r="AR18" s="779">
        <f t="shared" si="36"/>
        <v>2811335.9296</v>
      </c>
      <c r="AS18" s="97">
        <f>+VLOOKUP(B18,'[6]BANK DRIVER'!$B$570:$I$1298,6,0)</f>
        <v>2811335.9296</v>
      </c>
      <c r="AV18" s="103">
        <f t="shared" si="37"/>
        <v>0</v>
      </c>
    </row>
    <row r="19">
      <c r="A19" s="11" t="s">
        <v>44</v>
      </c>
      <c r="B19" s="571" t="s">
        <v>668</v>
      </c>
      <c r="C19" s="137" t="s">
        <v>669</v>
      </c>
      <c r="D19" s="138" t="s">
        <v>77</v>
      </c>
      <c r="E19" s="123" t="s">
        <v>645</v>
      </c>
      <c r="F19" s="123" t="s">
        <v>49</v>
      </c>
      <c r="G19" s="12">
        <v>2293058.26</v>
      </c>
      <c r="H19" s="12"/>
      <c r="I19" s="31">
        <f t="shared" si="7"/>
        <v>112130.54891399998</v>
      </c>
      <c r="J19" s="31">
        <f t="shared" si="8"/>
        <v>91722.33039999999</v>
      </c>
      <c r="K19" s="31">
        <f t="shared" si="9"/>
        <v>45861.165199999996</v>
      </c>
      <c r="L19" s="171">
        <v>15000</v>
      </c>
      <c r="M19" s="32">
        <f t="shared" si="10"/>
        <v>2557772.3045139997</v>
      </c>
      <c r="N19" s="32">
        <f t="shared" si="11"/>
        <v>204621.78436112</v>
      </c>
      <c r="O19" s="182">
        <v>745000</v>
      </c>
      <c r="P19" s="174"/>
      <c r="Q19" s="174"/>
      <c r="R19" s="182">
        <f t="shared" si="21"/>
        <v>3507394.0888751196</v>
      </c>
      <c r="S19" s="199">
        <f t="shared" si="12"/>
        <v>22508.396279723198</v>
      </c>
      <c r="T19" s="223">
        <f t="shared" si="13"/>
        <v>3529902.485154843</v>
      </c>
      <c r="U19" s="220">
        <v>44621</v>
      </c>
      <c r="V19" s="221">
        <v>44712</v>
      </c>
      <c r="W19" s="233"/>
      <c r="X19" s="233"/>
      <c r="Y19" s="233"/>
      <c r="Z19" s="765">
        <f t="shared" si="22"/>
        <v>13</v>
      </c>
      <c r="AA19" s="766" t="str">
        <f t="shared" si="23"/>
        <v>2381</v>
      </c>
      <c r="AB19" s="767" t="str">
        <f t="shared" si="24"/>
        <v>ZAENAL ARIFIN</v>
      </c>
      <c r="AC19" s="768" t="str">
        <f>+VLOOKUP($B19,'[5]Database All Area Mei 2022'!$C$5:$CJ$1779,27,0)</f>
        <v>KAWIN ANAK 2</v>
      </c>
      <c r="AD19" s="769">
        <f t="shared" si="25"/>
        <v>3038058.26</v>
      </c>
      <c r="AE19" s="770">
        <f t="shared" si="26"/>
        <v>45861.165199999996</v>
      </c>
      <c r="AF19" s="770">
        <f t="shared" si="27"/>
        <v>22930.582599999998</v>
      </c>
      <c r="AG19" s="770">
        <f t="shared" si="28"/>
        <v>22930.582599999998</v>
      </c>
      <c r="AH19" s="771">
        <f t="shared" si="29"/>
        <v>-2678664.0704</v>
      </c>
      <c r="AI19" s="771">
        <f t="shared" si="30"/>
        <v>0</v>
      </c>
      <c r="AJ19" s="772">
        <f t="shared" si="31"/>
        <v>2946335.9296</v>
      </c>
      <c r="AK19" s="772"/>
      <c r="AL19" s="773"/>
      <c r="AM19" s="774">
        <f t="shared" si="32"/>
        <v>2946335.9296</v>
      </c>
      <c r="AN19" s="775" t="str">
        <f>+VLOOKUP($B19,'[5]Database All Area Mei 2022'!$C$5:$CJ$1779,74,0)</f>
        <v>PERUSAHAAN</v>
      </c>
      <c r="AO19" s="776">
        <f t="shared" si="33"/>
        <v>13</v>
      </c>
      <c r="AP19" s="777" t="str">
        <f t="shared" si="34"/>
        <v>2381</v>
      </c>
      <c r="AQ19" s="778" t="str">
        <f t="shared" si="35"/>
        <v>ZAENAL ARIFIN</v>
      </c>
      <c r="AR19" s="779">
        <f t="shared" si="36"/>
        <v>2946335.9296</v>
      </c>
      <c r="AS19" s="97">
        <f>+VLOOKUP(B19,'[6]BANK DRIVER'!$B$570:$I$1298,6,0)</f>
        <v>2946335.9296</v>
      </c>
      <c r="AV19" s="103">
        <f t="shared" si="37"/>
        <v>0</v>
      </c>
    </row>
    <row r="20">
      <c r="A20" s="11" t="s">
        <v>44</v>
      </c>
      <c r="B20" s="571" t="s">
        <v>670</v>
      </c>
      <c r="C20" s="137" t="s">
        <v>671</v>
      </c>
      <c r="D20" s="138" t="s">
        <v>77</v>
      </c>
      <c r="E20" s="123" t="s">
        <v>645</v>
      </c>
      <c r="F20" s="123" t="s">
        <v>49</v>
      </c>
      <c r="G20" s="124">
        <v>2293058.26</v>
      </c>
      <c r="H20" s="12"/>
      <c r="I20" s="31">
        <f t="shared" si="7"/>
        <v>112130.54891399998</v>
      </c>
      <c r="J20" s="31">
        <f t="shared" si="8"/>
        <v>91722.33039999999</v>
      </c>
      <c r="K20" s="31">
        <f t="shared" si="9"/>
        <v>45861.165199999996</v>
      </c>
      <c r="L20" s="171">
        <v>15000</v>
      </c>
      <c r="M20" s="32">
        <f t="shared" si="10"/>
        <v>2557772.3045139997</v>
      </c>
      <c r="N20" s="32">
        <f t="shared" si="11"/>
        <v>204621.78436112</v>
      </c>
      <c r="O20" s="182">
        <v>880000</v>
      </c>
      <c r="P20" s="174"/>
      <c r="Q20" s="174"/>
      <c r="R20" s="182">
        <f t="shared" si="21"/>
        <v>3642394.0888751196</v>
      </c>
      <c r="S20" s="199">
        <f t="shared" si="12"/>
        <v>22508.396279723198</v>
      </c>
      <c r="T20" s="223">
        <f t="shared" si="13"/>
        <v>3664902.485154843</v>
      </c>
      <c r="U20" s="220">
        <v>44652</v>
      </c>
      <c r="V20" s="221">
        <v>44742</v>
      </c>
      <c r="W20" s="233"/>
      <c r="X20" s="233"/>
      <c r="Y20" s="233"/>
      <c r="Z20" s="765">
        <f t="shared" si="22"/>
        <v>14</v>
      </c>
      <c r="AA20" s="766" t="str">
        <f t="shared" si="23"/>
        <v>3377</v>
      </c>
      <c r="AB20" s="767" t="str">
        <f t="shared" si="24"/>
        <v>SUBARKAH</v>
      </c>
      <c r="AC20" s="768" t="str">
        <f>+VLOOKUP($B20,'[5]Database All Area Mei 2022'!$C$5:$CJ$1779,27,0)</f>
        <v>KAWIN ANAK 1</v>
      </c>
      <c r="AD20" s="769">
        <f t="shared" si="25"/>
        <v>3173058.26</v>
      </c>
      <c r="AE20" s="770">
        <f t="shared" si="26"/>
        <v>45861.165199999996</v>
      </c>
      <c r="AF20" s="770">
        <f t="shared" si="27"/>
        <v>22930.582599999998</v>
      </c>
      <c r="AG20" s="770">
        <f t="shared" si="28"/>
        <v>22930.582599999998</v>
      </c>
      <c r="AH20" s="771">
        <f t="shared" si="29"/>
        <v>-2168664.0704</v>
      </c>
      <c r="AI20" s="771">
        <f t="shared" si="30"/>
        <v>0</v>
      </c>
      <c r="AJ20" s="772">
        <f t="shared" si="31"/>
        <v>3081335.9296</v>
      </c>
      <c r="AK20" s="772"/>
      <c r="AL20" s="773"/>
      <c r="AM20" s="774">
        <f t="shared" si="32"/>
        <v>3081335.9296</v>
      </c>
      <c r="AN20" s="775" t="str">
        <f>+VLOOKUP($B20,'[5]Database All Area Mei 2022'!$C$5:$CJ$1779,74,0)</f>
        <v>PERUSAHAAN</v>
      </c>
      <c r="AO20" s="776">
        <f t="shared" si="33"/>
        <v>14</v>
      </c>
      <c r="AP20" s="777" t="str">
        <f t="shared" si="34"/>
        <v>3377</v>
      </c>
      <c r="AQ20" s="778" t="str">
        <f t="shared" si="35"/>
        <v>SUBARKAH</v>
      </c>
      <c r="AR20" s="779">
        <f t="shared" si="36"/>
        <v>3081335.9296</v>
      </c>
      <c r="AS20" s="97">
        <f>+VLOOKUP(B20,'[6]BANK DRIVER'!$B$570:$I$1298,6,0)</f>
        <v>3081335.9296</v>
      </c>
      <c r="AV20" s="103">
        <f t="shared" si="37"/>
        <v>0</v>
      </c>
    </row>
    <row r="21">
      <c r="A21" s="11" t="s">
        <v>44</v>
      </c>
      <c r="B21" s="571" t="s">
        <v>672</v>
      </c>
      <c r="C21" s="137" t="s">
        <v>673</v>
      </c>
      <c r="D21" s="138" t="s">
        <v>77</v>
      </c>
      <c r="E21" s="123" t="s">
        <v>645</v>
      </c>
      <c r="F21" s="123" t="s">
        <v>49</v>
      </c>
      <c r="G21" s="12">
        <v>2293058.26</v>
      </c>
      <c r="H21" s="12"/>
      <c r="I21" s="31">
        <f t="shared" si="7"/>
        <v>112130.54891399998</v>
      </c>
      <c r="J21" s="31">
        <f t="shared" si="8"/>
        <v>91722.33039999999</v>
      </c>
      <c r="K21" s="31">
        <f t="shared" si="9"/>
        <v>45861.165199999996</v>
      </c>
      <c r="L21" s="171">
        <v>15000</v>
      </c>
      <c r="M21" s="32">
        <f t="shared" si="10"/>
        <v>2557772.3045139997</v>
      </c>
      <c r="N21" s="32">
        <f t="shared" si="11"/>
        <v>204621.78436112</v>
      </c>
      <c r="O21" s="182">
        <v>770000</v>
      </c>
      <c r="P21" s="174"/>
      <c r="Q21" s="174"/>
      <c r="R21" s="182">
        <f t="shared" si="21"/>
        <v>3532394.0888751196</v>
      </c>
      <c r="S21" s="199">
        <f t="shared" si="12"/>
        <v>22508.396279723198</v>
      </c>
      <c r="T21" s="223">
        <f t="shared" si="13"/>
        <v>3554902.485154843</v>
      </c>
      <c r="U21" s="220">
        <v>44652</v>
      </c>
      <c r="V21" s="221">
        <v>44742</v>
      </c>
      <c r="W21" s="233"/>
      <c r="X21" s="233"/>
      <c r="Y21" s="233"/>
      <c r="Z21" s="765">
        <f t="shared" si="22"/>
        <v>15</v>
      </c>
      <c r="AA21" s="766" t="str">
        <f t="shared" si="23"/>
        <v>3470</v>
      </c>
      <c r="AB21" s="767" t="str">
        <f t="shared" si="24"/>
        <v>SIGIT WIDODO</v>
      </c>
      <c r="AC21" s="768" t="str">
        <f>+VLOOKUP($B21,'[5]Database All Area Mei 2022'!$C$5:$CJ$1779,27,0)</f>
        <v>KAWIN ANAK 2</v>
      </c>
      <c r="AD21" s="769">
        <f t="shared" si="25"/>
        <v>3063058.26</v>
      </c>
      <c r="AE21" s="770">
        <f t="shared" si="26"/>
        <v>45861.165199999996</v>
      </c>
      <c r="AF21" s="770">
        <f t="shared" si="27"/>
        <v>0</v>
      </c>
      <c r="AG21" s="770">
        <f t="shared" si="28"/>
        <v>22930.582599999998</v>
      </c>
      <c r="AH21" s="771">
        <f t="shared" si="29"/>
        <v>-2630733.4878000002</v>
      </c>
      <c r="AI21" s="771">
        <f t="shared" si="30"/>
        <v>0</v>
      </c>
      <c r="AJ21" s="772">
        <f t="shared" si="31"/>
        <v>2994266.5121999998</v>
      </c>
      <c r="AK21" s="772"/>
      <c r="AL21" s="773"/>
      <c r="AM21" s="774">
        <f t="shared" si="32"/>
        <v>2994266.5121999998</v>
      </c>
      <c r="AN21" s="775" t="str">
        <f>+VLOOKUP($B21,'[5]Database All Area Mei 2022'!$C$5:$CJ$1779,74,0)</f>
        <v>PBI</v>
      </c>
      <c r="AO21" s="776">
        <f t="shared" si="33"/>
        <v>15</v>
      </c>
      <c r="AP21" s="777" t="str">
        <f t="shared" si="34"/>
        <v>3470</v>
      </c>
      <c r="AQ21" s="778" t="str">
        <f t="shared" si="35"/>
        <v>SIGIT WIDODO</v>
      </c>
      <c r="AR21" s="779">
        <f t="shared" si="36"/>
        <v>2994266.5121999998</v>
      </c>
      <c r="AS21" s="97">
        <f>+VLOOKUP(B21,'[6]BANK DRIVER'!$B$570:$I$1298,6,0)</f>
        <v>2994266.5121999998</v>
      </c>
      <c r="AV21" s="103">
        <f t="shared" si="37"/>
        <v>0</v>
      </c>
    </row>
    <row r="22" s="676" customFormat="1">
      <c r="A22" s="939" t="s">
        <v>44</v>
      </c>
      <c r="B22" s="940" t="s">
        <v>674</v>
      </c>
      <c r="C22" s="934" t="s">
        <v>675</v>
      </c>
      <c r="D22" s="935" t="s">
        <v>77</v>
      </c>
      <c r="E22" s="941" t="s">
        <v>645</v>
      </c>
      <c r="F22" s="941" t="s">
        <v>49</v>
      </c>
      <c r="G22" s="688">
        <f>2293059.26/30*28</f>
        <v>2140188.642666667</v>
      </c>
      <c r="H22" s="688"/>
      <c r="I22" s="689">
        <f t="shared" si="7"/>
        <v>112130.54891399998</v>
      </c>
      <c r="J22" s="689">
        <f t="shared" si="8"/>
        <v>91722.33039999999</v>
      </c>
      <c r="K22" s="689">
        <f t="shared" si="9"/>
        <v>45861.165199999996</v>
      </c>
      <c r="L22" s="942">
        <v>15000</v>
      </c>
      <c r="M22" s="690">
        <f t="shared" si="10"/>
        <v>2404902.6871806667</v>
      </c>
      <c r="N22" s="690">
        <f t="shared" si="11"/>
        <v>192392.21497445335</v>
      </c>
      <c r="O22" s="943">
        <v>750000</v>
      </c>
      <c r="P22" s="944"/>
      <c r="Q22" s="944"/>
      <c r="R22" s="943">
        <f t="shared" si="21"/>
        <v>3347294.90215512</v>
      </c>
      <c r="S22" s="675">
        <f t="shared" si="12"/>
        <v>21163.14364718987</v>
      </c>
      <c r="T22" s="936">
        <f t="shared" si="13"/>
        <v>3368458.0458023096</v>
      </c>
      <c r="U22" s="937">
        <v>44614</v>
      </c>
      <c r="V22" s="938">
        <v>44712</v>
      </c>
      <c r="W22" s="693" t="s">
        <v>676</v>
      </c>
      <c r="X22" s="693"/>
      <c r="Y22" s="693"/>
      <c r="Z22" s="824">
        <f t="shared" si="22"/>
        <v>16</v>
      </c>
      <c r="AA22" s="825" t="str">
        <f t="shared" si="23"/>
        <v>3577</v>
      </c>
      <c r="AB22" s="826" t="str">
        <f t="shared" si="24"/>
        <v>RIYAN AJI PANDUTAMA</v>
      </c>
      <c r="AC22" s="884" t="s">
        <v>305</v>
      </c>
      <c r="AD22" s="828">
        <f t="shared" si="25"/>
        <v>2890188.642666667</v>
      </c>
      <c r="AE22" s="829">
        <f t="shared" si="26"/>
        <v>45861.165199999996</v>
      </c>
      <c r="AF22" s="829">
        <f t="shared" si="27"/>
        <v>0</v>
      </c>
      <c r="AG22" s="829">
        <f t="shared" si="28"/>
        <v>22930.582599999998</v>
      </c>
      <c r="AH22" s="830">
        <f t="shared" si="29"/>
        <v>-2053603.1051333332</v>
      </c>
      <c r="AI22" s="830">
        <f t="shared" si="30"/>
        <v>0</v>
      </c>
      <c r="AJ22" s="831">
        <f t="shared" si="31"/>
        <v>2821396.8948666668</v>
      </c>
      <c r="AK22" s="831"/>
      <c r="AL22" s="831">
        <v>100000</v>
      </c>
      <c r="AM22" s="832">
        <f t="shared" si="32"/>
        <v>2721396.8948666668</v>
      </c>
      <c r="AN22" s="827"/>
      <c r="AO22" s="833">
        <f t="shared" si="33"/>
        <v>16</v>
      </c>
      <c r="AP22" s="834" t="str">
        <f t="shared" si="34"/>
        <v>3577</v>
      </c>
      <c r="AQ22" s="835" t="str">
        <f t="shared" si="35"/>
        <v>RIYAN AJI PANDUTAMA</v>
      </c>
      <c r="AR22" s="836">
        <f t="shared" si="36"/>
        <v>2721396.8948666668</v>
      </c>
      <c r="AS22" s="837">
        <f>+VLOOKUP(B22,'[6]BANK DRIVER'!$B$570:$I$1298,6,0)</f>
        <v>2721396.8948666668</v>
      </c>
      <c r="AT22" s="837"/>
      <c r="AU22" s="837"/>
      <c r="AV22" s="838">
        <f t="shared" si="37"/>
        <v>0</v>
      </c>
    </row>
    <row r="23" s="676" customFormat="1">
      <c r="A23" s="939" t="s">
        <v>211</v>
      </c>
      <c r="B23" s="1042" t="s">
        <v>677</v>
      </c>
      <c r="C23" s="934" t="s">
        <v>675</v>
      </c>
      <c r="D23" s="935" t="s">
        <v>77</v>
      </c>
      <c r="E23" s="941" t="s">
        <v>645</v>
      </c>
      <c r="F23" s="941" t="s">
        <v>49</v>
      </c>
      <c r="G23" s="688">
        <f>2293059.26/30*2</f>
        <v>152870.61733333333</v>
      </c>
      <c r="H23" s="688"/>
      <c r="I23" s="689"/>
      <c r="J23" s="689"/>
      <c r="K23" s="689"/>
      <c r="L23" s="942"/>
      <c r="M23" s="690">
        <f>SUM(G23:L23)</f>
        <v>152870.61733333333</v>
      </c>
      <c r="N23" s="690">
        <f>+M23*8%</f>
        <v>12229.649386666666</v>
      </c>
      <c r="O23" s="943"/>
      <c r="P23" s="944"/>
      <c r="Q23" s="944"/>
      <c r="R23" s="943">
        <f>SUM(M23:Q23)</f>
        <v>165100.26671999999</v>
      </c>
      <c r="S23" s="675">
        <f>N23*11%</f>
        <v>1345.2614325333332</v>
      </c>
      <c r="T23" s="936">
        <f>R23+S23</f>
        <v>166445.5281525333</v>
      </c>
      <c r="U23" s="937">
        <v>44614</v>
      </c>
      <c r="V23" s="938">
        <v>44712</v>
      </c>
      <c r="W23" s="693" t="s">
        <v>678</v>
      </c>
      <c r="X23" s="693"/>
      <c r="Y23" s="693"/>
      <c r="Z23" s="824">
        <f>+A23</f>
        <v>17</v>
      </c>
      <c r="AA23" s="825" t="str">
        <f>+B23</f>
        <v>35771</v>
      </c>
      <c r="AB23" s="826" t="str">
        <f>+C23</f>
        <v>RIYAN AJI PANDUTAMA</v>
      </c>
      <c r="AC23" s="884" t="s">
        <v>305</v>
      </c>
      <c r="AD23" s="828">
        <f>+G23+P23+Q23+H23+O23</f>
        <v>152870.61733333333</v>
      </c>
      <c r="AE23" s="829">
        <f>IF(I23&gt;1,$AE$4*2%,0)</f>
        <v>0</v>
      </c>
      <c r="AF23" s="829">
        <f>+IF(AN23="PERUSAHAAN",$AE$4*1%,0)</f>
        <v>0</v>
      </c>
      <c r="AG23" s="829">
        <f>IF(L23&gt;1,$AE$4*1%,0)</f>
        <v>0</v>
      </c>
      <c r="AH23" s="830">
        <f>(AD23-AE23-AF23-AG23)-IF(AC23="LAJANG",4500000,IF(AC23="KAWIN",4875000,IF(AC23="KAWIN ANAK 1",5250000,IF(AC23="KAWIN ANAK 2",5625000,IF(AC23="KAWIN ANAK 3",6000000,0)))))</f>
        <v>-4722129.382666667</v>
      </c>
      <c r="AI23" s="830">
        <f>+IF(AH23&gt;1,AH23*5%,0)</f>
        <v>0</v>
      </c>
      <c r="AJ23" s="831">
        <f>+AD23-AE23-AF23-AG23-AI23</f>
        <v>152870.61733333333</v>
      </c>
      <c r="AK23" s="831"/>
      <c r="AL23" s="831"/>
      <c r="AM23" s="832">
        <f>+AJ23-AL23-AK23</f>
        <v>152870.61733333333</v>
      </c>
      <c r="AN23" s="827"/>
      <c r="AO23" s="833">
        <f>+Z23</f>
        <v>17</v>
      </c>
      <c r="AP23" s="834" t="str">
        <f>+AA23</f>
        <v>35771</v>
      </c>
      <c r="AQ23" s="835" t="str">
        <f>+AB23</f>
        <v>RIYAN AJI PANDUTAMA</v>
      </c>
      <c r="AR23" s="836">
        <f>+AM23</f>
        <v>152870.61733333333</v>
      </c>
      <c r="AS23" s="837"/>
      <c r="AT23" s="837">
        <f>+VLOOKUP(B23,[6]CASH!$B$18:$G$41,6,0)</f>
        <v>152870.61733333333</v>
      </c>
      <c r="AU23" s="837"/>
      <c r="AV23" s="838">
        <f>+AR23-AS23-AT23-AU23</f>
        <v>0</v>
      </c>
    </row>
    <row r="24">
      <c r="A24" s="11" t="s">
        <v>44</v>
      </c>
      <c r="B24" s="571" t="s">
        <v>679</v>
      </c>
      <c r="C24" s="313" t="s">
        <v>680</v>
      </c>
      <c r="D24" s="138" t="s">
        <v>77</v>
      </c>
      <c r="E24" s="123" t="s">
        <v>645</v>
      </c>
      <c r="F24" s="123" t="s">
        <v>49</v>
      </c>
      <c r="G24" s="12">
        <v>2293059.26</v>
      </c>
      <c r="H24" s="12"/>
      <c r="I24" s="31">
        <f t="shared" si="7"/>
        <v>112130.54891399998</v>
      </c>
      <c r="J24" s="31">
        <f t="shared" si="8"/>
        <v>91722.33039999999</v>
      </c>
      <c r="K24" s="31">
        <f t="shared" si="9"/>
        <v>45861.165199999996</v>
      </c>
      <c r="L24" s="171">
        <v>15000</v>
      </c>
      <c r="M24" s="32">
        <f t="shared" si="10"/>
        <v>2557773.3045139997</v>
      </c>
      <c r="N24" s="32">
        <f t="shared" si="11"/>
        <v>204621.86436111998</v>
      </c>
      <c r="O24" s="182">
        <v>810000</v>
      </c>
      <c r="P24" s="174"/>
      <c r="Q24" s="174"/>
      <c r="R24" s="182">
        <f t="shared" si="21"/>
        <v>3572395.1688751196</v>
      </c>
      <c r="S24" s="199">
        <f t="shared" si="12"/>
        <v>22508.405079723198</v>
      </c>
      <c r="T24" s="223">
        <f t="shared" si="13"/>
        <v>3594903.573954843</v>
      </c>
      <c r="U24" s="317">
        <v>44639</v>
      </c>
      <c r="V24" s="221">
        <v>44712</v>
      </c>
      <c r="W24" s="233"/>
      <c r="X24" s="233"/>
      <c r="Y24" s="233"/>
      <c r="Z24" s="765">
        <f t="shared" si="22"/>
        <v>17</v>
      </c>
      <c r="AA24" s="766" t="str">
        <f t="shared" si="23"/>
        <v>3669</v>
      </c>
      <c r="AB24" s="767" t="str">
        <f t="shared" si="24"/>
        <v>AGUNG SENDI KURNIAWAN</v>
      </c>
      <c r="AC24" s="768" t="str">
        <f>+VLOOKUP($B24,'[5]Database All Area Mei 2022'!$C$5:$CJ$1779,27,0)</f>
        <v>KAWIN ANAK 2</v>
      </c>
      <c r="AD24" s="769">
        <f t="shared" si="25"/>
        <v>3103059.26</v>
      </c>
      <c r="AE24" s="770">
        <f t="shared" si="26"/>
        <v>45861.165199999996</v>
      </c>
      <c r="AF24" s="770">
        <f t="shared" si="27"/>
        <v>22930.582599999998</v>
      </c>
      <c r="AG24" s="770">
        <f t="shared" si="28"/>
        <v>22930.582599999998</v>
      </c>
      <c r="AH24" s="771">
        <f t="shared" si="29"/>
        <v>-2613663.0704</v>
      </c>
      <c r="AI24" s="771">
        <f t="shared" si="30"/>
        <v>0</v>
      </c>
      <c r="AJ24" s="772">
        <f t="shared" si="31"/>
        <v>3011336.9296</v>
      </c>
      <c r="AK24" s="772"/>
      <c r="AL24" s="773"/>
      <c r="AM24" s="774">
        <f t="shared" si="32"/>
        <v>3011336.9296</v>
      </c>
      <c r="AN24" s="775" t="str">
        <f>+VLOOKUP($B24,'[5]Database All Area Mei 2022'!$C$5:$CJ$1779,74,0)</f>
        <v>PERUSAHAAN</v>
      </c>
      <c r="AO24" s="776">
        <f t="shared" si="33"/>
        <v>17</v>
      </c>
      <c r="AP24" s="777" t="str">
        <f t="shared" si="34"/>
        <v>3669</v>
      </c>
      <c r="AQ24" s="778" t="str">
        <f t="shared" si="35"/>
        <v>AGUNG SENDI KURNIAWAN</v>
      </c>
      <c r="AR24" s="779">
        <f t="shared" si="36"/>
        <v>3011336.9296</v>
      </c>
      <c r="AS24" s="97">
        <f>+VLOOKUP(B24,'[6]BANK DRIVER'!$B$570:$I$1298,6,0)</f>
        <v>3011336.9296</v>
      </c>
      <c r="AV24" s="103">
        <f t="shared" si="37"/>
        <v>0</v>
      </c>
    </row>
    <row r="25" ht="15.75">
      <c r="A25" s="1014" t="s">
        <v>346</v>
      </c>
      <c r="B25" s="1015"/>
      <c r="C25" s="1015"/>
      <c r="D25" s="1016"/>
      <c r="E25" s="130"/>
      <c r="F25" s="130"/>
      <c r="G25" s="314">
        <f>SUM(G7:G24)</f>
        <v>38981992.41999998</v>
      </c>
      <c r="H25" s="314">
        <f ref="H25:T25" t="shared" si="60">SUM(H7:H24)</f>
        <v>0</v>
      </c>
      <c r="I25" s="314">
        <f t="shared" si="60"/>
        <v>1906219.331537999</v>
      </c>
      <c r="J25" s="314">
        <f t="shared" si="60"/>
        <v>1559279.6168000004</v>
      </c>
      <c r="K25" s="314">
        <f t="shared" si="60"/>
        <v>779639.8084000002</v>
      </c>
      <c r="L25" s="314">
        <f t="shared" si="60"/>
        <v>241667</v>
      </c>
      <c r="M25" s="314">
        <f t="shared" si="60"/>
        <v>43468798.17673799</v>
      </c>
      <c r="N25" s="314">
        <f t="shared" si="60"/>
        <v>3477503.8541390393</v>
      </c>
      <c r="O25" s="314">
        <f t="shared" si="60"/>
        <v>13725000</v>
      </c>
      <c r="P25" s="314">
        <f t="shared" si="60"/>
        <v>100000</v>
      </c>
      <c r="Q25" s="314">
        <f t="shared" si="60"/>
        <v>312000</v>
      </c>
      <c r="R25" s="314">
        <f t="shared" si="60"/>
        <v>61083302.03087705</v>
      </c>
      <c r="S25" s="314">
        <f t="shared" si="60"/>
        <v>382525.4239552945</v>
      </c>
      <c r="T25" s="314">
        <f t="shared" si="60"/>
        <v>61465827.454832345</v>
      </c>
      <c r="U25" s="314"/>
      <c r="V25" s="323"/>
      <c r="Z25" s="783"/>
      <c r="AA25" s="784"/>
      <c r="AB25" s="785"/>
      <c r="AC25" s="786"/>
      <c r="AD25" s="314">
        <f ref="AD25:AM25" t="shared" si="61">SUM(AD7:AD24)</f>
        <v>53118992.41999998</v>
      </c>
      <c r="AE25" s="314">
        <f t="shared" si="61"/>
        <v>779639.8084000002</v>
      </c>
      <c r="AF25" s="314">
        <f t="shared" si="61"/>
        <v>275166.9912</v>
      </c>
      <c r="AG25" s="314">
        <f t="shared" si="61"/>
        <v>389819.9042000001</v>
      </c>
      <c r="AH25" s="314">
        <f t="shared" si="61"/>
        <v>-42075634.283800006</v>
      </c>
      <c r="AI25" s="314">
        <f t="shared" si="61"/>
        <v>0</v>
      </c>
      <c r="AJ25" s="314">
        <f t="shared" si="61"/>
        <v>51674365.716199994</v>
      </c>
      <c r="AK25" s="314">
        <f t="shared" si="61"/>
        <v>0</v>
      </c>
      <c r="AL25" s="314">
        <f t="shared" si="61"/>
        <v>100000</v>
      </c>
      <c r="AM25" s="314">
        <f t="shared" si="61"/>
        <v>51574365.716199994</v>
      </c>
      <c r="AN25" s="775"/>
      <c r="AO25" s="787"/>
      <c r="AP25" s="788"/>
      <c r="AQ25" s="789"/>
      <c r="AR25" s="314">
        <f ref="AR25:AU25" t="shared" si="62">SUM(AR7:AR24)</f>
        <v>51574365.716199994</v>
      </c>
      <c r="AS25" s="314">
        <f t="shared" si="62"/>
        <v>51421495.098866664</v>
      </c>
      <c r="AT25" s="314">
        <f t="shared" si="62"/>
        <v>152870.61733333333</v>
      </c>
      <c r="AU25" s="314">
        <f t="shared" si="62"/>
        <v>0</v>
      </c>
      <c r="AV25" s="101"/>
    </row>
    <row r="26" ht="15.75">
      <c r="B26" s="161"/>
      <c r="C26" s="161"/>
      <c r="D26" s="161"/>
      <c r="E26" s="161"/>
      <c r="F26" s="286"/>
      <c r="G26" s="162"/>
      <c r="H26" s="162"/>
      <c r="I26" s="285"/>
      <c r="J26" s="285"/>
      <c r="K26" s="285"/>
      <c r="L26" s="285"/>
      <c r="M26" s="162"/>
      <c r="N26" s="285"/>
      <c r="O26" s="285"/>
      <c r="P26" s="285"/>
      <c r="Q26" s="285"/>
      <c r="R26" s="285"/>
      <c r="U26" s="233"/>
      <c r="V26" s="233"/>
      <c r="AD26" s="791">
        <f>+AD25-G25-P25-Q25-H25-O25</f>
        <v>0</v>
      </c>
      <c r="AK26" s="791"/>
      <c r="AL26" s="791"/>
      <c r="AM26" s="791"/>
      <c r="AN26" s="792"/>
      <c r="AR26" s="791">
        <f>+AR25-AS25-AT25-AU25</f>
        <v>-3.1141098588705063E-09</v>
      </c>
      <c r="AS26" s="101"/>
      <c r="AV26" s="101"/>
    </row>
    <row r="27">
      <c r="A27" s="285"/>
      <c r="B27" s="161"/>
      <c r="C27" s="287"/>
      <c r="D27" s="161"/>
      <c r="E27" s="161"/>
      <c r="F27" s="286"/>
      <c r="G27" s="162"/>
      <c r="H27" s="162"/>
      <c r="I27" s="285"/>
      <c r="J27" s="285"/>
      <c r="K27" s="285"/>
      <c r="L27" s="285"/>
      <c r="M27" s="162"/>
      <c r="N27" s="285"/>
      <c r="O27" s="285"/>
      <c r="P27" s="285"/>
      <c r="Q27" s="285"/>
      <c r="R27" s="285"/>
      <c r="U27" s="233"/>
      <c r="V27" s="233"/>
      <c r="AC27" s="103"/>
      <c r="AD27" s="793" t="s">
        <v>341</v>
      </c>
      <c r="AE27" s="98">
        <f>+I25+K25+AE25+AG25</f>
        <v>3855318.8525379994</v>
      </c>
      <c r="AH27" s="98"/>
      <c r="AI27" s="98"/>
      <c r="AJ27" s="98"/>
      <c r="AK27" s="98"/>
      <c r="AL27" s="791"/>
      <c r="AN27" s="102"/>
    </row>
    <row r="28">
      <c r="AC28" s="103"/>
      <c r="AD28" s="100" t="s">
        <v>33</v>
      </c>
      <c r="AE28" s="98">
        <f>+J25+AF25</f>
        <v>1834446.6080000005</v>
      </c>
      <c r="AH28" s="98"/>
      <c r="AI28" s="98"/>
      <c r="AJ28" s="98"/>
      <c r="AK28" s="98"/>
      <c r="AN28" s="102"/>
    </row>
    <row r="29">
      <c r="Z29" s="95">
        <v>25</v>
      </c>
      <c r="AA29" s="96">
        <v>26</v>
      </c>
      <c r="AB29" s="95">
        <v>27</v>
      </c>
      <c r="AC29" s="96">
        <v>28</v>
      </c>
      <c r="AD29" s="100" t="s">
        <v>342</v>
      </c>
      <c r="AE29" s="98">
        <f>+L25</f>
        <v>241667</v>
      </c>
      <c r="AG29" s="96">
        <v>32</v>
      </c>
      <c r="AH29" s="95">
        <v>33</v>
      </c>
      <c r="AI29" s="96">
        <v>34</v>
      </c>
      <c r="AJ29" s="95">
        <v>35</v>
      </c>
      <c r="AK29" s="96">
        <v>36</v>
      </c>
      <c r="AN29" s="102"/>
      <c r="AV29" s="101"/>
    </row>
    <row r="30">
      <c r="AC30" s="103"/>
      <c r="AD30" s="100" t="s">
        <v>36</v>
      </c>
      <c r="AE30" s="98">
        <f>+AI25</f>
        <v>0</v>
      </c>
      <c r="AH30" s="98"/>
      <c r="AI30" s="98"/>
      <c r="AJ30" s="98"/>
      <c r="AK30" s="98"/>
      <c r="AN30" s="102"/>
    </row>
    <row r="31">
      <c r="AC31" s="103"/>
      <c r="AD31" s="100" t="s">
        <v>343</v>
      </c>
      <c r="AE31" s="98">
        <f>+AL25+AK25</f>
        <v>100000</v>
      </c>
      <c r="AH31" s="98"/>
      <c r="AI31" s="98"/>
      <c r="AJ31" s="98"/>
      <c r="AK31" s="98"/>
      <c r="AN31" s="102"/>
    </row>
    <row r="32">
      <c r="AC32" s="103"/>
      <c r="AD32" s="100" t="s">
        <v>344</v>
      </c>
      <c r="AE32" s="98">
        <f>+N25</f>
        <v>3477503.8541390393</v>
      </c>
      <c r="AH32" s="98"/>
      <c r="AI32" s="98"/>
      <c r="AJ32" s="98"/>
      <c r="AK32" s="98"/>
      <c r="AN32" s="102"/>
    </row>
    <row r="33">
      <c r="AC33" s="103"/>
      <c r="AD33" s="100" t="s">
        <v>22</v>
      </c>
      <c r="AE33" s="98">
        <f>+S25</f>
        <v>382525.4239552945</v>
      </c>
      <c r="AH33" s="98"/>
      <c r="AI33" s="98"/>
      <c r="AJ33" s="98"/>
      <c r="AK33" s="98"/>
      <c r="AN33" s="102"/>
    </row>
    <row r="34">
      <c r="AC34" s="103"/>
      <c r="AD34" s="100" t="s">
        <v>345</v>
      </c>
      <c r="AE34" s="98">
        <f>+AR25</f>
        <v>51574365.716199994</v>
      </c>
      <c r="AH34" s="98"/>
      <c r="AI34" s="98"/>
      <c r="AJ34" s="98"/>
      <c r="AK34" s="98"/>
      <c r="AN34" s="102"/>
    </row>
    <row r="35">
      <c r="AC35" s="103"/>
      <c r="AD35" s="100" t="s">
        <v>346</v>
      </c>
      <c r="AE35" s="98">
        <f>SUM(AE27:AE34)</f>
        <v>61465827.45483233</v>
      </c>
      <c r="AH35" s="98"/>
      <c r="AI35" s="98"/>
      <c r="AJ35" s="98"/>
      <c r="AK35" s="98"/>
      <c r="AN35" s="102"/>
    </row>
    <row r="36">
      <c r="AC36" s="103"/>
      <c r="AE36" s="98">
        <f>+AE35-T25</f>
        <v>0</v>
      </c>
      <c r="AH36" s="98"/>
      <c r="AI36" s="98"/>
      <c r="AJ36" s="98"/>
      <c r="AK36" s="98"/>
      <c r="AN36" s="102"/>
    </row>
    <row r="37">
      <c r="AC37" s="103"/>
      <c r="AE37" s="98">
        <f>+AE35-AE33</f>
        <v>61083302.03087704</v>
      </c>
      <c r="AH37" s="98"/>
      <c r="AI37" s="98"/>
      <c r="AJ37" s="98"/>
      <c r="AK37" s="98"/>
      <c r="AN37" s="102"/>
    </row>
  </sheetData>
  <mergeCells>
    <mergeCell ref="A25:D25"/>
  </mergeCells>
  <conditionalFormatting sqref="AN1:AN4 AN38:AN1048576 AN6">
    <cfRule type="containsText" dxfId="260" priority="9" operator="containsText" text="MBK">
      <formula>NOT(ISERROR(SEARCH("MBK",AN1)))</formula>
    </cfRule>
  </conditionalFormatting>
  <conditionalFormatting sqref="AE32">
    <cfRule type="containsText" dxfId="261" priority="1" operator="containsText" text="SALAH">
      <formula>NOT(ISERROR(SEARCH("SALAH",AE32)))</formula>
    </cfRule>
    <cfRule type="containsText" dxfId="262" priority="2" operator="containsText" text="SALAH">
      <formula>NOT(ISERROR(SEARCH("SALAH",AE32)))</formula>
    </cfRule>
  </conditionalFormatting>
  <conditionalFormatting sqref="AE29">
    <cfRule type="containsText" dxfId="261" priority="3" operator="containsText" text="SALAH">
      <formula>NOT(ISERROR(SEARCH("SALAH",AE29)))</formula>
    </cfRule>
    <cfRule type="containsText" dxfId="262" priority="4" operator="containsText" text="SALAH">
      <formula>NOT(ISERROR(SEARCH("SALAH",AE29)))</formula>
    </cfRule>
  </conditionalFormatting>
  <printOptions horizontalCentered="1"/>
  <pageMargins left="0" right="0" top="0" bottom="0" header="0.3" footer="0.3"/>
  <pageSetup paperSize="9" scale="66" orientation="landscape"/>
  <headerFooter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mc:Ignorable="x14ac xr">
  <sheetPr>
    <tabColor rgb="FFF7FD9D"/>
    <pageSetUpPr fitToPage="1"/>
  </sheetPr>
  <dimension ref="A1:BA86"/>
  <sheetViews>
    <sheetView zoomScale="70" zoomScaleNormal="70" workbookViewId="0">
      <pane xSplit="7" ySplit="6" topLeftCell="AC43" activePane="bottomRight" state="frozen"/>
      <selection pane="topRight" activeCell="H1" sqref="H1"/>
      <selection pane="bottomLeft" activeCell="A7" sqref="A7"/>
      <selection pane="bottomRight" activeCell="AL56" sqref="AL56"/>
    </sheetView>
  </sheetViews>
  <sheetFormatPr defaultColWidth="9" defaultRowHeight="15"/>
  <cols>
    <col min="1" max="1" width="9.42578125" customWidth="1"/>
    <col min="3" max="3" width="23.140625" customWidth="1"/>
    <col min="4" max="4" width="14.140625" customWidth="1"/>
    <col min="5" max="5" hidden="1" width="12.28515625" customWidth="1"/>
    <col min="6" max="6" hidden="1" width="11" customWidth="1"/>
    <col min="7" max="7" width="12" customWidth="1"/>
    <col min="8" max="8" width="11.42578125" customWidth="1"/>
    <col min="9" max="9" width="11" customWidth="1"/>
    <col min="10" max="10" width="10.5703125" customWidth="1"/>
    <col min="11" max="11" width="10" customWidth="1"/>
    <col min="12" max="12" width="9.42578125" customWidth="1"/>
    <col min="13" max="13" width="11.85546875" customWidth="1"/>
    <col min="14" max="14" width="11" customWidth="1"/>
    <col min="15" max="15" width="13.42578125" customWidth="1"/>
    <col min="16" max="17" width="12" customWidth="1"/>
    <col min="18" max="18" width="13.5703125" customWidth="1"/>
    <col min="19" max="19" width="10.7109375" customWidth="1"/>
    <col min="20" max="20" width="12.140625" customWidth="1"/>
    <col min="21" max="22" width="9.42578125" customWidth="1"/>
    <col min="23" max="24" width="8" customWidth="1"/>
    <col min="25" max="25" width="24.7109375" customWidth="1"/>
    <col min="26" max="26" width="7" customWidth="1" style="100"/>
    <col min="27" max="27" width="5.85546875" customWidth="1" style="100"/>
    <col min="28" max="28" width="22.85546875" customWidth="1" style="100"/>
    <col min="29" max="29" width="13.42578125" customWidth="1" style="99"/>
    <col min="30" max="30" width="15.42578125" customWidth="1" style="100"/>
    <col min="31" max="31" width="13.7109375" customWidth="1" style="98"/>
    <col min="32" max="32" width="15.42578125" customWidth="1" style="98"/>
    <col min="33" max="33" width="13.85546875" customWidth="1" style="98"/>
    <col min="34" max="34" width="16" customWidth="1" style="100"/>
    <col min="35" max="35" width="10.5703125" customWidth="1" style="100"/>
    <col min="36" max="36" width="10.42578125" customWidth="1" style="100"/>
    <col min="37" max="37" width="14.42578125" customWidth="1" style="100"/>
    <col min="38" max="38" bestFit="1" width="13.140625" customWidth="1" style="100"/>
    <col min="39" max="39" bestFit="1" width="14" customWidth="1" style="100"/>
    <col min="40" max="40" width="13.28515625" customWidth="1" style="99"/>
    <col min="41" max="41" width="5.85546875" customWidth="1" style="100"/>
    <col min="42" max="42" width="6.42578125" customWidth="1" style="100"/>
    <col min="43" max="43" bestFit="1" width="24.5703125" customWidth="1" style="100"/>
    <col min="44" max="44" width="15.5703125" customWidth="1" style="100"/>
    <col min="45" max="45" bestFit="1" width="14.85546875" customWidth="1" style="99"/>
    <col min="46" max="46" bestFit="1" width="12.42578125" customWidth="1" style="97"/>
    <col min="47" max="47" bestFit="1" width="11.42578125" customWidth="1" style="97"/>
    <col min="48" max="48" width="13.7109375" customWidth="1" style="99"/>
  </cols>
  <sheetData>
    <row r="1">
      <c r="A1" s="239" t="s">
        <v>0</v>
      </c>
      <c r="D1" s="240"/>
      <c r="E1" s="240"/>
      <c r="F1" s="240"/>
      <c r="M1" s="260"/>
      <c r="V1" s="192"/>
      <c r="Z1" s="748"/>
      <c r="AA1" s="748"/>
      <c r="AB1" s="748"/>
      <c r="AC1" s="749"/>
      <c r="AD1" s="748"/>
      <c r="AH1" s="98"/>
      <c r="AI1" s="748"/>
      <c r="AJ1" s="748"/>
      <c r="AK1" s="748"/>
      <c r="AL1" s="748"/>
      <c r="AM1" s="748"/>
      <c r="AN1" s="749"/>
      <c r="AO1" s="748"/>
      <c r="AP1" s="748"/>
      <c r="AQ1" s="748"/>
      <c r="AR1" s="748"/>
      <c r="AS1" s="101"/>
      <c r="AV1" s="101"/>
    </row>
    <row r="2">
      <c r="A2" s="239" t="s">
        <v>730</v>
      </c>
      <c r="B2" s="149"/>
      <c r="C2" s="241"/>
      <c r="D2" s="149"/>
      <c r="E2" s="149"/>
      <c r="F2" s="149"/>
      <c r="G2" s="242"/>
      <c r="H2" s="243"/>
      <c r="I2" s="243"/>
      <c r="J2" s="243"/>
      <c r="K2" s="243"/>
      <c r="L2" s="243"/>
      <c r="M2" s="242"/>
      <c r="N2" s="242"/>
      <c r="O2" s="242"/>
      <c r="P2" s="242"/>
      <c r="Q2" s="242"/>
      <c r="R2" s="243"/>
      <c r="S2" s="243"/>
      <c r="T2" s="243"/>
      <c r="U2" s="193"/>
      <c r="V2" s="193"/>
      <c r="Z2" s="748"/>
      <c r="AA2" s="748"/>
      <c r="AB2" s="748"/>
      <c r="AC2" s="749"/>
      <c r="AD2" s="748"/>
      <c r="AH2" s="98"/>
      <c r="AI2" s="748"/>
      <c r="AJ2" s="748"/>
      <c r="AK2" s="748"/>
      <c r="AL2" s="748"/>
      <c r="AM2" s="748"/>
      <c r="AN2" s="749"/>
      <c r="AO2" s="748"/>
      <c r="AP2" s="748"/>
      <c r="AQ2" s="748"/>
      <c r="AR2" s="748"/>
      <c r="AS2" s="101"/>
      <c r="AV2" s="101"/>
    </row>
    <row r="3">
      <c r="A3" s="239" t="str">
        <f>+'MALANG BAT MEI - OK'!A3</f>
        <v>Periode Bulan Mei 2022</v>
      </c>
      <c r="D3" s="240"/>
      <c r="E3" s="240"/>
      <c r="F3" s="240"/>
      <c r="G3" s="244"/>
      <c r="H3" s="245"/>
      <c r="I3" s="245"/>
      <c r="M3" s="260"/>
      <c r="V3" s="192"/>
      <c r="Z3" s="748"/>
      <c r="AA3" s="748"/>
      <c r="AB3" s="748"/>
      <c r="AC3" s="749"/>
      <c r="AD3" s="748"/>
      <c r="AE3" s="540"/>
      <c r="AH3" s="98"/>
      <c r="AI3" s="748"/>
      <c r="AJ3" s="748"/>
      <c r="AK3" s="748"/>
      <c r="AL3" s="748"/>
      <c r="AM3" s="748"/>
      <c r="AN3" s="749"/>
      <c r="AO3" s="748"/>
      <c r="AP3" s="748"/>
      <c r="AQ3" s="748"/>
      <c r="AR3" s="748"/>
      <c r="AS3" s="101"/>
      <c r="AV3" s="101"/>
    </row>
    <row r="4">
      <c r="A4" s="246"/>
      <c r="D4" s="240"/>
      <c r="E4" s="240"/>
      <c r="F4" s="240"/>
      <c r="G4" s="247"/>
      <c r="H4" s="245"/>
      <c r="I4" s="247">
        <v>2153970</v>
      </c>
      <c r="M4" s="260"/>
      <c r="O4" s="261">
        <v>25000</v>
      </c>
      <c r="V4" s="192"/>
      <c r="Z4" s="748"/>
      <c r="AA4" s="748"/>
      <c r="AB4" s="748"/>
      <c r="AC4" s="749"/>
      <c r="AD4" s="748"/>
      <c r="AE4" s="750">
        <f>+I4</f>
        <v>2153970</v>
      </c>
      <c r="AH4" s="98"/>
      <c r="AI4" s="751"/>
      <c r="AJ4" s="748"/>
      <c r="AK4" s="748"/>
      <c r="AL4" s="748"/>
      <c r="AM4" s="748"/>
      <c r="AN4" s="749"/>
      <c r="AO4" s="748"/>
      <c r="AP4" s="748"/>
      <c r="AQ4" s="748"/>
      <c r="AR4" s="748"/>
      <c r="AS4" s="101"/>
      <c r="AV4" s="101"/>
    </row>
    <row r="5" ht="15.75">
      <c r="A5" s="246"/>
      <c r="D5" s="240"/>
      <c r="E5" s="240"/>
      <c r="F5" s="240"/>
      <c r="G5" s="240"/>
      <c r="H5" s="245"/>
      <c r="I5" s="245"/>
      <c r="M5" s="260"/>
      <c r="O5" s="261"/>
      <c r="V5" s="192"/>
      <c r="Z5" s="748"/>
      <c r="AA5" s="748"/>
      <c r="AB5" s="748" t="str">
        <f>+E7</f>
        <v>YOGYAKARTA</v>
      </c>
      <c r="AC5" s="749"/>
      <c r="AD5" s="748"/>
      <c r="AE5" s="752"/>
      <c r="AH5" s="98"/>
      <c r="AI5" s="748"/>
      <c r="AJ5" s="748"/>
      <c r="AK5" s="748"/>
      <c r="AL5" s="748"/>
      <c r="AM5" s="748"/>
      <c r="AN5" s="749"/>
      <c r="AO5" s="748"/>
      <c r="AP5" s="748"/>
      <c r="AQ5" s="748" t="str">
        <f ref="AQ5:AQ26" t="shared" si="0">+AB5</f>
        <v>YOGYAKARTA</v>
      </c>
      <c r="AR5" s="748"/>
      <c r="AS5" s="998" t="s">
        <v>3</v>
      </c>
      <c r="AT5" s="998"/>
      <c r="AU5" s="998"/>
      <c r="AV5" s="101"/>
    </row>
    <row r="6" ht="23.25">
      <c r="A6" s="248" t="s">
        <v>4</v>
      </c>
      <c r="B6" s="249" t="s">
        <v>5</v>
      </c>
      <c r="C6" s="249" t="s">
        <v>6</v>
      </c>
      <c r="D6" s="249" t="s">
        <v>7</v>
      </c>
      <c r="E6" s="249" t="s">
        <v>8</v>
      </c>
      <c r="F6" s="250" t="s">
        <v>9</v>
      </c>
      <c r="G6" s="249" t="s">
        <v>10</v>
      </c>
      <c r="H6" s="4" t="s">
        <v>11</v>
      </c>
      <c r="I6" s="262" t="s">
        <v>12</v>
      </c>
      <c r="J6" s="263" t="s">
        <v>13</v>
      </c>
      <c r="K6" s="263" t="s">
        <v>14</v>
      </c>
      <c r="L6" s="263" t="s">
        <v>15</v>
      </c>
      <c r="M6" s="264" t="s">
        <v>16</v>
      </c>
      <c r="N6" s="170" t="s">
        <v>17</v>
      </c>
      <c r="O6" s="170" t="s">
        <v>348</v>
      </c>
      <c r="P6" s="170" t="s">
        <v>19</v>
      </c>
      <c r="Q6" s="170" t="s">
        <v>642</v>
      </c>
      <c r="R6" s="270" t="s">
        <v>21</v>
      </c>
      <c r="S6" s="271" t="s">
        <v>22</v>
      </c>
      <c r="T6" s="271" t="s">
        <v>23</v>
      </c>
      <c r="U6" s="272" t="s">
        <v>24</v>
      </c>
      <c r="V6" s="273" t="s">
        <v>25</v>
      </c>
      <c r="W6" s="198" t="s">
        <v>26</v>
      </c>
      <c r="X6" s="198"/>
      <c r="Z6" s="753" t="s">
        <v>27</v>
      </c>
      <c r="AA6" s="754" t="s">
        <v>28</v>
      </c>
      <c r="AB6" s="755" t="s">
        <v>29</v>
      </c>
      <c r="AC6" s="756" t="s">
        <v>30</v>
      </c>
      <c r="AD6" s="755" t="s">
        <v>31</v>
      </c>
      <c r="AE6" s="757" t="s">
        <v>32</v>
      </c>
      <c r="AF6" s="757" t="s">
        <v>33</v>
      </c>
      <c r="AG6" s="757" t="s">
        <v>34</v>
      </c>
      <c r="AH6" s="755" t="s">
        <v>35</v>
      </c>
      <c r="AI6" s="755" t="s">
        <v>36</v>
      </c>
      <c r="AJ6" s="758" t="s">
        <v>37</v>
      </c>
      <c r="AK6" s="758" t="s">
        <v>38</v>
      </c>
      <c r="AL6" s="758" t="s">
        <v>39</v>
      </c>
      <c r="AM6" s="758" t="s">
        <v>37</v>
      </c>
      <c r="AN6" s="101"/>
      <c r="AO6" s="759" t="str">
        <f ref="AO6:AP21" t="shared" si="1">+Z6</f>
        <v>NO</v>
      </c>
      <c r="AP6" s="760" t="str">
        <f t="shared" si="1"/>
        <v>NIK</v>
      </c>
      <c r="AQ6" s="761" t="str">
        <f t="shared" si="0"/>
        <v>NAMA</v>
      </c>
      <c r="AR6" s="762" t="s">
        <v>40</v>
      </c>
      <c r="AS6" s="763" t="s">
        <v>41</v>
      </c>
      <c r="AT6" s="763" t="s">
        <v>42</v>
      </c>
      <c r="AU6" s="763" t="s">
        <v>43</v>
      </c>
      <c r="AV6" s="764"/>
    </row>
    <row r="7" ht="19.5" customHeight="1">
      <c r="A7" s="251" t="s">
        <v>44</v>
      </c>
      <c r="B7" s="115" t="s">
        <v>731</v>
      </c>
      <c r="C7" s="134" t="s">
        <v>732</v>
      </c>
      <c r="D7" s="115" t="s">
        <v>52</v>
      </c>
      <c r="E7" s="134" t="s">
        <v>733</v>
      </c>
      <c r="F7" s="134" t="s">
        <v>49</v>
      </c>
      <c r="G7" s="20">
        <v>2153970</v>
      </c>
      <c r="H7" s="34"/>
      <c r="I7" s="34">
        <f>+$I$4*4.89%</f>
        <v>105329.133</v>
      </c>
      <c r="J7" s="34">
        <f>+$I$4*4%</f>
        <v>86158.8</v>
      </c>
      <c r="K7" s="34">
        <f>+$I$4*2%</f>
        <v>43079.4</v>
      </c>
      <c r="L7" s="34">
        <v>1667</v>
      </c>
      <c r="M7" s="32">
        <f ref="M7:M10" t="shared" si="2">SUM(G7:L7)</f>
        <v>2390204.3329999996</v>
      </c>
      <c r="N7" s="37">
        <f ref="N7:N10" t="shared" si="3">+M7*8%</f>
        <v>191216.34663999997</v>
      </c>
      <c r="O7" s="31">
        <f>600000+95000</f>
        <v>695000</v>
      </c>
      <c r="P7" s="12">
        <v>100000</v>
      </c>
      <c r="Q7" s="12">
        <f ref="Q7:Q9" t="shared" si="4">30*12000</f>
        <v>360000</v>
      </c>
      <c r="R7" s="274">
        <f ref="R7:R10" t="shared" si="5">SUM(M7:Q7)</f>
        <v>3736420.6796399998</v>
      </c>
      <c r="S7" s="275">
        <f ref="S7:S10" t="shared" si="6">N7*11%</f>
        <v>21033.7981304</v>
      </c>
      <c r="T7" s="53">
        <f ref="T7:T10" t="shared" si="7">R7+S7</f>
        <v>3757454.4777704</v>
      </c>
      <c r="U7" s="200">
        <v>44682</v>
      </c>
      <c r="V7" s="201">
        <v>44773</v>
      </c>
      <c r="W7" s="276"/>
      <c r="X7" s="277"/>
      <c r="Y7" s="236"/>
      <c r="Z7" s="765">
        <f ref="Z7:AB22" t="shared" si="8">+A7</f>
        <v>1</v>
      </c>
      <c r="AA7" s="766" t="str">
        <f t="shared" si="8"/>
        <v>1387</v>
      </c>
      <c r="AB7" s="767" t="str">
        <f t="shared" si="8"/>
        <v>SUWASONO </v>
      </c>
      <c r="AC7" s="768" t="str">
        <f>+VLOOKUP($B7,'[5]Database All Area Mei 2022'!$C$5:$CJ$1779,27,0)</f>
        <v>KAWIN</v>
      </c>
      <c r="AD7" s="769">
        <f>+G7+P7+Q7+H7+O7</f>
        <v>3308970</v>
      </c>
      <c r="AE7" s="770">
        <f ref="AE7:AE26" t="shared" si="9">IF(I7&gt;1,$AE$4*2%,0)</f>
        <v>43079.4</v>
      </c>
      <c r="AF7" s="770">
        <f ref="AF7:AF26" t="shared" si="10">+IF(AN7="PERUSAHAAN",$AE$4*1%,0)</f>
        <v>0</v>
      </c>
      <c r="AG7" s="770">
        <f>IF(L7&gt;1,$AE$4*1%,0)</f>
        <v>21539.7</v>
      </c>
      <c r="AH7" s="771">
        <f>(AD7-AE7-AF7-AG7)-IF(AC7="LAJANG",4500000,IF(AC7="KAWIN",4875000,IF(AC7="KAWIN ANAK 1",5250000,IF(AC7="KAWIN ANAK 2",5625000,IF(AC7="KAWIN ANAK 3",6000000,0)))))</f>
        <v>-1630649.1</v>
      </c>
      <c r="AI7" s="771">
        <f ref="AI7:AI26" t="shared" si="11">+IF(AH7&gt;1,AH7*5%,0)</f>
        <v>0</v>
      </c>
      <c r="AJ7" s="772">
        <f ref="AJ7:AJ26" t="shared" si="12">+AD7-AE7-AF7-AG7-AI7</f>
        <v>3244350.9</v>
      </c>
      <c r="AK7" s="772"/>
      <c r="AL7" s="773"/>
      <c r="AM7" s="774">
        <f>+AJ7-AL7-AK7</f>
        <v>3244350.9</v>
      </c>
      <c r="AN7" s="775" t="str">
        <f>+VLOOKUP($B7,'[5]Database All Area Mei 2022'!$C$5:$CJ$1779,74,0)</f>
        <v>PBI</v>
      </c>
      <c r="AO7" s="776">
        <f t="shared" si="1"/>
        <v>1</v>
      </c>
      <c r="AP7" s="777" t="str">
        <f t="shared" si="1"/>
        <v>1387</v>
      </c>
      <c r="AQ7" s="778" t="str">
        <f t="shared" si="0"/>
        <v>SUWASONO </v>
      </c>
      <c r="AR7" s="779">
        <f>+AM7</f>
        <v>3244350.9</v>
      </c>
      <c r="AS7" s="97">
        <f>+VLOOKUP(B7,'[6]BANK DRIVER'!$B$570:$I$1298,6,0)</f>
        <v>3244350.9</v>
      </c>
      <c r="AV7" s="103">
        <f>+AR7-AS7-AT7-AU7</f>
        <v>0</v>
      </c>
    </row>
    <row r="8" ht="19.5" customHeight="1" s="658" customFormat="1">
      <c r="A8" s="712" t="s">
        <v>211</v>
      </c>
      <c r="B8" s="1043" t="s">
        <v>734</v>
      </c>
      <c r="C8" s="714" t="s">
        <v>735</v>
      </c>
      <c r="D8" s="713" t="s">
        <v>77</v>
      </c>
      <c r="E8" s="714" t="s">
        <v>733</v>
      </c>
      <c r="F8" s="714" t="s">
        <v>49</v>
      </c>
      <c r="G8" s="715"/>
      <c r="H8" s="716"/>
      <c r="I8" s="716"/>
      <c r="J8" s="716"/>
      <c r="K8" s="716"/>
      <c r="L8" s="716"/>
      <c r="M8" s="717">
        <f t="shared" si="2"/>
        <v>0</v>
      </c>
      <c r="N8" s="717">
        <f t="shared" si="3"/>
        <v>0</v>
      </c>
      <c r="O8" s="718"/>
      <c r="P8" s="715"/>
      <c r="Q8" s="717">
        <f t="shared" si="4"/>
        <v>360000</v>
      </c>
      <c r="R8" s="719">
        <f t="shared" si="5"/>
        <v>360000</v>
      </c>
      <c r="S8" s="720">
        <f t="shared" si="6"/>
        <v>0</v>
      </c>
      <c r="T8" s="721">
        <f t="shared" si="7"/>
        <v>360000</v>
      </c>
      <c r="U8" s="722">
        <v>44682</v>
      </c>
      <c r="V8" s="723">
        <v>44773</v>
      </c>
      <c r="W8" s="724" t="s">
        <v>736</v>
      </c>
      <c r="X8" s="725"/>
      <c r="Z8" s="824">
        <f t="shared" si="8"/>
        <v>2</v>
      </c>
      <c r="AA8" s="825" t="str">
        <f t="shared" si="8"/>
        <v>27961</v>
      </c>
      <c r="AB8" s="826" t="str">
        <f t="shared" si="8"/>
        <v>FREDDY NOFRANDIAS</v>
      </c>
      <c r="AC8" s="884" t="s">
        <v>305</v>
      </c>
      <c r="AD8" s="828">
        <f ref="AD8:AD26" t="shared" si="13">+G8+P8+Q8+H8+O8</f>
        <v>360000</v>
      </c>
      <c r="AE8" s="829">
        <f t="shared" si="9"/>
        <v>0</v>
      </c>
      <c r="AF8" s="829">
        <f t="shared" si="10"/>
        <v>0</v>
      </c>
      <c r="AG8" s="829">
        <f ref="AG8:AG26" t="shared" si="14">IF(L8&gt;1,$AE$4*1%,0)</f>
        <v>0</v>
      </c>
      <c r="AH8" s="830">
        <f ref="AH8:AH26" t="shared" si="15">(AD8-AE8-AF8-AG8)-IF(AC8="LAJANG",4500000,IF(AC8="KAWIN",4875000,IF(AC8="KAWIN ANAK 1",5250000,IF(AC8="KAWIN ANAK 2",5625000,IF(AC8="KAWIN ANAK 3",6000000,0)))))</f>
        <v>-4515000</v>
      </c>
      <c r="AI8" s="830">
        <f t="shared" si="11"/>
        <v>0</v>
      </c>
      <c r="AJ8" s="831">
        <f t="shared" si="12"/>
        <v>360000</v>
      </c>
      <c r="AK8" s="831"/>
      <c r="AL8" s="831"/>
      <c r="AM8" s="832">
        <f ref="AM8:AM26" t="shared" si="16">+AJ8-AL8-AK8</f>
        <v>360000</v>
      </c>
      <c r="AN8" s="827"/>
      <c r="AO8" s="833">
        <f t="shared" si="1"/>
        <v>2</v>
      </c>
      <c r="AP8" s="834" t="str">
        <f t="shared" si="1"/>
        <v>27961</v>
      </c>
      <c r="AQ8" s="835" t="str">
        <f t="shared" si="0"/>
        <v>FREDDY NOFRANDIAS</v>
      </c>
      <c r="AR8" s="836">
        <f ref="AR8:AR26" t="shared" si="17">+AM8</f>
        <v>360000</v>
      </c>
      <c r="AS8" s="837">
        <f>+VLOOKUP(B8,'[6]BANK DRIVER'!$B$570:$I$1298,6,0)</f>
        <v>360000</v>
      </c>
      <c r="AT8" s="837"/>
      <c r="AU8" s="837"/>
      <c r="AV8" s="838">
        <f ref="AV8:AV26" t="shared" si="18">+AR8-AS8-AT8-AU8</f>
        <v>0</v>
      </c>
    </row>
    <row r="9" ht="19.5" customHeight="1">
      <c r="A9" s="251" t="s">
        <v>44</v>
      </c>
      <c r="B9" s="120" t="s">
        <v>737</v>
      </c>
      <c r="C9" s="121" t="s">
        <v>738</v>
      </c>
      <c r="D9" s="120" t="s">
        <v>52</v>
      </c>
      <c r="E9" s="123" t="s">
        <v>733</v>
      </c>
      <c r="F9" s="123" t="s">
        <v>49</v>
      </c>
      <c r="G9" s="12">
        <v>2153970</v>
      </c>
      <c r="H9" s="31"/>
      <c r="I9" s="31">
        <f>+$I$4*4.89%</f>
        <v>105329.133</v>
      </c>
      <c r="J9" s="31">
        <f>+$I$4*4%</f>
        <v>86158.8</v>
      </c>
      <c r="K9" s="31">
        <f>+$I$4*2%</f>
        <v>43079.4</v>
      </c>
      <c r="L9" s="31">
        <v>1667</v>
      </c>
      <c r="M9" s="32">
        <f t="shared" si="2"/>
        <v>2390204.3329999996</v>
      </c>
      <c r="N9" s="32">
        <f t="shared" si="3"/>
        <v>191216.34663999997</v>
      </c>
      <c r="O9" s="265">
        <f>600000+125000</f>
        <v>725000</v>
      </c>
      <c r="P9" s="32">
        <v>100000</v>
      </c>
      <c r="Q9" s="32">
        <f t="shared" si="4"/>
        <v>360000</v>
      </c>
      <c r="R9" s="274">
        <f t="shared" si="5"/>
        <v>3766420.6796399998</v>
      </c>
      <c r="S9" s="275">
        <f t="shared" si="6"/>
        <v>21033.7981304</v>
      </c>
      <c r="T9" s="223">
        <f t="shared" si="7"/>
        <v>3787454.4777704</v>
      </c>
      <c r="U9" s="220">
        <v>44617</v>
      </c>
      <c r="V9" s="221">
        <v>44712</v>
      </c>
      <c r="W9" s="276"/>
      <c r="X9" s="225"/>
      <c r="Z9" s="765">
        <f t="shared" si="8"/>
        <v>3</v>
      </c>
      <c r="AA9" s="766" t="str">
        <f t="shared" si="8"/>
        <v>3587</v>
      </c>
      <c r="AB9" s="767" t="str">
        <f t="shared" si="8"/>
        <v>BAYU KUNCARA JATI</v>
      </c>
      <c r="AC9" s="768" t="str">
        <f>+VLOOKUP($B9,'[5]Database All Area Mei 2022'!$C$5:$CJ$1779,27,0)</f>
        <v>LAJANG</v>
      </c>
      <c r="AD9" s="769">
        <f t="shared" si="13"/>
        <v>3338970</v>
      </c>
      <c r="AE9" s="770">
        <f t="shared" si="9"/>
        <v>43079.4</v>
      </c>
      <c r="AF9" s="770">
        <f t="shared" si="10"/>
        <v>21539.7</v>
      </c>
      <c r="AG9" s="770">
        <f t="shared" si="14"/>
        <v>21539.7</v>
      </c>
      <c r="AH9" s="771">
        <f t="shared" si="15"/>
        <v>-1247188.8000000003</v>
      </c>
      <c r="AI9" s="771">
        <f t="shared" si="11"/>
        <v>0</v>
      </c>
      <c r="AJ9" s="772">
        <f t="shared" si="12"/>
        <v>3252811.1999999997</v>
      </c>
      <c r="AK9" s="772"/>
      <c r="AL9" s="773"/>
      <c r="AM9" s="774">
        <f t="shared" si="16"/>
        <v>3252811.1999999997</v>
      </c>
      <c r="AN9" s="775" t="str">
        <f>+VLOOKUP($B9,'[5]Database All Area Mei 2022'!$C$5:$CJ$1779,74,0)</f>
        <v>PERUSAHAAN</v>
      </c>
      <c r="AO9" s="776">
        <f t="shared" si="1"/>
        <v>3</v>
      </c>
      <c r="AP9" s="777" t="str">
        <f t="shared" si="1"/>
        <v>3587</v>
      </c>
      <c r="AQ9" s="778" t="str">
        <f t="shared" si="0"/>
        <v>BAYU KUNCARA JATI</v>
      </c>
      <c r="AR9" s="779">
        <f t="shared" si="17"/>
        <v>3252811.1999999997</v>
      </c>
      <c r="AS9" s="97">
        <f>+VLOOKUP(B9,'[6]BANK DRIVER'!$B$570:$I$1298,6,0)</f>
        <v>3252811.1999999997</v>
      </c>
      <c r="AV9" s="103">
        <f t="shared" si="18"/>
        <v>0</v>
      </c>
    </row>
    <row r="10" ht="19.5" customHeight="1" s="621" customFormat="1">
      <c r="A10" s="251" t="s">
        <v>44</v>
      </c>
      <c r="B10" s="18" t="s">
        <v>739</v>
      </c>
      <c r="C10" s="17" t="s">
        <v>740</v>
      </c>
      <c r="D10" s="18" t="s">
        <v>52</v>
      </c>
      <c r="E10" s="17" t="s">
        <v>733</v>
      </c>
      <c r="F10" s="17" t="s">
        <v>49</v>
      </c>
      <c r="G10" s="20">
        <v>2153970</v>
      </c>
      <c r="H10" s="34"/>
      <c r="I10" s="34">
        <f ref="I10:I56" t="shared" si="20">+$I$4*4.89%</f>
        <v>105329.133</v>
      </c>
      <c r="J10" s="34">
        <f ref="J10:J56" t="shared" si="21">+$I$4*4%</f>
        <v>86158.8</v>
      </c>
      <c r="K10" s="34">
        <f ref="K10:K56" t="shared" si="22">+$I$4*2%</f>
        <v>43079.4</v>
      </c>
      <c r="L10" s="34">
        <v>1667</v>
      </c>
      <c r="M10" s="36">
        <f t="shared" si="2"/>
        <v>2390204.3329999996</v>
      </c>
      <c r="N10" s="36">
        <f t="shared" si="3"/>
        <v>191216.34663999997</v>
      </c>
      <c r="O10" s="34">
        <v>600000</v>
      </c>
      <c r="P10" s="34">
        <f>100000</f>
        <v>100000</v>
      </c>
      <c r="Q10" s="36">
        <f>26*10000</f>
        <v>260000</v>
      </c>
      <c r="R10" s="279">
        <f t="shared" si="5"/>
        <v>3541420.6796399998</v>
      </c>
      <c r="S10" s="699">
        <f t="shared" si="6"/>
        <v>21033.7981304</v>
      </c>
      <c r="T10" s="53">
        <f t="shared" si="7"/>
        <v>3562454.4777704</v>
      </c>
      <c r="U10" s="200">
        <v>44621</v>
      </c>
      <c r="V10" s="201">
        <v>44712</v>
      </c>
      <c r="W10" s="236" t="s">
        <v>741</v>
      </c>
      <c r="X10" s="277"/>
      <c r="Z10" s="765">
        <f t="shared" si="8"/>
        <v>4</v>
      </c>
      <c r="AA10" s="766" t="str">
        <f t="shared" si="8"/>
        <v>3621</v>
      </c>
      <c r="AB10" s="767" t="str">
        <f t="shared" si="8"/>
        <v>ACHMAD TEKI MULYANTO, S.Hut</v>
      </c>
      <c r="AC10" s="768" t="str">
        <f>+VLOOKUP($B10,'[5]Database All Area Mei 2022'!$C$5:$CJ$1779,27,0)</f>
        <v>KAWIN ANAK 2</v>
      </c>
      <c r="AD10" s="769">
        <f t="shared" si="13"/>
        <v>3113970</v>
      </c>
      <c r="AE10" s="770">
        <f t="shared" si="9"/>
        <v>43079.4</v>
      </c>
      <c r="AF10" s="770">
        <f t="shared" si="10"/>
        <v>21539.7</v>
      </c>
      <c r="AG10" s="770">
        <f t="shared" si="14"/>
        <v>21539.7</v>
      </c>
      <c r="AH10" s="771">
        <f t="shared" si="15"/>
        <v>-2597188.8000000003</v>
      </c>
      <c r="AI10" s="771">
        <f t="shared" si="11"/>
        <v>0</v>
      </c>
      <c r="AJ10" s="772">
        <f t="shared" si="12"/>
        <v>3027811.1999999997</v>
      </c>
      <c r="AK10" s="772"/>
      <c r="AL10" s="773"/>
      <c r="AM10" s="774">
        <f t="shared" si="16"/>
        <v>3027811.1999999997</v>
      </c>
      <c r="AN10" s="775" t="str">
        <f>+VLOOKUP($B10,'[5]Database All Area Mei 2022'!$C$5:$CJ$1779,74,0)</f>
        <v>PERUSAHAAN</v>
      </c>
      <c r="AO10" s="776">
        <f t="shared" si="1"/>
        <v>4</v>
      </c>
      <c r="AP10" s="777" t="str">
        <f t="shared" si="1"/>
        <v>3621</v>
      </c>
      <c r="AQ10" s="778" t="str">
        <f t="shared" si="0"/>
        <v>ACHMAD TEKI MULYANTO, S.Hut</v>
      </c>
      <c r="AR10" s="779">
        <f t="shared" si="17"/>
        <v>3027811.1999999997</v>
      </c>
      <c r="AS10" s="97">
        <f>+VLOOKUP(B10,'[6]BANK DRIVER'!$B$570:$I$1298,6,0)</f>
        <v>3027811.1999999997</v>
      </c>
      <c r="AT10" s="97"/>
      <c r="AU10" s="97"/>
      <c r="AV10" s="103">
        <f t="shared" si="18"/>
        <v>0</v>
      </c>
    </row>
    <row r="11" ht="19.5" customHeight="1">
      <c r="A11" s="251" t="s">
        <v>44</v>
      </c>
      <c r="B11" s="255" t="s">
        <v>742</v>
      </c>
      <c r="C11" s="256" t="s">
        <v>743</v>
      </c>
      <c r="D11" s="257" t="s">
        <v>77</v>
      </c>
      <c r="E11" s="256" t="s">
        <v>733</v>
      </c>
      <c r="F11" s="256" t="s">
        <v>49</v>
      </c>
      <c r="G11" s="20">
        <v>2153970</v>
      </c>
      <c r="H11" s="258"/>
      <c r="I11" s="258">
        <f t="shared" si="20"/>
        <v>105329.133</v>
      </c>
      <c r="J11" s="258">
        <f t="shared" si="21"/>
        <v>86158.8</v>
      </c>
      <c r="K11" s="258">
        <f t="shared" si="22"/>
        <v>43079.4</v>
      </c>
      <c r="L11" s="266">
        <v>15000</v>
      </c>
      <c r="M11" s="267">
        <f ref="M11:M36" t="shared" si="23">SUM(G11:L11)</f>
        <v>2403537.3329999996</v>
      </c>
      <c r="N11" s="268">
        <f ref="N11:N32" t="shared" si="24">+M11*8%</f>
        <v>192282.98664</v>
      </c>
      <c r="O11" s="265">
        <v>720000</v>
      </c>
      <c r="P11" s="268"/>
      <c r="Q11" s="268"/>
      <c r="R11" s="279">
        <f>SUM(M11:Q11)</f>
        <v>3315820.3196399994</v>
      </c>
      <c r="S11" s="275">
        <f ref="S11:S58" t="shared" si="25">N11*11%</f>
        <v>21151.128530399998</v>
      </c>
      <c r="T11" s="280">
        <f ref="T11:T32" t="shared" si="26">R11+S11</f>
        <v>3336971.4481703993</v>
      </c>
      <c r="U11" s="281">
        <v>44621</v>
      </c>
      <c r="V11" s="282">
        <v>44712</v>
      </c>
      <c r="Y11" s="284"/>
      <c r="Z11" s="765">
        <f t="shared" si="8"/>
        <v>5</v>
      </c>
      <c r="AA11" s="766" t="str">
        <f t="shared" si="8"/>
        <v>2415</v>
      </c>
      <c r="AB11" s="767" t="str">
        <f t="shared" si="8"/>
        <v>AGUNG BUDI SUSANTO</v>
      </c>
      <c r="AC11" s="768" t="str">
        <f>+VLOOKUP($B11,'[5]Database All Area Mei 2022'!$C$5:$CJ$1779,27,0)</f>
        <v>KAWIN ANAK 2</v>
      </c>
      <c r="AD11" s="769">
        <f t="shared" si="13"/>
        <v>2873970</v>
      </c>
      <c r="AE11" s="770">
        <f t="shared" si="9"/>
        <v>43079.4</v>
      </c>
      <c r="AF11" s="770">
        <f t="shared" si="10"/>
        <v>0</v>
      </c>
      <c r="AG11" s="770">
        <f t="shared" si="14"/>
        <v>21539.7</v>
      </c>
      <c r="AH11" s="771">
        <f t="shared" si="15"/>
        <v>-2815649.1</v>
      </c>
      <c r="AI11" s="771">
        <f t="shared" si="11"/>
        <v>0</v>
      </c>
      <c r="AJ11" s="772">
        <f t="shared" si="12"/>
        <v>2809350.9</v>
      </c>
      <c r="AK11" s="772"/>
      <c r="AL11" s="773"/>
      <c r="AM11" s="774">
        <f t="shared" si="16"/>
        <v>2809350.9</v>
      </c>
      <c r="AN11" s="775" t="str">
        <f>+VLOOKUP($B11,'[5]Database All Area Mei 2022'!$C$5:$CJ$1779,74,0)</f>
        <v>PBI</v>
      </c>
      <c r="AO11" s="776">
        <f t="shared" si="1"/>
        <v>5</v>
      </c>
      <c r="AP11" s="777" t="str">
        <f t="shared" si="1"/>
        <v>2415</v>
      </c>
      <c r="AQ11" s="778" t="str">
        <f t="shared" si="0"/>
        <v>AGUNG BUDI SUSANTO</v>
      </c>
      <c r="AR11" s="779">
        <f t="shared" si="17"/>
        <v>2809350.9</v>
      </c>
      <c r="AS11" s="97">
        <f>+VLOOKUP(B11,'[6]BANK DRIVER'!$B$570:$I$1298,6,0)</f>
        <v>2809350.9</v>
      </c>
      <c r="AV11" s="103">
        <f t="shared" si="18"/>
        <v>0</v>
      </c>
    </row>
    <row r="12" ht="19.5" customHeight="1">
      <c r="A12" s="251" t="s">
        <v>44</v>
      </c>
      <c r="B12" s="18" t="s">
        <v>744</v>
      </c>
      <c r="C12" s="119" t="s">
        <v>745</v>
      </c>
      <c r="D12" s="136" t="s">
        <v>77</v>
      </c>
      <c r="E12" s="119" t="s">
        <v>733</v>
      </c>
      <c r="F12" s="119" t="s">
        <v>49</v>
      </c>
      <c r="G12" s="20">
        <v>2153970</v>
      </c>
      <c r="H12" s="34"/>
      <c r="I12" s="34">
        <f t="shared" si="20"/>
        <v>105329.133</v>
      </c>
      <c r="J12" s="34">
        <f t="shared" si="21"/>
        <v>86158.8</v>
      </c>
      <c r="K12" s="34">
        <f t="shared" si="22"/>
        <v>43079.4</v>
      </c>
      <c r="L12" s="34">
        <v>15000</v>
      </c>
      <c r="M12" s="32">
        <f t="shared" si="23"/>
        <v>2403537.3329999996</v>
      </c>
      <c r="N12" s="37">
        <f t="shared" si="24"/>
        <v>192282.98664</v>
      </c>
      <c r="O12" s="265">
        <v>865000</v>
      </c>
      <c r="P12" s="37"/>
      <c r="Q12" s="37"/>
      <c r="R12" s="279">
        <f ref="R12:R42" t="shared" si="27">SUM(M12:Q12)</f>
        <v>3460820.3196399994</v>
      </c>
      <c r="S12" s="275">
        <f t="shared" si="25"/>
        <v>21151.128530399998</v>
      </c>
      <c r="T12" s="53">
        <f t="shared" si="26"/>
        <v>3481971.4481703993</v>
      </c>
      <c r="U12" s="200">
        <v>44682</v>
      </c>
      <c r="V12" s="201">
        <v>44773</v>
      </c>
      <c r="Y12" s="284"/>
      <c r="Z12" s="765">
        <f t="shared" si="8"/>
        <v>6</v>
      </c>
      <c r="AA12" s="766" t="str">
        <f t="shared" si="8"/>
        <v>1062</v>
      </c>
      <c r="AB12" s="767" t="str">
        <f t="shared" si="8"/>
        <v>AGUNG RIZKIYANTO </v>
      </c>
      <c r="AC12" s="768" t="str">
        <f>+VLOOKUP($B12,'[5]Database All Area Mei 2022'!$C$5:$CJ$1779,27,0)</f>
        <v>LAJANG</v>
      </c>
      <c r="AD12" s="769">
        <f t="shared" si="13"/>
        <v>3018970</v>
      </c>
      <c r="AE12" s="770">
        <f t="shared" si="9"/>
        <v>43079.4</v>
      </c>
      <c r="AF12" s="770">
        <f t="shared" si="10"/>
        <v>21539.7</v>
      </c>
      <c r="AG12" s="770">
        <f t="shared" si="14"/>
        <v>21539.7</v>
      </c>
      <c r="AH12" s="771">
        <f t="shared" si="15"/>
        <v>-1567188.8000000003</v>
      </c>
      <c r="AI12" s="771">
        <f t="shared" si="11"/>
        <v>0</v>
      </c>
      <c r="AJ12" s="772">
        <f t="shared" si="12"/>
        <v>2932811.1999999997</v>
      </c>
      <c r="AK12" s="772"/>
      <c r="AL12" s="773"/>
      <c r="AM12" s="774">
        <f t="shared" si="16"/>
        <v>2932811.1999999997</v>
      </c>
      <c r="AN12" s="775" t="str">
        <f>+VLOOKUP($B12,'[5]Database All Area Mei 2022'!$C$5:$CJ$1779,74,0)</f>
        <v>PERUSAHAAN</v>
      </c>
      <c r="AO12" s="776">
        <f t="shared" si="1"/>
        <v>6</v>
      </c>
      <c r="AP12" s="777" t="str">
        <f t="shared" si="1"/>
        <v>1062</v>
      </c>
      <c r="AQ12" s="778" t="str">
        <f t="shared" si="0"/>
        <v>AGUNG RIZKIYANTO </v>
      </c>
      <c r="AR12" s="779">
        <f t="shared" si="17"/>
        <v>2932811.1999999997</v>
      </c>
      <c r="AS12" s="97">
        <f>+VLOOKUP(B12,'[6]BANK DRIVER'!$B$570:$I$1298,6,0)</f>
        <v>2932811.1999999997</v>
      </c>
      <c r="AV12" s="103">
        <f t="shared" si="18"/>
        <v>0</v>
      </c>
    </row>
    <row r="13" ht="19.5" customHeight="1">
      <c r="A13" s="251" t="s">
        <v>44</v>
      </c>
      <c r="B13" s="18" t="s">
        <v>746</v>
      </c>
      <c r="C13" s="119" t="s">
        <v>747</v>
      </c>
      <c r="D13" s="136" t="s">
        <v>77</v>
      </c>
      <c r="E13" s="119" t="s">
        <v>733</v>
      </c>
      <c r="F13" s="119" t="s">
        <v>49</v>
      </c>
      <c r="G13" s="20">
        <v>2153970</v>
      </c>
      <c r="H13" s="34"/>
      <c r="I13" s="34">
        <f t="shared" si="20"/>
        <v>105329.133</v>
      </c>
      <c r="J13" s="34">
        <f t="shared" si="21"/>
        <v>86158.8</v>
      </c>
      <c r="K13" s="34">
        <f t="shared" si="22"/>
        <v>43079.4</v>
      </c>
      <c r="L13" s="34">
        <v>15000</v>
      </c>
      <c r="M13" s="32">
        <f t="shared" si="23"/>
        <v>2403537.3329999996</v>
      </c>
      <c r="N13" s="37">
        <f t="shared" si="24"/>
        <v>192282.98664</v>
      </c>
      <c r="O13" s="265">
        <v>670000</v>
      </c>
      <c r="P13" s="37"/>
      <c r="Q13" s="37"/>
      <c r="R13" s="279">
        <f t="shared" si="27"/>
        <v>3265820.3196399994</v>
      </c>
      <c r="S13" s="275">
        <f t="shared" si="25"/>
        <v>21151.128530399998</v>
      </c>
      <c r="T13" s="53">
        <f t="shared" si="26"/>
        <v>3286971.4481703993</v>
      </c>
      <c r="U13" s="200">
        <v>44652</v>
      </c>
      <c r="V13" s="201">
        <v>44742</v>
      </c>
      <c r="Y13" s="284"/>
      <c r="Z13" s="765">
        <f t="shared" si="8"/>
        <v>7</v>
      </c>
      <c r="AA13" s="766" t="str">
        <f t="shared" si="8"/>
        <v>1179</v>
      </c>
      <c r="AB13" s="767" t="str">
        <f t="shared" si="8"/>
        <v>AGUS DENI MIFTAH SUHUR </v>
      </c>
      <c r="AC13" s="768" t="str">
        <f>+VLOOKUP($B13,'[5]Database All Area Mei 2022'!$C$5:$CJ$1779,27,0)</f>
        <v>KAWIN</v>
      </c>
      <c r="AD13" s="769">
        <f t="shared" si="13"/>
        <v>2823970</v>
      </c>
      <c r="AE13" s="770">
        <f t="shared" si="9"/>
        <v>43079.4</v>
      </c>
      <c r="AF13" s="770">
        <f t="shared" si="10"/>
        <v>0</v>
      </c>
      <c r="AG13" s="770">
        <f t="shared" si="14"/>
        <v>21539.7</v>
      </c>
      <c r="AH13" s="771">
        <f t="shared" si="15"/>
        <v>-2115649.1</v>
      </c>
      <c r="AI13" s="771">
        <f t="shared" si="11"/>
        <v>0</v>
      </c>
      <c r="AJ13" s="772">
        <f t="shared" si="12"/>
        <v>2759350.9</v>
      </c>
      <c r="AK13" s="772"/>
      <c r="AL13" s="773"/>
      <c r="AM13" s="774">
        <f t="shared" si="16"/>
        <v>2759350.9</v>
      </c>
      <c r="AN13" s="775" t="str">
        <f>+VLOOKUP($B13,'[5]Database All Area Mei 2022'!$C$5:$CJ$1779,74,0)</f>
        <v>PBI</v>
      </c>
      <c r="AO13" s="776">
        <f t="shared" si="1"/>
        <v>7</v>
      </c>
      <c r="AP13" s="777" t="str">
        <f t="shared" si="1"/>
        <v>1179</v>
      </c>
      <c r="AQ13" s="778" t="str">
        <f t="shared" si="0"/>
        <v>AGUS DENI MIFTAH SUHUR </v>
      </c>
      <c r="AR13" s="779">
        <f t="shared" si="17"/>
        <v>2759350.9</v>
      </c>
      <c r="AS13" s="97">
        <f>+VLOOKUP(B13,'[6]BANK DRIVER'!$B$570:$I$1298,6,0)</f>
        <v>2759350.9</v>
      </c>
      <c r="AV13" s="103">
        <f t="shared" si="18"/>
        <v>0</v>
      </c>
    </row>
    <row r="14" ht="19.5" customHeight="1">
      <c r="A14" s="251" t="s">
        <v>44</v>
      </c>
      <c r="B14" s="18" t="s">
        <v>748</v>
      </c>
      <c r="C14" s="119" t="s">
        <v>749</v>
      </c>
      <c r="D14" s="136" t="s">
        <v>77</v>
      </c>
      <c r="E14" s="119" t="s">
        <v>733</v>
      </c>
      <c r="F14" s="119" t="s">
        <v>49</v>
      </c>
      <c r="G14" s="20">
        <v>2153970</v>
      </c>
      <c r="H14" s="34"/>
      <c r="I14" s="34">
        <f t="shared" si="20"/>
        <v>105329.133</v>
      </c>
      <c r="J14" s="34">
        <f t="shared" si="21"/>
        <v>86158.8</v>
      </c>
      <c r="K14" s="34">
        <f t="shared" si="22"/>
        <v>43079.4</v>
      </c>
      <c r="L14" s="180">
        <v>15000</v>
      </c>
      <c r="M14" s="32">
        <f t="shared" si="23"/>
        <v>2403537.3329999996</v>
      </c>
      <c r="N14" s="36">
        <f t="shared" si="24"/>
        <v>192282.98664</v>
      </c>
      <c r="O14" s="265">
        <v>595000</v>
      </c>
      <c r="P14" s="269"/>
      <c r="Q14" s="269"/>
      <c r="R14" s="279">
        <f t="shared" si="27"/>
        <v>3190820.3196399994</v>
      </c>
      <c r="S14" s="275">
        <f t="shared" si="25"/>
        <v>21151.128530399998</v>
      </c>
      <c r="T14" s="53">
        <f t="shared" si="26"/>
        <v>3211971.4481703993</v>
      </c>
      <c r="U14" s="200">
        <v>44682</v>
      </c>
      <c r="V14" s="201">
        <v>44773</v>
      </c>
      <c r="Y14" s="284"/>
      <c r="Z14" s="765">
        <f t="shared" si="8"/>
        <v>8</v>
      </c>
      <c r="AA14" s="766" t="str">
        <f t="shared" si="8"/>
        <v>2228</v>
      </c>
      <c r="AB14" s="767" t="str">
        <f t="shared" si="8"/>
        <v>ARDIAN FEBRI SAPUTRA</v>
      </c>
      <c r="AC14" s="768" t="str">
        <f>+VLOOKUP($B14,'[5]Database All Area Mei 2022'!$C$5:$CJ$1779,27,0)</f>
        <v>KAWIN ANAK 3</v>
      </c>
      <c r="AD14" s="769">
        <f t="shared" si="13"/>
        <v>2748970</v>
      </c>
      <c r="AE14" s="770">
        <f t="shared" si="9"/>
        <v>43079.4</v>
      </c>
      <c r="AF14" s="770">
        <f t="shared" si="10"/>
        <v>0</v>
      </c>
      <c r="AG14" s="770">
        <f t="shared" si="14"/>
        <v>21539.7</v>
      </c>
      <c r="AH14" s="771">
        <f t="shared" si="15"/>
        <v>-3315649.1</v>
      </c>
      <c r="AI14" s="771">
        <f t="shared" si="11"/>
        <v>0</v>
      </c>
      <c r="AJ14" s="772">
        <f t="shared" si="12"/>
        <v>2684350.9</v>
      </c>
      <c r="AK14" s="772"/>
      <c r="AL14" s="773"/>
      <c r="AM14" s="774">
        <f t="shared" si="16"/>
        <v>2684350.9</v>
      </c>
      <c r="AN14" s="775" t="str">
        <f>+VLOOKUP($B14,'[5]Database All Area Mei 2022'!$C$5:$CJ$1779,74,0)</f>
        <v>PBI</v>
      </c>
      <c r="AO14" s="776">
        <f t="shared" si="1"/>
        <v>8</v>
      </c>
      <c r="AP14" s="777" t="str">
        <f t="shared" si="1"/>
        <v>2228</v>
      </c>
      <c r="AQ14" s="778" t="str">
        <f t="shared" si="0"/>
        <v>ARDIAN FEBRI SAPUTRA</v>
      </c>
      <c r="AR14" s="779">
        <f t="shared" si="17"/>
        <v>2684350.9</v>
      </c>
      <c r="AS14" s="97">
        <f>+VLOOKUP(B14,'[6]BANK DRIVER'!$B$570:$I$1298,6,0)</f>
        <v>2684350.9</v>
      </c>
      <c r="AV14" s="103">
        <f t="shared" si="18"/>
        <v>0</v>
      </c>
    </row>
    <row r="15" ht="19.5" customHeight="1">
      <c r="A15" s="251" t="s">
        <v>44</v>
      </c>
      <c r="B15" s="18" t="s">
        <v>750</v>
      </c>
      <c r="C15" s="119" t="s">
        <v>751</v>
      </c>
      <c r="D15" s="136" t="s">
        <v>77</v>
      </c>
      <c r="E15" s="134" t="s">
        <v>733</v>
      </c>
      <c r="F15" s="134" t="s">
        <v>49</v>
      </c>
      <c r="G15" s="20">
        <v>2153970</v>
      </c>
      <c r="H15" s="34"/>
      <c r="I15" s="34">
        <f t="shared" si="20"/>
        <v>105329.133</v>
      </c>
      <c r="J15" s="34">
        <f t="shared" si="21"/>
        <v>86158.8</v>
      </c>
      <c r="K15" s="34">
        <f t="shared" si="22"/>
        <v>43079.4</v>
      </c>
      <c r="L15" s="180">
        <v>15000</v>
      </c>
      <c r="M15" s="32">
        <f t="shared" si="23"/>
        <v>2403537.3329999996</v>
      </c>
      <c r="N15" s="36">
        <f t="shared" si="24"/>
        <v>192282.98664</v>
      </c>
      <c r="O15" s="265">
        <v>847500</v>
      </c>
      <c r="P15" s="36"/>
      <c r="Q15" s="36"/>
      <c r="R15" s="279">
        <f t="shared" si="27"/>
        <v>3443320.3196399994</v>
      </c>
      <c r="S15" s="275">
        <f t="shared" si="25"/>
        <v>21151.128530399998</v>
      </c>
      <c r="T15" s="53">
        <f t="shared" si="26"/>
        <v>3464471.4481703993</v>
      </c>
      <c r="U15" s="200">
        <v>44682</v>
      </c>
      <c r="V15" s="201">
        <v>44773</v>
      </c>
      <c r="Y15" s="284"/>
      <c r="Z15" s="765">
        <f t="shared" si="8"/>
        <v>9</v>
      </c>
      <c r="AA15" s="766" t="str">
        <f t="shared" si="8"/>
        <v>2704</v>
      </c>
      <c r="AB15" s="767" t="str">
        <f t="shared" si="8"/>
        <v>ASIH SUPRIYANTO</v>
      </c>
      <c r="AC15" s="768" t="str">
        <f>+VLOOKUP($B15,'[5]Database All Area Mei 2022'!$C$5:$CJ$1779,27,0)</f>
        <v>KAWIN ANAK 3</v>
      </c>
      <c r="AD15" s="769">
        <f t="shared" si="13"/>
        <v>3001470</v>
      </c>
      <c r="AE15" s="770">
        <f t="shared" si="9"/>
        <v>43079.4</v>
      </c>
      <c r="AF15" s="770">
        <f t="shared" si="10"/>
        <v>0</v>
      </c>
      <c r="AG15" s="770">
        <f t="shared" si="14"/>
        <v>21539.7</v>
      </c>
      <c r="AH15" s="771">
        <f t="shared" si="15"/>
        <v>-3063149.1</v>
      </c>
      <c r="AI15" s="771">
        <f t="shared" si="11"/>
        <v>0</v>
      </c>
      <c r="AJ15" s="772">
        <f t="shared" si="12"/>
        <v>2936850.9</v>
      </c>
      <c r="AK15" s="772"/>
      <c r="AL15" s="773"/>
      <c r="AM15" s="774">
        <f t="shared" si="16"/>
        <v>2936850.9</v>
      </c>
      <c r="AN15" s="775" t="str">
        <f>+VLOOKUP($B15,'[5]Database All Area Mei 2022'!$C$5:$CJ$1779,74,0)</f>
        <v>PBI</v>
      </c>
      <c r="AO15" s="776">
        <f t="shared" si="1"/>
        <v>9</v>
      </c>
      <c r="AP15" s="777" t="str">
        <f t="shared" si="1"/>
        <v>2704</v>
      </c>
      <c r="AQ15" s="778" t="str">
        <f t="shared" si="0"/>
        <v>ASIH SUPRIYANTO</v>
      </c>
      <c r="AR15" s="779">
        <f t="shared" si="17"/>
        <v>2936850.9</v>
      </c>
      <c r="AS15" s="97">
        <f>+VLOOKUP(B15,'[6]BANK DRIVER'!$B$570:$I$1298,6,0)</f>
        <v>2936850.9</v>
      </c>
      <c r="AV15" s="103">
        <f t="shared" si="18"/>
        <v>0</v>
      </c>
    </row>
    <row r="16" ht="19.5" customHeight="1">
      <c r="A16" s="251" t="s">
        <v>44</v>
      </c>
      <c r="B16" s="115" t="s">
        <v>752</v>
      </c>
      <c r="C16" s="134" t="s">
        <v>753</v>
      </c>
      <c r="D16" s="115" t="s">
        <v>77</v>
      </c>
      <c r="E16" s="134" t="s">
        <v>733</v>
      </c>
      <c r="F16" s="134" t="s">
        <v>49</v>
      </c>
      <c r="G16" s="20">
        <v>2153970</v>
      </c>
      <c r="H16" s="34"/>
      <c r="I16" s="34">
        <f t="shared" si="20"/>
        <v>105329.133</v>
      </c>
      <c r="J16" s="34">
        <f t="shared" si="21"/>
        <v>86158.8</v>
      </c>
      <c r="K16" s="34">
        <f t="shared" si="22"/>
        <v>43079.4</v>
      </c>
      <c r="L16" s="34">
        <v>15000</v>
      </c>
      <c r="M16" s="32">
        <f t="shared" si="23"/>
        <v>2403537.3329999996</v>
      </c>
      <c r="N16" s="37">
        <f t="shared" si="24"/>
        <v>192282.98664</v>
      </c>
      <c r="O16" s="265">
        <v>1165000</v>
      </c>
      <c r="P16" s="182"/>
      <c r="Q16" s="182"/>
      <c r="R16" s="279">
        <f t="shared" si="27"/>
        <v>3760820.3196399994</v>
      </c>
      <c r="S16" s="275">
        <f t="shared" si="25"/>
        <v>21151.128530399998</v>
      </c>
      <c r="T16" s="53">
        <f t="shared" si="26"/>
        <v>3781971.4481703993</v>
      </c>
      <c r="U16" s="217">
        <v>44682</v>
      </c>
      <c r="V16" s="218">
        <v>44773</v>
      </c>
      <c r="Y16" s="284"/>
      <c r="Z16" s="765">
        <f t="shared" si="8"/>
        <v>10</v>
      </c>
      <c r="AA16" s="766" t="str">
        <f t="shared" si="8"/>
        <v>1184</v>
      </c>
      <c r="AB16" s="767" t="str">
        <f t="shared" si="8"/>
        <v>BAGASETYO PANUNTUN </v>
      </c>
      <c r="AC16" s="768" t="str">
        <f>+VLOOKUP($B16,'[5]Database All Area Mei 2022'!$C$5:$CJ$1779,27,0)</f>
        <v>KAWIN</v>
      </c>
      <c r="AD16" s="769">
        <f t="shared" si="13"/>
        <v>3318970</v>
      </c>
      <c r="AE16" s="770">
        <f t="shared" si="9"/>
        <v>43079.4</v>
      </c>
      <c r="AF16" s="770">
        <f t="shared" si="10"/>
        <v>0</v>
      </c>
      <c r="AG16" s="770">
        <f t="shared" si="14"/>
        <v>21539.7</v>
      </c>
      <c r="AH16" s="771">
        <f t="shared" si="15"/>
        <v>-1620649.1</v>
      </c>
      <c r="AI16" s="771">
        <f t="shared" si="11"/>
        <v>0</v>
      </c>
      <c r="AJ16" s="772">
        <f t="shared" si="12"/>
        <v>3254350.9</v>
      </c>
      <c r="AK16" s="772"/>
      <c r="AL16" s="773"/>
      <c r="AM16" s="774">
        <f t="shared" si="16"/>
        <v>3254350.9</v>
      </c>
      <c r="AN16" s="775" t="str">
        <f>+VLOOKUP($B16,'[5]Database All Area Mei 2022'!$C$5:$CJ$1779,74,0)</f>
        <v>PBI</v>
      </c>
      <c r="AO16" s="776">
        <f t="shared" si="1"/>
        <v>10</v>
      </c>
      <c r="AP16" s="777" t="str">
        <f t="shared" si="1"/>
        <v>1184</v>
      </c>
      <c r="AQ16" s="778" t="str">
        <f t="shared" si="0"/>
        <v>BAGASETYO PANUNTUN </v>
      </c>
      <c r="AR16" s="779">
        <f t="shared" si="17"/>
        <v>3254350.9</v>
      </c>
      <c r="AS16" s="97">
        <f>+VLOOKUP(B16,'[6]BANK DRIVER'!$B$570:$I$1298,6,0)</f>
        <v>3254350.9</v>
      </c>
      <c r="AV16" s="103">
        <f t="shared" si="18"/>
        <v>0</v>
      </c>
    </row>
    <row r="17" ht="19.5" customHeight="1">
      <c r="A17" s="251" t="s">
        <v>44</v>
      </c>
      <c r="B17" s="18" t="s">
        <v>754</v>
      </c>
      <c r="C17" s="119" t="s">
        <v>755</v>
      </c>
      <c r="D17" s="136" t="s">
        <v>77</v>
      </c>
      <c r="E17" s="134" t="s">
        <v>733</v>
      </c>
      <c r="F17" s="134" t="s">
        <v>49</v>
      </c>
      <c r="G17" s="20">
        <v>2153970</v>
      </c>
      <c r="H17" s="34"/>
      <c r="I17" s="34">
        <f t="shared" si="20"/>
        <v>105329.133</v>
      </c>
      <c r="J17" s="34">
        <f t="shared" si="21"/>
        <v>86158.8</v>
      </c>
      <c r="K17" s="34">
        <f t="shared" si="22"/>
        <v>43079.4</v>
      </c>
      <c r="L17" s="34">
        <v>15000</v>
      </c>
      <c r="M17" s="32">
        <f t="shared" si="23"/>
        <v>2403537.3329999996</v>
      </c>
      <c r="N17" s="37">
        <f t="shared" si="24"/>
        <v>192282.98664</v>
      </c>
      <c r="O17" s="265">
        <v>1705000</v>
      </c>
      <c r="P17" s="37"/>
      <c r="Q17" s="37"/>
      <c r="R17" s="279">
        <f t="shared" si="27"/>
        <v>4300820.319639999</v>
      </c>
      <c r="S17" s="275">
        <f t="shared" si="25"/>
        <v>21151.128530399998</v>
      </c>
      <c r="T17" s="53">
        <f t="shared" si="26"/>
        <v>4321971.448170399</v>
      </c>
      <c r="U17" s="200">
        <v>44652</v>
      </c>
      <c r="V17" s="201">
        <v>44742</v>
      </c>
      <c r="Y17" s="284"/>
      <c r="Z17" s="765">
        <f t="shared" si="8"/>
        <v>11</v>
      </c>
      <c r="AA17" s="766" t="str">
        <f t="shared" si="8"/>
        <v>0883</v>
      </c>
      <c r="AB17" s="767" t="str">
        <f t="shared" si="8"/>
        <v>BUDI NUR ROCHMAN</v>
      </c>
      <c r="AC17" s="768" t="str">
        <f>+VLOOKUP($B17,'[5]Database All Area Mei 2022'!$C$5:$CJ$1779,27,0)</f>
        <v>LAJANG</v>
      </c>
      <c r="AD17" s="769">
        <f t="shared" si="13"/>
        <v>3858970</v>
      </c>
      <c r="AE17" s="770">
        <f t="shared" si="9"/>
        <v>43079.4</v>
      </c>
      <c r="AF17" s="770">
        <f t="shared" si="10"/>
        <v>0</v>
      </c>
      <c r="AG17" s="770">
        <f t="shared" si="14"/>
        <v>21539.7</v>
      </c>
      <c r="AH17" s="771">
        <f t="shared" si="15"/>
        <v>-705649.1000000001</v>
      </c>
      <c r="AI17" s="771">
        <f t="shared" si="11"/>
        <v>0</v>
      </c>
      <c r="AJ17" s="772">
        <f t="shared" si="12"/>
        <v>3794350.9</v>
      </c>
      <c r="AK17" s="772"/>
      <c r="AL17" s="773"/>
      <c r="AM17" s="774">
        <f t="shared" si="16"/>
        <v>3794350.9</v>
      </c>
      <c r="AN17" s="775" t="str">
        <f>+VLOOKUP($B17,'[5]Database All Area Mei 2022'!$C$5:$CJ$1779,74,0)</f>
        <v>PBI</v>
      </c>
      <c r="AO17" s="776">
        <f t="shared" si="1"/>
        <v>11</v>
      </c>
      <c r="AP17" s="777" t="str">
        <f t="shared" si="1"/>
        <v>0883</v>
      </c>
      <c r="AQ17" s="778" t="str">
        <f t="shared" si="0"/>
        <v>BUDI NUR ROCHMAN</v>
      </c>
      <c r="AR17" s="779">
        <f t="shared" si="17"/>
        <v>3794350.9</v>
      </c>
      <c r="AS17" s="97">
        <f>+VLOOKUP(B17,'[6]BANK DRIVER'!$B$570:$I$1298,6,0)</f>
        <v>3794350.9</v>
      </c>
      <c r="AV17" s="103">
        <f t="shared" si="18"/>
        <v>0</v>
      </c>
    </row>
    <row r="18" ht="19.5" customHeight="1">
      <c r="A18" s="251" t="s">
        <v>44</v>
      </c>
      <c r="B18" s="115" t="s">
        <v>756</v>
      </c>
      <c r="C18" s="134" t="s">
        <v>757</v>
      </c>
      <c r="D18" s="115" t="s">
        <v>77</v>
      </c>
      <c r="E18" s="134" t="s">
        <v>733</v>
      </c>
      <c r="F18" s="134" t="s">
        <v>49</v>
      </c>
      <c r="G18" s="20">
        <v>2153970</v>
      </c>
      <c r="H18" s="34"/>
      <c r="I18" s="34">
        <f t="shared" si="20"/>
        <v>105329.133</v>
      </c>
      <c r="J18" s="34">
        <f t="shared" si="21"/>
        <v>86158.8</v>
      </c>
      <c r="K18" s="34">
        <f t="shared" si="22"/>
        <v>43079.4</v>
      </c>
      <c r="L18" s="180">
        <v>15000</v>
      </c>
      <c r="M18" s="32">
        <f t="shared" si="23"/>
        <v>2403537.3329999996</v>
      </c>
      <c r="N18" s="36">
        <f t="shared" si="24"/>
        <v>192282.98664</v>
      </c>
      <c r="O18" s="265">
        <v>1430000</v>
      </c>
      <c r="P18" s="36"/>
      <c r="Q18" s="36"/>
      <c r="R18" s="279">
        <f t="shared" si="27"/>
        <v>4025820.3196399994</v>
      </c>
      <c r="S18" s="275">
        <f t="shared" si="25"/>
        <v>21151.128530399998</v>
      </c>
      <c r="T18" s="53">
        <f t="shared" si="26"/>
        <v>4046971.4481703993</v>
      </c>
      <c r="U18" s="200">
        <v>44621</v>
      </c>
      <c r="V18" s="201">
        <v>44712</v>
      </c>
      <c r="Y18" s="284"/>
      <c r="Z18" s="765">
        <f t="shared" si="8"/>
        <v>12</v>
      </c>
      <c r="AA18" s="766" t="str">
        <f t="shared" si="8"/>
        <v>2487</v>
      </c>
      <c r="AB18" s="767" t="str">
        <f t="shared" si="8"/>
        <v>DEQI PUTRO SEJATI</v>
      </c>
      <c r="AC18" s="768" t="str">
        <f>+VLOOKUP($B18,'[5]Database All Area Mei 2022'!$C$5:$CJ$1779,27,0)</f>
        <v>LAJANG</v>
      </c>
      <c r="AD18" s="769">
        <f t="shared" si="13"/>
        <v>3583970</v>
      </c>
      <c r="AE18" s="770">
        <f t="shared" si="9"/>
        <v>43079.4</v>
      </c>
      <c r="AF18" s="770">
        <f t="shared" si="10"/>
        <v>21539.7</v>
      </c>
      <c r="AG18" s="770">
        <f t="shared" si="14"/>
        <v>21539.7</v>
      </c>
      <c r="AH18" s="771">
        <f t="shared" si="15"/>
        <v>-1002188.8000000003</v>
      </c>
      <c r="AI18" s="771">
        <f t="shared" si="11"/>
        <v>0</v>
      </c>
      <c r="AJ18" s="772">
        <f t="shared" si="12"/>
        <v>3497811.1999999997</v>
      </c>
      <c r="AK18" s="772"/>
      <c r="AL18" s="773"/>
      <c r="AM18" s="774">
        <f t="shared" si="16"/>
        <v>3497811.1999999997</v>
      </c>
      <c r="AN18" s="775" t="str">
        <f>+VLOOKUP($B18,'[5]Database All Area Mei 2022'!$C$5:$CJ$1779,74,0)</f>
        <v>PERUSAHAAN</v>
      </c>
      <c r="AO18" s="776">
        <f t="shared" si="1"/>
        <v>12</v>
      </c>
      <c r="AP18" s="777" t="str">
        <f t="shared" si="1"/>
        <v>2487</v>
      </c>
      <c r="AQ18" s="778" t="str">
        <f t="shared" si="0"/>
        <v>DEQI PUTRO SEJATI</v>
      </c>
      <c r="AR18" s="779">
        <f t="shared" si="17"/>
        <v>3497811.1999999997</v>
      </c>
      <c r="AS18" s="97">
        <f>+VLOOKUP(B18,'[6]BANK DRIVER'!$B$570:$I$1298,6,0)</f>
        <v>3497811.1999999997</v>
      </c>
      <c r="AV18" s="103">
        <f t="shared" si="18"/>
        <v>0</v>
      </c>
    </row>
    <row r="19" ht="19.5" customHeight="1">
      <c r="A19" s="251" t="s">
        <v>44</v>
      </c>
      <c r="B19" s="115" t="s">
        <v>758</v>
      </c>
      <c r="C19" s="134" t="s">
        <v>759</v>
      </c>
      <c r="D19" s="115" t="s">
        <v>77</v>
      </c>
      <c r="E19" s="134" t="s">
        <v>733</v>
      </c>
      <c r="F19" s="134" t="s">
        <v>49</v>
      </c>
      <c r="G19" s="20">
        <v>2153970</v>
      </c>
      <c r="H19" s="34"/>
      <c r="I19" s="34">
        <f t="shared" si="20"/>
        <v>105329.133</v>
      </c>
      <c r="J19" s="34">
        <f t="shared" si="21"/>
        <v>86158.8</v>
      </c>
      <c r="K19" s="34">
        <f t="shared" si="22"/>
        <v>43079.4</v>
      </c>
      <c r="L19" s="34">
        <v>15000</v>
      </c>
      <c r="M19" s="32">
        <f t="shared" si="23"/>
        <v>2403537.3329999996</v>
      </c>
      <c r="N19" s="37">
        <f t="shared" si="24"/>
        <v>192282.98664</v>
      </c>
      <c r="O19" s="265">
        <v>757500</v>
      </c>
      <c r="P19" s="37"/>
      <c r="Q19" s="37"/>
      <c r="R19" s="279">
        <f t="shared" si="27"/>
        <v>3353320.3196399994</v>
      </c>
      <c r="S19" s="275">
        <f t="shared" si="25"/>
        <v>21151.128530399998</v>
      </c>
      <c r="T19" s="53">
        <f t="shared" si="26"/>
        <v>3374471.4481703993</v>
      </c>
      <c r="U19" s="200">
        <v>44682</v>
      </c>
      <c r="V19" s="201">
        <v>44773</v>
      </c>
      <c r="Y19" s="284"/>
      <c r="Z19" s="765">
        <f t="shared" si="8"/>
        <v>13</v>
      </c>
      <c r="AA19" s="766" t="str">
        <f t="shared" si="8"/>
        <v>1183</v>
      </c>
      <c r="AB19" s="767" t="str">
        <f t="shared" si="8"/>
        <v>DIDIK SUSANTO</v>
      </c>
      <c r="AC19" s="768" t="str">
        <f>+VLOOKUP($B19,'[5]Database All Area Mei 2022'!$C$5:$CJ$1779,27,0)</f>
        <v>LAJANG</v>
      </c>
      <c r="AD19" s="769">
        <f t="shared" si="13"/>
        <v>2911470</v>
      </c>
      <c r="AE19" s="770">
        <f t="shared" si="9"/>
        <v>43079.4</v>
      </c>
      <c r="AF19" s="770">
        <f t="shared" si="10"/>
        <v>21539.7</v>
      </c>
      <c r="AG19" s="770">
        <f t="shared" si="14"/>
        <v>21539.7</v>
      </c>
      <c r="AH19" s="771">
        <f t="shared" si="15"/>
        <v>-1674688.8000000003</v>
      </c>
      <c r="AI19" s="771">
        <f t="shared" si="11"/>
        <v>0</v>
      </c>
      <c r="AJ19" s="772">
        <f t="shared" si="12"/>
        <v>2825311.1999999997</v>
      </c>
      <c r="AK19" s="772"/>
      <c r="AL19" s="773"/>
      <c r="AM19" s="774">
        <f t="shared" si="16"/>
        <v>2825311.1999999997</v>
      </c>
      <c r="AN19" s="775" t="str">
        <f>+VLOOKUP($B19,'[5]Database All Area Mei 2022'!$C$5:$CJ$1779,74,0)</f>
        <v>PERUSAHAAN</v>
      </c>
      <c r="AO19" s="776">
        <f t="shared" si="1"/>
        <v>13</v>
      </c>
      <c r="AP19" s="777" t="str">
        <f t="shared" si="1"/>
        <v>1183</v>
      </c>
      <c r="AQ19" s="778" t="str">
        <f t="shared" si="0"/>
        <v>DIDIK SUSANTO</v>
      </c>
      <c r="AR19" s="779">
        <f t="shared" si="17"/>
        <v>2825311.1999999997</v>
      </c>
      <c r="AS19" s="97">
        <f>+VLOOKUP(B19,'[6]BANK DRIVER'!$B$570:$I$1298,6,0)</f>
        <v>2825311.1999999997</v>
      </c>
      <c r="AV19" s="103">
        <f t="shared" si="18"/>
        <v>0</v>
      </c>
    </row>
    <row r="20" ht="19.5" customHeight="1">
      <c r="A20" s="251" t="s">
        <v>44</v>
      </c>
      <c r="B20" s="115" t="s">
        <v>760</v>
      </c>
      <c r="C20" s="134" t="s">
        <v>761</v>
      </c>
      <c r="D20" s="115" t="s">
        <v>77</v>
      </c>
      <c r="E20" s="134" t="s">
        <v>733</v>
      </c>
      <c r="F20" s="134" t="s">
        <v>49</v>
      </c>
      <c r="G20" s="20">
        <v>2153970</v>
      </c>
      <c r="H20" s="34"/>
      <c r="I20" s="34">
        <f t="shared" si="20"/>
        <v>105329.133</v>
      </c>
      <c r="J20" s="34">
        <f t="shared" si="21"/>
        <v>86158.8</v>
      </c>
      <c r="K20" s="34">
        <f t="shared" si="22"/>
        <v>43079.4</v>
      </c>
      <c r="L20" s="34">
        <v>15000</v>
      </c>
      <c r="M20" s="32">
        <f t="shared" si="23"/>
        <v>2403537.3329999996</v>
      </c>
      <c r="N20" s="37">
        <f t="shared" si="24"/>
        <v>192282.98664</v>
      </c>
      <c r="O20" s="265">
        <v>1065000</v>
      </c>
      <c r="P20" s="37"/>
      <c r="Q20" s="37"/>
      <c r="R20" s="279">
        <f t="shared" si="27"/>
        <v>3660820.3196399994</v>
      </c>
      <c r="S20" s="275">
        <f t="shared" si="25"/>
        <v>21151.128530399998</v>
      </c>
      <c r="T20" s="53">
        <f t="shared" si="26"/>
        <v>3681971.4481703993</v>
      </c>
      <c r="U20" s="200">
        <v>44682</v>
      </c>
      <c r="V20" s="201">
        <v>44773</v>
      </c>
      <c r="Y20" s="284"/>
      <c r="Z20" s="765">
        <f t="shared" si="8"/>
        <v>14</v>
      </c>
      <c r="AA20" s="766" t="str">
        <f t="shared" si="8"/>
        <v>1710</v>
      </c>
      <c r="AB20" s="767" t="str">
        <f t="shared" si="8"/>
        <v>DJANARKO SETYANTORO</v>
      </c>
      <c r="AC20" s="768" t="str">
        <f>+VLOOKUP($B20,'[5]Database All Area Mei 2022'!$C$5:$CJ$1779,27,0)</f>
        <v>KAWIN</v>
      </c>
      <c r="AD20" s="769">
        <f t="shared" si="13"/>
        <v>3218970</v>
      </c>
      <c r="AE20" s="770">
        <f t="shared" si="9"/>
        <v>43079.4</v>
      </c>
      <c r="AF20" s="770">
        <f t="shared" si="10"/>
        <v>0</v>
      </c>
      <c r="AG20" s="770">
        <f t="shared" si="14"/>
        <v>21539.7</v>
      </c>
      <c r="AH20" s="771">
        <f t="shared" si="15"/>
        <v>-1720649.1</v>
      </c>
      <c r="AI20" s="771">
        <f t="shared" si="11"/>
        <v>0</v>
      </c>
      <c r="AJ20" s="772">
        <f t="shared" si="12"/>
        <v>3154350.9</v>
      </c>
      <c r="AK20" s="772"/>
      <c r="AL20" s="773"/>
      <c r="AM20" s="774">
        <f t="shared" si="16"/>
        <v>3154350.9</v>
      </c>
      <c r="AN20" s="775" t="str">
        <f>+VLOOKUP($B20,'[5]Database All Area Mei 2022'!$C$5:$CJ$1779,74,0)</f>
        <v>PBI</v>
      </c>
      <c r="AO20" s="776">
        <f t="shared" si="1"/>
        <v>14</v>
      </c>
      <c r="AP20" s="777" t="str">
        <f t="shared" si="1"/>
        <v>1710</v>
      </c>
      <c r="AQ20" s="778" t="str">
        <f t="shared" si="0"/>
        <v>DJANARKO SETYANTORO</v>
      </c>
      <c r="AR20" s="779">
        <f t="shared" si="17"/>
        <v>3154350.9</v>
      </c>
      <c r="AS20" s="97">
        <f>+VLOOKUP(B20,'[6]BANK DRIVER'!$B$570:$I$1298,6,0)</f>
        <v>3154350.9</v>
      </c>
      <c r="AV20" s="103">
        <f t="shared" si="18"/>
        <v>0</v>
      </c>
    </row>
    <row r="21" ht="19.5" customHeight="1">
      <c r="A21" s="251" t="s">
        <v>44</v>
      </c>
      <c r="B21" s="115" t="s">
        <v>762</v>
      </c>
      <c r="C21" s="134" t="s">
        <v>763</v>
      </c>
      <c r="D21" s="115" t="s">
        <v>77</v>
      </c>
      <c r="E21" s="134" t="s">
        <v>733</v>
      </c>
      <c r="F21" s="134" t="s">
        <v>49</v>
      </c>
      <c r="G21" s="20">
        <v>2153970</v>
      </c>
      <c r="H21" s="34"/>
      <c r="I21" s="34">
        <f t="shared" si="20"/>
        <v>105329.133</v>
      </c>
      <c r="J21" s="34">
        <f t="shared" si="21"/>
        <v>86158.8</v>
      </c>
      <c r="K21" s="34">
        <f t="shared" si="22"/>
        <v>43079.4</v>
      </c>
      <c r="L21" s="34">
        <v>15000</v>
      </c>
      <c r="M21" s="32">
        <f t="shared" si="23"/>
        <v>2403537.3329999996</v>
      </c>
      <c r="N21" s="37">
        <f t="shared" si="24"/>
        <v>192282.98664</v>
      </c>
      <c r="O21" s="265">
        <v>1142500</v>
      </c>
      <c r="P21" s="37"/>
      <c r="Q21" s="37"/>
      <c r="R21" s="279">
        <f t="shared" si="27"/>
        <v>3738320.3196399994</v>
      </c>
      <c r="S21" s="275">
        <f t="shared" si="25"/>
        <v>21151.128530399998</v>
      </c>
      <c r="T21" s="53">
        <f t="shared" si="26"/>
        <v>3759471.4481703993</v>
      </c>
      <c r="U21" s="200">
        <v>44682</v>
      </c>
      <c r="V21" s="201">
        <v>44773</v>
      </c>
      <c r="Y21" s="284"/>
      <c r="Z21" s="765">
        <f t="shared" si="8"/>
        <v>15</v>
      </c>
      <c r="AA21" s="766" t="str">
        <f t="shared" si="8"/>
        <v>1526</v>
      </c>
      <c r="AB21" s="767" t="str">
        <f t="shared" si="8"/>
        <v>DONY WASTU ENDRA ATMAJA</v>
      </c>
      <c r="AC21" s="768" t="str">
        <f>+VLOOKUP($B21,'[5]Database All Area Mei 2022'!$C$5:$CJ$1779,27,0)</f>
        <v>KAWIN</v>
      </c>
      <c r="AD21" s="769">
        <f t="shared" si="13"/>
        <v>3296470</v>
      </c>
      <c r="AE21" s="770">
        <f t="shared" si="9"/>
        <v>43079.4</v>
      </c>
      <c r="AF21" s="770">
        <f t="shared" si="10"/>
        <v>21539.7</v>
      </c>
      <c r="AG21" s="770">
        <f t="shared" si="14"/>
        <v>21539.7</v>
      </c>
      <c r="AH21" s="771">
        <f t="shared" si="15"/>
        <v>-1664688.8000000003</v>
      </c>
      <c r="AI21" s="771">
        <f t="shared" si="11"/>
        <v>0</v>
      </c>
      <c r="AJ21" s="772">
        <f t="shared" si="12"/>
        <v>3210311.1999999997</v>
      </c>
      <c r="AK21" s="772"/>
      <c r="AL21" s="773"/>
      <c r="AM21" s="774">
        <f t="shared" si="16"/>
        <v>3210311.1999999997</v>
      </c>
      <c r="AN21" s="775" t="str">
        <f>+VLOOKUP($B21,'[5]Database All Area Mei 2022'!$C$5:$CJ$1779,74,0)</f>
        <v>PERUSAHAAN</v>
      </c>
      <c r="AO21" s="776">
        <f t="shared" si="1"/>
        <v>15</v>
      </c>
      <c r="AP21" s="777" t="str">
        <f t="shared" si="1"/>
        <v>1526</v>
      </c>
      <c r="AQ21" s="778" t="str">
        <f t="shared" si="0"/>
        <v>DONY WASTU ENDRA ATMAJA</v>
      </c>
      <c r="AR21" s="779">
        <f t="shared" si="17"/>
        <v>3210311.1999999997</v>
      </c>
      <c r="AS21" s="97">
        <f>+VLOOKUP(B21,'[6]BANK DRIVER'!$B$570:$I$1298,6,0)</f>
        <v>3210311.1999999997</v>
      </c>
      <c r="AV21" s="103">
        <f t="shared" si="18"/>
        <v>0</v>
      </c>
    </row>
    <row r="22" ht="19.5" customHeight="1">
      <c r="A22" s="251" t="s">
        <v>44</v>
      </c>
      <c r="B22" s="115" t="s">
        <v>764</v>
      </c>
      <c r="C22" s="134" t="s">
        <v>765</v>
      </c>
      <c r="D22" s="115" t="s">
        <v>77</v>
      </c>
      <c r="E22" s="134" t="s">
        <v>733</v>
      </c>
      <c r="F22" s="134" t="s">
        <v>49</v>
      </c>
      <c r="G22" s="20">
        <v>2153970</v>
      </c>
      <c r="H22" s="34"/>
      <c r="I22" s="34">
        <f t="shared" si="20"/>
        <v>105329.133</v>
      </c>
      <c r="J22" s="34">
        <f t="shared" si="21"/>
        <v>86158.8</v>
      </c>
      <c r="K22" s="34">
        <f t="shared" si="22"/>
        <v>43079.4</v>
      </c>
      <c r="L22" s="34">
        <v>15000</v>
      </c>
      <c r="M22" s="32">
        <f t="shared" si="23"/>
        <v>2403537.3329999996</v>
      </c>
      <c r="N22" s="37">
        <f t="shared" si="24"/>
        <v>192282.98664</v>
      </c>
      <c r="O22" s="265">
        <v>777500</v>
      </c>
      <c r="P22" s="37"/>
      <c r="Q22" s="37"/>
      <c r="R22" s="279">
        <f t="shared" si="27"/>
        <v>3373320.3196399994</v>
      </c>
      <c r="S22" s="275">
        <f t="shared" si="25"/>
        <v>21151.128530399998</v>
      </c>
      <c r="T22" s="53">
        <f t="shared" si="26"/>
        <v>3394471.4481703993</v>
      </c>
      <c r="U22" s="200">
        <v>44682</v>
      </c>
      <c r="V22" s="201">
        <v>44773</v>
      </c>
      <c r="Y22" s="284"/>
      <c r="Z22" s="765">
        <f t="shared" si="8"/>
        <v>16</v>
      </c>
      <c r="AA22" s="766" t="str">
        <f t="shared" si="8"/>
        <v>1386</v>
      </c>
      <c r="AB22" s="767" t="str">
        <f t="shared" si="8"/>
        <v>EKA HARI BUDI S </v>
      </c>
      <c r="AC22" s="768" t="str">
        <f>+VLOOKUP($B22,'[5]Database All Area Mei 2022'!$C$5:$CJ$1779,27,0)</f>
        <v>KAWIN</v>
      </c>
      <c r="AD22" s="769">
        <f t="shared" si="13"/>
        <v>2931470</v>
      </c>
      <c r="AE22" s="770">
        <f t="shared" si="9"/>
        <v>43079.4</v>
      </c>
      <c r="AF22" s="770">
        <f t="shared" si="10"/>
        <v>21539.7</v>
      </c>
      <c r="AG22" s="770">
        <f t="shared" si="14"/>
        <v>21539.7</v>
      </c>
      <c r="AH22" s="771">
        <f t="shared" si="15"/>
        <v>-2029688.8000000003</v>
      </c>
      <c r="AI22" s="771">
        <f t="shared" si="11"/>
        <v>0</v>
      </c>
      <c r="AJ22" s="772">
        <f t="shared" si="12"/>
        <v>2845311.1999999997</v>
      </c>
      <c r="AK22" s="772"/>
      <c r="AL22" s="773"/>
      <c r="AM22" s="774">
        <f t="shared" si="16"/>
        <v>2845311.1999999997</v>
      </c>
      <c r="AN22" s="775" t="str">
        <f>+VLOOKUP($B22,'[5]Database All Area Mei 2022'!$C$5:$CJ$1779,74,0)</f>
        <v>PERUSAHAAN</v>
      </c>
      <c r="AO22" s="776">
        <f ref="AO22:AP26" t="shared" si="28">+Z22</f>
        <v>16</v>
      </c>
      <c r="AP22" s="777" t="str">
        <f t="shared" si="28"/>
        <v>1386</v>
      </c>
      <c r="AQ22" s="778" t="str">
        <f t="shared" si="0"/>
        <v>EKA HARI BUDI S </v>
      </c>
      <c r="AR22" s="779">
        <f t="shared" si="17"/>
        <v>2845311.1999999997</v>
      </c>
      <c r="AS22" s="97">
        <f>+VLOOKUP(B22,'[6]BANK DRIVER'!$B$570:$I$1298,6,0)</f>
        <v>2845311.1999999997</v>
      </c>
      <c r="AV22" s="103">
        <f t="shared" si="18"/>
        <v>0</v>
      </c>
    </row>
    <row r="23" ht="19.5" customHeight="1">
      <c r="A23" s="251" t="s">
        <v>44</v>
      </c>
      <c r="B23" s="117" t="s">
        <v>766</v>
      </c>
      <c r="C23" s="123" t="s">
        <v>767</v>
      </c>
      <c r="D23" s="117" t="s">
        <v>77</v>
      </c>
      <c r="E23" s="123" t="s">
        <v>733</v>
      </c>
      <c r="F23" s="123" t="s">
        <v>49</v>
      </c>
      <c r="G23" s="12">
        <v>2153970</v>
      </c>
      <c r="H23" s="31"/>
      <c r="I23" s="31">
        <f t="shared" si="20"/>
        <v>105329.133</v>
      </c>
      <c r="J23" s="31">
        <f t="shared" si="21"/>
        <v>86158.8</v>
      </c>
      <c r="K23" s="31">
        <f t="shared" si="22"/>
        <v>43079.4</v>
      </c>
      <c r="L23" s="30">
        <v>15000</v>
      </c>
      <c r="M23" s="32">
        <f t="shared" si="23"/>
        <v>2403537.3329999996</v>
      </c>
      <c r="N23" s="32">
        <f t="shared" si="24"/>
        <v>192282.98664</v>
      </c>
      <c r="O23" s="265">
        <v>805000</v>
      </c>
      <c r="P23" s="32"/>
      <c r="Q23" s="32"/>
      <c r="R23" s="279">
        <f t="shared" si="27"/>
        <v>3400820.3196399994</v>
      </c>
      <c r="S23" s="275">
        <f t="shared" si="25"/>
        <v>21151.128530399998</v>
      </c>
      <c r="T23" s="223">
        <f t="shared" si="26"/>
        <v>3421971.4481703993</v>
      </c>
      <c r="U23" s="220">
        <v>44682</v>
      </c>
      <c r="V23" s="221">
        <v>44773</v>
      </c>
      <c r="Y23" s="284"/>
      <c r="Z23" s="765">
        <f ref="Z23:AB26" t="shared" si="29">+A23</f>
        <v>17</v>
      </c>
      <c r="AA23" s="766" t="str">
        <f t="shared" si="29"/>
        <v>2801</v>
      </c>
      <c r="AB23" s="767" t="str">
        <f t="shared" si="29"/>
        <v>JOEDHI ASTANTO</v>
      </c>
      <c r="AC23" s="768" t="str">
        <f>+VLOOKUP($B23,'[5]Database All Area Mei 2022'!$C$5:$CJ$1779,27,0)</f>
        <v>KAWIN ANAK 3</v>
      </c>
      <c r="AD23" s="769">
        <f t="shared" si="13"/>
        <v>2958970</v>
      </c>
      <c r="AE23" s="770">
        <f t="shared" si="9"/>
        <v>43079.4</v>
      </c>
      <c r="AF23" s="770">
        <f t="shared" si="10"/>
        <v>0</v>
      </c>
      <c r="AG23" s="770">
        <f t="shared" si="14"/>
        <v>21539.7</v>
      </c>
      <c r="AH23" s="771">
        <f t="shared" si="15"/>
        <v>-3105649.1</v>
      </c>
      <c r="AI23" s="771">
        <f t="shared" si="11"/>
        <v>0</v>
      </c>
      <c r="AJ23" s="772">
        <f t="shared" si="12"/>
        <v>2894350.9</v>
      </c>
      <c r="AK23" s="772"/>
      <c r="AL23" s="773"/>
      <c r="AM23" s="774">
        <f t="shared" si="16"/>
        <v>2894350.9</v>
      </c>
      <c r="AN23" s="775" t="str">
        <f>+VLOOKUP($B23,'[5]Database All Area Mei 2022'!$C$5:$CJ$1779,74,0)</f>
        <v>PBI</v>
      </c>
      <c r="AO23" s="776">
        <f t="shared" si="28"/>
        <v>17</v>
      </c>
      <c r="AP23" s="777" t="str">
        <f t="shared" si="28"/>
        <v>2801</v>
      </c>
      <c r="AQ23" s="778" t="str">
        <f t="shared" si="0"/>
        <v>JOEDHI ASTANTO</v>
      </c>
      <c r="AR23" s="779">
        <f t="shared" si="17"/>
        <v>2894350.9</v>
      </c>
      <c r="AS23" s="97">
        <f>+VLOOKUP(B23,'[6]BANK DRIVER'!$B$570:$I$1298,6,0)</f>
        <v>2894350.9</v>
      </c>
      <c r="AV23" s="103">
        <f t="shared" si="18"/>
        <v>0</v>
      </c>
    </row>
    <row r="24" ht="19.5" customHeight="1">
      <c r="A24" s="251" t="s">
        <v>44</v>
      </c>
      <c r="B24" s="117" t="s">
        <v>768</v>
      </c>
      <c r="C24" s="123" t="s">
        <v>769</v>
      </c>
      <c r="D24" s="117" t="s">
        <v>77</v>
      </c>
      <c r="E24" s="123" t="s">
        <v>733</v>
      </c>
      <c r="F24" s="123" t="s">
        <v>49</v>
      </c>
      <c r="G24" s="12">
        <v>2153970</v>
      </c>
      <c r="H24" s="31"/>
      <c r="I24" s="31">
        <f t="shared" si="20"/>
        <v>105329.133</v>
      </c>
      <c r="J24" s="31">
        <f t="shared" si="21"/>
        <v>86158.8</v>
      </c>
      <c r="K24" s="31">
        <f t="shared" si="22"/>
        <v>43079.4</v>
      </c>
      <c r="L24" s="30">
        <v>15000</v>
      </c>
      <c r="M24" s="32">
        <f t="shared" si="23"/>
        <v>2403537.3329999996</v>
      </c>
      <c r="N24" s="32">
        <f t="shared" si="24"/>
        <v>192282.98664</v>
      </c>
      <c r="O24" s="265">
        <v>887500</v>
      </c>
      <c r="P24" s="32"/>
      <c r="Q24" s="32"/>
      <c r="R24" s="279">
        <f t="shared" si="27"/>
        <v>3483320.3196399994</v>
      </c>
      <c r="S24" s="275">
        <f t="shared" si="25"/>
        <v>21151.128530399998</v>
      </c>
      <c r="T24" s="223">
        <f t="shared" si="26"/>
        <v>3504471.4481703993</v>
      </c>
      <c r="U24" s="220">
        <v>44682</v>
      </c>
      <c r="V24" s="221">
        <v>44773</v>
      </c>
      <c r="Y24" s="284"/>
      <c r="Z24" s="765">
        <f t="shared" si="29"/>
        <v>18</v>
      </c>
      <c r="AA24" s="766" t="str">
        <f t="shared" si="29"/>
        <v>2795</v>
      </c>
      <c r="AB24" s="767" t="str">
        <f t="shared" si="29"/>
        <v>JUNIAR ANDRIAN HADI PRABOWO</v>
      </c>
      <c r="AC24" s="768" t="str">
        <f>+VLOOKUP($B24,'[5]Database All Area Mei 2022'!$C$5:$CJ$1779,27,0)</f>
        <v>LAJANG</v>
      </c>
      <c r="AD24" s="769">
        <f t="shared" si="13"/>
        <v>3041470</v>
      </c>
      <c r="AE24" s="770">
        <f t="shared" si="9"/>
        <v>43079.4</v>
      </c>
      <c r="AF24" s="770">
        <f t="shared" si="10"/>
        <v>21539.7</v>
      </c>
      <c r="AG24" s="770">
        <f t="shared" si="14"/>
        <v>21539.7</v>
      </c>
      <c r="AH24" s="771">
        <f t="shared" si="15"/>
        <v>-1544688.8000000003</v>
      </c>
      <c r="AI24" s="771">
        <f t="shared" si="11"/>
        <v>0</v>
      </c>
      <c r="AJ24" s="772">
        <f t="shared" si="12"/>
        <v>2955311.1999999997</v>
      </c>
      <c r="AK24" s="772"/>
      <c r="AL24" s="773"/>
      <c r="AM24" s="774">
        <f t="shared" si="16"/>
        <v>2955311.1999999997</v>
      </c>
      <c r="AN24" s="775" t="str">
        <f>+VLOOKUP($B24,'[5]Database All Area Mei 2022'!$C$5:$CJ$1779,74,0)</f>
        <v>PERUSAHAAN</v>
      </c>
      <c r="AO24" s="776">
        <f t="shared" si="28"/>
        <v>18</v>
      </c>
      <c r="AP24" s="777" t="str">
        <f t="shared" si="28"/>
        <v>2795</v>
      </c>
      <c r="AQ24" s="778" t="str">
        <f t="shared" si="0"/>
        <v>JUNIAR ANDRIAN HADI PRABOWO</v>
      </c>
      <c r="AR24" s="779">
        <f t="shared" si="17"/>
        <v>2955311.1999999997</v>
      </c>
      <c r="AS24" s="97">
        <f>+VLOOKUP(B24,'[6]BANK DRIVER'!$B$570:$I$1298,6,0)</f>
        <v>2955311.1999999997</v>
      </c>
      <c r="AV24" s="103">
        <f t="shared" si="18"/>
        <v>0</v>
      </c>
    </row>
    <row r="25" ht="19.5" customHeight="1">
      <c r="A25" s="251" t="s">
        <v>44</v>
      </c>
      <c r="B25" s="117" t="s">
        <v>770</v>
      </c>
      <c r="C25" s="123" t="s">
        <v>771</v>
      </c>
      <c r="D25" s="117" t="s">
        <v>77</v>
      </c>
      <c r="E25" s="123" t="s">
        <v>733</v>
      </c>
      <c r="F25" s="123" t="s">
        <v>49</v>
      </c>
      <c r="G25" s="12">
        <v>2153970</v>
      </c>
      <c r="H25" s="31"/>
      <c r="I25" s="31">
        <f t="shared" si="20"/>
        <v>105329.133</v>
      </c>
      <c r="J25" s="31">
        <f t="shared" si="21"/>
        <v>86158.8</v>
      </c>
      <c r="K25" s="31">
        <f t="shared" si="22"/>
        <v>43079.4</v>
      </c>
      <c r="L25" s="30">
        <v>15000</v>
      </c>
      <c r="M25" s="32">
        <f t="shared" si="23"/>
        <v>2403537.3329999996</v>
      </c>
      <c r="N25" s="32">
        <f t="shared" si="24"/>
        <v>192282.98664</v>
      </c>
      <c r="O25" s="265">
        <v>972500</v>
      </c>
      <c r="P25" s="32"/>
      <c r="Q25" s="32"/>
      <c r="R25" s="279">
        <f t="shared" si="27"/>
        <v>3568320.3196399994</v>
      </c>
      <c r="S25" s="275">
        <f t="shared" si="25"/>
        <v>21151.128530399998</v>
      </c>
      <c r="T25" s="223">
        <f t="shared" si="26"/>
        <v>3589471.4481703993</v>
      </c>
      <c r="U25" s="220">
        <v>44682</v>
      </c>
      <c r="V25" s="221">
        <v>44773</v>
      </c>
      <c r="Y25" s="284"/>
      <c r="Z25" s="765">
        <f t="shared" si="29"/>
        <v>19</v>
      </c>
      <c r="AA25" s="766" t="str">
        <f t="shared" si="29"/>
        <v>2797</v>
      </c>
      <c r="AB25" s="767" t="str">
        <f t="shared" si="29"/>
        <v>KURNIAWAN</v>
      </c>
      <c r="AC25" s="768" t="str">
        <f>+VLOOKUP($B25,'[5]Database All Area Mei 2022'!$C$5:$CJ$1779,27,0)</f>
        <v>KAWIN ANAK 1</v>
      </c>
      <c r="AD25" s="769">
        <f t="shared" si="13"/>
        <v>3126470</v>
      </c>
      <c r="AE25" s="770">
        <f t="shared" si="9"/>
        <v>43079.4</v>
      </c>
      <c r="AF25" s="770">
        <f t="shared" si="10"/>
        <v>21539.7</v>
      </c>
      <c r="AG25" s="770">
        <f t="shared" si="14"/>
        <v>21539.7</v>
      </c>
      <c r="AH25" s="771">
        <f t="shared" si="15"/>
        <v>-2209688.8000000003</v>
      </c>
      <c r="AI25" s="771">
        <f t="shared" si="11"/>
        <v>0</v>
      </c>
      <c r="AJ25" s="772">
        <f t="shared" si="12"/>
        <v>3040311.1999999997</v>
      </c>
      <c r="AK25" s="772"/>
      <c r="AL25" s="773"/>
      <c r="AM25" s="774">
        <f t="shared" si="16"/>
        <v>3040311.1999999997</v>
      </c>
      <c r="AN25" s="775" t="str">
        <f>+VLOOKUP($B25,'[5]Database All Area Mei 2022'!$C$5:$CJ$1779,74,0)</f>
        <v>PERUSAHAAN</v>
      </c>
      <c r="AO25" s="776">
        <f t="shared" si="28"/>
        <v>19</v>
      </c>
      <c r="AP25" s="777" t="str">
        <f t="shared" si="28"/>
        <v>2797</v>
      </c>
      <c r="AQ25" s="778" t="str">
        <f t="shared" si="0"/>
        <v>KURNIAWAN</v>
      </c>
      <c r="AR25" s="779">
        <f t="shared" si="17"/>
        <v>3040311.1999999997</v>
      </c>
      <c r="AS25" s="97">
        <f>+VLOOKUP(B25,'[6]BANK DRIVER'!$B$570:$I$1298,6,0)</f>
        <v>3040311.1999999997</v>
      </c>
      <c r="AV25" s="103">
        <f t="shared" si="18"/>
        <v>0</v>
      </c>
    </row>
    <row r="26" ht="19.5" customHeight="1">
      <c r="A26" s="251" t="s">
        <v>44</v>
      </c>
      <c r="B26" s="117" t="s">
        <v>772</v>
      </c>
      <c r="C26" s="123" t="s">
        <v>773</v>
      </c>
      <c r="D26" s="117" t="s">
        <v>77</v>
      </c>
      <c r="E26" s="123" t="s">
        <v>733</v>
      </c>
      <c r="F26" s="123" t="s">
        <v>49</v>
      </c>
      <c r="G26" s="12">
        <v>2153970</v>
      </c>
      <c r="H26" s="31"/>
      <c r="I26" s="31">
        <f t="shared" si="20"/>
        <v>105329.133</v>
      </c>
      <c r="J26" s="31">
        <f t="shared" si="21"/>
        <v>86158.8</v>
      </c>
      <c r="K26" s="31">
        <f t="shared" si="22"/>
        <v>43079.4</v>
      </c>
      <c r="L26" s="30">
        <v>15000</v>
      </c>
      <c r="M26" s="32">
        <f t="shared" si="23"/>
        <v>2403537.3329999996</v>
      </c>
      <c r="N26" s="32">
        <f t="shared" si="24"/>
        <v>192282.98664</v>
      </c>
      <c r="O26" s="265">
        <v>812500</v>
      </c>
      <c r="P26" s="32"/>
      <c r="Q26" s="32"/>
      <c r="R26" s="279">
        <f t="shared" si="27"/>
        <v>3408320.3196399994</v>
      </c>
      <c r="S26" s="275">
        <f t="shared" si="25"/>
        <v>21151.128530399998</v>
      </c>
      <c r="T26" s="223">
        <f t="shared" si="26"/>
        <v>3429471.4481703993</v>
      </c>
      <c r="U26" s="220">
        <v>44682</v>
      </c>
      <c r="V26" s="221">
        <v>44773</v>
      </c>
      <c r="Y26" s="284"/>
      <c r="Z26" s="765">
        <f t="shared" si="29"/>
        <v>20</v>
      </c>
      <c r="AA26" s="766" t="str">
        <f t="shared" si="29"/>
        <v>2017</v>
      </c>
      <c r="AB26" s="767" t="str">
        <f t="shared" si="29"/>
        <v>MOHAMAD FATKHURROHMAN</v>
      </c>
      <c r="AC26" s="768" t="str">
        <f>+VLOOKUP($B26,'[5]Database All Area Mei 2022'!$C$5:$CJ$1779,27,0)</f>
        <v>KAWIN ANAK 3</v>
      </c>
      <c r="AD26" s="769">
        <f t="shared" si="13"/>
        <v>2966470</v>
      </c>
      <c r="AE26" s="770">
        <f t="shared" si="9"/>
        <v>43079.4</v>
      </c>
      <c r="AF26" s="770">
        <f t="shared" si="10"/>
        <v>21539.7</v>
      </c>
      <c r="AG26" s="770">
        <f t="shared" si="14"/>
        <v>21539.7</v>
      </c>
      <c r="AH26" s="771">
        <f t="shared" si="15"/>
        <v>-3119688.8000000003</v>
      </c>
      <c r="AI26" s="771">
        <f t="shared" si="11"/>
        <v>0</v>
      </c>
      <c r="AJ26" s="772">
        <f t="shared" si="12"/>
        <v>2880311.1999999997</v>
      </c>
      <c r="AK26" s="772"/>
      <c r="AL26" s="773"/>
      <c r="AM26" s="774">
        <f t="shared" si="16"/>
        <v>2880311.1999999997</v>
      </c>
      <c r="AN26" s="775" t="str">
        <f>+VLOOKUP($B26,'[5]Database All Area Mei 2022'!$C$5:$CJ$1779,74,0)</f>
        <v>PERUSAHAAN</v>
      </c>
      <c r="AO26" s="776">
        <f t="shared" si="28"/>
        <v>20</v>
      </c>
      <c r="AP26" s="777" t="str">
        <f t="shared" si="28"/>
        <v>2017</v>
      </c>
      <c r="AQ26" s="778" t="str">
        <f t="shared" si="0"/>
        <v>MOHAMAD FATKHURROHMAN</v>
      </c>
      <c r="AR26" s="779">
        <f t="shared" si="17"/>
        <v>2880311.1999999997</v>
      </c>
      <c r="AS26" s="97">
        <f>+VLOOKUP(B26,'[6]BANK DRIVER'!$B$570:$I$1298,6,0)</f>
        <v>2880311.1999999997</v>
      </c>
      <c r="AV26" s="103">
        <f t="shared" si="18"/>
        <v>0</v>
      </c>
    </row>
    <row r="27" ht="19.5" customHeight="1">
      <c r="A27" s="251" t="s">
        <v>44</v>
      </c>
      <c r="B27" s="117" t="s">
        <v>774</v>
      </c>
      <c r="C27" s="123" t="s">
        <v>775</v>
      </c>
      <c r="D27" s="117" t="s">
        <v>77</v>
      </c>
      <c r="E27" s="123" t="s">
        <v>733</v>
      </c>
      <c r="F27" s="123" t="s">
        <v>49</v>
      </c>
      <c r="G27" s="12">
        <v>2153970</v>
      </c>
      <c r="H27" s="31"/>
      <c r="I27" s="31">
        <f t="shared" si="20"/>
        <v>105329.133</v>
      </c>
      <c r="J27" s="31">
        <f t="shared" si="21"/>
        <v>86158.8</v>
      </c>
      <c r="K27" s="31">
        <f t="shared" si="22"/>
        <v>43079.4</v>
      </c>
      <c r="L27" s="30">
        <v>15000</v>
      </c>
      <c r="M27" s="32">
        <f t="shared" si="23"/>
        <v>2403537.3329999996</v>
      </c>
      <c r="N27" s="32">
        <f t="shared" si="24"/>
        <v>192282.98664</v>
      </c>
      <c r="O27" s="265">
        <v>1680000</v>
      </c>
      <c r="P27" s="32"/>
      <c r="Q27" s="32"/>
      <c r="R27" s="279">
        <f t="shared" si="27"/>
        <v>4275820.319639999</v>
      </c>
      <c r="S27" s="275">
        <f t="shared" si="25"/>
        <v>21151.128530399998</v>
      </c>
      <c r="T27" s="223">
        <f t="shared" si="26"/>
        <v>4296971.448170399</v>
      </c>
      <c r="U27" s="220">
        <v>44652</v>
      </c>
      <c r="V27" s="221">
        <v>44742</v>
      </c>
      <c r="Y27" s="284"/>
      <c r="Z27" s="765">
        <f ref="Z27:Z58" t="shared" si="30">+A27</f>
        <v>21</v>
      </c>
      <c r="AA27" s="766" t="str">
        <f ref="AA27:AA58" t="shared" si="31">+B27</f>
        <v>1277</v>
      </c>
      <c r="AB27" s="767" t="str">
        <f ref="AB27:AB58" t="shared" si="32">+C27</f>
        <v>PULUNG LAKSONO </v>
      </c>
      <c r="AC27" s="768" t="str">
        <f>+VLOOKUP($B27,'[5]Database All Area Mei 2022'!$C$5:$CJ$1779,27,0)</f>
        <v>LAJANG</v>
      </c>
      <c r="AD27" s="769">
        <f ref="AD27:AD58" t="shared" si="33">+G27+P27+Q27+H27+O27</f>
        <v>3833970</v>
      </c>
      <c r="AE27" s="770">
        <f ref="AE27:AE58" t="shared" si="34">IF(I27&gt;1,$AE$4*2%,0)</f>
        <v>43079.4</v>
      </c>
      <c r="AF27" s="770">
        <f ref="AF27:AF58" t="shared" si="35">+IF(AN27="PERUSAHAAN",$AE$4*1%,0)</f>
        <v>0</v>
      </c>
      <c r="AG27" s="770">
        <f ref="AG27:AG58" t="shared" si="36">IF(L27&gt;1,$AE$4*1%,0)</f>
        <v>21539.7</v>
      </c>
      <c r="AH27" s="771">
        <f ref="AH27:AH58" t="shared" si="37">(AD27-AE27-AF27-AG27)-IF(AC27="LAJANG",4500000,IF(AC27="KAWIN",4875000,IF(AC27="KAWIN ANAK 1",5250000,IF(AC27="KAWIN ANAK 2",5625000,IF(AC27="KAWIN ANAK 3",6000000,0)))))</f>
        <v>-730649.1000000001</v>
      </c>
      <c r="AI27" s="771">
        <f ref="AI27:AI58" t="shared" si="38">+IF(AH27&gt;1,AH27*5%,0)</f>
        <v>0</v>
      </c>
      <c r="AJ27" s="772">
        <f ref="AJ27:AJ58" t="shared" si="39">+AD27-AE27-AF27-AG27-AI27</f>
        <v>3769350.9</v>
      </c>
      <c r="AK27" s="772"/>
      <c r="AL27" s="773"/>
      <c r="AM27" s="774">
        <f ref="AM27:AM58" t="shared" si="40">+AJ27-AL27-AK27</f>
        <v>3769350.9</v>
      </c>
      <c r="AN27" s="775" t="str">
        <f>+VLOOKUP($B27,'[5]Database All Area Mei 2022'!$C$5:$CJ$1779,74,0)</f>
        <v>PBI</v>
      </c>
      <c r="AO27" s="776">
        <f ref="AO27:AO58" t="shared" si="41">+Z27</f>
        <v>21</v>
      </c>
      <c r="AP27" s="777" t="str">
        <f ref="AP27:AP58" t="shared" si="42">+AA27</f>
        <v>1277</v>
      </c>
      <c r="AQ27" s="778" t="str">
        <f ref="AQ27:AQ58" t="shared" si="43">+AB27</f>
        <v>PULUNG LAKSONO </v>
      </c>
      <c r="AR27" s="779">
        <f ref="AR27:AR58" t="shared" si="44">+AM27</f>
        <v>3769350.9</v>
      </c>
      <c r="AS27" s="97">
        <f>+VLOOKUP(B27,'[6]BANK DRIVER'!$B$570:$I$1298,6,0)</f>
        <v>3769350.9</v>
      </c>
      <c r="AV27" s="103">
        <f ref="AV27:AV58" t="shared" si="45">+AR27-AS27-AT27-AU27</f>
        <v>0</v>
      </c>
    </row>
    <row r="28" ht="19.5" customHeight="1">
      <c r="A28" s="251" t="s">
        <v>44</v>
      </c>
      <c r="B28" s="120" t="s">
        <v>776</v>
      </c>
      <c r="C28" s="137" t="s">
        <v>777</v>
      </c>
      <c r="D28" s="117" t="s">
        <v>77</v>
      </c>
      <c r="E28" s="123" t="s">
        <v>733</v>
      </c>
      <c r="F28" s="137" t="s">
        <v>49</v>
      </c>
      <c r="G28" s="12">
        <v>2153970</v>
      </c>
      <c r="H28" s="31"/>
      <c r="I28" s="31">
        <f t="shared" si="20"/>
        <v>105329.133</v>
      </c>
      <c r="J28" s="31">
        <f t="shared" si="21"/>
        <v>86158.8</v>
      </c>
      <c r="K28" s="31">
        <f t="shared" si="22"/>
        <v>43079.4</v>
      </c>
      <c r="L28" s="31">
        <v>15000</v>
      </c>
      <c r="M28" s="32">
        <f t="shared" si="23"/>
        <v>2403537.3329999996</v>
      </c>
      <c r="N28" s="32">
        <f t="shared" si="24"/>
        <v>192282.98664</v>
      </c>
      <c r="O28" s="265">
        <v>867500</v>
      </c>
      <c r="P28" s="172"/>
      <c r="Q28" s="32"/>
      <c r="R28" s="279">
        <f t="shared" si="27"/>
        <v>3463320.3196399994</v>
      </c>
      <c r="S28" s="275">
        <f t="shared" si="25"/>
        <v>21151.128530399998</v>
      </c>
      <c r="T28" s="223">
        <f t="shared" si="26"/>
        <v>3484471.4481703993</v>
      </c>
      <c r="U28" s="220">
        <v>44652</v>
      </c>
      <c r="V28" s="221">
        <v>44742</v>
      </c>
      <c r="Y28" s="284"/>
      <c r="Z28" s="765">
        <f t="shared" si="30"/>
        <v>22</v>
      </c>
      <c r="AA28" s="766" t="str">
        <f t="shared" si="31"/>
        <v>2878</v>
      </c>
      <c r="AB28" s="767" t="str">
        <f t="shared" si="32"/>
        <v>ACHMAD BAIHAKI</v>
      </c>
      <c r="AC28" s="768" t="str">
        <f>+VLOOKUP($B28,'[5]Database All Area Mei 2022'!$C$5:$CJ$1779,27,0)</f>
        <v>KAWIN</v>
      </c>
      <c r="AD28" s="769">
        <f t="shared" si="33"/>
        <v>3021470</v>
      </c>
      <c r="AE28" s="770">
        <f t="shared" si="34"/>
        <v>43079.4</v>
      </c>
      <c r="AF28" s="770">
        <f t="shared" si="35"/>
        <v>0</v>
      </c>
      <c r="AG28" s="770">
        <f t="shared" si="36"/>
        <v>21539.7</v>
      </c>
      <c r="AH28" s="771">
        <f t="shared" si="37"/>
        <v>-1918149.1</v>
      </c>
      <c r="AI28" s="771">
        <f t="shared" si="38"/>
        <v>0</v>
      </c>
      <c r="AJ28" s="772">
        <f t="shared" si="39"/>
        <v>2956850.9</v>
      </c>
      <c r="AK28" s="772"/>
      <c r="AL28" s="773"/>
      <c r="AM28" s="774">
        <f t="shared" si="40"/>
        <v>2956850.9</v>
      </c>
      <c r="AN28" s="775" t="str">
        <f>+VLOOKUP($B28,'[5]Database All Area Mei 2022'!$C$5:$CJ$1779,74,0)</f>
        <v>PBI</v>
      </c>
      <c r="AO28" s="776">
        <f t="shared" si="41"/>
        <v>22</v>
      </c>
      <c r="AP28" s="777" t="str">
        <f t="shared" si="42"/>
        <v>2878</v>
      </c>
      <c r="AQ28" s="778" t="str">
        <f t="shared" si="43"/>
        <v>ACHMAD BAIHAKI</v>
      </c>
      <c r="AR28" s="779">
        <f t="shared" si="44"/>
        <v>2956850.9</v>
      </c>
      <c r="AS28" s="97">
        <f>+VLOOKUP(B28,'[6]BANK DRIVER'!$B$570:$I$1298,6,0)</f>
        <v>2956850.9</v>
      </c>
      <c r="AV28" s="103">
        <f t="shared" si="45"/>
        <v>0</v>
      </c>
    </row>
    <row r="29" ht="19.5" customHeight="1">
      <c r="A29" s="251" t="s">
        <v>44</v>
      </c>
      <c r="B29" s="117" t="s">
        <v>778</v>
      </c>
      <c r="C29" s="123" t="s">
        <v>779</v>
      </c>
      <c r="D29" s="117" t="s">
        <v>77</v>
      </c>
      <c r="E29" s="123" t="s">
        <v>733</v>
      </c>
      <c r="F29" s="123" t="s">
        <v>49</v>
      </c>
      <c r="G29" s="12">
        <v>2153970</v>
      </c>
      <c r="H29" s="31"/>
      <c r="I29" s="31">
        <f t="shared" si="20"/>
        <v>105329.133</v>
      </c>
      <c r="J29" s="31">
        <f t="shared" si="21"/>
        <v>86158.8</v>
      </c>
      <c r="K29" s="31">
        <f t="shared" si="22"/>
        <v>43079.4</v>
      </c>
      <c r="L29" s="30">
        <v>15000</v>
      </c>
      <c r="M29" s="32">
        <f t="shared" si="23"/>
        <v>2403537.3329999996</v>
      </c>
      <c r="N29" s="32">
        <f t="shared" si="24"/>
        <v>192282.98664</v>
      </c>
      <c r="O29" s="265">
        <v>545000</v>
      </c>
      <c r="P29" s="32"/>
      <c r="Q29" s="32"/>
      <c r="R29" s="279">
        <f t="shared" si="27"/>
        <v>3140820.3196399994</v>
      </c>
      <c r="S29" s="275">
        <f t="shared" si="25"/>
        <v>21151.128530399998</v>
      </c>
      <c r="T29" s="223">
        <f t="shared" si="26"/>
        <v>3161971.4481703993</v>
      </c>
      <c r="U29" s="220">
        <v>44652</v>
      </c>
      <c r="V29" s="221">
        <v>44742</v>
      </c>
      <c r="Y29" s="284"/>
      <c r="Z29" s="765">
        <f t="shared" si="30"/>
        <v>23</v>
      </c>
      <c r="AA29" s="766" t="str">
        <f t="shared" si="31"/>
        <v>2531</v>
      </c>
      <c r="AB29" s="767" t="str">
        <f t="shared" si="32"/>
        <v>WINARTO</v>
      </c>
      <c r="AC29" s="768" t="str">
        <f>+VLOOKUP($B29,'[5]Database All Area Mei 2022'!$C$5:$CJ$1779,27,0)</f>
        <v>KAWIN ANAK 3</v>
      </c>
      <c r="AD29" s="769">
        <f t="shared" si="33"/>
        <v>2698970</v>
      </c>
      <c r="AE29" s="770">
        <f t="shared" si="34"/>
        <v>43079.4</v>
      </c>
      <c r="AF29" s="770">
        <f t="shared" si="35"/>
        <v>21539.7</v>
      </c>
      <c r="AG29" s="770">
        <f t="shared" si="36"/>
        <v>21539.7</v>
      </c>
      <c r="AH29" s="771">
        <f t="shared" si="37"/>
        <v>-3387188.8000000003</v>
      </c>
      <c r="AI29" s="771">
        <f t="shared" si="38"/>
        <v>0</v>
      </c>
      <c r="AJ29" s="772">
        <f t="shared" si="39"/>
        <v>2612811.1999999997</v>
      </c>
      <c r="AK29" s="772"/>
      <c r="AL29" s="773"/>
      <c r="AM29" s="774">
        <f t="shared" si="40"/>
        <v>2612811.1999999997</v>
      </c>
      <c r="AN29" s="775" t="str">
        <f>+VLOOKUP($B29,'[5]Database All Area Mei 2022'!$C$5:$CJ$1779,74,0)</f>
        <v>PERUSAHAAN</v>
      </c>
      <c r="AO29" s="776">
        <f t="shared" si="41"/>
        <v>23</v>
      </c>
      <c r="AP29" s="777" t="str">
        <f t="shared" si="42"/>
        <v>2531</v>
      </c>
      <c r="AQ29" s="778" t="str">
        <f t="shared" si="43"/>
        <v>WINARTO</v>
      </c>
      <c r="AR29" s="779">
        <f t="shared" si="44"/>
        <v>2612811.1999999997</v>
      </c>
      <c r="AS29" s="97">
        <f>+VLOOKUP(B29,'[6]BANK DRIVER'!$B$570:$I$1298,6,0)</f>
        <v>2612811.1999999997</v>
      </c>
      <c r="AV29" s="103">
        <f t="shared" si="45"/>
        <v>0</v>
      </c>
    </row>
    <row r="30" ht="19.5" customHeight="1">
      <c r="A30" s="251" t="s">
        <v>44</v>
      </c>
      <c r="B30" s="117" t="s">
        <v>780</v>
      </c>
      <c r="C30" s="123" t="s">
        <v>781</v>
      </c>
      <c r="D30" s="117" t="s">
        <v>77</v>
      </c>
      <c r="E30" s="123" t="s">
        <v>733</v>
      </c>
      <c r="F30" s="123" t="s">
        <v>49</v>
      </c>
      <c r="G30" s="12">
        <v>2153970</v>
      </c>
      <c r="H30" s="31"/>
      <c r="I30" s="31">
        <f t="shared" si="20"/>
        <v>105329.133</v>
      </c>
      <c r="J30" s="31">
        <f t="shared" si="21"/>
        <v>86158.8</v>
      </c>
      <c r="K30" s="31">
        <f t="shared" si="22"/>
        <v>43079.4</v>
      </c>
      <c r="L30" s="30">
        <v>15000</v>
      </c>
      <c r="M30" s="32">
        <f t="shared" si="23"/>
        <v>2403537.3329999996</v>
      </c>
      <c r="N30" s="32">
        <f t="shared" si="24"/>
        <v>192282.98664</v>
      </c>
      <c r="O30" s="265">
        <v>987500</v>
      </c>
      <c r="P30" s="32"/>
      <c r="Q30" s="32"/>
      <c r="R30" s="279">
        <f t="shared" si="27"/>
        <v>3583320.3196399994</v>
      </c>
      <c r="S30" s="275">
        <f t="shared" si="25"/>
        <v>21151.128530399998</v>
      </c>
      <c r="T30" s="223">
        <f t="shared" si="26"/>
        <v>3604471.4481703993</v>
      </c>
      <c r="U30" s="220">
        <v>44621</v>
      </c>
      <c r="V30" s="221">
        <v>44712</v>
      </c>
      <c r="Y30" s="284"/>
      <c r="Z30" s="765">
        <f t="shared" si="30"/>
        <v>24</v>
      </c>
      <c r="AA30" s="766" t="str">
        <f t="shared" si="31"/>
        <v>2976</v>
      </c>
      <c r="AB30" s="767" t="str">
        <f t="shared" si="32"/>
        <v>EDI HERMAWAN SUSANTO</v>
      </c>
      <c r="AC30" s="768" t="str">
        <f>+VLOOKUP($B30,'[5]Database All Area Mei 2022'!$C$5:$CJ$1779,27,0)</f>
        <v>KAWIN</v>
      </c>
      <c r="AD30" s="769">
        <f t="shared" si="33"/>
        <v>3141470</v>
      </c>
      <c r="AE30" s="770">
        <f t="shared" si="34"/>
        <v>43079.4</v>
      </c>
      <c r="AF30" s="770">
        <f t="shared" si="35"/>
        <v>0</v>
      </c>
      <c r="AG30" s="770">
        <f t="shared" si="36"/>
        <v>21539.7</v>
      </c>
      <c r="AH30" s="771">
        <f t="shared" si="37"/>
        <v>-1798149.1</v>
      </c>
      <c r="AI30" s="771">
        <f t="shared" si="38"/>
        <v>0</v>
      </c>
      <c r="AJ30" s="772">
        <f t="shared" si="39"/>
        <v>3076850.9</v>
      </c>
      <c r="AK30" s="772"/>
      <c r="AL30" s="773"/>
      <c r="AM30" s="774">
        <f t="shared" si="40"/>
        <v>3076850.9</v>
      </c>
      <c r="AN30" s="775" t="str">
        <f>+VLOOKUP($B30,'[5]Database All Area Mei 2022'!$C$5:$CJ$1779,74,0)</f>
        <v>PBI</v>
      </c>
      <c r="AO30" s="776">
        <f t="shared" si="41"/>
        <v>24</v>
      </c>
      <c r="AP30" s="777" t="str">
        <f t="shared" si="42"/>
        <v>2976</v>
      </c>
      <c r="AQ30" s="778" t="str">
        <f t="shared" si="43"/>
        <v>EDI HERMAWAN SUSANTO</v>
      </c>
      <c r="AR30" s="779">
        <f t="shared" si="44"/>
        <v>3076850.9</v>
      </c>
      <c r="AS30" s="97">
        <f>+VLOOKUP(B30,'[6]BANK DRIVER'!$B$570:$I$1298,6,0)</f>
        <v>3076850.9</v>
      </c>
      <c r="AV30" s="103">
        <f t="shared" si="45"/>
        <v>0</v>
      </c>
    </row>
    <row r="31" ht="19.5" customHeight="1">
      <c r="A31" s="251" t="s">
        <v>44</v>
      </c>
      <c r="B31" s="117" t="s">
        <v>782</v>
      </c>
      <c r="C31" s="123" t="s">
        <v>783</v>
      </c>
      <c r="D31" s="117" t="s">
        <v>77</v>
      </c>
      <c r="E31" s="123" t="s">
        <v>733</v>
      </c>
      <c r="F31" s="123" t="s">
        <v>49</v>
      </c>
      <c r="G31" s="12">
        <v>2153970</v>
      </c>
      <c r="H31" s="31"/>
      <c r="I31" s="31">
        <f t="shared" si="20"/>
        <v>105329.133</v>
      </c>
      <c r="J31" s="31">
        <f t="shared" si="21"/>
        <v>86158.8</v>
      </c>
      <c r="K31" s="31">
        <f t="shared" si="22"/>
        <v>43079.4</v>
      </c>
      <c r="L31" s="30">
        <v>15000</v>
      </c>
      <c r="M31" s="32">
        <f t="shared" si="23"/>
        <v>2403537.3329999996</v>
      </c>
      <c r="N31" s="32">
        <f t="shared" si="24"/>
        <v>192282.98664</v>
      </c>
      <c r="O31" s="265">
        <v>570000</v>
      </c>
      <c r="P31" s="32"/>
      <c r="Q31" s="32"/>
      <c r="R31" s="279">
        <f t="shared" si="27"/>
        <v>3165820.3196399994</v>
      </c>
      <c r="S31" s="275">
        <f t="shared" si="25"/>
        <v>21151.128530399998</v>
      </c>
      <c r="T31" s="223">
        <f t="shared" si="26"/>
        <v>3186971.4481703993</v>
      </c>
      <c r="U31" s="220">
        <v>44621</v>
      </c>
      <c r="V31" s="221">
        <v>44712</v>
      </c>
      <c r="Y31" s="284"/>
      <c r="Z31" s="765">
        <f t="shared" si="30"/>
        <v>25</v>
      </c>
      <c r="AA31" s="766" t="str">
        <f t="shared" si="31"/>
        <v>2979</v>
      </c>
      <c r="AB31" s="767" t="str">
        <f t="shared" si="32"/>
        <v>HERI PURWOKO</v>
      </c>
      <c r="AC31" s="768" t="str">
        <f>+VLOOKUP($B31,'[5]Database All Area Mei 2022'!$C$5:$CJ$1779,27,0)</f>
        <v>KAWIN ANAK 2</v>
      </c>
      <c r="AD31" s="769">
        <f t="shared" si="33"/>
        <v>2723970</v>
      </c>
      <c r="AE31" s="770">
        <f t="shared" si="34"/>
        <v>43079.4</v>
      </c>
      <c r="AF31" s="770">
        <f t="shared" si="35"/>
        <v>21539.7</v>
      </c>
      <c r="AG31" s="770">
        <f t="shared" si="36"/>
        <v>21539.7</v>
      </c>
      <c r="AH31" s="771">
        <f t="shared" si="37"/>
        <v>-2987188.8000000003</v>
      </c>
      <c r="AI31" s="771">
        <f t="shared" si="38"/>
        <v>0</v>
      </c>
      <c r="AJ31" s="772">
        <f t="shared" si="39"/>
        <v>2637811.1999999997</v>
      </c>
      <c r="AK31" s="772"/>
      <c r="AL31" s="773"/>
      <c r="AM31" s="774">
        <f t="shared" si="40"/>
        <v>2637811.1999999997</v>
      </c>
      <c r="AN31" s="775" t="str">
        <f>+VLOOKUP($B31,'[5]Database All Area Mei 2022'!$C$5:$CJ$1779,74,0)</f>
        <v>PERUSAHAAN</v>
      </c>
      <c r="AO31" s="776">
        <f t="shared" si="41"/>
        <v>25</v>
      </c>
      <c r="AP31" s="777" t="str">
        <f t="shared" si="42"/>
        <v>2979</v>
      </c>
      <c r="AQ31" s="778" t="str">
        <f t="shared" si="43"/>
        <v>HERI PURWOKO</v>
      </c>
      <c r="AR31" s="779">
        <f t="shared" si="44"/>
        <v>2637811.1999999997</v>
      </c>
      <c r="AS31" s="97">
        <f>+VLOOKUP(B31,'[6]BANK DRIVER'!$B$570:$I$1298,6,0)</f>
        <v>2637811.1999999997</v>
      </c>
      <c r="AV31" s="103">
        <f t="shared" si="45"/>
        <v>0</v>
      </c>
    </row>
    <row r="32" ht="19.5" customHeight="1">
      <c r="A32" s="251" t="s">
        <v>44</v>
      </c>
      <c r="B32" s="117" t="s">
        <v>784</v>
      </c>
      <c r="C32" s="123" t="s">
        <v>785</v>
      </c>
      <c r="D32" s="117" t="s">
        <v>77</v>
      </c>
      <c r="E32" s="123" t="s">
        <v>733</v>
      </c>
      <c r="F32" s="123" t="s">
        <v>49</v>
      </c>
      <c r="G32" s="12">
        <v>2153970</v>
      </c>
      <c r="H32" s="31"/>
      <c r="I32" s="31">
        <f t="shared" si="20"/>
        <v>105329.133</v>
      </c>
      <c r="J32" s="31">
        <f t="shared" si="21"/>
        <v>86158.8</v>
      </c>
      <c r="K32" s="31">
        <f t="shared" si="22"/>
        <v>43079.4</v>
      </c>
      <c r="L32" s="30">
        <v>15000</v>
      </c>
      <c r="M32" s="32">
        <f t="shared" si="23"/>
        <v>2403537.3329999996</v>
      </c>
      <c r="N32" s="32">
        <f t="shared" si="24"/>
        <v>192282.98664</v>
      </c>
      <c r="O32" s="265">
        <v>555000</v>
      </c>
      <c r="P32" s="32"/>
      <c r="Q32" s="32"/>
      <c r="R32" s="279">
        <f t="shared" si="27"/>
        <v>3150820.3196399994</v>
      </c>
      <c r="S32" s="275">
        <f t="shared" si="25"/>
        <v>21151.128530399998</v>
      </c>
      <c r="T32" s="223">
        <f t="shared" si="26"/>
        <v>3171971.4481703993</v>
      </c>
      <c r="U32" s="220">
        <v>44652</v>
      </c>
      <c r="V32" s="221">
        <v>44742</v>
      </c>
      <c r="Y32" s="284"/>
      <c r="Z32" s="765">
        <f t="shared" si="30"/>
        <v>26</v>
      </c>
      <c r="AA32" s="766" t="str">
        <f t="shared" si="31"/>
        <v>3044</v>
      </c>
      <c r="AB32" s="767" t="str">
        <f t="shared" si="32"/>
        <v>MUHAMMAD IMAM AL MAHDI</v>
      </c>
      <c r="AC32" s="768" t="str">
        <f>+VLOOKUP($B32,'[5]Database All Area Mei 2022'!$C$5:$CJ$1779,27,0)</f>
        <v>KAWIN ANAK 3</v>
      </c>
      <c r="AD32" s="769">
        <f t="shared" si="33"/>
        <v>2708970</v>
      </c>
      <c r="AE32" s="770">
        <f t="shared" si="34"/>
        <v>43079.4</v>
      </c>
      <c r="AF32" s="770">
        <f t="shared" si="35"/>
        <v>21539.7</v>
      </c>
      <c r="AG32" s="770">
        <f t="shared" si="36"/>
        <v>21539.7</v>
      </c>
      <c r="AH32" s="771">
        <f t="shared" si="37"/>
        <v>-3377188.8000000003</v>
      </c>
      <c r="AI32" s="771">
        <f t="shared" si="38"/>
        <v>0</v>
      </c>
      <c r="AJ32" s="772">
        <f t="shared" si="39"/>
        <v>2622811.1999999997</v>
      </c>
      <c r="AK32" s="772"/>
      <c r="AL32" s="773"/>
      <c r="AM32" s="774">
        <f t="shared" si="40"/>
        <v>2622811.1999999997</v>
      </c>
      <c r="AN32" s="775" t="str">
        <f>+VLOOKUP($B32,'[5]Database All Area Mei 2022'!$C$5:$CJ$1779,74,0)</f>
        <v>PERUSAHAAN</v>
      </c>
      <c r="AO32" s="776">
        <f t="shared" si="41"/>
        <v>26</v>
      </c>
      <c r="AP32" s="777" t="str">
        <f t="shared" si="42"/>
        <v>3044</v>
      </c>
      <c r="AQ32" s="778" t="str">
        <f t="shared" si="43"/>
        <v>MUHAMMAD IMAM AL MAHDI</v>
      </c>
      <c r="AR32" s="779">
        <f t="shared" si="44"/>
        <v>2622811.1999999997</v>
      </c>
      <c r="AS32" s="97">
        <f>+VLOOKUP(B32,'[6]BANK DRIVER'!$B$570:$I$1298,6,0)</f>
        <v>2622811.1999999997</v>
      </c>
      <c r="AV32" s="103">
        <f t="shared" si="45"/>
        <v>0</v>
      </c>
    </row>
    <row r="33" ht="19.5" customHeight="1">
      <c r="A33" s="251" t="s">
        <v>44</v>
      </c>
      <c r="B33" s="117" t="s">
        <v>786</v>
      </c>
      <c r="C33" s="123" t="s">
        <v>787</v>
      </c>
      <c r="D33" s="117" t="s">
        <v>77</v>
      </c>
      <c r="E33" s="123" t="s">
        <v>733</v>
      </c>
      <c r="F33" s="123" t="s">
        <v>49</v>
      </c>
      <c r="G33" s="12">
        <v>2153970</v>
      </c>
      <c r="H33" s="31"/>
      <c r="I33" s="31">
        <f t="shared" si="20"/>
        <v>105329.133</v>
      </c>
      <c r="J33" s="31">
        <f t="shared" si="21"/>
        <v>86158.8</v>
      </c>
      <c r="K33" s="31">
        <f t="shared" si="22"/>
        <v>43079.4</v>
      </c>
      <c r="L33" s="30">
        <v>15000</v>
      </c>
      <c r="M33" s="32">
        <f t="shared" si="23"/>
        <v>2403537.3329999996</v>
      </c>
      <c r="N33" s="32">
        <f ref="N33:N38" t="shared" si="46">+M33*8%</f>
        <v>192282.98664</v>
      </c>
      <c r="O33" s="265">
        <v>920000</v>
      </c>
      <c r="P33" s="32"/>
      <c r="Q33" s="32"/>
      <c r="R33" s="279">
        <f t="shared" si="27"/>
        <v>3515820.3196399994</v>
      </c>
      <c r="S33" s="275">
        <f t="shared" si="25"/>
        <v>21151.128530399998</v>
      </c>
      <c r="T33" s="223">
        <f ref="T33:T38" t="shared" si="47">R33+S33</f>
        <v>3536971.4481703993</v>
      </c>
      <c r="U33" s="220">
        <v>44682</v>
      </c>
      <c r="V33" s="221">
        <v>44773</v>
      </c>
      <c r="Y33" s="284"/>
      <c r="Z33" s="765">
        <f t="shared" si="30"/>
        <v>27</v>
      </c>
      <c r="AA33" s="766" t="str">
        <f t="shared" si="31"/>
        <v>3167</v>
      </c>
      <c r="AB33" s="767" t="str">
        <f t="shared" si="32"/>
        <v>DEDEN SETIADI PERMANA</v>
      </c>
      <c r="AC33" s="768" t="str">
        <f>+VLOOKUP($B33,'[5]Database All Area Mei 2022'!$C$5:$CJ$1779,27,0)</f>
        <v>KAWIN ANAK 3</v>
      </c>
      <c r="AD33" s="769">
        <f t="shared" si="33"/>
        <v>3073970</v>
      </c>
      <c r="AE33" s="770">
        <f t="shared" si="34"/>
        <v>43079.4</v>
      </c>
      <c r="AF33" s="770">
        <f t="shared" si="35"/>
        <v>0</v>
      </c>
      <c r="AG33" s="770">
        <f t="shared" si="36"/>
        <v>21539.7</v>
      </c>
      <c r="AH33" s="771">
        <f t="shared" si="37"/>
        <v>-2990649.1</v>
      </c>
      <c r="AI33" s="771">
        <f t="shared" si="38"/>
        <v>0</v>
      </c>
      <c r="AJ33" s="772">
        <f t="shared" si="39"/>
        <v>3009350.9</v>
      </c>
      <c r="AK33" s="772"/>
      <c r="AL33" s="773"/>
      <c r="AM33" s="774">
        <f t="shared" si="40"/>
        <v>3009350.9</v>
      </c>
      <c r="AN33" s="775" t="str">
        <f>+VLOOKUP($B33,'[5]Database All Area Mei 2022'!$C$5:$CJ$1779,74,0)</f>
        <v>PBI</v>
      </c>
      <c r="AO33" s="776">
        <f t="shared" si="41"/>
        <v>27</v>
      </c>
      <c r="AP33" s="777" t="str">
        <f t="shared" si="42"/>
        <v>3167</v>
      </c>
      <c r="AQ33" s="778" t="str">
        <f t="shared" si="43"/>
        <v>DEDEN SETIADI PERMANA</v>
      </c>
      <c r="AR33" s="779">
        <f t="shared" si="44"/>
        <v>3009350.9</v>
      </c>
      <c r="AS33" s="97">
        <f>+VLOOKUP(B33,'[6]BANK DRIVER'!$B$570:$I$1298,6,0)</f>
        <v>3009350.9</v>
      </c>
      <c r="AV33" s="103">
        <f t="shared" si="45"/>
        <v>0</v>
      </c>
    </row>
    <row r="34" ht="19.5" customHeight="1">
      <c r="A34" s="251" t="s">
        <v>44</v>
      </c>
      <c r="B34" s="117" t="s">
        <v>788</v>
      </c>
      <c r="C34" s="123" t="s">
        <v>789</v>
      </c>
      <c r="D34" s="117" t="s">
        <v>77</v>
      </c>
      <c r="E34" s="123" t="s">
        <v>733</v>
      </c>
      <c r="F34" s="123" t="s">
        <v>49</v>
      </c>
      <c r="G34" s="12">
        <v>2153970</v>
      </c>
      <c r="H34" s="31"/>
      <c r="I34" s="31">
        <f t="shared" si="20"/>
        <v>105329.133</v>
      </c>
      <c r="J34" s="31">
        <f t="shared" si="21"/>
        <v>86158.8</v>
      </c>
      <c r="K34" s="31">
        <f t="shared" si="22"/>
        <v>43079.4</v>
      </c>
      <c r="L34" s="30">
        <v>15000</v>
      </c>
      <c r="M34" s="32">
        <f t="shared" si="23"/>
        <v>2403537.3329999996</v>
      </c>
      <c r="N34" s="32">
        <f t="shared" si="46"/>
        <v>192282.98664</v>
      </c>
      <c r="O34" s="265">
        <v>1077500</v>
      </c>
      <c r="P34" s="32"/>
      <c r="Q34" s="32"/>
      <c r="R34" s="279">
        <f t="shared" si="27"/>
        <v>3673320.3196399994</v>
      </c>
      <c r="S34" s="275">
        <f t="shared" si="25"/>
        <v>21151.128530399998</v>
      </c>
      <c r="T34" s="223">
        <f t="shared" si="47"/>
        <v>3694471.4481703993</v>
      </c>
      <c r="U34" s="220">
        <v>44682</v>
      </c>
      <c r="V34" s="221">
        <v>44773</v>
      </c>
      <c r="Y34" s="284"/>
      <c r="Z34" s="765">
        <f t="shared" si="30"/>
        <v>28</v>
      </c>
      <c r="AA34" s="766" t="str">
        <f t="shared" si="31"/>
        <v>3168</v>
      </c>
      <c r="AB34" s="767" t="str">
        <f t="shared" si="32"/>
        <v>BAGAS SUHENDRO</v>
      </c>
      <c r="AC34" s="768" t="str">
        <f>+VLOOKUP($B34,'[5]Database All Area Mei 2022'!$C$5:$CJ$1779,27,0)</f>
        <v>KAWIN ANAK 2</v>
      </c>
      <c r="AD34" s="769">
        <f t="shared" si="33"/>
        <v>3231470</v>
      </c>
      <c r="AE34" s="770">
        <f t="shared" si="34"/>
        <v>43079.4</v>
      </c>
      <c r="AF34" s="770">
        <f t="shared" si="35"/>
        <v>21539.7</v>
      </c>
      <c r="AG34" s="770">
        <f t="shared" si="36"/>
        <v>21539.7</v>
      </c>
      <c r="AH34" s="771">
        <f t="shared" si="37"/>
        <v>-2479688.8000000003</v>
      </c>
      <c r="AI34" s="771">
        <f t="shared" si="38"/>
        <v>0</v>
      </c>
      <c r="AJ34" s="772">
        <f t="shared" si="39"/>
        <v>3145311.1999999997</v>
      </c>
      <c r="AK34" s="772"/>
      <c r="AL34" s="773"/>
      <c r="AM34" s="774">
        <f t="shared" si="40"/>
        <v>3145311.1999999997</v>
      </c>
      <c r="AN34" s="775" t="str">
        <f>+VLOOKUP($B34,'[5]Database All Area Mei 2022'!$C$5:$CJ$1779,74,0)</f>
        <v>PERUSAHAAN</v>
      </c>
      <c r="AO34" s="776">
        <f t="shared" si="41"/>
        <v>28</v>
      </c>
      <c r="AP34" s="777" t="str">
        <f t="shared" si="42"/>
        <v>3168</v>
      </c>
      <c r="AQ34" s="778" t="str">
        <f t="shared" si="43"/>
        <v>BAGAS SUHENDRO</v>
      </c>
      <c r="AR34" s="779">
        <f t="shared" si="44"/>
        <v>3145311.1999999997</v>
      </c>
      <c r="AS34" s="97">
        <f>+VLOOKUP(B34,'[6]BANK DRIVER'!$B$570:$I$1298,6,0)</f>
        <v>3145311.1999999997</v>
      </c>
      <c r="AV34" s="103">
        <f t="shared" si="45"/>
        <v>0</v>
      </c>
    </row>
    <row r="35" ht="19.5" customHeight="1">
      <c r="A35" s="251" t="s">
        <v>44</v>
      </c>
      <c r="B35" s="117" t="s">
        <v>790</v>
      </c>
      <c r="C35" s="123" t="s">
        <v>791</v>
      </c>
      <c r="D35" s="117" t="s">
        <v>77</v>
      </c>
      <c r="E35" s="123" t="s">
        <v>733</v>
      </c>
      <c r="F35" s="123" t="s">
        <v>49</v>
      </c>
      <c r="G35" s="12">
        <v>2153970</v>
      </c>
      <c r="H35" s="31"/>
      <c r="I35" s="31">
        <f t="shared" si="20"/>
        <v>105329.133</v>
      </c>
      <c r="J35" s="31">
        <f t="shared" si="21"/>
        <v>86158.8</v>
      </c>
      <c r="K35" s="31">
        <f t="shared" si="22"/>
        <v>43079.4</v>
      </c>
      <c r="L35" s="30">
        <v>15000</v>
      </c>
      <c r="M35" s="32">
        <f t="shared" si="23"/>
        <v>2403537.3329999996</v>
      </c>
      <c r="N35" s="32">
        <f t="shared" si="46"/>
        <v>192282.98664</v>
      </c>
      <c r="O35" s="265">
        <v>25000</v>
      </c>
      <c r="P35" s="32"/>
      <c r="Q35" s="32"/>
      <c r="R35" s="279">
        <f t="shared" si="27"/>
        <v>2620820.3196399994</v>
      </c>
      <c r="S35" s="275">
        <f t="shared" si="25"/>
        <v>21151.128530399998</v>
      </c>
      <c r="T35" s="223">
        <f t="shared" si="47"/>
        <v>2641971.4481703993</v>
      </c>
      <c r="U35" s="220">
        <v>44682</v>
      </c>
      <c r="V35" s="221">
        <v>44773</v>
      </c>
      <c r="Y35" s="284"/>
      <c r="Z35" s="765">
        <f t="shared" si="30"/>
        <v>29</v>
      </c>
      <c r="AA35" s="766" t="str">
        <f t="shared" si="31"/>
        <v>3169</v>
      </c>
      <c r="AB35" s="767" t="str">
        <f t="shared" si="32"/>
        <v>SUGENG KUSDIANTORO</v>
      </c>
      <c r="AC35" s="768" t="str">
        <f>+VLOOKUP($B35,'[5]Database All Area Mei 2022'!$C$5:$CJ$1779,27,0)</f>
        <v>KAWIN ANAK 3</v>
      </c>
      <c r="AD35" s="769">
        <f t="shared" si="33"/>
        <v>2178970</v>
      </c>
      <c r="AE35" s="770">
        <f t="shared" si="34"/>
        <v>43079.4</v>
      </c>
      <c r="AF35" s="770">
        <f t="shared" si="35"/>
        <v>21539.7</v>
      </c>
      <c r="AG35" s="770">
        <f t="shared" si="36"/>
        <v>21539.7</v>
      </c>
      <c r="AH35" s="771">
        <f t="shared" si="37"/>
        <v>-3907188.8</v>
      </c>
      <c r="AI35" s="771">
        <f t="shared" si="38"/>
        <v>0</v>
      </c>
      <c r="AJ35" s="772">
        <f t="shared" si="39"/>
        <v>2092811.2</v>
      </c>
      <c r="AK35" s="772"/>
      <c r="AL35" s="773"/>
      <c r="AM35" s="774">
        <f t="shared" si="40"/>
        <v>2092811.2</v>
      </c>
      <c r="AN35" s="775" t="str">
        <f>+VLOOKUP($B35,'[5]Database All Area Mei 2022'!$C$5:$CJ$1779,74,0)</f>
        <v>PERUSAHAAN</v>
      </c>
      <c r="AO35" s="776">
        <f t="shared" si="41"/>
        <v>29</v>
      </c>
      <c r="AP35" s="777" t="str">
        <f t="shared" si="42"/>
        <v>3169</v>
      </c>
      <c r="AQ35" s="778" t="str">
        <f t="shared" si="43"/>
        <v>SUGENG KUSDIANTORO</v>
      </c>
      <c r="AR35" s="779">
        <f t="shared" si="44"/>
        <v>2092811.2</v>
      </c>
      <c r="AS35" s="97">
        <f>+VLOOKUP(B35,'[6]BANK DRIVER'!$B$570:$I$1298,6,0)</f>
        <v>2092811.2</v>
      </c>
      <c r="AV35" s="103">
        <f t="shared" si="45"/>
        <v>0</v>
      </c>
    </row>
    <row r="36" ht="19.5" customHeight="1">
      <c r="A36" s="251" t="s">
        <v>44</v>
      </c>
      <c r="B36" s="117" t="s">
        <v>792</v>
      </c>
      <c r="C36" s="123" t="s">
        <v>793</v>
      </c>
      <c r="D36" s="117" t="s">
        <v>77</v>
      </c>
      <c r="E36" s="123" t="s">
        <v>733</v>
      </c>
      <c r="F36" s="123" t="s">
        <v>49</v>
      </c>
      <c r="G36" s="12">
        <v>2153970</v>
      </c>
      <c r="H36" s="31"/>
      <c r="I36" s="31">
        <f t="shared" si="20"/>
        <v>105329.133</v>
      </c>
      <c r="J36" s="31">
        <f t="shared" si="21"/>
        <v>86158.8</v>
      </c>
      <c r="K36" s="31">
        <f t="shared" si="22"/>
        <v>43079.4</v>
      </c>
      <c r="L36" s="30">
        <v>15000</v>
      </c>
      <c r="M36" s="32">
        <f t="shared" si="23"/>
        <v>2403537.3329999996</v>
      </c>
      <c r="N36" s="32">
        <f t="shared" si="46"/>
        <v>192282.98664</v>
      </c>
      <c r="O36" s="265">
        <v>745000</v>
      </c>
      <c r="P36" s="32"/>
      <c r="Q36" s="32"/>
      <c r="R36" s="279">
        <f t="shared" si="27"/>
        <v>3340820.3196399994</v>
      </c>
      <c r="S36" s="275">
        <f t="shared" si="25"/>
        <v>21151.128530399998</v>
      </c>
      <c r="T36" s="223">
        <f t="shared" si="47"/>
        <v>3361971.4481703993</v>
      </c>
      <c r="U36" s="220">
        <v>44682</v>
      </c>
      <c r="V36" s="221">
        <v>44773</v>
      </c>
      <c r="Y36" s="284"/>
      <c r="Z36" s="765">
        <f t="shared" si="30"/>
        <v>30</v>
      </c>
      <c r="AA36" s="766" t="str">
        <f t="shared" si="31"/>
        <v>3170</v>
      </c>
      <c r="AB36" s="767" t="str">
        <f t="shared" si="32"/>
        <v>DWI PRAYOGO</v>
      </c>
      <c r="AC36" s="768" t="str">
        <f>+VLOOKUP($B36,'[5]Database All Area Mei 2022'!$C$5:$CJ$1779,27,0)</f>
        <v>LAJANG</v>
      </c>
      <c r="AD36" s="769">
        <f t="shared" si="33"/>
        <v>2898970</v>
      </c>
      <c r="AE36" s="770">
        <f t="shared" si="34"/>
        <v>43079.4</v>
      </c>
      <c r="AF36" s="770">
        <f t="shared" si="35"/>
        <v>0</v>
      </c>
      <c r="AG36" s="770">
        <f t="shared" si="36"/>
        <v>21539.7</v>
      </c>
      <c r="AH36" s="771">
        <f t="shared" si="37"/>
        <v>-1665649.1</v>
      </c>
      <c r="AI36" s="771">
        <f t="shared" si="38"/>
        <v>0</v>
      </c>
      <c r="AJ36" s="772">
        <f t="shared" si="39"/>
        <v>2834350.9</v>
      </c>
      <c r="AK36" s="772"/>
      <c r="AL36" s="773"/>
      <c r="AM36" s="774">
        <f t="shared" si="40"/>
        <v>2834350.9</v>
      </c>
      <c r="AN36" s="775" t="str">
        <f>+VLOOKUP($B36,'[5]Database All Area Mei 2022'!$C$5:$CJ$1779,74,0)</f>
        <v>PBI</v>
      </c>
      <c r="AO36" s="776">
        <f t="shared" si="41"/>
        <v>30</v>
      </c>
      <c r="AP36" s="777" t="str">
        <f t="shared" si="42"/>
        <v>3170</v>
      </c>
      <c r="AQ36" s="778" t="str">
        <f t="shared" si="43"/>
        <v>DWI PRAYOGO</v>
      </c>
      <c r="AR36" s="779">
        <f t="shared" si="44"/>
        <v>2834350.9</v>
      </c>
      <c r="AS36" s="97">
        <f>+VLOOKUP(B36,'[6]BANK DRIVER'!$B$570:$I$1298,6,0)</f>
        <v>2834350.9</v>
      </c>
      <c r="AV36" s="103">
        <f t="shared" si="45"/>
        <v>0</v>
      </c>
    </row>
    <row r="37" ht="19.5" customHeight="1">
      <c r="A37" s="251" t="s">
        <v>44</v>
      </c>
      <c r="B37" s="117" t="s">
        <v>794</v>
      </c>
      <c r="C37" s="123" t="s">
        <v>795</v>
      </c>
      <c r="D37" s="117" t="s">
        <v>77</v>
      </c>
      <c r="E37" s="123" t="s">
        <v>733</v>
      </c>
      <c r="F37" s="123" t="s">
        <v>49</v>
      </c>
      <c r="G37" s="12">
        <v>2153970</v>
      </c>
      <c r="H37" s="31"/>
      <c r="I37" s="31">
        <f t="shared" si="20"/>
        <v>105329.133</v>
      </c>
      <c r="J37" s="31">
        <f t="shared" si="21"/>
        <v>86158.8</v>
      </c>
      <c r="K37" s="31">
        <f t="shared" si="22"/>
        <v>43079.4</v>
      </c>
      <c r="L37" s="30">
        <v>15000</v>
      </c>
      <c r="M37" s="32">
        <f ref="M37:M43" t="shared" si="48">SUM(G37:L37)</f>
        <v>2403537.3329999996</v>
      </c>
      <c r="N37" s="32">
        <f t="shared" si="46"/>
        <v>192282.98664</v>
      </c>
      <c r="O37" s="265">
        <v>992500</v>
      </c>
      <c r="P37" s="32"/>
      <c r="Q37" s="32"/>
      <c r="R37" s="279">
        <f t="shared" si="27"/>
        <v>3588320.3196399994</v>
      </c>
      <c r="S37" s="275">
        <f t="shared" si="25"/>
        <v>21151.128530399998</v>
      </c>
      <c r="T37" s="223">
        <f t="shared" si="47"/>
        <v>3609471.4481703993</v>
      </c>
      <c r="U37" s="220">
        <v>44682</v>
      </c>
      <c r="V37" s="221">
        <v>44773</v>
      </c>
      <c r="Y37" s="284"/>
      <c r="Z37" s="765">
        <f t="shared" si="30"/>
        <v>31</v>
      </c>
      <c r="AA37" s="766" t="str">
        <f t="shared" si="31"/>
        <v>3171</v>
      </c>
      <c r="AB37" s="767" t="str">
        <f t="shared" si="32"/>
        <v>JOKO PRIYANTO</v>
      </c>
      <c r="AC37" s="768" t="str">
        <f>+VLOOKUP($B37,'[5]Database All Area Mei 2022'!$C$5:$CJ$1779,27,0)</f>
        <v>KAWIN ANAK 3</v>
      </c>
      <c r="AD37" s="769">
        <f t="shared" si="33"/>
        <v>3146470</v>
      </c>
      <c r="AE37" s="770">
        <f t="shared" si="34"/>
        <v>43079.4</v>
      </c>
      <c r="AF37" s="770">
        <f t="shared" si="35"/>
        <v>21539.7</v>
      </c>
      <c r="AG37" s="770">
        <f t="shared" si="36"/>
        <v>21539.7</v>
      </c>
      <c r="AH37" s="771">
        <f t="shared" si="37"/>
        <v>-2939688.8000000003</v>
      </c>
      <c r="AI37" s="771">
        <f t="shared" si="38"/>
        <v>0</v>
      </c>
      <c r="AJ37" s="772">
        <f t="shared" si="39"/>
        <v>3060311.1999999997</v>
      </c>
      <c r="AK37" s="772"/>
      <c r="AL37" s="773"/>
      <c r="AM37" s="774">
        <f t="shared" si="40"/>
        <v>3060311.1999999997</v>
      </c>
      <c r="AN37" s="775" t="str">
        <f>+VLOOKUP($B37,'[5]Database All Area Mei 2022'!$C$5:$CJ$1779,74,0)</f>
        <v>PERUSAHAAN</v>
      </c>
      <c r="AO37" s="776">
        <f t="shared" si="41"/>
        <v>31</v>
      </c>
      <c r="AP37" s="777" t="str">
        <f t="shared" si="42"/>
        <v>3171</v>
      </c>
      <c r="AQ37" s="778" t="str">
        <f t="shared" si="43"/>
        <v>JOKO PRIYANTO</v>
      </c>
      <c r="AR37" s="779">
        <f t="shared" si="44"/>
        <v>3060311.1999999997</v>
      </c>
      <c r="AS37" s="97">
        <f>+VLOOKUP(B37,'[6]BANK DRIVER'!$B$570:$I$1298,6,0)</f>
        <v>3060311.1999999997</v>
      </c>
      <c r="AV37" s="103">
        <f t="shared" si="45"/>
        <v>0</v>
      </c>
    </row>
    <row r="38" ht="19.5" customHeight="1">
      <c r="A38" s="251" t="s">
        <v>44</v>
      </c>
      <c r="B38" s="117" t="s">
        <v>796</v>
      </c>
      <c r="C38" s="123" t="s">
        <v>797</v>
      </c>
      <c r="D38" s="117" t="s">
        <v>77</v>
      </c>
      <c r="E38" s="123" t="s">
        <v>733</v>
      </c>
      <c r="F38" s="123" t="s">
        <v>49</v>
      </c>
      <c r="G38" s="12">
        <v>2153970</v>
      </c>
      <c r="H38" s="31"/>
      <c r="I38" s="31">
        <f t="shared" si="20"/>
        <v>105329.133</v>
      </c>
      <c r="J38" s="31">
        <f t="shared" si="21"/>
        <v>86158.8</v>
      </c>
      <c r="K38" s="31">
        <f t="shared" si="22"/>
        <v>43079.4</v>
      </c>
      <c r="L38" s="30">
        <v>15000</v>
      </c>
      <c r="M38" s="32">
        <f t="shared" si="48"/>
        <v>2403537.3329999996</v>
      </c>
      <c r="N38" s="32">
        <f t="shared" si="46"/>
        <v>192282.98664</v>
      </c>
      <c r="O38" s="265">
        <v>805000</v>
      </c>
      <c r="P38" s="32"/>
      <c r="Q38" s="32"/>
      <c r="R38" s="279">
        <f t="shared" si="27"/>
        <v>3400820.3196399994</v>
      </c>
      <c r="S38" s="275">
        <f t="shared" si="25"/>
        <v>21151.128530399998</v>
      </c>
      <c r="T38" s="223">
        <f t="shared" si="47"/>
        <v>3421971.4481703993</v>
      </c>
      <c r="U38" s="220">
        <v>44682</v>
      </c>
      <c r="V38" s="221">
        <v>44773</v>
      </c>
      <c r="Y38" s="284"/>
      <c r="Z38" s="765">
        <f t="shared" si="30"/>
        <v>32</v>
      </c>
      <c r="AA38" s="766" t="str">
        <f t="shared" si="31"/>
        <v>3183</v>
      </c>
      <c r="AB38" s="767" t="str">
        <f t="shared" si="32"/>
        <v>IMAM AJI NUGROHO</v>
      </c>
      <c r="AC38" s="768" t="str">
        <f>+VLOOKUP($B38,'[5]Database All Area Mei 2022'!$C$5:$CJ$1779,27,0)</f>
        <v>LAJANG</v>
      </c>
      <c r="AD38" s="769">
        <f t="shared" si="33"/>
        <v>2958970</v>
      </c>
      <c r="AE38" s="770">
        <f t="shared" si="34"/>
        <v>43079.4</v>
      </c>
      <c r="AF38" s="770">
        <f t="shared" si="35"/>
        <v>21539.7</v>
      </c>
      <c r="AG38" s="770">
        <f t="shared" si="36"/>
        <v>21539.7</v>
      </c>
      <c r="AH38" s="771">
        <f t="shared" si="37"/>
        <v>-1627188.8000000003</v>
      </c>
      <c r="AI38" s="771">
        <f t="shared" si="38"/>
        <v>0</v>
      </c>
      <c r="AJ38" s="772">
        <f t="shared" si="39"/>
        <v>2872811.1999999997</v>
      </c>
      <c r="AK38" s="772"/>
      <c r="AL38" s="773"/>
      <c r="AM38" s="774">
        <f t="shared" si="40"/>
        <v>2872811.1999999997</v>
      </c>
      <c r="AN38" s="775" t="str">
        <f>+VLOOKUP($B38,'[5]Database All Area Mei 2022'!$C$5:$CJ$1779,74,0)</f>
        <v>PERUSAHAAN</v>
      </c>
      <c r="AO38" s="776">
        <f t="shared" si="41"/>
        <v>32</v>
      </c>
      <c r="AP38" s="777" t="str">
        <f t="shared" si="42"/>
        <v>3183</v>
      </c>
      <c r="AQ38" s="778" t="str">
        <f t="shared" si="43"/>
        <v>IMAM AJI NUGROHO</v>
      </c>
      <c r="AR38" s="779">
        <f t="shared" si="44"/>
        <v>2872811.1999999997</v>
      </c>
      <c r="AS38" s="97">
        <f>+VLOOKUP(B38,'[6]BANK DRIVER'!$B$570:$I$1298,6,0)</f>
        <v>2872811.1999999997</v>
      </c>
      <c r="AV38" s="103">
        <f t="shared" si="45"/>
        <v>0</v>
      </c>
    </row>
    <row r="39" ht="19.5" customHeight="1">
      <c r="A39" s="251" t="s">
        <v>44</v>
      </c>
      <c r="B39" s="117" t="s">
        <v>798</v>
      </c>
      <c r="C39" s="123" t="s">
        <v>799</v>
      </c>
      <c r="D39" s="117" t="s">
        <v>77</v>
      </c>
      <c r="E39" s="123" t="s">
        <v>733</v>
      </c>
      <c r="F39" s="123" t="s">
        <v>49</v>
      </c>
      <c r="G39" s="12">
        <v>2153970</v>
      </c>
      <c r="H39" s="31"/>
      <c r="I39" s="31">
        <f t="shared" si="20"/>
        <v>105329.133</v>
      </c>
      <c r="J39" s="31">
        <f t="shared" si="21"/>
        <v>86158.8</v>
      </c>
      <c r="K39" s="31">
        <f t="shared" si="22"/>
        <v>43079.4</v>
      </c>
      <c r="L39" s="30">
        <v>15000</v>
      </c>
      <c r="M39" s="32">
        <f t="shared" si="48"/>
        <v>2403537.3329999996</v>
      </c>
      <c r="N39" s="32">
        <f ref="N39:N58" t="shared" si="49">+M39*8%</f>
        <v>192282.98664</v>
      </c>
      <c r="O39" s="265">
        <v>970000</v>
      </c>
      <c r="P39" s="32"/>
      <c r="Q39" s="32"/>
      <c r="R39" s="279">
        <f t="shared" si="27"/>
        <v>3565820.3196399994</v>
      </c>
      <c r="S39" s="275">
        <f t="shared" si="25"/>
        <v>21151.128530399998</v>
      </c>
      <c r="T39" s="223">
        <f ref="T39:T58" t="shared" si="50">R39+S39</f>
        <v>3586971.4481703993</v>
      </c>
      <c r="U39" s="220">
        <v>44652</v>
      </c>
      <c r="V39" s="221">
        <v>44742</v>
      </c>
      <c r="Y39" s="284"/>
      <c r="Z39" s="765">
        <f t="shared" si="30"/>
        <v>33</v>
      </c>
      <c r="AA39" s="766" t="str">
        <f t="shared" si="31"/>
        <v>3335</v>
      </c>
      <c r="AB39" s="767" t="str">
        <f t="shared" si="32"/>
        <v>ROCHYAN SAEFUL</v>
      </c>
      <c r="AC39" s="768" t="str">
        <f>+VLOOKUP($B39,'[5]Database All Area Mei 2022'!$C$5:$CJ$1779,27,0)</f>
        <v>KAWIN ANAK 1</v>
      </c>
      <c r="AD39" s="769">
        <f t="shared" si="33"/>
        <v>3123970</v>
      </c>
      <c r="AE39" s="770">
        <f t="shared" si="34"/>
        <v>43079.4</v>
      </c>
      <c r="AF39" s="770">
        <f t="shared" si="35"/>
        <v>0</v>
      </c>
      <c r="AG39" s="770">
        <f t="shared" si="36"/>
        <v>21539.7</v>
      </c>
      <c r="AH39" s="771">
        <f t="shared" si="37"/>
        <v>-2190649.1</v>
      </c>
      <c r="AI39" s="771">
        <f t="shared" si="38"/>
        <v>0</v>
      </c>
      <c r="AJ39" s="772">
        <f t="shared" si="39"/>
        <v>3059350.9</v>
      </c>
      <c r="AK39" s="772"/>
      <c r="AL39" s="773"/>
      <c r="AM39" s="774">
        <f t="shared" si="40"/>
        <v>3059350.9</v>
      </c>
      <c r="AN39" s="775" t="str">
        <f>+VLOOKUP($B39,'[5]Database All Area Mei 2022'!$C$5:$CJ$1779,74,0)</f>
        <v>PBI</v>
      </c>
      <c r="AO39" s="776">
        <f t="shared" si="41"/>
        <v>33</v>
      </c>
      <c r="AP39" s="777" t="str">
        <f t="shared" si="42"/>
        <v>3335</v>
      </c>
      <c r="AQ39" s="778" t="str">
        <f t="shared" si="43"/>
        <v>ROCHYAN SAEFUL</v>
      </c>
      <c r="AR39" s="779">
        <f t="shared" si="44"/>
        <v>3059350.9</v>
      </c>
      <c r="AS39" s="97">
        <f>+VLOOKUP(B39,'[6]BANK DRIVER'!$B$570:$I$1298,6,0)</f>
        <v>3059350.9</v>
      </c>
      <c r="AV39" s="103">
        <f t="shared" si="45"/>
        <v>0</v>
      </c>
    </row>
    <row r="40" ht="19.5" customHeight="1">
      <c r="A40" s="251" t="s">
        <v>44</v>
      </c>
      <c r="B40" s="117" t="s">
        <v>800</v>
      </c>
      <c r="C40" s="123" t="s">
        <v>801</v>
      </c>
      <c r="D40" s="117" t="s">
        <v>77</v>
      </c>
      <c r="E40" s="123" t="s">
        <v>733</v>
      </c>
      <c r="F40" s="123" t="s">
        <v>49</v>
      </c>
      <c r="G40" s="12">
        <v>2153970</v>
      </c>
      <c r="H40" s="31"/>
      <c r="I40" s="31">
        <f t="shared" si="20"/>
        <v>105329.133</v>
      </c>
      <c r="J40" s="31">
        <f t="shared" si="21"/>
        <v>86158.8</v>
      </c>
      <c r="K40" s="31">
        <f t="shared" si="22"/>
        <v>43079.4</v>
      </c>
      <c r="L40" s="30">
        <v>15000</v>
      </c>
      <c r="M40" s="32">
        <f t="shared" si="48"/>
        <v>2403537.3329999996</v>
      </c>
      <c r="N40" s="32">
        <f t="shared" si="49"/>
        <v>192282.98664</v>
      </c>
      <c r="O40" s="265">
        <v>515000</v>
      </c>
      <c r="P40" s="32"/>
      <c r="Q40" s="32"/>
      <c r="R40" s="279">
        <f t="shared" si="27"/>
        <v>3110820.3196399994</v>
      </c>
      <c r="S40" s="275">
        <f t="shared" si="25"/>
        <v>21151.128530399998</v>
      </c>
      <c r="T40" s="223">
        <f t="shared" si="50"/>
        <v>3131971.4481703993</v>
      </c>
      <c r="U40" s="220">
        <v>44621</v>
      </c>
      <c r="V40" s="221">
        <v>44712</v>
      </c>
      <c r="Y40" s="284"/>
      <c r="Z40" s="765">
        <f t="shared" si="30"/>
        <v>34</v>
      </c>
      <c r="AA40" s="766" t="str">
        <f t="shared" si="31"/>
        <v>3351</v>
      </c>
      <c r="AB40" s="767" t="str">
        <f t="shared" si="32"/>
        <v>SURYANTORO</v>
      </c>
      <c r="AC40" s="768" t="str">
        <f>+VLOOKUP($B40,'[5]Database All Area Mei 2022'!$C$5:$CJ$1779,27,0)</f>
        <v>KAWIN ANAK 2</v>
      </c>
      <c r="AD40" s="769">
        <f t="shared" si="33"/>
        <v>2668970</v>
      </c>
      <c r="AE40" s="770">
        <f t="shared" si="34"/>
        <v>43079.4</v>
      </c>
      <c r="AF40" s="770">
        <f t="shared" si="35"/>
        <v>21539.7</v>
      </c>
      <c r="AG40" s="770">
        <f t="shared" si="36"/>
        <v>21539.7</v>
      </c>
      <c r="AH40" s="771">
        <f t="shared" si="37"/>
        <v>-3042188.8000000003</v>
      </c>
      <c r="AI40" s="771">
        <f t="shared" si="38"/>
        <v>0</v>
      </c>
      <c r="AJ40" s="772">
        <f t="shared" si="39"/>
        <v>2582811.1999999997</v>
      </c>
      <c r="AK40" s="772"/>
      <c r="AL40" s="773"/>
      <c r="AM40" s="774">
        <f t="shared" si="40"/>
        <v>2582811.1999999997</v>
      </c>
      <c r="AN40" s="775" t="str">
        <f>+VLOOKUP($B40,'[5]Database All Area Mei 2022'!$C$5:$CJ$1779,74,0)</f>
        <v>PERUSAHAAN</v>
      </c>
      <c r="AO40" s="776">
        <f t="shared" si="41"/>
        <v>34</v>
      </c>
      <c r="AP40" s="777" t="str">
        <f t="shared" si="42"/>
        <v>3351</v>
      </c>
      <c r="AQ40" s="778" t="str">
        <f t="shared" si="43"/>
        <v>SURYANTORO</v>
      </c>
      <c r="AR40" s="779">
        <f t="shared" si="44"/>
        <v>2582811.1999999997</v>
      </c>
      <c r="AS40" s="97">
        <f>+VLOOKUP(B40,'[6]BANK DRIVER'!$B$570:$I$1298,6,0)</f>
        <v>2582811.1999999997</v>
      </c>
      <c r="AV40" s="103">
        <f t="shared" si="45"/>
        <v>0</v>
      </c>
    </row>
    <row r="41" ht="19.5" customHeight="1">
      <c r="A41" s="251" t="s">
        <v>44</v>
      </c>
      <c r="B41" s="117" t="s">
        <v>802</v>
      </c>
      <c r="C41" s="123" t="s">
        <v>803</v>
      </c>
      <c r="D41" s="117" t="s">
        <v>77</v>
      </c>
      <c r="E41" s="123" t="s">
        <v>733</v>
      </c>
      <c r="F41" s="123" t="s">
        <v>49</v>
      </c>
      <c r="G41" s="12">
        <v>2153970</v>
      </c>
      <c r="H41" s="31"/>
      <c r="I41" s="31">
        <f t="shared" si="20"/>
        <v>105329.133</v>
      </c>
      <c r="J41" s="31">
        <f t="shared" si="21"/>
        <v>86158.8</v>
      </c>
      <c r="K41" s="31">
        <f t="shared" si="22"/>
        <v>43079.4</v>
      </c>
      <c r="L41" s="30">
        <v>15000</v>
      </c>
      <c r="M41" s="32">
        <f t="shared" si="48"/>
        <v>2403537.3329999996</v>
      </c>
      <c r="N41" s="32">
        <f t="shared" si="49"/>
        <v>192282.98664</v>
      </c>
      <c r="O41" s="265">
        <v>1080000</v>
      </c>
      <c r="P41" s="32"/>
      <c r="Q41" s="32"/>
      <c r="R41" s="279">
        <f t="shared" si="27"/>
        <v>3675820.3196399994</v>
      </c>
      <c r="S41" s="275">
        <f t="shared" si="25"/>
        <v>21151.128530399998</v>
      </c>
      <c r="T41" s="223">
        <f t="shared" si="50"/>
        <v>3696971.4481703993</v>
      </c>
      <c r="U41" s="220">
        <v>44652</v>
      </c>
      <c r="V41" s="221">
        <v>44742</v>
      </c>
      <c r="Y41" s="284"/>
      <c r="Z41" s="765">
        <f t="shared" si="30"/>
        <v>35</v>
      </c>
      <c r="AA41" s="766" t="str">
        <f t="shared" si="31"/>
        <v>3393</v>
      </c>
      <c r="AB41" s="767" t="str">
        <f t="shared" si="32"/>
        <v>MUHAMMAD YAMRONI</v>
      </c>
      <c r="AC41" s="768" t="str">
        <f>+VLOOKUP($B41,'[5]Database All Area Mei 2022'!$C$5:$CJ$1779,27,0)</f>
        <v>KAWIN ANAK 2</v>
      </c>
      <c r="AD41" s="769">
        <f t="shared" si="33"/>
        <v>3233970</v>
      </c>
      <c r="AE41" s="770">
        <f t="shared" si="34"/>
        <v>43079.4</v>
      </c>
      <c r="AF41" s="770">
        <f t="shared" si="35"/>
        <v>0</v>
      </c>
      <c r="AG41" s="770">
        <f t="shared" si="36"/>
        <v>21539.7</v>
      </c>
      <c r="AH41" s="771">
        <f t="shared" si="37"/>
        <v>-2455649.1</v>
      </c>
      <c r="AI41" s="771">
        <f t="shared" si="38"/>
        <v>0</v>
      </c>
      <c r="AJ41" s="772">
        <f t="shared" si="39"/>
        <v>3169350.9</v>
      </c>
      <c r="AK41" s="772"/>
      <c r="AL41" s="773"/>
      <c r="AM41" s="774">
        <f t="shared" si="40"/>
        <v>3169350.9</v>
      </c>
      <c r="AN41" s="775" t="str">
        <f>+VLOOKUP($B41,'[5]Database All Area Mei 2022'!$C$5:$CJ$1779,74,0)</f>
        <v>PBI</v>
      </c>
      <c r="AO41" s="776">
        <f t="shared" si="41"/>
        <v>35</v>
      </c>
      <c r="AP41" s="777" t="str">
        <f t="shared" si="42"/>
        <v>3393</v>
      </c>
      <c r="AQ41" s="778" t="str">
        <f t="shared" si="43"/>
        <v>MUHAMMAD YAMRONI</v>
      </c>
      <c r="AR41" s="779">
        <f t="shared" si="44"/>
        <v>3169350.9</v>
      </c>
      <c r="AS41" s="97">
        <f>+VLOOKUP(B41,'[6]BANK DRIVER'!$B$570:$I$1298,6,0)</f>
        <v>3169350.9</v>
      </c>
      <c r="AV41" s="103">
        <f t="shared" si="45"/>
        <v>0</v>
      </c>
    </row>
    <row r="42" ht="19.5" customHeight="1">
      <c r="A42" s="251" t="s">
        <v>44</v>
      </c>
      <c r="B42" s="117" t="s">
        <v>804</v>
      </c>
      <c r="C42" s="123" t="s">
        <v>805</v>
      </c>
      <c r="D42" s="117" t="s">
        <v>77</v>
      </c>
      <c r="E42" s="123" t="s">
        <v>733</v>
      </c>
      <c r="F42" s="123" t="s">
        <v>49</v>
      </c>
      <c r="G42" s="12">
        <v>2153970</v>
      </c>
      <c r="H42" s="31"/>
      <c r="I42" s="31">
        <f t="shared" si="20"/>
        <v>105329.133</v>
      </c>
      <c r="J42" s="31">
        <f t="shared" si="21"/>
        <v>86158.8</v>
      </c>
      <c r="K42" s="31">
        <f t="shared" si="22"/>
        <v>43079.4</v>
      </c>
      <c r="L42" s="30">
        <v>15000</v>
      </c>
      <c r="M42" s="32">
        <f t="shared" si="48"/>
        <v>2403537.3329999996</v>
      </c>
      <c r="N42" s="32">
        <f t="shared" si="49"/>
        <v>192282.98664</v>
      </c>
      <c r="O42" s="265">
        <v>595000</v>
      </c>
      <c r="P42" s="32"/>
      <c r="Q42" s="32"/>
      <c r="R42" s="279">
        <f t="shared" si="27"/>
        <v>3190820.3196399994</v>
      </c>
      <c r="S42" s="275">
        <f t="shared" si="25"/>
        <v>21151.128530399998</v>
      </c>
      <c r="T42" s="223">
        <f t="shared" si="50"/>
        <v>3211971.4481703993</v>
      </c>
      <c r="U42" s="220">
        <v>44652</v>
      </c>
      <c r="V42" s="221">
        <v>44742</v>
      </c>
      <c r="Y42" s="284"/>
      <c r="Z42" s="765">
        <f t="shared" si="30"/>
        <v>36</v>
      </c>
      <c r="AA42" s="766" t="str">
        <f t="shared" si="31"/>
        <v>3413</v>
      </c>
      <c r="AB42" s="767" t="str">
        <f t="shared" si="32"/>
        <v>EVAN PURNA NUGRAHA</v>
      </c>
      <c r="AC42" s="768" t="str">
        <f>+VLOOKUP($B42,'[5]Database All Area Mei 2022'!$C$5:$CJ$1779,27,0)</f>
        <v>LAJANG</v>
      </c>
      <c r="AD42" s="769">
        <f t="shared" si="33"/>
        <v>2748970</v>
      </c>
      <c r="AE42" s="770">
        <f t="shared" si="34"/>
        <v>43079.4</v>
      </c>
      <c r="AF42" s="770">
        <f t="shared" si="35"/>
        <v>0</v>
      </c>
      <c r="AG42" s="770">
        <f t="shared" si="36"/>
        <v>21539.7</v>
      </c>
      <c r="AH42" s="771">
        <f t="shared" si="37"/>
        <v>-1815649.1</v>
      </c>
      <c r="AI42" s="771">
        <f t="shared" si="38"/>
        <v>0</v>
      </c>
      <c r="AJ42" s="772">
        <f t="shared" si="39"/>
        <v>2684350.9</v>
      </c>
      <c r="AK42" s="772"/>
      <c r="AL42" s="773"/>
      <c r="AM42" s="774">
        <f t="shared" si="40"/>
        <v>2684350.9</v>
      </c>
      <c r="AN42" s="775" t="str">
        <f>+VLOOKUP($B42,'[5]Database All Area Mei 2022'!$C$5:$CJ$1779,74,0)</f>
        <v>PBI</v>
      </c>
      <c r="AO42" s="776">
        <f t="shared" si="41"/>
        <v>36</v>
      </c>
      <c r="AP42" s="777" t="str">
        <f t="shared" si="42"/>
        <v>3413</v>
      </c>
      <c r="AQ42" s="778" t="str">
        <f t="shared" si="43"/>
        <v>EVAN PURNA NUGRAHA</v>
      </c>
      <c r="AR42" s="779">
        <f t="shared" si="44"/>
        <v>2684350.9</v>
      </c>
      <c r="AS42" s="97">
        <f>+VLOOKUP(B42,'[6]BANK DRIVER'!$B$570:$I$1298,6,0)</f>
        <v>2684350.9</v>
      </c>
      <c r="AV42" s="103">
        <f t="shared" si="45"/>
        <v>0</v>
      </c>
    </row>
    <row r="43" ht="19.5" customHeight="1">
      <c r="A43" s="251" t="s">
        <v>44</v>
      </c>
      <c r="B43" s="117" t="s">
        <v>806</v>
      </c>
      <c r="C43" s="123" t="s">
        <v>807</v>
      </c>
      <c r="D43" s="117" t="s">
        <v>77</v>
      </c>
      <c r="E43" s="123" t="s">
        <v>733</v>
      </c>
      <c r="F43" s="123" t="s">
        <v>49</v>
      </c>
      <c r="G43" s="12">
        <v>2153970</v>
      </c>
      <c r="H43" s="31"/>
      <c r="I43" s="31">
        <f t="shared" si="20"/>
        <v>105329.133</v>
      </c>
      <c r="J43" s="31">
        <f t="shared" si="21"/>
        <v>86158.8</v>
      </c>
      <c r="K43" s="31">
        <f t="shared" si="22"/>
        <v>43079.4</v>
      </c>
      <c r="L43" s="30">
        <v>15000</v>
      </c>
      <c r="M43" s="32">
        <f t="shared" si="48"/>
        <v>2403537.3329999996</v>
      </c>
      <c r="N43" s="32">
        <f t="shared" si="49"/>
        <v>192282.98664</v>
      </c>
      <c r="O43" s="265">
        <v>250000</v>
      </c>
      <c r="P43" s="32"/>
      <c r="Q43" s="32"/>
      <c r="R43" s="279">
        <f ref="R43:R58" t="shared" si="51">SUM(M43:Q43)</f>
        <v>2845820.3196399994</v>
      </c>
      <c r="S43" s="275">
        <f t="shared" si="25"/>
        <v>21151.128530399998</v>
      </c>
      <c r="T43" s="223">
        <f t="shared" si="50"/>
        <v>2866971.4481703993</v>
      </c>
      <c r="U43" s="220">
        <v>44652</v>
      </c>
      <c r="V43" s="221">
        <v>44742</v>
      </c>
      <c r="Y43" s="284"/>
      <c r="Z43" s="765">
        <f t="shared" si="30"/>
        <v>37</v>
      </c>
      <c r="AA43" s="766" t="str">
        <f t="shared" si="31"/>
        <v>3444</v>
      </c>
      <c r="AB43" s="767" t="str">
        <f t="shared" si="32"/>
        <v>EKO ARI WIBOWO</v>
      </c>
      <c r="AC43" s="768" t="str">
        <f>+VLOOKUP($B43,'[5]Database All Area Mei 2022'!$C$5:$CJ$1779,27,0)</f>
        <v>KAWIN ANAK 1</v>
      </c>
      <c r="AD43" s="769">
        <f t="shared" si="33"/>
        <v>2403970</v>
      </c>
      <c r="AE43" s="770">
        <f t="shared" si="34"/>
        <v>43079.4</v>
      </c>
      <c r="AF43" s="770">
        <f t="shared" si="35"/>
        <v>21539.7</v>
      </c>
      <c r="AG43" s="770">
        <f t="shared" si="36"/>
        <v>21539.7</v>
      </c>
      <c r="AH43" s="771">
        <f t="shared" si="37"/>
        <v>-2932188.8000000003</v>
      </c>
      <c r="AI43" s="771">
        <f t="shared" si="38"/>
        <v>0</v>
      </c>
      <c r="AJ43" s="772">
        <f t="shared" si="39"/>
        <v>2317811.1999999997</v>
      </c>
      <c r="AK43" s="772"/>
      <c r="AL43" s="773"/>
      <c r="AM43" s="774">
        <f t="shared" si="40"/>
        <v>2317811.1999999997</v>
      </c>
      <c r="AN43" s="775" t="str">
        <f>+VLOOKUP($B43,'[5]Database All Area Mei 2022'!$C$5:$CJ$1779,74,0)</f>
        <v>PERUSAHAAN</v>
      </c>
      <c r="AO43" s="776">
        <f t="shared" si="41"/>
        <v>37</v>
      </c>
      <c r="AP43" s="777" t="str">
        <f t="shared" si="42"/>
        <v>3444</v>
      </c>
      <c r="AQ43" s="778" t="str">
        <f t="shared" si="43"/>
        <v>EKO ARI WIBOWO</v>
      </c>
      <c r="AR43" s="779">
        <f t="shared" si="44"/>
        <v>2317811.1999999997</v>
      </c>
      <c r="AS43" s="97">
        <f>+VLOOKUP(B43,'[6]BANK DRIVER'!$B$570:$I$1298,6,0)</f>
        <v>2317811.1999999997</v>
      </c>
      <c r="AV43" s="103">
        <f t="shared" si="45"/>
        <v>0</v>
      </c>
    </row>
    <row r="44" ht="19.5" customHeight="1">
      <c r="A44" s="251" t="s">
        <v>44</v>
      </c>
      <c r="B44" s="117" t="s">
        <v>808</v>
      </c>
      <c r="C44" s="123" t="s">
        <v>809</v>
      </c>
      <c r="D44" s="117" t="s">
        <v>77</v>
      </c>
      <c r="E44" s="123" t="s">
        <v>733</v>
      </c>
      <c r="F44" s="123" t="s">
        <v>49</v>
      </c>
      <c r="G44" s="12">
        <v>2153970</v>
      </c>
      <c r="H44" s="31"/>
      <c r="I44" s="31">
        <f t="shared" si="20"/>
        <v>105329.133</v>
      </c>
      <c r="J44" s="31">
        <f t="shared" si="21"/>
        <v>86158.8</v>
      </c>
      <c r="K44" s="31">
        <f t="shared" si="22"/>
        <v>43079.4</v>
      </c>
      <c r="L44" s="30">
        <v>15000</v>
      </c>
      <c r="M44" s="32">
        <f ref="M44:M58" t="shared" si="52">SUM(G44:L44)</f>
        <v>2403537.3329999996</v>
      </c>
      <c r="N44" s="32">
        <f t="shared" si="49"/>
        <v>192282.98664</v>
      </c>
      <c r="O44" s="265">
        <v>595000</v>
      </c>
      <c r="P44" s="32"/>
      <c r="Q44" s="32"/>
      <c r="R44" s="279">
        <f t="shared" si="51"/>
        <v>3190820.3196399994</v>
      </c>
      <c r="S44" s="275">
        <f t="shared" si="25"/>
        <v>21151.128530399998</v>
      </c>
      <c r="T44" s="223">
        <f t="shared" si="50"/>
        <v>3211971.4481703993</v>
      </c>
      <c r="U44" s="220">
        <v>44682</v>
      </c>
      <c r="V44" s="221">
        <v>44773</v>
      </c>
      <c r="Y44" s="284"/>
      <c r="Z44" s="765">
        <f t="shared" si="30"/>
        <v>38</v>
      </c>
      <c r="AA44" s="766" t="str">
        <f t="shared" si="31"/>
        <v>3521</v>
      </c>
      <c r="AB44" s="767" t="str">
        <f t="shared" si="32"/>
        <v>DAMAR WINARNO</v>
      </c>
      <c r="AC44" s="768" t="str">
        <f>+VLOOKUP($B44,'[5]Database All Area Mei 2022'!$C$5:$CJ$1779,27,0)</f>
        <v>KAWIN</v>
      </c>
      <c r="AD44" s="769">
        <f t="shared" si="33"/>
        <v>2748970</v>
      </c>
      <c r="AE44" s="770">
        <f t="shared" si="34"/>
        <v>43079.4</v>
      </c>
      <c r="AF44" s="770">
        <f t="shared" si="35"/>
        <v>21539.7</v>
      </c>
      <c r="AG44" s="770">
        <f t="shared" si="36"/>
        <v>21539.7</v>
      </c>
      <c r="AH44" s="771">
        <f t="shared" si="37"/>
        <v>-2212188.8000000003</v>
      </c>
      <c r="AI44" s="771">
        <f t="shared" si="38"/>
        <v>0</v>
      </c>
      <c r="AJ44" s="772">
        <f t="shared" si="39"/>
        <v>2662811.1999999997</v>
      </c>
      <c r="AK44" s="772"/>
      <c r="AL44" s="773"/>
      <c r="AM44" s="774">
        <f t="shared" si="40"/>
        <v>2662811.1999999997</v>
      </c>
      <c r="AN44" s="775" t="str">
        <f>+VLOOKUP($B44,'[5]Database All Area Mei 2022'!$C$5:$CJ$1779,74,0)</f>
        <v>PERUSAHAAN</v>
      </c>
      <c r="AO44" s="776">
        <f t="shared" si="41"/>
        <v>38</v>
      </c>
      <c r="AP44" s="777" t="str">
        <f t="shared" si="42"/>
        <v>3521</v>
      </c>
      <c r="AQ44" s="778" t="str">
        <f t="shared" si="43"/>
        <v>DAMAR WINARNO</v>
      </c>
      <c r="AR44" s="779">
        <f t="shared" si="44"/>
        <v>2662811.1999999997</v>
      </c>
      <c r="AS44" s="97">
        <f>+VLOOKUP(B44,'[6]BANK DRIVER'!$B$570:$I$1298,6,0)</f>
        <v>2662811.1999999997</v>
      </c>
      <c r="AV44" s="103">
        <f t="shared" si="45"/>
        <v>0</v>
      </c>
    </row>
    <row r="45" ht="19.5" customHeight="1">
      <c r="A45" s="251" t="s">
        <v>44</v>
      </c>
      <c r="B45" s="117" t="s">
        <v>810</v>
      </c>
      <c r="C45" s="123" t="s">
        <v>811</v>
      </c>
      <c r="D45" s="117" t="s">
        <v>77</v>
      </c>
      <c r="E45" s="123" t="s">
        <v>733</v>
      </c>
      <c r="F45" s="123" t="s">
        <v>49</v>
      </c>
      <c r="G45" s="12">
        <v>2153970</v>
      </c>
      <c r="H45" s="31"/>
      <c r="I45" s="31">
        <f t="shared" si="20"/>
        <v>105329.133</v>
      </c>
      <c r="J45" s="31">
        <f t="shared" si="21"/>
        <v>86158.8</v>
      </c>
      <c r="K45" s="31">
        <f t="shared" si="22"/>
        <v>43079.4</v>
      </c>
      <c r="L45" s="30">
        <v>15000</v>
      </c>
      <c r="M45" s="32">
        <f t="shared" si="52"/>
        <v>2403537.3329999996</v>
      </c>
      <c r="N45" s="32">
        <f t="shared" si="49"/>
        <v>192282.98664</v>
      </c>
      <c r="O45" s="265">
        <v>525000</v>
      </c>
      <c r="P45" s="32"/>
      <c r="Q45" s="32"/>
      <c r="R45" s="279">
        <f t="shared" si="51"/>
        <v>3120820.3196399994</v>
      </c>
      <c r="S45" s="275">
        <f t="shared" si="25"/>
        <v>21151.128530399998</v>
      </c>
      <c r="T45" s="223">
        <f t="shared" si="50"/>
        <v>3141971.4481703993</v>
      </c>
      <c r="U45" s="220">
        <v>44682</v>
      </c>
      <c r="V45" s="221">
        <v>44773</v>
      </c>
      <c r="Y45" s="284"/>
      <c r="Z45" s="765">
        <f t="shared" si="30"/>
        <v>39</v>
      </c>
      <c r="AA45" s="766" t="str">
        <f t="shared" si="31"/>
        <v>3532</v>
      </c>
      <c r="AB45" s="767" t="str">
        <f t="shared" si="32"/>
        <v>YUSUP WASONO PUTRO</v>
      </c>
      <c r="AC45" s="768" t="str">
        <f>+VLOOKUP($B45,'[5]Database All Area Mei 2022'!$C$5:$CJ$1779,27,0)</f>
        <v>KAWIN ANAK 2</v>
      </c>
      <c r="AD45" s="769">
        <f t="shared" si="33"/>
        <v>2678970</v>
      </c>
      <c r="AE45" s="770">
        <f t="shared" si="34"/>
        <v>43079.4</v>
      </c>
      <c r="AF45" s="770">
        <f t="shared" si="35"/>
        <v>21539.7</v>
      </c>
      <c r="AG45" s="770">
        <f t="shared" si="36"/>
        <v>21539.7</v>
      </c>
      <c r="AH45" s="771">
        <f t="shared" si="37"/>
        <v>-3032188.8000000003</v>
      </c>
      <c r="AI45" s="771">
        <f t="shared" si="38"/>
        <v>0</v>
      </c>
      <c r="AJ45" s="772">
        <f t="shared" si="39"/>
        <v>2592811.1999999997</v>
      </c>
      <c r="AK45" s="772"/>
      <c r="AL45" s="773"/>
      <c r="AM45" s="774">
        <f t="shared" si="40"/>
        <v>2592811.1999999997</v>
      </c>
      <c r="AN45" s="775" t="str">
        <f>+VLOOKUP($B45,'[5]Database All Area Mei 2022'!$C$5:$CJ$1779,74,0)</f>
        <v>PERUSAHAAN</v>
      </c>
      <c r="AO45" s="776">
        <f t="shared" si="41"/>
        <v>39</v>
      </c>
      <c r="AP45" s="777" t="str">
        <f t="shared" si="42"/>
        <v>3532</v>
      </c>
      <c r="AQ45" s="778" t="str">
        <f t="shared" si="43"/>
        <v>YUSUP WASONO PUTRO</v>
      </c>
      <c r="AR45" s="779">
        <f t="shared" si="44"/>
        <v>2592811.1999999997</v>
      </c>
      <c r="AS45" s="97"/>
      <c r="AU45" s="97">
        <f>+VLOOKUP(B45,'[6]BANK LAIN'!$B$24:$G$34,6,0)</f>
        <v>2592811.1999999997</v>
      </c>
      <c r="AV45" s="103">
        <f t="shared" si="45"/>
        <v>0</v>
      </c>
    </row>
    <row r="46" ht="19.5" customHeight="1">
      <c r="A46" s="251" t="s">
        <v>44</v>
      </c>
      <c r="B46" s="117" t="s">
        <v>812</v>
      </c>
      <c r="C46" s="123" t="s">
        <v>813</v>
      </c>
      <c r="D46" s="117" t="s">
        <v>77</v>
      </c>
      <c r="E46" s="123" t="s">
        <v>733</v>
      </c>
      <c r="F46" s="123" t="s">
        <v>49</v>
      </c>
      <c r="G46" s="12">
        <v>2153970</v>
      </c>
      <c r="H46" s="31"/>
      <c r="I46" s="31">
        <f t="shared" si="20"/>
        <v>105329.133</v>
      </c>
      <c r="J46" s="31">
        <f t="shared" si="21"/>
        <v>86158.8</v>
      </c>
      <c r="K46" s="31">
        <f t="shared" si="22"/>
        <v>43079.4</v>
      </c>
      <c r="L46" s="30">
        <v>15000</v>
      </c>
      <c r="M46" s="32">
        <f t="shared" si="52"/>
        <v>2403537.3329999996</v>
      </c>
      <c r="N46" s="32">
        <f t="shared" si="49"/>
        <v>192282.98664</v>
      </c>
      <c r="O46" s="265">
        <v>520000</v>
      </c>
      <c r="P46" s="32"/>
      <c r="Q46" s="32"/>
      <c r="R46" s="279">
        <f t="shared" si="51"/>
        <v>3115820.3196399994</v>
      </c>
      <c r="S46" s="275">
        <f t="shared" si="25"/>
        <v>21151.128530399998</v>
      </c>
      <c r="T46" s="223">
        <f t="shared" si="50"/>
        <v>3136971.4481703993</v>
      </c>
      <c r="U46" s="220">
        <v>44682</v>
      </c>
      <c r="V46" s="221">
        <v>44773</v>
      </c>
      <c r="Y46" s="284"/>
      <c r="Z46" s="765">
        <f t="shared" si="30"/>
        <v>40</v>
      </c>
      <c r="AA46" s="766" t="str">
        <f t="shared" si="31"/>
        <v>3533</v>
      </c>
      <c r="AB46" s="767" t="str">
        <f t="shared" si="32"/>
        <v>TRI YULIARSO</v>
      </c>
      <c r="AC46" s="768" t="str">
        <f>+VLOOKUP($B46,'[5]Database All Area Mei 2022'!$C$5:$CJ$1779,27,0)</f>
        <v>KAWIN ANAK 2</v>
      </c>
      <c r="AD46" s="769">
        <f t="shared" si="33"/>
        <v>2673970</v>
      </c>
      <c r="AE46" s="770">
        <f t="shared" si="34"/>
        <v>43079.4</v>
      </c>
      <c r="AF46" s="770">
        <f t="shared" si="35"/>
        <v>21539.7</v>
      </c>
      <c r="AG46" s="770">
        <f t="shared" si="36"/>
        <v>21539.7</v>
      </c>
      <c r="AH46" s="771">
        <f t="shared" si="37"/>
        <v>-3037188.8000000003</v>
      </c>
      <c r="AI46" s="771">
        <f t="shared" si="38"/>
        <v>0</v>
      </c>
      <c r="AJ46" s="772">
        <f t="shared" si="39"/>
        <v>2587811.1999999997</v>
      </c>
      <c r="AK46" s="772"/>
      <c r="AL46" s="773"/>
      <c r="AM46" s="774">
        <f t="shared" si="40"/>
        <v>2587811.1999999997</v>
      </c>
      <c r="AN46" s="775" t="str">
        <f>+VLOOKUP($B46,'[5]Database All Area Mei 2022'!$C$5:$CJ$1779,74,0)</f>
        <v>PERUSAHAAN</v>
      </c>
      <c r="AO46" s="776">
        <f t="shared" si="41"/>
        <v>40</v>
      </c>
      <c r="AP46" s="777" t="str">
        <f t="shared" si="42"/>
        <v>3533</v>
      </c>
      <c r="AQ46" s="778" t="str">
        <f t="shared" si="43"/>
        <v>TRI YULIARSO</v>
      </c>
      <c r="AR46" s="779">
        <f t="shared" si="44"/>
        <v>2587811.1999999997</v>
      </c>
      <c r="AS46" s="97">
        <f>+VLOOKUP(B46,'[6]BANK DRIVER'!$B$570:$I$1298,6,0)</f>
        <v>2587811.1999999997</v>
      </c>
      <c r="AV46" s="103">
        <f t="shared" si="45"/>
        <v>0</v>
      </c>
    </row>
    <row r="47" ht="19.5" customHeight="1">
      <c r="A47" s="251" t="s">
        <v>44</v>
      </c>
      <c r="B47" s="120" t="s">
        <v>814</v>
      </c>
      <c r="C47" s="121" t="s">
        <v>815</v>
      </c>
      <c r="D47" s="120" t="s">
        <v>77</v>
      </c>
      <c r="E47" s="123" t="s">
        <v>733</v>
      </c>
      <c r="F47" s="123" t="s">
        <v>49</v>
      </c>
      <c r="G47" s="12">
        <v>2153970</v>
      </c>
      <c r="H47" s="31"/>
      <c r="I47" s="31">
        <f t="shared" si="20"/>
        <v>105329.133</v>
      </c>
      <c r="J47" s="31">
        <f t="shared" si="21"/>
        <v>86158.8</v>
      </c>
      <c r="K47" s="31">
        <f t="shared" si="22"/>
        <v>43079.4</v>
      </c>
      <c r="L47" s="30">
        <v>15000</v>
      </c>
      <c r="M47" s="32">
        <f t="shared" si="52"/>
        <v>2403537.3329999996</v>
      </c>
      <c r="N47" s="32">
        <f t="shared" si="49"/>
        <v>192282.98664</v>
      </c>
      <c r="O47" s="265">
        <v>602500</v>
      </c>
      <c r="P47" s="32"/>
      <c r="Q47" s="32"/>
      <c r="R47" s="279">
        <f t="shared" si="51"/>
        <v>3198320.3196399994</v>
      </c>
      <c r="S47" s="275">
        <f t="shared" si="25"/>
        <v>21151.128530399998</v>
      </c>
      <c r="T47" s="223">
        <f t="shared" si="50"/>
        <v>3219471.4481703993</v>
      </c>
      <c r="U47" s="220">
        <v>44682</v>
      </c>
      <c r="V47" s="221">
        <v>44773</v>
      </c>
      <c r="Y47" s="284"/>
      <c r="Z47" s="765">
        <f t="shared" si="30"/>
        <v>41</v>
      </c>
      <c r="AA47" s="766" t="str">
        <f t="shared" si="31"/>
        <v>3572</v>
      </c>
      <c r="AB47" s="767" t="str">
        <f t="shared" si="32"/>
        <v>FACHRUDIN</v>
      </c>
      <c r="AC47" s="768" t="str">
        <f>+VLOOKUP($B47,'[5]Database All Area Mei 2022'!$C$5:$CJ$1779,27,0)</f>
        <v>KAWIN ANAK 2</v>
      </c>
      <c r="AD47" s="769">
        <f t="shared" si="33"/>
        <v>2756470</v>
      </c>
      <c r="AE47" s="770">
        <f t="shared" si="34"/>
        <v>43079.4</v>
      </c>
      <c r="AF47" s="770">
        <f t="shared" si="35"/>
        <v>21539.7</v>
      </c>
      <c r="AG47" s="770">
        <f t="shared" si="36"/>
        <v>21539.7</v>
      </c>
      <c r="AH47" s="771">
        <f t="shared" si="37"/>
        <v>-2954688.8000000003</v>
      </c>
      <c r="AI47" s="771">
        <f t="shared" si="38"/>
        <v>0</v>
      </c>
      <c r="AJ47" s="772">
        <f t="shared" si="39"/>
        <v>2670311.1999999997</v>
      </c>
      <c r="AK47" s="772"/>
      <c r="AL47" s="773"/>
      <c r="AM47" s="774">
        <f t="shared" si="40"/>
        <v>2670311.1999999997</v>
      </c>
      <c r="AN47" s="775" t="str">
        <f>+VLOOKUP($B47,'[5]Database All Area Mei 2022'!$C$5:$CJ$1779,74,0)</f>
        <v>PERUSAHAAN</v>
      </c>
      <c r="AO47" s="776">
        <f t="shared" si="41"/>
        <v>41</v>
      </c>
      <c r="AP47" s="777" t="str">
        <f t="shared" si="42"/>
        <v>3572</v>
      </c>
      <c r="AQ47" s="778" t="str">
        <f t="shared" si="43"/>
        <v>FACHRUDIN</v>
      </c>
      <c r="AR47" s="779">
        <f t="shared" si="44"/>
        <v>2670311.1999999997</v>
      </c>
      <c r="AS47" s="97">
        <f>+VLOOKUP(B47,'[6]BANK DRIVER'!$B$570:$I$1298,6,0)</f>
        <v>2670311.1999999997</v>
      </c>
      <c r="AV47" s="103">
        <f t="shared" si="45"/>
        <v>0</v>
      </c>
    </row>
    <row r="48" ht="19.5" customHeight="1">
      <c r="A48" s="251" t="s">
        <v>44</v>
      </c>
      <c r="B48" s="120" t="s">
        <v>816</v>
      </c>
      <c r="C48" s="121" t="s">
        <v>817</v>
      </c>
      <c r="D48" s="120" t="s">
        <v>77</v>
      </c>
      <c r="E48" s="123" t="s">
        <v>733</v>
      </c>
      <c r="F48" s="123" t="s">
        <v>49</v>
      </c>
      <c r="G48" s="12">
        <v>2153970</v>
      </c>
      <c r="H48" s="31"/>
      <c r="I48" s="31">
        <f t="shared" si="20"/>
        <v>105329.133</v>
      </c>
      <c r="J48" s="31">
        <f t="shared" si="21"/>
        <v>86158.8</v>
      </c>
      <c r="K48" s="31">
        <f t="shared" si="22"/>
        <v>43079.4</v>
      </c>
      <c r="L48" s="30">
        <v>15000</v>
      </c>
      <c r="M48" s="32">
        <f t="shared" si="52"/>
        <v>2403537.3329999996</v>
      </c>
      <c r="N48" s="32">
        <f t="shared" si="49"/>
        <v>192282.98664</v>
      </c>
      <c r="O48" s="265">
        <v>812500</v>
      </c>
      <c r="P48" s="32"/>
      <c r="Q48" s="32"/>
      <c r="R48" s="279">
        <f t="shared" si="51"/>
        <v>3408320.3196399994</v>
      </c>
      <c r="S48" s="275">
        <f t="shared" si="25"/>
        <v>21151.128530399998</v>
      </c>
      <c r="T48" s="223">
        <f t="shared" si="50"/>
        <v>3429471.4481703993</v>
      </c>
      <c r="U48" s="220">
        <v>44624</v>
      </c>
      <c r="V48" s="221">
        <v>44712</v>
      </c>
      <c r="Y48" s="284"/>
      <c r="Z48" s="765">
        <f t="shared" si="30"/>
        <v>42</v>
      </c>
      <c r="AA48" s="766" t="str">
        <f t="shared" si="31"/>
        <v>3623</v>
      </c>
      <c r="AB48" s="767" t="str">
        <f t="shared" si="32"/>
        <v>YUSUF DWIKI RAHMAWAN</v>
      </c>
      <c r="AC48" s="768" t="str">
        <f>+VLOOKUP($B48,'[5]Database All Area Mei 2022'!$C$5:$CJ$1779,27,0)</f>
        <v>LAJANG</v>
      </c>
      <c r="AD48" s="769">
        <f t="shared" si="33"/>
        <v>2966470</v>
      </c>
      <c r="AE48" s="770">
        <f t="shared" si="34"/>
        <v>43079.4</v>
      </c>
      <c r="AF48" s="770">
        <f t="shared" si="35"/>
        <v>0</v>
      </c>
      <c r="AG48" s="770">
        <f t="shared" si="36"/>
        <v>21539.7</v>
      </c>
      <c r="AH48" s="771">
        <f t="shared" si="37"/>
        <v>-1598149.1</v>
      </c>
      <c r="AI48" s="771">
        <f t="shared" si="38"/>
        <v>0</v>
      </c>
      <c r="AJ48" s="772">
        <f t="shared" si="39"/>
        <v>2901850.9</v>
      </c>
      <c r="AK48" s="772"/>
      <c r="AL48" s="773"/>
      <c r="AM48" s="774">
        <f t="shared" si="40"/>
        <v>2901850.9</v>
      </c>
      <c r="AN48" s="775" t="str">
        <f>+VLOOKUP($B48,'[5]Database All Area Mei 2022'!$C$5:$CJ$1779,74,0)</f>
        <v>PBI</v>
      </c>
      <c r="AO48" s="776">
        <f t="shared" si="41"/>
        <v>42</v>
      </c>
      <c r="AP48" s="777" t="str">
        <f t="shared" si="42"/>
        <v>3623</v>
      </c>
      <c r="AQ48" s="778" t="str">
        <f t="shared" si="43"/>
        <v>YUSUF DWIKI RAHMAWAN</v>
      </c>
      <c r="AR48" s="779">
        <f t="shared" si="44"/>
        <v>2901850.9</v>
      </c>
      <c r="AS48" s="97">
        <f>+VLOOKUP(B48,'[6]BANK DRIVER'!$B$570:$I$1298,6,0)</f>
        <v>2901850.9</v>
      </c>
      <c r="AV48" s="103">
        <f t="shared" si="45"/>
        <v>0</v>
      </c>
    </row>
    <row r="49" ht="19.5" customHeight="1">
      <c r="A49" s="251" t="s">
        <v>44</v>
      </c>
      <c r="B49" s="120" t="s">
        <v>818</v>
      </c>
      <c r="C49" s="121" t="s">
        <v>819</v>
      </c>
      <c r="D49" s="120" t="s">
        <v>77</v>
      </c>
      <c r="E49" s="123" t="s">
        <v>733</v>
      </c>
      <c r="F49" s="123" t="s">
        <v>49</v>
      </c>
      <c r="G49" s="12">
        <v>2153970</v>
      </c>
      <c r="H49" s="31"/>
      <c r="I49" s="31">
        <f t="shared" si="20"/>
        <v>105329.133</v>
      </c>
      <c r="J49" s="31">
        <f t="shared" si="21"/>
        <v>86158.8</v>
      </c>
      <c r="K49" s="31">
        <f t="shared" si="22"/>
        <v>43079.4</v>
      </c>
      <c r="L49" s="30">
        <v>15000</v>
      </c>
      <c r="M49" s="32">
        <f t="shared" si="52"/>
        <v>2403537.3329999996</v>
      </c>
      <c r="N49" s="32">
        <f t="shared" si="49"/>
        <v>192282.98664</v>
      </c>
      <c r="O49" s="265">
        <v>897500</v>
      </c>
      <c r="P49" s="32"/>
      <c r="Q49" s="32"/>
      <c r="R49" s="279">
        <f t="shared" si="51"/>
        <v>3493320.3196399994</v>
      </c>
      <c r="S49" s="275">
        <f t="shared" si="25"/>
        <v>21151.128530399998</v>
      </c>
      <c r="T49" s="223">
        <f t="shared" si="50"/>
        <v>3514471.4481703993</v>
      </c>
      <c r="U49" s="220">
        <v>44625</v>
      </c>
      <c r="V49" s="221">
        <v>44712</v>
      </c>
      <c r="Y49" s="284"/>
      <c r="Z49" s="765">
        <f t="shared" si="30"/>
        <v>43</v>
      </c>
      <c r="AA49" s="766" t="str">
        <f t="shared" si="31"/>
        <v>3632</v>
      </c>
      <c r="AB49" s="767" t="str">
        <f t="shared" si="32"/>
        <v>FAJAR CAHYONO</v>
      </c>
      <c r="AC49" s="768" t="str">
        <f>+VLOOKUP($B49,'[5]Database All Area Mei 2022'!$C$5:$CJ$1779,27,0)</f>
        <v>LAJANG</v>
      </c>
      <c r="AD49" s="769">
        <f t="shared" si="33"/>
        <v>3051470</v>
      </c>
      <c r="AE49" s="770">
        <f t="shared" si="34"/>
        <v>43079.4</v>
      </c>
      <c r="AF49" s="770">
        <f t="shared" si="35"/>
        <v>21539.7</v>
      </c>
      <c r="AG49" s="770">
        <f t="shared" si="36"/>
        <v>21539.7</v>
      </c>
      <c r="AH49" s="771">
        <f t="shared" si="37"/>
        <v>-1534688.8000000003</v>
      </c>
      <c r="AI49" s="771">
        <f t="shared" si="38"/>
        <v>0</v>
      </c>
      <c r="AJ49" s="772">
        <f t="shared" si="39"/>
        <v>2965311.1999999997</v>
      </c>
      <c r="AK49" s="772"/>
      <c r="AL49" s="773"/>
      <c r="AM49" s="774">
        <f t="shared" si="40"/>
        <v>2965311.1999999997</v>
      </c>
      <c r="AN49" s="775" t="str">
        <f>+VLOOKUP($B49,'[5]Database All Area Mei 2022'!$C$5:$CJ$1779,74,0)</f>
        <v>PERUSAHAAN</v>
      </c>
      <c r="AO49" s="776">
        <f t="shared" si="41"/>
        <v>43</v>
      </c>
      <c r="AP49" s="777" t="str">
        <f t="shared" si="42"/>
        <v>3632</v>
      </c>
      <c r="AQ49" s="778" t="str">
        <f t="shared" si="43"/>
        <v>FAJAR CAHYONO</v>
      </c>
      <c r="AR49" s="779">
        <f t="shared" si="44"/>
        <v>2965311.1999999997</v>
      </c>
      <c r="AS49" s="97">
        <f>+VLOOKUP(B49,'[6]BANK DRIVER'!$B$570:$I$1298,6,0)</f>
        <v>2965311.1999999997</v>
      </c>
      <c r="AV49" s="103">
        <f t="shared" si="45"/>
        <v>0</v>
      </c>
    </row>
    <row r="50" ht="19.5" customHeight="1">
      <c r="A50" s="251" t="s">
        <v>44</v>
      </c>
      <c r="B50" s="120" t="s">
        <v>820</v>
      </c>
      <c r="C50" s="121" t="s">
        <v>821</v>
      </c>
      <c r="D50" s="120" t="s">
        <v>77</v>
      </c>
      <c r="E50" s="123" t="s">
        <v>733</v>
      </c>
      <c r="F50" s="123" t="s">
        <v>49</v>
      </c>
      <c r="G50" s="12">
        <v>2153970</v>
      </c>
      <c r="H50" s="31"/>
      <c r="I50" s="31">
        <f t="shared" si="20"/>
        <v>105329.133</v>
      </c>
      <c r="J50" s="31">
        <f t="shared" si="21"/>
        <v>86158.8</v>
      </c>
      <c r="K50" s="31">
        <f t="shared" si="22"/>
        <v>43079.4</v>
      </c>
      <c r="L50" s="30">
        <v>15000</v>
      </c>
      <c r="M50" s="32">
        <f t="shared" si="52"/>
        <v>2403537.3329999996</v>
      </c>
      <c r="N50" s="32">
        <f t="shared" si="49"/>
        <v>192282.98664</v>
      </c>
      <c r="O50" s="265">
        <v>570000</v>
      </c>
      <c r="P50" s="32"/>
      <c r="Q50" s="32"/>
      <c r="R50" s="279">
        <f t="shared" si="51"/>
        <v>3165820.3196399994</v>
      </c>
      <c r="S50" s="275">
        <f t="shared" si="25"/>
        <v>21151.128530399998</v>
      </c>
      <c r="T50" s="223">
        <f t="shared" si="50"/>
        <v>3186971.4481703993</v>
      </c>
      <c r="U50" s="220">
        <v>44634</v>
      </c>
      <c r="V50" s="221">
        <v>44712</v>
      </c>
      <c r="Y50" s="284"/>
      <c r="Z50" s="765">
        <f t="shared" si="30"/>
        <v>44</v>
      </c>
      <c r="AA50" s="766" t="str">
        <f t="shared" si="31"/>
        <v>3656</v>
      </c>
      <c r="AB50" s="767" t="str">
        <f t="shared" si="32"/>
        <v>LINGGA ZULFIKAR AZAHI</v>
      </c>
      <c r="AC50" s="768" t="str">
        <f>+VLOOKUP($B50,'[5]Database All Area Mei 2022'!$C$5:$CJ$1779,27,0)</f>
        <v>LAJANG</v>
      </c>
      <c r="AD50" s="769">
        <f t="shared" si="33"/>
        <v>2723970</v>
      </c>
      <c r="AE50" s="770">
        <f t="shared" si="34"/>
        <v>43079.4</v>
      </c>
      <c r="AF50" s="770">
        <f t="shared" si="35"/>
        <v>21539.7</v>
      </c>
      <c r="AG50" s="770">
        <f t="shared" si="36"/>
        <v>21539.7</v>
      </c>
      <c r="AH50" s="771">
        <f t="shared" si="37"/>
        <v>-1862188.8000000003</v>
      </c>
      <c r="AI50" s="771">
        <f t="shared" si="38"/>
        <v>0</v>
      </c>
      <c r="AJ50" s="772">
        <f t="shared" si="39"/>
        <v>2637811.1999999997</v>
      </c>
      <c r="AK50" s="772"/>
      <c r="AL50" s="773"/>
      <c r="AM50" s="774">
        <f t="shared" si="40"/>
        <v>2637811.1999999997</v>
      </c>
      <c r="AN50" s="775" t="str">
        <f>+VLOOKUP($B50,'[5]Database All Area Mei 2022'!$C$5:$CJ$1779,74,0)</f>
        <v>PERUSAHAAN</v>
      </c>
      <c r="AO50" s="776">
        <f t="shared" si="41"/>
        <v>44</v>
      </c>
      <c r="AP50" s="777" t="str">
        <f t="shared" si="42"/>
        <v>3656</v>
      </c>
      <c r="AQ50" s="778" t="str">
        <f t="shared" si="43"/>
        <v>LINGGA ZULFIKAR AZAHI</v>
      </c>
      <c r="AR50" s="779">
        <f t="shared" si="44"/>
        <v>2637811.1999999997</v>
      </c>
      <c r="AS50" s="97">
        <f>+VLOOKUP(B50,'[6]BANK DRIVER'!$B$570:$I$1298,6,0)</f>
        <v>2637811.1999999997</v>
      </c>
      <c r="AV50" s="103">
        <f t="shared" si="45"/>
        <v>0</v>
      </c>
    </row>
    <row r="51" ht="19.5" customHeight="1">
      <c r="A51" s="251" t="s">
        <v>44</v>
      </c>
      <c r="B51" s="117" t="s">
        <v>822</v>
      </c>
      <c r="C51" s="123" t="s">
        <v>823</v>
      </c>
      <c r="D51" s="120" t="s">
        <v>77</v>
      </c>
      <c r="E51" s="123" t="s">
        <v>733</v>
      </c>
      <c r="F51" s="123" t="s">
        <v>49</v>
      </c>
      <c r="G51" s="12">
        <v>2153970</v>
      </c>
      <c r="H51" s="31"/>
      <c r="I51" s="31">
        <f t="shared" si="20"/>
        <v>105329.133</v>
      </c>
      <c r="J51" s="31">
        <f t="shared" si="21"/>
        <v>86158.8</v>
      </c>
      <c r="K51" s="31">
        <f t="shared" si="22"/>
        <v>43079.4</v>
      </c>
      <c r="L51" s="30">
        <v>15000</v>
      </c>
      <c r="M51" s="32">
        <f t="shared" si="52"/>
        <v>2403537.3329999996</v>
      </c>
      <c r="N51" s="32">
        <f t="shared" si="49"/>
        <v>192282.98664</v>
      </c>
      <c r="O51" s="265">
        <v>675000</v>
      </c>
      <c r="P51" s="32"/>
      <c r="Q51" s="32"/>
      <c r="R51" s="279">
        <f t="shared" si="51"/>
        <v>3270820.3196399994</v>
      </c>
      <c r="S51" s="275">
        <f t="shared" si="25"/>
        <v>21151.128530399998</v>
      </c>
      <c r="T51" s="223">
        <f t="shared" si="50"/>
        <v>3291971.4481703993</v>
      </c>
      <c r="U51" s="220">
        <v>44649</v>
      </c>
      <c r="V51" s="221">
        <v>44712</v>
      </c>
      <c r="W51" s="93"/>
      <c r="X51" s="93"/>
      <c r="Y51" s="284"/>
      <c r="Z51" s="765">
        <f t="shared" si="30"/>
        <v>45</v>
      </c>
      <c r="AA51" s="766" t="str">
        <f t="shared" si="31"/>
        <v>3685</v>
      </c>
      <c r="AB51" s="767" t="str">
        <f t="shared" si="32"/>
        <v>BANGUN KURNIANTO</v>
      </c>
      <c r="AC51" s="768" t="str">
        <f>+VLOOKUP($B51,'[5]Database All Area Mei 2022'!$C$5:$CJ$1779,27,0)</f>
        <v>LAJANG</v>
      </c>
      <c r="AD51" s="769">
        <f t="shared" si="33"/>
        <v>2828970</v>
      </c>
      <c r="AE51" s="770">
        <f t="shared" si="34"/>
        <v>43079.4</v>
      </c>
      <c r="AF51" s="770">
        <f t="shared" si="35"/>
        <v>21539.7</v>
      </c>
      <c r="AG51" s="770">
        <f t="shared" si="36"/>
        <v>21539.7</v>
      </c>
      <c r="AH51" s="771">
        <f t="shared" si="37"/>
        <v>-1757188.8000000003</v>
      </c>
      <c r="AI51" s="771">
        <f t="shared" si="38"/>
        <v>0</v>
      </c>
      <c r="AJ51" s="772">
        <f t="shared" si="39"/>
        <v>2742811.1999999997</v>
      </c>
      <c r="AK51" s="772"/>
      <c r="AL51" s="773"/>
      <c r="AM51" s="774">
        <f t="shared" si="40"/>
        <v>2742811.1999999997</v>
      </c>
      <c r="AN51" s="775" t="str">
        <f>+VLOOKUP($B51,'[5]Database All Area Mei 2022'!$C$5:$CJ$1779,74,0)</f>
        <v>PERUSAHAAN</v>
      </c>
      <c r="AO51" s="776">
        <f t="shared" si="41"/>
        <v>45</v>
      </c>
      <c r="AP51" s="777" t="str">
        <f t="shared" si="42"/>
        <v>3685</v>
      </c>
      <c r="AQ51" s="778" t="str">
        <f t="shared" si="43"/>
        <v>BANGUN KURNIANTO</v>
      </c>
      <c r="AR51" s="779">
        <f t="shared" si="44"/>
        <v>2742811.1999999997</v>
      </c>
      <c r="AS51" s="97">
        <f>+VLOOKUP(B51,'[6]BANK DRIVER'!$B$570:$I$1298,6,0)</f>
        <v>2742811.1999999997</v>
      </c>
      <c r="AV51" s="103">
        <f t="shared" si="45"/>
        <v>0</v>
      </c>
    </row>
    <row r="52" ht="19.5" customHeight="1">
      <c r="A52" s="251" t="s">
        <v>44</v>
      </c>
      <c r="B52" s="117" t="s">
        <v>824</v>
      </c>
      <c r="C52" s="123" t="s">
        <v>825</v>
      </c>
      <c r="D52" s="120" t="s">
        <v>77</v>
      </c>
      <c r="E52" s="123" t="s">
        <v>733</v>
      </c>
      <c r="F52" s="123" t="s">
        <v>49</v>
      </c>
      <c r="G52" s="12">
        <v>2153970</v>
      </c>
      <c r="H52" s="31"/>
      <c r="I52" s="31">
        <f t="shared" si="20"/>
        <v>105329.133</v>
      </c>
      <c r="J52" s="31">
        <f t="shared" si="21"/>
        <v>86158.8</v>
      </c>
      <c r="K52" s="31">
        <f t="shared" si="22"/>
        <v>43079.4</v>
      </c>
      <c r="L52" s="30">
        <v>15000</v>
      </c>
      <c r="M52" s="32">
        <f t="shared" si="52"/>
        <v>2403537.3329999996</v>
      </c>
      <c r="N52" s="32">
        <f t="shared" si="49"/>
        <v>192282.98664</v>
      </c>
      <c r="O52" s="265">
        <v>595000</v>
      </c>
      <c r="P52" s="32"/>
      <c r="Q52" s="32"/>
      <c r="R52" s="279">
        <f t="shared" si="51"/>
        <v>3190820.3196399994</v>
      </c>
      <c r="S52" s="275">
        <f t="shared" si="25"/>
        <v>21151.128530399998</v>
      </c>
      <c r="T52" s="223">
        <f t="shared" si="50"/>
        <v>3211971.4481703993</v>
      </c>
      <c r="U52" s="220">
        <v>44655</v>
      </c>
      <c r="V52" s="221">
        <v>44742</v>
      </c>
      <c r="W52" s="224"/>
      <c r="X52" s="283"/>
      <c r="Y52" s="284"/>
      <c r="Z52" s="765">
        <f t="shared" si="30"/>
        <v>46</v>
      </c>
      <c r="AA52" s="766" t="str">
        <f t="shared" si="31"/>
        <v>3711</v>
      </c>
      <c r="AB52" s="767" t="str">
        <f t="shared" si="32"/>
        <v>PANDUTAMA TITAN JATI ASMORO</v>
      </c>
      <c r="AC52" s="768" t="str">
        <f>+VLOOKUP($B52,'[5]Database All Area Mei 2022'!$C$5:$CJ$1779,27,0)</f>
        <v>LAJANG</v>
      </c>
      <c r="AD52" s="769">
        <f t="shared" si="33"/>
        <v>2748970</v>
      </c>
      <c r="AE52" s="770">
        <f t="shared" si="34"/>
        <v>43079.4</v>
      </c>
      <c r="AF52" s="770">
        <f t="shared" si="35"/>
        <v>21539.7</v>
      </c>
      <c r="AG52" s="770">
        <f t="shared" si="36"/>
        <v>21539.7</v>
      </c>
      <c r="AH52" s="771">
        <f t="shared" si="37"/>
        <v>-1837188.8000000003</v>
      </c>
      <c r="AI52" s="771">
        <f t="shared" si="38"/>
        <v>0</v>
      </c>
      <c r="AJ52" s="772">
        <f t="shared" si="39"/>
        <v>2662811.1999999997</v>
      </c>
      <c r="AK52" s="772"/>
      <c r="AL52" s="773"/>
      <c r="AM52" s="774">
        <f t="shared" si="40"/>
        <v>2662811.1999999997</v>
      </c>
      <c r="AN52" s="775" t="str">
        <f>+VLOOKUP($B52,'[5]Database All Area Mei 2022'!$C$5:$CJ$1779,74,0)</f>
        <v>PERUSAHAAN</v>
      </c>
      <c r="AO52" s="776">
        <f t="shared" si="41"/>
        <v>46</v>
      </c>
      <c r="AP52" s="777" t="str">
        <f t="shared" si="42"/>
        <v>3711</v>
      </c>
      <c r="AQ52" s="778" t="str">
        <f t="shared" si="43"/>
        <v>PANDUTAMA TITAN JATI ASMORO</v>
      </c>
      <c r="AR52" s="779">
        <f t="shared" si="44"/>
        <v>2662811.1999999997</v>
      </c>
      <c r="AS52" s="97"/>
      <c r="AU52" s="97">
        <f>+VLOOKUP(B52,'[6]BANK LAIN'!$B$24:$G$34,6,0)</f>
        <v>2662811.1999999997</v>
      </c>
      <c r="AV52" s="103">
        <f t="shared" si="45"/>
        <v>0</v>
      </c>
    </row>
    <row r="53" ht="19.5" customHeight="1">
      <c r="A53" s="251" t="s">
        <v>44</v>
      </c>
      <c r="B53" s="117" t="s">
        <v>826</v>
      </c>
      <c r="C53" s="123" t="s">
        <v>827</v>
      </c>
      <c r="D53" s="120" t="s">
        <v>77</v>
      </c>
      <c r="E53" s="123" t="s">
        <v>733</v>
      </c>
      <c r="F53" s="123" t="s">
        <v>49</v>
      </c>
      <c r="G53" s="12">
        <v>2153970</v>
      </c>
      <c r="H53" s="31"/>
      <c r="I53" s="31">
        <f t="shared" si="20"/>
        <v>105329.133</v>
      </c>
      <c r="J53" s="31">
        <f t="shared" si="21"/>
        <v>86158.8</v>
      </c>
      <c r="K53" s="31">
        <f t="shared" si="22"/>
        <v>43079.4</v>
      </c>
      <c r="L53" s="30">
        <v>15000</v>
      </c>
      <c r="M53" s="32">
        <f t="shared" si="52"/>
        <v>2403537.3329999996</v>
      </c>
      <c r="N53" s="32">
        <f t="shared" si="49"/>
        <v>192282.98664</v>
      </c>
      <c r="O53" s="265">
        <v>745000</v>
      </c>
      <c r="P53" s="32"/>
      <c r="Q53" s="32"/>
      <c r="R53" s="279">
        <f t="shared" si="51"/>
        <v>3340820.3196399994</v>
      </c>
      <c r="S53" s="275">
        <f t="shared" si="25"/>
        <v>21151.128530399998</v>
      </c>
      <c r="T53" s="223">
        <f t="shared" si="50"/>
        <v>3361971.4481703993</v>
      </c>
      <c r="U53" s="220">
        <v>44657</v>
      </c>
      <c r="V53" s="221">
        <v>44742</v>
      </c>
      <c r="W53" s="224"/>
      <c r="X53" s="283"/>
      <c r="Y53" s="284"/>
      <c r="Z53" s="765">
        <f t="shared" si="30"/>
        <v>47</v>
      </c>
      <c r="AA53" s="766" t="str">
        <f t="shared" si="31"/>
        <v>3718</v>
      </c>
      <c r="AB53" s="767" t="str">
        <f t="shared" si="32"/>
        <v>NUGROHO REKAR YUNIANTO </v>
      </c>
      <c r="AC53" s="768" t="str">
        <f>+VLOOKUP($B53,'[5]Database All Area Mei 2022'!$C$5:$CJ$1779,27,0)</f>
        <v>KAWIN ANAK 2</v>
      </c>
      <c r="AD53" s="769">
        <f t="shared" si="33"/>
        <v>2898970</v>
      </c>
      <c r="AE53" s="770">
        <f t="shared" si="34"/>
        <v>43079.4</v>
      </c>
      <c r="AF53" s="770">
        <f t="shared" si="35"/>
        <v>0</v>
      </c>
      <c r="AG53" s="770">
        <f t="shared" si="36"/>
        <v>21539.7</v>
      </c>
      <c r="AH53" s="771">
        <f t="shared" si="37"/>
        <v>-2790649.1</v>
      </c>
      <c r="AI53" s="771">
        <f t="shared" si="38"/>
        <v>0</v>
      </c>
      <c r="AJ53" s="772">
        <f t="shared" si="39"/>
        <v>2834350.9</v>
      </c>
      <c r="AK53" s="772"/>
      <c r="AL53" s="773"/>
      <c r="AM53" s="774">
        <f t="shared" si="40"/>
        <v>2834350.9</v>
      </c>
      <c r="AN53" s="775" t="str">
        <f>+VLOOKUP($B53,'[5]Database All Area Mei 2022'!$C$5:$CJ$1779,74,0)</f>
        <v>PBI</v>
      </c>
      <c r="AO53" s="776">
        <f t="shared" si="41"/>
        <v>47</v>
      </c>
      <c r="AP53" s="777" t="str">
        <f t="shared" si="42"/>
        <v>3718</v>
      </c>
      <c r="AQ53" s="778" t="str">
        <f t="shared" si="43"/>
        <v>NUGROHO REKAR YUNIANTO </v>
      </c>
      <c r="AR53" s="779">
        <f t="shared" si="44"/>
        <v>2834350.9</v>
      </c>
      <c r="AS53" s="97">
        <f>+VLOOKUP(B53,'[6]BANK DRIVER'!$B$570:$I$1298,6,0)</f>
        <v>2834350.9</v>
      </c>
      <c r="AV53" s="103">
        <f t="shared" si="45"/>
        <v>0</v>
      </c>
    </row>
    <row r="54" ht="19.5" customHeight="1" s="641" customFormat="1">
      <c r="A54" s="952" t="s">
        <v>44</v>
      </c>
      <c r="B54" s="626" t="s">
        <v>828</v>
      </c>
      <c r="C54" s="701" t="s">
        <v>735</v>
      </c>
      <c r="D54" s="626" t="s">
        <v>77</v>
      </c>
      <c r="E54" s="701" t="s">
        <v>733</v>
      </c>
      <c r="F54" s="701" t="s">
        <v>49</v>
      </c>
      <c r="G54" s="702">
        <f>2153970/30*15</f>
        <v>1076985</v>
      </c>
      <c r="H54" s="703"/>
      <c r="I54" s="703">
        <f t="shared" si="20"/>
        <v>105329.133</v>
      </c>
      <c r="J54" s="703">
        <f t="shared" si="21"/>
        <v>86158.8</v>
      </c>
      <c r="K54" s="703">
        <f t="shared" si="22"/>
        <v>43079.4</v>
      </c>
      <c r="L54" s="703">
        <v>15000</v>
      </c>
      <c r="M54" s="704">
        <f t="shared" si="52"/>
        <v>1326552.3329999999</v>
      </c>
      <c r="N54" s="704">
        <f t="shared" si="49"/>
        <v>106124.18663999999</v>
      </c>
      <c r="O54" s="705"/>
      <c r="P54" s="702"/>
      <c r="Q54" s="704"/>
      <c r="R54" s="706">
        <f t="shared" si="51"/>
        <v>1432676.5196399998</v>
      </c>
      <c r="S54" s="707">
        <f t="shared" si="25"/>
        <v>11673.660530399999</v>
      </c>
      <c r="T54" s="636">
        <f t="shared" si="50"/>
        <v>1444350.1801703998</v>
      </c>
      <c r="U54" s="708">
        <v>44682</v>
      </c>
      <c r="V54" s="709">
        <v>44773</v>
      </c>
      <c r="W54" s="710" t="s">
        <v>736</v>
      </c>
      <c r="X54" s="711"/>
      <c r="Z54" s="847">
        <f t="shared" si="30"/>
        <v>48</v>
      </c>
      <c r="AA54" s="848" t="str">
        <f t="shared" si="31"/>
        <v>2796</v>
      </c>
      <c r="AB54" s="849" t="str">
        <f t="shared" si="32"/>
        <v>FREDDY NOFRANDIAS</v>
      </c>
      <c r="AC54" s="879" t="str">
        <f>+VLOOKUP($B54,'[5]Database All Area Mei 2022'!$C$5:$CJ$1779,27,0)</f>
        <v>KAWIN ANAK 3</v>
      </c>
      <c r="AD54" s="851">
        <f t="shared" si="33"/>
        <v>1076985</v>
      </c>
      <c r="AE54" s="852">
        <f t="shared" si="34"/>
        <v>43079.4</v>
      </c>
      <c r="AF54" s="852">
        <f t="shared" si="35"/>
        <v>21539.7</v>
      </c>
      <c r="AG54" s="852">
        <f t="shared" si="36"/>
        <v>21539.7</v>
      </c>
      <c r="AH54" s="853">
        <f t="shared" si="37"/>
        <v>-5009173.8</v>
      </c>
      <c r="AI54" s="853">
        <f t="shared" si="38"/>
        <v>0</v>
      </c>
      <c r="AJ54" s="854">
        <f t="shared" si="39"/>
        <v>990826.2000000001</v>
      </c>
      <c r="AK54" s="854"/>
      <c r="AL54" s="854"/>
      <c r="AM54" s="855">
        <f t="shared" si="40"/>
        <v>990826.2000000001</v>
      </c>
      <c r="AN54" s="850" t="str">
        <f>+VLOOKUP($B54,'[5]Database All Area Mei 2022'!$C$5:$CJ$1779,74,0)</f>
        <v>PERUSAHAAN</v>
      </c>
      <c r="AO54" s="856">
        <f t="shared" si="41"/>
        <v>48</v>
      </c>
      <c r="AP54" s="857" t="str">
        <f t="shared" si="42"/>
        <v>2796</v>
      </c>
      <c r="AQ54" s="858" t="str">
        <f t="shared" si="43"/>
        <v>FREDDY NOFRANDIAS</v>
      </c>
      <c r="AR54" s="859">
        <f t="shared" si="44"/>
        <v>990826.2000000001</v>
      </c>
      <c r="AS54" s="860">
        <f>+VLOOKUP(B54,'[6]BANK DRIVER'!$B$570:$I$1298,6,0)</f>
        <v>990826.2000000001</v>
      </c>
      <c r="AT54" s="860"/>
      <c r="AU54" s="860"/>
      <c r="AV54" s="861">
        <f t="shared" si="45"/>
        <v>0</v>
      </c>
      <c r="AW54" s="685"/>
      <c r="AX54" s="685"/>
      <c r="AY54" s="685"/>
      <c r="AZ54" s="685"/>
      <c r="BA54" s="685"/>
    </row>
    <row r="55" ht="19.5" customHeight="1" s="685" customFormat="1">
      <c r="A55" s="952" t="s">
        <v>44</v>
      </c>
      <c r="B55" s="870" t="s">
        <v>829</v>
      </c>
      <c r="C55" s="953" t="s">
        <v>830</v>
      </c>
      <c r="D55" s="679" t="s">
        <v>77</v>
      </c>
      <c r="E55" s="953" t="s">
        <v>733</v>
      </c>
      <c r="F55" s="953" t="s">
        <v>49</v>
      </c>
      <c r="G55" s="872">
        <v>2153970</v>
      </c>
      <c r="H55" s="932"/>
      <c r="I55" s="932">
        <f t="shared" si="20"/>
        <v>105329.133</v>
      </c>
      <c r="J55" s="932">
        <f t="shared" si="21"/>
        <v>86158.8</v>
      </c>
      <c r="K55" s="932">
        <f t="shared" si="22"/>
        <v>43079.4</v>
      </c>
      <c r="L55" s="680">
        <v>15000</v>
      </c>
      <c r="M55" s="874">
        <f t="shared" si="52"/>
        <v>2403537.3329999996</v>
      </c>
      <c r="N55" s="874">
        <f t="shared" si="49"/>
        <v>192282.98664</v>
      </c>
      <c r="O55" s="954">
        <v>515000</v>
      </c>
      <c r="P55" s="874"/>
      <c r="Q55" s="874"/>
      <c r="R55" s="706">
        <f t="shared" si="51"/>
        <v>3110820.3196399994</v>
      </c>
      <c r="S55" s="955">
        <f t="shared" si="25"/>
        <v>21151.128530399998</v>
      </c>
      <c r="T55" s="933">
        <f t="shared" si="50"/>
        <v>3131971.4481703993</v>
      </c>
      <c r="U55" s="930">
        <v>44667</v>
      </c>
      <c r="V55" s="931">
        <v>44742</v>
      </c>
      <c r="W55" s="956" t="s">
        <v>284</v>
      </c>
      <c r="X55" s="957"/>
      <c r="Y55" s="958"/>
      <c r="Z55" s="847">
        <f t="shared" si="30"/>
        <v>49</v>
      </c>
      <c r="AA55" s="848" t="str">
        <f t="shared" si="31"/>
        <v>3758</v>
      </c>
      <c r="AB55" s="849" t="str">
        <f t="shared" si="32"/>
        <v>SUYITNO</v>
      </c>
      <c r="AC55" s="879" t="str">
        <f>+VLOOKUP($B55,'[5]Database All Area Mei 2022'!$C$5:$CJ$1779,27,0)</f>
        <v>KAWIN ANAK 2</v>
      </c>
      <c r="AD55" s="851">
        <f t="shared" si="33"/>
        <v>2668970</v>
      </c>
      <c r="AE55" s="852">
        <f t="shared" si="34"/>
        <v>43079.4</v>
      </c>
      <c r="AF55" s="852">
        <f t="shared" si="35"/>
        <v>21539.7</v>
      </c>
      <c r="AG55" s="852">
        <f t="shared" si="36"/>
        <v>21539.7</v>
      </c>
      <c r="AH55" s="853">
        <f t="shared" si="37"/>
        <v>-3042188.8000000003</v>
      </c>
      <c r="AI55" s="853">
        <f t="shared" si="38"/>
        <v>0</v>
      </c>
      <c r="AJ55" s="854">
        <f t="shared" si="39"/>
        <v>2582811.1999999997</v>
      </c>
      <c r="AK55" s="854"/>
      <c r="AL55" s="854"/>
      <c r="AM55" s="855">
        <f t="shared" si="40"/>
        <v>2582811.1999999997</v>
      </c>
      <c r="AN55" s="850" t="str">
        <f>+VLOOKUP($B55,'[5]Database All Area Mei 2022'!$C$5:$CJ$1779,74,0)</f>
        <v>PERUSAHAAN</v>
      </c>
      <c r="AO55" s="856">
        <f t="shared" si="41"/>
        <v>49</v>
      </c>
      <c r="AP55" s="857" t="str">
        <f t="shared" si="42"/>
        <v>3758</v>
      </c>
      <c r="AQ55" s="858" t="str">
        <f t="shared" si="43"/>
        <v>SUYITNO</v>
      </c>
      <c r="AR55" s="859">
        <f t="shared" si="44"/>
        <v>2582811.1999999997</v>
      </c>
      <c r="AS55" s="860">
        <f>+VLOOKUP(B55,'[6]BANK DRIVER'!$B$570:$I$1298,6,0)</f>
        <v>2582811.1999999997</v>
      </c>
      <c r="AT55" s="860"/>
      <c r="AU55" s="860"/>
      <c r="AV55" s="861">
        <f t="shared" si="45"/>
        <v>0</v>
      </c>
    </row>
    <row r="56" ht="19.5" customHeight="1" s="676" customFormat="1">
      <c r="A56" s="712" t="s">
        <v>211</v>
      </c>
      <c r="B56" s="1040" t="s">
        <v>831</v>
      </c>
      <c r="C56" s="941" t="s">
        <v>832</v>
      </c>
      <c r="D56" s="670" t="s">
        <v>77</v>
      </c>
      <c r="E56" s="941" t="s">
        <v>733</v>
      </c>
      <c r="F56" s="941" t="s">
        <v>49</v>
      </c>
      <c r="G56" s="688">
        <f>2153970/30*21</f>
        <v>1507779</v>
      </c>
      <c r="H56" s="689"/>
      <c r="I56" s="689">
        <f t="shared" si="20"/>
        <v>105329.133</v>
      </c>
      <c r="J56" s="689">
        <f t="shared" si="21"/>
        <v>86158.8</v>
      </c>
      <c r="K56" s="689">
        <f t="shared" si="22"/>
        <v>43079.4</v>
      </c>
      <c r="L56" s="671">
        <v>15000</v>
      </c>
      <c r="M56" s="690">
        <f t="shared" si="52"/>
        <v>1757346.3329999999</v>
      </c>
      <c r="N56" s="690">
        <f t="shared" si="49"/>
        <v>140587.70664</v>
      </c>
      <c r="O56" s="726">
        <v>170000</v>
      </c>
      <c r="P56" s="690"/>
      <c r="Q56" s="690"/>
      <c r="R56" s="719">
        <f t="shared" si="51"/>
        <v>2067934.0396399999</v>
      </c>
      <c r="S56" s="959">
        <f t="shared" si="25"/>
        <v>15464.647730399998</v>
      </c>
      <c r="T56" s="936">
        <f t="shared" si="50"/>
        <v>2083398.6873704</v>
      </c>
      <c r="U56" s="937">
        <v>44676</v>
      </c>
      <c r="V56" s="938">
        <v>44773</v>
      </c>
      <c r="W56" s="962" t="s">
        <v>833</v>
      </c>
      <c r="X56" s="963"/>
      <c r="Y56" s="960"/>
      <c r="Z56" s="824">
        <f t="shared" si="30"/>
        <v>50</v>
      </c>
      <c r="AA56" s="825" t="str">
        <f t="shared" si="31"/>
        <v>3789</v>
      </c>
      <c r="AB56" s="826" t="str">
        <f t="shared" si="32"/>
        <v>BAYU FITRAYUDI</v>
      </c>
      <c r="AC56" s="884" t="s">
        <v>604</v>
      </c>
      <c r="AD56" s="828">
        <f t="shared" si="33"/>
        <v>1677779</v>
      </c>
      <c r="AE56" s="829">
        <f t="shared" si="34"/>
        <v>43079.4</v>
      </c>
      <c r="AF56" s="829">
        <f t="shared" si="35"/>
        <v>0</v>
      </c>
      <c r="AG56" s="829">
        <f t="shared" si="36"/>
        <v>21539.7</v>
      </c>
      <c r="AH56" s="830">
        <f t="shared" si="37"/>
        <v>-2886840.0999999996</v>
      </c>
      <c r="AI56" s="830">
        <f t="shared" si="38"/>
        <v>0</v>
      </c>
      <c r="AJ56" s="831">
        <f t="shared" si="39"/>
        <v>1613159.9000000001</v>
      </c>
      <c r="AK56" s="831"/>
      <c r="AL56" s="996">
        <f>112500+195000</f>
        <v>307500</v>
      </c>
      <c r="AM56" s="832">
        <f t="shared" si="40"/>
        <v>1305659.9000000001</v>
      </c>
      <c r="AN56" s="827"/>
      <c r="AO56" s="833">
        <f t="shared" si="41"/>
        <v>50</v>
      </c>
      <c r="AP56" s="834" t="str">
        <f t="shared" si="42"/>
        <v>3789</v>
      </c>
      <c r="AQ56" s="835" t="str">
        <f t="shared" si="43"/>
        <v>BAYU FITRAYUDI</v>
      </c>
      <c r="AR56" s="836">
        <f t="shared" si="44"/>
        <v>1305659.9000000001</v>
      </c>
      <c r="AS56" s="837"/>
      <c r="AT56" s="837" t="e">
        <f>+VLOOKUP(B56,[6]CASH!$B$18:$G$41,6,0)</f>
        <v>#N/A</v>
      </c>
      <c r="AU56" s="837"/>
      <c r="AV56" s="838" t="e">
        <f t="shared" si="45"/>
        <v>#N/A</v>
      </c>
    </row>
    <row r="57" ht="19.5" customHeight="1" s="676" customFormat="1">
      <c r="A57" s="712" t="s">
        <v>44</v>
      </c>
      <c r="B57" s="686" t="s">
        <v>834</v>
      </c>
      <c r="C57" s="941" t="s">
        <v>835</v>
      </c>
      <c r="D57" s="686" t="s">
        <v>77</v>
      </c>
      <c r="E57" s="941" t="s">
        <v>733</v>
      </c>
      <c r="F57" s="941" t="s">
        <v>49</v>
      </c>
      <c r="G57" s="688">
        <f>2153970/30*9</f>
        <v>646191</v>
      </c>
      <c r="H57" s="689"/>
      <c r="I57" s="689"/>
      <c r="J57" s="689"/>
      <c r="K57" s="689"/>
      <c r="L57" s="671"/>
      <c r="M57" s="690">
        <f t="shared" si="52"/>
        <v>646191</v>
      </c>
      <c r="N57" s="690">
        <f t="shared" si="49"/>
        <v>51695.28</v>
      </c>
      <c r="O57" s="726"/>
      <c r="P57" s="690"/>
      <c r="Q57" s="690"/>
      <c r="R57" s="719">
        <f t="shared" si="51"/>
        <v>697886.28</v>
      </c>
      <c r="S57" s="959">
        <f t="shared" si="25"/>
        <v>5686.4808</v>
      </c>
      <c r="T57" s="936">
        <f t="shared" si="50"/>
        <v>703572.7608</v>
      </c>
      <c r="U57" s="937">
        <v>44652</v>
      </c>
      <c r="V57" s="938">
        <v>44676</v>
      </c>
      <c r="Y57" s="960"/>
      <c r="Z57" s="824">
        <f t="shared" si="30"/>
        <v>51</v>
      </c>
      <c r="AA57" s="825" t="str">
        <f t="shared" si="31"/>
        <v>3046</v>
      </c>
      <c r="AB57" s="826" t="str">
        <f t="shared" si="32"/>
        <v>MUJI WARSONO</v>
      </c>
      <c r="AC57" s="884" t="s">
        <v>604</v>
      </c>
      <c r="AD57" s="828">
        <f t="shared" si="33"/>
        <v>646191</v>
      </c>
      <c r="AE57" s="829">
        <f t="shared" si="34"/>
        <v>0</v>
      </c>
      <c r="AF57" s="829">
        <f t="shared" si="35"/>
        <v>0</v>
      </c>
      <c r="AG57" s="829">
        <f t="shared" si="36"/>
        <v>0</v>
      </c>
      <c r="AH57" s="830">
        <f t="shared" si="37"/>
        <v>-3853809</v>
      </c>
      <c r="AI57" s="830">
        <f t="shared" si="38"/>
        <v>0</v>
      </c>
      <c r="AJ57" s="831">
        <f t="shared" si="39"/>
        <v>646191</v>
      </c>
      <c r="AK57" s="831"/>
      <c r="AL57" s="831">
        <v>37500</v>
      </c>
      <c r="AM57" s="832">
        <f t="shared" si="40"/>
        <v>608691</v>
      </c>
      <c r="AN57" s="827"/>
      <c r="AO57" s="833">
        <f t="shared" si="41"/>
        <v>51</v>
      </c>
      <c r="AP57" s="834" t="str">
        <f t="shared" si="42"/>
        <v>3046</v>
      </c>
      <c r="AQ57" s="835" t="str">
        <f t="shared" si="43"/>
        <v>MUJI WARSONO</v>
      </c>
      <c r="AR57" s="836">
        <f t="shared" si="44"/>
        <v>608691</v>
      </c>
      <c r="AS57" s="837"/>
      <c r="AT57" s="837" t="e">
        <f>+VLOOKUP(B57,[6]CASH!$B$18:$G$41,6,0)</f>
        <v>#N/A</v>
      </c>
      <c r="AU57" s="837"/>
      <c r="AV57" s="838" t="e">
        <f t="shared" si="45"/>
        <v>#N/A</v>
      </c>
    </row>
    <row r="58" ht="19.5" customHeight="1" s="676" customFormat="1">
      <c r="A58" s="712" t="s">
        <v>44</v>
      </c>
      <c r="B58" s="670" t="s">
        <v>836</v>
      </c>
      <c r="C58" s="687" t="s">
        <v>837</v>
      </c>
      <c r="D58" s="670" t="s">
        <v>77</v>
      </c>
      <c r="E58" s="687" t="s">
        <v>733</v>
      </c>
      <c r="F58" s="687" t="s">
        <v>49</v>
      </c>
      <c r="G58" s="688"/>
      <c r="H58" s="689"/>
      <c r="I58" s="689"/>
      <c r="J58" s="689"/>
      <c r="K58" s="689"/>
      <c r="L58" s="671"/>
      <c r="M58" s="690">
        <f t="shared" si="52"/>
        <v>0</v>
      </c>
      <c r="N58" s="690">
        <f t="shared" si="49"/>
        <v>0</v>
      </c>
      <c r="O58" s="726">
        <v>320000</v>
      </c>
      <c r="P58" s="690"/>
      <c r="Q58" s="690"/>
      <c r="R58" s="719">
        <f t="shared" si="51"/>
        <v>320000</v>
      </c>
      <c r="S58" s="959">
        <f t="shared" si="25"/>
        <v>0</v>
      </c>
      <c r="T58" s="936">
        <f t="shared" si="50"/>
        <v>320000</v>
      </c>
      <c r="U58" s="937">
        <v>44633</v>
      </c>
      <c r="V58" s="938">
        <v>44663</v>
      </c>
      <c r="W58" s="961" t="s">
        <v>838</v>
      </c>
      <c r="Y58" s="960"/>
      <c r="Z58" s="824">
        <f t="shared" si="30"/>
        <v>52</v>
      </c>
      <c r="AA58" s="825" t="str">
        <f t="shared" si="31"/>
        <v>3655</v>
      </c>
      <c r="AB58" s="826" t="str">
        <f t="shared" si="32"/>
        <v>WAKHID MARJINI</v>
      </c>
      <c r="AC58" s="884" t="s">
        <v>604</v>
      </c>
      <c r="AD58" s="828">
        <f t="shared" si="33"/>
        <v>320000</v>
      </c>
      <c r="AE58" s="829">
        <f t="shared" si="34"/>
        <v>0</v>
      </c>
      <c r="AF58" s="829">
        <f t="shared" si="35"/>
        <v>0</v>
      </c>
      <c r="AG58" s="829">
        <f t="shared" si="36"/>
        <v>0</v>
      </c>
      <c r="AH58" s="830">
        <f t="shared" si="37"/>
        <v>-4180000</v>
      </c>
      <c r="AI58" s="830">
        <f t="shared" si="38"/>
        <v>0</v>
      </c>
      <c r="AJ58" s="831">
        <f t="shared" si="39"/>
        <v>320000</v>
      </c>
      <c r="AK58" s="831"/>
      <c r="AL58" s="831"/>
      <c r="AM58" s="832">
        <f t="shared" si="40"/>
        <v>320000</v>
      </c>
      <c r="AN58" s="827"/>
      <c r="AO58" s="833">
        <f t="shared" si="41"/>
        <v>52</v>
      </c>
      <c r="AP58" s="834" t="str">
        <f t="shared" si="42"/>
        <v>3655</v>
      </c>
      <c r="AQ58" s="835" t="str">
        <f t="shared" si="43"/>
        <v>WAKHID MARJINI</v>
      </c>
      <c r="AR58" s="836">
        <f t="shared" si="44"/>
        <v>320000</v>
      </c>
      <c r="AS58" s="837">
        <f>+VLOOKUP(B58,'[6]BANK DRIVER'!$B$570:$I$1298,6,0)</f>
        <v>320000</v>
      </c>
      <c r="AT58" s="837"/>
      <c r="AU58" s="837"/>
      <c r="AV58" s="838">
        <f t="shared" si="45"/>
        <v>0</v>
      </c>
    </row>
    <row r="59" ht="22.5" customHeight="1">
      <c r="A59" s="1017" t="s">
        <v>339</v>
      </c>
      <c r="B59" s="1018"/>
      <c r="C59" s="1019"/>
      <c r="D59" s="259"/>
      <c r="E59" s="252"/>
      <c r="F59" s="252"/>
      <c r="G59" s="253">
        <f>SUM(G7:G58)</f>
        <v>104467545</v>
      </c>
      <c r="H59" s="253">
        <f ref="H59:T59" t="shared" si="53">SUM(H7:H58)</f>
        <v>0</v>
      </c>
      <c r="I59" s="253">
        <f t="shared" si="53"/>
        <v>5161127.517000001</v>
      </c>
      <c r="J59" s="253">
        <f t="shared" si="53"/>
        <v>4221781.199999996</v>
      </c>
      <c r="K59" s="253">
        <f t="shared" si="53"/>
        <v>2110890.599999998</v>
      </c>
      <c r="L59" s="253">
        <f t="shared" si="53"/>
        <v>695001</v>
      </c>
      <c r="M59" s="253">
        <f t="shared" si="53"/>
        <v>116656345.31700005</v>
      </c>
      <c r="N59" s="253">
        <f t="shared" si="53"/>
        <v>9332507.625359995</v>
      </c>
      <c r="O59" s="253">
        <f t="shared" si="53"/>
        <v>37960000</v>
      </c>
      <c r="P59" s="253">
        <f t="shared" si="53"/>
        <v>300000</v>
      </c>
      <c r="Q59" s="253">
        <f t="shared" si="53"/>
        <v>1340000</v>
      </c>
      <c r="R59" s="253">
        <f t="shared" si="53"/>
        <v>165588852.94235998</v>
      </c>
      <c r="S59" s="253">
        <f t="shared" si="53"/>
        <v>1026575.8387895996</v>
      </c>
      <c r="T59" s="253">
        <f t="shared" si="53"/>
        <v>166615428.78114942</v>
      </c>
      <c r="U59" s="253"/>
      <c r="V59" s="278"/>
      <c r="Z59" s="783"/>
      <c r="AA59" s="784"/>
      <c r="AB59" s="785"/>
      <c r="AC59" s="786"/>
      <c r="AD59" s="253">
        <f ref="AD59:AM59" t="shared" si="54">SUM(AD7:AD58)</f>
        <v>144067545</v>
      </c>
      <c r="AE59" s="253">
        <f t="shared" si="54"/>
        <v>2110890.599999998</v>
      </c>
      <c r="AF59" s="253">
        <f t="shared" si="54"/>
        <v>624651.2999999999</v>
      </c>
      <c r="AG59" s="253">
        <f t="shared" si="54"/>
        <v>1055445.299999999</v>
      </c>
      <c r="AH59" s="253">
        <f t="shared" si="54"/>
        <v>-127098442.19999991</v>
      </c>
      <c r="AI59" s="253">
        <f t="shared" si="54"/>
        <v>0</v>
      </c>
      <c r="AJ59" s="253">
        <f t="shared" si="54"/>
        <v>140276557.8000001</v>
      </c>
      <c r="AK59" s="253">
        <f t="shared" si="54"/>
        <v>0</v>
      </c>
      <c r="AL59" s="253">
        <f t="shared" si="54"/>
        <v>345000</v>
      </c>
      <c r="AM59" s="253">
        <f t="shared" si="54"/>
        <v>139931557.8000001</v>
      </c>
      <c r="AN59" s="775"/>
      <c r="AO59" s="787"/>
      <c r="AP59" s="788"/>
      <c r="AQ59" s="789"/>
      <c r="AR59" s="253">
        <f ref="AR59:AU59" t="shared" si="55">SUM(AR7:AR58)</f>
        <v>139931557.8000001</v>
      </c>
      <c r="AS59" s="253">
        <f t="shared" si="55"/>
        <v>132761584.5000001</v>
      </c>
      <c r="AT59" s="253" t="e">
        <f t="shared" si="55"/>
        <v>#N/A</v>
      </c>
      <c r="AU59" s="253">
        <f t="shared" si="55"/>
        <v>5255622.399999999</v>
      </c>
      <c r="AV59" s="101"/>
    </row>
    <row r="60" ht="15.75">
      <c r="AD60" s="791">
        <f>+AD59-G59-P59-Q59-H59-O59</f>
        <v>0</v>
      </c>
      <c r="AK60" s="791"/>
      <c r="AL60" s="791"/>
      <c r="AM60" s="791"/>
      <c r="AN60" s="792"/>
      <c r="AR60" s="791" t="e">
        <f>+AR59-AS59-AT59-AU59</f>
        <v>#N/A</v>
      </c>
      <c r="AS60" s="101"/>
      <c r="AV60" s="101"/>
    </row>
    <row r="61">
      <c r="AC61" s="103"/>
      <c r="AD61" s="793" t="s">
        <v>341</v>
      </c>
      <c r="AE61" s="98">
        <f>+I59+K59+AE59+AG59</f>
        <v>10438354.016999995</v>
      </c>
      <c r="AH61" s="98"/>
      <c r="AI61" s="98"/>
      <c r="AJ61" s="98"/>
      <c r="AK61" s="98"/>
      <c r="AL61" s="791"/>
      <c r="AN61" s="102"/>
    </row>
    <row r="62">
      <c r="AC62" s="103"/>
      <c r="AD62" s="100" t="s">
        <v>33</v>
      </c>
      <c r="AE62" s="98">
        <f>+J59+AF59</f>
        <v>4846432.499999996</v>
      </c>
      <c r="AH62" s="98"/>
      <c r="AI62" s="98"/>
      <c r="AJ62" s="98"/>
      <c r="AK62" s="98"/>
      <c r="AN62" s="102"/>
    </row>
    <row r="63">
      <c r="Z63" s="95">
        <v>25</v>
      </c>
      <c r="AA63" s="96">
        <v>26</v>
      </c>
      <c r="AB63" s="95">
        <v>27</v>
      </c>
      <c r="AC63" s="96">
        <v>28</v>
      </c>
      <c r="AD63" s="100" t="s">
        <v>342</v>
      </c>
      <c r="AE63" s="98">
        <f>+L59</f>
        <v>695001</v>
      </c>
      <c r="AG63" s="96">
        <v>32</v>
      </c>
      <c r="AH63" s="95">
        <v>33</v>
      </c>
      <c r="AI63" s="96">
        <v>34</v>
      </c>
      <c r="AJ63" s="95">
        <v>35</v>
      </c>
      <c r="AK63" s="96">
        <v>36</v>
      </c>
      <c r="AN63" s="102"/>
      <c r="AV63" s="101"/>
    </row>
    <row r="64">
      <c r="AC64" s="103"/>
      <c r="AD64" s="100" t="s">
        <v>36</v>
      </c>
      <c r="AE64" s="98">
        <f>+AI59</f>
        <v>0</v>
      </c>
      <c r="AH64" s="98"/>
      <c r="AI64" s="98"/>
      <c r="AJ64" s="98"/>
      <c r="AK64" s="98"/>
      <c r="AN64" s="102"/>
    </row>
    <row r="65">
      <c r="AC65" s="103"/>
      <c r="AD65" s="100" t="s">
        <v>343</v>
      </c>
      <c r="AE65" s="98">
        <f>+AL59+AK59</f>
        <v>345000</v>
      </c>
      <c r="AH65" s="98"/>
      <c r="AI65" s="98"/>
      <c r="AJ65" s="98"/>
      <c r="AK65" s="98"/>
      <c r="AN65" s="102"/>
    </row>
    <row r="66">
      <c r="AC66" s="103"/>
      <c r="AD66" s="100" t="s">
        <v>344</v>
      </c>
      <c r="AE66" s="98">
        <f>+N59</f>
        <v>9332507.625359995</v>
      </c>
      <c r="AH66" s="98"/>
      <c r="AI66" s="98"/>
      <c r="AJ66" s="98"/>
      <c r="AK66" s="98"/>
      <c r="AN66" s="102"/>
    </row>
    <row r="67">
      <c r="AC67" s="103"/>
      <c r="AD67" s="100" t="s">
        <v>22</v>
      </c>
      <c r="AE67" s="98">
        <f>+S59</f>
        <v>1026575.8387895996</v>
      </c>
      <c r="AH67" s="98"/>
      <c r="AI67" s="98"/>
      <c r="AJ67" s="98"/>
      <c r="AK67" s="98"/>
      <c r="AN67" s="102"/>
    </row>
    <row r="68">
      <c r="AC68" s="103"/>
      <c r="AD68" s="100" t="s">
        <v>345</v>
      </c>
      <c r="AE68" s="98">
        <f>+AR59</f>
        <v>139931557.8000001</v>
      </c>
      <c r="AH68" s="98"/>
      <c r="AI68" s="98"/>
      <c r="AJ68" s="98"/>
      <c r="AK68" s="98"/>
      <c r="AN68" s="102"/>
    </row>
    <row r="69">
      <c r="AC69" s="103"/>
      <c r="AD69" s="100" t="s">
        <v>346</v>
      </c>
      <c r="AE69" s="98">
        <f>SUM(AE61:AE68)</f>
        <v>166615428.7811497</v>
      </c>
      <c r="AH69" s="98"/>
      <c r="AI69" s="98"/>
      <c r="AJ69" s="98"/>
      <c r="AK69" s="98"/>
      <c r="AN69" s="102"/>
    </row>
    <row r="70">
      <c r="AC70" s="103"/>
      <c r="AE70" s="98">
        <f>+AE69-T59</f>
        <v>2.682209014892578E-07</v>
      </c>
      <c r="AH70" s="98"/>
      <c r="AI70" s="98"/>
      <c r="AJ70" s="98"/>
      <c r="AK70" s="98"/>
      <c r="AN70" s="102"/>
    </row>
    <row r="71">
      <c r="AC71" s="103"/>
      <c r="AE71" s="98">
        <f>+AE69-AE67</f>
        <v>165588852.94236007</v>
      </c>
      <c r="AH71" s="98"/>
      <c r="AI71" s="98"/>
      <c r="AJ71" s="98"/>
      <c r="AK71" s="98"/>
      <c r="AN71" s="102"/>
    </row>
    <row r="86">
      <c r="AW86" s="641"/>
      <c r="AX86" s="641"/>
      <c r="AY86" s="641"/>
      <c r="AZ86" s="641"/>
      <c r="BA86" s="641"/>
    </row>
  </sheetData>
  <mergeCells>
    <mergeCell ref="A59:C59"/>
    <mergeCell ref="AS5:AU5"/>
  </mergeCells>
  <conditionalFormatting sqref="AN1:AN4 AN72:AN1048576 AN6">
    <cfRule type="containsText" dxfId="260" priority="9" operator="containsText" text="MBK">
      <formula>NOT(ISERROR(SEARCH("MBK",AN1)))</formula>
    </cfRule>
  </conditionalFormatting>
  <conditionalFormatting sqref="AE66">
    <cfRule type="containsText" dxfId="261" priority="1" operator="containsText" text="SALAH">
      <formula>NOT(ISERROR(SEARCH("SALAH",AE66)))</formula>
    </cfRule>
    <cfRule type="containsText" dxfId="262" priority="2" operator="containsText" text="SALAH">
      <formula>NOT(ISERROR(SEARCH("SALAH",AE66)))</formula>
    </cfRule>
  </conditionalFormatting>
  <conditionalFormatting sqref="AE63">
    <cfRule type="containsText" dxfId="261" priority="3" operator="containsText" text="SALAH">
      <formula>NOT(ISERROR(SEARCH("SALAH",AE63)))</formula>
    </cfRule>
    <cfRule type="containsText" dxfId="262" priority="4" operator="containsText" text="SALAH">
      <formula>NOT(ISERROR(SEARCH("SALAH",AE63)))</formula>
    </cfRule>
  </conditionalFormatting>
  <printOptions horizontalCentered="1"/>
  <pageMargins left="0" right="0" top="0.5" bottom="0.5" header="0.3" footer="0.3"/>
  <pageSetup paperSize="9" scale="56" fitToHeight="0" orientation="landscape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mc:Ignorable="x14ac xr">
  <sheetPr>
    <tabColor rgb="FFF7FD9D"/>
    <pageSetUpPr fitToPage="1"/>
  </sheetPr>
  <dimension ref="A1:AV48"/>
  <sheetViews>
    <sheetView topLeftCell="A4" zoomScale="70" zoomScaleNormal="70" workbookViewId="0">
      <pane xSplit="7" ySplit="3" topLeftCell="H7" activePane="bottomRight" state="frozen"/>
      <selection pane="topRight"/>
      <selection pane="bottomLeft"/>
      <selection pane="bottomRight" activeCell="C28" sqref="C28"/>
    </sheetView>
  </sheetViews>
  <sheetFormatPr defaultColWidth="9" defaultRowHeight="15"/>
  <cols>
    <col min="3" max="3" width="21.5703125" customWidth="1"/>
    <col min="4" max="4" width="13.28515625" customWidth="1"/>
    <col min="5" max="6" hidden="1" width="8.7109375" customWidth="1"/>
    <col min="7" max="7" width="12" customWidth="1"/>
    <col min="8" max="8" width="10.140625" customWidth="1"/>
    <col min="9" max="9" width="10.42578125" customWidth="1"/>
    <col min="10" max="10" width="10" customWidth="1"/>
    <col min="11" max="12" width="9" customWidth="1"/>
    <col min="13" max="13" width="12.140625" customWidth="1"/>
    <col min="14" max="14" width="10.5703125" customWidth="1"/>
    <col min="15" max="15" width="12.85546875" customWidth="1"/>
    <col min="16" max="16" width="9" customWidth="1"/>
    <col min="17" max="17" width="11" customWidth="1"/>
    <col min="18" max="18" width="11.85546875" customWidth="1"/>
    <col min="19" max="19" width="9" customWidth="1"/>
    <col min="20" max="20" width="11.85546875" customWidth="1"/>
    <col min="22" max="22" width="10" customWidth="1"/>
    <col min="23" max="23" width="7" customWidth="1"/>
    <col min="24" max="24" width="8.28515625" customWidth="1"/>
    <col min="25" max="25" width="30" customWidth="1"/>
    <col min="26" max="26" width="7" customWidth="1" style="100"/>
    <col min="27" max="27" width="5.85546875" customWidth="1" style="100"/>
    <col min="28" max="28" width="22.85546875" customWidth="1" style="100"/>
    <col min="29" max="29" width="13.42578125" customWidth="1" style="99"/>
    <col min="30" max="30" width="15.42578125" customWidth="1" style="100"/>
    <col min="31" max="31" width="13.7109375" customWidth="1" style="98"/>
    <col min="32" max="32" width="15.42578125" customWidth="1" style="98"/>
    <col min="33" max="33" width="13.85546875" customWidth="1" style="98"/>
    <col min="34" max="34" width="16" customWidth="1" style="100"/>
    <col min="35" max="35" width="10.5703125" customWidth="1" style="100"/>
    <col min="36" max="36" width="10.42578125" customWidth="1" style="100"/>
    <col min="37" max="37" width="14.42578125" customWidth="1" style="100"/>
    <col min="38" max="38" bestFit="1" width="13.140625" customWidth="1" style="100"/>
    <col min="39" max="39" bestFit="1" width="14" customWidth="1" style="100"/>
    <col min="40" max="40" width="13.28515625" customWidth="1" style="99"/>
    <col min="41" max="41" width="5.85546875" customWidth="1" style="100"/>
    <col min="42" max="42" width="6.42578125" customWidth="1" style="100"/>
    <col min="43" max="43" bestFit="1" width="24.5703125" customWidth="1" style="100"/>
    <col min="44" max="44" width="15.5703125" customWidth="1" style="100"/>
    <col min="45" max="45" bestFit="1" width="14.85546875" customWidth="1" style="99"/>
    <col min="46" max="46" bestFit="1" width="12.42578125" customWidth="1" style="97"/>
    <col min="47" max="47" bestFit="1" width="11.42578125" customWidth="1" style="97"/>
    <col min="48" max="48" width="13.7109375" customWidth="1" style="99"/>
  </cols>
  <sheetData>
    <row r="1">
      <c r="A1" s="104" t="s">
        <v>0</v>
      </c>
      <c r="B1" s="105"/>
      <c r="C1" s="106"/>
      <c r="D1" s="105"/>
      <c r="E1" s="105"/>
      <c r="F1" s="105"/>
      <c r="G1" s="107"/>
      <c r="H1" s="107"/>
      <c r="M1" s="107"/>
      <c r="U1" s="191"/>
      <c r="V1" s="192"/>
      <c r="W1" s="192"/>
      <c r="X1" s="192"/>
      <c r="Z1" s="748"/>
      <c r="AA1" s="748"/>
      <c r="AB1" s="748"/>
      <c r="AC1" s="749"/>
      <c r="AD1" s="748"/>
      <c r="AH1" s="98"/>
      <c r="AI1" s="748"/>
      <c r="AJ1" s="748"/>
      <c r="AK1" s="748"/>
      <c r="AL1" s="748"/>
      <c r="AM1" s="748"/>
      <c r="AN1" s="749"/>
      <c r="AO1" s="748"/>
      <c r="AP1" s="748"/>
      <c r="AQ1" s="748"/>
      <c r="AR1" s="748"/>
      <c r="AS1" s="101"/>
      <c r="AV1" s="101"/>
    </row>
    <row r="2">
      <c r="A2" s="104" t="s">
        <v>839</v>
      </c>
      <c r="B2" s="108"/>
      <c r="C2" s="109"/>
      <c r="D2" s="108"/>
      <c r="E2" s="108"/>
      <c r="F2" s="108"/>
      <c r="G2" s="110"/>
      <c r="H2" s="110"/>
      <c r="I2" s="164"/>
      <c r="J2" s="164"/>
      <c r="K2" s="164"/>
      <c r="L2" s="164"/>
      <c r="M2" s="110"/>
      <c r="N2" s="110"/>
      <c r="O2" s="110"/>
      <c r="P2" s="110"/>
      <c r="Q2" s="110"/>
      <c r="R2" s="164"/>
      <c r="S2" s="164"/>
      <c r="T2" s="164"/>
      <c r="U2" s="193"/>
      <c r="V2" s="193"/>
      <c r="W2" s="191"/>
      <c r="X2" s="191"/>
      <c r="Z2" s="748"/>
      <c r="AA2" s="748"/>
      <c r="AB2" s="748"/>
      <c r="AC2" s="749"/>
      <c r="AD2" s="748"/>
      <c r="AH2" s="98"/>
      <c r="AI2" s="748"/>
      <c r="AJ2" s="748"/>
      <c r="AK2" s="748"/>
      <c r="AL2" s="748"/>
      <c r="AM2" s="748"/>
      <c r="AN2" s="749"/>
      <c r="AO2" s="748"/>
      <c r="AP2" s="748"/>
      <c r="AQ2" s="748"/>
      <c r="AR2" s="748"/>
      <c r="AS2" s="101"/>
      <c r="AV2" s="101"/>
    </row>
    <row r="3">
      <c r="A3" s="104" t="str">
        <f>+'PURWOKERTO AOP MEI - OK'!A3</f>
        <v>Periode Bulan Mei 2022</v>
      </c>
      <c r="B3" s="105"/>
      <c r="C3" s="106"/>
      <c r="D3" s="105"/>
      <c r="E3" s="105"/>
      <c r="F3" s="105"/>
      <c r="G3" s="110"/>
      <c r="H3" s="110"/>
      <c r="I3" s="165"/>
      <c r="M3" s="107"/>
      <c r="U3" s="191"/>
      <c r="V3" s="192"/>
      <c r="W3" s="192"/>
      <c r="X3" s="192"/>
      <c r="Z3" s="748"/>
      <c r="AA3" s="748"/>
      <c r="AB3" s="748"/>
      <c r="AC3" s="749"/>
      <c r="AD3" s="748"/>
      <c r="AE3" s="540"/>
      <c r="AH3" s="98"/>
      <c r="AI3" s="748"/>
      <c r="AJ3" s="748"/>
      <c r="AK3" s="748"/>
      <c r="AL3" s="748"/>
      <c r="AM3" s="748"/>
      <c r="AN3" s="749"/>
      <c r="AO3" s="748"/>
      <c r="AP3" s="748"/>
      <c r="AQ3" s="748"/>
      <c r="AR3" s="748"/>
      <c r="AS3" s="101"/>
      <c r="AV3" s="101"/>
    </row>
    <row r="4">
      <c r="A4" s="104"/>
      <c r="B4" s="105"/>
      <c r="C4" s="106"/>
      <c r="D4" s="105"/>
      <c r="E4" s="105"/>
      <c r="F4" s="105"/>
      <c r="G4" s="110"/>
      <c r="H4" s="110"/>
      <c r="I4" s="111">
        <v>2035720.17</v>
      </c>
      <c r="M4" s="107"/>
      <c r="U4" s="191"/>
      <c r="V4" s="192"/>
      <c r="W4" s="192"/>
      <c r="X4" s="192"/>
      <c r="Z4" s="748"/>
      <c r="AA4" s="748"/>
      <c r="AB4" s="748"/>
      <c r="AC4" s="749"/>
      <c r="AD4" s="748"/>
      <c r="AE4" s="750">
        <f>+I4</f>
        <v>2035720.17</v>
      </c>
      <c r="AH4" s="98"/>
      <c r="AI4" s="751"/>
      <c r="AJ4" s="748"/>
      <c r="AK4" s="748"/>
      <c r="AL4" s="748"/>
      <c r="AM4" s="748"/>
      <c r="AN4" s="749"/>
      <c r="AO4" s="748"/>
      <c r="AP4" s="748"/>
      <c r="AQ4" s="748"/>
      <c r="AR4" s="748"/>
      <c r="AS4" s="101"/>
      <c r="AV4" s="101"/>
    </row>
    <row r="5" ht="15.75">
      <c r="A5" s="104"/>
      <c r="B5" s="105"/>
      <c r="C5" s="106"/>
      <c r="D5" s="105"/>
      <c r="E5" s="105"/>
      <c r="F5" s="105"/>
      <c r="H5" s="111"/>
      <c r="I5" s="165"/>
      <c r="M5" s="107"/>
      <c r="U5" s="191"/>
      <c r="V5" s="192"/>
      <c r="W5" s="192"/>
      <c r="X5" s="192"/>
      <c r="Z5" s="748"/>
      <c r="AA5" s="748"/>
      <c r="AB5" s="748" t="str">
        <f>+E7</f>
        <v>SOLO</v>
      </c>
      <c r="AC5" s="749"/>
      <c r="AD5" s="748"/>
      <c r="AE5" s="752"/>
      <c r="AH5" s="98"/>
      <c r="AI5" s="748"/>
      <c r="AJ5" s="748"/>
      <c r="AK5" s="748"/>
      <c r="AL5" s="748"/>
      <c r="AM5" s="748"/>
      <c r="AN5" s="749"/>
      <c r="AO5" s="748"/>
      <c r="AP5" s="748"/>
      <c r="AQ5" s="748" t="str">
        <f ref="AQ5:AQ35" t="shared" si="0">+AB5</f>
        <v>SOLO</v>
      </c>
      <c r="AR5" s="748"/>
      <c r="AS5" s="998" t="s">
        <v>3</v>
      </c>
      <c r="AT5" s="998"/>
      <c r="AU5" s="998"/>
      <c r="AV5" s="101"/>
    </row>
    <row r="6" ht="34.5">
      <c r="A6" s="112" t="s">
        <v>4</v>
      </c>
      <c r="B6" s="113" t="s">
        <v>5</v>
      </c>
      <c r="C6" s="113" t="s">
        <v>6</v>
      </c>
      <c r="D6" s="113" t="s">
        <v>7</v>
      </c>
      <c r="E6" s="113" t="s">
        <v>8</v>
      </c>
      <c r="F6" s="114" t="s">
        <v>9</v>
      </c>
      <c r="G6" s="3" t="s">
        <v>10</v>
      </c>
      <c r="H6" s="4" t="s">
        <v>11</v>
      </c>
      <c r="I6" s="166" t="s">
        <v>12</v>
      </c>
      <c r="J6" s="167" t="s">
        <v>13</v>
      </c>
      <c r="K6" s="167" t="s">
        <v>14</v>
      </c>
      <c r="L6" s="168" t="s">
        <v>15</v>
      </c>
      <c r="M6" s="168" t="s">
        <v>16</v>
      </c>
      <c r="N6" s="169" t="s">
        <v>17</v>
      </c>
      <c r="O6" s="169" t="s">
        <v>348</v>
      </c>
      <c r="P6" s="170" t="s">
        <v>19</v>
      </c>
      <c r="Q6" s="169" t="s">
        <v>642</v>
      </c>
      <c r="R6" s="194" t="s">
        <v>21</v>
      </c>
      <c r="S6" s="195" t="s">
        <v>22</v>
      </c>
      <c r="T6" s="195" t="s">
        <v>23</v>
      </c>
      <c r="U6" s="196" t="s">
        <v>24</v>
      </c>
      <c r="V6" s="197" t="s">
        <v>25</v>
      </c>
      <c r="W6" s="999" t="s">
        <v>26</v>
      </c>
      <c r="X6" s="999"/>
      <c r="Y6" s="234" t="s">
        <v>840</v>
      </c>
      <c r="Z6" s="753" t="s">
        <v>27</v>
      </c>
      <c r="AA6" s="754" t="s">
        <v>28</v>
      </c>
      <c r="AB6" s="755" t="s">
        <v>29</v>
      </c>
      <c r="AC6" s="756" t="s">
        <v>30</v>
      </c>
      <c r="AD6" s="755" t="s">
        <v>31</v>
      </c>
      <c r="AE6" s="757" t="s">
        <v>32</v>
      </c>
      <c r="AF6" s="757" t="s">
        <v>33</v>
      </c>
      <c r="AG6" s="757" t="s">
        <v>34</v>
      </c>
      <c r="AH6" s="755" t="s">
        <v>35</v>
      </c>
      <c r="AI6" s="755" t="s">
        <v>36</v>
      </c>
      <c r="AJ6" s="758" t="s">
        <v>37</v>
      </c>
      <c r="AK6" s="758" t="s">
        <v>38</v>
      </c>
      <c r="AL6" s="758" t="s">
        <v>39</v>
      </c>
      <c r="AM6" s="758" t="s">
        <v>37</v>
      </c>
      <c r="AN6" s="101"/>
      <c r="AO6" s="759" t="str">
        <f ref="AO6:AP21" t="shared" si="1">+Z6</f>
        <v>NO</v>
      </c>
      <c r="AP6" s="760" t="str">
        <f t="shared" si="1"/>
        <v>NIK</v>
      </c>
      <c r="AQ6" s="761" t="str">
        <f t="shared" si="0"/>
        <v>NAMA</v>
      </c>
      <c r="AR6" s="762" t="s">
        <v>40</v>
      </c>
      <c r="AS6" s="763" t="s">
        <v>41</v>
      </c>
      <c r="AT6" s="763" t="s">
        <v>42</v>
      </c>
      <c r="AU6" s="763" t="s">
        <v>43</v>
      </c>
      <c r="AV6" s="764"/>
    </row>
    <row r="7">
      <c r="A7" s="11" t="s">
        <v>44</v>
      </c>
      <c r="B7" s="115" t="s">
        <v>841</v>
      </c>
      <c r="C7" s="116" t="s">
        <v>842</v>
      </c>
      <c r="D7" s="117" t="s">
        <v>52</v>
      </c>
      <c r="E7" s="118" t="s">
        <v>722</v>
      </c>
      <c r="F7" s="119" t="s">
        <v>49</v>
      </c>
      <c r="G7" s="12">
        <v>2035720.17</v>
      </c>
      <c r="H7" s="34"/>
      <c r="I7" s="30">
        <f>+$I$4*4.89%</f>
        <v>99546.716313</v>
      </c>
      <c r="J7" s="30">
        <f>+$I$4*4%</f>
        <v>81428.8068</v>
      </c>
      <c r="K7" s="30">
        <f>+$I$4*2%</f>
        <v>40714.4034</v>
      </c>
      <c r="L7" s="171">
        <v>1667</v>
      </c>
      <c r="M7" s="35">
        <f ref="M7:M9" t="shared" si="2">SUM(G7:L7)</f>
        <v>2259077.096513</v>
      </c>
      <c r="N7" s="36">
        <f ref="N7:N9" t="shared" si="3">+M7*8%</f>
        <v>180726.16772104</v>
      </c>
      <c r="O7" s="172">
        <f>600000+40000</f>
        <v>640000</v>
      </c>
      <c r="P7" s="172">
        <v>100000</v>
      </c>
      <c r="Q7" s="32">
        <f ref="Q7:Q9" t="shared" si="4">30*12000</f>
        <v>360000</v>
      </c>
      <c r="R7" s="48">
        <f ref="R7:R9" t="shared" si="5">SUM(M7:Q7)</f>
        <v>3539803.26423404</v>
      </c>
      <c r="S7" s="199">
        <f ref="S7:S9" t="shared" si="6">N7*11%</f>
        <v>19879.8784493144</v>
      </c>
      <c r="T7" s="53">
        <f ref="T7:T9" t="shared" si="7">R7+S7</f>
        <v>3559683.142683354</v>
      </c>
      <c r="U7" s="200">
        <v>44652</v>
      </c>
      <c r="V7" s="201">
        <v>44742</v>
      </c>
      <c r="W7" s="202"/>
      <c r="X7" s="203"/>
      <c r="Y7" s="235"/>
      <c r="Z7" s="765">
        <f ref="Z7:AB22" t="shared" si="8">+A7</f>
        <v>1</v>
      </c>
      <c r="AA7" s="766" t="str">
        <f t="shared" si="8"/>
        <v>3114</v>
      </c>
      <c r="AB7" s="767" t="str">
        <f t="shared" si="8"/>
        <v>DEDI PRASETIO</v>
      </c>
      <c r="AC7" s="768" t="str">
        <f>+VLOOKUP($B7,'[5]Database All Area Mei 2022'!$C$5:$CJ$1779,27,0)</f>
        <v>KAWIN ANAK 2</v>
      </c>
      <c r="AD7" s="769">
        <f>+G7+P7+Q7+H7+O7</f>
        <v>3135720.17</v>
      </c>
      <c r="AE7" s="770">
        <f ref="AE7:AE35" t="shared" si="9">IF(I7&gt;1,$AE$4*2%,0)</f>
        <v>40714.4034</v>
      </c>
      <c r="AF7" s="770">
        <f ref="AF7:AF35" t="shared" si="10">+IF(AN7="PERUSAHAAN",$AE$4*1%,0)</f>
        <v>20357.2017</v>
      </c>
      <c r="AG7" s="770">
        <f>IF(L7&gt;1,$AE$4*1%,0)</f>
        <v>20357.2017</v>
      </c>
      <c r="AH7" s="771">
        <f>(AD7-AE7-AF7-AG7)-IF(AC7="LAJANG",4500000,IF(AC7="KAWIN",4875000,IF(AC7="KAWIN ANAK 1",5250000,IF(AC7="KAWIN ANAK 2",5625000,IF(AC7="KAWIN ANAK 3",6000000,0)))))</f>
        <v>-2570708.6368000004</v>
      </c>
      <c r="AI7" s="771">
        <f ref="AI7:AI35" t="shared" si="11">+IF(AH7&gt;1,AH7*5%,0)</f>
        <v>0</v>
      </c>
      <c r="AJ7" s="772">
        <f ref="AJ7:AJ35" t="shared" si="12">+AD7-AE7-AF7-AG7-AI7</f>
        <v>3054291.3631999996</v>
      </c>
      <c r="AK7" s="772"/>
      <c r="AL7" s="773"/>
      <c r="AM7" s="774">
        <f>+AJ7-AL7-AK7</f>
        <v>3054291.3631999996</v>
      </c>
      <c r="AN7" s="775" t="str">
        <f>+VLOOKUP($B7,'[5]Database All Area Mei 2022'!$C$5:$CJ$1779,74,0)</f>
        <v>PERUSAHAAN</v>
      </c>
      <c r="AO7" s="776">
        <f t="shared" si="1"/>
        <v>1</v>
      </c>
      <c r="AP7" s="777" t="str">
        <f t="shared" si="1"/>
        <v>3114</v>
      </c>
      <c r="AQ7" s="778" t="str">
        <f t="shared" si="0"/>
        <v>DEDI PRASETIO</v>
      </c>
      <c r="AR7" s="779">
        <f>+AM7</f>
        <v>3054291.3631999996</v>
      </c>
      <c r="AS7" s="97">
        <f>+VLOOKUP(B7,'[6]BANK DRIVER'!$B$570:$I$1298,6,0)</f>
        <v>3054291.3631999996</v>
      </c>
      <c r="AV7" s="103">
        <f>+AR7-AS7-AT7-AU7</f>
        <v>0</v>
      </c>
    </row>
    <row r="8" s="685" customFormat="1">
      <c r="A8" s="981" t="s">
        <v>44</v>
      </c>
      <c r="B8" s="679" t="s">
        <v>843</v>
      </c>
      <c r="C8" s="928" t="s">
        <v>844</v>
      </c>
      <c r="D8" s="870" t="s">
        <v>52</v>
      </c>
      <c r="E8" s="982" t="s">
        <v>722</v>
      </c>
      <c r="F8" s="953" t="s">
        <v>49</v>
      </c>
      <c r="G8" s="872">
        <v>2035720.17</v>
      </c>
      <c r="H8" s="983"/>
      <c r="I8" s="680">
        <f>+$I$4*4.89%</f>
        <v>99546.716313</v>
      </c>
      <c r="J8" s="680">
        <f>+$I$4*4%</f>
        <v>81428.8068</v>
      </c>
      <c r="K8" s="680">
        <f>+$I$4*2%</f>
        <v>40714.4034</v>
      </c>
      <c r="L8" s="984">
        <v>1667</v>
      </c>
      <c r="M8" s="873">
        <f t="shared" si="2"/>
        <v>2259077.096513</v>
      </c>
      <c r="N8" s="929">
        <f t="shared" si="3"/>
        <v>180726.16772104</v>
      </c>
      <c r="O8" s="985">
        <f>600000+245000</f>
        <v>845000</v>
      </c>
      <c r="P8" s="702">
        <v>100000</v>
      </c>
      <c r="Q8" s="872">
        <f t="shared" si="4"/>
        <v>360000</v>
      </c>
      <c r="R8" s="682">
        <f t="shared" si="5"/>
        <v>3744803.26423404</v>
      </c>
      <c r="S8" s="683">
        <f t="shared" si="6"/>
        <v>19879.8784493144</v>
      </c>
      <c r="T8" s="876">
        <f t="shared" si="7"/>
        <v>3764683.142683354</v>
      </c>
      <c r="U8" s="877">
        <v>44669</v>
      </c>
      <c r="V8" s="878">
        <v>44773</v>
      </c>
      <c r="W8" s="986"/>
      <c r="X8" s="987"/>
      <c r="Z8" s="847">
        <f t="shared" si="8"/>
        <v>2</v>
      </c>
      <c r="AA8" s="848" t="str">
        <f t="shared" si="8"/>
        <v>3757</v>
      </c>
      <c r="AB8" s="849" t="str">
        <f t="shared" si="8"/>
        <v>SONY</v>
      </c>
      <c r="AC8" s="879" t="str">
        <f>+VLOOKUP($B8,'[5]Database All Area Mei 2022'!$C$5:$CJ$1779,27,0)</f>
        <v>LAJANG</v>
      </c>
      <c r="AD8" s="851">
        <f ref="AD8:AD35" t="shared" si="13">+G8+P8+Q8+H8+O8</f>
        <v>3340720.17</v>
      </c>
      <c r="AE8" s="852">
        <f t="shared" si="9"/>
        <v>40714.4034</v>
      </c>
      <c r="AF8" s="852">
        <f t="shared" si="10"/>
        <v>20357.2017</v>
      </c>
      <c r="AG8" s="852">
        <f ref="AG8:AG35" t="shared" si="14">IF(L8&gt;1,$AE$4*1%,0)</f>
        <v>20357.2017</v>
      </c>
      <c r="AH8" s="853">
        <f ref="AH8:AH35" t="shared" si="15">(AD8-AE8-AF8-AG8)-IF(AC8="LAJANG",4500000,IF(AC8="KAWIN",4875000,IF(AC8="KAWIN ANAK 1",5250000,IF(AC8="KAWIN ANAK 2",5625000,IF(AC8="KAWIN ANAK 3",6000000,0)))))</f>
        <v>-1240708.6368000004</v>
      </c>
      <c r="AI8" s="853">
        <f t="shared" si="11"/>
        <v>0</v>
      </c>
      <c r="AJ8" s="854">
        <f t="shared" si="12"/>
        <v>3259291.3631999996</v>
      </c>
      <c r="AK8" s="854"/>
      <c r="AL8" s="854">
        <v>105228</v>
      </c>
      <c r="AM8" s="855">
        <f ref="AM8:AM35" t="shared" si="16">+AJ8-AL8-AK8</f>
        <v>3154063.3631999996</v>
      </c>
      <c r="AN8" s="850" t="str">
        <f>+VLOOKUP($B8,'[5]Database All Area Mei 2022'!$C$5:$CJ$1779,74,0)</f>
        <v>PERUSAHAAN</v>
      </c>
      <c r="AO8" s="856">
        <f t="shared" si="1"/>
        <v>2</v>
      </c>
      <c r="AP8" s="857" t="str">
        <f t="shared" si="1"/>
        <v>3757</v>
      </c>
      <c r="AQ8" s="858" t="str">
        <f t="shared" si="0"/>
        <v>SONY</v>
      </c>
      <c r="AR8" s="859">
        <f ref="AR8:AR35" t="shared" si="17">+AM8</f>
        <v>3154063.3631999996</v>
      </c>
      <c r="AS8" s="860">
        <f>+VLOOKUP(B8,'[6]BANK DRIVER'!$B$570:$I$1298,6,0)</f>
        <v>3154063.3631999996</v>
      </c>
      <c r="AT8" s="860"/>
      <c r="AU8" s="860"/>
      <c r="AV8" s="861">
        <f ref="AV8:AV35" t="shared" si="18">+AR8-AS8-AT8-AU8</f>
        <v>0</v>
      </c>
    </row>
    <row r="9" s="676" customFormat="1">
      <c r="A9" s="939" t="s">
        <v>211</v>
      </c>
      <c r="B9" s="1037">
        <v>15331</v>
      </c>
      <c r="C9" s="695" t="s">
        <v>845</v>
      </c>
      <c r="D9" s="670" t="s">
        <v>52</v>
      </c>
      <c r="E9" s="964" t="s">
        <v>722</v>
      </c>
      <c r="F9" s="934" t="s">
        <v>49</v>
      </c>
      <c r="G9" s="688"/>
      <c r="H9" s="688"/>
      <c r="I9" s="671"/>
      <c r="J9" s="671"/>
      <c r="K9" s="671"/>
      <c r="L9" s="942"/>
      <c r="M9" s="882">
        <f t="shared" si="2"/>
        <v>0</v>
      </c>
      <c r="N9" s="690">
        <f t="shared" si="3"/>
        <v>0</v>
      </c>
      <c r="O9" s="696"/>
      <c r="P9" s="696"/>
      <c r="Q9" s="690">
        <f t="shared" si="4"/>
        <v>360000</v>
      </c>
      <c r="R9" s="674">
        <f t="shared" si="5"/>
        <v>360000</v>
      </c>
      <c r="S9" s="675">
        <f t="shared" si="6"/>
        <v>0</v>
      </c>
      <c r="T9" s="691">
        <f t="shared" si="7"/>
        <v>360000</v>
      </c>
      <c r="U9" s="697">
        <v>44652</v>
      </c>
      <c r="V9" s="692">
        <v>44742</v>
      </c>
      <c r="W9" s="965" t="s">
        <v>846</v>
      </c>
      <c r="X9" s="966"/>
      <c r="Y9" s="698"/>
      <c r="Z9" s="824">
        <f t="shared" si="8"/>
        <v>3</v>
      </c>
      <c r="AA9" s="825">
        <f t="shared" si="8"/>
        <v>15331</v>
      </c>
      <c r="AB9" s="826" t="str">
        <f t="shared" si="8"/>
        <v>RIDHO PUTRA NUGRAHA</v>
      </c>
      <c r="AC9" s="884" t="s">
        <v>305</v>
      </c>
      <c r="AD9" s="828">
        <f t="shared" si="13"/>
        <v>360000</v>
      </c>
      <c r="AE9" s="829">
        <f t="shared" si="9"/>
        <v>0</v>
      </c>
      <c r="AF9" s="829">
        <f t="shared" si="10"/>
        <v>0</v>
      </c>
      <c r="AG9" s="829">
        <f t="shared" si="14"/>
        <v>0</v>
      </c>
      <c r="AH9" s="830">
        <f t="shared" si="15"/>
        <v>-4515000</v>
      </c>
      <c r="AI9" s="830">
        <f t="shared" si="11"/>
        <v>0</v>
      </c>
      <c r="AJ9" s="831">
        <f t="shared" si="12"/>
        <v>360000</v>
      </c>
      <c r="AK9" s="831"/>
      <c r="AL9" s="831"/>
      <c r="AM9" s="832">
        <f t="shared" si="16"/>
        <v>360000</v>
      </c>
      <c r="AN9" s="827"/>
      <c r="AO9" s="833">
        <f t="shared" si="1"/>
        <v>3</v>
      </c>
      <c r="AP9" s="834">
        <f t="shared" si="1"/>
        <v>15331</v>
      </c>
      <c r="AQ9" s="835" t="str">
        <f t="shared" si="0"/>
        <v>RIDHO PUTRA NUGRAHA</v>
      </c>
      <c r="AR9" s="836">
        <f t="shared" si="17"/>
        <v>360000</v>
      </c>
      <c r="AS9" s="837">
        <f>+VLOOKUP(B9,'[6]BANK DRIVER'!$B$570:$I$1298,6,0)</f>
        <v>360000</v>
      </c>
      <c r="AT9" s="837"/>
      <c r="AU9" s="837"/>
      <c r="AV9" s="838">
        <f t="shared" si="18"/>
        <v>0</v>
      </c>
    </row>
    <row r="10">
      <c r="A10" s="11" t="s">
        <v>44</v>
      </c>
      <c r="B10" s="115" t="s">
        <v>847</v>
      </c>
      <c r="C10" s="134" t="s">
        <v>848</v>
      </c>
      <c r="D10" s="115" t="s">
        <v>77</v>
      </c>
      <c r="E10" s="135" t="s">
        <v>722</v>
      </c>
      <c r="F10" s="134" t="s">
        <v>49</v>
      </c>
      <c r="G10" s="12">
        <v>2035720.17</v>
      </c>
      <c r="H10" s="20"/>
      <c r="I10" s="180">
        <f ref="I10:I33" t="shared" si="20">+$I$4*4.89%</f>
        <v>99546.716313</v>
      </c>
      <c r="J10" s="180">
        <f ref="J10:J33" t="shared" si="21">+$I$4*4%</f>
        <v>81428.8068</v>
      </c>
      <c r="K10" s="180">
        <f ref="K10:K33" t="shared" si="22">+$I$4*2%</f>
        <v>40714.4034</v>
      </c>
      <c r="L10" s="181">
        <v>15000</v>
      </c>
      <c r="M10" s="35">
        <f ref="M10:M21" t="shared" si="23">SUM(G10:L10)</f>
        <v>2272410.096513</v>
      </c>
      <c r="N10" s="37">
        <f ref="N10:N22" t="shared" si="24">+M10*8%</f>
        <v>181792.80772103998</v>
      </c>
      <c r="O10" s="182">
        <v>1215000</v>
      </c>
      <c r="P10" s="182"/>
      <c r="Q10" s="182"/>
      <c r="R10" s="215">
        <f>SUM(M10:Q10)</f>
        <v>3669202.9042340396</v>
      </c>
      <c r="S10" s="199">
        <f ref="S10:S35" t="shared" si="25">N10*11%</f>
        <v>19997.208849314397</v>
      </c>
      <c r="T10" s="216">
        <f ref="T10:T22" t="shared" si="26">R10+S10</f>
        <v>3689200.113083354</v>
      </c>
      <c r="U10" s="217">
        <v>44621</v>
      </c>
      <c r="V10" s="218">
        <v>44712</v>
      </c>
      <c r="W10" s="219"/>
      <c r="X10" s="219"/>
      <c r="Z10" s="765">
        <f t="shared" si="8"/>
        <v>4</v>
      </c>
      <c r="AA10" s="766" t="str">
        <f t="shared" si="8"/>
        <v>2512</v>
      </c>
      <c r="AB10" s="767" t="str">
        <f t="shared" si="8"/>
        <v>ANANG MIYARSONO</v>
      </c>
      <c r="AC10" s="768" t="str">
        <f>+VLOOKUP($B10,'[5]Database All Area Mei 2022'!$C$5:$CJ$1779,27,0)</f>
        <v>KAWIN ANAK 1</v>
      </c>
      <c r="AD10" s="769">
        <f t="shared" si="13"/>
        <v>3250720.17</v>
      </c>
      <c r="AE10" s="770">
        <f t="shared" si="9"/>
        <v>40714.4034</v>
      </c>
      <c r="AF10" s="770">
        <f t="shared" si="10"/>
        <v>0</v>
      </c>
      <c r="AG10" s="770">
        <f t="shared" si="14"/>
        <v>20357.2017</v>
      </c>
      <c r="AH10" s="771">
        <f t="shared" si="15"/>
        <v>-2060351.4351000004</v>
      </c>
      <c r="AI10" s="771">
        <f t="shared" si="11"/>
        <v>0</v>
      </c>
      <c r="AJ10" s="772">
        <f t="shared" si="12"/>
        <v>3189648.5648999996</v>
      </c>
      <c r="AK10" s="772"/>
      <c r="AL10" s="773">
        <v>105228</v>
      </c>
      <c r="AM10" s="774">
        <f t="shared" si="16"/>
        <v>3084420.5648999996</v>
      </c>
      <c r="AN10" s="775" t="str">
        <f>+VLOOKUP($B10,'[5]Database All Area Mei 2022'!$C$5:$CJ$1779,74,0)</f>
        <v>PBI</v>
      </c>
      <c r="AO10" s="776">
        <f t="shared" si="1"/>
        <v>4</v>
      </c>
      <c r="AP10" s="777" t="str">
        <f t="shared" si="1"/>
        <v>2512</v>
      </c>
      <c r="AQ10" s="778" t="str">
        <f t="shared" si="0"/>
        <v>ANANG MIYARSONO</v>
      </c>
      <c r="AR10" s="779">
        <f t="shared" si="17"/>
        <v>3084420.5648999996</v>
      </c>
      <c r="AS10" s="97">
        <f>+VLOOKUP(B10,'[6]BANK DRIVER'!$B$570:$I$1298,6,0)</f>
        <v>3084420.5648999996</v>
      </c>
      <c r="AV10" s="103">
        <f t="shared" si="18"/>
        <v>0</v>
      </c>
    </row>
    <row r="11">
      <c r="A11" s="11" t="s">
        <v>44</v>
      </c>
      <c r="B11" s="18" t="s">
        <v>849</v>
      </c>
      <c r="C11" s="119" t="s">
        <v>850</v>
      </c>
      <c r="D11" s="136" t="s">
        <v>77</v>
      </c>
      <c r="E11" s="135" t="s">
        <v>722</v>
      </c>
      <c r="F11" s="134" t="s">
        <v>49</v>
      </c>
      <c r="G11" s="12">
        <v>2035720.17</v>
      </c>
      <c r="H11" s="20"/>
      <c r="I11" s="180">
        <f t="shared" si="20"/>
        <v>99546.716313</v>
      </c>
      <c r="J11" s="180">
        <f t="shared" si="21"/>
        <v>81428.8068</v>
      </c>
      <c r="K11" s="180">
        <f t="shared" si="22"/>
        <v>40714.4034</v>
      </c>
      <c r="L11" s="34">
        <v>15000</v>
      </c>
      <c r="M11" s="35">
        <f t="shared" si="23"/>
        <v>2272410.096513</v>
      </c>
      <c r="N11" s="37">
        <f t="shared" si="24"/>
        <v>181792.80772103998</v>
      </c>
      <c r="O11" s="182">
        <v>1487000</v>
      </c>
      <c r="P11" s="183"/>
      <c r="Q11" s="183"/>
      <c r="R11" s="215">
        <f ref="R11:R35" t="shared" si="27">SUM(M11:Q11)</f>
        <v>3941202.9042340396</v>
      </c>
      <c r="S11" s="199">
        <f t="shared" si="25"/>
        <v>19997.208849314397</v>
      </c>
      <c r="T11" s="216">
        <f t="shared" si="26"/>
        <v>3961200.113083354</v>
      </c>
      <c r="U11" s="200">
        <v>44682</v>
      </c>
      <c r="V11" s="201">
        <v>44773</v>
      </c>
      <c r="W11" s="219"/>
      <c r="X11" s="219"/>
      <c r="Z11" s="765">
        <f t="shared" si="8"/>
        <v>5</v>
      </c>
      <c r="AA11" s="766" t="str">
        <f t="shared" si="8"/>
        <v>2123</v>
      </c>
      <c r="AB11" s="767" t="str">
        <f t="shared" si="8"/>
        <v>ENDA SEPTIYANTO</v>
      </c>
      <c r="AC11" s="768" t="str">
        <f>+VLOOKUP($B11,'[5]Database All Area Mei 2022'!$C$5:$CJ$1779,27,0)</f>
        <v>LAJANG</v>
      </c>
      <c r="AD11" s="769">
        <f t="shared" si="13"/>
        <v>3522720.17</v>
      </c>
      <c r="AE11" s="770">
        <f t="shared" si="9"/>
        <v>40714.4034</v>
      </c>
      <c r="AF11" s="770">
        <f t="shared" si="10"/>
        <v>0</v>
      </c>
      <c r="AG11" s="770">
        <f t="shared" si="14"/>
        <v>20357.2017</v>
      </c>
      <c r="AH11" s="771">
        <f t="shared" si="15"/>
        <v>-1038351.4351000004</v>
      </c>
      <c r="AI11" s="771">
        <f t="shared" si="11"/>
        <v>0</v>
      </c>
      <c r="AJ11" s="772">
        <f t="shared" si="12"/>
        <v>3461648.5648999996</v>
      </c>
      <c r="AK11" s="772"/>
      <c r="AL11" s="773">
        <v>105228</v>
      </c>
      <c r="AM11" s="774">
        <f t="shared" si="16"/>
        <v>3356420.5648999996</v>
      </c>
      <c r="AN11" s="775" t="str">
        <f>+VLOOKUP($B11,'[5]Database All Area Mei 2022'!$C$5:$CJ$1779,74,0)</f>
        <v>PBI</v>
      </c>
      <c r="AO11" s="776">
        <f t="shared" si="1"/>
        <v>5</v>
      </c>
      <c r="AP11" s="777" t="str">
        <f t="shared" si="1"/>
        <v>2123</v>
      </c>
      <c r="AQ11" s="778" t="str">
        <f t="shared" si="0"/>
        <v>ENDA SEPTIYANTO</v>
      </c>
      <c r="AR11" s="779">
        <f t="shared" si="17"/>
        <v>3356420.5648999996</v>
      </c>
      <c r="AS11" s="97">
        <f>+VLOOKUP(B11,'[6]BANK DRIVER'!$B$570:$I$1298,6,0)</f>
        <v>3356420.5648999996</v>
      </c>
      <c r="AV11" s="103">
        <f t="shared" si="18"/>
        <v>0</v>
      </c>
    </row>
    <row r="12">
      <c r="A12" s="11" t="s">
        <v>44</v>
      </c>
      <c r="B12" s="120" t="s">
        <v>851</v>
      </c>
      <c r="C12" s="137" t="s">
        <v>852</v>
      </c>
      <c r="D12" s="138" t="s">
        <v>77</v>
      </c>
      <c r="E12" s="118" t="s">
        <v>722</v>
      </c>
      <c r="F12" s="123" t="s">
        <v>49</v>
      </c>
      <c r="G12" s="12">
        <v>2035720.17</v>
      </c>
      <c r="H12" s="12"/>
      <c r="I12" s="30">
        <f t="shared" si="20"/>
        <v>99546.716313</v>
      </c>
      <c r="J12" s="30">
        <f t="shared" si="21"/>
        <v>81428.8068</v>
      </c>
      <c r="K12" s="30">
        <f t="shared" si="22"/>
        <v>40714.4034</v>
      </c>
      <c r="L12" s="31">
        <v>15000</v>
      </c>
      <c r="M12" s="35">
        <f t="shared" si="23"/>
        <v>2272410.096513</v>
      </c>
      <c r="N12" s="173">
        <f t="shared" si="24"/>
        <v>181792.80772103998</v>
      </c>
      <c r="O12" s="182">
        <v>916000</v>
      </c>
      <c r="P12" s="173"/>
      <c r="Q12" s="173"/>
      <c r="R12" s="215">
        <f t="shared" si="27"/>
        <v>3370202.9042340396</v>
      </c>
      <c r="S12" s="199">
        <f t="shared" si="25"/>
        <v>19997.208849314397</v>
      </c>
      <c r="T12" s="49">
        <f t="shared" si="26"/>
        <v>3390200.113083354</v>
      </c>
      <c r="U12" s="220">
        <v>44621</v>
      </c>
      <c r="V12" s="221">
        <v>44712</v>
      </c>
      <c r="W12" s="222"/>
      <c r="X12" s="222"/>
      <c r="Y12" s="55"/>
      <c r="Z12" s="765">
        <f t="shared" si="8"/>
        <v>6</v>
      </c>
      <c r="AA12" s="766" t="str">
        <f t="shared" si="8"/>
        <v>2823</v>
      </c>
      <c r="AB12" s="767" t="str">
        <f t="shared" si="8"/>
        <v>FANDY DWI CANDRA</v>
      </c>
      <c r="AC12" s="768" t="str">
        <f>+VLOOKUP($B12,'[5]Database All Area Mei 2022'!$C$5:$CJ$1779,27,0)</f>
        <v>KAWIN ANAK 2</v>
      </c>
      <c r="AD12" s="769">
        <f t="shared" si="13"/>
        <v>2951720.17</v>
      </c>
      <c r="AE12" s="770">
        <f t="shared" si="9"/>
        <v>40714.4034</v>
      </c>
      <c r="AF12" s="770">
        <f t="shared" si="10"/>
        <v>20357.2017</v>
      </c>
      <c r="AG12" s="770">
        <f t="shared" si="14"/>
        <v>20357.2017</v>
      </c>
      <c r="AH12" s="771">
        <f t="shared" si="15"/>
        <v>-2754708.6368000004</v>
      </c>
      <c r="AI12" s="771">
        <f t="shared" si="11"/>
        <v>0</v>
      </c>
      <c r="AJ12" s="772">
        <f t="shared" si="12"/>
        <v>2870291.3631999996</v>
      </c>
      <c r="AK12" s="772"/>
      <c r="AL12" s="773">
        <v>105228</v>
      </c>
      <c r="AM12" s="774">
        <f t="shared" si="16"/>
        <v>2765063.3631999996</v>
      </c>
      <c r="AN12" s="775" t="str">
        <f>+VLOOKUP($B12,'[5]Database All Area Mei 2022'!$C$5:$CJ$1779,74,0)</f>
        <v>PERUSAHAAN</v>
      </c>
      <c r="AO12" s="776">
        <f t="shared" si="1"/>
        <v>6</v>
      </c>
      <c r="AP12" s="777" t="str">
        <f t="shared" si="1"/>
        <v>2823</v>
      </c>
      <c r="AQ12" s="778" t="str">
        <f t="shared" si="0"/>
        <v>FANDY DWI CANDRA</v>
      </c>
      <c r="AR12" s="779">
        <f t="shared" si="17"/>
        <v>2765063.3631999996</v>
      </c>
      <c r="AS12" s="97">
        <f>+VLOOKUP(B12,'[6]BANK DRIVER'!$B$570:$I$1298,6,0)</f>
        <v>2765063.3631999996</v>
      </c>
      <c r="AV12" s="103">
        <f t="shared" si="18"/>
        <v>0</v>
      </c>
    </row>
    <row r="13">
      <c r="A13" s="11" t="s">
        <v>44</v>
      </c>
      <c r="B13" s="18" t="s">
        <v>853</v>
      </c>
      <c r="C13" s="119" t="s">
        <v>854</v>
      </c>
      <c r="D13" s="136" t="s">
        <v>77</v>
      </c>
      <c r="E13" s="135" t="s">
        <v>722</v>
      </c>
      <c r="F13" s="134" t="s">
        <v>49</v>
      </c>
      <c r="G13" s="12">
        <v>2035720.17</v>
      </c>
      <c r="H13" s="20"/>
      <c r="I13" s="180">
        <f t="shared" si="20"/>
        <v>99546.716313</v>
      </c>
      <c r="J13" s="180">
        <f t="shared" si="21"/>
        <v>81428.8068</v>
      </c>
      <c r="K13" s="180">
        <f t="shared" si="22"/>
        <v>40714.4034</v>
      </c>
      <c r="L13" s="34">
        <v>15000</v>
      </c>
      <c r="M13" s="35">
        <f t="shared" si="23"/>
        <v>2272410.096513</v>
      </c>
      <c r="N13" s="37">
        <f t="shared" si="24"/>
        <v>181792.80772103998</v>
      </c>
      <c r="O13" s="182">
        <v>600000</v>
      </c>
      <c r="P13" s="37"/>
      <c r="Q13" s="37"/>
      <c r="R13" s="215">
        <f t="shared" si="27"/>
        <v>3054202.9042340396</v>
      </c>
      <c r="S13" s="199">
        <f t="shared" si="25"/>
        <v>19997.208849314397</v>
      </c>
      <c r="T13" s="216">
        <f t="shared" si="26"/>
        <v>3074200.113083354</v>
      </c>
      <c r="U13" s="200">
        <v>44652</v>
      </c>
      <c r="V13" s="201">
        <v>44742</v>
      </c>
      <c r="W13" s="219"/>
      <c r="X13" s="219"/>
      <c r="Z13" s="765">
        <f t="shared" si="8"/>
        <v>7</v>
      </c>
      <c r="AA13" s="766" t="str">
        <f t="shared" si="8"/>
        <v>1917</v>
      </c>
      <c r="AB13" s="767" t="str">
        <f t="shared" si="8"/>
        <v>FEBRIAN SURYO WICAKSONO</v>
      </c>
      <c r="AC13" s="768" t="str">
        <f>+VLOOKUP($B13,'[5]Database All Area Mei 2022'!$C$5:$CJ$1779,27,0)</f>
        <v>KAWIN ANAK 1</v>
      </c>
      <c r="AD13" s="769">
        <f t="shared" si="13"/>
        <v>2635720.17</v>
      </c>
      <c r="AE13" s="770">
        <f t="shared" si="9"/>
        <v>40714.4034</v>
      </c>
      <c r="AF13" s="770">
        <f t="shared" si="10"/>
        <v>20357.2017</v>
      </c>
      <c r="AG13" s="770">
        <f t="shared" si="14"/>
        <v>20357.2017</v>
      </c>
      <c r="AH13" s="771">
        <f t="shared" si="15"/>
        <v>-2695708.6368000004</v>
      </c>
      <c r="AI13" s="771">
        <f t="shared" si="11"/>
        <v>0</v>
      </c>
      <c r="AJ13" s="772">
        <f t="shared" si="12"/>
        <v>2554291.3631999996</v>
      </c>
      <c r="AK13" s="772"/>
      <c r="AL13" s="773">
        <v>105228</v>
      </c>
      <c r="AM13" s="774">
        <f t="shared" si="16"/>
        <v>2449063.3631999996</v>
      </c>
      <c r="AN13" s="775" t="str">
        <f>+VLOOKUP($B13,'[5]Database All Area Mei 2022'!$C$5:$CJ$1779,74,0)</f>
        <v>PERUSAHAAN</v>
      </c>
      <c r="AO13" s="776">
        <f t="shared" si="1"/>
        <v>7</v>
      </c>
      <c r="AP13" s="777" t="str">
        <f t="shared" si="1"/>
        <v>1917</v>
      </c>
      <c r="AQ13" s="778" t="str">
        <f t="shared" si="0"/>
        <v>FEBRIAN SURYO WICAKSONO</v>
      </c>
      <c r="AR13" s="779">
        <f t="shared" si="17"/>
        <v>2449063.3631999996</v>
      </c>
      <c r="AS13" s="97">
        <f>+VLOOKUP(B13,'[6]BANK DRIVER'!$B$570:$I$1298,6,0)</f>
        <v>2449063.3631999996</v>
      </c>
      <c r="AV13" s="103">
        <f t="shared" si="18"/>
        <v>0</v>
      </c>
    </row>
    <row r="14">
      <c r="A14" s="11" t="s">
        <v>44</v>
      </c>
      <c r="B14" s="120" t="s">
        <v>855</v>
      </c>
      <c r="C14" s="137" t="s">
        <v>856</v>
      </c>
      <c r="D14" s="138" t="s">
        <v>77</v>
      </c>
      <c r="E14" s="118" t="s">
        <v>722</v>
      </c>
      <c r="F14" s="123" t="s">
        <v>49</v>
      </c>
      <c r="G14" s="12">
        <v>2035720.17</v>
      </c>
      <c r="H14" s="12"/>
      <c r="I14" s="30">
        <f t="shared" si="20"/>
        <v>99546.716313</v>
      </c>
      <c r="J14" s="30">
        <f t="shared" si="21"/>
        <v>81428.8068</v>
      </c>
      <c r="K14" s="30">
        <f t="shared" si="22"/>
        <v>40714.4034</v>
      </c>
      <c r="L14" s="31">
        <v>15000</v>
      </c>
      <c r="M14" s="35">
        <f t="shared" si="23"/>
        <v>2272410.096513</v>
      </c>
      <c r="N14" s="173">
        <f t="shared" si="24"/>
        <v>181792.80772103998</v>
      </c>
      <c r="O14" s="182">
        <v>1165000</v>
      </c>
      <c r="P14" s="173"/>
      <c r="Q14" s="173"/>
      <c r="R14" s="215">
        <f t="shared" si="27"/>
        <v>3619202.9042340396</v>
      </c>
      <c r="S14" s="199">
        <f t="shared" si="25"/>
        <v>19997.208849314397</v>
      </c>
      <c r="T14" s="49">
        <f t="shared" si="26"/>
        <v>3639200.113083354</v>
      </c>
      <c r="U14" s="220">
        <v>44682</v>
      </c>
      <c r="V14" s="221">
        <v>44773</v>
      </c>
      <c r="W14" s="222"/>
      <c r="X14" s="222"/>
      <c r="Z14" s="765">
        <f t="shared" si="8"/>
        <v>8</v>
      </c>
      <c r="AA14" s="766" t="str">
        <f t="shared" si="8"/>
        <v>2822</v>
      </c>
      <c r="AB14" s="767" t="str">
        <f t="shared" si="8"/>
        <v>JOYA ANDREAN</v>
      </c>
      <c r="AC14" s="768" t="str">
        <f>+VLOOKUP($B14,'[5]Database All Area Mei 2022'!$C$5:$CJ$1779,27,0)</f>
        <v>LAJANG</v>
      </c>
      <c r="AD14" s="769">
        <f t="shared" si="13"/>
        <v>3200720.17</v>
      </c>
      <c r="AE14" s="770">
        <f t="shared" si="9"/>
        <v>40714.4034</v>
      </c>
      <c r="AF14" s="770">
        <f t="shared" si="10"/>
        <v>0</v>
      </c>
      <c r="AG14" s="770">
        <f t="shared" si="14"/>
        <v>20357.2017</v>
      </c>
      <c r="AH14" s="771">
        <f t="shared" si="15"/>
        <v>-1360351.4351000004</v>
      </c>
      <c r="AI14" s="771">
        <f t="shared" si="11"/>
        <v>0</v>
      </c>
      <c r="AJ14" s="772">
        <f t="shared" si="12"/>
        <v>3139648.5648999996</v>
      </c>
      <c r="AK14" s="772"/>
      <c r="AL14" s="773">
        <v>105228</v>
      </c>
      <c r="AM14" s="774">
        <f t="shared" si="16"/>
        <v>3034420.5648999996</v>
      </c>
      <c r="AN14" s="775" t="str">
        <f>+VLOOKUP($B14,'[5]Database All Area Mei 2022'!$C$5:$CJ$1779,74,0)</f>
        <v>PBI</v>
      </c>
      <c r="AO14" s="776">
        <f t="shared" si="1"/>
        <v>8</v>
      </c>
      <c r="AP14" s="777" t="str">
        <f t="shared" si="1"/>
        <v>2822</v>
      </c>
      <c r="AQ14" s="778" t="str">
        <f t="shared" si="0"/>
        <v>JOYA ANDREAN</v>
      </c>
      <c r="AR14" s="779">
        <f t="shared" si="17"/>
        <v>3034420.5648999996</v>
      </c>
      <c r="AS14" s="97">
        <f>+VLOOKUP(B14,'[6]BANK DRIVER'!$B$570:$I$1298,6,0)</f>
        <v>3034420.5648999996</v>
      </c>
      <c r="AV14" s="103">
        <f t="shared" si="18"/>
        <v>0</v>
      </c>
    </row>
    <row r="15">
      <c r="A15" s="11" t="s">
        <v>44</v>
      </c>
      <c r="B15" s="18" t="s">
        <v>857</v>
      </c>
      <c r="C15" s="119" t="s">
        <v>858</v>
      </c>
      <c r="D15" s="136" t="s">
        <v>77</v>
      </c>
      <c r="E15" s="135" t="s">
        <v>722</v>
      </c>
      <c r="F15" s="134" t="s">
        <v>49</v>
      </c>
      <c r="G15" s="12">
        <v>2035720.17</v>
      </c>
      <c r="H15" s="20"/>
      <c r="I15" s="180">
        <f t="shared" si="20"/>
        <v>99546.716313</v>
      </c>
      <c r="J15" s="180">
        <f t="shared" si="21"/>
        <v>81428.8068</v>
      </c>
      <c r="K15" s="180">
        <f t="shared" si="22"/>
        <v>40714.4034</v>
      </c>
      <c r="L15" s="34">
        <v>15000</v>
      </c>
      <c r="M15" s="35">
        <f t="shared" si="23"/>
        <v>2272410.096513</v>
      </c>
      <c r="N15" s="37">
        <f t="shared" si="24"/>
        <v>181792.80772103998</v>
      </c>
      <c r="O15" s="182">
        <v>1203000</v>
      </c>
      <c r="P15" s="37"/>
      <c r="Q15" s="37"/>
      <c r="R15" s="215">
        <f t="shared" si="27"/>
        <v>3657202.9042340396</v>
      </c>
      <c r="S15" s="199">
        <f t="shared" si="25"/>
        <v>19997.208849314397</v>
      </c>
      <c r="T15" s="216">
        <f t="shared" si="26"/>
        <v>3677200.113083354</v>
      </c>
      <c r="U15" s="200">
        <v>44682</v>
      </c>
      <c r="V15" s="201">
        <v>44773</v>
      </c>
      <c r="W15" s="219"/>
      <c r="X15" s="219"/>
      <c r="Z15" s="765">
        <f t="shared" si="8"/>
        <v>9</v>
      </c>
      <c r="AA15" s="766" t="str">
        <f t="shared" si="8"/>
        <v>2019</v>
      </c>
      <c r="AB15" s="767" t="str">
        <f t="shared" si="8"/>
        <v>MARDIANSYAH</v>
      </c>
      <c r="AC15" s="768" t="str">
        <f>+VLOOKUP($B15,'[5]Database All Area Mei 2022'!$C$5:$CJ$1779,27,0)</f>
        <v>KAWIN ANAK 1</v>
      </c>
      <c r="AD15" s="769">
        <f t="shared" si="13"/>
        <v>3238720.17</v>
      </c>
      <c r="AE15" s="770">
        <f t="shared" si="9"/>
        <v>40714.4034</v>
      </c>
      <c r="AF15" s="770">
        <f t="shared" si="10"/>
        <v>20357.2017</v>
      </c>
      <c r="AG15" s="770">
        <f t="shared" si="14"/>
        <v>20357.2017</v>
      </c>
      <c r="AH15" s="771">
        <f t="shared" si="15"/>
        <v>-2092708.6368000004</v>
      </c>
      <c r="AI15" s="771">
        <f t="shared" si="11"/>
        <v>0</v>
      </c>
      <c r="AJ15" s="772">
        <f t="shared" si="12"/>
        <v>3157291.3631999996</v>
      </c>
      <c r="AK15" s="772"/>
      <c r="AL15" s="773">
        <v>105228</v>
      </c>
      <c r="AM15" s="774">
        <f t="shared" si="16"/>
        <v>3052063.3631999996</v>
      </c>
      <c r="AN15" s="775" t="str">
        <f>+VLOOKUP($B15,'[5]Database All Area Mei 2022'!$C$5:$CJ$1779,74,0)</f>
        <v>PERUSAHAAN</v>
      </c>
      <c r="AO15" s="776">
        <f t="shared" si="1"/>
        <v>9</v>
      </c>
      <c r="AP15" s="777" t="str">
        <f t="shared" si="1"/>
        <v>2019</v>
      </c>
      <c r="AQ15" s="778" t="str">
        <f t="shared" si="0"/>
        <v>MARDIANSYAH</v>
      </c>
      <c r="AR15" s="779">
        <f t="shared" si="17"/>
        <v>3052063.3631999996</v>
      </c>
      <c r="AS15" s="97">
        <f>+VLOOKUP(B15,'[6]BANK DRIVER'!$B$570:$I$1298,6,0)</f>
        <v>3052063.3631999996</v>
      </c>
      <c r="AV15" s="103">
        <f t="shared" si="18"/>
        <v>0</v>
      </c>
    </row>
    <row r="16">
      <c r="A16" s="11" t="s">
        <v>44</v>
      </c>
      <c r="B16" s="18" t="s">
        <v>859</v>
      </c>
      <c r="C16" s="119" t="s">
        <v>860</v>
      </c>
      <c r="D16" s="136" t="s">
        <v>77</v>
      </c>
      <c r="E16" s="135" t="s">
        <v>722</v>
      </c>
      <c r="F16" s="134" t="s">
        <v>49</v>
      </c>
      <c r="G16" s="12">
        <v>2035720.17</v>
      </c>
      <c r="H16" s="20"/>
      <c r="I16" s="180">
        <f t="shared" si="20"/>
        <v>99546.716313</v>
      </c>
      <c r="J16" s="180">
        <f t="shared" si="21"/>
        <v>81428.8068</v>
      </c>
      <c r="K16" s="180">
        <f t="shared" si="22"/>
        <v>40714.4034</v>
      </c>
      <c r="L16" s="34">
        <v>15000</v>
      </c>
      <c r="M16" s="35">
        <f t="shared" si="23"/>
        <v>2272410.096513</v>
      </c>
      <c r="N16" s="36">
        <f t="shared" si="24"/>
        <v>181792.80772103998</v>
      </c>
      <c r="O16" s="182">
        <v>970000</v>
      </c>
      <c r="P16" s="37"/>
      <c r="Q16" s="37"/>
      <c r="R16" s="215">
        <f t="shared" si="27"/>
        <v>3424202.9042340396</v>
      </c>
      <c r="S16" s="199">
        <f t="shared" si="25"/>
        <v>19997.208849314397</v>
      </c>
      <c r="T16" s="216">
        <f t="shared" si="26"/>
        <v>3444200.113083354</v>
      </c>
      <c r="U16" s="200">
        <v>44621</v>
      </c>
      <c r="V16" s="201">
        <v>44712</v>
      </c>
      <c r="W16" s="219"/>
      <c r="X16" s="219"/>
      <c r="Z16" s="765">
        <f t="shared" si="8"/>
        <v>10</v>
      </c>
      <c r="AA16" s="766" t="str">
        <f t="shared" si="8"/>
        <v>1809</v>
      </c>
      <c r="AB16" s="767" t="str">
        <f t="shared" si="8"/>
        <v>SUPRIYANTO</v>
      </c>
      <c r="AC16" s="768" t="str">
        <f>+VLOOKUP($B16,'[5]Database All Area Mei 2022'!$C$5:$CJ$1779,27,0)</f>
        <v>KAWIN ANAK 2</v>
      </c>
      <c r="AD16" s="769">
        <f t="shared" si="13"/>
        <v>3005720.17</v>
      </c>
      <c r="AE16" s="770">
        <f t="shared" si="9"/>
        <v>40714.4034</v>
      </c>
      <c r="AF16" s="770">
        <f t="shared" si="10"/>
        <v>20357.2017</v>
      </c>
      <c r="AG16" s="770">
        <f t="shared" si="14"/>
        <v>20357.2017</v>
      </c>
      <c r="AH16" s="771">
        <f t="shared" si="15"/>
        <v>-2700708.6368000004</v>
      </c>
      <c r="AI16" s="771">
        <f t="shared" si="11"/>
        <v>0</v>
      </c>
      <c r="AJ16" s="772">
        <f t="shared" si="12"/>
        <v>2924291.3631999996</v>
      </c>
      <c r="AK16" s="772"/>
      <c r="AL16" s="773">
        <v>105228</v>
      </c>
      <c r="AM16" s="774">
        <f t="shared" si="16"/>
        <v>2819063.3631999996</v>
      </c>
      <c r="AN16" s="775" t="str">
        <f>+VLOOKUP($B16,'[5]Database All Area Mei 2022'!$C$5:$CJ$1779,74,0)</f>
        <v>PERUSAHAAN</v>
      </c>
      <c r="AO16" s="776">
        <f t="shared" si="1"/>
        <v>10</v>
      </c>
      <c r="AP16" s="777" t="str">
        <f t="shared" si="1"/>
        <v>1809</v>
      </c>
      <c r="AQ16" s="778" t="str">
        <f t="shared" si="0"/>
        <v>SUPRIYANTO</v>
      </c>
      <c r="AR16" s="779">
        <f t="shared" si="17"/>
        <v>2819063.3631999996</v>
      </c>
      <c r="AS16" s="97">
        <f>+VLOOKUP(B16,'[6]BANK DRIVER'!$B$570:$I$1298,6,0)</f>
        <v>2819063.3631999996</v>
      </c>
      <c r="AV16" s="103">
        <f t="shared" si="18"/>
        <v>0</v>
      </c>
    </row>
    <row r="17">
      <c r="A17" s="11" t="s">
        <v>44</v>
      </c>
      <c r="B17" s="115" t="s">
        <v>861</v>
      </c>
      <c r="C17" s="139" t="s">
        <v>862</v>
      </c>
      <c r="D17" s="136" t="s">
        <v>77</v>
      </c>
      <c r="E17" s="140" t="s">
        <v>722</v>
      </c>
      <c r="F17" s="134" t="s">
        <v>49</v>
      </c>
      <c r="G17" s="12">
        <v>2035720.17</v>
      </c>
      <c r="H17" s="141"/>
      <c r="I17" s="180">
        <f t="shared" si="20"/>
        <v>99546.716313</v>
      </c>
      <c r="J17" s="180">
        <f t="shared" si="21"/>
        <v>81428.8068</v>
      </c>
      <c r="K17" s="180">
        <f t="shared" si="22"/>
        <v>40714.4034</v>
      </c>
      <c r="L17" s="34">
        <v>15000</v>
      </c>
      <c r="M17" s="35">
        <f t="shared" si="23"/>
        <v>2272410.096513</v>
      </c>
      <c r="N17" s="37">
        <f t="shared" si="24"/>
        <v>181792.80772103998</v>
      </c>
      <c r="O17" s="182">
        <v>1370000</v>
      </c>
      <c r="P17" s="37"/>
      <c r="Q17" s="37"/>
      <c r="R17" s="215">
        <f t="shared" si="27"/>
        <v>3824202.9042340396</v>
      </c>
      <c r="S17" s="199">
        <f t="shared" si="25"/>
        <v>19997.208849314397</v>
      </c>
      <c r="T17" s="216">
        <f t="shared" si="26"/>
        <v>3844200.113083354</v>
      </c>
      <c r="U17" s="217">
        <v>44652</v>
      </c>
      <c r="V17" s="218">
        <v>44742</v>
      </c>
      <c r="W17" s="219"/>
      <c r="X17" s="219"/>
      <c r="Z17" s="765">
        <f t="shared" si="8"/>
        <v>11</v>
      </c>
      <c r="AA17" s="766" t="str">
        <f t="shared" si="8"/>
        <v>2600</v>
      </c>
      <c r="AB17" s="767" t="str">
        <f t="shared" si="8"/>
        <v>YUDHISTIRA PRATAMA PUTRA</v>
      </c>
      <c r="AC17" s="768" t="str">
        <f>+VLOOKUP($B17,'[5]Database All Area Mei 2022'!$C$5:$CJ$1779,27,0)</f>
        <v>KAWIN ANAK 1</v>
      </c>
      <c r="AD17" s="769">
        <f t="shared" si="13"/>
        <v>3405720.17</v>
      </c>
      <c r="AE17" s="770">
        <f t="shared" si="9"/>
        <v>40714.4034</v>
      </c>
      <c r="AF17" s="770">
        <f t="shared" si="10"/>
        <v>20357.2017</v>
      </c>
      <c r="AG17" s="770">
        <f t="shared" si="14"/>
        <v>20357.2017</v>
      </c>
      <c r="AH17" s="771">
        <f t="shared" si="15"/>
        <v>-1925708.6368000004</v>
      </c>
      <c r="AI17" s="771">
        <f t="shared" si="11"/>
        <v>0</v>
      </c>
      <c r="AJ17" s="772">
        <f t="shared" si="12"/>
        <v>3324291.3631999996</v>
      </c>
      <c r="AK17" s="772"/>
      <c r="AL17" s="773">
        <v>105228</v>
      </c>
      <c r="AM17" s="774">
        <f t="shared" si="16"/>
        <v>3219063.3631999996</v>
      </c>
      <c r="AN17" s="775" t="str">
        <f>+VLOOKUP($B17,'[5]Database All Area Mei 2022'!$C$5:$CJ$1779,74,0)</f>
        <v>PERUSAHAAN</v>
      </c>
      <c r="AO17" s="776">
        <f t="shared" si="1"/>
        <v>11</v>
      </c>
      <c r="AP17" s="777" t="str">
        <f t="shared" si="1"/>
        <v>2600</v>
      </c>
      <c r="AQ17" s="778" t="str">
        <f t="shared" si="0"/>
        <v>YUDHISTIRA PRATAMA PUTRA</v>
      </c>
      <c r="AR17" s="779">
        <f t="shared" si="17"/>
        <v>3219063.3631999996</v>
      </c>
      <c r="AS17" s="97">
        <f>+VLOOKUP(B17,'[6]BANK DRIVER'!$B$570:$I$1298,6,0)</f>
        <v>3219063.3631999996</v>
      </c>
      <c r="AV17" s="103">
        <f t="shared" si="18"/>
        <v>0</v>
      </c>
    </row>
    <row r="18">
      <c r="A18" s="11" t="s">
        <v>44</v>
      </c>
      <c r="B18" s="117" t="s">
        <v>863</v>
      </c>
      <c r="C18" s="142" t="s">
        <v>864</v>
      </c>
      <c r="D18" s="138" t="s">
        <v>77</v>
      </c>
      <c r="E18" s="122" t="s">
        <v>722</v>
      </c>
      <c r="F18" s="123" t="s">
        <v>49</v>
      </c>
      <c r="G18" s="12">
        <v>2035720.17</v>
      </c>
      <c r="H18" s="124"/>
      <c r="I18" s="30">
        <f t="shared" si="20"/>
        <v>99546.716313</v>
      </c>
      <c r="J18" s="30">
        <f t="shared" si="21"/>
        <v>81428.8068</v>
      </c>
      <c r="K18" s="30">
        <f t="shared" si="22"/>
        <v>40714.4034</v>
      </c>
      <c r="L18" s="31">
        <v>15000</v>
      </c>
      <c r="M18" s="35">
        <f t="shared" si="23"/>
        <v>2272410.096513</v>
      </c>
      <c r="N18" s="173">
        <f t="shared" si="24"/>
        <v>181792.80772103998</v>
      </c>
      <c r="O18" s="182">
        <v>1120000</v>
      </c>
      <c r="P18" s="12"/>
      <c r="Q18" s="12"/>
      <c r="R18" s="215">
        <f t="shared" si="27"/>
        <v>3574202.9042340396</v>
      </c>
      <c r="S18" s="199">
        <f t="shared" si="25"/>
        <v>19997.208849314397</v>
      </c>
      <c r="T18" s="49">
        <f t="shared" si="26"/>
        <v>3594200.113083354</v>
      </c>
      <c r="U18" s="204">
        <v>44652</v>
      </c>
      <c r="V18" s="205">
        <v>44742</v>
      </c>
      <c r="W18" s="222"/>
      <c r="X18" s="222"/>
      <c r="Z18" s="765">
        <f t="shared" si="8"/>
        <v>12</v>
      </c>
      <c r="AA18" s="766" t="str">
        <f t="shared" si="8"/>
        <v>3048</v>
      </c>
      <c r="AB18" s="767" t="str">
        <f t="shared" si="8"/>
        <v>HAFIDH ABIDIN</v>
      </c>
      <c r="AC18" s="768" t="str">
        <f>+VLOOKUP($B18,'[5]Database All Area Mei 2022'!$C$5:$CJ$1779,27,0)</f>
        <v>KAWIN</v>
      </c>
      <c r="AD18" s="769">
        <f t="shared" si="13"/>
        <v>3155720.17</v>
      </c>
      <c r="AE18" s="770">
        <f t="shared" si="9"/>
        <v>40714.4034</v>
      </c>
      <c r="AF18" s="770">
        <f t="shared" si="10"/>
        <v>20357.2017</v>
      </c>
      <c r="AG18" s="770">
        <f t="shared" si="14"/>
        <v>20357.2017</v>
      </c>
      <c r="AH18" s="771">
        <f t="shared" si="15"/>
        <v>-1800708.6368000004</v>
      </c>
      <c r="AI18" s="771">
        <f t="shared" si="11"/>
        <v>0</v>
      </c>
      <c r="AJ18" s="772">
        <f t="shared" si="12"/>
        <v>3074291.3631999996</v>
      </c>
      <c r="AK18" s="772"/>
      <c r="AL18" s="773">
        <v>105228</v>
      </c>
      <c r="AM18" s="774">
        <f t="shared" si="16"/>
        <v>2969063.3631999996</v>
      </c>
      <c r="AN18" s="775" t="str">
        <f>+VLOOKUP($B18,'[5]Database All Area Mei 2022'!$C$5:$CJ$1779,74,0)</f>
        <v>PERUSAHAAN</v>
      </c>
      <c r="AO18" s="776">
        <f t="shared" si="1"/>
        <v>12</v>
      </c>
      <c r="AP18" s="777" t="str">
        <f t="shared" si="1"/>
        <v>3048</v>
      </c>
      <c r="AQ18" s="778" t="str">
        <f t="shared" si="0"/>
        <v>HAFIDH ABIDIN</v>
      </c>
      <c r="AR18" s="779">
        <f t="shared" si="17"/>
        <v>2969063.3631999996</v>
      </c>
      <c r="AS18" s="97">
        <f>+VLOOKUP(B18,'[6]BANK DRIVER'!$B$570:$I$1298,6,0)</f>
        <v>2969063.3631999996</v>
      </c>
      <c r="AV18" s="103">
        <f t="shared" si="18"/>
        <v>0</v>
      </c>
    </row>
    <row r="19">
      <c r="A19" s="11" t="s">
        <v>44</v>
      </c>
      <c r="B19" s="117" t="s">
        <v>865</v>
      </c>
      <c r="C19" s="142" t="s">
        <v>866</v>
      </c>
      <c r="D19" s="138" t="s">
        <v>77</v>
      </c>
      <c r="E19" s="122" t="s">
        <v>722</v>
      </c>
      <c r="F19" s="123" t="s">
        <v>49</v>
      </c>
      <c r="G19" s="12">
        <v>2035720.17</v>
      </c>
      <c r="H19" s="124"/>
      <c r="I19" s="30">
        <f t="shared" si="20"/>
        <v>99546.716313</v>
      </c>
      <c r="J19" s="30">
        <f t="shared" si="21"/>
        <v>81428.8068</v>
      </c>
      <c r="K19" s="30">
        <f t="shared" si="22"/>
        <v>40714.4034</v>
      </c>
      <c r="L19" s="31">
        <v>15000</v>
      </c>
      <c r="M19" s="35">
        <f t="shared" si="23"/>
        <v>2272410.096513</v>
      </c>
      <c r="N19" s="173">
        <f t="shared" si="24"/>
        <v>181792.80772103998</v>
      </c>
      <c r="O19" s="182">
        <v>980000</v>
      </c>
      <c r="P19" s="12"/>
      <c r="Q19" s="12"/>
      <c r="R19" s="215">
        <f t="shared" si="27"/>
        <v>3434202.9042340396</v>
      </c>
      <c r="S19" s="199">
        <f t="shared" si="25"/>
        <v>19997.208849314397</v>
      </c>
      <c r="T19" s="49">
        <f t="shared" si="26"/>
        <v>3454200.113083354</v>
      </c>
      <c r="U19" s="204">
        <v>44652</v>
      </c>
      <c r="V19" s="205">
        <v>44742</v>
      </c>
      <c r="W19" s="222"/>
      <c r="X19" s="222"/>
      <c r="Z19" s="765">
        <f t="shared" si="8"/>
        <v>13</v>
      </c>
      <c r="AA19" s="766" t="str">
        <f t="shared" si="8"/>
        <v>3049</v>
      </c>
      <c r="AB19" s="767" t="str">
        <f t="shared" si="8"/>
        <v>PION ARI WIJAYA</v>
      </c>
      <c r="AC19" s="768" t="str">
        <f>+VLOOKUP($B19,'[5]Database All Area Mei 2022'!$C$5:$CJ$1779,27,0)</f>
        <v>KAWIN ANAK 2</v>
      </c>
      <c r="AD19" s="769">
        <f t="shared" si="13"/>
        <v>3015720.17</v>
      </c>
      <c r="AE19" s="770">
        <f t="shared" si="9"/>
        <v>40714.4034</v>
      </c>
      <c r="AF19" s="770">
        <f t="shared" si="10"/>
        <v>0</v>
      </c>
      <c r="AG19" s="770">
        <f t="shared" si="14"/>
        <v>20357.2017</v>
      </c>
      <c r="AH19" s="771">
        <f t="shared" si="15"/>
        <v>-2670351.4351000004</v>
      </c>
      <c r="AI19" s="771">
        <f t="shared" si="11"/>
        <v>0</v>
      </c>
      <c r="AJ19" s="772">
        <f t="shared" si="12"/>
        <v>2954648.5648999996</v>
      </c>
      <c r="AK19" s="772"/>
      <c r="AL19" s="773">
        <v>105228</v>
      </c>
      <c r="AM19" s="774">
        <f t="shared" si="16"/>
        <v>2849420.5648999996</v>
      </c>
      <c r="AN19" s="775" t="str">
        <f>+VLOOKUP($B19,'[5]Database All Area Mei 2022'!$C$5:$CJ$1779,74,0)</f>
        <v>PBI</v>
      </c>
      <c r="AO19" s="776">
        <f t="shared" si="1"/>
        <v>13</v>
      </c>
      <c r="AP19" s="777" t="str">
        <f t="shared" si="1"/>
        <v>3049</v>
      </c>
      <c r="AQ19" s="778" t="str">
        <f t="shared" si="0"/>
        <v>PION ARI WIJAYA</v>
      </c>
      <c r="AR19" s="779">
        <f t="shared" si="17"/>
        <v>2849420.5648999996</v>
      </c>
      <c r="AS19" s="97">
        <f>+VLOOKUP(B19,'[6]BANK DRIVER'!$B$570:$I$1298,6,0)</f>
        <v>2849420.5648999996</v>
      </c>
      <c r="AV19" s="103">
        <f t="shared" si="18"/>
        <v>0</v>
      </c>
    </row>
    <row r="20">
      <c r="A20" s="11" t="s">
        <v>44</v>
      </c>
      <c r="B20" s="117" t="s">
        <v>867</v>
      </c>
      <c r="C20" s="123" t="s">
        <v>868</v>
      </c>
      <c r="D20" s="138" t="s">
        <v>77</v>
      </c>
      <c r="E20" s="122" t="s">
        <v>722</v>
      </c>
      <c r="F20" s="123" t="s">
        <v>49</v>
      </c>
      <c r="G20" s="12">
        <v>2035720.17</v>
      </c>
      <c r="H20" s="124"/>
      <c r="I20" s="30">
        <f t="shared" si="20"/>
        <v>99546.716313</v>
      </c>
      <c r="J20" s="30">
        <f t="shared" si="21"/>
        <v>81428.8068</v>
      </c>
      <c r="K20" s="30">
        <f t="shared" si="22"/>
        <v>40714.4034</v>
      </c>
      <c r="L20" s="31">
        <v>15000</v>
      </c>
      <c r="M20" s="35">
        <f t="shared" si="23"/>
        <v>2272410.096513</v>
      </c>
      <c r="N20" s="32">
        <f t="shared" si="24"/>
        <v>181792.80772103998</v>
      </c>
      <c r="O20" s="182">
        <v>1397500</v>
      </c>
      <c r="P20" s="32"/>
      <c r="Q20" s="32"/>
      <c r="R20" s="215">
        <f t="shared" si="27"/>
        <v>3851702.9042340396</v>
      </c>
      <c r="S20" s="199">
        <f t="shared" si="25"/>
        <v>19997.208849314397</v>
      </c>
      <c r="T20" s="223">
        <f t="shared" si="26"/>
        <v>3871700.113083354</v>
      </c>
      <c r="U20" s="220">
        <v>44682</v>
      </c>
      <c r="V20" s="221">
        <v>44773</v>
      </c>
      <c r="W20" s="224"/>
      <c r="X20" s="225"/>
      <c r="Y20" s="238"/>
      <c r="Z20" s="765">
        <f t="shared" si="8"/>
        <v>14</v>
      </c>
      <c r="AA20" s="766" t="str">
        <f t="shared" si="8"/>
        <v>2308</v>
      </c>
      <c r="AB20" s="767" t="str">
        <f t="shared" si="8"/>
        <v>YULI ADI SANTOSO</v>
      </c>
      <c r="AC20" s="768" t="str">
        <f>+VLOOKUP($B20,'[5]Database All Area Mei 2022'!$C$5:$CJ$1779,27,0)</f>
        <v>KAWIN</v>
      </c>
      <c r="AD20" s="769">
        <f t="shared" si="13"/>
        <v>3433220.17</v>
      </c>
      <c r="AE20" s="770">
        <f t="shared" si="9"/>
        <v>40714.4034</v>
      </c>
      <c r="AF20" s="770">
        <f t="shared" si="10"/>
        <v>0</v>
      </c>
      <c r="AG20" s="770">
        <f t="shared" si="14"/>
        <v>20357.2017</v>
      </c>
      <c r="AH20" s="771">
        <f t="shared" si="15"/>
        <v>-1502851.4351000004</v>
      </c>
      <c r="AI20" s="771">
        <f t="shared" si="11"/>
        <v>0</v>
      </c>
      <c r="AJ20" s="772">
        <f t="shared" si="12"/>
        <v>3372148.5648999996</v>
      </c>
      <c r="AK20" s="772"/>
      <c r="AL20" s="773">
        <v>105228</v>
      </c>
      <c r="AM20" s="774">
        <f t="shared" si="16"/>
        <v>3266920.5648999996</v>
      </c>
      <c r="AN20" s="775" t="str">
        <f>+VLOOKUP($B20,'[5]Database All Area Mei 2022'!$C$5:$CJ$1779,74,0)</f>
        <v>PBI</v>
      </c>
      <c r="AO20" s="776">
        <f t="shared" si="1"/>
        <v>14</v>
      </c>
      <c r="AP20" s="777" t="str">
        <f t="shared" si="1"/>
        <v>2308</v>
      </c>
      <c r="AQ20" s="778" t="str">
        <f t="shared" si="0"/>
        <v>YULI ADI SANTOSO</v>
      </c>
      <c r="AR20" s="779">
        <f t="shared" si="17"/>
        <v>3266920.5648999996</v>
      </c>
      <c r="AS20" s="97">
        <f>+VLOOKUP(B20,'[6]BANK DRIVER'!$B$570:$I$1298,6,0)</f>
        <v>3266920.5648999996</v>
      </c>
      <c r="AV20" s="103">
        <f t="shared" si="18"/>
        <v>0</v>
      </c>
    </row>
    <row r="21">
      <c r="A21" s="11" t="s">
        <v>44</v>
      </c>
      <c r="B21" s="117" t="s">
        <v>869</v>
      </c>
      <c r="C21" s="142" t="s">
        <v>870</v>
      </c>
      <c r="D21" s="138" t="s">
        <v>77</v>
      </c>
      <c r="E21" s="122" t="s">
        <v>722</v>
      </c>
      <c r="F21" s="123" t="s">
        <v>49</v>
      </c>
      <c r="G21" s="12">
        <v>2035720.17</v>
      </c>
      <c r="H21" s="124"/>
      <c r="I21" s="30">
        <f t="shared" si="20"/>
        <v>99546.716313</v>
      </c>
      <c r="J21" s="30">
        <f t="shared" si="21"/>
        <v>81428.8068</v>
      </c>
      <c r="K21" s="30">
        <f t="shared" si="22"/>
        <v>40714.4034</v>
      </c>
      <c r="L21" s="31">
        <v>15000</v>
      </c>
      <c r="M21" s="35">
        <f t="shared" si="23"/>
        <v>2272410.096513</v>
      </c>
      <c r="N21" s="173">
        <f t="shared" si="24"/>
        <v>181792.80772103998</v>
      </c>
      <c r="O21" s="182">
        <v>1495000</v>
      </c>
      <c r="P21" s="12"/>
      <c r="Q21" s="12"/>
      <c r="R21" s="215">
        <f t="shared" si="27"/>
        <v>3949202.9042340396</v>
      </c>
      <c r="S21" s="199">
        <f t="shared" si="25"/>
        <v>19997.208849314397</v>
      </c>
      <c r="T21" s="49">
        <f t="shared" si="26"/>
        <v>3969200.113083354</v>
      </c>
      <c r="U21" s="204">
        <v>44621</v>
      </c>
      <c r="V21" s="205">
        <v>44712</v>
      </c>
      <c r="W21" s="226"/>
      <c r="X21" s="222"/>
      <c r="Z21" s="765">
        <f t="shared" si="8"/>
        <v>15</v>
      </c>
      <c r="AA21" s="766" t="str">
        <f t="shared" si="8"/>
        <v>3273</v>
      </c>
      <c r="AB21" s="767" t="str">
        <f t="shared" si="8"/>
        <v>FAJAR MAHMUDI</v>
      </c>
      <c r="AC21" s="768" t="str">
        <f>+VLOOKUP($B21,'[5]Database All Area Mei 2022'!$C$5:$CJ$1779,27,0)</f>
        <v>LAJANG</v>
      </c>
      <c r="AD21" s="769">
        <f t="shared" si="13"/>
        <v>3530720.17</v>
      </c>
      <c r="AE21" s="770">
        <f t="shared" si="9"/>
        <v>40714.4034</v>
      </c>
      <c r="AF21" s="770">
        <f t="shared" si="10"/>
        <v>0</v>
      </c>
      <c r="AG21" s="770">
        <f t="shared" si="14"/>
        <v>20357.2017</v>
      </c>
      <c r="AH21" s="771">
        <f t="shared" si="15"/>
        <v>-1030351.4351000004</v>
      </c>
      <c r="AI21" s="771">
        <f t="shared" si="11"/>
        <v>0</v>
      </c>
      <c r="AJ21" s="772">
        <f t="shared" si="12"/>
        <v>3469648.5648999996</v>
      </c>
      <c r="AK21" s="772"/>
      <c r="AL21" s="773">
        <v>105228</v>
      </c>
      <c r="AM21" s="774">
        <f t="shared" si="16"/>
        <v>3364420.5648999996</v>
      </c>
      <c r="AN21" s="775" t="str">
        <f>+VLOOKUP($B21,'[5]Database All Area Mei 2022'!$C$5:$CJ$1779,74,0)</f>
        <v>PBI</v>
      </c>
      <c r="AO21" s="776">
        <f t="shared" si="1"/>
        <v>15</v>
      </c>
      <c r="AP21" s="777" t="str">
        <f t="shared" si="1"/>
        <v>3273</v>
      </c>
      <c r="AQ21" s="778" t="str">
        <f t="shared" si="0"/>
        <v>FAJAR MAHMUDI</v>
      </c>
      <c r="AR21" s="779">
        <f t="shared" si="17"/>
        <v>3364420.5648999996</v>
      </c>
      <c r="AS21" s="97">
        <f>+VLOOKUP(B21,'[6]BANK DRIVER'!$B$570:$I$1298,6,0)</f>
        <v>3364420.5648999996</v>
      </c>
      <c r="AV21" s="103">
        <f t="shared" si="18"/>
        <v>0</v>
      </c>
    </row>
    <row r="22">
      <c r="A22" s="11" t="s">
        <v>44</v>
      </c>
      <c r="B22" s="117" t="s">
        <v>871</v>
      </c>
      <c r="C22" s="142" t="s">
        <v>872</v>
      </c>
      <c r="D22" s="138" t="s">
        <v>77</v>
      </c>
      <c r="E22" s="122" t="s">
        <v>722</v>
      </c>
      <c r="F22" s="123" t="s">
        <v>49</v>
      </c>
      <c r="G22" s="12">
        <v>2035720.17</v>
      </c>
      <c r="H22" s="124"/>
      <c r="I22" s="30">
        <f t="shared" si="20"/>
        <v>99546.716313</v>
      </c>
      <c r="J22" s="30">
        <f t="shared" si="21"/>
        <v>81428.8068</v>
      </c>
      <c r="K22" s="30">
        <f t="shared" si="22"/>
        <v>40714.4034</v>
      </c>
      <c r="L22" s="31">
        <v>15000</v>
      </c>
      <c r="M22" s="35">
        <f ref="M22:M35" t="shared" si="28">SUM(G22:L22)</f>
        <v>2272410.096513</v>
      </c>
      <c r="N22" s="173">
        <f t="shared" si="24"/>
        <v>181792.80772103998</v>
      </c>
      <c r="O22" s="182">
        <v>920000</v>
      </c>
      <c r="P22" s="12"/>
      <c r="Q22" s="12"/>
      <c r="R22" s="215">
        <f t="shared" si="27"/>
        <v>3374202.9042340396</v>
      </c>
      <c r="S22" s="199">
        <f t="shared" si="25"/>
        <v>19997.208849314397</v>
      </c>
      <c r="T22" s="49">
        <f t="shared" si="26"/>
        <v>3394200.113083354</v>
      </c>
      <c r="U22" s="204">
        <v>44682</v>
      </c>
      <c r="V22" s="205">
        <v>44773</v>
      </c>
      <c r="W22" s="226"/>
      <c r="X22" s="222"/>
      <c r="Z22" s="765">
        <f t="shared" si="8"/>
        <v>16</v>
      </c>
      <c r="AA22" s="766" t="str">
        <f t="shared" si="8"/>
        <v>3182</v>
      </c>
      <c r="AB22" s="767" t="str">
        <f t="shared" si="8"/>
        <v>AGUNG SUJASWADI</v>
      </c>
      <c r="AC22" s="768" t="str">
        <f>+VLOOKUP($B22,'[5]Database All Area Mei 2022'!$C$5:$CJ$1779,27,0)</f>
        <v>KAWIN</v>
      </c>
      <c r="AD22" s="769">
        <f t="shared" si="13"/>
        <v>2955720.17</v>
      </c>
      <c r="AE22" s="770">
        <f t="shared" si="9"/>
        <v>40714.4034</v>
      </c>
      <c r="AF22" s="770">
        <f t="shared" si="10"/>
        <v>20357.2017</v>
      </c>
      <c r="AG22" s="770">
        <f t="shared" si="14"/>
        <v>20357.2017</v>
      </c>
      <c r="AH22" s="771">
        <f t="shared" si="15"/>
        <v>-2000708.6368000004</v>
      </c>
      <c r="AI22" s="771">
        <f t="shared" si="11"/>
        <v>0</v>
      </c>
      <c r="AJ22" s="772">
        <f t="shared" si="12"/>
        <v>2874291.3631999996</v>
      </c>
      <c r="AK22" s="772"/>
      <c r="AL22" s="773">
        <v>105228</v>
      </c>
      <c r="AM22" s="774">
        <f t="shared" si="16"/>
        <v>2769063.3631999996</v>
      </c>
      <c r="AN22" s="775" t="str">
        <f>+VLOOKUP($B22,'[5]Database All Area Mei 2022'!$C$5:$CJ$1779,74,0)</f>
        <v>PERUSAHAAN</v>
      </c>
      <c r="AO22" s="776">
        <f ref="AO22:AP35" t="shared" si="29">+Z22</f>
        <v>16</v>
      </c>
      <c r="AP22" s="777" t="str">
        <f t="shared" si="29"/>
        <v>3182</v>
      </c>
      <c r="AQ22" s="778" t="str">
        <f t="shared" si="0"/>
        <v>AGUNG SUJASWADI</v>
      </c>
      <c r="AR22" s="779">
        <f t="shared" si="17"/>
        <v>2769063.3631999996</v>
      </c>
      <c r="AS22" s="97">
        <f>+VLOOKUP(B22,'[6]BANK DRIVER'!$B$570:$I$1298,6,0)</f>
        <v>2769063.3631999996</v>
      </c>
      <c r="AV22" s="103">
        <f t="shared" si="18"/>
        <v>0</v>
      </c>
    </row>
    <row r="23">
      <c r="A23" s="11" t="s">
        <v>44</v>
      </c>
      <c r="B23" s="117" t="s">
        <v>873</v>
      </c>
      <c r="C23" s="142" t="s">
        <v>874</v>
      </c>
      <c r="D23" s="138" t="s">
        <v>77</v>
      </c>
      <c r="E23" s="122" t="s">
        <v>722</v>
      </c>
      <c r="F23" s="123" t="s">
        <v>49</v>
      </c>
      <c r="G23" s="12">
        <v>2035720.17</v>
      </c>
      <c r="H23" s="124"/>
      <c r="I23" s="30">
        <f t="shared" si="20"/>
        <v>99546.716313</v>
      </c>
      <c r="J23" s="30">
        <f t="shared" si="21"/>
        <v>81428.8068</v>
      </c>
      <c r="K23" s="30">
        <f t="shared" si="22"/>
        <v>40714.4034</v>
      </c>
      <c r="L23" s="31">
        <v>15000</v>
      </c>
      <c r="M23" s="35">
        <f t="shared" si="28"/>
        <v>2272410.096513</v>
      </c>
      <c r="N23" s="173">
        <f ref="N23:N35" t="shared" si="30">+M23*8%</f>
        <v>181792.80772103998</v>
      </c>
      <c r="O23" s="182">
        <v>656000</v>
      </c>
      <c r="P23" s="12"/>
      <c r="Q23" s="12"/>
      <c r="R23" s="215">
        <f t="shared" si="27"/>
        <v>3110202.9042340396</v>
      </c>
      <c r="S23" s="199">
        <f t="shared" si="25"/>
        <v>19997.208849314397</v>
      </c>
      <c r="T23" s="49">
        <f ref="T23:T35" t="shared" si="31">R23+S23</f>
        <v>3130200.113083354</v>
      </c>
      <c r="U23" s="204">
        <v>44626</v>
      </c>
      <c r="V23" s="205">
        <v>44712</v>
      </c>
      <c r="W23" s="226"/>
      <c r="X23" s="222"/>
      <c r="Z23" s="765">
        <f ref="Z23:AB35" t="shared" si="32">+A23</f>
        <v>17</v>
      </c>
      <c r="AA23" s="766" t="str">
        <f t="shared" si="32"/>
        <v>3633</v>
      </c>
      <c r="AB23" s="767" t="str">
        <f t="shared" si="32"/>
        <v>BAYU DWI SASONGKO</v>
      </c>
      <c r="AC23" s="768" t="str">
        <f>+VLOOKUP($B23,'[5]Database All Area Mei 2022'!$C$5:$CJ$1779,27,0)</f>
        <v>KAWIN ANAK 1</v>
      </c>
      <c r="AD23" s="769">
        <f t="shared" si="13"/>
        <v>2691720.17</v>
      </c>
      <c r="AE23" s="770">
        <f t="shared" si="9"/>
        <v>40714.4034</v>
      </c>
      <c r="AF23" s="770">
        <f t="shared" si="10"/>
        <v>20357.2017</v>
      </c>
      <c r="AG23" s="770">
        <f t="shared" si="14"/>
        <v>20357.2017</v>
      </c>
      <c r="AH23" s="771">
        <f t="shared" si="15"/>
        <v>-2639708.6368000004</v>
      </c>
      <c r="AI23" s="771">
        <f t="shared" si="11"/>
        <v>0</v>
      </c>
      <c r="AJ23" s="772">
        <f t="shared" si="12"/>
        <v>2610291.3631999996</v>
      </c>
      <c r="AK23" s="772"/>
      <c r="AL23" s="773">
        <v>105228</v>
      </c>
      <c r="AM23" s="774">
        <f t="shared" si="16"/>
        <v>2505063.3631999996</v>
      </c>
      <c r="AN23" s="775" t="str">
        <f>+VLOOKUP($B23,'[5]Database All Area Mei 2022'!$C$5:$CJ$1779,74,0)</f>
        <v>PERUSAHAAN</v>
      </c>
      <c r="AO23" s="776">
        <f t="shared" si="29"/>
        <v>17</v>
      </c>
      <c r="AP23" s="777" t="str">
        <f t="shared" si="29"/>
        <v>3633</v>
      </c>
      <c r="AQ23" s="778" t="str">
        <f t="shared" si="0"/>
        <v>BAYU DWI SASONGKO</v>
      </c>
      <c r="AR23" s="779">
        <f t="shared" si="17"/>
        <v>2505063.3631999996</v>
      </c>
      <c r="AS23" s="97">
        <f>+VLOOKUP(B23,'[6]BANK DRIVER'!$B$570:$I$1298,6,0)</f>
        <v>2505063.3631999996</v>
      </c>
      <c r="AV23" s="103">
        <f t="shared" si="18"/>
        <v>0</v>
      </c>
    </row>
    <row r="24">
      <c r="A24" s="11" t="s">
        <v>44</v>
      </c>
      <c r="B24" s="117" t="s">
        <v>875</v>
      </c>
      <c r="C24" s="142" t="s">
        <v>876</v>
      </c>
      <c r="D24" s="138" t="s">
        <v>77</v>
      </c>
      <c r="E24" s="122" t="s">
        <v>722</v>
      </c>
      <c r="F24" s="123" t="s">
        <v>49</v>
      </c>
      <c r="G24" s="12">
        <v>2035720.17</v>
      </c>
      <c r="H24" s="124"/>
      <c r="I24" s="30">
        <f t="shared" si="20"/>
        <v>99546.716313</v>
      </c>
      <c r="J24" s="30">
        <f t="shared" si="21"/>
        <v>81428.8068</v>
      </c>
      <c r="K24" s="30">
        <f t="shared" si="22"/>
        <v>40714.4034</v>
      </c>
      <c r="L24" s="31">
        <v>15000</v>
      </c>
      <c r="M24" s="35">
        <f t="shared" si="28"/>
        <v>2272410.096513</v>
      </c>
      <c r="N24" s="173">
        <f t="shared" si="30"/>
        <v>181792.80772103998</v>
      </c>
      <c r="O24" s="182">
        <v>1400000</v>
      </c>
      <c r="P24" s="12"/>
      <c r="Q24" s="12"/>
      <c r="R24" s="215">
        <f t="shared" si="27"/>
        <v>3854202.9042340396</v>
      </c>
      <c r="S24" s="199">
        <f t="shared" si="25"/>
        <v>19997.208849314397</v>
      </c>
      <c r="T24" s="49">
        <f t="shared" si="31"/>
        <v>3874200.113083354</v>
      </c>
      <c r="U24" s="204">
        <v>44631</v>
      </c>
      <c r="V24" s="205">
        <v>44712</v>
      </c>
      <c r="W24" s="226"/>
      <c r="X24" s="222"/>
      <c r="Z24" s="765">
        <f t="shared" si="32"/>
        <v>18</v>
      </c>
      <c r="AA24" s="766" t="str">
        <f t="shared" si="32"/>
        <v>3645</v>
      </c>
      <c r="AB24" s="767" t="str">
        <f t="shared" si="32"/>
        <v>CHOIRUL MUTTAQIN</v>
      </c>
      <c r="AC24" s="768" t="str">
        <f>+VLOOKUP($B24,'[5]Database All Area Mei 2022'!$C$5:$CJ$1779,27,0)</f>
        <v>KAWIN ANAK 1</v>
      </c>
      <c r="AD24" s="769">
        <f t="shared" si="13"/>
        <v>3435720.17</v>
      </c>
      <c r="AE24" s="770">
        <f t="shared" si="9"/>
        <v>40714.4034</v>
      </c>
      <c r="AF24" s="770">
        <f t="shared" si="10"/>
        <v>20357.2017</v>
      </c>
      <c r="AG24" s="770">
        <f t="shared" si="14"/>
        <v>20357.2017</v>
      </c>
      <c r="AH24" s="771">
        <f t="shared" si="15"/>
        <v>-1895708.6368000004</v>
      </c>
      <c r="AI24" s="771">
        <f t="shared" si="11"/>
        <v>0</v>
      </c>
      <c r="AJ24" s="772">
        <f t="shared" si="12"/>
        <v>3354291.3631999996</v>
      </c>
      <c r="AK24" s="772"/>
      <c r="AL24" s="773">
        <v>105228</v>
      </c>
      <c r="AM24" s="774">
        <f t="shared" si="16"/>
        <v>3249063.3631999996</v>
      </c>
      <c r="AN24" s="775" t="str">
        <f>+VLOOKUP($B24,'[5]Database All Area Mei 2022'!$C$5:$CJ$1779,74,0)</f>
        <v>PERUSAHAAN</v>
      </c>
      <c r="AO24" s="776">
        <f t="shared" si="29"/>
        <v>18</v>
      </c>
      <c r="AP24" s="777" t="str">
        <f t="shared" si="29"/>
        <v>3645</v>
      </c>
      <c r="AQ24" s="778" t="str">
        <f t="shared" si="0"/>
        <v>CHOIRUL MUTTAQIN</v>
      </c>
      <c r="AR24" s="779">
        <f t="shared" si="17"/>
        <v>3249063.3631999996</v>
      </c>
      <c r="AS24" s="97">
        <f>+VLOOKUP(B24,'[6]BANK DRIVER'!$B$570:$I$1298,6,0)</f>
        <v>3249063.3631999996</v>
      </c>
      <c r="AV24" s="103">
        <f t="shared" si="18"/>
        <v>0</v>
      </c>
    </row>
    <row r="25" s="641" customFormat="1">
      <c r="A25" s="727" t="s">
        <v>44</v>
      </c>
      <c r="B25" s="728" t="s">
        <v>877</v>
      </c>
      <c r="C25" s="729" t="s">
        <v>845</v>
      </c>
      <c r="D25" s="728" t="s">
        <v>52</v>
      </c>
      <c r="E25" s="730" t="s">
        <v>722</v>
      </c>
      <c r="F25" s="731" t="s">
        <v>49</v>
      </c>
      <c r="G25" s="702">
        <f>2035720.17/30*15</f>
        <v>1017860.0849999998</v>
      </c>
      <c r="H25" s="702"/>
      <c r="I25" s="732">
        <f t="shared" si="20"/>
        <v>99546.716313</v>
      </c>
      <c r="J25" s="732">
        <f t="shared" si="21"/>
        <v>81428.8068</v>
      </c>
      <c r="K25" s="732">
        <f t="shared" si="22"/>
        <v>40714.4034</v>
      </c>
      <c r="L25" s="703">
        <v>15000</v>
      </c>
      <c r="M25" s="733">
        <f t="shared" si="28"/>
        <v>1254550.0115129997</v>
      </c>
      <c r="N25" s="704">
        <f t="shared" si="30"/>
        <v>100364.00092103997</v>
      </c>
      <c r="O25" s="184">
        <v>675000</v>
      </c>
      <c r="P25" s="734"/>
      <c r="Q25" s="704"/>
      <c r="R25" s="735">
        <f t="shared" si="27"/>
        <v>2029914.0124340397</v>
      </c>
      <c r="S25" s="635">
        <f t="shared" si="25"/>
        <v>11040.040101314396</v>
      </c>
      <c r="T25" s="736">
        <f t="shared" si="31"/>
        <v>2040954.0525353542</v>
      </c>
      <c r="U25" s="737">
        <v>44652</v>
      </c>
      <c r="V25" s="738">
        <v>44742</v>
      </c>
      <c r="W25" s="739" t="s">
        <v>846</v>
      </c>
      <c r="X25" s="740"/>
      <c r="Y25" s="741"/>
      <c r="Z25" s="847">
        <f t="shared" si="32"/>
        <v>19</v>
      </c>
      <c r="AA25" s="848" t="str">
        <f t="shared" si="32"/>
        <v>1533</v>
      </c>
      <c r="AB25" s="849" t="str">
        <f t="shared" si="32"/>
        <v>RIDHO PUTRA NUGRAHA</v>
      </c>
      <c r="AC25" s="879" t="str">
        <f>+VLOOKUP($B25,'[5]Database All Area Mei 2022'!$C$5:$CJ$1779,27,0)</f>
        <v>KAWIN</v>
      </c>
      <c r="AD25" s="851">
        <f t="shared" si="13"/>
        <v>1692860.085</v>
      </c>
      <c r="AE25" s="852">
        <f t="shared" si="9"/>
        <v>40714.4034</v>
      </c>
      <c r="AF25" s="852">
        <f t="shared" si="10"/>
        <v>20357.2017</v>
      </c>
      <c r="AG25" s="852">
        <f t="shared" si="14"/>
        <v>20357.2017</v>
      </c>
      <c r="AH25" s="853">
        <f t="shared" si="15"/>
        <v>-3263568.7218000004</v>
      </c>
      <c r="AI25" s="853">
        <f t="shared" si="11"/>
        <v>0</v>
      </c>
      <c r="AJ25" s="854">
        <f t="shared" si="12"/>
        <v>1611431.2781999998</v>
      </c>
      <c r="AK25" s="854"/>
      <c r="AL25" s="854">
        <v>105228</v>
      </c>
      <c r="AM25" s="855">
        <f t="shared" si="16"/>
        <v>1506203.2781999998</v>
      </c>
      <c r="AN25" s="850" t="str">
        <f>+VLOOKUP($B25,'[5]Database All Area Mei 2022'!$C$5:$CJ$1779,74,0)</f>
        <v>PERUSAHAAN</v>
      </c>
      <c r="AO25" s="856">
        <f t="shared" si="29"/>
        <v>19</v>
      </c>
      <c r="AP25" s="857" t="str">
        <f t="shared" si="29"/>
        <v>1533</v>
      </c>
      <c r="AQ25" s="858" t="str">
        <f t="shared" si="0"/>
        <v>RIDHO PUTRA NUGRAHA</v>
      </c>
      <c r="AR25" s="859">
        <f t="shared" si="17"/>
        <v>1506203.2781999998</v>
      </c>
      <c r="AS25" s="860">
        <f>+VLOOKUP(B25,'[6]BANK DRIVER'!$B$570:$I$1298,6,0)</f>
        <v>1506203.2781999998</v>
      </c>
      <c r="AT25" s="860"/>
      <c r="AU25" s="860"/>
      <c r="AV25" s="861">
        <f t="shared" si="18"/>
        <v>0</v>
      </c>
    </row>
    <row r="26" s="641" customFormat="1">
      <c r="A26" s="727" t="s">
        <v>44</v>
      </c>
      <c r="B26" s="626" t="s">
        <v>878</v>
      </c>
      <c r="C26" s="742" t="s">
        <v>879</v>
      </c>
      <c r="D26" s="743" t="s">
        <v>77</v>
      </c>
      <c r="E26" s="744" t="s">
        <v>722</v>
      </c>
      <c r="F26" s="701" t="s">
        <v>49</v>
      </c>
      <c r="G26" s="702">
        <f>2035720.17/30*25</f>
        <v>1696433.4749999999</v>
      </c>
      <c r="H26" s="745"/>
      <c r="I26" s="732">
        <f t="shared" si="20"/>
        <v>99546.716313</v>
      </c>
      <c r="J26" s="732">
        <f t="shared" si="21"/>
        <v>81428.8068</v>
      </c>
      <c r="K26" s="732">
        <f t="shared" si="22"/>
        <v>40714.4034</v>
      </c>
      <c r="L26" s="703">
        <v>15000</v>
      </c>
      <c r="M26" s="733">
        <f ref="M26:M28" t="shared" si="33">SUM(G26:L26)</f>
        <v>1933123.4015129998</v>
      </c>
      <c r="N26" s="634">
        <f t="shared" si="30"/>
        <v>154649.87212103998</v>
      </c>
      <c r="O26" s="184">
        <v>305000</v>
      </c>
      <c r="P26" s="702"/>
      <c r="Q26" s="702"/>
      <c r="R26" s="735">
        <f ref="R26:R28" t="shared" si="34">SUM(M26:Q26)</f>
        <v>2392773.27363404</v>
      </c>
      <c r="S26" s="635">
        <f ref="S26:S28" t="shared" si="35">N26*11%</f>
        <v>17011.485933314398</v>
      </c>
      <c r="T26" s="736">
        <f ref="T26:T28" t="shared" si="36">R26+S26</f>
        <v>2409784.7595673543</v>
      </c>
      <c r="U26" s="737">
        <v>44672</v>
      </c>
      <c r="V26" s="738">
        <v>44742</v>
      </c>
      <c r="W26" s="746" t="s">
        <v>284</v>
      </c>
      <c r="X26" s="747"/>
      <c r="Z26" s="847">
        <f t="shared" si="32"/>
        <v>20</v>
      </c>
      <c r="AA26" s="848" t="str">
        <f t="shared" si="32"/>
        <v>3783</v>
      </c>
      <c r="AB26" s="849" t="str">
        <f t="shared" si="32"/>
        <v>IWAN</v>
      </c>
      <c r="AC26" s="879" t="str">
        <f>+VLOOKUP($B26,'[5]Database All Area Mei 2022'!$C$5:$CJ$1779,27,0)</f>
        <v>LAJANG</v>
      </c>
      <c r="AD26" s="851">
        <f t="shared" si="13"/>
        <v>2001433.4749999999</v>
      </c>
      <c r="AE26" s="852">
        <f t="shared" si="9"/>
        <v>40714.4034</v>
      </c>
      <c r="AF26" s="852">
        <f t="shared" si="10"/>
        <v>20357.2017</v>
      </c>
      <c r="AG26" s="852">
        <f t="shared" si="14"/>
        <v>20357.2017</v>
      </c>
      <c r="AH26" s="853">
        <f t="shared" si="15"/>
        <v>-2579995.3318000003</v>
      </c>
      <c r="AI26" s="853">
        <f t="shared" si="11"/>
        <v>0</v>
      </c>
      <c r="AJ26" s="854">
        <f t="shared" si="12"/>
        <v>1920004.6681999997</v>
      </c>
      <c r="AK26" s="854"/>
      <c r="AL26" s="854"/>
      <c r="AM26" s="855">
        <f t="shared" si="16"/>
        <v>1920004.6681999997</v>
      </c>
      <c r="AN26" s="850" t="str">
        <f>+VLOOKUP($B26,'[5]Database All Area Mei 2022'!$C$5:$CJ$1779,74,0)</f>
        <v>PERUSAHAAN</v>
      </c>
      <c r="AO26" s="856">
        <f t="shared" si="29"/>
        <v>20</v>
      </c>
      <c r="AP26" s="857" t="str">
        <f t="shared" si="29"/>
        <v>3783</v>
      </c>
      <c r="AQ26" s="858" t="str">
        <f t="shared" si="0"/>
        <v>IWAN</v>
      </c>
      <c r="AR26" s="859">
        <f t="shared" si="17"/>
        <v>1920004.6681999997</v>
      </c>
      <c r="AS26" s="860">
        <f>+VLOOKUP(B26,'[6]BANK DRIVER'!$B$570:$I$1298,6,0)</f>
        <v>1920004.6681999997</v>
      </c>
      <c r="AT26" s="860"/>
      <c r="AU26" s="860"/>
      <c r="AV26" s="861">
        <f t="shared" si="18"/>
        <v>0</v>
      </c>
    </row>
    <row r="27" s="641" customFormat="1">
      <c r="A27" s="727" t="s">
        <v>44</v>
      </c>
      <c r="B27" s="626" t="s">
        <v>880</v>
      </c>
      <c r="C27" s="742" t="s">
        <v>881</v>
      </c>
      <c r="D27" s="743" t="s">
        <v>77</v>
      </c>
      <c r="E27" s="744" t="s">
        <v>722</v>
      </c>
      <c r="F27" s="701" t="s">
        <v>49</v>
      </c>
      <c r="G27" s="702">
        <f>2035720.17/30*8</f>
        <v>542858.7119999999</v>
      </c>
      <c r="H27" s="745"/>
      <c r="I27" s="732">
        <f t="shared" si="20"/>
        <v>99546.716313</v>
      </c>
      <c r="J27" s="732">
        <f t="shared" si="21"/>
        <v>81428.8068</v>
      </c>
      <c r="K27" s="732">
        <f t="shared" si="22"/>
        <v>40714.4034</v>
      </c>
      <c r="L27" s="703">
        <v>15000</v>
      </c>
      <c r="M27" s="733">
        <f t="shared" si="33"/>
        <v>779548.6385129999</v>
      </c>
      <c r="N27" s="634">
        <f t="shared" si="30"/>
        <v>62363.89108103999</v>
      </c>
      <c r="O27" s="184"/>
      <c r="P27" s="702"/>
      <c r="Q27" s="702"/>
      <c r="R27" s="735">
        <f t="shared" si="34"/>
        <v>841912.5295940399</v>
      </c>
      <c r="S27" s="635">
        <f t="shared" si="35"/>
        <v>6860.028018914399</v>
      </c>
      <c r="T27" s="736">
        <f t="shared" si="36"/>
        <v>848772.5576129543</v>
      </c>
      <c r="U27" s="737">
        <v>44689</v>
      </c>
      <c r="V27" s="738">
        <v>44773</v>
      </c>
      <c r="W27" s="746" t="s">
        <v>284</v>
      </c>
      <c r="X27" s="747"/>
      <c r="Z27" s="847">
        <f t="shared" si="32"/>
        <v>21</v>
      </c>
      <c r="AA27" s="848" t="str">
        <f t="shared" si="32"/>
        <v>3821</v>
      </c>
      <c r="AB27" s="849" t="str">
        <f t="shared" si="32"/>
        <v>DANANG ADITIYO AGUNG NUGROHO</v>
      </c>
      <c r="AC27" s="879" t="str">
        <f>+VLOOKUP($B27,'[5]Database All Area Mei 2022'!$C$5:$CJ$1779,27,0)</f>
        <v>KAWIN</v>
      </c>
      <c r="AD27" s="851">
        <f t="shared" si="13"/>
        <v>542858.7119999999</v>
      </c>
      <c r="AE27" s="852">
        <f t="shared" si="9"/>
        <v>40714.4034</v>
      </c>
      <c r="AF27" s="852">
        <f t="shared" si="10"/>
        <v>20357.2017</v>
      </c>
      <c r="AG27" s="852">
        <f t="shared" si="14"/>
        <v>20357.2017</v>
      </c>
      <c r="AH27" s="853">
        <f t="shared" si="15"/>
        <v>-4413570.0948</v>
      </c>
      <c r="AI27" s="853">
        <f t="shared" si="11"/>
        <v>0</v>
      </c>
      <c r="AJ27" s="854">
        <f t="shared" si="12"/>
        <v>461429.9052</v>
      </c>
      <c r="AK27" s="854"/>
      <c r="AL27" s="854"/>
      <c r="AM27" s="855">
        <f t="shared" si="16"/>
        <v>461429.9052</v>
      </c>
      <c r="AN27" s="850" t="str">
        <f>+VLOOKUP($B27,'[5]Database All Area Mei 2022'!$C$5:$CJ$1779,74,0)</f>
        <v>PERUSAHAAN</v>
      </c>
      <c r="AO27" s="856">
        <f t="shared" si="29"/>
        <v>21</v>
      </c>
      <c r="AP27" s="857" t="str">
        <f t="shared" si="29"/>
        <v>3821</v>
      </c>
      <c r="AQ27" s="858" t="str">
        <f t="shared" si="0"/>
        <v>DANANG ADITIYO AGUNG NUGROHO</v>
      </c>
      <c r="AR27" s="859">
        <f t="shared" si="17"/>
        <v>461429.9052</v>
      </c>
      <c r="AS27" s="860">
        <f>+VLOOKUP(B27,'[6]BANK DRIVER'!$B$570:$I$1298,6,0)</f>
        <v>461429.9052</v>
      </c>
      <c r="AT27" s="860"/>
      <c r="AU27" s="860"/>
      <c r="AV27" s="861">
        <f t="shared" si="18"/>
        <v>0</v>
      </c>
    </row>
    <row r="28" s="641" customFormat="1">
      <c r="A28" s="727" t="s">
        <v>44</v>
      </c>
      <c r="B28" s="626" t="s">
        <v>882</v>
      </c>
      <c r="C28" s="742" t="s">
        <v>883</v>
      </c>
      <c r="D28" s="743" t="s">
        <v>77</v>
      </c>
      <c r="E28" s="744" t="s">
        <v>722</v>
      </c>
      <c r="F28" s="701" t="s">
        <v>49</v>
      </c>
      <c r="G28" s="702">
        <v>2035720.17</v>
      </c>
      <c r="H28" s="745"/>
      <c r="I28" s="732">
        <f t="shared" si="20"/>
        <v>99546.716313</v>
      </c>
      <c r="J28" s="732">
        <f t="shared" si="21"/>
        <v>81428.8068</v>
      </c>
      <c r="K28" s="732">
        <f t="shared" si="22"/>
        <v>40714.4034</v>
      </c>
      <c r="L28" s="703">
        <v>15000</v>
      </c>
      <c r="M28" s="733">
        <f t="shared" si="33"/>
        <v>2272410.096513</v>
      </c>
      <c r="N28" s="634">
        <f t="shared" si="30"/>
        <v>181792.80772103998</v>
      </c>
      <c r="O28" s="184"/>
      <c r="P28" s="702"/>
      <c r="Q28" s="702"/>
      <c r="R28" s="735">
        <f t="shared" si="34"/>
        <v>2454202.9042340396</v>
      </c>
      <c r="S28" s="635">
        <f t="shared" si="35"/>
        <v>19997.208849314397</v>
      </c>
      <c r="T28" s="736">
        <f t="shared" si="36"/>
        <v>2474200.113083354</v>
      </c>
      <c r="U28" s="737">
        <v>44689</v>
      </c>
      <c r="V28" s="738">
        <v>44773</v>
      </c>
      <c r="W28" s="746" t="s">
        <v>284</v>
      </c>
      <c r="X28" s="747"/>
      <c r="Z28" s="847">
        <f t="shared" si="32"/>
        <v>22</v>
      </c>
      <c r="AA28" s="848" t="str">
        <f t="shared" si="32"/>
        <v>3822</v>
      </c>
      <c r="AB28" s="849" t="str">
        <f t="shared" si="32"/>
        <v>VERNANDO ARGA BENRIVO</v>
      </c>
      <c r="AC28" s="879" t="str">
        <f>+VLOOKUP($B28,'[5]Database All Area Mei 2022'!$C$5:$CJ$1779,27,0)</f>
        <v>LAJANG</v>
      </c>
      <c r="AD28" s="851">
        <f t="shared" si="13"/>
        <v>2035720.17</v>
      </c>
      <c r="AE28" s="852">
        <f t="shared" si="9"/>
        <v>40714.4034</v>
      </c>
      <c r="AF28" s="852">
        <f t="shared" si="10"/>
        <v>20357.2017</v>
      </c>
      <c r="AG28" s="852">
        <f t="shared" si="14"/>
        <v>20357.2017</v>
      </c>
      <c r="AH28" s="853">
        <f t="shared" si="15"/>
        <v>-2545708.6368000004</v>
      </c>
      <c r="AI28" s="853">
        <f t="shared" si="11"/>
        <v>0</v>
      </c>
      <c r="AJ28" s="854">
        <f t="shared" si="12"/>
        <v>1954291.3631999998</v>
      </c>
      <c r="AK28" s="854"/>
      <c r="AL28" s="854"/>
      <c r="AM28" s="855">
        <f t="shared" si="16"/>
        <v>1954291.3631999998</v>
      </c>
      <c r="AN28" s="850" t="str">
        <f>+VLOOKUP($B28,'[5]Database All Area Mei 2022'!$C$5:$CJ$1779,74,0)</f>
        <v>PERUSAHAAN</v>
      </c>
      <c r="AO28" s="856">
        <f t="shared" si="29"/>
        <v>22</v>
      </c>
      <c r="AP28" s="857" t="str">
        <f t="shared" si="29"/>
        <v>3822</v>
      </c>
      <c r="AQ28" s="858" t="str">
        <f t="shared" si="0"/>
        <v>VERNANDO ARGA BENRIVO</v>
      </c>
      <c r="AR28" s="859">
        <f t="shared" si="17"/>
        <v>1954291.3631999998</v>
      </c>
      <c r="AS28" s="860">
        <f>+VLOOKUP(B28,'[6]BANK DRIVER'!$B$570:$I$1298,6,0)</f>
        <v>1954291.3631999998</v>
      </c>
      <c r="AT28" s="860"/>
      <c r="AU28" s="860"/>
      <c r="AV28" s="861">
        <f t="shared" si="18"/>
        <v>0</v>
      </c>
    </row>
    <row r="29" s="658" customFormat="1">
      <c r="A29" s="939" t="s">
        <v>211</v>
      </c>
      <c r="B29" s="1044" t="s">
        <v>884</v>
      </c>
      <c r="C29" s="967" t="s">
        <v>885</v>
      </c>
      <c r="D29" s="968" t="s">
        <v>77</v>
      </c>
      <c r="E29" s="969" t="s">
        <v>722</v>
      </c>
      <c r="F29" s="714" t="s">
        <v>49</v>
      </c>
      <c r="G29" s="715">
        <f>2035720.17/30*1</f>
        <v>67857.33899999999</v>
      </c>
      <c r="H29" s="970"/>
      <c r="I29" s="971"/>
      <c r="J29" s="971"/>
      <c r="K29" s="971"/>
      <c r="L29" s="716"/>
      <c r="M29" s="972">
        <f ref="M29:M34" t="shared" si="37">SUM(G29:L29)</f>
        <v>67857.33899999999</v>
      </c>
      <c r="N29" s="973">
        <f ref="N29:N34" t="shared" si="38">+M29*8%</f>
        <v>5428.587119999999</v>
      </c>
      <c r="O29" s="943">
        <v>40000</v>
      </c>
      <c r="P29" s="715"/>
      <c r="Q29" s="715"/>
      <c r="R29" s="974">
        <f ref="R29:R34" t="shared" si="39">SUM(M29:Q29)</f>
        <v>113285.92611999999</v>
      </c>
      <c r="S29" s="651">
        <f ref="S29:S34" t="shared" si="40">N29*11%</f>
        <v>597.1445831999999</v>
      </c>
      <c r="T29" s="975">
        <f ref="T29:T34" t="shared" si="41">R29+S29</f>
        <v>113883.07070319999</v>
      </c>
      <c r="U29" s="976">
        <v>44672</v>
      </c>
      <c r="V29" s="977">
        <v>44673</v>
      </c>
      <c r="W29" s="978" t="s">
        <v>886</v>
      </c>
      <c r="X29" s="979" t="s">
        <v>887</v>
      </c>
      <c r="Z29" s="824">
        <f t="shared" si="32"/>
        <v>23</v>
      </c>
      <c r="AA29" s="825" t="str">
        <f t="shared" si="32"/>
        <v>3781</v>
      </c>
      <c r="AB29" s="826" t="str">
        <f t="shared" si="32"/>
        <v>DWI BUDI ONO</v>
      </c>
      <c r="AC29" s="884" t="s">
        <v>305</v>
      </c>
      <c r="AD29" s="828">
        <f t="shared" si="13"/>
        <v>107857.33899999999</v>
      </c>
      <c r="AE29" s="829">
        <f t="shared" si="9"/>
        <v>0</v>
      </c>
      <c r="AF29" s="829">
        <f t="shared" si="10"/>
        <v>0</v>
      </c>
      <c r="AG29" s="829">
        <f t="shared" si="14"/>
        <v>0</v>
      </c>
      <c r="AH29" s="830">
        <f t="shared" si="15"/>
        <v>-4767142.661</v>
      </c>
      <c r="AI29" s="830">
        <f t="shared" si="11"/>
        <v>0</v>
      </c>
      <c r="AJ29" s="831">
        <f t="shared" si="12"/>
        <v>107857.33899999999</v>
      </c>
      <c r="AK29" s="831"/>
      <c r="AL29" s="831">
        <v>112500</v>
      </c>
      <c r="AM29" s="832">
        <f t="shared" si="16"/>
        <v>-4642.661000000007</v>
      </c>
      <c r="AN29" s="827"/>
      <c r="AO29" s="833">
        <f t="shared" si="29"/>
        <v>23</v>
      </c>
      <c r="AP29" s="834" t="str">
        <f t="shared" si="29"/>
        <v>3781</v>
      </c>
      <c r="AQ29" s="835" t="str">
        <f t="shared" si="0"/>
        <v>DWI BUDI ONO</v>
      </c>
      <c r="AR29" s="836">
        <f t="shared" si="17"/>
        <v>-4642.661000000007</v>
      </c>
      <c r="AS29" s="837"/>
      <c r="AT29" s="837">
        <f>+VLOOKUP(B29,[6]CASH!$B$18:$I$41,6,0)</f>
        <v>-4642.661000000007</v>
      </c>
      <c r="AU29" s="837"/>
      <c r="AV29" s="838">
        <f t="shared" si="18"/>
        <v>0</v>
      </c>
    </row>
    <row r="30" s="658" customFormat="1">
      <c r="A30" s="939" t="s">
        <v>211</v>
      </c>
      <c r="B30" s="1044" t="s">
        <v>888</v>
      </c>
      <c r="C30" s="967" t="s">
        <v>889</v>
      </c>
      <c r="D30" s="968" t="s">
        <v>77</v>
      </c>
      <c r="E30" s="969" t="s">
        <v>722</v>
      </c>
      <c r="F30" s="714" t="s">
        <v>49</v>
      </c>
      <c r="G30" s="715">
        <f>2035720.17/30*13</f>
        <v>882145.4069999999</v>
      </c>
      <c r="H30" s="970"/>
      <c r="I30" s="971"/>
      <c r="J30" s="971"/>
      <c r="K30" s="971"/>
      <c r="L30" s="716"/>
      <c r="M30" s="972">
        <f t="shared" si="37"/>
        <v>882145.4069999999</v>
      </c>
      <c r="N30" s="973">
        <f t="shared" si="38"/>
        <v>70571.63256</v>
      </c>
      <c r="O30" s="943">
        <v>480000</v>
      </c>
      <c r="P30" s="715"/>
      <c r="Q30" s="715"/>
      <c r="R30" s="974">
        <f t="shared" si="39"/>
        <v>1432717.03956</v>
      </c>
      <c r="S30" s="651">
        <f t="shared" si="40"/>
        <v>7762.8795816</v>
      </c>
      <c r="T30" s="975">
        <f t="shared" si="41"/>
        <v>1440479.9191416</v>
      </c>
      <c r="U30" s="976">
        <v>44672</v>
      </c>
      <c r="V30" s="977">
        <v>44685</v>
      </c>
      <c r="W30" s="978" t="s">
        <v>886</v>
      </c>
      <c r="X30" s="979" t="s">
        <v>890</v>
      </c>
      <c r="Z30" s="824">
        <f t="shared" si="32"/>
        <v>24</v>
      </c>
      <c r="AA30" s="825" t="str">
        <f t="shared" si="32"/>
        <v>3782</v>
      </c>
      <c r="AB30" s="826" t="str">
        <f t="shared" si="32"/>
        <v>VICKY ARNANDA FEBYANTO</v>
      </c>
      <c r="AC30" s="884" t="s">
        <v>305</v>
      </c>
      <c r="AD30" s="828">
        <f t="shared" si="13"/>
        <v>1362145.407</v>
      </c>
      <c r="AE30" s="829">
        <f t="shared" si="9"/>
        <v>0</v>
      </c>
      <c r="AF30" s="829">
        <f t="shared" si="10"/>
        <v>0</v>
      </c>
      <c r="AG30" s="829">
        <f t="shared" si="14"/>
        <v>0</v>
      </c>
      <c r="AH30" s="830">
        <f t="shared" si="15"/>
        <v>-3512854.5930000003</v>
      </c>
      <c r="AI30" s="830">
        <f t="shared" si="11"/>
        <v>0</v>
      </c>
      <c r="AJ30" s="831">
        <f t="shared" si="12"/>
        <v>1362145.407</v>
      </c>
      <c r="AK30" s="831"/>
      <c r="AL30" s="831">
        <v>100000</v>
      </c>
      <c r="AM30" s="832">
        <f t="shared" si="16"/>
        <v>1262145.407</v>
      </c>
      <c r="AN30" s="827"/>
      <c r="AO30" s="833">
        <f t="shared" si="29"/>
        <v>24</v>
      </c>
      <c r="AP30" s="834" t="str">
        <f t="shared" si="29"/>
        <v>3782</v>
      </c>
      <c r="AQ30" s="835" t="str">
        <f t="shared" si="0"/>
        <v>VICKY ARNANDA FEBYANTO</v>
      </c>
      <c r="AR30" s="836">
        <f t="shared" si="17"/>
        <v>1262145.407</v>
      </c>
      <c r="AS30" s="837"/>
      <c r="AT30" s="837" t="e">
        <f>+VLOOKUP(B30,[6]CASH!$B$18:$I$41,6,0)</f>
        <v>#N/A</v>
      </c>
      <c r="AU30" s="837"/>
      <c r="AV30" s="838" t="e">
        <f t="shared" si="18"/>
        <v>#N/A</v>
      </c>
    </row>
    <row r="31" s="658" customFormat="1">
      <c r="A31" s="939" t="s">
        <v>44</v>
      </c>
      <c r="B31" s="713" t="s">
        <v>891</v>
      </c>
      <c r="C31" s="967" t="s">
        <v>892</v>
      </c>
      <c r="D31" s="968" t="s">
        <v>77</v>
      </c>
      <c r="E31" s="969" t="s">
        <v>722</v>
      </c>
      <c r="F31" s="714" t="s">
        <v>49</v>
      </c>
      <c r="G31" s="715">
        <f>2035720.17/30*20</f>
        <v>1357146.7799999998</v>
      </c>
      <c r="H31" s="970"/>
      <c r="I31" s="971">
        <f t="shared" si="20"/>
        <v>99546.716313</v>
      </c>
      <c r="J31" s="971">
        <f t="shared" si="21"/>
        <v>81428.8068</v>
      </c>
      <c r="K31" s="971">
        <f t="shared" si="22"/>
        <v>40714.4034</v>
      </c>
      <c r="L31" s="716">
        <v>15000</v>
      </c>
      <c r="M31" s="972">
        <f t="shared" si="37"/>
        <v>1593836.7065129997</v>
      </c>
      <c r="N31" s="973">
        <f t="shared" si="38"/>
        <v>127506.93652103998</v>
      </c>
      <c r="O31" s="943">
        <v>995000</v>
      </c>
      <c r="P31" s="715"/>
      <c r="Q31" s="715"/>
      <c r="R31" s="974">
        <f t="shared" si="39"/>
        <v>2716343.64303404</v>
      </c>
      <c r="S31" s="651">
        <f t="shared" si="40"/>
        <v>14025.763017314399</v>
      </c>
      <c r="T31" s="975">
        <f t="shared" si="41"/>
        <v>2730369.4060513545</v>
      </c>
      <c r="U31" s="976">
        <v>44593</v>
      </c>
      <c r="V31" s="977">
        <v>44687</v>
      </c>
      <c r="W31" s="978" t="s">
        <v>893</v>
      </c>
      <c r="X31" s="980"/>
      <c r="Z31" s="824">
        <f t="shared" si="32"/>
        <v>25</v>
      </c>
      <c r="AA31" s="825" t="str">
        <f t="shared" si="32"/>
        <v>3226</v>
      </c>
      <c r="AB31" s="826" t="str">
        <f t="shared" si="32"/>
        <v>AGUS SUNARTO</v>
      </c>
      <c r="AC31" s="884" t="s">
        <v>305</v>
      </c>
      <c r="AD31" s="828">
        <f t="shared" si="13"/>
        <v>2352146.78</v>
      </c>
      <c r="AE31" s="829">
        <f t="shared" si="9"/>
        <v>40714.4034</v>
      </c>
      <c r="AF31" s="829">
        <f t="shared" si="10"/>
        <v>0</v>
      </c>
      <c r="AG31" s="829">
        <f t="shared" si="14"/>
        <v>20357.2017</v>
      </c>
      <c r="AH31" s="830">
        <f t="shared" si="15"/>
        <v>-2583924.8251000005</v>
      </c>
      <c r="AI31" s="830">
        <f t="shared" si="11"/>
        <v>0</v>
      </c>
      <c r="AJ31" s="831">
        <f t="shared" si="12"/>
        <v>2291075.1748999995</v>
      </c>
      <c r="AK31" s="831"/>
      <c r="AL31" s="831">
        <f>75000+105228</f>
        <v>180228</v>
      </c>
      <c r="AM31" s="832">
        <f t="shared" si="16"/>
        <v>2110847.1748999995</v>
      </c>
      <c r="AN31" s="827"/>
      <c r="AO31" s="833">
        <f t="shared" si="29"/>
        <v>25</v>
      </c>
      <c r="AP31" s="834" t="str">
        <f t="shared" si="29"/>
        <v>3226</v>
      </c>
      <c r="AQ31" s="835" t="str">
        <f t="shared" si="0"/>
        <v>AGUS SUNARTO</v>
      </c>
      <c r="AR31" s="836">
        <f t="shared" si="17"/>
        <v>2110847.1748999995</v>
      </c>
      <c r="AS31" s="837"/>
      <c r="AT31" s="837" t="e">
        <f>+VLOOKUP(B31,[6]CASH!$B$18:$I$41,6,0)</f>
        <v>#N/A</v>
      </c>
      <c r="AU31" s="837"/>
      <c r="AV31" s="838" t="e">
        <f t="shared" si="18"/>
        <v>#N/A</v>
      </c>
    </row>
    <row r="32" s="658" customFormat="1">
      <c r="A32" s="939" t="s">
        <v>44</v>
      </c>
      <c r="B32" s="713" t="s">
        <v>894</v>
      </c>
      <c r="C32" s="967" t="s">
        <v>895</v>
      </c>
      <c r="D32" s="968" t="s">
        <v>77</v>
      </c>
      <c r="E32" s="969" t="s">
        <v>722</v>
      </c>
      <c r="F32" s="714" t="s">
        <v>49</v>
      </c>
      <c r="G32" s="715">
        <f>2035720.17/30*20</f>
        <v>1357146.7799999998</v>
      </c>
      <c r="H32" s="970"/>
      <c r="I32" s="971">
        <f t="shared" si="20"/>
        <v>99546.716313</v>
      </c>
      <c r="J32" s="971">
        <f t="shared" si="21"/>
        <v>81428.8068</v>
      </c>
      <c r="K32" s="971">
        <f t="shared" si="22"/>
        <v>40714.4034</v>
      </c>
      <c r="L32" s="716">
        <v>15000</v>
      </c>
      <c r="M32" s="972">
        <f t="shared" si="37"/>
        <v>1593836.7065129997</v>
      </c>
      <c r="N32" s="973">
        <f t="shared" si="38"/>
        <v>127506.93652103998</v>
      </c>
      <c r="O32" s="943">
        <v>1220000</v>
      </c>
      <c r="P32" s="715"/>
      <c r="Q32" s="715"/>
      <c r="R32" s="974">
        <f t="shared" si="39"/>
        <v>2941343.64303404</v>
      </c>
      <c r="S32" s="651">
        <f t="shared" si="40"/>
        <v>14025.763017314399</v>
      </c>
      <c r="T32" s="975">
        <f t="shared" si="41"/>
        <v>2955369.4060513545</v>
      </c>
      <c r="U32" s="976">
        <v>44615</v>
      </c>
      <c r="V32" s="977">
        <v>44687</v>
      </c>
      <c r="W32" s="978" t="s">
        <v>893</v>
      </c>
      <c r="X32" s="980"/>
      <c r="Z32" s="824">
        <f t="shared" si="32"/>
        <v>26</v>
      </c>
      <c r="AA32" s="825" t="str">
        <f t="shared" si="32"/>
        <v>3581</v>
      </c>
      <c r="AB32" s="826" t="str">
        <f t="shared" si="32"/>
        <v>AGUS TRIYANTO</v>
      </c>
      <c r="AC32" s="884" t="s">
        <v>305</v>
      </c>
      <c r="AD32" s="828">
        <f t="shared" si="13"/>
        <v>2577146.78</v>
      </c>
      <c r="AE32" s="829">
        <f t="shared" si="9"/>
        <v>40714.4034</v>
      </c>
      <c r="AF32" s="829">
        <f t="shared" si="10"/>
        <v>0</v>
      </c>
      <c r="AG32" s="829">
        <f t="shared" si="14"/>
        <v>20357.2017</v>
      </c>
      <c r="AH32" s="830">
        <f t="shared" si="15"/>
        <v>-2358924.8251000005</v>
      </c>
      <c r="AI32" s="830">
        <f t="shared" si="11"/>
        <v>0</v>
      </c>
      <c r="AJ32" s="831">
        <f t="shared" si="12"/>
        <v>2516075.1748999995</v>
      </c>
      <c r="AK32" s="831"/>
      <c r="AL32" s="831">
        <f>100000+105228</f>
        <v>205228</v>
      </c>
      <c r="AM32" s="832">
        <f t="shared" si="16"/>
        <v>2310847.1748999995</v>
      </c>
      <c r="AN32" s="827"/>
      <c r="AO32" s="833">
        <f t="shared" si="29"/>
        <v>26</v>
      </c>
      <c r="AP32" s="834" t="str">
        <f t="shared" si="29"/>
        <v>3581</v>
      </c>
      <c r="AQ32" s="835" t="str">
        <f t="shared" si="0"/>
        <v>AGUS TRIYANTO</v>
      </c>
      <c r="AR32" s="836">
        <f t="shared" si="17"/>
        <v>2310847.1748999995</v>
      </c>
      <c r="AS32" s="837"/>
      <c r="AT32" s="837" t="e">
        <f>+VLOOKUP(B32,[6]CASH!$B$18:$I$41,6,0)</f>
        <v>#N/A</v>
      </c>
      <c r="AU32" s="837"/>
      <c r="AV32" s="838" t="e">
        <f t="shared" si="18"/>
        <v>#N/A</v>
      </c>
    </row>
    <row r="33" s="658" customFormat="1">
      <c r="A33" s="939" t="s">
        <v>44</v>
      </c>
      <c r="B33" s="713" t="s">
        <v>896</v>
      </c>
      <c r="C33" s="967" t="s">
        <v>897</v>
      </c>
      <c r="D33" s="968" t="s">
        <v>77</v>
      </c>
      <c r="E33" s="969" t="s">
        <v>722</v>
      </c>
      <c r="F33" s="714" t="s">
        <v>49</v>
      </c>
      <c r="G33" s="715">
        <f>2035720.17/30*23</f>
        <v>1560718.7969999998</v>
      </c>
      <c r="H33" s="970">
        <f>-2035720/25*1</f>
        <v>-81428.8</v>
      </c>
      <c r="I33" s="971">
        <f t="shared" si="20"/>
        <v>99546.716313</v>
      </c>
      <c r="J33" s="971">
        <f t="shared" si="21"/>
        <v>81428.8068</v>
      </c>
      <c r="K33" s="971">
        <f t="shared" si="22"/>
        <v>40714.4034</v>
      </c>
      <c r="L33" s="716">
        <v>15000</v>
      </c>
      <c r="M33" s="972">
        <f t="shared" si="37"/>
        <v>1715979.9235129997</v>
      </c>
      <c r="N33" s="973">
        <f t="shared" si="38"/>
        <v>137278.39388103998</v>
      </c>
      <c r="O33" s="943">
        <v>887500</v>
      </c>
      <c r="P33" s="715"/>
      <c r="Q33" s="715"/>
      <c r="R33" s="974">
        <f t="shared" si="39"/>
        <v>2740758.3173940396</v>
      </c>
      <c r="S33" s="651">
        <f t="shared" si="40"/>
        <v>15100.623326914398</v>
      </c>
      <c r="T33" s="975">
        <f t="shared" si="41"/>
        <v>2755858.940720954</v>
      </c>
      <c r="U33" s="976">
        <v>44615</v>
      </c>
      <c r="V33" s="977">
        <v>44690</v>
      </c>
      <c r="W33" s="978" t="s">
        <v>898</v>
      </c>
      <c r="X33" s="980"/>
      <c r="Z33" s="824">
        <f t="shared" si="32"/>
        <v>27</v>
      </c>
      <c r="AA33" s="825" t="str">
        <f t="shared" si="32"/>
        <v>3582</v>
      </c>
      <c r="AB33" s="826" t="str">
        <f t="shared" si="32"/>
        <v>ADHITYA CANDRA MAHARDIKA</v>
      </c>
      <c r="AC33" s="884" t="s">
        <v>305</v>
      </c>
      <c r="AD33" s="828">
        <f t="shared" si="13"/>
        <v>2366789.9969999995</v>
      </c>
      <c r="AE33" s="829">
        <f t="shared" si="9"/>
        <v>40714.4034</v>
      </c>
      <c r="AF33" s="829">
        <f t="shared" si="10"/>
        <v>0</v>
      </c>
      <c r="AG33" s="829">
        <f t="shared" si="14"/>
        <v>20357.2017</v>
      </c>
      <c r="AH33" s="830">
        <f t="shared" si="15"/>
        <v>-2569281.608100001</v>
      </c>
      <c r="AI33" s="830">
        <f t="shared" si="11"/>
        <v>0</v>
      </c>
      <c r="AJ33" s="831">
        <f t="shared" si="12"/>
        <v>2305718.391899999</v>
      </c>
      <c r="AK33" s="831"/>
      <c r="AL33" s="831">
        <f>100000+105228</f>
        <v>205228</v>
      </c>
      <c r="AM33" s="832">
        <f t="shared" si="16"/>
        <v>2100490.391899999</v>
      </c>
      <c r="AN33" s="827"/>
      <c r="AO33" s="833">
        <f t="shared" si="29"/>
        <v>27</v>
      </c>
      <c r="AP33" s="834" t="str">
        <f t="shared" si="29"/>
        <v>3582</v>
      </c>
      <c r="AQ33" s="835" t="str">
        <f t="shared" si="0"/>
        <v>ADHITYA CANDRA MAHARDIKA</v>
      </c>
      <c r="AR33" s="836">
        <f t="shared" si="17"/>
        <v>2100490.391899999</v>
      </c>
      <c r="AS33" s="837"/>
      <c r="AT33" s="837" t="e">
        <f>+VLOOKUP(B33,[6]CASH!$B$18:$I$41,6,0)</f>
        <v>#N/A</v>
      </c>
      <c r="AU33" s="837"/>
      <c r="AV33" s="838" t="e">
        <f t="shared" si="18"/>
        <v>#N/A</v>
      </c>
    </row>
    <row r="34" s="658" customFormat="1">
      <c r="A34" s="939" t="s">
        <v>211</v>
      </c>
      <c r="B34" s="1044" t="s">
        <v>899</v>
      </c>
      <c r="C34" s="967" t="s">
        <v>900</v>
      </c>
      <c r="D34" s="968" t="s">
        <v>77</v>
      </c>
      <c r="E34" s="969" t="s">
        <v>722</v>
      </c>
      <c r="F34" s="714" t="s">
        <v>49</v>
      </c>
      <c r="G34" s="715">
        <f>2035720.17/30*1</f>
        <v>67857.33899999999</v>
      </c>
      <c r="H34" s="970"/>
      <c r="I34" s="971"/>
      <c r="J34" s="971"/>
      <c r="K34" s="971"/>
      <c r="L34" s="716"/>
      <c r="M34" s="972">
        <f t="shared" si="37"/>
        <v>67857.33899999999</v>
      </c>
      <c r="N34" s="973">
        <f t="shared" si="38"/>
        <v>5428.587119999999</v>
      </c>
      <c r="O34" s="943">
        <v>245000</v>
      </c>
      <c r="P34" s="715"/>
      <c r="Q34" s="715"/>
      <c r="R34" s="974">
        <f t="shared" si="39"/>
        <v>318285.92611999996</v>
      </c>
      <c r="S34" s="651">
        <f t="shared" si="40"/>
        <v>597.1445831999999</v>
      </c>
      <c r="T34" s="975">
        <f t="shared" si="41"/>
        <v>318883.07070319995</v>
      </c>
      <c r="U34" s="976">
        <v>44664</v>
      </c>
      <c r="V34" s="977">
        <v>44668</v>
      </c>
      <c r="W34" s="978" t="s">
        <v>901</v>
      </c>
      <c r="X34" s="980"/>
      <c r="Z34" s="824">
        <f t="shared" si="32"/>
        <v>28</v>
      </c>
      <c r="AA34" s="825" t="str">
        <f t="shared" si="32"/>
        <v>3752</v>
      </c>
      <c r="AB34" s="826" t="str">
        <f t="shared" si="32"/>
        <v>ARI SANTOSO</v>
      </c>
      <c r="AC34" s="884" t="s">
        <v>305</v>
      </c>
      <c r="AD34" s="828">
        <f t="shared" si="13"/>
        <v>312857.339</v>
      </c>
      <c r="AE34" s="829">
        <f t="shared" si="9"/>
        <v>0</v>
      </c>
      <c r="AF34" s="829">
        <f t="shared" si="10"/>
        <v>0</v>
      </c>
      <c r="AG34" s="829">
        <f t="shared" si="14"/>
        <v>0</v>
      </c>
      <c r="AH34" s="830">
        <f t="shared" si="15"/>
        <v>-4562142.661</v>
      </c>
      <c r="AI34" s="830">
        <f t="shared" si="11"/>
        <v>0</v>
      </c>
      <c r="AJ34" s="831">
        <f t="shared" si="12"/>
        <v>312857.339</v>
      </c>
      <c r="AK34" s="831"/>
      <c r="AL34" s="831">
        <v>112500</v>
      </c>
      <c r="AM34" s="832">
        <f t="shared" si="16"/>
        <v>200357.33899999998</v>
      </c>
      <c r="AN34" s="827"/>
      <c r="AO34" s="833">
        <f t="shared" si="29"/>
        <v>28</v>
      </c>
      <c r="AP34" s="834" t="str">
        <f t="shared" si="29"/>
        <v>3752</v>
      </c>
      <c r="AQ34" s="835" t="str">
        <f t="shared" si="0"/>
        <v>ARI SANTOSO</v>
      </c>
      <c r="AR34" s="836">
        <f t="shared" si="17"/>
        <v>200357.33899999998</v>
      </c>
      <c r="AS34" s="837"/>
      <c r="AT34" s="837">
        <f>+VLOOKUP(B34,[6]CASH!$B$18:$I$41,6,0)</f>
        <v>200357.33899999998</v>
      </c>
      <c r="AU34" s="837"/>
      <c r="AV34" s="838">
        <f t="shared" si="18"/>
        <v>0</v>
      </c>
    </row>
    <row r="35" s="658" customFormat="1">
      <c r="A35" s="939" t="s">
        <v>44</v>
      </c>
      <c r="B35" s="713" t="s">
        <v>902</v>
      </c>
      <c r="C35" s="967" t="s">
        <v>903</v>
      </c>
      <c r="D35" s="968" t="s">
        <v>77</v>
      </c>
      <c r="E35" s="969" t="s">
        <v>722</v>
      </c>
      <c r="F35" s="714" t="s">
        <v>49</v>
      </c>
      <c r="G35" s="715"/>
      <c r="H35" s="970"/>
      <c r="I35" s="971"/>
      <c r="J35" s="971"/>
      <c r="K35" s="971"/>
      <c r="L35" s="716"/>
      <c r="M35" s="972">
        <f t="shared" si="28"/>
        <v>0</v>
      </c>
      <c r="N35" s="973">
        <f t="shared" si="30"/>
        <v>0</v>
      </c>
      <c r="O35" s="943">
        <v>440000</v>
      </c>
      <c r="P35" s="715"/>
      <c r="Q35" s="715"/>
      <c r="R35" s="974">
        <f t="shared" si="27"/>
        <v>440000</v>
      </c>
      <c r="S35" s="651">
        <f t="shared" si="25"/>
        <v>0</v>
      </c>
      <c r="T35" s="975">
        <f t="shared" si="31"/>
        <v>440000</v>
      </c>
      <c r="U35" s="976">
        <v>44619</v>
      </c>
      <c r="V35" s="977">
        <v>44663</v>
      </c>
      <c r="W35" s="978" t="s">
        <v>838</v>
      </c>
      <c r="X35" s="980"/>
      <c r="Z35" s="824">
        <f t="shared" si="32"/>
        <v>29</v>
      </c>
      <c r="AA35" s="825" t="str">
        <f t="shared" si="32"/>
        <v>3603</v>
      </c>
      <c r="AB35" s="826" t="str">
        <f t="shared" si="32"/>
        <v>PYNGKY ARYA KUSUMA</v>
      </c>
      <c r="AC35" s="884" t="s">
        <v>305</v>
      </c>
      <c r="AD35" s="828">
        <f t="shared" si="13"/>
        <v>440000</v>
      </c>
      <c r="AE35" s="829">
        <f t="shared" si="9"/>
        <v>0</v>
      </c>
      <c r="AF35" s="829">
        <f t="shared" si="10"/>
        <v>0</v>
      </c>
      <c r="AG35" s="829">
        <f t="shared" si="14"/>
        <v>0</v>
      </c>
      <c r="AH35" s="830">
        <f t="shared" si="15"/>
        <v>-4435000</v>
      </c>
      <c r="AI35" s="830">
        <f t="shared" si="11"/>
        <v>0</v>
      </c>
      <c r="AJ35" s="831">
        <f t="shared" si="12"/>
        <v>440000</v>
      </c>
      <c r="AK35" s="831"/>
      <c r="AL35" s="831">
        <v>105228</v>
      </c>
      <c r="AM35" s="832">
        <f t="shared" si="16"/>
        <v>334772</v>
      </c>
      <c r="AN35" s="827"/>
      <c r="AO35" s="833">
        <f t="shared" si="29"/>
        <v>29</v>
      </c>
      <c r="AP35" s="834" t="str">
        <f t="shared" si="29"/>
        <v>3603</v>
      </c>
      <c r="AQ35" s="835" t="str">
        <f t="shared" si="0"/>
        <v>PYNGKY ARYA KUSUMA</v>
      </c>
      <c r="AR35" s="836">
        <f t="shared" si="17"/>
        <v>334772</v>
      </c>
      <c r="AS35" s="837"/>
      <c r="AT35" s="837">
        <f>+VLOOKUP(B35,[6]CASH!$B$18:$I$41,6,0)</f>
        <v>334772</v>
      </c>
      <c r="AU35" s="837"/>
      <c r="AV35" s="838">
        <f t="shared" si="18"/>
        <v>0</v>
      </c>
    </row>
    <row r="36" ht="15.75">
      <c r="A36" s="143" t="s">
        <v>339</v>
      </c>
      <c r="B36" s="130"/>
      <c r="C36" s="130"/>
      <c r="D36" s="130"/>
      <c r="E36" s="130"/>
      <c r="F36" s="130"/>
      <c r="G36" s="131">
        <f>SUM(G7:G35)</f>
        <v>45192987.77400002</v>
      </c>
      <c r="H36" s="131">
        <f ref="H36:T36" t="shared" si="42">SUM(H7:H35)</f>
        <v>-81428.8</v>
      </c>
      <c r="I36" s="131">
        <f t="shared" si="42"/>
        <v>2389121.1915120003</v>
      </c>
      <c r="J36" s="131">
        <f t="shared" si="42"/>
        <v>1954291.363199999</v>
      </c>
      <c r="K36" s="131">
        <f t="shared" si="42"/>
        <v>977145.6815999995</v>
      </c>
      <c r="L36" s="131">
        <f t="shared" si="42"/>
        <v>333334</v>
      </c>
      <c r="M36" s="131">
        <f t="shared" si="42"/>
        <v>50765451.21031202</v>
      </c>
      <c r="N36" s="131">
        <f t="shared" si="42"/>
        <v>4061236.0968249594</v>
      </c>
      <c r="O36" s="131">
        <f t="shared" si="42"/>
        <v>23667000</v>
      </c>
      <c r="P36" s="131">
        <f t="shared" si="42"/>
        <v>200000</v>
      </c>
      <c r="Q36" s="131">
        <f t="shared" si="42"/>
        <v>1080000</v>
      </c>
      <c r="R36" s="131">
        <f t="shared" si="42"/>
        <v>79773687.30713694</v>
      </c>
      <c r="S36" s="131">
        <f t="shared" si="42"/>
        <v>446735.9706507453</v>
      </c>
      <c r="T36" s="131">
        <f t="shared" si="42"/>
        <v>80220423.27778772</v>
      </c>
      <c r="U36" s="213"/>
      <c r="V36" s="214"/>
      <c r="W36" s="203"/>
      <c r="X36" s="203"/>
      <c r="Z36" s="783"/>
      <c r="AA36" s="784"/>
      <c r="AB36" s="785"/>
      <c r="AC36" s="786"/>
      <c r="AD36" s="253">
        <f ref="AD36:AM36" t="shared" si="43">SUM(AD7:AD35)</f>
        <v>70058558.97400002</v>
      </c>
      <c r="AE36" s="253">
        <f t="shared" si="43"/>
        <v>977145.6815999995</v>
      </c>
      <c r="AF36" s="253">
        <f t="shared" si="43"/>
        <v>305358.0255</v>
      </c>
      <c r="AG36" s="253">
        <f t="shared" si="43"/>
        <v>488572.8407999998</v>
      </c>
      <c r="AH36" s="253">
        <f t="shared" si="43"/>
        <v>-76087517.5739</v>
      </c>
      <c r="AI36" s="253">
        <f t="shared" si="43"/>
        <v>0</v>
      </c>
      <c r="AJ36" s="253">
        <f t="shared" si="43"/>
        <v>68287482.4261</v>
      </c>
      <c r="AK36" s="253">
        <f t="shared" si="43"/>
        <v>0</v>
      </c>
      <c r="AL36" s="253">
        <f t="shared" si="43"/>
        <v>2809788</v>
      </c>
      <c r="AM36" s="253">
        <f t="shared" si="43"/>
        <v>65477694.4261</v>
      </c>
      <c r="AN36" s="775"/>
      <c r="AO36" s="787"/>
      <c r="AP36" s="788"/>
      <c r="AQ36" s="789"/>
      <c r="AR36" s="253">
        <f>SUM(AR7:AR35)</f>
        <v>65477694.4261</v>
      </c>
      <c r="AS36" s="253">
        <f ref="AS36:AU36" t="shared" si="44">SUM(AS7:AS35)</f>
        <v>57162877.59939999</v>
      </c>
      <c r="AT36" s="253" t="e">
        <f t="shared" si="44"/>
        <v>#N/A</v>
      </c>
      <c r="AU36" s="253">
        <f t="shared" si="44"/>
        <v>0</v>
      </c>
      <c r="AV36" s="101"/>
    </row>
    <row r="37" ht="15.75">
      <c r="B37" s="105"/>
      <c r="C37" s="106"/>
      <c r="D37" s="105"/>
      <c r="E37" s="105"/>
      <c r="F37" s="105"/>
      <c r="G37" s="107"/>
      <c r="H37" s="107"/>
      <c r="M37" s="107"/>
      <c r="U37" s="191"/>
      <c r="V37" s="191"/>
      <c r="W37" s="191"/>
      <c r="X37" s="191"/>
      <c r="AD37" s="791">
        <f>+AD36-G36-P36-Q36-H36-O36</f>
        <v>0</v>
      </c>
      <c r="AK37" s="791"/>
      <c r="AL37" s="791"/>
      <c r="AM37" s="791"/>
      <c r="AN37" s="792"/>
      <c r="AR37" s="791" t="e">
        <f>+AR36-AS36-AT36-AU36</f>
        <v>#N/A</v>
      </c>
      <c r="AS37" s="101"/>
      <c r="AV37" s="101"/>
    </row>
    <row r="38">
      <c r="AC38" s="103"/>
      <c r="AD38" s="793" t="s">
        <v>341</v>
      </c>
      <c r="AE38" s="98">
        <f>+I36+K36+AE36+AG36</f>
        <v>4831985.395511999</v>
      </c>
      <c r="AH38" s="98"/>
      <c r="AI38" s="98"/>
      <c r="AJ38" s="98"/>
      <c r="AK38" s="98"/>
      <c r="AL38" s="791"/>
      <c r="AN38" s="102"/>
    </row>
    <row r="39">
      <c r="AC39" s="103"/>
      <c r="AD39" s="100" t="s">
        <v>33</v>
      </c>
      <c r="AE39" s="98">
        <f>+J36+AF36</f>
        <v>2259649.388699999</v>
      </c>
      <c r="AH39" s="98"/>
      <c r="AI39" s="98"/>
      <c r="AJ39" s="98"/>
      <c r="AK39" s="98"/>
      <c r="AN39" s="102"/>
    </row>
    <row r="40">
      <c r="Z40" s="95">
        <v>25</v>
      </c>
      <c r="AA40" s="96">
        <v>26</v>
      </c>
      <c r="AB40" s="95">
        <v>27</v>
      </c>
      <c r="AC40" s="96">
        <v>28</v>
      </c>
      <c r="AD40" s="100" t="s">
        <v>342</v>
      </c>
      <c r="AE40" s="98">
        <f>+L36</f>
        <v>333334</v>
      </c>
      <c r="AG40" s="96">
        <v>32</v>
      </c>
      <c r="AH40" s="95">
        <v>33</v>
      </c>
      <c r="AI40" s="96">
        <v>34</v>
      </c>
      <c r="AJ40" s="95">
        <v>35</v>
      </c>
      <c r="AK40" s="96">
        <v>36</v>
      </c>
      <c r="AL40" s="791"/>
      <c r="AN40" s="102"/>
      <c r="AV40" s="101"/>
    </row>
    <row r="41">
      <c r="AC41" s="103"/>
      <c r="AD41" s="100" t="s">
        <v>36</v>
      </c>
      <c r="AE41" s="98">
        <f>+AI36</f>
        <v>0</v>
      </c>
      <c r="AH41" s="98"/>
      <c r="AI41" s="98"/>
      <c r="AJ41" s="98"/>
      <c r="AK41" s="98"/>
      <c r="AN41" s="102"/>
    </row>
    <row r="42">
      <c r="AC42" s="103"/>
      <c r="AD42" s="100" t="s">
        <v>343</v>
      </c>
      <c r="AE42" s="98">
        <f>+AL36+AK36</f>
        <v>2809788</v>
      </c>
      <c r="AH42" s="98"/>
      <c r="AI42" s="98"/>
      <c r="AJ42" s="98"/>
      <c r="AK42" s="98"/>
      <c r="AN42" s="102"/>
    </row>
    <row r="43">
      <c r="AC43" s="103"/>
      <c r="AD43" s="100" t="s">
        <v>344</v>
      </c>
      <c r="AE43" s="98">
        <f>+N36</f>
        <v>4061236.0968249594</v>
      </c>
      <c r="AH43" s="98"/>
      <c r="AI43" s="98"/>
      <c r="AJ43" s="98"/>
      <c r="AK43" s="98"/>
      <c r="AN43" s="102"/>
    </row>
    <row r="44">
      <c r="AC44" s="103"/>
      <c r="AD44" s="100" t="s">
        <v>22</v>
      </c>
      <c r="AE44" s="98">
        <f>+S36</f>
        <v>446735.9706507453</v>
      </c>
      <c r="AH44" s="98"/>
      <c r="AI44" s="98"/>
      <c r="AJ44" s="98"/>
      <c r="AK44" s="98"/>
      <c r="AN44" s="102"/>
    </row>
    <row r="45">
      <c r="AC45" s="103"/>
      <c r="AD45" s="100" t="s">
        <v>345</v>
      </c>
      <c r="AE45" s="98">
        <f>+AR36</f>
        <v>65477694.4261</v>
      </c>
      <c r="AH45" s="98"/>
      <c r="AI45" s="98"/>
      <c r="AJ45" s="98"/>
      <c r="AK45" s="98"/>
      <c r="AN45" s="102"/>
    </row>
    <row r="46">
      <c r="AC46" s="103"/>
      <c r="AD46" s="100" t="s">
        <v>346</v>
      </c>
      <c r="AE46" s="98">
        <f>SUM(AE38:AE45)</f>
        <v>80220423.2777877</v>
      </c>
      <c r="AH46" s="98"/>
      <c r="AI46" s="98"/>
      <c r="AJ46" s="98"/>
      <c r="AK46" s="98"/>
      <c r="AN46" s="102"/>
    </row>
    <row r="47">
      <c r="AC47" s="103"/>
      <c r="AE47" s="98">
        <f>+AE46-T36</f>
        <v>0</v>
      </c>
      <c r="AH47" s="98"/>
      <c r="AI47" s="98"/>
      <c r="AJ47" s="98"/>
      <c r="AK47" s="98"/>
      <c r="AN47" s="102"/>
    </row>
    <row r="48">
      <c r="AC48" s="103"/>
      <c r="AE48" s="98">
        <f>+AE46-AE44</f>
        <v>79773687.30713695</v>
      </c>
      <c r="AH48" s="98"/>
      <c r="AI48" s="98"/>
      <c r="AJ48" s="98"/>
      <c r="AK48" s="98"/>
      <c r="AN48" s="102"/>
    </row>
  </sheetData>
  <mergeCells>
    <mergeCell ref="W6:X6"/>
    <mergeCell ref="AS5:AU5"/>
  </mergeCells>
  <conditionalFormatting sqref="AN1:AN4 AN49:AN1048576 AN6">
    <cfRule type="containsText" dxfId="260" priority="9" operator="containsText" text="MBK">
      <formula>NOT(ISERROR(SEARCH("MBK",AN1)))</formula>
    </cfRule>
  </conditionalFormatting>
  <conditionalFormatting sqref="AE43">
    <cfRule type="containsText" dxfId="261" priority="1" operator="containsText" text="SALAH">
      <formula>NOT(ISERROR(SEARCH("SALAH",AE43)))</formula>
    </cfRule>
    <cfRule type="containsText" dxfId="262" priority="2" operator="containsText" text="SALAH">
      <formula>NOT(ISERROR(SEARCH("SALAH",AE43)))</formula>
    </cfRule>
  </conditionalFormatting>
  <conditionalFormatting sqref="AE40">
    <cfRule type="containsText" dxfId="261" priority="3" operator="containsText" text="SALAH">
      <formula>NOT(ISERROR(SEARCH("SALAH",AE40)))</formula>
    </cfRule>
    <cfRule type="containsText" dxfId="262" priority="4" operator="containsText" text="SALAH">
      <formula>NOT(ISERROR(SEARCH("SALAH",AE40)))</formula>
    </cfRule>
  </conditionalFormatting>
  <printOptions horizontalCentered="1"/>
  <pageMargins left="0" right="0" top="0" bottom="0" header="0.3" footer="0.3"/>
  <pageSetup paperSize="9" scale="66" orientation="landscape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mc:Ignorable="x14ac xr">
  <sheetPr>
    <pageSetUpPr fitToPage="1"/>
  </sheetPr>
  <dimension ref="A1:P53"/>
  <sheetViews>
    <sheetView zoomScale="55" zoomScaleNormal="55" workbookViewId="0">
      <pane xSplit="5" ySplit="6" topLeftCell="F19" activePane="bottomRight" state="frozen"/>
      <selection pane="topRight"/>
      <selection pane="bottomLeft"/>
      <selection pane="bottomRight" activeCell="G35" sqref="G35"/>
    </sheetView>
  </sheetViews>
  <sheetFormatPr defaultColWidth="9.140625" defaultRowHeight="15"/>
  <cols>
    <col min="1" max="1" width="25.140625" customWidth="1"/>
    <col min="2" max="2" width="4" customWidth="1"/>
    <col min="3" max="3" width="8.28515625" customWidth="1"/>
    <col min="4" max="4" width="10.140625" customWidth="1"/>
    <col min="5" max="5" width="25" customWidth="1"/>
    <col min="6" max="6" width="16.42578125" customWidth="1"/>
    <col min="7" max="7" width="29.7109375" customWidth="1"/>
    <col min="8" max="8" hidden="1" width="14" customWidth="1"/>
    <col min="11" max="11" width="18.28515625" customWidth="1"/>
    <col min="12" max="12" width="21.42578125" customWidth="1"/>
    <col min="13" max="13" width="20.28515625" customWidth="1"/>
    <col min="14" max="14" width="13.85546875" customWidth="1"/>
    <col min="15" max="15" width="24.85546875" customWidth="1"/>
    <col min="16" max="16" width="21.28515625" customWidth="1"/>
  </cols>
  <sheetData>
    <row r="1">
      <c r="A1" s="56"/>
      <c r="B1" s="56"/>
      <c r="C1" s="56"/>
      <c r="D1" s="56"/>
      <c r="E1" s="56"/>
      <c r="F1" s="56"/>
      <c r="G1" s="1045" t="s">
        <v>691</v>
      </c>
    </row>
    <row r="2">
      <c r="F2" s="56"/>
      <c r="G2" s="57"/>
    </row>
    <row r="3">
      <c r="F3" s="58"/>
    </row>
    <row r="4" ht="6" customHeight="1"/>
    <row r="5" ht="36" customHeight="1">
      <c r="A5" s="1020" t="s">
        <v>692</v>
      </c>
      <c r="B5" s="1021"/>
      <c r="C5" s="1021"/>
      <c r="D5" s="1021"/>
      <c r="E5" s="1021"/>
      <c r="F5" s="1022"/>
      <c r="G5" s="59" t="s">
        <v>693</v>
      </c>
      <c r="H5" s="60"/>
      <c r="K5" s="81"/>
      <c r="L5" s="81"/>
      <c r="M5" s="82"/>
    </row>
    <row r="6" ht="36" customHeight="1">
      <c r="A6" s="1023" t="s">
        <v>694</v>
      </c>
      <c r="B6" s="1024"/>
      <c r="C6" s="1025"/>
      <c r="D6" s="61" t="s">
        <v>27</v>
      </c>
      <c r="E6" s="62" t="s">
        <v>695</v>
      </c>
      <c r="F6" s="62" t="s">
        <v>696</v>
      </c>
      <c r="G6" s="63" t="s">
        <v>697</v>
      </c>
      <c r="H6" s="64"/>
      <c r="K6" s="83"/>
      <c r="L6" s="83"/>
      <c r="M6" s="84"/>
    </row>
    <row r="7" ht="21">
      <c r="A7" s="1026"/>
      <c r="B7" s="1027"/>
      <c r="C7" s="1028"/>
      <c r="D7" s="67">
        <v>1</v>
      </c>
      <c r="E7" s="579" t="s">
        <v>698</v>
      </c>
      <c r="F7" s="579" t="s">
        <v>699</v>
      </c>
      <c r="G7" s="69"/>
      <c r="K7" s="85"/>
      <c r="L7" s="85"/>
      <c r="N7" s="86"/>
      <c r="P7" s="87"/>
    </row>
    <row r="8" ht="21">
      <c r="A8" s="65"/>
      <c r="B8" s="66"/>
      <c r="C8" s="67"/>
      <c r="D8" s="67">
        <f>+D7+1</f>
        <v>2</v>
      </c>
      <c r="E8" s="579" t="s">
        <v>700</v>
      </c>
      <c r="F8" s="579" t="s">
        <v>701</v>
      </c>
      <c r="G8" s="69"/>
      <c r="K8" s="85"/>
      <c r="L8" s="85"/>
      <c r="P8" s="88"/>
    </row>
    <row r="9" ht="21">
      <c r="A9" s="65"/>
      <c r="B9" s="66"/>
      <c r="C9" s="67"/>
      <c r="D9" s="67">
        <f ref="D9:D45" t="shared" si="0">+D8+1</f>
        <v>3</v>
      </c>
      <c r="E9" s="579" t="s">
        <v>702</v>
      </c>
      <c r="F9" s="579" t="s">
        <v>701</v>
      </c>
      <c r="G9" s="69"/>
      <c r="K9" s="85"/>
      <c r="L9" s="85"/>
      <c r="P9" s="88"/>
    </row>
    <row r="10" ht="21">
      <c r="A10" s="1026"/>
      <c r="B10" s="1027"/>
      <c r="C10" s="1028"/>
      <c r="D10" s="67">
        <f t="shared" si="0"/>
        <v>4</v>
      </c>
      <c r="E10" s="579" t="s">
        <v>703</v>
      </c>
      <c r="F10" s="579" t="s">
        <v>49</v>
      </c>
      <c r="G10" s="69"/>
      <c r="K10" s="85"/>
      <c r="L10" s="85"/>
      <c r="P10" s="88"/>
    </row>
    <row r="11" ht="21">
      <c r="A11" s="1026"/>
      <c r="B11" s="1027"/>
      <c r="C11" s="1028"/>
      <c r="D11" s="67">
        <f t="shared" si="0"/>
        <v>5</v>
      </c>
      <c r="E11" s="579" t="s">
        <v>700</v>
      </c>
      <c r="F11" s="579" t="s">
        <v>49</v>
      </c>
      <c r="G11" s="69"/>
      <c r="K11" s="85"/>
      <c r="L11" s="85"/>
      <c r="P11" s="88"/>
    </row>
    <row r="12" ht="21">
      <c r="A12" s="1026"/>
      <c r="B12" s="1027"/>
      <c r="C12" s="1028"/>
      <c r="D12" s="67">
        <f t="shared" si="0"/>
        <v>6</v>
      </c>
      <c r="E12" s="579" t="s">
        <v>704</v>
      </c>
      <c r="F12" s="579" t="s">
        <v>49</v>
      </c>
      <c r="G12" s="69"/>
      <c r="K12" s="85"/>
      <c r="L12" s="85"/>
      <c r="P12" s="88"/>
    </row>
    <row r="13" ht="21">
      <c r="A13" s="1026"/>
      <c r="B13" s="1027"/>
      <c r="C13" s="1028"/>
      <c r="D13" s="67">
        <f t="shared" si="0"/>
        <v>7</v>
      </c>
      <c r="E13" s="579" t="s">
        <v>705</v>
      </c>
      <c r="F13" s="579" t="s">
        <v>49</v>
      </c>
      <c r="G13" s="69"/>
      <c r="K13" s="85"/>
      <c r="L13" s="85"/>
      <c r="P13" s="88"/>
    </row>
    <row r="14" ht="21">
      <c r="A14" s="1026"/>
      <c r="B14" s="1027"/>
      <c r="C14" s="1028"/>
      <c r="D14" s="67">
        <f t="shared" si="0"/>
        <v>8</v>
      </c>
      <c r="E14" s="579" t="s">
        <v>48</v>
      </c>
      <c r="F14" s="579" t="s">
        <v>49</v>
      </c>
      <c r="G14" s="69" t="e">
        <f>'SURABAYA ANTERAJA MEI - OK'!#REF!</f>
        <v>#REF!</v>
      </c>
      <c r="K14" s="85"/>
      <c r="L14" s="85"/>
      <c r="N14" s="86"/>
      <c r="P14" s="88"/>
    </row>
    <row r="15" ht="21">
      <c r="A15" s="65"/>
      <c r="B15" s="66"/>
      <c r="C15" s="67"/>
      <c r="D15" s="67">
        <f t="shared" si="0"/>
        <v>9</v>
      </c>
      <c r="E15" s="579" t="s">
        <v>48</v>
      </c>
      <c r="F15" s="579" t="s">
        <v>706</v>
      </c>
      <c r="G15" s="69"/>
      <c r="K15" s="85"/>
      <c r="L15" s="85"/>
      <c r="N15" s="86"/>
      <c r="P15" s="88"/>
    </row>
    <row r="16" ht="21">
      <c r="A16" s="1026"/>
      <c r="B16" s="1027"/>
      <c r="C16" s="1028"/>
      <c r="D16" s="67">
        <f t="shared" si="0"/>
        <v>10</v>
      </c>
      <c r="E16" s="579" t="s">
        <v>707</v>
      </c>
      <c r="F16" s="579" t="s">
        <v>49</v>
      </c>
      <c r="G16" s="69"/>
      <c r="K16" s="85"/>
      <c r="L16" s="85"/>
      <c r="N16" s="86"/>
      <c r="P16" s="88"/>
    </row>
    <row r="17" ht="21">
      <c r="A17" s="1026"/>
      <c r="B17" s="1027"/>
      <c r="C17" s="1028"/>
      <c r="D17" s="67">
        <f t="shared" si="0"/>
        <v>11</v>
      </c>
      <c r="E17" s="579" t="s">
        <v>280</v>
      </c>
      <c r="F17" s="579" t="s">
        <v>49</v>
      </c>
      <c r="G17" s="69"/>
      <c r="K17" s="85"/>
      <c r="L17" s="85"/>
      <c r="P17" s="88"/>
    </row>
    <row r="18" ht="21">
      <c r="A18" s="1026"/>
      <c r="B18" s="1027"/>
      <c r="C18" s="1028"/>
      <c r="D18" s="67">
        <f t="shared" si="0"/>
        <v>12</v>
      </c>
      <c r="E18" s="579" t="s">
        <v>708</v>
      </c>
      <c r="F18" s="579" t="s">
        <v>709</v>
      </c>
      <c r="G18" s="69"/>
      <c r="K18" s="85"/>
      <c r="L18" s="85"/>
      <c r="P18" s="88"/>
    </row>
    <row r="19" ht="21">
      <c r="A19" s="1026"/>
      <c r="B19" s="1027"/>
      <c r="C19" s="1028"/>
      <c r="D19" s="67">
        <f t="shared" si="0"/>
        <v>13</v>
      </c>
      <c r="E19" s="579" t="s">
        <v>708</v>
      </c>
      <c r="F19" s="579" t="s">
        <v>710</v>
      </c>
      <c r="G19" s="69" t="e">
        <f>'BALI AOP MEI - OK'!#REF!</f>
        <v>#REF!</v>
      </c>
      <c r="K19" s="85"/>
      <c r="L19" s="85"/>
      <c r="P19" s="88"/>
    </row>
    <row r="20" ht="21">
      <c r="A20" s="1026"/>
      <c r="B20" s="1027"/>
      <c r="C20" s="1028"/>
      <c r="D20" s="67">
        <f t="shared" si="0"/>
        <v>14</v>
      </c>
      <c r="E20" s="579" t="s">
        <v>708</v>
      </c>
      <c r="F20" s="579" t="s">
        <v>49</v>
      </c>
      <c r="G20" s="69" t="e">
        <f>'BALI ANTERAJA MEI - OK'!#REF!</f>
        <v>#REF!</v>
      </c>
      <c r="K20" s="85"/>
      <c r="L20" s="85"/>
      <c r="P20" s="88"/>
    </row>
    <row r="21" ht="21">
      <c r="A21" s="1026"/>
      <c r="B21" s="1027"/>
      <c r="C21" s="1028"/>
      <c r="D21" s="67">
        <f t="shared" si="0"/>
        <v>15</v>
      </c>
      <c r="E21" s="579" t="s">
        <v>711</v>
      </c>
      <c r="F21" s="579" t="s">
        <v>49</v>
      </c>
      <c r="G21" s="69"/>
      <c r="K21" s="85"/>
      <c r="L21" s="85"/>
      <c r="P21" s="88"/>
    </row>
    <row r="22" ht="21">
      <c r="A22" s="1026"/>
      <c r="B22" s="1027"/>
      <c r="C22" s="1028"/>
      <c r="D22" s="67">
        <f t="shared" si="0"/>
        <v>16</v>
      </c>
      <c r="E22" s="579" t="s">
        <v>712</v>
      </c>
      <c r="F22" s="579" t="s">
        <v>49</v>
      </c>
      <c r="G22" s="69"/>
      <c r="K22" s="85"/>
      <c r="L22" s="85"/>
      <c r="P22" s="88"/>
    </row>
    <row r="23" ht="21">
      <c r="A23" s="1026"/>
      <c r="B23" s="1027"/>
      <c r="C23" s="1028"/>
      <c r="D23" s="67">
        <f t="shared" si="0"/>
        <v>17</v>
      </c>
      <c r="E23" s="579" t="s">
        <v>713</v>
      </c>
      <c r="F23" s="579" t="s">
        <v>49</v>
      </c>
      <c r="G23" s="69"/>
      <c r="K23" s="85"/>
      <c r="L23" s="85"/>
      <c r="P23" s="88"/>
    </row>
    <row r="24" ht="21">
      <c r="A24" s="1026"/>
      <c r="B24" s="1027"/>
      <c r="C24" s="1028"/>
      <c r="D24" s="67">
        <f t="shared" si="0"/>
        <v>18</v>
      </c>
      <c r="E24" s="579" t="s">
        <v>351</v>
      </c>
      <c r="F24" s="579" t="s">
        <v>352</v>
      </c>
      <c r="G24" s="69" t="e">
        <f>+'SAT REMBANG MEI - OK'!#REF!</f>
        <v>#REF!</v>
      </c>
      <c r="H24" s="70"/>
      <c r="K24" s="85"/>
      <c r="L24" s="85"/>
      <c r="M24" s="82"/>
      <c r="N24" s="89"/>
      <c r="P24" s="88"/>
    </row>
    <row r="25" ht="21">
      <c r="A25" s="1026"/>
      <c r="B25" s="1027"/>
      <c r="C25" s="1028"/>
      <c r="D25" s="67">
        <f t="shared" si="0"/>
        <v>19</v>
      </c>
      <c r="E25" s="579" t="s">
        <v>714</v>
      </c>
      <c r="F25" s="579" t="s">
        <v>715</v>
      </c>
      <c r="G25" s="69"/>
      <c r="I25" s="90"/>
      <c r="J25" s="90"/>
      <c r="K25" s="85"/>
      <c r="L25" s="85"/>
      <c r="P25" s="88"/>
    </row>
    <row r="26" ht="21">
      <c r="A26" s="1026"/>
      <c r="B26" s="1027"/>
      <c r="C26" s="1028"/>
      <c r="D26" s="67">
        <f t="shared" si="0"/>
        <v>20</v>
      </c>
      <c r="E26" s="579" t="s">
        <v>714</v>
      </c>
      <c r="F26" s="579" t="s">
        <v>49</v>
      </c>
      <c r="G26" s="69"/>
      <c r="K26" s="85"/>
      <c r="L26" s="85"/>
      <c r="P26" s="88"/>
    </row>
    <row r="27" ht="21">
      <c r="A27" s="1026"/>
      <c r="B27" s="1027"/>
      <c r="C27" s="1028"/>
      <c r="D27" s="67">
        <f t="shared" si="0"/>
        <v>21</v>
      </c>
      <c r="E27" s="579" t="s">
        <v>716</v>
      </c>
      <c r="F27" s="579" t="s">
        <v>715</v>
      </c>
      <c r="G27" s="69"/>
      <c r="K27" s="85"/>
      <c r="L27" s="85"/>
      <c r="N27" s="86"/>
      <c r="P27" s="88"/>
    </row>
    <row r="28" ht="21">
      <c r="A28" s="1026"/>
      <c r="B28" s="1027"/>
      <c r="C28" s="1028"/>
      <c r="D28" s="67">
        <f t="shared" si="0"/>
        <v>22</v>
      </c>
      <c r="E28" s="579" t="s">
        <v>716</v>
      </c>
      <c r="F28" s="579" t="s">
        <v>49</v>
      </c>
      <c r="G28" s="69"/>
      <c r="K28" s="85"/>
      <c r="L28" s="85"/>
      <c r="P28" s="88"/>
    </row>
    <row r="29" ht="21">
      <c r="A29" s="1026"/>
      <c r="B29" s="1027"/>
      <c r="C29" s="1028"/>
      <c r="D29" s="67">
        <f t="shared" si="0"/>
        <v>23</v>
      </c>
      <c r="E29" s="579" t="s">
        <v>716</v>
      </c>
      <c r="F29" s="579" t="s">
        <v>717</v>
      </c>
      <c r="G29" s="69"/>
      <c r="K29" s="85"/>
      <c r="L29" s="85"/>
      <c r="P29" s="88"/>
    </row>
    <row r="30" ht="21">
      <c r="A30" s="1026"/>
      <c r="B30" s="1027"/>
      <c r="C30" s="1028"/>
      <c r="D30" s="67">
        <f t="shared" si="0"/>
        <v>24</v>
      </c>
      <c r="E30" s="579" t="s">
        <v>718</v>
      </c>
      <c r="F30" s="579" t="s">
        <v>49</v>
      </c>
      <c r="G30" s="69"/>
      <c r="K30" s="85"/>
      <c r="L30" s="85"/>
      <c r="P30" s="88"/>
    </row>
    <row r="31" ht="21">
      <c r="A31" s="65"/>
      <c r="B31" s="66"/>
      <c r="C31" s="67"/>
      <c r="D31" s="67">
        <f t="shared" si="0"/>
        <v>25</v>
      </c>
      <c r="E31" s="579" t="s">
        <v>719</v>
      </c>
      <c r="F31" s="579" t="s">
        <v>49</v>
      </c>
      <c r="G31" s="69"/>
      <c r="K31" s="85"/>
      <c r="L31" s="85"/>
      <c r="P31" s="88"/>
    </row>
    <row r="32" ht="21">
      <c r="A32" s="65"/>
      <c r="B32" s="66"/>
      <c r="C32" s="67"/>
      <c r="D32" s="67">
        <f t="shared" si="0"/>
        <v>26</v>
      </c>
      <c r="E32" s="579" t="s">
        <v>720</v>
      </c>
      <c r="F32" s="579" t="s">
        <v>49</v>
      </c>
      <c r="G32" s="69"/>
      <c r="K32" s="85"/>
      <c r="L32" s="85"/>
      <c r="P32" s="88"/>
    </row>
    <row r="33" ht="21">
      <c r="A33" s="71"/>
      <c r="B33" s="72"/>
      <c r="C33" s="73"/>
      <c r="D33" s="67">
        <f t="shared" si="0"/>
        <v>27</v>
      </c>
      <c r="E33" s="580" t="s">
        <v>721</v>
      </c>
      <c r="F33" s="579" t="s">
        <v>49</v>
      </c>
      <c r="G33" s="74"/>
      <c r="K33" s="85"/>
      <c r="L33" s="85"/>
      <c r="P33" s="88"/>
    </row>
    <row r="34" ht="21">
      <c r="A34" s="65"/>
      <c r="B34" s="66"/>
      <c r="C34" s="67"/>
      <c r="D34" s="67">
        <f t="shared" si="0"/>
        <v>28</v>
      </c>
      <c r="E34" s="579" t="s">
        <v>645</v>
      </c>
      <c r="F34" s="579" t="s">
        <v>49</v>
      </c>
      <c r="G34" s="69"/>
      <c r="K34" s="85"/>
      <c r="L34" s="85"/>
      <c r="P34" s="88"/>
    </row>
    <row r="35" ht="21">
      <c r="A35" s="1026"/>
      <c r="B35" s="1027"/>
      <c r="C35" s="1028"/>
      <c r="D35" s="67">
        <f t="shared" si="0"/>
        <v>29</v>
      </c>
      <c r="E35" s="579" t="s">
        <v>722</v>
      </c>
      <c r="F35" s="579" t="s">
        <v>49</v>
      </c>
      <c r="G35" s="69" t="e">
        <f>'SOLO ANTERAJA MEI - OK'!#REF!</f>
        <v>#REF!</v>
      </c>
      <c r="K35" s="85"/>
      <c r="L35" s="85"/>
      <c r="M35" s="91"/>
      <c r="P35" s="88"/>
    </row>
    <row r="36" ht="21">
      <c r="A36" s="1026"/>
      <c r="B36" s="1027"/>
      <c r="C36" s="1028"/>
      <c r="D36" s="67">
        <f t="shared" si="0"/>
        <v>30</v>
      </c>
      <c r="E36" s="579" t="s">
        <v>723</v>
      </c>
      <c r="F36" s="579" t="s">
        <v>686</v>
      </c>
      <c r="G36" s="69"/>
      <c r="K36" s="85"/>
      <c r="L36" s="85"/>
      <c r="M36" s="91"/>
      <c r="P36" s="88"/>
    </row>
    <row r="37" ht="21">
      <c r="A37" s="1026"/>
      <c r="B37" s="1027"/>
      <c r="C37" s="1028"/>
      <c r="D37" s="67">
        <f t="shared" si="0"/>
        <v>31</v>
      </c>
      <c r="E37" s="579" t="s">
        <v>724</v>
      </c>
      <c r="F37" s="579" t="s">
        <v>686</v>
      </c>
      <c r="G37" s="69"/>
      <c r="K37" s="85"/>
      <c r="L37" s="85"/>
      <c r="M37" s="91"/>
      <c r="P37" s="88"/>
    </row>
    <row r="38" ht="21">
      <c r="A38" s="1026"/>
      <c r="B38" s="1027"/>
      <c r="C38" s="1028"/>
      <c r="D38" s="67">
        <f t="shared" si="0"/>
        <v>32</v>
      </c>
      <c r="E38" s="579" t="s">
        <v>725</v>
      </c>
      <c r="F38" s="579" t="s">
        <v>686</v>
      </c>
      <c r="G38" s="69"/>
      <c r="K38" s="85"/>
      <c r="L38" s="85"/>
      <c r="M38" s="91"/>
      <c r="P38" s="88"/>
    </row>
    <row r="39" ht="21">
      <c r="A39" s="1026"/>
      <c r="B39" s="1027"/>
      <c r="C39" s="1028"/>
      <c r="D39" s="67">
        <f t="shared" si="0"/>
        <v>33</v>
      </c>
      <c r="E39" s="579" t="s">
        <v>726</v>
      </c>
      <c r="F39" s="579" t="s">
        <v>706</v>
      </c>
      <c r="G39" s="69"/>
      <c r="K39" s="85"/>
      <c r="L39" s="85"/>
      <c r="M39" s="91"/>
      <c r="P39" s="88"/>
    </row>
    <row r="40" ht="21">
      <c r="A40" s="1026"/>
      <c r="B40" s="1027"/>
      <c r="C40" s="1028"/>
      <c r="D40" s="67">
        <f t="shared" si="0"/>
        <v>34</v>
      </c>
      <c r="E40" s="579" t="s">
        <v>727</v>
      </c>
      <c r="F40" s="579" t="s">
        <v>717</v>
      </c>
      <c r="G40" s="69"/>
      <c r="K40" s="85"/>
      <c r="L40" s="85"/>
      <c r="M40" s="91"/>
      <c r="P40" s="88"/>
    </row>
    <row r="41" ht="21">
      <c r="A41" s="65"/>
      <c r="B41" s="66"/>
      <c r="C41" s="67"/>
      <c r="D41" s="67">
        <f t="shared" si="0"/>
        <v>35</v>
      </c>
      <c r="E41" s="579" t="s">
        <v>728</v>
      </c>
      <c r="F41" s="579" t="s">
        <v>686</v>
      </c>
      <c r="G41" s="69"/>
      <c r="K41" s="85"/>
      <c r="L41" s="85"/>
      <c r="M41" s="91"/>
      <c r="P41" s="88"/>
    </row>
    <row r="42" ht="21">
      <c r="A42" s="65"/>
      <c r="B42" s="66"/>
      <c r="C42" s="67"/>
      <c r="D42" s="67">
        <f t="shared" si="0"/>
        <v>36</v>
      </c>
      <c r="E42" s="579" t="s">
        <v>708</v>
      </c>
      <c r="F42" s="579" t="s">
        <v>686</v>
      </c>
      <c r="G42" s="69"/>
      <c r="K42" s="85"/>
      <c r="L42" s="85"/>
      <c r="M42" s="91"/>
      <c r="P42" s="88"/>
    </row>
    <row r="43" ht="21">
      <c r="A43" s="65"/>
      <c r="B43" s="66"/>
      <c r="C43" s="67"/>
      <c r="D43" s="67">
        <f t="shared" si="0"/>
        <v>37</v>
      </c>
      <c r="E43" s="68" t="s">
        <v>729</v>
      </c>
      <c r="F43" s="68" t="s">
        <v>715</v>
      </c>
      <c r="G43" s="69" t="e">
        <f>'AOP SAMARINDA MEI - OK'!#REF!</f>
        <v>#REF!</v>
      </c>
      <c r="K43" s="85"/>
      <c r="L43" s="85"/>
      <c r="M43" s="91"/>
      <c r="P43" s="88"/>
    </row>
    <row r="44" ht="21">
      <c r="A44" s="65"/>
      <c r="B44" s="66"/>
      <c r="C44" s="67"/>
      <c r="D44" s="67">
        <f t="shared" si="0"/>
        <v>38</v>
      </c>
      <c r="E44" s="68" t="s">
        <v>702</v>
      </c>
      <c r="F44" s="68" t="s">
        <v>686</v>
      </c>
      <c r="G44" s="69"/>
      <c r="K44" s="85"/>
      <c r="L44" s="85"/>
      <c r="M44" s="91"/>
      <c r="P44" s="88"/>
    </row>
    <row r="45" ht="21">
      <c r="A45" s="65"/>
      <c r="B45" s="66"/>
      <c r="C45" s="67"/>
      <c r="D45" s="67">
        <f t="shared" si="0"/>
        <v>39</v>
      </c>
      <c r="E45" s="68" t="s">
        <v>726</v>
      </c>
      <c r="F45" s="68" t="s">
        <v>686</v>
      </c>
      <c r="G45" s="69"/>
      <c r="K45" s="85"/>
      <c r="L45" s="85"/>
      <c r="M45" s="91"/>
      <c r="P45" s="88"/>
    </row>
    <row r="46" ht="21">
      <c r="A46" s="65"/>
      <c r="B46" s="66"/>
      <c r="C46" s="67"/>
      <c r="D46" s="67"/>
      <c r="E46" s="68"/>
      <c r="F46" s="68"/>
      <c r="G46" s="69"/>
      <c r="K46" s="85"/>
      <c r="L46" s="85"/>
      <c r="M46" s="91"/>
      <c r="P46" s="88"/>
    </row>
    <row r="47" ht="21">
      <c r="A47" s="65"/>
      <c r="B47" s="66"/>
      <c r="C47" s="67"/>
      <c r="D47" s="67"/>
      <c r="E47" s="68"/>
      <c r="F47" s="68"/>
      <c r="G47" s="69"/>
      <c r="K47" s="85"/>
      <c r="L47" s="85"/>
      <c r="M47" s="91"/>
      <c r="P47" s="88"/>
    </row>
    <row r="48" ht="21">
      <c r="A48" s="65"/>
      <c r="B48" s="66"/>
      <c r="C48" s="67"/>
      <c r="D48" s="67"/>
      <c r="E48" s="68"/>
      <c r="F48" s="68"/>
      <c r="G48" s="69"/>
      <c r="K48" s="85"/>
      <c r="L48" s="85"/>
      <c r="M48" s="85"/>
    </row>
    <row r="49" ht="21">
      <c r="A49" s="1029" t="s">
        <v>339</v>
      </c>
      <c r="B49" s="1030"/>
      <c r="C49" s="1030"/>
      <c r="D49" s="1030"/>
      <c r="E49" s="1031"/>
      <c r="F49" s="75"/>
      <c r="G49" s="76" t="e">
        <f>SUM(G7:G48)</f>
        <v>#REF!</v>
      </c>
      <c r="H49" s="70"/>
      <c r="K49" s="81"/>
      <c r="L49" s="81"/>
      <c r="M49" s="82"/>
    </row>
    <row r="50">
      <c r="A50" s="77"/>
      <c r="B50" s="77"/>
      <c r="C50" s="77"/>
      <c r="D50" s="77"/>
      <c r="E50" s="78"/>
      <c r="F50" s="78"/>
      <c r="G50" s="79"/>
    </row>
    <row r="51">
      <c r="H51" s="80"/>
      <c r="K51" s="80"/>
      <c r="L51" s="80"/>
      <c r="M51" s="80"/>
    </row>
    <row r="52">
      <c r="G52" s="80"/>
      <c r="H52" s="80"/>
      <c r="K52" s="80"/>
      <c r="L52" s="80"/>
      <c r="M52" s="80"/>
    </row>
    <row r="53">
      <c r="G53" s="80"/>
      <c r="H53" s="80"/>
      <c r="K53" s="80"/>
      <c r="L53" s="80"/>
      <c r="M53" s="80"/>
    </row>
  </sheetData>
  <mergeCells>
    <mergeCell ref="A37:C37"/>
    <mergeCell ref="A38:C38"/>
    <mergeCell ref="A39:C39"/>
    <mergeCell ref="A40:C40"/>
    <mergeCell ref="A49:E49"/>
    <mergeCell ref="A28:C28"/>
    <mergeCell ref="A29:C29"/>
    <mergeCell ref="A30:C30"/>
    <mergeCell ref="A35:C35"/>
    <mergeCell ref="A36:C36"/>
    <mergeCell ref="A23:C23"/>
    <mergeCell ref="A24:C24"/>
    <mergeCell ref="A25:C25"/>
    <mergeCell ref="A26:C26"/>
    <mergeCell ref="A27:C27"/>
    <mergeCell ref="A18:C18"/>
    <mergeCell ref="A19:C19"/>
    <mergeCell ref="A20:C20"/>
    <mergeCell ref="A21:C21"/>
    <mergeCell ref="A22:C22"/>
    <mergeCell ref="A12:C12"/>
    <mergeCell ref="A13:C13"/>
    <mergeCell ref="A14:C14"/>
    <mergeCell ref="A16:C16"/>
    <mergeCell ref="A17:C17"/>
    <mergeCell ref="A5:F5"/>
    <mergeCell ref="A6:C6"/>
    <mergeCell ref="A7:C7"/>
    <mergeCell ref="A10:C10"/>
    <mergeCell ref="A11:C11"/>
  </mergeCells>
  <printOptions horizontalCentered="1"/>
  <pageMargins left="0.5" right="0.5" top="0.5" bottom="0" header="0.11874999999999999" footer="0.13888888888888901"/>
  <pageSetup paperSize="9" scale="47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59</vt:i4>
      </vt:variant>
      <vt:variant>
        <vt:lpstr>Named Ranges</vt:lpstr>
      </vt:variant>
      <vt:variant>
        <vt:i4>79</vt:i4>
      </vt:variant>
    </vt:vector>
  </HeadingPairs>
  <TitlesOfParts>
    <vt:vector size="138" baseType="lpstr">
      <vt:lpstr>SURABAYA ANTERAJA MEI - OK</vt:lpstr>
      <vt:lpstr>PAMEKASAN ANTERAJA MEI - OK</vt:lpstr>
      <vt:lpstr>LAMONGAN ANTERAJA MEI - OK</vt:lpstr>
      <vt:lpstr>SURABAYA MAYORA MEI - OK</vt:lpstr>
      <vt:lpstr>MALANG BAT MEI - OK</vt:lpstr>
      <vt:lpstr>YAMAZAKI JEMBER MEI - OK</vt:lpstr>
      <vt:lpstr>YAMAZAKI MALANG MEI - OK</vt:lpstr>
      <vt:lpstr>MADIUN ANTERAJA MEI - OK</vt:lpstr>
      <vt:lpstr>JEMBER ANTERAJA MEI - OK</vt:lpstr>
      <vt:lpstr>MALANG ANTERAJA MEI - OK</vt:lpstr>
      <vt:lpstr>JOM-KEDIRI ANTERAJA MEI - OK</vt:lpstr>
      <vt:lpstr>TA CREDIBOOK  MEI - OK</vt:lpstr>
      <vt:lpstr>MOJOKERTO MAYORA MEI - OK</vt:lpstr>
      <vt:lpstr>BANYUWANGI CREDIBOOK</vt:lpstr>
      <vt:lpstr>PROBOLINGGO CREDIBOOK MEI - OK</vt:lpstr>
      <vt:lpstr>MALANG CREDIBOOK MEI - OK</vt:lpstr>
      <vt:lpstr>MOJOKERTO CREDIBOOK MEI - OK</vt:lpstr>
      <vt:lpstr>PASURUAN CREDIBOOK MEI - OK</vt:lpstr>
      <vt:lpstr>KEDIRI CREDIBOOK MEI - OK</vt:lpstr>
      <vt:lpstr>MADIUN CREDIBOOK MEI - OK</vt:lpstr>
      <vt:lpstr>SIDOARJO CREDIBOOK MEI - OK</vt:lpstr>
      <vt:lpstr>AOP SAMARINDA MEI - OK</vt:lpstr>
      <vt:lpstr>BALI CK MEI - OK</vt:lpstr>
      <vt:lpstr>BALI CK  APR - OK</vt:lpstr>
      <vt:lpstr>BALI AOP MEI - OK</vt:lpstr>
      <vt:lpstr>BALI AOP APR - OK</vt:lpstr>
      <vt:lpstr>BALI ANTERAJA MEI - OK</vt:lpstr>
      <vt:lpstr>BALI ANTERAJA APR - OK</vt:lpstr>
      <vt:lpstr>MATARAM ANTERAJA MEI - OK</vt:lpstr>
      <vt:lpstr>SUMBAWA ANTERAJA MEI - OK</vt:lpstr>
      <vt:lpstr>BIMA ANTERAJA MEI - OK</vt:lpstr>
      <vt:lpstr>SINGARAJA CREDIBOOK MEI - OK</vt:lpstr>
      <vt:lpstr>SERIRIT  CREDIBOOK MEI - OK</vt:lpstr>
      <vt:lpstr>BALI CREDIBOOK MEI - OK</vt:lpstr>
      <vt:lpstr>SAT REMBANG MEI - OK</vt:lpstr>
      <vt:lpstr>SEMARANG AOP MEI - OK</vt:lpstr>
      <vt:lpstr>SEMARANG ANTERAJA MEI - OK</vt:lpstr>
      <vt:lpstr>TEGAL ANTERAJA MEI - OK</vt:lpstr>
      <vt:lpstr>PEMALANG ANTERAJA MEI - OK</vt:lpstr>
      <vt:lpstr>KUDUS ANTERAJA MEI - OK</vt:lpstr>
      <vt:lpstr>PURWOKERTO HMS MEI - OK</vt:lpstr>
      <vt:lpstr>SOLO HMS MEI - OK</vt:lpstr>
      <vt:lpstr>SOLO HMS APR - OK</vt:lpstr>
      <vt:lpstr>JOGJA HMS - OK</vt:lpstr>
      <vt:lpstr>PURWOKERTO AOP MEI - OK</vt:lpstr>
      <vt:lpstr>PURWOKERTO ANTERAJA MEI - OK</vt:lpstr>
      <vt:lpstr>JOGJA ANTERAJA MEI - OK</vt:lpstr>
      <vt:lpstr>SOLO ANTERAJA MEI - OK</vt:lpstr>
      <vt:lpstr>MAKASSAR ANTERAJA MEI - OK</vt:lpstr>
      <vt:lpstr>PARE-PARE ANTERAJA MEI - OK</vt:lpstr>
      <vt:lpstr>MANADO SAT MIE - OK</vt:lpstr>
      <vt:lpstr>MANADO ANTERAJA MIE - OK</vt:lpstr>
      <vt:lpstr>GORONTALO SAT MEI - OK</vt:lpstr>
      <vt:lpstr>PALU ANTERAJA MEI - OK</vt:lpstr>
      <vt:lpstr>KENDARI ANTERAJA MEI - OK</vt:lpstr>
      <vt:lpstr>GORONTALO AGRIAKU MEI - OK</vt:lpstr>
      <vt:lpstr>GORONTALO ANTERAJA MEI - OK</vt:lpstr>
      <vt:lpstr>SUMMARY POT ABSEN</vt:lpstr>
      <vt:lpstr>SUMMARY REVISI ASSA</vt:lpstr>
      <vt:lpstr>'AOP SAMARINDA MEI - OK'!Print_Area</vt:lpstr>
      <vt:lpstr>'BALI ANTERAJA APR - OK'!Print_Area</vt:lpstr>
      <vt:lpstr>'BALI ANTERAJA MEI - OK'!Print_Area</vt:lpstr>
      <vt:lpstr>'BALI AOP APR - OK'!Print_Area</vt:lpstr>
      <vt:lpstr>'BALI AOP MEI - OK'!Print_Area</vt:lpstr>
      <vt:lpstr>'BALI CK  APR - OK'!Print_Area</vt:lpstr>
      <vt:lpstr>'BALI CK MEI - OK'!Print_Area</vt:lpstr>
      <vt:lpstr>'BALI CREDIBOOK MEI - OK'!Print_Area</vt:lpstr>
      <vt:lpstr>'BANYUWANGI CREDIBOOK'!Print_Area</vt:lpstr>
      <vt:lpstr>'BIMA ANTERAJA MEI - OK'!Print_Area</vt:lpstr>
      <vt:lpstr>'GORONTALO AGRIAKU MEI - OK'!Print_Area</vt:lpstr>
      <vt:lpstr>'GORONTALO ANTERAJA MEI - OK'!Print_Area</vt:lpstr>
      <vt:lpstr>'GORONTALO SAT MEI - OK'!Print_Area</vt:lpstr>
      <vt:lpstr>'JEMBER ANTERAJA MEI - OK'!Print_Area</vt:lpstr>
      <vt:lpstr>'JOGJA ANTERAJA MEI - OK'!Print_Area</vt:lpstr>
      <vt:lpstr>'JOGJA HMS - OK'!Print_Area</vt:lpstr>
      <vt:lpstr>'JOM-KEDIRI ANTERAJA MEI - OK'!Print_Area</vt:lpstr>
      <vt:lpstr>'KEDIRI CREDIBOOK MEI - OK'!Print_Area</vt:lpstr>
      <vt:lpstr>'KENDARI ANTERAJA MEI - OK'!Print_Area</vt:lpstr>
      <vt:lpstr>'KUDUS ANTERAJA MEI - OK'!Print_Area</vt:lpstr>
      <vt:lpstr>'LAMONGAN ANTERAJA MEI - OK'!Print_Area</vt:lpstr>
      <vt:lpstr>'MADIUN ANTERAJA MEI - OK'!Print_Area</vt:lpstr>
      <vt:lpstr>'MADIUN CREDIBOOK MEI - OK'!Print_Area</vt:lpstr>
      <vt:lpstr>'MAKASSAR ANTERAJA MEI - OK'!Print_Area</vt:lpstr>
      <vt:lpstr>'MALANG ANTERAJA MEI - OK'!Print_Area</vt:lpstr>
      <vt:lpstr>'MALANG BAT MEI - OK'!Print_Area</vt:lpstr>
      <vt:lpstr>'MALANG CREDIBOOK MEI - OK'!Print_Area</vt:lpstr>
      <vt:lpstr>'MANADO ANTERAJA MIE - OK'!Print_Area</vt:lpstr>
      <vt:lpstr>'MANADO SAT MIE - OK'!Print_Area</vt:lpstr>
      <vt:lpstr>'MATARAM ANTERAJA MEI - OK'!Print_Area</vt:lpstr>
      <vt:lpstr>'MOJOKERTO CREDIBOOK MEI - OK'!Print_Area</vt:lpstr>
      <vt:lpstr>'MOJOKERTO MAYORA MEI - OK'!Print_Area</vt:lpstr>
      <vt:lpstr>'PALU ANTERAJA MEI - OK'!Print_Area</vt:lpstr>
      <vt:lpstr>'PAMEKASAN ANTERAJA MEI - OK'!Print_Area</vt:lpstr>
      <vt:lpstr>'PARE-PARE ANTERAJA MEI - OK'!Print_Area</vt:lpstr>
      <vt:lpstr>'PASURUAN CREDIBOOK MEI - OK'!Print_Area</vt:lpstr>
      <vt:lpstr>'PEMALANG ANTERAJA MEI - OK'!Print_Area</vt:lpstr>
      <vt:lpstr>'PROBOLINGGO CREDIBOOK MEI - OK'!Print_Area</vt:lpstr>
      <vt:lpstr>'PURWOKERTO ANTERAJA MEI - OK'!Print_Area</vt:lpstr>
      <vt:lpstr>'PURWOKERTO AOP MEI - OK'!Print_Area</vt:lpstr>
      <vt:lpstr>'PURWOKERTO HMS MEI - OK'!Print_Area</vt:lpstr>
      <vt:lpstr>'SAT REMBANG MEI - OK'!Print_Area</vt:lpstr>
      <vt:lpstr>'SEMARANG ANTERAJA MEI - OK'!Print_Area</vt:lpstr>
      <vt:lpstr>'SEMARANG AOP MEI - OK'!Print_Area</vt:lpstr>
      <vt:lpstr>'SERIRIT  CREDIBOOK MEI - OK'!Print_Area</vt:lpstr>
      <vt:lpstr>'SIDOARJO CREDIBOOK MEI - OK'!Print_Area</vt:lpstr>
      <vt:lpstr>'SINGARAJA CREDIBOOK MEI - OK'!Print_Area</vt:lpstr>
      <vt:lpstr>'SOLO ANTERAJA MEI - OK'!Print_Area</vt:lpstr>
      <vt:lpstr>'SOLO HMS APR - OK'!Print_Area</vt:lpstr>
      <vt:lpstr>'SOLO HMS MEI - OK'!Print_Area</vt:lpstr>
      <vt:lpstr>'SUMBAWA ANTERAJA MEI - OK'!Print_Area</vt:lpstr>
      <vt:lpstr>'SUMMARY POT ABSEN'!Print_Area</vt:lpstr>
      <vt:lpstr>'SURABAYA ANTERAJA MEI - OK'!Print_Area</vt:lpstr>
      <vt:lpstr>'SURABAYA MAYORA MEI - OK'!Print_Area</vt:lpstr>
      <vt:lpstr>'TA CREDIBOOK  MEI - OK'!Print_Area</vt:lpstr>
      <vt:lpstr>'TEGAL ANTERAJA MEI - OK'!Print_Area</vt:lpstr>
      <vt:lpstr>'YAMAZAKI JEMBER MEI - OK'!Print_Area</vt:lpstr>
      <vt:lpstr>'YAMAZAKI MALANG MEI - OK'!Print_Area</vt:lpstr>
      <vt:lpstr>'BALI CREDIBOOK MEI - OK'!Print_Titles</vt:lpstr>
      <vt:lpstr>'JOGJA ANTERAJA MEI - OK'!Print_Titles</vt:lpstr>
      <vt:lpstr>'JOGJA HMS - OK'!Print_Titles</vt:lpstr>
      <vt:lpstr>'KEDIRI CREDIBOOK MEI - OK'!Print_Titles</vt:lpstr>
      <vt:lpstr>'MADIUN CREDIBOOK MEI - OK'!Print_Titles</vt:lpstr>
      <vt:lpstr>'MALANG ANTERAJA MEI - OK'!Print_Titles</vt:lpstr>
      <vt:lpstr>'MALANG CREDIBOOK MEI - OK'!Print_Titles</vt:lpstr>
      <vt:lpstr>'MANADO ANTERAJA MIE - OK'!Print_Titles</vt:lpstr>
      <vt:lpstr>'MANADO SAT MIE - OK'!Print_Titles</vt:lpstr>
      <vt:lpstr>'MOJOKERTO CREDIBOOK MEI - OK'!Print_Titles</vt:lpstr>
      <vt:lpstr>'PASURUAN CREDIBOOK MEI - OK'!Print_Titles</vt:lpstr>
      <vt:lpstr>'SAT REMBANG MEI - OK'!Print_Titles</vt:lpstr>
      <vt:lpstr>'SEMARANG ANTERAJA MEI - OK'!Print_Titles</vt:lpstr>
      <vt:lpstr>'SERIRIT  CREDIBOOK MEI - OK'!Print_Titles</vt:lpstr>
      <vt:lpstr>'SIDOARJO CREDIBOOK MEI - OK'!Print_Titles</vt:lpstr>
      <vt:lpstr>'SINGARAJA CREDIBOOK MEI - OK'!Print_Titles</vt:lpstr>
      <vt:lpstr>'SOLO HMS APR - OK'!Print_Titles</vt:lpstr>
      <vt:lpstr>'SOLO HMS MEI - OK'!Print_Titles</vt:lpstr>
      <vt:lpstr>'SUMMARY POT ABSEN'!Print_Titles</vt:lpstr>
      <vt:lpstr>'SURABAYA ANTERAJA MEI - OK'!Print_Titles</vt:lpstr>
      <vt:lpstr>'SURABAYA MAYORA MEI - OK'!Print_Titles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satbks</dc:creator>
  <cp:lastModifiedBy>ASUS</cp:lastModifiedBy>
  <cp:revision>1</cp:revision>
  <cp:lastPrinted>2022-05-20T09:08:37Z</cp:lastPrinted>
  <dcterms:created xsi:type="dcterms:W3CDTF">2012-09-01T19:30:00Z</dcterms:created>
  <dcterms:modified xsi:type="dcterms:W3CDTF">2022-05-28T08:41:48Z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1033-10.1.0.5614</vt:lpwstr>
  </property>
  <property fmtid="{D5CDD505-2E9C-101B-9397-08002B2CF9AE}" pid="3" name="KSOReadingLayout">
    <vt:bool>true</vt:bool>
  </property>
  <property fmtid="{D5CDD505-2E9C-101B-9397-08002B2CF9AE}" pid="4" name="ICV">
    <vt:lpwstr>7847D3F1B4E84CD9A89B912259509A4A</vt:lpwstr>
  </property>
</Properties>
</file>